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10" yWindow="-255" windowWidth="12855" windowHeight="12075" tabRatio="923" activeTab="2"/>
  </bookViews>
  <sheets>
    <sheet name="Monthly UAE" sheetId="39" r:id="rId1"/>
    <sheet name="Supplier Forecast -UAE" sheetId="41" r:id="rId2"/>
    <sheet name="Best Selling status UAE" sheetId="44" r:id="rId3"/>
    <sheet name="Monthly - QAT" sheetId="42" r:id="rId4"/>
    <sheet name="Supplier Forecast _QAT" sheetId="43" r:id="rId5"/>
    <sheet name="Best Selling Status- QAT" sheetId="45" r:id="rId6"/>
    <sheet name="NET Profit " sheetId="38" r:id="rId7"/>
    <sheet name="Quarterly report UAE" sheetId="35" state="hidden" r:id="rId8"/>
    <sheet name="Precise Supplier Report" sheetId="37" state="hidden" r:id="rId9"/>
    <sheet name="DCC - 401" sheetId="26" state="hidden" r:id="rId10"/>
    <sheet name="Abu Dhabi - 402" sheetId="22" state="hidden" r:id="rId11"/>
    <sheet name="MER - 404" sheetId="28" state="hidden" r:id="rId12"/>
    <sheet name="MOE - 405" sheetId="30" state="hidden" r:id="rId13"/>
    <sheet name="MCC - 412" sheetId="29" state="hidden" r:id="rId14"/>
    <sheet name="TDM - 416" sheetId="32" state="hidden" r:id="rId15"/>
    <sheet name="AWM - 417" sheetId="25" state="hidden" r:id="rId16"/>
    <sheet name="DMM - 423" sheetId="27" state="hidden" r:id="rId17"/>
    <sheet name="YAS - 424" sheetId="33" state="hidden" r:id="rId18"/>
    <sheet name="ARD - 425" sheetId="24" state="hidden" r:id="rId19"/>
    <sheet name="Al Jimi Mall - 426" sheetId="23" state="hidden" r:id="rId20"/>
    <sheet name="SHC - 429" sheetId="31" state="hidden" r:id="rId21"/>
    <sheet name="Sheet1" sheetId="34" state="hidden" r:id="rId22"/>
  </sheets>
  <definedNames>
    <definedName name="_xlnm._FilterDatabase" localSheetId="10" hidden="1">'Abu Dhabi - 402'!$A$12:$AT$12</definedName>
    <definedName name="_xlnm._FilterDatabase" localSheetId="19" hidden="1">'Al Jimi Mall - 426'!$A$12:$AU$12</definedName>
    <definedName name="_xlnm._FilterDatabase" localSheetId="18" hidden="1">'ARD - 425'!$A$12:$AU$12</definedName>
    <definedName name="_xlnm._FilterDatabase" localSheetId="15" hidden="1">'AWM - 417'!$A$12:$AU$12</definedName>
    <definedName name="_xlnm._FilterDatabase" localSheetId="5" hidden="1">'Best Selling Status- QAT'!$A$4:$W$4</definedName>
    <definedName name="_xlnm._FilterDatabase" localSheetId="2" hidden="1">'Best Selling status UAE'!$B$4:$W$4</definedName>
    <definedName name="_xlnm._FilterDatabase" localSheetId="9" hidden="1">'DCC - 401'!$A$12:$AU$12</definedName>
    <definedName name="_xlnm._FilterDatabase" localSheetId="16" hidden="1">'DMM - 423'!$A$12:$AU$12</definedName>
    <definedName name="_xlnm._FilterDatabase" localSheetId="13" hidden="1">'MCC - 412'!$A$12:$AU$12</definedName>
    <definedName name="_xlnm._FilterDatabase" localSheetId="11" hidden="1">'MER - 404'!$A$12:$AU$12</definedName>
    <definedName name="_xlnm._FilterDatabase" localSheetId="12" hidden="1">'MOE - 405'!$A$12:$AU$12</definedName>
    <definedName name="_xlnm._FilterDatabase" localSheetId="8" hidden="1">'Precise Supplier Report'!$A$13:$AY$13</definedName>
    <definedName name="_xlnm._FilterDatabase" localSheetId="20" hidden="1">'SHC - 429'!$A$12:$AU$12</definedName>
    <definedName name="_xlnm._FilterDatabase" localSheetId="14" hidden="1">'TDM - 416'!$A$12:$AU$12</definedName>
    <definedName name="_xlnm._FilterDatabase" localSheetId="17" hidden="1">'YAS - 424'!$A$12:$AU$12</definedName>
    <definedName name="_xlnm.Print_Area" localSheetId="10">'Abu Dhabi - 402'!$A$1:$AO$214</definedName>
    <definedName name="_xlnm.Print_Area" localSheetId="19">'Al Jimi Mall - 426'!$A$1:$AO$217</definedName>
    <definedName name="_xlnm.Print_Area" localSheetId="18">'ARD - 425'!$A$1:$AO$215</definedName>
    <definedName name="_xlnm.Print_Area" localSheetId="15">'AWM - 417'!$A$1:$AO$216</definedName>
    <definedName name="_xlnm.Print_Area" localSheetId="9">'DCC - 401'!$A$1:$AO$213</definedName>
    <definedName name="_xlnm.Print_Area" localSheetId="16">'DMM - 423'!$A$1:$AO$214</definedName>
    <definedName name="_xlnm.Print_Area" localSheetId="13">'MCC - 412'!$A$1:$AO$215</definedName>
    <definedName name="_xlnm.Print_Area" localSheetId="11">'MER - 404'!$A$1:$AO$218</definedName>
    <definedName name="_xlnm.Print_Area" localSheetId="12">'MOE - 405'!$A$1:$AO$215</definedName>
    <definedName name="_xlnm.Print_Area" localSheetId="6">'NET Profit '!$A$1:$K$37</definedName>
    <definedName name="_xlnm.Print_Area" localSheetId="8">'Precise Supplier Report'!$A$1:$AV$19</definedName>
    <definedName name="_xlnm.Print_Area" localSheetId="20">'SHC - 429'!$A$1:$AO$216</definedName>
    <definedName name="_xlnm.Print_Area" localSheetId="14">'TDM - 416'!$A$1:$AO$214</definedName>
    <definedName name="_xlnm.Print_Area" localSheetId="17">'YAS - 424'!$A$1:$AO$217</definedName>
    <definedName name="_xlnm.Print_Titles" localSheetId="10">'Abu Dhabi - 402'!$9:$12</definedName>
    <definedName name="_xlnm.Print_Titles" localSheetId="19">'Al Jimi Mall - 426'!$9:$12</definedName>
    <definedName name="_xlnm.Print_Titles" localSheetId="18">'ARD - 425'!$9:$12</definedName>
    <definedName name="_xlnm.Print_Titles" localSheetId="15">'AWM - 417'!$9:$12</definedName>
    <definedName name="_xlnm.Print_Titles" localSheetId="9">'DCC - 401'!$9:$12</definedName>
    <definedName name="_xlnm.Print_Titles" localSheetId="16">'DMM - 423'!$9:$12</definedName>
    <definedName name="_xlnm.Print_Titles" localSheetId="13">'MCC - 412'!$9:$12</definedName>
    <definedName name="_xlnm.Print_Titles" localSheetId="11">'MER - 404'!$9:$12</definedName>
    <definedName name="_xlnm.Print_Titles" localSheetId="12">'MOE - 405'!$9:$12</definedName>
    <definedName name="_xlnm.Print_Titles" localSheetId="8">'Precise Supplier Report'!$1:$13</definedName>
    <definedName name="_xlnm.Print_Titles" localSheetId="20">'SHC - 429'!$9:$12</definedName>
    <definedName name="_xlnm.Print_Titles" localSheetId="14">'TDM - 416'!$9:$12</definedName>
    <definedName name="_xlnm.Print_Titles" localSheetId="17">'YAS - 424'!$9:$12</definedName>
  </definedNames>
  <calcPr calcId="162913"/>
</workbook>
</file>

<file path=xl/calcChain.xml><?xml version="1.0" encoding="utf-8"?>
<calcChain xmlns="http://schemas.openxmlformats.org/spreadsheetml/2006/main">
  <c r="L112" i="45" l="1"/>
  <c r="K112" i="45"/>
  <c r="O112" i="45" s="1"/>
  <c r="J112" i="45"/>
  <c r="L111" i="45"/>
  <c r="K111" i="45"/>
  <c r="O111" i="45" s="1"/>
  <c r="J111" i="45"/>
  <c r="L110" i="45"/>
  <c r="K110" i="45"/>
  <c r="O110" i="45" s="1"/>
  <c r="J110" i="45"/>
  <c r="L109" i="45"/>
  <c r="K109" i="45"/>
  <c r="J109" i="45"/>
  <c r="L108" i="45"/>
  <c r="K108" i="45"/>
  <c r="O108" i="45" s="1"/>
  <c r="J108" i="45"/>
  <c r="L107" i="45"/>
  <c r="J107" i="45"/>
  <c r="L106" i="45"/>
  <c r="J106" i="45"/>
  <c r="L105" i="45"/>
  <c r="J105" i="45"/>
  <c r="L104" i="45"/>
  <c r="J104" i="45"/>
  <c r="L103" i="45"/>
  <c r="J103" i="45"/>
  <c r="L102" i="45"/>
  <c r="J102" i="45"/>
  <c r="L101" i="45"/>
  <c r="J101" i="45"/>
  <c r="L100" i="45"/>
  <c r="K100" i="45"/>
  <c r="O100" i="45" s="1"/>
  <c r="J100" i="45"/>
  <c r="L99" i="45"/>
  <c r="K99" i="45"/>
  <c r="O99" i="45" s="1"/>
  <c r="J99" i="45"/>
  <c r="L98" i="45"/>
  <c r="K98" i="45"/>
  <c r="J98" i="45"/>
  <c r="L97" i="45"/>
  <c r="K97" i="45"/>
  <c r="O97" i="45" s="1"/>
  <c r="J97" i="45"/>
  <c r="L96" i="45"/>
  <c r="K96" i="45"/>
  <c r="O96" i="45" s="1"/>
  <c r="J96" i="45"/>
  <c r="L95" i="45"/>
  <c r="K95" i="45"/>
  <c r="O95" i="45" s="1"/>
  <c r="J95" i="45"/>
  <c r="L94" i="45"/>
  <c r="K94" i="45"/>
  <c r="J94" i="45"/>
  <c r="L93" i="45"/>
  <c r="J93" i="45"/>
  <c r="L92" i="45"/>
  <c r="K92" i="45"/>
  <c r="O92" i="45" s="1"/>
  <c r="J92" i="45"/>
  <c r="L91" i="45"/>
  <c r="K91" i="45"/>
  <c r="O91" i="45" s="1"/>
  <c r="J91" i="45"/>
  <c r="L90" i="45"/>
  <c r="J90" i="45"/>
  <c r="O89" i="45"/>
  <c r="L89" i="45"/>
  <c r="K89" i="45"/>
  <c r="J89" i="45"/>
  <c r="L88" i="45"/>
  <c r="K88" i="45"/>
  <c r="O88" i="45" s="1"/>
  <c r="J88" i="45"/>
  <c r="L87" i="45"/>
  <c r="J87" i="45"/>
  <c r="L86" i="45"/>
  <c r="K86" i="45"/>
  <c r="O86" i="45" s="1"/>
  <c r="J86" i="45"/>
  <c r="O85" i="45"/>
  <c r="L85" i="45"/>
  <c r="K85" i="45"/>
  <c r="J85" i="45"/>
  <c r="L84" i="45"/>
  <c r="J84" i="45"/>
  <c r="L83" i="45"/>
  <c r="J83" i="45"/>
  <c r="L82" i="45"/>
  <c r="J82" i="45"/>
  <c r="L81" i="45"/>
  <c r="J81" i="45"/>
  <c r="L80" i="45"/>
  <c r="J80" i="45"/>
  <c r="L79" i="45"/>
  <c r="J79" i="45"/>
  <c r="L78" i="45"/>
  <c r="J78" i="45"/>
  <c r="L77" i="45"/>
  <c r="J77" i="45"/>
  <c r="L76" i="45"/>
  <c r="J76" i="45"/>
  <c r="L75" i="45"/>
  <c r="J75" i="45"/>
  <c r="L74" i="45"/>
  <c r="K74" i="45"/>
  <c r="J74" i="45"/>
  <c r="L73" i="45"/>
  <c r="J73" i="45"/>
  <c r="L72" i="45"/>
  <c r="J72" i="45"/>
  <c r="L71" i="45"/>
  <c r="J71" i="45"/>
  <c r="L70" i="45"/>
  <c r="J70" i="45"/>
  <c r="L69" i="45"/>
  <c r="J69" i="45"/>
  <c r="L68" i="45"/>
  <c r="J68" i="45"/>
  <c r="L67" i="45"/>
  <c r="J67" i="45"/>
  <c r="L66" i="45"/>
  <c r="J66" i="45"/>
  <c r="L65" i="45"/>
  <c r="J65" i="45"/>
  <c r="L64" i="45"/>
  <c r="J64" i="45"/>
  <c r="L63" i="45"/>
  <c r="J63" i="45"/>
  <c r="L62" i="45"/>
  <c r="J62" i="45"/>
  <c r="L61" i="45"/>
  <c r="J61" i="45"/>
  <c r="L60" i="45"/>
  <c r="K60" i="45"/>
  <c r="O60" i="45" s="1"/>
  <c r="J60" i="45"/>
  <c r="L59" i="45"/>
  <c r="J59" i="45"/>
  <c r="L58" i="45"/>
  <c r="J58" i="45"/>
  <c r="L57" i="45"/>
  <c r="J57" i="45"/>
  <c r="L56" i="45"/>
  <c r="J56" i="45"/>
  <c r="L55" i="45"/>
  <c r="J55" i="45"/>
  <c r="L54" i="45"/>
  <c r="J54" i="45"/>
  <c r="L53" i="45"/>
  <c r="J53" i="45"/>
  <c r="L52" i="45"/>
  <c r="J52" i="45"/>
  <c r="L51" i="45"/>
  <c r="J51" i="45"/>
  <c r="L50" i="45"/>
  <c r="J50" i="45"/>
  <c r="L49" i="45"/>
  <c r="J49" i="45"/>
  <c r="L48" i="45"/>
  <c r="J48" i="45"/>
  <c r="L47" i="45"/>
  <c r="K47" i="45"/>
  <c r="O47" i="45" s="1"/>
  <c r="J47" i="45"/>
  <c r="L46" i="45"/>
  <c r="J46" i="45"/>
  <c r="L45" i="45"/>
  <c r="J45" i="45"/>
  <c r="L44" i="45"/>
  <c r="J44" i="45"/>
  <c r="L43" i="45"/>
  <c r="J43" i="45"/>
  <c r="L42" i="45"/>
  <c r="J42" i="45"/>
  <c r="L41" i="45"/>
  <c r="J41" i="45"/>
  <c r="L40" i="45"/>
  <c r="J40" i="45"/>
  <c r="L39" i="45"/>
  <c r="J39" i="45"/>
  <c r="L38" i="45"/>
  <c r="J38" i="45"/>
  <c r="L37" i="45"/>
  <c r="J37" i="45"/>
  <c r="L36" i="45"/>
  <c r="J36" i="45"/>
  <c r="L35" i="45"/>
  <c r="J35" i="45"/>
  <c r="L34" i="45"/>
  <c r="K34" i="45"/>
  <c r="O34" i="45" s="1"/>
  <c r="J34" i="45"/>
  <c r="L33" i="45"/>
  <c r="K33" i="45"/>
  <c r="J33" i="45"/>
  <c r="L32" i="45"/>
  <c r="K32" i="45"/>
  <c r="O32" i="45" s="1"/>
  <c r="J32" i="45"/>
  <c r="L31" i="45"/>
  <c r="K31" i="45"/>
  <c r="O31" i="45" s="1"/>
  <c r="J31" i="45"/>
  <c r="L30" i="45"/>
  <c r="K30" i="45"/>
  <c r="O30" i="45" s="1"/>
  <c r="J30" i="45"/>
  <c r="L29" i="45"/>
  <c r="K29" i="45"/>
  <c r="J29" i="45"/>
  <c r="L28" i="45"/>
  <c r="K28" i="45"/>
  <c r="O28" i="45" s="1"/>
  <c r="J28" i="45"/>
  <c r="L27" i="45"/>
  <c r="K27" i="45"/>
  <c r="O27" i="45" s="1"/>
  <c r="J27" i="45"/>
  <c r="L26" i="45"/>
  <c r="K26" i="45"/>
  <c r="O26" i="45" s="1"/>
  <c r="J26" i="45"/>
  <c r="L25" i="45"/>
  <c r="K25" i="45"/>
  <c r="J25" i="45"/>
  <c r="L24" i="45"/>
  <c r="K24" i="45"/>
  <c r="O24" i="45" s="1"/>
  <c r="J24" i="45"/>
  <c r="L23" i="45"/>
  <c r="K23" i="45"/>
  <c r="O23" i="45" s="1"/>
  <c r="J23" i="45"/>
  <c r="L22" i="45"/>
  <c r="K22" i="45"/>
  <c r="O22" i="45" s="1"/>
  <c r="J22" i="45"/>
  <c r="L21" i="45"/>
  <c r="J21" i="45"/>
  <c r="L20" i="45"/>
  <c r="J20" i="45"/>
  <c r="L19" i="45"/>
  <c r="J19" i="45"/>
  <c r="L18" i="45"/>
  <c r="J18" i="45"/>
  <c r="L17" i="45"/>
  <c r="J17" i="45"/>
  <c r="L16" i="45"/>
  <c r="J16" i="45"/>
  <c r="L15" i="45"/>
  <c r="J15" i="45"/>
  <c r="L14" i="45"/>
  <c r="K14" i="45"/>
  <c r="O14" i="45" s="1"/>
  <c r="J14" i="45"/>
  <c r="L13" i="45"/>
  <c r="J13" i="45"/>
  <c r="L12" i="45"/>
  <c r="J12" i="45"/>
  <c r="L11" i="45"/>
  <c r="J11" i="45"/>
  <c r="L10" i="45"/>
  <c r="J10" i="45"/>
  <c r="L9" i="45"/>
  <c r="N3" i="45" s="1"/>
  <c r="J9" i="45"/>
  <c r="L8" i="45"/>
  <c r="J8" i="45"/>
  <c r="L7" i="45"/>
  <c r="J7" i="45"/>
  <c r="L6" i="45"/>
  <c r="J6" i="45"/>
  <c r="L5" i="45"/>
  <c r="K5" i="45"/>
  <c r="O5" i="45" s="1"/>
  <c r="J5" i="45"/>
  <c r="N2" i="45"/>
  <c r="L239" i="44"/>
  <c r="J239" i="44"/>
  <c r="L238" i="44"/>
  <c r="J238" i="44"/>
  <c r="L237" i="44"/>
  <c r="K237" i="44"/>
  <c r="O237" i="44" s="1"/>
  <c r="J237" i="44"/>
  <c r="L236" i="44"/>
  <c r="J236" i="44"/>
  <c r="L235" i="44"/>
  <c r="J235" i="44"/>
  <c r="L234" i="44"/>
  <c r="J234" i="44"/>
  <c r="L233" i="44"/>
  <c r="J233" i="44"/>
  <c r="L232" i="44"/>
  <c r="J232" i="44"/>
  <c r="L231" i="44"/>
  <c r="J231" i="44"/>
  <c r="L230" i="44"/>
  <c r="J230" i="44"/>
  <c r="L229" i="44"/>
  <c r="J229" i="44"/>
  <c r="L228" i="44"/>
  <c r="J228" i="44"/>
  <c r="L227" i="44"/>
  <c r="K227" i="44"/>
  <c r="J227" i="44"/>
  <c r="O226" i="44"/>
  <c r="L226" i="44"/>
  <c r="K226" i="44"/>
  <c r="J226" i="44"/>
  <c r="L225" i="44"/>
  <c r="K225" i="44"/>
  <c r="O225" i="44" s="1"/>
  <c r="J225" i="44"/>
  <c r="L224" i="44"/>
  <c r="K224" i="44"/>
  <c r="O224" i="44" s="1"/>
  <c r="J224" i="44"/>
  <c r="L223" i="44"/>
  <c r="J223" i="44"/>
  <c r="L222" i="44"/>
  <c r="J222" i="44"/>
  <c r="L221" i="44"/>
  <c r="J221" i="44"/>
  <c r="L220" i="44"/>
  <c r="J220" i="44"/>
  <c r="L219" i="44"/>
  <c r="J219" i="44"/>
  <c r="O218" i="44"/>
  <c r="L218" i="44"/>
  <c r="K218" i="44"/>
  <c r="J218" i="44"/>
  <c r="L217" i="44"/>
  <c r="K217" i="44"/>
  <c r="O217" i="44" s="1"/>
  <c r="J217" i="44"/>
  <c r="L216" i="44"/>
  <c r="J216" i="44"/>
  <c r="L215" i="44"/>
  <c r="J215" i="44"/>
  <c r="L214" i="44"/>
  <c r="J214" i="44"/>
  <c r="L213" i="44"/>
  <c r="J213" i="44"/>
  <c r="L212" i="44"/>
  <c r="K212" i="44"/>
  <c r="O212" i="44" s="1"/>
  <c r="J212" i="44"/>
  <c r="L211" i="44"/>
  <c r="J211" i="44"/>
  <c r="L210" i="44"/>
  <c r="J210" i="44"/>
  <c r="L209" i="44"/>
  <c r="J209" i="44"/>
  <c r="L208" i="44"/>
  <c r="J208" i="44"/>
  <c r="L207" i="44"/>
  <c r="J207" i="44"/>
  <c r="L206" i="44"/>
  <c r="J206" i="44"/>
  <c r="L205" i="44"/>
  <c r="J205" i="44"/>
  <c r="L204" i="44"/>
  <c r="J204" i="44"/>
  <c r="L203" i="44"/>
  <c r="J203" i="44"/>
  <c r="L202" i="44"/>
  <c r="J202" i="44"/>
  <c r="L201" i="44"/>
  <c r="J201" i="44"/>
  <c r="L200" i="44"/>
  <c r="J200" i="44"/>
  <c r="L199" i="44"/>
  <c r="J199" i="44"/>
  <c r="L198" i="44"/>
  <c r="J198" i="44"/>
  <c r="L197" i="44"/>
  <c r="J197" i="44"/>
  <c r="L196" i="44"/>
  <c r="K196" i="44"/>
  <c r="O196" i="44" s="1"/>
  <c r="J196" i="44"/>
  <c r="L195" i="44"/>
  <c r="K195" i="44"/>
  <c r="J195" i="44"/>
  <c r="L194" i="44"/>
  <c r="J194" i="44"/>
  <c r="L193" i="44"/>
  <c r="K193" i="44"/>
  <c r="J193" i="44"/>
  <c r="L192" i="44"/>
  <c r="K192" i="44"/>
  <c r="O192" i="44" s="1"/>
  <c r="J192" i="44"/>
  <c r="L191" i="44"/>
  <c r="J191" i="44"/>
  <c r="L190" i="44"/>
  <c r="J190" i="44"/>
  <c r="O189" i="44"/>
  <c r="L189" i="44"/>
  <c r="K189" i="44"/>
  <c r="J189" i="44"/>
  <c r="L188" i="44"/>
  <c r="K188" i="44"/>
  <c r="O188" i="44" s="1"/>
  <c r="J188" i="44"/>
  <c r="L187" i="44"/>
  <c r="K187" i="44"/>
  <c r="J187" i="44"/>
  <c r="L186" i="44"/>
  <c r="J186" i="44"/>
  <c r="O185" i="44"/>
  <c r="L185" i="44"/>
  <c r="K185" i="44"/>
  <c r="J185" i="44"/>
  <c r="L184" i="44"/>
  <c r="J184" i="44"/>
  <c r="L183" i="44"/>
  <c r="J183" i="44"/>
  <c r="L182" i="44"/>
  <c r="J182" i="44"/>
  <c r="L181" i="44"/>
  <c r="J181" i="44"/>
  <c r="L180" i="44"/>
  <c r="K180" i="44"/>
  <c r="O180" i="44" s="1"/>
  <c r="J180" i="44"/>
  <c r="L179" i="44"/>
  <c r="K179" i="44"/>
  <c r="J179" i="44"/>
  <c r="L178" i="44"/>
  <c r="J178" i="44"/>
  <c r="L177" i="44"/>
  <c r="J177" i="44"/>
  <c r="L176" i="44"/>
  <c r="J176" i="44"/>
  <c r="L175" i="44"/>
  <c r="J175" i="44"/>
  <c r="L174" i="44"/>
  <c r="J174" i="44"/>
  <c r="L173" i="44"/>
  <c r="J173" i="44"/>
  <c r="L172" i="44"/>
  <c r="K172" i="44"/>
  <c r="O172" i="44" s="1"/>
  <c r="J172" i="44"/>
  <c r="L171" i="44"/>
  <c r="K171" i="44"/>
  <c r="J171" i="44"/>
  <c r="L170" i="44"/>
  <c r="K170" i="44"/>
  <c r="O170" i="44" s="1"/>
  <c r="J170" i="44"/>
  <c r="L169" i="44"/>
  <c r="J169" i="44"/>
  <c r="L168" i="44"/>
  <c r="K168" i="44"/>
  <c r="O168" i="44" s="1"/>
  <c r="J168" i="44"/>
  <c r="L167" i="44"/>
  <c r="J167" i="44"/>
  <c r="L166" i="44"/>
  <c r="K166" i="44"/>
  <c r="O166" i="44" s="1"/>
  <c r="J166" i="44"/>
  <c r="L165" i="44"/>
  <c r="J165" i="44"/>
  <c r="L164" i="44"/>
  <c r="K164" i="44"/>
  <c r="O164" i="44" s="1"/>
  <c r="J164" i="44"/>
  <c r="L163" i="44"/>
  <c r="K163" i="44"/>
  <c r="J163" i="44"/>
  <c r="L162" i="44"/>
  <c r="J162" i="44"/>
  <c r="L161" i="44"/>
  <c r="J161" i="44"/>
  <c r="L160" i="44"/>
  <c r="J160" i="44"/>
  <c r="L159" i="44"/>
  <c r="J159" i="44"/>
  <c r="L158" i="44"/>
  <c r="K158" i="44"/>
  <c r="O158" i="44" s="1"/>
  <c r="J158" i="44"/>
  <c r="L157" i="44"/>
  <c r="J157" i="44"/>
  <c r="L156" i="44"/>
  <c r="J156" i="44"/>
  <c r="L155" i="44"/>
  <c r="J155" i="44"/>
  <c r="L154" i="44"/>
  <c r="K154" i="44"/>
  <c r="O154" i="44" s="1"/>
  <c r="J154" i="44"/>
  <c r="L153" i="44"/>
  <c r="J153" i="44"/>
  <c r="L152" i="44"/>
  <c r="J152" i="44"/>
  <c r="L151" i="44"/>
  <c r="J151" i="44"/>
  <c r="L150" i="44"/>
  <c r="J150" i="44"/>
  <c r="O149" i="44"/>
  <c r="L149" i="44"/>
  <c r="K149" i="44"/>
  <c r="J149" i="44"/>
  <c r="L148" i="44"/>
  <c r="K148" i="44"/>
  <c r="O148" i="44" s="1"/>
  <c r="J148" i="44"/>
  <c r="L147" i="44"/>
  <c r="J147" i="44"/>
  <c r="L146" i="44"/>
  <c r="J146" i="44"/>
  <c r="L145" i="44"/>
  <c r="K145" i="44"/>
  <c r="O145" i="44" s="1"/>
  <c r="J145" i="44"/>
  <c r="L144" i="44"/>
  <c r="J144" i="44"/>
  <c r="L143" i="44"/>
  <c r="K143" i="44"/>
  <c r="O143" i="44" s="1"/>
  <c r="J143" i="44"/>
  <c r="O142" i="44"/>
  <c r="L142" i="44"/>
  <c r="K142" i="44"/>
  <c r="J142" i="44"/>
  <c r="L141" i="44"/>
  <c r="K141" i="44"/>
  <c r="O141" i="44" s="1"/>
  <c r="J141" i="44"/>
  <c r="L140" i="44"/>
  <c r="K140" i="44"/>
  <c r="O140" i="44" s="1"/>
  <c r="J140" i="44"/>
  <c r="L139" i="44"/>
  <c r="K139" i="44"/>
  <c r="O139" i="44" s="1"/>
  <c r="J139" i="44"/>
  <c r="L138" i="44"/>
  <c r="K138" i="44"/>
  <c r="J138" i="44"/>
  <c r="L137" i="44"/>
  <c r="J137" i="44"/>
  <c r="L136" i="44"/>
  <c r="K136" i="44"/>
  <c r="O136" i="44" s="1"/>
  <c r="J136" i="44"/>
  <c r="L135" i="44"/>
  <c r="K135" i="44"/>
  <c r="O135" i="44" s="1"/>
  <c r="J135" i="44"/>
  <c r="O134" i="44"/>
  <c r="L134" i="44"/>
  <c r="K134" i="44"/>
  <c r="J134" i="44"/>
  <c r="L133" i="44"/>
  <c r="K133" i="44"/>
  <c r="O133" i="44" s="1"/>
  <c r="J133" i="44"/>
  <c r="L132" i="44"/>
  <c r="K132" i="44"/>
  <c r="O132" i="44" s="1"/>
  <c r="J132" i="44"/>
  <c r="L131" i="44"/>
  <c r="K131" i="44"/>
  <c r="O131" i="44" s="1"/>
  <c r="J131" i="44"/>
  <c r="O130" i="44"/>
  <c r="L130" i="44"/>
  <c r="K130" i="44"/>
  <c r="J130" i="44"/>
  <c r="L129" i="44"/>
  <c r="K129" i="44"/>
  <c r="O129" i="44" s="1"/>
  <c r="J129" i="44"/>
  <c r="L128" i="44"/>
  <c r="K128" i="44"/>
  <c r="O128" i="44" s="1"/>
  <c r="J128" i="44"/>
  <c r="L127" i="44"/>
  <c r="K127" i="44"/>
  <c r="O127" i="44" s="1"/>
  <c r="J127" i="44"/>
  <c r="O126" i="44"/>
  <c r="L126" i="44"/>
  <c r="K126" i="44"/>
  <c r="J126" i="44"/>
  <c r="L125" i="44"/>
  <c r="K125" i="44"/>
  <c r="O125" i="44" s="1"/>
  <c r="J125" i="44"/>
  <c r="L124" i="44"/>
  <c r="J124" i="44"/>
  <c r="L123" i="44"/>
  <c r="J123" i="44"/>
  <c r="L122" i="44"/>
  <c r="J122" i="44"/>
  <c r="L121" i="44"/>
  <c r="J121" i="44"/>
  <c r="L120" i="44"/>
  <c r="J120" i="44"/>
  <c r="L119" i="44"/>
  <c r="K119" i="44"/>
  <c r="O119" i="44" s="1"/>
  <c r="J119" i="44"/>
  <c r="O118" i="44"/>
  <c r="L118" i="44"/>
  <c r="K118" i="44"/>
  <c r="J118" i="44"/>
  <c r="L117" i="44"/>
  <c r="K117" i="44"/>
  <c r="O117" i="44" s="1"/>
  <c r="J117" i="44"/>
  <c r="L116" i="44"/>
  <c r="K116" i="44"/>
  <c r="O116" i="44" s="1"/>
  <c r="J116" i="44"/>
  <c r="L115" i="44"/>
  <c r="K115" i="44"/>
  <c r="O115" i="44" s="1"/>
  <c r="J115" i="44"/>
  <c r="O114" i="44"/>
  <c r="L114" i="44"/>
  <c r="K114" i="44"/>
  <c r="J114" i="44"/>
  <c r="L113" i="44"/>
  <c r="K113" i="44"/>
  <c r="O113" i="44" s="1"/>
  <c r="J113" i="44"/>
  <c r="L112" i="44"/>
  <c r="K112" i="44"/>
  <c r="O112" i="44" s="1"/>
  <c r="J112" i="44"/>
  <c r="L111" i="44"/>
  <c r="J111" i="44"/>
  <c r="L110" i="44"/>
  <c r="K110" i="44"/>
  <c r="O110" i="44" s="1"/>
  <c r="J110" i="44"/>
  <c r="L109" i="44"/>
  <c r="J109" i="44"/>
  <c r="L108" i="44"/>
  <c r="J108" i="44"/>
  <c r="L107" i="44"/>
  <c r="K107" i="44"/>
  <c r="O107" i="44" s="1"/>
  <c r="J107" i="44"/>
  <c r="O106" i="44"/>
  <c r="L106" i="44"/>
  <c r="K106" i="44"/>
  <c r="J106" i="44"/>
  <c r="L105" i="44"/>
  <c r="K105" i="44"/>
  <c r="O105" i="44" s="1"/>
  <c r="J105" i="44"/>
  <c r="L104" i="44"/>
  <c r="K104" i="44"/>
  <c r="O104" i="44" s="1"/>
  <c r="J104" i="44"/>
  <c r="L103" i="44"/>
  <c r="J103" i="44"/>
  <c r="L102" i="44"/>
  <c r="J102" i="44"/>
  <c r="L101" i="44"/>
  <c r="J101" i="44"/>
  <c r="L100" i="44"/>
  <c r="K100" i="44"/>
  <c r="O100" i="44" s="1"/>
  <c r="J100" i="44"/>
  <c r="L99" i="44"/>
  <c r="K99" i="44"/>
  <c r="O99" i="44" s="1"/>
  <c r="J99" i="44"/>
  <c r="L98" i="44"/>
  <c r="K98" i="44"/>
  <c r="O98" i="44" s="1"/>
  <c r="J98" i="44"/>
  <c r="L97" i="44"/>
  <c r="K97" i="44"/>
  <c r="O97" i="44" s="1"/>
  <c r="J97" i="44"/>
  <c r="L96" i="44"/>
  <c r="K96" i="44"/>
  <c r="O96" i="44" s="1"/>
  <c r="J96" i="44"/>
  <c r="L95" i="44"/>
  <c r="J95" i="44"/>
  <c r="L94" i="44"/>
  <c r="J94" i="44"/>
  <c r="L93" i="44"/>
  <c r="J93" i="44"/>
  <c r="L92" i="44"/>
  <c r="J92" i="44"/>
  <c r="L91" i="44"/>
  <c r="J91" i="44"/>
  <c r="L90" i="44"/>
  <c r="K90" i="44"/>
  <c r="O90" i="44" s="1"/>
  <c r="J90" i="44"/>
  <c r="L89" i="44"/>
  <c r="J89" i="44"/>
  <c r="L88" i="44"/>
  <c r="K88" i="44"/>
  <c r="O88" i="44" s="1"/>
  <c r="J88" i="44"/>
  <c r="L87" i="44"/>
  <c r="K87" i="44"/>
  <c r="O87" i="44" s="1"/>
  <c r="J87" i="44"/>
  <c r="L86" i="44"/>
  <c r="J86" i="44"/>
  <c r="L85" i="44"/>
  <c r="J85" i="44"/>
  <c r="L84" i="44"/>
  <c r="K84" i="44"/>
  <c r="O84" i="44" s="1"/>
  <c r="J84" i="44"/>
  <c r="L83" i="44"/>
  <c r="K83" i="44"/>
  <c r="O83" i="44" s="1"/>
  <c r="J83" i="44"/>
  <c r="L82" i="44"/>
  <c r="J82" i="44"/>
  <c r="L81" i="44"/>
  <c r="J81" i="44"/>
  <c r="L80" i="44"/>
  <c r="K80" i="44"/>
  <c r="O80" i="44" s="1"/>
  <c r="J80" i="44"/>
  <c r="L79" i="44"/>
  <c r="K79" i="44"/>
  <c r="O79" i="44" s="1"/>
  <c r="J79" i="44"/>
  <c r="L78" i="44"/>
  <c r="J78" i="44"/>
  <c r="L77" i="44"/>
  <c r="J77" i="44"/>
  <c r="L76" i="44"/>
  <c r="J76" i="44"/>
  <c r="L75" i="44"/>
  <c r="J75" i="44"/>
  <c r="O74" i="44"/>
  <c r="L74" i="44"/>
  <c r="K74" i="44"/>
  <c r="J74" i="44"/>
  <c r="L73" i="44"/>
  <c r="J73" i="44"/>
  <c r="L72" i="44"/>
  <c r="J72" i="44"/>
  <c r="L71" i="44"/>
  <c r="K71" i="44"/>
  <c r="O71" i="44" s="1"/>
  <c r="J71" i="44"/>
  <c r="L70" i="44"/>
  <c r="J70" i="44"/>
  <c r="L69" i="44"/>
  <c r="K69" i="44"/>
  <c r="O69" i="44" s="1"/>
  <c r="J69" i="44"/>
  <c r="L68" i="44"/>
  <c r="J68" i="44"/>
  <c r="L67" i="44"/>
  <c r="J67" i="44"/>
  <c r="L66" i="44"/>
  <c r="J66" i="44"/>
  <c r="L65" i="44"/>
  <c r="J65" i="44"/>
  <c r="L64" i="44"/>
  <c r="J64" i="44"/>
  <c r="L63" i="44"/>
  <c r="J63" i="44"/>
  <c r="L62" i="44"/>
  <c r="K62" i="44"/>
  <c r="J62" i="44"/>
  <c r="L61" i="44"/>
  <c r="K61" i="44"/>
  <c r="O61" i="44" s="1"/>
  <c r="J61" i="44"/>
  <c r="L60" i="44"/>
  <c r="J60" i="44"/>
  <c r="L59" i="44"/>
  <c r="K59" i="44"/>
  <c r="J59" i="44"/>
  <c r="O58" i="44"/>
  <c r="L58" i="44"/>
  <c r="K58" i="44"/>
  <c r="J58" i="44"/>
  <c r="L57" i="44"/>
  <c r="K57" i="44"/>
  <c r="O57" i="44" s="1"/>
  <c r="J57" i="44"/>
  <c r="L56" i="44"/>
  <c r="K56" i="44"/>
  <c r="O56" i="44" s="1"/>
  <c r="J56" i="44"/>
  <c r="L55" i="44"/>
  <c r="K55" i="44"/>
  <c r="J55" i="44"/>
  <c r="O54" i="44"/>
  <c r="L54" i="44"/>
  <c r="K54" i="44"/>
  <c r="J54" i="44"/>
  <c r="L53" i="44"/>
  <c r="K53" i="44"/>
  <c r="O53" i="44" s="1"/>
  <c r="J53" i="44"/>
  <c r="L52" i="44"/>
  <c r="K52" i="44"/>
  <c r="O52" i="44" s="1"/>
  <c r="J52" i="44"/>
  <c r="L51" i="44"/>
  <c r="J51" i="44"/>
  <c r="L50" i="44"/>
  <c r="J50" i="44"/>
  <c r="L49" i="44"/>
  <c r="K49" i="44"/>
  <c r="O49" i="44" s="1"/>
  <c r="J49" i="44"/>
  <c r="L48" i="44"/>
  <c r="J48" i="44"/>
  <c r="L47" i="44"/>
  <c r="J47" i="44"/>
  <c r="L46" i="44"/>
  <c r="K46" i="44"/>
  <c r="J46" i="44"/>
  <c r="L45" i="44"/>
  <c r="K45" i="44"/>
  <c r="O45" i="44" s="1"/>
  <c r="J45" i="44"/>
  <c r="L44" i="44"/>
  <c r="K44" i="44"/>
  <c r="O44" i="44" s="1"/>
  <c r="J44" i="44"/>
  <c r="L43" i="44"/>
  <c r="K43" i="44"/>
  <c r="J43" i="44"/>
  <c r="L42" i="44"/>
  <c r="K42" i="44"/>
  <c r="J42" i="44"/>
  <c r="L41" i="44"/>
  <c r="K41" i="44"/>
  <c r="O41" i="44" s="1"/>
  <c r="J41" i="44"/>
  <c r="L40" i="44"/>
  <c r="J40" i="44"/>
  <c r="L39" i="44"/>
  <c r="J39" i="44"/>
  <c r="L38" i="44"/>
  <c r="J38" i="44"/>
  <c r="L37" i="44"/>
  <c r="K37" i="44"/>
  <c r="O37" i="44" s="1"/>
  <c r="J37" i="44"/>
  <c r="L36" i="44"/>
  <c r="J36" i="44"/>
  <c r="L35" i="44"/>
  <c r="J35" i="44"/>
  <c r="L34" i="44"/>
  <c r="K34" i="44"/>
  <c r="J34" i="44"/>
  <c r="L33" i="44"/>
  <c r="J33" i="44"/>
  <c r="L32" i="44"/>
  <c r="K32" i="44"/>
  <c r="O32" i="44" s="1"/>
  <c r="J32" i="44"/>
  <c r="L31" i="44"/>
  <c r="K31" i="44"/>
  <c r="O31" i="44" s="1"/>
  <c r="J31" i="44"/>
  <c r="L30" i="44"/>
  <c r="J30" i="44"/>
  <c r="L29" i="44"/>
  <c r="J29" i="44"/>
  <c r="L28" i="44"/>
  <c r="J28" i="44"/>
  <c r="L27" i="44"/>
  <c r="J27" i="44"/>
  <c r="L26" i="44"/>
  <c r="J26" i="44"/>
  <c r="L25" i="44"/>
  <c r="K25" i="44"/>
  <c r="O25" i="44" s="1"/>
  <c r="J25" i="44"/>
  <c r="L24" i="44"/>
  <c r="J24" i="44"/>
  <c r="L23" i="44"/>
  <c r="J23" i="44"/>
  <c r="K23" i="44" s="1"/>
  <c r="L22" i="44"/>
  <c r="J22" i="44"/>
  <c r="L21" i="44"/>
  <c r="J21" i="44"/>
  <c r="K21" i="44" s="1"/>
  <c r="L20" i="44"/>
  <c r="J20" i="44"/>
  <c r="L19" i="44"/>
  <c r="J19" i="44"/>
  <c r="K19" i="44" s="1"/>
  <c r="L18" i="44"/>
  <c r="J18" i="44"/>
  <c r="L17" i="44"/>
  <c r="J17" i="44"/>
  <c r="K17" i="44" s="1"/>
  <c r="L16" i="44"/>
  <c r="J16" i="44"/>
  <c r="L15" i="44"/>
  <c r="J15" i="44"/>
  <c r="K15" i="44" s="1"/>
  <c r="L14" i="44"/>
  <c r="J14" i="44"/>
  <c r="L13" i="44"/>
  <c r="J13" i="44"/>
  <c r="L12" i="44"/>
  <c r="J12" i="44"/>
  <c r="L11" i="44"/>
  <c r="J11" i="44"/>
  <c r="K11" i="44" s="1"/>
  <c r="L10" i="44"/>
  <c r="J10" i="44"/>
  <c r="L9" i="44"/>
  <c r="J9" i="44"/>
  <c r="L8" i="44"/>
  <c r="J8" i="44"/>
  <c r="L7" i="44"/>
  <c r="J7" i="44"/>
  <c r="K2" i="44" s="1"/>
  <c r="L6" i="44"/>
  <c r="J6" i="44"/>
  <c r="L5" i="44"/>
  <c r="N2" i="44" s="1"/>
  <c r="J5" i="44"/>
  <c r="K3" i="44"/>
  <c r="K1" i="44"/>
  <c r="K82" i="44" s="1"/>
  <c r="O82" i="44" l="1"/>
  <c r="O11" i="44"/>
  <c r="O15" i="44"/>
  <c r="O17" i="44"/>
  <c r="O19" i="44"/>
  <c r="O21" i="44"/>
  <c r="N21" i="44"/>
  <c r="P21" i="44" s="1"/>
  <c r="O23" i="44"/>
  <c r="M13" i="44"/>
  <c r="M21" i="44"/>
  <c r="K12" i="44"/>
  <c r="K20" i="44"/>
  <c r="M35" i="44"/>
  <c r="K40" i="44"/>
  <c r="M89" i="44"/>
  <c r="M197" i="44"/>
  <c r="M47" i="44"/>
  <c r="K67" i="44"/>
  <c r="K94" i="44"/>
  <c r="M97" i="44"/>
  <c r="N97" i="44" s="1"/>
  <c r="P97" i="44" s="1"/>
  <c r="K153" i="44"/>
  <c r="K214" i="44"/>
  <c r="N1" i="44"/>
  <c r="M17" i="44" s="1"/>
  <c r="N17" i="44" s="1"/>
  <c r="P17" i="44" s="1"/>
  <c r="N3" i="44"/>
  <c r="K7" i="44"/>
  <c r="K29" i="44"/>
  <c r="K30" i="44"/>
  <c r="M42" i="44"/>
  <c r="N42" i="44" s="1"/>
  <c r="P42" i="44" s="1"/>
  <c r="M43" i="44"/>
  <c r="N43" i="44" s="1"/>
  <c r="P43" i="44" s="1"/>
  <c r="K65" i="44"/>
  <c r="K66" i="44"/>
  <c r="K73" i="44"/>
  <c r="M75" i="44"/>
  <c r="K81" i="44"/>
  <c r="M87" i="44"/>
  <c r="N87" i="44" s="1"/>
  <c r="P87" i="44" s="1"/>
  <c r="M93" i="44"/>
  <c r="K103" i="44"/>
  <c r="M121" i="44"/>
  <c r="K137" i="44"/>
  <c r="K146" i="44"/>
  <c r="K152" i="44"/>
  <c r="O193" i="44"/>
  <c r="K238" i="44"/>
  <c r="K234" i="44"/>
  <c r="K206" i="44"/>
  <c r="K222" i="44"/>
  <c r="K198" i="44"/>
  <c r="K194" i="44"/>
  <c r="K210" i="44"/>
  <c r="K191" i="44"/>
  <c r="K183" i="44"/>
  <c r="K175" i="44"/>
  <c r="K167" i="44"/>
  <c r="K181" i="44"/>
  <c r="K173" i="44"/>
  <c r="K169" i="44"/>
  <c r="K157" i="44"/>
  <c r="K124" i="44"/>
  <c r="K120" i="44"/>
  <c r="K108" i="44"/>
  <c r="K92" i="44"/>
  <c r="K76" i="44"/>
  <c r="K72" i="44"/>
  <c r="K68" i="44"/>
  <c r="K64" i="44"/>
  <c r="K60" i="44"/>
  <c r="K28" i="44"/>
  <c r="K230" i="44"/>
  <c r="K202" i="44"/>
  <c r="K177" i="44"/>
  <c r="K165" i="44"/>
  <c r="K51" i="44"/>
  <c r="K47" i="44"/>
  <c r="K39" i="44"/>
  <c r="K35" i="44"/>
  <c r="K8" i="44"/>
  <c r="K16" i="44"/>
  <c r="K26" i="44"/>
  <c r="K33" i="44"/>
  <c r="K75" i="44"/>
  <c r="K85" i="44"/>
  <c r="K86" i="44"/>
  <c r="K93" i="44"/>
  <c r="M99" i="44"/>
  <c r="N99" i="44" s="1"/>
  <c r="P99" i="44" s="1"/>
  <c r="K121" i="44"/>
  <c r="K122" i="44"/>
  <c r="K6" i="44"/>
  <c r="K10" i="44"/>
  <c r="K14" i="44"/>
  <c r="K18" i="44"/>
  <c r="K22" i="44"/>
  <c r="M23" i="44"/>
  <c r="N23" i="44" s="1"/>
  <c r="P23" i="44" s="1"/>
  <c r="K24" i="44"/>
  <c r="O34" i="44"/>
  <c r="K36" i="44"/>
  <c r="K38" i="44"/>
  <c r="O42" i="44"/>
  <c r="O46" i="44"/>
  <c r="K48" i="44"/>
  <c r="K50" i="44"/>
  <c r="M51" i="44"/>
  <c r="M54" i="44"/>
  <c r="N54" i="44" s="1"/>
  <c r="P54" i="44" s="1"/>
  <c r="M59" i="44"/>
  <c r="N59" i="44" s="1"/>
  <c r="P59" i="44" s="1"/>
  <c r="O62" i="44"/>
  <c r="K77" i="44"/>
  <c r="K78" i="44"/>
  <c r="K91" i="44"/>
  <c r="K101" i="44"/>
  <c r="K102" i="44"/>
  <c r="M105" i="44"/>
  <c r="N105" i="44" s="1"/>
  <c r="P105" i="44" s="1"/>
  <c r="M107" i="44"/>
  <c r="N107" i="44" s="1"/>
  <c r="P107" i="44" s="1"/>
  <c r="K111" i="44"/>
  <c r="M137" i="44"/>
  <c r="M139" i="44"/>
  <c r="N139" i="44" s="1"/>
  <c r="P139" i="44" s="1"/>
  <c r="M149" i="44"/>
  <c r="N149" i="44" s="1"/>
  <c r="P149" i="44" s="1"/>
  <c r="K161" i="44"/>
  <c r="K229" i="44"/>
  <c r="M63" i="44"/>
  <c r="M69" i="44"/>
  <c r="N69" i="44" s="1"/>
  <c r="P69" i="44" s="1"/>
  <c r="K5" i="44"/>
  <c r="K9" i="44"/>
  <c r="K13" i="44"/>
  <c r="K27" i="44"/>
  <c r="K63" i="44"/>
  <c r="K70" i="44"/>
  <c r="K89" i="44"/>
  <c r="K95" i="44"/>
  <c r="M101" i="44"/>
  <c r="K109" i="44"/>
  <c r="M111" i="44"/>
  <c r="M113" i="44"/>
  <c r="N113" i="44" s="1"/>
  <c r="P113" i="44" s="1"/>
  <c r="M119" i="44"/>
  <c r="N119" i="44" s="1"/>
  <c r="P119" i="44" s="1"/>
  <c r="K123" i="44"/>
  <c r="M129" i="44"/>
  <c r="N129" i="44" s="1"/>
  <c r="P129" i="44" s="1"/>
  <c r="M131" i="44"/>
  <c r="N131" i="44" s="1"/>
  <c r="P131" i="44" s="1"/>
  <c r="O138" i="44"/>
  <c r="M148" i="44"/>
  <c r="N148" i="44" s="1"/>
  <c r="P148" i="44" s="1"/>
  <c r="K160" i="44"/>
  <c r="M176" i="44"/>
  <c r="K201" i="44"/>
  <c r="O43" i="44"/>
  <c r="O55" i="44"/>
  <c r="O59" i="44"/>
  <c r="K147" i="44"/>
  <c r="K155" i="44"/>
  <c r="M156" i="44"/>
  <c r="K162" i="44"/>
  <c r="M172" i="44"/>
  <c r="N172" i="44" s="1"/>
  <c r="P172" i="44" s="1"/>
  <c r="K176" i="44"/>
  <c r="K184" i="44"/>
  <c r="M186" i="44"/>
  <c r="M215" i="44"/>
  <c r="K144" i="44"/>
  <c r="K151" i="44"/>
  <c r="M152" i="44"/>
  <c r="M153" i="44"/>
  <c r="K159" i="44"/>
  <c r="M160" i="44"/>
  <c r="M161" i="44"/>
  <c r="K174" i="44"/>
  <c r="K182" i="44"/>
  <c r="K190" i="44"/>
  <c r="M192" i="44"/>
  <c r="N192" i="44" s="1"/>
  <c r="P192" i="44" s="1"/>
  <c r="K213" i="44"/>
  <c r="K220" i="44"/>
  <c r="K233" i="44"/>
  <c r="K235" i="44"/>
  <c r="M144" i="44"/>
  <c r="M145" i="44"/>
  <c r="N145" i="44" s="1"/>
  <c r="P145" i="44" s="1"/>
  <c r="K150" i="44"/>
  <c r="K156" i="44"/>
  <c r="M174" i="44"/>
  <c r="K178" i="44"/>
  <c r="M182" i="44"/>
  <c r="K186" i="44"/>
  <c r="M190" i="44"/>
  <c r="N195" i="44"/>
  <c r="P195" i="44" s="1"/>
  <c r="M198" i="44"/>
  <c r="K207" i="44"/>
  <c r="M222" i="44"/>
  <c r="M231" i="44"/>
  <c r="O163" i="44"/>
  <c r="O171" i="44"/>
  <c r="O179" i="44"/>
  <c r="O187" i="44"/>
  <c r="K199" i="44"/>
  <c r="K204" i="44"/>
  <c r="M206" i="44"/>
  <c r="K209" i="44"/>
  <c r="M211" i="44"/>
  <c r="K216" i="44"/>
  <c r="N218" i="44"/>
  <c r="P218" i="44" s="1"/>
  <c r="M219" i="44"/>
  <c r="K223" i="44"/>
  <c r="N227" i="44"/>
  <c r="P227" i="44" s="1"/>
  <c r="K232" i="44"/>
  <c r="K236" i="44"/>
  <c r="M239" i="44"/>
  <c r="M5" i="45"/>
  <c r="K197" i="44"/>
  <c r="K203" i="44"/>
  <c r="K208" i="44"/>
  <c r="M209" i="44"/>
  <c r="M210" i="44"/>
  <c r="K215" i="44"/>
  <c r="M217" i="44"/>
  <c r="N217" i="44" s="1"/>
  <c r="P217" i="44" s="1"/>
  <c r="M218" i="44"/>
  <c r="K221" i="44"/>
  <c r="M223" i="44"/>
  <c r="M225" i="44"/>
  <c r="N225" i="44" s="1"/>
  <c r="P225" i="44" s="1"/>
  <c r="M226" i="44"/>
  <c r="N226" i="44" s="1"/>
  <c r="P226" i="44" s="1"/>
  <c r="M227" i="44"/>
  <c r="K231" i="44"/>
  <c r="M234" i="44"/>
  <c r="M195" i="44"/>
  <c r="K200" i="44"/>
  <c r="M201" i="44"/>
  <c r="M202" i="44"/>
  <c r="K205" i="44"/>
  <c r="M207" i="44"/>
  <c r="K211" i="44"/>
  <c r="M213" i="44"/>
  <c r="M214" i="44"/>
  <c r="K219" i="44"/>
  <c r="K228" i="44"/>
  <c r="M229" i="44"/>
  <c r="M230" i="44"/>
  <c r="M233" i="44"/>
  <c r="M235" i="44"/>
  <c r="K239" i="44"/>
  <c r="O195" i="44"/>
  <c r="O227" i="44"/>
  <c r="K2" i="45"/>
  <c r="M36" i="45"/>
  <c r="M62" i="45"/>
  <c r="N5" i="45"/>
  <c r="P5" i="45" s="1"/>
  <c r="M40" i="45"/>
  <c r="O109" i="45"/>
  <c r="K1" i="45"/>
  <c r="K3" i="45"/>
  <c r="M10" i="45"/>
  <c r="M24" i="45"/>
  <c r="N24" i="45" s="1"/>
  <c r="P24" i="45" s="1"/>
  <c r="M26" i="45"/>
  <c r="N26" i="45" s="1"/>
  <c r="P26" i="45" s="1"/>
  <c r="M32" i="45"/>
  <c r="N32" i="45" s="1"/>
  <c r="P32" i="45" s="1"/>
  <c r="M34" i="45"/>
  <c r="N34" i="45" s="1"/>
  <c r="P34" i="45" s="1"/>
  <c r="M85" i="45"/>
  <c r="N85" i="45" s="1"/>
  <c r="P85" i="45" s="1"/>
  <c r="M86" i="45"/>
  <c r="N86" i="45" s="1"/>
  <c r="P86" i="45" s="1"/>
  <c r="N1" i="45"/>
  <c r="M18" i="45" s="1"/>
  <c r="M12" i="45"/>
  <c r="M14" i="45"/>
  <c r="N14" i="45" s="1"/>
  <c r="P14" i="45" s="1"/>
  <c r="O25" i="45"/>
  <c r="O29" i="45"/>
  <c r="O33" i="45"/>
  <c r="M50" i="45"/>
  <c r="M84" i="45"/>
  <c r="M44" i="45"/>
  <c r="M45" i="45"/>
  <c r="M56" i="45"/>
  <c r="M57" i="45"/>
  <c r="M68" i="45"/>
  <c r="M69" i="45"/>
  <c r="M80" i="45"/>
  <c r="M89" i="45"/>
  <c r="M104" i="45"/>
  <c r="M48" i="45"/>
  <c r="M49" i="45"/>
  <c r="M54" i="45"/>
  <c r="M60" i="45"/>
  <c r="N60" i="45" s="1"/>
  <c r="P60" i="45" s="1"/>
  <c r="M66" i="45"/>
  <c r="M78" i="45"/>
  <c r="N97" i="45"/>
  <c r="P97" i="45" s="1"/>
  <c r="M102" i="45"/>
  <c r="M108" i="45"/>
  <c r="N108" i="45" s="1"/>
  <c r="P108" i="45" s="1"/>
  <c r="M109" i="45"/>
  <c r="N109" i="45" s="1"/>
  <c r="P109" i="45" s="1"/>
  <c r="M110" i="45"/>
  <c r="N110" i="45" s="1"/>
  <c r="P110" i="45" s="1"/>
  <c r="M46" i="45"/>
  <c r="M52" i="45"/>
  <c r="M58" i="45"/>
  <c r="M64" i="45"/>
  <c r="M70" i="45"/>
  <c r="M77" i="45"/>
  <c r="M82" i="45"/>
  <c r="N89" i="45"/>
  <c r="P89" i="45" s="1"/>
  <c r="M90" i="45"/>
  <c r="M92" i="45"/>
  <c r="N92" i="45" s="1"/>
  <c r="P92" i="45" s="1"/>
  <c r="M94" i="45"/>
  <c r="N94" i="45" s="1"/>
  <c r="P94" i="45" s="1"/>
  <c r="M96" i="45"/>
  <c r="N96" i="45" s="1"/>
  <c r="P96" i="45" s="1"/>
  <c r="M97" i="45"/>
  <c r="M100" i="45"/>
  <c r="N100" i="45" s="1"/>
  <c r="P100" i="45" s="1"/>
  <c r="M101" i="45"/>
  <c r="O74" i="45"/>
  <c r="O94" i="45"/>
  <c r="O98" i="45"/>
  <c r="K15" i="38"/>
  <c r="J15" i="38"/>
  <c r="H15" i="38"/>
  <c r="K9" i="38"/>
  <c r="K8" i="38"/>
  <c r="K7" i="38"/>
  <c r="K6" i="38"/>
  <c r="K5" i="38"/>
  <c r="K4" i="38"/>
  <c r="I9" i="38"/>
  <c r="I8" i="38"/>
  <c r="I7" i="38"/>
  <c r="I6" i="38"/>
  <c r="I5" i="38"/>
  <c r="I4" i="38"/>
  <c r="I15" i="38"/>
  <c r="G15" i="38"/>
  <c r="F15" i="38"/>
  <c r="E15" i="38"/>
  <c r="D15" i="38"/>
  <c r="C15" i="38"/>
  <c r="AE244" i="43"/>
  <c r="AB244" i="43"/>
  <c r="AA244" i="43"/>
  <c r="N244" i="43"/>
  <c r="M244" i="43"/>
  <c r="L244" i="43"/>
  <c r="K244" i="43"/>
  <c r="J244" i="43"/>
  <c r="I244" i="43"/>
  <c r="H244" i="43"/>
  <c r="AI239" i="43"/>
  <c r="AC239" i="43"/>
  <c r="X239" i="43"/>
  <c r="Y239" i="43" s="1"/>
  <c r="AI238" i="43"/>
  <c r="AC238" i="43"/>
  <c r="X238" i="43"/>
  <c r="Y238" i="43" s="1"/>
  <c r="AI237" i="43"/>
  <c r="AC237" i="43"/>
  <c r="X237" i="43"/>
  <c r="Y237" i="43" s="1"/>
  <c r="AI236" i="43"/>
  <c r="AC236" i="43"/>
  <c r="X236" i="43"/>
  <c r="Y236" i="43" s="1"/>
  <c r="AI235" i="43"/>
  <c r="AC235" i="43"/>
  <c r="X235" i="43"/>
  <c r="Y235" i="43" s="1"/>
  <c r="AI234" i="43"/>
  <c r="AC234" i="43"/>
  <c r="X234" i="43"/>
  <c r="Y234" i="43" s="1"/>
  <c r="AI233" i="43"/>
  <c r="AC233" i="43"/>
  <c r="X233" i="43"/>
  <c r="Y233" i="43" s="1"/>
  <c r="AI232" i="43"/>
  <c r="AC232" i="43"/>
  <c r="X232" i="43"/>
  <c r="Y232" i="43" s="1"/>
  <c r="AI231" i="43"/>
  <c r="AC231" i="43"/>
  <c r="X231" i="43"/>
  <c r="Y231" i="43"/>
  <c r="AI230" i="43"/>
  <c r="AC230" i="43"/>
  <c r="X230" i="43"/>
  <c r="Y230" i="43" s="1"/>
  <c r="AI229" i="43"/>
  <c r="AC229" i="43"/>
  <c r="X229" i="43"/>
  <c r="Y229" i="43" s="1"/>
  <c r="AI228" i="43"/>
  <c r="AC228" i="43"/>
  <c r="X228" i="43"/>
  <c r="Y228" i="43" s="1"/>
  <c r="AI227" i="43"/>
  <c r="AC227" i="43"/>
  <c r="X227" i="43"/>
  <c r="AI226" i="43"/>
  <c r="AC226" i="43"/>
  <c r="X226" i="43"/>
  <c r="Y226" i="43" s="1"/>
  <c r="AI225" i="43"/>
  <c r="AC225" i="43"/>
  <c r="X225" i="43"/>
  <c r="Y225" i="43" s="1"/>
  <c r="AI224" i="43"/>
  <c r="AC224" i="43"/>
  <c r="X224" i="43"/>
  <c r="Y224" i="43" s="1"/>
  <c r="AI223" i="43"/>
  <c r="AC223" i="43"/>
  <c r="X223" i="43"/>
  <c r="AI222" i="43"/>
  <c r="AC222" i="43"/>
  <c r="X222" i="43"/>
  <c r="Y222" i="43" s="1"/>
  <c r="AI221" i="43"/>
  <c r="AC221" i="43"/>
  <c r="X221" i="43"/>
  <c r="Y221" i="43" s="1"/>
  <c r="AI220" i="43"/>
  <c r="AC220" i="43"/>
  <c r="X220" i="43"/>
  <c r="Y220" i="43" s="1"/>
  <c r="AI219" i="43"/>
  <c r="AC219" i="43"/>
  <c r="X219" i="43"/>
  <c r="AI218" i="43"/>
  <c r="AC218" i="43"/>
  <c r="X218" i="43"/>
  <c r="Y218" i="43" s="1"/>
  <c r="AI217" i="43"/>
  <c r="AC217" i="43"/>
  <c r="X217" i="43"/>
  <c r="Y217" i="43" s="1"/>
  <c r="AI216" i="43"/>
  <c r="AC216" i="43"/>
  <c r="X216" i="43"/>
  <c r="Y216" i="43" s="1"/>
  <c r="AI215" i="43"/>
  <c r="AC215" i="43"/>
  <c r="X215" i="43"/>
  <c r="AI214" i="43"/>
  <c r="AC214" i="43"/>
  <c r="X214" i="43"/>
  <c r="Y214" i="43" s="1"/>
  <c r="AI213" i="43"/>
  <c r="AC213" i="43"/>
  <c r="X213" i="43"/>
  <c r="Y213" i="43" s="1"/>
  <c r="AI212" i="43"/>
  <c r="AC212" i="43"/>
  <c r="X212" i="43"/>
  <c r="Y212" i="43" s="1"/>
  <c r="AI211" i="43"/>
  <c r="AC211" i="43"/>
  <c r="X211" i="43"/>
  <c r="Y211" i="43" s="1"/>
  <c r="AI210" i="43"/>
  <c r="AC210" i="43"/>
  <c r="X210" i="43"/>
  <c r="Y210" i="43" s="1"/>
  <c r="AI209" i="43"/>
  <c r="AC209" i="43"/>
  <c r="X209" i="43"/>
  <c r="Y209" i="43" s="1"/>
  <c r="AI208" i="43"/>
  <c r="AC208" i="43"/>
  <c r="X208" i="43"/>
  <c r="Y208" i="43" s="1"/>
  <c r="AI207" i="43"/>
  <c r="AC207" i="43"/>
  <c r="X207" i="43"/>
  <c r="Y207" i="43" s="1"/>
  <c r="AI206" i="43"/>
  <c r="AC206" i="43"/>
  <c r="X206" i="43"/>
  <c r="Y206" i="43" s="1"/>
  <c r="AI205" i="43"/>
  <c r="AC205" i="43"/>
  <c r="Y205" i="43"/>
  <c r="AK205" i="43" s="1"/>
  <c r="AL205" i="43" s="1"/>
  <c r="X205" i="43"/>
  <c r="AI204" i="43"/>
  <c r="AC204" i="43"/>
  <c r="X204" i="43"/>
  <c r="AI203" i="43"/>
  <c r="AC203" i="43"/>
  <c r="X203" i="43"/>
  <c r="Y203" i="43" s="1"/>
  <c r="AI202" i="43"/>
  <c r="AC202" i="43"/>
  <c r="X202" i="43"/>
  <c r="Y202" i="43" s="1"/>
  <c r="AI201" i="43"/>
  <c r="AC201" i="43"/>
  <c r="X201" i="43"/>
  <c r="Y201" i="43" s="1"/>
  <c r="AI200" i="43"/>
  <c r="AC200" i="43"/>
  <c r="X200" i="43"/>
  <c r="Y200" i="43" s="1"/>
  <c r="AI199" i="43"/>
  <c r="AC199" i="43"/>
  <c r="X199" i="43"/>
  <c r="Y199" i="43" s="1"/>
  <c r="AI198" i="43"/>
  <c r="AC198" i="43"/>
  <c r="X198" i="43"/>
  <c r="Y198" i="43"/>
  <c r="AI197" i="43"/>
  <c r="AC197" i="43"/>
  <c r="Z197" i="43"/>
  <c r="AG197" i="43" s="1"/>
  <c r="X197" i="43"/>
  <c r="Y197" i="43" s="1"/>
  <c r="AK197" i="43" s="1"/>
  <c r="AI196" i="43"/>
  <c r="AC196" i="43"/>
  <c r="X196" i="43"/>
  <c r="Y196" i="43" s="1"/>
  <c r="AI195" i="43"/>
  <c r="AC195" i="43"/>
  <c r="X195" i="43"/>
  <c r="Y195" i="43" s="1"/>
  <c r="AI194" i="43"/>
  <c r="AC194" i="43"/>
  <c r="X194" i="43"/>
  <c r="Y194" i="43" s="1"/>
  <c r="AI193" i="43"/>
  <c r="AD193" i="43"/>
  <c r="AC193" i="43"/>
  <c r="X193" i="43"/>
  <c r="Y193" i="43" s="1"/>
  <c r="AK193" i="43" s="1"/>
  <c r="AI192" i="43"/>
  <c r="AC192" i="43"/>
  <c r="X192" i="43"/>
  <c r="Y192" i="43" s="1"/>
  <c r="AI191" i="43"/>
  <c r="AC191" i="43"/>
  <c r="X191" i="43"/>
  <c r="Y191" i="43" s="1"/>
  <c r="AI190" i="43"/>
  <c r="AC190" i="43"/>
  <c r="X190" i="43"/>
  <c r="Y190" i="43" s="1"/>
  <c r="AI189" i="43"/>
  <c r="AD189" i="43"/>
  <c r="AC189" i="43"/>
  <c r="X189" i="43"/>
  <c r="Y189" i="43" s="1"/>
  <c r="AK189" i="43" s="1"/>
  <c r="AI188" i="43"/>
  <c r="AC188" i="43"/>
  <c r="X188" i="43"/>
  <c r="Y188" i="43" s="1"/>
  <c r="AK187" i="43"/>
  <c r="AI187" i="43"/>
  <c r="AC187" i="43"/>
  <c r="X187" i="43"/>
  <c r="Y187" i="43" s="1"/>
  <c r="AI186" i="43"/>
  <c r="AC186" i="43"/>
  <c r="X186" i="43"/>
  <c r="Y186" i="43" s="1"/>
  <c r="AI185" i="43"/>
  <c r="AC185" i="43"/>
  <c r="X185" i="43"/>
  <c r="Y185" i="43" s="1"/>
  <c r="AK185" i="43" s="1"/>
  <c r="AI184" i="43"/>
  <c r="AC184" i="43"/>
  <c r="X184" i="43"/>
  <c r="Y184" i="43" s="1"/>
  <c r="AI183" i="43"/>
  <c r="AC183" i="43"/>
  <c r="X183" i="43"/>
  <c r="AI182" i="43"/>
  <c r="AC182" i="43"/>
  <c r="X182" i="43"/>
  <c r="Y182" i="43" s="1"/>
  <c r="AI181" i="43"/>
  <c r="AC181" i="43"/>
  <c r="X181" i="43"/>
  <c r="Y181" i="43" s="1"/>
  <c r="AI180" i="43"/>
  <c r="AC180" i="43"/>
  <c r="X180" i="43"/>
  <c r="Y180" i="43" s="1"/>
  <c r="AI179" i="43"/>
  <c r="AC179" i="43"/>
  <c r="X179" i="43"/>
  <c r="Y179" i="43" s="1"/>
  <c r="AI178" i="43"/>
  <c r="AC178" i="43"/>
  <c r="X178" i="43"/>
  <c r="Y178" i="43" s="1"/>
  <c r="AI177" i="43"/>
  <c r="AC177" i="43"/>
  <c r="Z177" i="43"/>
  <c r="AG177" i="43" s="1"/>
  <c r="X177" i="43"/>
  <c r="Y177" i="43" s="1"/>
  <c r="AD177" i="43" s="1"/>
  <c r="AI176" i="43"/>
  <c r="AC176" i="43"/>
  <c r="Y176" i="43"/>
  <c r="X176" i="43"/>
  <c r="AI175" i="43"/>
  <c r="AC175" i="43"/>
  <c r="X175" i="43"/>
  <c r="Y175" i="43" s="1"/>
  <c r="AI174" i="43"/>
  <c r="AC174" i="43"/>
  <c r="X174" i="43"/>
  <c r="Y174" i="43"/>
  <c r="AI173" i="43"/>
  <c r="AC173" i="43"/>
  <c r="X173" i="43"/>
  <c r="Y173" i="43" s="1"/>
  <c r="Z173" i="43" s="1"/>
  <c r="AG173" i="43" s="1"/>
  <c r="AI172" i="43"/>
  <c r="AC172" i="43"/>
  <c r="X172" i="43"/>
  <c r="Y172" i="43" s="1"/>
  <c r="AI171" i="43"/>
  <c r="AC171" i="43"/>
  <c r="Z171" i="43"/>
  <c r="AG171" i="43" s="1"/>
  <c r="X171" i="43"/>
  <c r="Y171" i="43" s="1"/>
  <c r="AI170" i="43"/>
  <c r="AC170" i="43"/>
  <c r="Y170" i="43"/>
  <c r="X170" i="43"/>
  <c r="AI169" i="43"/>
  <c r="AD169" i="43"/>
  <c r="AC169" i="43"/>
  <c r="X169" i="43"/>
  <c r="Y169" i="43" s="1"/>
  <c r="AK169" i="43" s="1"/>
  <c r="AI168" i="43"/>
  <c r="AC168" i="43"/>
  <c r="X168" i="43"/>
  <c r="Y168" i="43" s="1"/>
  <c r="AI167" i="43"/>
  <c r="AC167" i="43"/>
  <c r="X167" i="43"/>
  <c r="Y167" i="43" s="1"/>
  <c r="AI166" i="43"/>
  <c r="AC166" i="43"/>
  <c r="X166" i="43"/>
  <c r="Y166" i="43" s="1"/>
  <c r="AI165" i="43"/>
  <c r="AC165" i="43"/>
  <c r="X165" i="43"/>
  <c r="Y165" i="43" s="1"/>
  <c r="AI164" i="43"/>
  <c r="AC164" i="43"/>
  <c r="X164" i="43"/>
  <c r="Y164" i="43" s="1"/>
  <c r="AI163" i="43"/>
  <c r="AC163" i="43"/>
  <c r="X163" i="43"/>
  <c r="Y163" i="43" s="1"/>
  <c r="AI162" i="43"/>
  <c r="AC162" i="43"/>
  <c r="X162" i="43"/>
  <c r="Y162" i="43" s="1"/>
  <c r="AI161" i="43"/>
  <c r="AC161" i="43"/>
  <c r="Z161" i="43"/>
  <c r="AG161" i="43" s="1"/>
  <c r="X161" i="43"/>
  <c r="Y161" i="43" s="1"/>
  <c r="AI160" i="43"/>
  <c r="AC160" i="43"/>
  <c r="Y160" i="43"/>
  <c r="X160" i="43"/>
  <c r="AI159" i="43"/>
  <c r="AD159" i="43"/>
  <c r="AC159" i="43"/>
  <c r="X159" i="43"/>
  <c r="Y159" i="43" s="1"/>
  <c r="AI158" i="43"/>
  <c r="AC158" i="43"/>
  <c r="X158" i="43"/>
  <c r="Y158" i="43" s="1"/>
  <c r="AI157" i="43"/>
  <c r="AC157" i="43"/>
  <c r="X157" i="43"/>
  <c r="Y157" i="43" s="1"/>
  <c r="Z157" i="43" s="1"/>
  <c r="AG157" i="43" s="1"/>
  <c r="AI156" i="43"/>
  <c r="AC156" i="43"/>
  <c r="X156" i="43"/>
  <c r="Y156" i="43" s="1"/>
  <c r="AI155" i="43"/>
  <c r="AC155" i="43"/>
  <c r="Z155" i="43"/>
  <c r="AG155" i="43" s="1"/>
  <c r="X155" i="43"/>
  <c r="Y155" i="43" s="1"/>
  <c r="AD155" i="43" s="1"/>
  <c r="AI154" i="43"/>
  <c r="AC154" i="43"/>
  <c r="X154" i="43"/>
  <c r="Y154" i="43" s="1"/>
  <c r="AI153" i="43"/>
  <c r="AC153" i="43"/>
  <c r="X153" i="43"/>
  <c r="Y153" i="43" s="1"/>
  <c r="AK153" i="43" s="1"/>
  <c r="AI152" i="43"/>
  <c r="AC152" i="43"/>
  <c r="X152" i="43"/>
  <c r="Y152" i="43" s="1"/>
  <c r="AI151" i="43"/>
  <c r="AC151" i="43"/>
  <c r="X151" i="43"/>
  <c r="Y151" i="43" s="1"/>
  <c r="Z151" i="43" s="1"/>
  <c r="AG151" i="43" s="1"/>
  <c r="AI150" i="43"/>
  <c r="AC150" i="43"/>
  <c r="X150" i="43"/>
  <c r="Y150" i="43" s="1"/>
  <c r="AI149" i="43"/>
  <c r="AC149" i="43"/>
  <c r="Z149" i="43"/>
  <c r="AG149" i="43" s="1"/>
  <c r="X149" i="43"/>
  <c r="Y149" i="43" s="1"/>
  <c r="AK149" i="43" s="1"/>
  <c r="AI148" i="43"/>
  <c r="AC148" i="43"/>
  <c r="X148" i="43"/>
  <c r="Y148" i="43" s="1"/>
  <c r="AI147" i="43"/>
  <c r="AC147" i="43"/>
  <c r="X147" i="43"/>
  <c r="Y147" i="43" s="1"/>
  <c r="AI146" i="43"/>
  <c r="AC146" i="43"/>
  <c r="X146" i="43"/>
  <c r="Y146" i="43" s="1"/>
  <c r="AI145" i="43"/>
  <c r="AC145" i="43"/>
  <c r="X145" i="43"/>
  <c r="Y145" i="43" s="1"/>
  <c r="AI144" i="43"/>
  <c r="AC144" i="43"/>
  <c r="X144" i="43"/>
  <c r="Y144" i="43" s="1"/>
  <c r="AI143" i="43"/>
  <c r="AC143" i="43"/>
  <c r="X143" i="43"/>
  <c r="Y143" i="43" s="1"/>
  <c r="AI142" i="43"/>
  <c r="AC142" i="43"/>
  <c r="X142" i="43"/>
  <c r="Y142" i="43" s="1"/>
  <c r="AK142" i="43" s="1"/>
  <c r="AI141" i="43"/>
  <c r="AC141" i="43"/>
  <c r="X141" i="43"/>
  <c r="Y141" i="43"/>
  <c r="AI140" i="43"/>
  <c r="AC140" i="43"/>
  <c r="X140" i="43"/>
  <c r="AI139" i="43"/>
  <c r="AC139" i="43"/>
  <c r="X139" i="43"/>
  <c r="Y139" i="43" s="1"/>
  <c r="AI138" i="43"/>
  <c r="AC138" i="43"/>
  <c r="X138" i="43"/>
  <c r="Y138" i="43" s="1"/>
  <c r="AK138" i="43" s="1"/>
  <c r="AI137" i="43"/>
  <c r="AC137" i="43"/>
  <c r="X137" i="43"/>
  <c r="Y137" i="43"/>
  <c r="AI136" i="43"/>
  <c r="AC136" i="43"/>
  <c r="X136" i="43"/>
  <c r="Y136" i="43" s="1"/>
  <c r="AI135" i="43"/>
  <c r="AC135" i="43"/>
  <c r="X135" i="43"/>
  <c r="Y135" i="43"/>
  <c r="AD135" i="43" s="1"/>
  <c r="AI134" i="43"/>
  <c r="AC134" i="43"/>
  <c r="X134" i="43"/>
  <c r="Y134" i="43" s="1"/>
  <c r="AI133" i="43"/>
  <c r="AC133" i="43"/>
  <c r="X133" i="43"/>
  <c r="Y133" i="43" s="1"/>
  <c r="AI132" i="43"/>
  <c r="AC132" i="43"/>
  <c r="X132" i="43"/>
  <c r="AI131" i="43"/>
  <c r="AC131" i="43"/>
  <c r="X131" i="43"/>
  <c r="Y131" i="43" s="1"/>
  <c r="AI130" i="43"/>
  <c r="AC130" i="43"/>
  <c r="X130" i="43"/>
  <c r="Y130" i="43" s="1"/>
  <c r="AK130" i="43" s="1"/>
  <c r="AI129" i="43"/>
  <c r="AC129" i="43"/>
  <c r="X129" i="43"/>
  <c r="Y129" i="43" s="1"/>
  <c r="AI128" i="43"/>
  <c r="AC128" i="43"/>
  <c r="X128" i="43"/>
  <c r="Y128" i="43" s="1"/>
  <c r="AI127" i="43"/>
  <c r="AC127" i="43"/>
  <c r="X127" i="43"/>
  <c r="Y127" i="43" s="1"/>
  <c r="AI126" i="43"/>
  <c r="AC126" i="43"/>
  <c r="Y126" i="43"/>
  <c r="X126" i="43"/>
  <c r="AI125" i="43"/>
  <c r="AC125" i="43"/>
  <c r="X125" i="43"/>
  <c r="Y125" i="43" s="1"/>
  <c r="AI124" i="43"/>
  <c r="AC124" i="43"/>
  <c r="X124" i="43"/>
  <c r="AI123" i="43"/>
  <c r="AC123" i="43"/>
  <c r="AD123" i="43" s="1"/>
  <c r="AH123" i="43" s="1"/>
  <c r="X123" i="43"/>
  <c r="Y123" i="43" s="1"/>
  <c r="AI122" i="43"/>
  <c r="AC122" i="43"/>
  <c r="Z122" i="43"/>
  <c r="AG122" i="43" s="1"/>
  <c r="X122" i="43"/>
  <c r="Y122" i="43" s="1"/>
  <c r="AI121" i="43"/>
  <c r="AC121" i="43"/>
  <c r="X121" i="43"/>
  <c r="Y121" i="43" s="1"/>
  <c r="AI120" i="43"/>
  <c r="AC120" i="43"/>
  <c r="Z120" i="43"/>
  <c r="AG120" i="43" s="1"/>
  <c r="X120" i="43"/>
  <c r="Y120" i="43" s="1"/>
  <c r="AD120" i="43" s="1"/>
  <c r="AI119" i="43"/>
  <c r="AC119" i="43"/>
  <c r="X119" i="43"/>
  <c r="Y119" i="43" s="1"/>
  <c r="AI118" i="43"/>
  <c r="AC118" i="43"/>
  <c r="X118" i="43"/>
  <c r="Y118" i="43" s="1"/>
  <c r="AK118" i="43" s="1"/>
  <c r="AI117" i="43"/>
  <c r="AC117" i="43"/>
  <c r="X117" i="43"/>
  <c r="Y117" i="43" s="1"/>
  <c r="AI116" i="43"/>
  <c r="AC116" i="43"/>
  <c r="X116" i="43"/>
  <c r="Y116" i="43" s="1"/>
  <c r="AI115" i="43"/>
  <c r="AC115" i="43"/>
  <c r="X115" i="43"/>
  <c r="Y115" i="43" s="1"/>
  <c r="AI114" i="43"/>
  <c r="AC114" i="43"/>
  <c r="X114" i="43"/>
  <c r="Y114" i="43" s="1"/>
  <c r="Z114" i="43" s="1"/>
  <c r="AG114" i="43" s="1"/>
  <c r="AI113" i="43"/>
  <c r="AC113" i="43"/>
  <c r="X113" i="43"/>
  <c r="Y113" i="43" s="1"/>
  <c r="AI112" i="43"/>
  <c r="AC112" i="43"/>
  <c r="X112" i="43"/>
  <c r="Y112" i="43" s="1"/>
  <c r="AI111" i="43"/>
  <c r="AC111" i="43"/>
  <c r="X111" i="43"/>
  <c r="Y111" i="43" s="1"/>
  <c r="AI110" i="43"/>
  <c r="AC110" i="43"/>
  <c r="X110" i="43"/>
  <c r="Y110" i="43" s="1"/>
  <c r="AK110" i="43" s="1"/>
  <c r="AI109" i="43"/>
  <c r="AC109" i="43"/>
  <c r="X109" i="43"/>
  <c r="Y109" i="43" s="1"/>
  <c r="AI108" i="43"/>
  <c r="AC108" i="43"/>
  <c r="X108" i="43"/>
  <c r="Y108" i="43" s="1"/>
  <c r="AD108" i="43" s="1"/>
  <c r="AI107" i="43"/>
  <c r="AC107" i="43"/>
  <c r="X107" i="43"/>
  <c r="Y107" i="43" s="1"/>
  <c r="AI106" i="43"/>
  <c r="AC106" i="43"/>
  <c r="X106" i="43"/>
  <c r="Y106" i="43" s="1"/>
  <c r="AI105" i="43"/>
  <c r="AC105" i="43"/>
  <c r="X105" i="43"/>
  <c r="Y105" i="43" s="1"/>
  <c r="AI104" i="43"/>
  <c r="AC104" i="43"/>
  <c r="X104" i="43"/>
  <c r="Y104" i="43" s="1"/>
  <c r="AD104" i="43" s="1"/>
  <c r="AI103" i="43"/>
  <c r="AC103" i="43"/>
  <c r="X103" i="43"/>
  <c r="Y103" i="43" s="1"/>
  <c r="AI102" i="43"/>
  <c r="AC102" i="43"/>
  <c r="Y102" i="43"/>
  <c r="AK102" i="43" s="1"/>
  <c r="X102" i="43"/>
  <c r="AI101" i="43"/>
  <c r="AC101" i="43"/>
  <c r="X101" i="43"/>
  <c r="Y101" i="43" s="1"/>
  <c r="AI100" i="43"/>
  <c r="AC100" i="43"/>
  <c r="X100" i="43"/>
  <c r="AI99" i="43"/>
  <c r="AC99" i="43"/>
  <c r="X99" i="43"/>
  <c r="AI98" i="43"/>
  <c r="AC98" i="43"/>
  <c r="X98" i="43"/>
  <c r="Y98" i="43" s="1"/>
  <c r="AI97" i="43"/>
  <c r="AC97" i="43"/>
  <c r="X97" i="43"/>
  <c r="Y97" i="43" s="1"/>
  <c r="AI96" i="43"/>
  <c r="AC96" i="43"/>
  <c r="X96" i="43"/>
  <c r="Y96" i="43" s="1"/>
  <c r="AK96" i="43" s="1"/>
  <c r="AI95" i="43"/>
  <c r="AC95" i="43"/>
  <c r="X95" i="43"/>
  <c r="Y95" i="43" s="1"/>
  <c r="AI94" i="43"/>
  <c r="AC94" i="43"/>
  <c r="X94" i="43"/>
  <c r="Y94" i="43" s="1"/>
  <c r="AI93" i="43"/>
  <c r="AC93" i="43"/>
  <c r="X93" i="43"/>
  <c r="Y93" i="43" s="1"/>
  <c r="AI92" i="43"/>
  <c r="AC92" i="43"/>
  <c r="X92" i="43"/>
  <c r="Y92" i="43" s="1"/>
  <c r="AI91" i="43"/>
  <c r="AC91" i="43"/>
  <c r="X91" i="43"/>
  <c r="Y91" i="43" s="1"/>
  <c r="AI90" i="43"/>
  <c r="AC90" i="43"/>
  <c r="X90" i="43"/>
  <c r="AI89" i="43"/>
  <c r="AC89" i="43"/>
  <c r="X89" i="43"/>
  <c r="Y89" i="43" s="1"/>
  <c r="AI88" i="43"/>
  <c r="AC88" i="43"/>
  <c r="X88" i="43"/>
  <c r="Y88" i="43" s="1"/>
  <c r="AI87" i="43"/>
  <c r="AC87" i="43"/>
  <c r="X87" i="43"/>
  <c r="Y87" i="43" s="1"/>
  <c r="AK87" i="43" s="1"/>
  <c r="AL87" i="43" s="1"/>
  <c r="AI86" i="43"/>
  <c r="AC86" i="43"/>
  <c r="X86" i="43"/>
  <c r="Y86" i="43" s="1"/>
  <c r="AI85" i="43"/>
  <c r="AC85" i="43"/>
  <c r="X85" i="43"/>
  <c r="Y85" i="43" s="1"/>
  <c r="AI84" i="43"/>
  <c r="AC84" i="43"/>
  <c r="X84" i="43"/>
  <c r="Y84" i="43" s="1"/>
  <c r="AD84" i="43" s="1"/>
  <c r="AH84" i="43" s="1"/>
  <c r="AJ84" i="43" s="1"/>
  <c r="AI83" i="43"/>
  <c r="AC83" i="43"/>
  <c r="X83" i="43"/>
  <c r="Y83" i="43" s="1"/>
  <c r="AI82" i="43"/>
  <c r="AC82" i="43"/>
  <c r="X82" i="43"/>
  <c r="AI81" i="43"/>
  <c r="AC81" i="43"/>
  <c r="X81" i="43"/>
  <c r="Y81" i="43" s="1"/>
  <c r="AI80" i="43"/>
  <c r="AC80" i="43"/>
  <c r="X80" i="43"/>
  <c r="Y80" i="43" s="1"/>
  <c r="AI79" i="43"/>
  <c r="AC79" i="43"/>
  <c r="X79" i="43"/>
  <c r="Y79" i="43"/>
  <c r="AK79" i="43" s="1"/>
  <c r="AL79" i="43" s="1"/>
  <c r="AI78" i="43"/>
  <c r="AC78" i="43"/>
  <c r="X78" i="43"/>
  <c r="Y78" i="43" s="1"/>
  <c r="AI77" i="43"/>
  <c r="AC77" i="43"/>
  <c r="X77" i="43"/>
  <c r="Y77" i="43" s="1"/>
  <c r="AD77" i="43" s="1"/>
  <c r="AI76" i="43"/>
  <c r="AC76" i="43"/>
  <c r="X76" i="43"/>
  <c r="Y76" i="43" s="1"/>
  <c r="AI75" i="43"/>
  <c r="AC75" i="43"/>
  <c r="X75" i="43"/>
  <c r="Y75" i="43" s="1"/>
  <c r="Z75" i="43" s="1"/>
  <c r="AG75" i="43" s="1"/>
  <c r="AI74" i="43"/>
  <c r="AC74" i="43"/>
  <c r="X74" i="43"/>
  <c r="AI73" i="43"/>
  <c r="AC73" i="43"/>
  <c r="X73" i="43"/>
  <c r="Y73" i="43" s="1"/>
  <c r="AI72" i="43"/>
  <c r="AC72" i="43"/>
  <c r="X72" i="43"/>
  <c r="Y72" i="43" s="1"/>
  <c r="AK72" i="43" s="1"/>
  <c r="AI71" i="43"/>
  <c r="AC71" i="43"/>
  <c r="X71" i="43"/>
  <c r="Y71" i="43" s="1"/>
  <c r="AI70" i="43"/>
  <c r="AC70" i="43"/>
  <c r="X70" i="43"/>
  <c r="Y70" i="43" s="1"/>
  <c r="AI69" i="43"/>
  <c r="AC69" i="43"/>
  <c r="X69" i="43"/>
  <c r="Y69" i="43" s="1"/>
  <c r="AD69" i="43" s="1"/>
  <c r="AI68" i="43"/>
  <c r="AC68" i="43"/>
  <c r="X68" i="43"/>
  <c r="Y68" i="43" s="1"/>
  <c r="AI67" i="43"/>
  <c r="AC67" i="43"/>
  <c r="X67" i="43"/>
  <c r="Y67" i="43"/>
  <c r="Z67" i="43" s="1"/>
  <c r="AG67" i="43" s="1"/>
  <c r="AI66" i="43"/>
  <c r="AC66" i="43"/>
  <c r="X66" i="43"/>
  <c r="AI65" i="43"/>
  <c r="AC65" i="43"/>
  <c r="Y65" i="43"/>
  <c r="X65" i="43"/>
  <c r="AI64" i="43"/>
  <c r="AC64" i="43"/>
  <c r="X64" i="43"/>
  <c r="Y64" i="43" s="1"/>
  <c r="AK64" i="43" s="1"/>
  <c r="AI63" i="43"/>
  <c r="AC63" i="43"/>
  <c r="X63" i="43"/>
  <c r="Y63" i="43"/>
  <c r="AI62" i="43"/>
  <c r="AC62" i="43"/>
  <c r="AD62" i="43" s="1"/>
  <c r="X62" i="43"/>
  <c r="Y62" i="43" s="1"/>
  <c r="AI61" i="43"/>
  <c r="AC61" i="43"/>
  <c r="X61" i="43"/>
  <c r="Y61" i="43" s="1"/>
  <c r="AI60" i="43"/>
  <c r="AC60" i="43"/>
  <c r="X60" i="43"/>
  <c r="Y60" i="43" s="1"/>
  <c r="AI59" i="43"/>
  <c r="AC59" i="43"/>
  <c r="X59" i="43"/>
  <c r="Y59" i="43" s="1"/>
  <c r="AI58" i="43"/>
  <c r="AC58" i="43"/>
  <c r="X58" i="43"/>
  <c r="Y58" i="43" s="1"/>
  <c r="Z58" i="43" s="1"/>
  <c r="AG58" i="43" s="1"/>
  <c r="AI57" i="43"/>
  <c r="AC57" i="43"/>
  <c r="X57" i="43"/>
  <c r="Y57" i="43" s="1"/>
  <c r="AI56" i="43"/>
  <c r="AC56" i="43"/>
  <c r="X56" i="43"/>
  <c r="Y56" i="43" s="1"/>
  <c r="AD56" i="43" s="1"/>
  <c r="AI55" i="43"/>
  <c r="AC55" i="43"/>
  <c r="X55" i="43"/>
  <c r="Y55" i="43" s="1"/>
  <c r="AK55" i="43" s="1"/>
  <c r="AI54" i="43"/>
  <c r="AC54" i="43"/>
  <c r="X54" i="43"/>
  <c r="Y54" i="43" s="1"/>
  <c r="Z54" i="43" s="1"/>
  <c r="AG54" i="43" s="1"/>
  <c r="AI53" i="43"/>
  <c r="AC53" i="43"/>
  <c r="X53" i="43"/>
  <c r="Y53" i="43" s="1"/>
  <c r="AI52" i="43"/>
  <c r="AC52" i="43"/>
  <c r="X52" i="43"/>
  <c r="Y52" i="43" s="1"/>
  <c r="AI51" i="43"/>
  <c r="AC51" i="43"/>
  <c r="X51" i="43"/>
  <c r="Y51" i="43" s="1"/>
  <c r="AK51" i="43" s="1"/>
  <c r="AL51" i="43" s="1"/>
  <c r="AI50" i="43"/>
  <c r="AC50" i="43"/>
  <c r="X50" i="43"/>
  <c r="AI49" i="43"/>
  <c r="AC49" i="43"/>
  <c r="X49" i="43"/>
  <c r="Y49" i="43" s="1"/>
  <c r="AI48" i="43"/>
  <c r="AC48" i="43"/>
  <c r="X48" i="43"/>
  <c r="Y48" i="43" s="1"/>
  <c r="AI47" i="43"/>
  <c r="AC47" i="43"/>
  <c r="Y47" i="43"/>
  <c r="Z47" i="43" s="1"/>
  <c r="AG47" i="43" s="1"/>
  <c r="X47" i="43"/>
  <c r="AI46" i="43"/>
  <c r="AC46" i="43"/>
  <c r="Z46" i="43"/>
  <c r="AG46" i="43" s="1"/>
  <c r="X46" i="43"/>
  <c r="Y46" i="43" s="1"/>
  <c r="AK46" i="43" s="1"/>
  <c r="AI45" i="43"/>
  <c r="AC45" i="43"/>
  <c r="X45" i="43"/>
  <c r="Y45" i="43" s="1"/>
  <c r="AI44" i="43"/>
  <c r="AC44" i="43"/>
  <c r="X44" i="43"/>
  <c r="Y44" i="43" s="1"/>
  <c r="Z44" i="43" s="1"/>
  <c r="AG44" i="43" s="1"/>
  <c r="AI43" i="43"/>
  <c r="AC43" i="43"/>
  <c r="X43" i="43"/>
  <c r="Y43" i="43" s="1"/>
  <c r="AI42" i="43"/>
  <c r="AC42" i="43"/>
  <c r="X42" i="43"/>
  <c r="Y42" i="43" s="1"/>
  <c r="Z42" i="43" s="1"/>
  <c r="AG42" i="43" s="1"/>
  <c r="AI41" i="43"/>
  <c r="AC41" i="43"/>
  <c r="Y41" i="43"/>
  <c r="X41" i="43"/>
  <c r="AI40" i="43"/>
  <c r="AC40" i="43"/>
  <c r="X40" i="43"/>
  <c r="Y40" i="43" s="1"/>
  <c r="AI39" i="43"/>
  <c r="AC39" i="43"/>
  <c r="X39" i="43"/>
  <c r="Y39" i="43"/>
  <c r="AK39" i="43" s="1"/>
  <c r="AI38" i="43"/>
  <c r="AC38" i="43"/>
  <c r="X38" i="43"/>
  <c r="AI37" i="43"/>
  <c r="AC37" i="43"/>
  <c r="X37" i="43"/>
  <c r="Y37" i="43" s="1"/>
  <c r="AI36" i="43"/>
  <c r="AC36" i="43"/>
  <c r="X36" i="43"/>
  <c r="Y36" i="43" s="1"/>
  <c r="AI35" i="43"/>
  <c r="AC35" i="43"/>
  <c r="X35" i="43"/>
  <c r="Y35" i="43" s="1"/>
  <c r="AI34" i="43"/>
  <c r="AC34" i="43"/>
  <c r="X34" i="43"/>
  <c r="AI33" i="43"/>
  <c r="AC33" i="43"/>
  <c r="X33" i="43"/>
  <c r="Y33" i="43" s="1"/>
  <c r="AI32" i="43"/>
  <c r="AC32" i="43"/>
  <c r="X32" i="43"/>
  <c r="Y32" i="43" s="1"/>
  <c r="AI31" i="43"/>
  <c r="AC31" i="43"/>
  <c r="X31" i="43"/>
  <c r="Y31" i="43" s="1"/>
  <c r="Z31" i="43" s="1"/>
  <c r="AG31" i="43" s="1"/>
  <c r="AI30" i="43"/>
  <c r="AC30" i="43"/>
  <c r="X30" i="43"/>
  <c r="Y30" i="43" s="1"/>
  <c r="AK30" i="43" s="1"/>
  <c r="AI29" i="43"/>
  <c r="AC29" i="43"/>
  <c r="X29" i="43"/>
  <c r="Y29" i="43" s="1"/>
  <c r="AI28" i="43"/>
  <c r="AC28" i="43"/>
  <c r="X28" i="43"/>
  <c r="Y28" i="43" s="1"/>
  <c r="AI27" i="43"/>
  <c r="AC27" i="43"/>
  <c r="X27" i="43"/>
  <c r="Y27" i="43" s="1"/>
  <c r="AI26" i="43"/>
  <c r="AC26" i="43"/>
  <c r="X26" i="43"/>
  <c r="Y26" i="43" s="1"/>
  <c r="Z26" i="43" s="1"/>
  <c r="AG26" i="43" s="1"/>
  <c r="AI25" i="43"/>
  <c r="AC25" i="43"/>
  <c r="X25" i="43"/>
  <c r="Y25" i="43" s="1"/>
  <c r="AI24" i="43"/>
  <c r="AC24" i="43"/>
  <c r="X24" i="43"/>
  <c r="Y24" i="43" s="1"/>
  <c r="AD24" i="43" s="1"/>
  <c r="AH24" i="43" s="1"/>
  <c r="AJ24" i="43" s="1"/>
  <c r="AI23" i="43"/>
  <c r="AC23" i="43"/>
  <c r="X23" i="43"/>
  <c r="Y23" i="43"/>
  <c r="AK23" i="43" s="1"/>
  <c r="AL23" i="43" s="1"/>
  <c r="AI22" i="43"/>
  <c r="AC22" i="43"/>
  <c r="X22" i="43"/>
  <c r="Y22" i="43" s="1"/>
  <c r="AI21" i="43"/>
  <c r="AC21" i="43"/>
  <c r="X21" i="43"/>
  <c r="Y21" i="43" s="1"/>
  <c r="AD21" i="43" s="1"/>
  <c r="AH21" i="43" s="1"/>
  <c r="AJ21" i="43" s="1"/>
  <c r="AI20" i="43"/>
  <c r="AC20" i="43"/>
  <c r="X20" i="43"/>
  <c r="Y20" i="43" s="1"/>
  <c r="AI19" i="43"/>
  <c r="AC19" i="43"/>
  <c r="X19" i="43"/>
  <c r="Y19" i="43" s="1"/>
  <c r="Z19" i="43" s="1"/>
  <c r="AG19" i="43" s="1"/>
  <c r="AI18" i="43"/>
  <c r="AC18" i="43"/>
  <c r="X18" i="43"/>
  <c r="AI17" i="43"/>
  <c r="AC17" i="43"/>
  <c r="X17" i="43"/>
  <c r="Y17" i="43" s="1"/>
  <c r="AI16" i="43"/>
  <c r="AC16" i="43"/>
  <c r="X16" i="43"/>
  <c r="Y16" i="43" s="1"/>
  <c r="AI15" i="43"/>
  <c r="AC15" i="43"/>
  <c r="X15" i="43"/>
  <c r="Y15" i="43" s="1"/>
  <c r="AK15" i="43" s="1"/>
  <c r="AL15" i="43" s="1"/>
  <c r="AI14" i="43"/>
  <c r="AC14" i="43"/>
  <c r="X14" i="43"/>
  <c r="Y14" i="43" s="1"/>
  <c r="AI13" i="43"/>
  <c r="AC13" i="43"/>
  <c r="AD13" i="43" s="1"/>
  <c r="AH13" i="43" s="1"/>
  <c r="AJ13" i="43" s="1"/>
  <c r="Y13" i="43"/>
  <c r="X13" i="43"/>
  <c r="AI12" i="43"/>
  <c r="AC12" i="43"/>
  <c r="Y12" i="43"/>
  <c r="X12" i="43"/>
  <c r="AI11" i="43"/>
  <c r="AC11" i="43"/>
  <c r="X11" i="43"/>
  <c r="Y11" i="43" s="1"/>
  <c r="AI10" i="43"/>
  <c r="AC10" i="43"/>
  <c r="X10" i="43"/>
  <c r="AI9" i="43"/>
  <c r="AC9" i="43"/>
  <c r="X9" i="43"/>
  <c r="Y9" i="43" s="1"/>
  <c r="AI8" i="43"/>
  <c r="AC8" i="43"/>
  <c r="X8" i="43"/>
  <c r="Y8" i="43" s="1"/>
  <c r="AI7" i="43"/>
  <c r="AC7" i="43"/>
  <c r="X7" i="43"/>
  <c r="Y7" i="43" s="1"/>
  <c r="AI6" i="43"/>
  <c r="AC6" i="43"/>
  <c r="X6" i="43"/>
  <c r="Y6" i="43" s="1"/>
  <c r="AK6" i="43" s="1"/>
  <c r="AI5" i="43"/>
  <c r="AC5" i="43"/>
  <c r="X5" i="43"/>
  <c r="Y5" i="43" s="1"/>
  <c r="D3" i="43"/>
  <c r="AZ4" i="42"/>
  <c r="AW4" i="42"/>
  <c r="AT5" i="42"/>
  <c r="AT6" i="42"/>
  <c r="AT7" i="42"/>
  <c r="AT8" i="42"/>
  <c r="AT9" i="42"/>
  <c r="AT10" i="42"/>
  <c r="AT11" i="42"/>
  <c r="AT12" i="42"/>
  <c r="AT13" i="42"/>
  <c r="AT14" i="42"/>
  <c r="AT15" i="42"/>
  <c r="AT16" i="42"/>
  <c r="AT17" i="42"/>
  <c r="AT18" i="42"/>
  <c r="AT19" i="42"/>
  <c r="AT20" i="42"/>
  <c r="AT21" i="42"/>
  <c r="AT22" i="42"/>
  <c r="AT23" i="42"/>
  <c r="AT24" i="42"/>
  <c r="AT25" i="42"/>
  <c r="AT26" i="42"/>
  <c r="AT27" i="42"/>
  <c r="AT28" i="42"/>
  <c r="AT29" i="42"/>
  <c r="AT30" i="42"/>
  <c r="AT31" i="42"/>
  <c r="AT32" i="42"/>
  <c r="AT33" i="42"/>
  <c r="AT34" i="42"/>
  <c r="AT35" i="42"/>
  <c r="AT36" i="42"/>
  <c r="AT37" i="42"/>
  <c r="AT38" i="42"/>
  <c r="AT39" i="42"/>
  <c r="AT40" i="42"/>
  <c r="AT41" i="42"/>
  <c r="AT42" i="42"/>
  <c r="AT43" i="42"/>
  <c r="AT44" i="42"/>
  <c r="AT45" i="42"/>
  <c r="AT46" i="42"/>
  <c r="AT47" i="42"/>
  <c r="AT48" i="42"/>
  <c r="AT49" i="42"/>
  <c r="AT50" i="42"/>
  <c r="AT51" i="42"/>
  <c r="AT52" i="42"/>
  <c r="AT53" i="42"/>
  <c r="AT54" i="42"/>
  <c r="AT55" i="42"/>
  <c r="AT56" i="42"/>
  <c r="AT57" i="42"/>
  <c r="AT58" i="42"/>
  <c r="AT59" i="42"/>
  <c r="AT60" i="42"/>
  <c r="AT61" i="42"/>
  <c r="AT62" i="42"/>
  <c r="AT63" i="42"/>
  <c r="AT64" i="42"/>
  <c r="AT65" i="42"/>
  <c r="AT66" i="42"/>
  <c r="AT67" i="42"/>
  <c r="AT68" i="42"/>
  <c r="AT69" i="42"/>
  <c r="AT70" i="42"/>
  <c r="AT71" i="42"/>
  <c r="AT72" i="42"/>
  <c r="AT73" i="42"/>
  <c r="AT74" i="42"/>
  <c r="AT75" i="42"/>
  <c r="AT76" i="42"/>
  <c r="AT77" i="42"/>
  <c r="AT78" i="42"/>
  <c r="AT79" i="42"/>
  <c r="AT80" i="42"/>
  <c r="AT81" i="42"/>
  <c r="AT82" i="42"/>
  <c r="AT83" i="42"/>
  <c r="AT84" i="42"/>
  <c r="AT85" i="42"/>
  <c r="AT86" i="42"/>
  <c r="AT87" i="42"/>
  <c r="AT88" i="42"/>
  <c r="AT89" i="42"/>
  <c r="AT90" i="42"/>
  <c r="AT91" i="42"/>
  <c r="AT92" i="42"/>
  <c r="AT93" i="42"/>
  <c r="AT94" i="42"/>
  <c r="AT95" i="42"/>
  <c r="AT96" i="42"/>
  <c r="AT97" i="42"/>
  <c r="AT98" i="42"/>
  <c r="AT99" i="42"/>
  <c r="AT100" i="42"/>
  <c r="AT101" i="42"/>
  <c r="AT102" i="42"/>
  <c r="AT103" i="42"/>
  <c r="AT104" i="42"/>
  <c r="AT105" i="42"/>
  <c r="AT106" i="42"/>
  <c r="AT107" i="42"/>
  <c r="AT108" i="42"/>
  <c r="AT109" i="42"/>
  <c r="AT110" i="42"/>
  <c r="AT111" i="42"/>
  <c r="AZ123" i="42"/>
  <c r="AZ199" i="42"/>
  <c r="BA199" i="42" s="1"/>
  <c r="BB199" i="42" s="1"/>
  <c r="AZ203" i="42"/>
  <c r="BA203" i="42" s="1"/>
  <c r="BB203" i="42" s="1"/>
  <c r="AZ211" i="42"/>
  <c r="BA211" i="42" s="1"/>
  <c r="BB211" i="42" s="1"/>
  <c r="AZ227" i="42"/>
  <c r="BA227" i="42" s="1"/>
  <c r="BB227" i="42" s="1"/>
  <c r="AZ231" i="42"/>
  <c r="BA231" i="42" s="1"/>
  <c r="BB231" i="42" s="1"/>
  <c r="AZ235" i="42"/>
  <c r="BA235" i="42" s="1"/>
  <c r="BB235" i="42" s="1"/>
  <c r="AZ243" i="42"/>
  <c r="BA243" i="42" s="1"/>
  <c r="BB243" i="42" s="1"/>
  <c r="AT4" i="42"/>
  <c r="J118" i="42"/>
  <c r="K118" i="42"/>
  <c r="M118" i="42"/>
  <c r="N118" i="42"/>
  <c r="P118" i="42"/>
  <c r="Q118" i="42"/>
  <c r="S118" i="42"/>
  <c r="T118" i="42"/>
  <c r="V118" i="42"/>
  <c r="W118" i="42"/>
  <c r="Y118" i="42"/>
  <c r="Z118" i="42"/>
  <c r="AB118" i="42"/>
  <c r="AC118" i="42"/>
  <c r="AW118" i="42"/>
  <c r="BD118" i="42"/>
  <c r="J119" i="42"/>
  <c r="K119" i="42"/>
  <c r="M119" i="42"/>
  <c r="N119" i="42"/>
  <c r="P119" i="42"/>
  <c r="Q119" i="42"/>
  <c r="S119" i="42"/>
  <c r="T119" i="42"/>
  <c r="V119" i="42"/>
  <c r="W119" i="42"/>
  <c r="Y119" i="42"/>
  <c r="Z119" i="42"/>
  <c r="AB119" i="42"/>
  <c r="AC119" i="42"/>
  <c r="AW119" i="42"/>
  <c r="AX119" i="42" s="1"/>
  <c r="BD119" i="42"/>
  <c r="J120" i="42"/>
  <c r="K120" i="42"/>
  <c r="M120" i="42"/>
  <c r="N120" i="42"/>
  <c r="P120" i="42"/>
  <c r="Q120" i="42"/>
  <c r="S120" i="42"/>
  <c r="T120" i="42"/>
  <c r="V120" i="42"/>
  <c r="W120" i="42"/>
  <c r="Y120" i="42"/>
  <c r="Z120" i="42"/>
  <c r="AB120" i="42"/>
  <c r="AC120" i="42"/>
  <c r="AW120" i="42"/>
  <c r="AZ120" i="42" s="1"/>
  <c r="AY120" i="42"/>
  <c r="BD120" i="42"/>
  <c r="J121" i="42"/>
  <c r="K121" i="42"/>
  <c r="M121" i="42"/>
  <c r="N121" i="42"/>
  <c r="P121" i="42"/>
  <c r="Q121" i="42"/>
  <c r="S121" i="42"/>
  <c r="T121" i="42"/>
  <c r="V121" i="42"/>
  <c r="W121" i="42"/>
  <c r="Y121" i="42"/>
  <c r="Z121" i="42"/>
  <c r="AB121" i="42"/>
  <c r="AC121" i="42"/>
  <c r="AW121" i="42"/>
  <c r="AZ121" i="42" s="1"/>
  <c r="BD121" i="42"/>
  <c r="J122" i="42"/>
  <c r="K122" i="42"/>
  <c r="M122" i="42"/>
  <c r="N122" i="42"/>
  <c r="P122" i="42"/>
  <c r="Q122" i="42"/>
  <c r="S122" i="42"/>
  <c r="T122" i="42"/>
  <c r="V122" i="42"/>
  <c r="W122" i="42"/>
  <c r="Y122" i="42"/>
  <c r="Z122" i="42"/>
  <c r="AB122" i="42"/>
  <c r="AC122" i="42"/>
  <c r="AW122" i="42"/>
  <c r="BD122" i="42"/>
  <c r="J123" i="42"/>
  <c r="K123" i="42"/>
  <c r="M123" i="42"/>
  <c r="N123" i="42"/>
  <c r="P123" i="42"/>
  <c r="Q123" i="42"/>
  <c r="S123" i="42"/>
  <c r="T123" i="42"/>
  <c r="V123" i="42"/>
  <c r="W123" i="42"/>
  <c r="Y123" i="42"/>
  <c r="Z123" i="42"/>
  <c r="AB123" i="42"/>
  <c r="AC123" i="42"/>
  <c r="AW123" i="42"/>
  <c r="AX123" i="42"/>
  <c r="AY123" i="42"/>
  <c r="BD123" i="42"/>
  <c r="J124" i="42"/>
  <c r="K124" i="42"/>
  <c r="M124" i="42"/>
  <c r="N124" i="42"/>
  <c r="P124" i="42"/>
  <c r="Q124" i="42"/>
  <c r="S124" i="42"/>
  <c r="T124" i="42"/>
  <c r="V124" i="42"/>
  <c r="W124" i="42"/>
  <c r="Y124" i="42"/>
  <c r="Z124" i="42"/>
  <c r="AB124" i="42"/>
  <c r="AC124" i="42"/>
  <c r="AW124" i="42"/>
  <c r="AZ124" i="42" s="1"/>
  <c r="BD124" i="42"/>
  <c r="J125" i="42"/>
  <c r="K125" i="42"/>
  <c r="M125" i="42"/>
  <c r="N125" i="42"/>
  <c r="P125" i="42"/>
  <c r="Q125" i="42"/>
  <c r="S125" i="42"/>
  <c r="T125" i="42"/>
  <c r="V125" i="42"/>
  <c r="W125" i="42"/>
  <c r="Y125" i="42"/>
  <c r="Z125" i="42"/>
  <c r="AB125" i="42"/>
  <c r="AC125" i="42"/>
  <c r="AW125" i="42"/>
  <c r="AZ125" i="42" s="1"/>
  <c r="BD125" i="42"/>
  <c r="J126" i="42"/>
  <c r="K126" i="42"/>
  <c r="M126" i="42"/>
  <c r="N126" i="42"/>
  <c r="P126" i="42"/>
  <c r="Q126" i="42"/>
  <c r="S126" i="42"/>
  <c r="T126" i="42"/>
  <c r="V126" i="42"/>
  <c r="W126" i="42"/>
  <c r="Y126" i="42"/>
  <c r="Z126" i="42"/>
  <c r="AB126" i="42"/>
  <c r="AC126" i="42"/>
  <c r="AW126" i="42"/>
  <c r="BD126" i="42"/>
  <c r="J127" i="42"/>
  <c r="K127" i="42"/>
  <c r="M127" i="42"/>
  <c r="N127" i="42"/>
  <c r="P127" i="42"/>
  <c r="Q127" i="42"/>
  <c r="S127" i="42"/>
  <c r="T127" i="42"/>
  <c r="V127" i="42"/>
  <c r="W127" i="42"/>
  <c r="Y127" i="42"/>
  <c r="Z127" i="42"/>
  <c r="AB127" i="42"/>
  <c r="AC127" i="42"/>
  <c r="AW127" i="42"/>
  <c r="AY127" i="42" s="1"/>
  <c r="AX127" i="42"/>
  <c r="AZ127" i="42"/>
  <c r="BD127" i="42"/>
  <c r="J128" i="42"/>
  <c r="K128" i="42"/>
  <c r="M128" i="42"/>
  <c r="N128" i="42"/>
  <c r="P128" i="42"/>
  <c r="Q128" i="42"/>
  <c r="S128" i="42"/>
  <c r="T128" i="42"/>
  <c r="V128" i="42"/>
  <c r="W128" i="42"/>
  <c r="Y128" i="42"/>
  <c r="Z128" i="42"/>
  <c r="AB128" i="42"/>
  <c r="AC128" i="42"/>
  <c r="AW128" i="42"/>
  <c r="AZ128" i="42" s="1"/>
  <c r="AY128" i="42"/>
  <c r="BD128" i="42"/>
  <c r="J129" i="42"/>
  <c r="K129" i="42"/>
  <c r="M129" i="42"/>
  <c r="N129" i="42"/>
  <c r="P129" i="42"/>
  <c r="Q129" i="42"/>
  <c r="S129" i="42"/>
  <c r="T129" i="42"/>
  <c r="V129" i="42"/>
  <c r="W129" i="42"/>
  <c r="Y129" i="42"/>
  <c r="Z129" i="42"/>
  <c r="AB129" i="42"/>
  <c r="AC129" i="42"/>
  <c r="AW129" i="42"/>
  <c r="AZ129" i="42" s="1"/>
  <c r="BD129" i="42"/>
  <c r="J130" i="42"/>
  <c r="K130" i="42"/>
  <c r="M130" i="42"/>
  <c r="N130" i="42"/>
  <c r="P130" i="42"/>
  <c r="Q130" i="42"/>
  <c r="S130" i="42"/>
  <c r="T130" i="42"/>
  <c r="V130" i="42"/>
  <c r="W130" i="42"/>
  <c r="Y130" i="42"/>
  <c r="Z130" i="42"/>
  <c r="AB130" i="42"/>
  <c r="AC130" i="42"/>
  <c r="AW130" i="42"/>
  <c r="BD130" i="42"/>
  <c r="J131" i="42"/>
  <c r="K131" i="42"/>
  <c r="M131" i="42"/>
  <c r="N131" i="42"/>
  <c r="P131" i="42"/>
  <c r="Q131" i="42"/>
  <c r="S131" i="42"/>
  <c r="T131" i="42"/>
  <c r="V131" i="42"/>
  <c r="W131" i="42"/>
  <c r="Y131" i="42"/>
  <c r="Z131" i="42"/>
  <c r="AB131" i="42"/>
  <c r="AC131" i="42"/>
  <c r="AW131" i="42"/>
  <c r="AX131" i="42"/>
  <c r="AY131" i="42"/>
  <c r="AZ131" i="42"/>
  <c r="BD131" i="42"/>
  <c r="J132" i="42"/>
  <c r="K132" i="42"/>
  <c r="M132" i="42"/>
  <c r="N132" i="42"/>
  <c r="P132" i="42"/>
  <c r="Q132" i="42"/>
  <c r="S132" i="42"/>
  <c r="T132" i="42"/>
  <c r="V132" i="42"/>
  <c r="W132" i="42"/>
  <c r="Y132" i="42"/>
  <c r="Z132" i="42"/>
  <c r="AB132" i="42"/>
  <c r="AC132" i="42"/>
  <c r="AW132" i="42"/>
  <c r="AZ132" i="42" s="1"/>
  <c r="BD132" i="42"/>
  <c r="J133" i="42"/>
  <c r="K133" i="42"/>
  <c r="M133" i="42"/>
  <c r="N133" i="42"/>
  <c r="P133" i="42"/>
  <c r="Q133" i="42"/>
  <c r="S133" i="42"/>
  <c r="T133" i="42"/>
  <c r="V133" i="42"/>
  <c r="W133" i="42"/>
  <c r="Y133" i="42"/>
  <c r="Z133" i="42"/>
  <c r="AB133" i="42"/>
  <c r="AC133" i="42"/>
  <c r="AW133" i="42"/>
  <c r="AZ133" i="42" s="1"/>
  <c r="BD133" i="42"/>
  <c r="J134" i="42"/>
  <c r="K134" i="42"/>
  <c r="M134" i="42"/>
  <c r="N134" i="42"/>
  <c r="P134" i="42"/>
  <c r="Q134" i="42"/>
  <c r="S134" i="42"/>
  <c r="T134" i="42"/>
  <c r="V134" i="42"/>
  <c r="W134" i="42"/>
  <c r="Y134" i="42"/>
  <c r="Z134" i="42"/>
  <c r="AB134" i="42"/>
  <c r="AC134" i="42"/>
  <c r="AW134" i="42"/>
  <c r="BD134" i="42"/>
  <c r="J135" i="42"/>
  <c r="K135" i="42"/>
  <c r="M135" i="42"/>
  <c r="N135" i="42"/>
  <c r="P135" i="42"/>
  <c r="Q135" i="42"/>
  <c r="S135" i="42"/>
  <c r="T135" i="42"/>
  <c r="V135" i="42"/>
  <c r="W135" i="42"/>
  <c r="Y135" i="42"/>
  <c r="Z135" i="42"/>
  <c r="AB135" i="42"/>
  <c r="AC135" i="42"/>
  <c r="AW135" i="42"/>
  <c r="AX135" i="42" s="1"/>
  <c r="AY135" i="42"/>
  <c r="BD135" i="42"/>
  <c r="J136" i="42"/>
  <c r="K136" i="42"/>
  <c r="M136" i="42"/>
  <c r="N136" i="42"/>
  <c r="P136" i="42"/>
  <c r="Q136" i="42"/>
  <c r="S136" i="42"/>
  <c r="T136" i="42"/>
  <c r="V136" i="42"/>
  <c r="W136" i="42"/>
  <c r="Y136" i="42"/>
  <c r="Z136" i="42"/>
  <c r="AB136" i="42"/>
  <c r="AC136" i="42"/>
  <c r="AW136" i="42"/>
  <c r="AX136" i="42"/>
  <c r="AY136" i="42"/>
  <c r="AZ136" i="42"/>
  <c r="BA136" i="42" s="1"/>
  <c r="BB136" i="42" s="1"/>
  <c r="BD136" i="42"/>
  <c r="J137" i="42"/>
  <c r="K137" i="42"/>
  <c r="M137" i="42"/>
  <c r="N137" i="42"/>
  <c r="P137" i="42"/>
  <c r="Q137" i="42"/>
  <c r="S137" i="42"/>
  <c r="T137" i="42"/>
  <c r="V137" i="42"/>
  <c r="W137" i="42"/>
  <c r="Y137" i="42"/>
  <c r="Z137" i="42"/>
  <c r="AB137" i="42"/>
  <c r="AC137" i="42"/>
  <c r="AW137" i="42"/>
  <c r="AZ137" i="42" s="1"/>
  <c r="AY137" i="42"/>
  <c r="BD137" i="42"/>
  <c r="J138" i="42"/>
  <c r="K138" i="42"/>
  <c r="M138" i="42"/>
  <c r="N138" i="42"/>
  <c r="P138" i="42"/>
  <c r="Q138" i="42"/>
  <c r="S138" i="42"/>
  <c r="T138" i="42"/>
  <c r="V138" i="42"/>
  <c r="W138" i="42"/>
  <c r="Y138" i="42"/>
  <c r="Z138" i="42"/>
  <c r="AB138" i="42"/>
  <c r="AC138" i="42"/>
  <c r="AW138" i="42"/>
  <c r="BD138" i="42"/>
  <c r="J139" i="42"/>
  <c r="K139" i="42"/>
  <c r="M139" i="42"/>
  <c r="N139" i="42"/>
  <c r="P139" i="42"/>
  <c r="Q139" i="42"/>
  <c r="S139" i="42"/>
  <c r="T139" i="42"/>
  <c r="V139" i="42"/>
  <c r="W139" i="42"/>
  <c r="Y139" i="42"/>
  <c r="Z139" i="42"/>
  <c r="AB139" i="42"/>
  <c r="AC139" i="42"/>
  <c r="AW139" i="42"/>
  <c r="AX139" i="42" s="1"/>
  <c r="BD139" i="42"/>
  <c r="J140" i="42"/>
  <c r="K140" i="42"/>
  <c r="M140" i="42"/>
  <c r="N140" i="42"/>
  <c r="P140" i="42"/>
  <c r="Q140" i="42"/>
  <c r="S140" i="42"/>
  <c r="T140" i="42"/>
  <c r="V140" i="42"/>
  <c r="W140" i="42"/>
  <c r="Y140" i="42"/>
  <c r="Z140" i="42"/>
  <c r="AB140" i="42"/>
  <c r="AC140" i="42"/>
  <c r="AW140" i="42"/>
  <c r="AX140" i="42"/>
  <c r="AY140" i="42"/>
  <c r="AZ140" i="42"/>
  <c r="BA140" i="42" s="1"/>
  <c r="BB140" i="42" s="1"/>
  <c r="BD140" i="42"/>
  <c r="J141" i="42"/>
  <c r="K141" i="42"/>
  <c r="M141" i="42"/>
  <c r="N141" i="42"/>
  <c r="P141" i="42"/>
  <c r="Q141" i="42"/>
  <c r="S141" i="42"/>
  <c r="T141" i="42"/>
  <c r="V141" i="42"/>
  <c r="W141" i="42"/>
  <c r="Y141" i="42"/>
  <c r="Z141" i="42"/>
  <c r="AB141" i="42"/>
  <c r="AC141" i="42"/>
  <c r="AW141" i="42"/>
  <c r="AZ141" i="42" s="1"/>
  <c r="AY141" i="42"/>
  <c r="BD141" i="42"/>
  <c r="J142" i="42"/>
  <c r="K142" i="42"/>
  <c r="M142" i="42"/>
  <c r="N142" i="42"/>
  <c r="P142" i="42"/>
  <c r="Q142" i="42"/>
  <c r="S142" i="42"/>
  <c r="T142" i="42"/>
  <c r="V142" i="42"/>
  <c r="W142" i="42"/>
  <c r="Y142" i="42"/>
  <c r="Z142" i="42"/>
  <c r="AB142" i="42"/>
  <c r="AC142" i="42"/>
  <c r="AW142" i="42"/>
  <c r="BD142" i="42"/>
  <c r="J143" i="42"/>
  <c r="K143" i="42"/>
  <c r="M143" i="42"/>
  <c r="N143" i="42"/>
  <c r="P143" i="42"/>
  <c r="Q143" i="42"/>
  <c r="S143" i="42"/>
  <c r="T143" i="42"/>
  <c r="V143" i="42"/>
  <c r="W143" i="42"/>
  <c r="Y143" i="42"/>
  <c r="Z143" i="42"/>
  <c r="AB143" i="42"/>
  <c r="AC143" i="42"/>
  <c r="AW143" i="42"/>
  <c r="AX143" i="42" s="1"/>
  <c r="BD143" i="42"/>
  <c r="J144" i="42"/>
  <c r="K144" i="42"/>
  <c r="M144" i="42"/>
  <c r="N144" i="42"/>
  <c r="P144" i="42"/>
  <c r="Q144" i="42"/>
  <c r="S144" i="42"/>
  <c r="T144" i="42"/>
  <c r="V144" i="42"/>
  <c r="W144" i="42"/>
  <c r="Y144" i="42"/>
  <c r="Z144" i="42"/>
  <c r="AB144" i="42"/>
  <c r="AC144" i="42"/>
  <c r="AW144" i="42"/>
  <c r="AX144" i="42"/>
  <c r="AY144" i="42"/>
  <c r="AZ144" i="42"/>
  <c r="BA144" i="42" s="1"/>
  <c r="BB144" i="42" s="1"/>
  <c r="BD144" i="42"/>
  <c r="J145" i="42"/>
  <c r="K145" i="42"/>
  <c r="M145" i="42"/>
  <c r="N145" i="42"/>
  <c r="P145" i="42"/>
  <c r="Q145" i="42"/>
  <c r="S145" i="42"/>
  <c r="T145" i="42"/>
  <c r="V145" i="42"/>
  <c r="W145" i="42"/>
  <c r="Y145" i="42"/>
  <c r="Z145" i="42"/>
  <c r="AB145" i="42"/>
  <c r="AC145" i="42"/>
  <c r="AW145" i="42"/>
  <c r="AZ145" i="42" s="1"/>
  <c r="AY145" i="42"/>
  <c r="BD145" i="42"/>
  <c r="J146" i="42"/>
  <c r="K146" i="42"/>
  <c r="M146" i="42"/>
  <c r="N146" i="42"/>
  <c r="P146" i="42"/>
  <c r="Q146" i="42"/>
  <c r="S146" i="42"/>
  <c r="T146" i="42"/>
  <c r="V146" i="42"/>
  <c r="W146" i="42"/>
  <c r="Y146" i="42"/>
  <c r="Z146" i="42"/>
  <c r="AB146" i="42"/>
  <c r="AC146" i="42"/>
  <c r="AW146" i="42"/>
  <c r="BD146" i="42"/>
  <c r="J147" i="42"/>
  <c r="K147" i="42"/>
  <c r="M147" i="42"/>
  <c r="N147" i="42"/>
  <c r="P147" i="42"/>
  <c r="Q147" i="42"/>
  <c r="S147" i="42"/>
  <c r="T147" i="42"/>
  <c r="V147" i="42"/>
  <c r="W147" i="42"/>
  <c r="Y147" i="42"/>
  <c r="Z147" i="42"/>
  <c r="AB147" i="42"/>
  <c r="AC147" i="42"/>
  <c r="AW147" i="42"/>
  <c r="AX147" i="42" s="1"/>
  <c r="BD147" i="42"/>
  <c r="J148" i="42"/>
  <c r="K148" i="42"/>
  <c r="M148" i="42"/>
  <c r="N148" i="42"/>
  <c r="P148" i="42"/>
  <c r="Q148" i="42"/>
  <c r="S148" i="42"/>
  <c r="T148" i="42"/>
  <c r="V148" i="42"/>
  <c r="W148" i="42"/>
  <c r="Y148" i="42"/>
  <c r="Z148" i="42"/>
  <c r="AB148" i="42"/>
  <c r="AC148" i="42"/>
  <c r="AW148" i="42"/>
  <c r="AX148" i="42" s="1"/>
  <c r="AY148" i="42"/>
  <c r="BD148" i="42"/>
  <c r="J149" i="42"/>
  <c r="K149" i="42"/>
  <c r="M149" i="42"/>
  <c r="N149" i="42"/>
  <c r="P149" i="42"/>
  <c r="Q149" i="42"/>
  <c r="S149" i="42"/>
  <c r="T149" i="42"/>
  <c r="V149" i="42"/>
  <c r="W149" i="42"/>
  <c r="Y149" i="42"/>
  <c r="Z149" i="42"/>
  <c r="AB149" i="42"/>
  <c r="AC149" i="42"/>
  <c r="AW149" i="42"/>
  <c r="AZ149" i="42" s="1"/>
  <c r="AX149" i="42"/>
  <c r="BD149" i="42"/>
  <c r="J150" i="42"/>
  <c r="K150" i="42"/>
  <c r="M150" i="42"/>
  <c r="N150" i="42"/>
  <c r="P150" i="42"/>
  <c r="Q150" i="42"/>
  <c r="S150" i="42"/>
  <c r="T150" i="42"/>
  <c r="V150" i="42"/>
  <c r="W150" i="42"/>
  <c r="Y150" i="42"/>
  <c r="Z150" i="42"/>
  <c r="AB150" i="42"/>
  <c r="AC150" i="42"/>
  <c r="AW150" i="42"/>
  <c r="BD150" i="42"/>
  <c r="J151" i="42"/>
  <c r="K151" i="42"/>
  <c r="M151" i="42"/>
  <c r="N151" i="42"/>
  <c r="P151" i="42"/>
  <c r="Q151" i="42"/>
  <c r="S151" i="42"/>
  <c r="T151" i="42"/>
  <c r="V151" i="42"/>
  <c r="W151" i="42"/>
  <c r="Y151" i="42"/>
  <c r="Z151" i="42"/>
  <c r="AB151" i="42"/>
  <c r="AC151" i="42"/>
  <c r="AW151" i="42"/>
  <c r="AX151" i="42" s="1"/>
  <c r="AZ151" i="42"/>
  <c r="BA151" i="42" s="1"/>
  <c r="BB151" i="42" s="1"/>
  <c r="BD151" i="42"/>
  <c r="J152" i="42"/>
  <c r="K152" i="42"/>
  <c r="M152" i="42"/>
  <c r="N152" i="42"/>
  <c r="P152" i="42"/>
  <c r="Q152" i="42"/>
  <c r="S152" i="42"/>
  <c r="T152" i="42"/>
  <c r="V152" i="42"/>
  <c r="W152" i="42"/>
  <c r="Y152" i="42"/>
  <c r="Z152" i="42"/>
  <c r="AB152" i="42"/>
  <c r="AC152" i="42"/>
  <c r="AW152" i="42"/>
  <c r="AY152" i="42" s="1"/>
  <c r="AX152" i="42"/>
  <c r="AZ152" i="42"/>
  <c r="BA152" i="42" s="1"/>
  <c r="BB152" i="42" s="1"/>
  <c r="BD152" i="42"/>
  <c r="J153" i="42"/>
  <c r="K153" i="42"/>
  <c r="M153" i="42"/>
  <c r="N153" i="42"/>
  <c r="P153" i="42"/>
  <c r="Q153" i="42"/>
  <c r="S153" i="42"/>
  <c r="T153" i="42"/>
  <c r="V153" i="42"/>
  <c r="W153" i="42"/>
  <c r="Y153" i="42"/>
  <c r="Z153" i="42"/>
  <c r="AB153" i="42"/>
  <c r="AC153" i="42"/>
  <c r="AW153" i="42"/>
  <c r="AZ153" i="42" s="1"/>
  <c r="BD153" i="42"/>
  <c r="J154" i="42"/>
  <c r="K154" i="42"/>
  <c r="M154" i="42"/>
  <c r="N154" i="42"/>
  <c r="P154" i="42"/>
  <c r="Q154" i="42"/>
  <c r="S154" i="42"/>
  <c r="T154" i="42"/>
  <c r="V154" i="42"/>
  <c r="W154" i="42"/>
  <c r="Y154" i="42"/>
  <c r="Z154" i="42"/>
  <c r="AB154" i="42"/>
  <c r="AC154" i="42"/>
  <c r="AW154" i="42"/>
  <c r="AY154" i="42" s="1"/>
  <c r="BD154" i="42"/>
  <c r="J155" i="42"/>
  <c r="K155" i="42"/>
  <c r="M155" i="42"/>
  <c r="N155" i="42"/>
  <c r="P155" i="42"/>
  <c r="Q155" i="42"/>
  <c r="S155" i="42"/>
  <c r="T155" i="42"/>
  <c r="V155" i="42"/>
  <c r="W155" i="42"/>
  <c r="Y155" i="42"/>
  <c r="Z155" i="42"/>
  <c r="AB155" i="42"/>
  <c r="AC155" i="42"/>
  <c r="AW155" i="42"/>
  <c r="AX155" i="42" s="1"/>
  <c r="AY155" i="42"/>
  <c r="BD155" i="42"/>
  <c r="J156" i="42"/>
  <c r="K156" i="42"/>
  <c r="M156" i="42"/>
  <c r="N156" i="42"/>
  <c r="P156" i="42"/>
  <c r="Q156" i="42"/>
  <c r="S156" i="42"/>
  <c r="T156" i="42"/>
  <c r="V156" i="42"/>
  <c r="W156" i="42"/>
  <c r="Y156" i="42"/>
  <c r="Z156" i="42"/>
  <c r="AB156" i="42"/>
  <c r="AC156" i="42"/>
  <c r="AW156" i="42"/>
  <c r="AY156" i="42" s="1"/>
  <c r="BD156" i="42"/>
  <c r="J157" i="42"/>
  <c r="K157" i="42"/>
  <c r="M157" i="42"/>
  <c r="N157" i="42"/>
  <c r="P157" i="42"/>
  <c r="Q157" i="42"/>
  <c r="S157" i="42"/>
  <c r="T157" i="42"/>
  <c r="V157" i="42"/>
  <c r="W157" i="42"/>
  <c r="Y157" i="42"/>
  <c r="Z157" i="42"/>
  <c r="AB157" i="42"/>
  <c r="AC157" i="42"/>
  <c r="AW157" i="42"/>
  <c r="AX157" i="42" s="1"/>
  <c r="AY157" i="42"/>
  <c r="BD157" i="42"/>
  <c r="J158" i="42"/>
  <c r="K158" i="42"/>
  <c r="M158" i="42"/>
  <c r="N158" i="42"/>
  <c r="P158" i="42"/>
  <c r="Q158" i="42"/>
  <c r="S158" i="42"/>
  <c r="T158" i="42"/>
  <c r="V158" i="42"/>
  <c r="W158" i="42"/>
  <c r="Y158" i="42"/>
  <c r="Z158" i="42"/>
  <c r="AB158" i="42"/>
  <c r="AC158" i="42"/>
  <c r="AW158" i="42"/>
  <c r="AY158" i="42" s="1"/>
  <c r="BD158" i="42"/>
  <c r="J159" i="42"/>
  <c r="K159" i="42"/>
  <c r="M159" i="42"/>
  <c r="N159" i="42"/>
  <c r="P159" i="42"/>
  <c r="Q159" i="42"/>
  <c r="S159" i="42"/>
  <c r="T159" i="42"/>
  <c r="V159" i="42"/>
  <c r="W159" i="42"/>
  <c r="Y159" i="42"/>
  <c r="Z159" i="42"/>
  <c r="AB159" i="42"/>
  <c r="AC159" i="42"/>
  <c r="AW159" i="42"/>
  <c r="BD159" i="42"/>
  <c r="J160" i="42"/>
  <c r="K160" i="42"/>
  <c r="M160" i="42"/>
  <c r="N160" i="42"/>
  <c r="P160" i="42"/>
  <c r="Q160" i="42"/>
  <c r="S160" i="42"/>
  <c r="T160" i="42"/>
  <c r="V160" i="42"/>
  <c r="W160" i="42"/>
  <c r="Y160" i="42"/>
  <c r="Z160" i="42"/>
  <c r="AB160" i="42"/>
  <c r="AC160" i="42"/>
  <c r="AW160" i="42"/>
  <c r="AY160" i="42" s="1"/>
  <c r="AX160" i="42"/>
  <c r="AZ160" i="42"/>
  <c r="BA160" i="42" s="1"/>
  <c r="BB160" i="42" s="1"/>
  <c r="BD160" i="42"/>
  <c r="J161" i="42"/>
  <c r="K161" i="42"/>
  <c r="M161" i="42"/>
  <c r="N161" i="42"/>
  <c r="P161" i="42"/>
  <c r="Q161" i="42"/>
  <c r="S161" i="42"/>
  <c r="T161" i="42"/>
  <c r="V161" i="42"/>
  <c r="W161" i="42"/>
  <c r="Y161" i="42"/>
  <c r="Z161" i="42"/>
  <c r="AB161" i="42"/>
  <c r="AC161" i="42"/>
  <c r="AW161" i="42"/>
  <c r="AX161" i="42" s="1"/>
  <c r="AY161" i="42"/>
  <c r="BD161" i="42"/>
  <c r="J162" i="42"/>
  <c r="K162" i="42"/>
  <c r="M162" i="42"/>
  <c r="N162" i="42"/>
  <c r="P162" i="42"/>
  <c r="Q162" i="42"/>
  <c r="S162" i="42"/>
  <c r="T162" i="42"/>
  <c r="V162" i="42"/>
  <c r="W162" i="42"/>
  <c r="Y162" i="42"/>
  <c r="Z162" i="42"/>
  <c r="AB162" i="42"/>
  <c r="AC162" i="42"/>
  <c r="AW162" i="42"/>
  <c r="AY162" i="42" s="1"/>
  <c r="BD162" i="42"/>
  <c r="J163" i="42"/>
  <c r="K163" i="42"/>
  <c r="M163" i="42"/>
  <c r="N163" i="42"/>
  <c r="P163" i="42"/>
  <c r="Q163" i="42"/>
  <c r="S163" i="42"/>
  <c r="T163" i="42"/>
  <c r="V163" i="42"/>
  <c r="W163" i="42"/>
  <c r="Y163" i="42"/>
  <c r="Z163" i="42"/>
  <c r="AB163" i="42"/>
  <c r="AC163" i="42"/>
  <c r="AW163" i="42"/>
  <c r="BD163" i="42"/>
  <c r="J164" i="42"/>
  <c r="K164" i="42"/>
  <c r="M164" i="42"/>
  <c r="N164" i="42"/>
  <c r="P164" i="42"/>
  <c r="Q164" i="42"/>
  <c r="S164" i="42"/>
  <c r="T164" i="42"/>
  <c r="V164" i="42"/>
  <c r="W164" i="42"/>
  <c r="Y164" i="42"/>
  <c r="Z164" i="42"/>
  <c r="AB164" i="42"/>
  <c r="AC164" i="42"/>
  <c r="AW164" i="42"/>
  <c r="AY164" i="42" s="1"/>
  <c r="AZ164" i="42"/>
  <c r="BD164" i="42"/>
  <c r="J165" i="42"/>
  <c r="K165" i="42"/>
  <c r="M165" i="42"/>
  <c r="N165" i="42"/>
  <c r="P165" i="42"/>
  <c r="Q165" i="42"/>
  <c r="S165" i="42"/>
  <c r="T165" i="42"/>
  <c r="V165" i="42"/>
  <c r="W165" i="42"/>
  <c r="Y165" i="42"/>
  <c r="Z165" i="42"/>
  <c r="AB165" i="42"/>
  <c r="AC165" i="42"/>
  <c r="AW165" i="42"/>
  <c r="AX165" i="42" s="1"/>
  <c r="BD165" i="42"/>
  <c r="J166" i="42"/>
  <c r="K166" i="42"/>
  <c r="M166" i="42"/>
  <c r="N166" i="42"/>
  <c r="P166" i="42"/>
  <c r="Q166" i="42"/>
  <c r="S166" i="42"/>
  <c r="T166" i="42"/>
  <c r="V166" i="42"/>
  <c r="W166" i="42"/>
  <c r="Y166" i="42"/>
  <c r="Z166" i="42"/>
  <c r="AB166" i="42"/>
  <c r="AC166" i="42"/>
  <c r="AW166" i="42"/>
  <c r="AX166" i="42"/>
  <c r="AY166" i="42"/>
  <c r="AZ166" i="42"/>
  <c r="BA166" i="42" s="1"/>
  <c r="BB166" i="42" s="1"/>
  <c r="BD166" i="42"/>
  <c r="J167" i="42"/>
  <c r="K167" i="42"/>
  <c r="M167" i="42"/>
  <c r="N167" i="42"/>
  <c r="P167" i="42"/>
  <c r="Q167" i="42"/>
  <c r="S167" i="42"/>
  <c r="T167" i="42"/>
  <c r="V167" i="42"/>
  <c r="W167" i="42"/>
  <c r="Y167" i="42"/>
  <c r="Z167" i="42"/>
  <c r="AB167" i="42"/>
  <c r="AC167" i="42"/>
  <c r="AW167" i="42"/>
  <c r="BD167" i="42"/>
  <c r="J168" i="42"/>
  <c r="K168" i="42"/>
  <c r="M168" i="42"/>
  <c r="N168" i="42"/>
  <c r="P168" i="42"/>
  <c r="Q168" i="42"/>
  <c r="S168" i="42"/>
  <c r="T168" i="42"/>
  <c r="V168" i="42"/>
  <c r="W168" i="42"/>
  <c r="Y168" i="42"/>
  <c r="Z168" i="42"/>
  <c r="AB168" i="42"/>
  <c r="AC168" i="42"/>
  <c r="AW168" i="42"/>
  <c r="AY168" i="42" s="1"/>
  <c r="AZ168" i="42"/>
  <c r="BA168" i="42" s="1"/>
  <c r="BB168" i="42" s="1"/>
  <c r="BD168" i="42"/>
  <c r="J169" i="42"/>
  <c r="K169" i="42"/>
  <c r="M169" i="42"/>
  <c r="N169" i="42"/>
  <c r="P169" i="42"/>
  <c r="Q169" i="42"/>
  <c r="S169" i="42"/>
  <c r="T169" i="42"/>
  <c r="V169" i="42"/>
  <c r="W169" i="42"/>
  <c r="Y169" i="42"/>
  <c r="Z169" i="42"/>
  <c r="AB169" i="42"/>
  <c r="AC169" i="42"/>
  <c r="AW169" i="42"/>
  <c r="AX169" i="42" s="1"/>
  <c r="AY169" i="42"/>
  <c r="BD169" i="42"/>
  <c r="J170" i="42"/>
  <c r="K170" i="42"/>
  <c r="M170" i="42"/>
  <c r="N170" i="42"/>
  <c r="P170" i="42"/>
  <c r="Q170" i="42"/>
  <c r="S170" i="42"/>
  <c r="T170" i="42"/>
  <c r="V170" i="42"/>
  <c r="W170" i="42"/>
  <c r="Y170" i="42"/>
  <c r="Z170" i="42"/>
  <c r="AB170" i="42"/>
  <c r="AC170" i="42"/>
  <c r="AW170" i="42"/>
  <c r="AY170" i="42" s="1"/>
  <c r="AZ170" i="42"/>
  <c r="BA170" i="42" s="1"/>
  <c r="BB170" i="42" s="1"/>
  <c r="BD170" i="42"/>
  <c r="J171" i="42"/>
  <c r="K171" i="42"/>
  <c r="M171" i="42"/>
  <c r="N171" i="42"/>
  <c r="P171" i="42"/>
  <c r="Q171" i="42"/>
  <c r="S171" i="42"/>
  <c r="T171" i="42"/>
  <c r="V171" i="42"/>
  <c r="W171" i="42"/>
  <c r="Y171" i="42"/>
  <c r="Z171" i="42"/>
  <c r="AB171" i="42"/>
  <c r="AC171" i="42"/>
  <c r="AW171" i="42"/>
  <c r="BD171" i="42"/>
  <c r="J172" i="42"/>
  <c r="K172" i="42"/>
  <c r="M172" i="42"/>
  <c r="N172" i="42"/>
  <c r="P172" i="42"/>
  <c r="Q172" i="42"/>
  <c r="S172" i="42"/>
  <c r="T172" i="42"/>
  <c r="V172" i="42"/>
  <c r="W172" i="42"/>
  <c r="Y172" i="42"/>
  <c r="Z172" i="42"/>
  <c r="AB172" i="42"/>
  <c r="AC172" i="42"/>
  <c r="AW172" i="42"/>
  <c r="AY172" i="42" s="1"/>
  <c r="AZ172" i="42"/>
  <c r="BA172" i="42" s="1"/>
  <c r="BB172" i="42" s="1"/>
  <c r="BD172" i="42"/>
  <c r="J173" i="42"/>
  <c r="K173" i="42"/>
  <c r="M173" i="42"/>
  <c r="N173" i="42"/>
  <c r="P173" i="42"/>
  <c r="Q173" i="42"/>
  <c r="S173" i="42"/>
  <c r="T173" i="42"/>
  <c r="V173" i="42"/>
  <c r="W173" i="42"/>
  <c r="Y173" i="42"/>
  <c r="Z173" i="42"/>
  <c r="AB173" i="42"/>
  <c r="AC173" i="42"/>
  <c r="AW173" i="42"/>
  <c r="AX173" i="42" s="1"/>
  <c r="BD173" i="42"/>
  <c r="J174" i="42"/>
  <c r="K174" i="42"/>
  <c r="M174" i="42"/>
  <c r="N174" i="42"/>
  <c r="P174" i="42"/>
  <c r="Q174" i="42"/>
  <c r="S174" i="42"/>
  <c r="T174" i="42"/>
  <c r="V174" i="42"/>
  <c r="W174" i="42"/>
  <c r="Y174" i="42"/>
  <c r="Z174" i="42"/>
  <c r="AB174" i="42"/>
  <c r="AC174" i="42"/>
  <c r="AW174" i="42"/>
  <c r="AY174" i="42" s="1"/>
  <c r="AX174" i="42"/>
  <c r="BD174" i="42"/>
  <c r="J175" i="42"/>
  <c r="K175" i="42"/>
  <c r="M175" i="42"/>
  <c r="N175" i="42"/>
  <c r="P175" i="42"/>
  <c r="Q175" i="42"/>
  <c r="S175" i="42"/>
  <c r="T175" i="42"/>
  <c r="V175" i="42"/>
  <c r="W175" i="42"/>
  <c r="Y175" i="42"/>
  <c r="Z175" i="42"/>
  <c r="AB175" i="42"/>
  <c r="AC175" i="42"/>
  <c r="AW175" i="42"/>
  <c r="BD175" i="42"/>
  <c r="J176" i="42"/>
  <c r="K176" i="42"/>
  <c r="M176" i="42"/>
  <c r="N176" i="42"/>
  <c r="P176" i="42"/>
  <c r="Q176" i="42"/>
  <c r="S176" i="42"/>
  <c r="T176" i="42"/>
  <c r="V176" i="42"/>
  <c r="W176" i="42"/>
  <c r="Y176" i="42"/>
  <c r="Z176" i="42"/>
  <c r="AB176" i="42"/>
  <c r="AC176" i="42"/>
  <c r="AW176" i="42"/>
  <c r="AY176" i="42" s="1"/>
  <c r="AX176" i="42"/>
  <c r="BD176" i="42"/>
  <c r="J177" i="42"/>
  <c r="K177" i="42"/>
  <c r="M177" i="42"/>
  <c r="N177" i="42"/>
  <c r="P177" i="42"/>
  <c r="Q177" i="42"/>
  <c r="S177" i="42"/>
  <c r="T177" i="42"/>
  <c r="V177" i="42"/>
  <c r="W177" i="42"/>
  <c r="Y177" i="42"/>
  <c r="Z177" i="42"/>
  <c r="AB177" i="42"/>
  <c r="AC177" i="42"/>
  <c r="AW177" i="42"/>
  <c r="AX177" i="42" s="1"/>
  <c r="AY177" i="42"/>
  <c r="BD177" i="42"/>
  <c r="J178" i="42"/>
  <c r="K178" i="42"/>
  <c r="M178" i="42"/>
  <c r="N178" i="42"/>
  <c r="P178" i="42"/>
  <c r="Q178" i="42"/>
  <c r="S178" i="42"/>
  <c r="T178" i="42"/>
  <c r="V178" i="42"/>
  <c r="W178" i="42"/>
  <c r="Y178" i="42"/>
  <c r="Z178" i="42"/>
  <c r="AB178" i="42"/>
  <c r="AC178" i="42"/>
  <c r="AW178" i="42"/>
  <c r="AY178" i="42" s="1"/>
  <c r="BD178" i="42"/>
  <c r="J179" i="42"/>
  <c r="K179" i="42"/>
  <c r="M179" i="42"/>
  <c r="N179" i="42"/>
  <c r="P179" i="42"/>
  <c r="Q179" i="42"/>
  <c r="S179" i="42"/>
  <c r="T179" i="42"/>
  <c r="V179" i="42"/>
  <c r="W179" i="42"/>
  <c r="Y179" i="42"/>
  <c r="Z179" i="42"/>
  <c r="AB179" i="42"/>
  <c r="AC179" i="42"/>
  <c r="AW179" i="42"/>
  <c r="BD179" i="42"/>
  <c r="J180" i="42"/>
  <c r="K180" i="42"/>
  <c r="M180" i="42"/>
  <c r="N180" i="42"/>
  <c r="P180" i="42"/>
  <c r="Q180" i="42"/>
  <c r="S180" i="42"/>
  <c r="T180" i="42"/>
  <c r="V180" i="42"/>
  <c r="W180" i="42"/>
  <c r="Y180" i="42"/>
  <c r="Z180" i="42"/>
  <c r="AB180" i="42"/>
  <c r="AC180" i="42"/>
  <c r="AW180" i="42"/>
  <c r="AY180" i="42" s="1"/>
  <c r="BD180" i="42"/>
  <c r="J181" i="42"/>
  <c r="K181" i="42"/>
  <c r="M181" i="42"/>
  <c r="N181" i="42"/>
  <c r="P181" i="42"/>
  <c r="Q181" i="42"/>
  <c r="S181" i="42"/>
  <c r="T181" i="42"/>
  <c r="V181" i="42"/>
  <c r="W181" i="42"/>
  <c r="Y181" i="42"/>
  <c r="Z181" i="42"/>
  <c r="AB181" i="42"/>
  <c r="AC181" i="42"/>
  <c r="AW181" i="42"/>
  <c r="AX181" i="42" s="1"/>
  <c r="BD181" i="42"/>
  <c r="J182" i="42"/>
  <c r="K182" i="42"/>
  <c r="M182" i="42"/>
  <c r="N182" i="42"/>
  <c r="P182" i="42"/>
  <c r="Q182" i="42"/>
  <c r="S182" i="42"/>
  <c r="T182" i="42"/>
  <c r="V182" i="42"/>
  <c r="W182" i="42"/>
  <c r="Y182" i="42"/>
  <c r="Z182" i="42"/>
  <c r="AB182" i="42"/>
  <c r="AC182" i="42"/>
  <c r="AW182" i="42"/>
  <c r="AY182" i="42" s="1"/>
  <c r="AX182" i="42"/>
  <c r="BD182" i="42"/>
  <c r="J183" i="42"/>
  <c r="K183" i="42"/>
  <c r="M183" i="42"/>
  <c r="N183" i="42"/>
  <c r="P183" i="42"/>
  <c r="Q183" i="42"/>
  <c r="S183" i="42"/>
  <c r="T183" i="42"/>
  <c r="V183" i="42"/>
  <c r="W183" i="42"/>
  <c r="Y183" i="42"/>
  <c r="Z183" i="42"/>
  <c r="AB183" i="42"/>
  <c r="AC183" i="42"/>
  <c r="AW183" i="42"/>
  <c r="AY183" i="42"/>
  <c r="BD183" i="42"/>
  <c r="J184" i="42"/>
  <c r="K184" i="42"/>
  <c r="M184" i="42"/>
  <c r="N184" i="42"/>
  <c r="P184" i="42"/>
  <c r="Q184" i="42"/>
  <c r="S184" i="42"/>
  <c r="T184" i="42"/>
  <c r="V184" i="42"/>
  <c r="W184" i="42"/>
  <c r="Y184" i="42"/>
  <c r="Z184" i="42"/>
  <c r="AB184" i="42"/>
  <c r="AC184" i="42"/>
  <c r="AW184" i="42"/>
  <c r="AY184" i="42" s="1"/>
  <c r="AZ184" i="42"/>
  <c r="BA184" i="42" s="1"/>
  <c r="BB184" i="42" s="1"/>
  <c r="BD184" i="42"/>
  <c r="J185" i="42"/>
  <c r="K185" i="42"/>
  <c r="M185" i="42"/>
  <c r="N185" i="42"/>
  <c r="P185" i="42"/>
  <c r="Q185" i="42"/>
  <c r="S185" i="42"/>
  <c r="T185" i="42"/>
  <c r="V185" i="42"/>
  <c r="W185" i="42"/>
  <c r="Y185" i="42"/>
  <c r="Z185" i="42"/>
  <c r="AB185" i="42"/>
  <c r="AC185" i="42"/>
  <c r="AW185" i="42"/>
  <c r="BD185" i="42"/>
  <c r="J186" i="42"/>
  <c r="K186" i="42"/>
  <c r="M186" i="42"/>
  <c r="N186" i="42"/>
  <c r="P186" i="42"/>
  <c r="Q186" i="42"/>
  <c r="S186" i="42"/>
  <c r="T186" i="42"/>
  <c r="V186" i="42"/>
  <c r="W186" i="42"/>
  <c r="Y186" i="42"/>
  <c r="Z186" i="42"/>
  <c r="AB186" i="42"/>
  <c r="AC186" i="42"/>
  <c r="AW186" i="42"/>
  <c r="AY186" i="42" s="1"/>
  <c r="AZ186" i="42"/>
  <c r="BA186" i="42" s="1"/>
  <c r="BB186" i="42" s="1"/>
  <c r="BD186" i="42"/>
  <c r="J187" i="42"/>
  <c r="K187" i="42"/>
  <c r="M187" i="42"/>
  <c r="N187" i="42"/>
  <c r="P187" i="42"/>
  <c r="Q187" i="42"/>
  <c r="S187" i="42"/>
  <c r="T187" i="42"/>
  <c r="V187" i="42"/>
  <c r="W187" i="42"/>
  <c r="Y187" i="42"/>
  <c r="Z187" i="42"/>
  <c r="AB187" i="42"/>
  <c r="AC187" i="42"/>
  <c r="AW187" i="42"/>
  <c r="AY187" i="42" s="1"/>
  <c r="BD187" i="42"/>
  <c r="J188" i="42"/>
  <c r="K188" i="42"/>
  <c r="M188" i="42"/>
  <c r="N188" i="42"/>
  <c r="P188" i="42"/>
  <c r="Q188" i="42"/>
  <c r="S188" i="42"/>
  <c r="T188" i="42"/>
  <c r="V188" i="42"/>
  <c r="W188" i="42"/>
  <c r="Y188" i="42"/>
  <c r="Z188" i="42"/>
  <c r="AB188" i="42"/>
  <c r="AC188" i="42"/>
  <c r="AW188" i="42"/>
  <c r="AY188" i="42" s="1"/>
  <c r="AX188" i="42"/>
  <c r="BD188" i="42"/>
  <c r="J189" i="42"/>
  <c r="K189" i="42"/>
  <c r="M189" i="42"/>
  <c r="N189" i="42"/>
  <c r="P189" i="42"/>
  <c r="Q189" i="42"/>
  <c r="S189" i="42"/>
  <c r="T189" i="42"/>
  <c r="V189" i="42"/>
  <c r="W189" i="42"/>
  <c r="Y189" i="42"/>
  <c r="Z189" i="42"/>
  <c r="AB189" i="42"/>
  <c r="AC189" i="42"/>
  <c r="AW189" i="42"/>
  <c r="AY189" i="42" s="1"/>
  <c r="BD189" i="42"/>
  <c r="J190" i="42"/>
  <c r="K190" i="42"/>
  <c r="M190" i="42"/>
  <c r="N190" i="42"/>
  <c r="P190" i="42"/>
  <c r="Q190" i="42"/>
  <c r="S190" i="42"/>
  <c r="T190" i="42"/>
  <c r="V190" i="42"/>
  <c r="W190" i="42"/>
  <c r="Y190" i="42"/>
  <c r="Z190" i="42"/>
  <c r="AB190" i="42"/>
  <c r="AC190" i="42"/>
  <c r="AW190" i="42"/>
  <c r="AX190" i="42" s="1"/>
  <c r="AY190" i="42"/>
  <c r="BD190" i="42"/>
  <c r="J191" i="42"/>
  <c r="K191" i="42"/>
  <c r="M191" i="42"/>
  <c r="N191" i="42"/>
  <c r="P191" i="42"/>
  <c r="Q191" i="42"/>
  <c r="S191" i="42"/>
  <c r="T191" i="42"/>
  <c r="V191" i="42"/>
  <c r="W191" i="42"/>
  <c r="Y191" i="42"/>
  <c r="Z191" i="42"/>
  <c r="AB191" i="42"/>
  <c r="AC191" i="42"/>
  <c r="AW191" i="42"/>
  <c r="AY191" i="42" s="1"/>
  <c r="BD191" i="42"/>
  <c r="J192" i="42"/>
  <c r="K192" i="42"/>
  <c r="M192" i="42"/>
  <c r="N192" i="42"/>
  <c r="P192" i="42"/>
  <c r="Q192" i="42"/>
  <c r="S192" i="42"/>
  <c r="T192" i="42"/>
  <c r="V192" i="42"/>
  <c r="W192" i="42"/>
  <c r="Y192" i="42"/>
  <c r="Z192" i="42"/>
  <c r="AB192" i="42"/>
  <c r="AC192" i="42"/>
  <c r="AW192" i="42"/>
  <c r="BD192" i="42"/>
  <c r="J193" i="42"/>
  <c r="K193" i="42"/>
  <c r="M193" i="42"/>
  <c r="N193" i="42"/>
  <c r="P193" i="42"/>
  <c r="Q193" i="42"/>
  <c r="S193" i="42"/>
  <c r="T193" i="42"/>
  <c r="V193" i="42"/>
  <c r="W193" i="42"/>
  <c r="Y193" i="42"/>
  <c r="Z193" i="42"/>
  <c r="AB193" i="42"/>
  <c r="AC193" i="42"/>
  <c r="AW193" i="42"/>
  <c r="AY193" i="42" s="1"/>
  <c r="BD193" i="42"/>
  <c r="J194" i="42"/>
  <c r="K194" i="42"/>
  <c r="M194" i="42"/>
  <c r="N194" i="42"/>
  <c r="P194" i="42"/>
  <c r="Q194" i="42"/>
  <c r="S194" i="42"/>
  <c r="T194" i="42"/>
  <c r="V194" i="42"/>
  <c r="W194" i="42"/>
  <c r="Y194" i="42"/>
  <c r="Z194" i="42"/>
  <c r="AB194" i="42"/>
  <c r="AC194" i="42"/>
  <c r="AW194" i="42"/>
  <c r="AX194" i="42" s="1"/>
  <c r="AY194" i="42"/>
  <c r="BD194" i="42"/>
  <c r="J195" i="42"/>
  <c r="K195" i="42"/>
  <c r="M195" i="42"/>
  <c r="N195" i="42"/>
  <c r="P195" i="42"/>
  <c r="Q195" i="42"/>
  <c r="S195" i="42"/>
  <c r="T195" i="42"/>
  <c r="V195" i="42"/>
  <c r="W195" i="42"/>
  <c r="Y195" i="42"/>
  <c r="Z195" i="42"/>
  <c r="AB195" i="42"/>
  <c r="AC195" i="42"/>
  <c r="AW195" i="42"/>
  <c r="AY195" i="42" s="1"/>
  <c r="BD195" i="42"/>
  <c r="J196" i="42"/>
  <c r="K196" i="42"/>
  <c r="M196" i="42"/>
  <c r="N196" i="42"/>
  <c r="P196" i="42"/>
  <c r="Q196" i="42"/>
  <c r="S196" i="42"/>
  <c r="T196" i="42"/>
  <c r="V196" i="42"/>
  <c r="W196" i="42"/>
  <c r="Y196" i="42"/>
  <c r="Z196" i="42"/>
  <c r="AB196" i="42"/>
  <c r="AC196" i="42"/>
  <c r="AW196" i="42"/>
  <c r="BD196" i="42"/>
  <c r="J197" i="42"/>
  <c r="K197" i="42"/>
  <c r="M197" i="42"/>
  <c r="N197" i="42"/>
  <c r="P197" i="42"/>
  <c r="Q197" i="42"/>
  <c r="S197" i="42"/>
  <c r="T197" i="42"/>
  <c r="V197" i="42"/>
  <c r="W197" i="42"/>
  <c r="Y197" i="42"/>
  <c r="Z197" i="42"/>
  <c r="AB197" i="42"/>
  <c r="AC197" i="42"/>
  <c r="AW197" i="42"/>
  <c r="AY197" i="42" s="1"/>
  <c r="AZ197" i="42"/>
  <c r="BA197" i="42" s="1"/>
  <c r="BB197" i="42" s="1"/>
  <c r="BD197" i="42"/>
  <c r="J198" i="42"/>
  <c r="K198" i="42"/>
  <c r="M198" i="42"/>
  <c r="N198" i="42"/>
  <c r="P198" i="42"/>
  <c r="Q198" i="42"/>
  <c r="S198" i="42"/>
  <c r="T198" i="42"/>
  <c r="V198" i="42"/>
  <c r="W198" i="42"/>
  <c r="Y198" i="42"/>
  <c r="Z198" i="42"/>
  <c r="AB198" i="42"/>
  <c r="AC198" i="42"/>
  <c r="AW198" i="42"/>
  <c r="AX198" i="42" s="1"/>
  <c r="BD198" i="42"/>
  <c r="J199" i="42"/>
  <c r="K199" i="42"/>
  <c r="M199" i="42"/>
  <c r="N199" i="42"/>
  <c r="P199" i="42"/>
  <c r="Q199" i="42"/>
  <c r="S199" i="42"/>
  <c r="T199" i="42"/>
  <c r="V199" i="42"/>
  <c r="W199" i="42"/>
  <c r="Y199" i="42"/>
  <c r="Z199" i="42"/>
  <c r="AB199" i="42"/>
  <c r="AC199" i="42"/>
  <c r="AW199" i="42"/>
  <c r="AY199" i="42" s="1"/>
  <c r="AX199" i="42"/>
  <c r="BD199" i="42"/>
  <c r="J200" i="42"/>
  <c r="K200" i="42"/>
  <c r="M200" i="42"/>
  <c r="N200" i="42"/>
  <c r="P200" i="42"/>
  <c r="Q200" i="42"/>
  <c r="S200" i="42"/>
  <c r="T200" i="42"/>
  <c r="V200" i="42"/>
  <c r="W200" i="42"/>
  <c r="Y200" i="42"/>
  <c r="Z200" i="42"/>
  <c r="AB200" i="42"/>
  <c r="AC200" i="42"/>
  <c r="AW200" i="42"/>
  <c r="BD200" i="42"/>
  <c r="J201" i="42"/>
  <c r="K201" i="42"/>
  <c r="M201" i="42"/>
  <c r="N201" i="42"/>
  <c r="P201" i="42"/>
  <c r="Q201" i="42"/>
  <c r="S201" i="42"/>
  <c r="T201" i="42"/>
  <c r="V201" i="42"/>
  <c r="W201" i="42"/>
  <c r="Y201" i="42"/>
  <c r="Z201" i="42"/>
  <c r="AB201" i="42"/>
  <c r="AC201" i="42"/>
  <c r="AW201" i="42"/>
  <c r="AY201" i="42" s="1"/>
  <c r="AZ201" i="42"/>
  <c r="BA201" i="42" s="1"/>
  <c r="BB201" i="42" s="1"/>
  <c r="BD201" i="42"/>
  <c r="J202" i="42"/>
  <c r="K202" i="42"/>
  <c r="M202" i="42"/>
  <c r="N202" i="42"/>
  <c r="P202" i="42"/>
  <c r="Q202" i="42"/>
  <c r="S202" i="42"/>
  <c r="T202" i="42"/>
  <c r="V202" i="42"/>
  <c r="W202" i="42"/>
  <c r="Y202" i="42"/>
  <c r="Z202" i="42"/>
  <c r="AB202" i="42"/>
  <c r="AC202" i="42"/>
  <c r="AW202" i="42"/>
  <c r="AX202" i="42" s="1"/>
  <c r="BD202" i="42"/>
  <c r="J203" i="42"/>
  <c r="K203" i="42"/>
  <c r="M203" i="42"/>
  <c r="N203" i="42"/>
  <c r="P203" i="42"/>
  <c r="Q203" i="42"/>
  <c r="S203" i="42"/>
  <c r="T203" i="42"/>
  <c r="V203" i="42"/>
  <c r="W203" i="42"/>
  <c r="Y203" i="42"/>
  <c r="Z203" i="42"/>
  <c r="AB203" i="42"/>
  <c r="AC203" i="42"/>
  <c r="AW203" i="42"/>
  <c r="AY203" i="42" s="1"/>
  <c r="AX203" i="42"/>
  <c r="BD203" i="42"/>
  <c r="J204" i="42"/>
  <c r="K204" i="42"/>
  <c r="M204" i="42"/>
  <c r="N204" i="42"/>
  <c r="P204" i="42"/>
  <c r="Q204" i="42"/>
  <c r="S204" i="42"/>
  <c r="T204" i="42"/>
  <c r="V204" i="42"/>
  <c r="W204" i="42"/>
  <c r="Y204" i="42"/>
  <c r="Z204" i="42"/>
  <c r="AB204" i="42"/>
  <c r="AC204" i="42"/>
  <c r="AW204" i="42"/>
  <c r="BD204" i="42"/>
  <c r="J205" i="42"/>
  <c r="K205" i="42"/>
  <c r="M205" i="42"/>
  <c r="N205" i="42"/>
  <c r="P205" i="42"/>
  <c r="Q205" i="42"/>
  <c r="S205" i="42"/>
  <c r="T205" i="42"/>
  <c r="V205" i="42"/>
  <c r="W205" i="42"/>
  <c r="Y205" i="42"/>
  <c r="Z205" i="42"/>
  <c r="AB205" i="42"/>
  <c r="AC205" i="42"/>
  <c r="AW205" i="42"/>
  <c r="AY205" i="42" s="1"/>
  <c r="AX205" i="42"/>
  <c r="BD205" i="42"/>
  <c r="J206" i="42"/>
  <c r="K206" i="42"/>
  <c r="M206" i="42"/>
  <c r="N206" i="42"/>
  <c r="P206" i="42"/>
  <c r="Q206" i="42"/>
  <c r="S206" i="42"/>
  <c r="T206" i="42"/>
  <c r="V206" i="42"/>
  <c r="W206" i="42"/>
  <c r="Y206" i="42"/>
  <c r="Z206" i="42"/>
  <c r="AB206" i="42"/>
  <c r="AC206" i="42"/>
  <c r="AW206" i="42"/>
  <c r="AX206" i="42" s="1"/>
  <c r="BD206" i="42"/>
  <c r="J207" i="42"/>
  <c r="K207" i="42"/>
  <c r="M207" i="42"/>
  <c r="N207" i="42"/>
  <c r="P207" i="42"/>
  <c r="Q207" i="42"/>
  <c r="S207" i="42"/>
  <c r="T207" i="42"/>
  <c r="V207" i="42"/>
  <c r="W207" i="42"/>
  <c r="Y207" i="42"/>
  <c r="Z207" i="42"/>
  <c r="AB207" i="42"/>
  <c r="AC207" i="42"/>
  <c r="AW207" i="42"/>
  <c r="AX207" i="42"/>
  <c r="BD207" i="42"/>
  <c r="J208" i="42"/>
  <c r="K208" i="42"/>
  <c r="M208" i="42"/>
  <c r="N208" i="42"/>
  <c r="P208" i="42"/>
  <c r="Q208" i="42"/>
  <c r="S208" i="42"/>
  <c r="T208" i="42"/>
  <c r="V208" i="42"/>
  <c r="W208" i="42"/>
  <c r="Y208" i="42"/>
  <c r="Z208" i="42"/>
  <c r="AB208" i="42"/>
  <c r="AC208" i="42"/>
  <c r="AW208" i="42"/>
  <c r="BD208" i="42"/>
  <c r="J209" i="42"/>
  <c r="K209" i="42"/>
  <c r="M209" i="42"/>
  <c r="N209" i="42"/>
  <c r="P209" i="42"/>
  <c r="Q209" i="42"/>
  <c r="S209" i="42"/>
  <c r="T209" i="42"/>
  <c r="V209" i="42"/>
  <c r="W209" i="42"/>
  <c r="Y209" i="42"/>
  <c r="Z209" i="42"/>
  <c r="AB209" i="42"/>
  <c r="AC209" i="42"/>
  <c r="AW209" i="42"/>
  <c r="AY209" i="42" s="1"/>
  <c r="BD209" i="42"/>
  <c r="J210" i="42"/>
  <c r="K210" i="42"/>
  <c r="M210" i="42"/>
  <c r="N210" i="42"/>
  <c r="P210" i="42"/>
  <c r="Q210" i="42"/>
  <c r="S210" i="42"/>
  <c r="T210" i="42"/>
  <c r="V210" i="42"/>
  <c r="W210" i="42"/>
  <c r="Y210" i="42"/>
  <c r="Z210" i="42"/>
  <c r="AB210" i="42"/>
  <c r="AC210" i="42"/>
  <c r="AW210" i="42"/>
  <c r="AX210" i="42" s="1"/>
  <c r="BD210" i="42"/>
  <c r="J211" i="42"/>
  <c r="K211" i="42"/>
  <c r="M211" i="42"/>
  <c r="N211" i="42"/>
  <c r="P211" i="42"/>
  <c r="Q211" i="42"/>
  <c r="S211" i="42"/>
  <c r="T211" i="42"/>
  <c r="V211" i="42"/>
  <c r="W211" i="42"/>
  <c r="Y211" i="42"/>
  <c r="Z211" i="42"/>
  <c r="AB211" i="42"/>
  <c r="AC211" i="42"/>
  <c r="AW211" i="42"/>
  <c r="AY211" i="42" s="1"/>
  <c r="AX211" i="42"/>
  <c r="BD211" i="42"/>
  <c r="J212" i="42"/>
  <c r="K212" i="42"/>
  <c r="M212" i="42"/>
  <c r="N212" i="42"/>
  <c r="P212" i="42"/>
  <c r="Q212" i="42"/>
  <c r="S212" i="42"/>
  <c r="T212" i="42"/>
  <c r="V212" i="42"/>
  <c r="W212" i="42"/>
  <c r="Y212" i="42"/>
  <c r="Z212" i="42"/>
  <c r="AB212" i="42"/>
  <c r="AC212" i="42"/>
  <c r="AW212" i="42"/>
  <c r="BD212" i="42"/>
  <c r="J213" i="42"/>
  <c r="K213" i="42"/>
  <c r="M213" i="42"/>
  <c r="N213" i="42"/>
  <c r="P213" i="42"/>
  <c r="Q213" i="42"/>
  <c r="S213" i="42"/>
  <c r="T213" i="42"/>
  <c r="V213" i="42"/>
  <c r="W213" i="42"/>
  <c r="Y213" i="42"/>
  <c r="Z213" i="42"/>
  <c r="AB213" i="42"/>
  <c r="AC213" i="42"/>
  <c r="AW213" i="42"/>
  <c r="AY213" i="42" s="1"/>
  <c r="AX213" i="42"/>
  <c r="AZ213" i="42"/>
  <c r="BA213" i="42" s="1"/>
  <c r="BB213" i="42" s="1"/>
  <c r="BD213" i="42"/>
  <c r="J214" i="42"/>
  <c r="K214" i="42"/>
  <c r="M214" i="42"/>
  <c r="N214" i="42"/>
  <c r="P214" i="42"/>
  <c r="Q214" i="42"/>
  <c r="S214" i="42"/>
  <c r="T214" i="42"/>
  <c r="V214" i="42"/>
  <c r="W214" i="42"/>
  <c r="Y214" i="42"/>
  <c r="Z214" i="42"/>
  <c r="AB214" i="42"/>
  <c r="AC214" i="42"/>
  <c r="AW214" i="42"/>
  <c r="AX214" i="42" s="1"/>
  <c r="AY214" i="42"/>
  <c r="BD214" i="42"/>
  <c r="J215" i="42"/>
  <c r="K215" i="42"/>
  <c r="M215" i="42"/>
  <c r="N215" i="42"/>
  <c r="P215" i="42"/>
  <c r="Q215" i="42"/>
  <c r="S215" i="42"/>
  <c r="T215" i="42"/>
  <c r="V215" i="42"/>
  <c r="W215" i="42"/>
  <c r="Y215" i="42"/>
  <c r="Z215" i="42"/>
  <c r="AB215" i="42"/>
  <c r="AC215" i="42"/>
  <c r="AW215" i="42"/>
  <c r="AY215" i="42" s="1"/>
  <c r="BD215" i="42"/>
  <c r="J216" i="42"/>
  <c r="K216" i="42"/>
  <c r="M216" i="42"/>
  <c r="N216" i="42"/>
  <c r="P216" i="42"/>
  <c r="Q216" i="42"/>
  <c r="S216" i="42"/>
  <c r="T216" i="42"/>
  <c r="V216" i="42"/>
  <c r="W216" i="42"/>
  <c r="Y216" i="42"/>
  <c r="Z216" i="42"/>
  <c r="AB216" i="42"/>
  <c r="AC216" i="42"/>
  <c r="AW216" i="42"/>
  <c r="AY216" i="42" s="1"/>
  <c r="BD216" i="42"/>
  <c r="J217" i="42"/>
  <c r="K217" i="42"/>
  <c r="M217" i="42"/>
  <c r="N217" i="42"/>
  <c r="P217" i="42"/>
  <c r="Q217" i="42"/>
  <c r="S217" i="42"/>
  <c r="T217" i="42"/>
  <c r="V217" i="42"/>
  <c r="W217" i="42"/>
  <c r="Y217" i="42"/>
  <c r="Z217" i="42"/>
  <c r="AB217" i="42"/>
  <c r="AC217" i="42"/>
  <c r="AW217" i="42"/>
  <c r="AY217" i="42" s="1"/>
  <c r="AX217" i="42"/>
  <c r="AZ217" i="42"/>
  <c r="BA217" i="42" s="1"/>
  <c r="BB217" i="42" s="1"/>
  <c r="BD217" i="42"/>
  <c r="J218" i="42"/>
  <c r="K218" i="42"/>
  <c r="M218" i="42"/>
  <c r="N218" i="42"/>
  <c r="P218" i="42"/>
  <c r="Q218" i="42"/>
  <c r="S218" i="42"/>
  <c r="T218" i="42"/>
  <c r="V218" i="42"/>
  <c r="W218" i="42"/>
  <c r="Y218" i="42"/>
  <c r="Z218" i="42"/>
  <c r="AB218" i="42"/>
  <c r="AC218" i="42"/>
  <c r="AW218" i="42"/>
  <c r="AY218" i="42" s="1"/>
  <c r="BD218" i="42"/>
  <c r="J219" i="42"/>
  <c r="K219" i="42"/>
  <c r="M219" i="42"/>
  <c r="N219" i="42"/>
  <c r="P219" i="42"/>
  <c r="Q219" i="42"/>
  <c r="S219" i="42"/>
  <c r="T219" i="42"/>
  <c r="V219" i="42"/>
  <c r="W219" i="42"/>
  <c r="Y219" i="42"/>
  <c r="Z219" i="42"/>
  <c r="AB219" i="42"/>
  <c r="AC219" i="42"/>
  <c r="AW219" i="42"/>
  <c r="AX219" i="42" s="1"/>
  <c r="AY219" i="42"/>
  <c r="BD219" i="42"/>
  <c r="J220" i="42"/>
  <c r="K220" i="42"/>
  <c r="M220" i="42"/>
  <c r="N220" i="42"/>
  <c r="P220" i="42"/>
  <c r="Q220" i="42"/>
  <c r="S220" i="42"/>
  <c r="T220" i="42"/>
  <c r="V220" i="42"/>
  <c r="W220" i="42"/>
  <c r="Y220" i="42"/>
  <c r="Z220" i="42"/>
  <c r="AB220" i="42"/>
  <c r="AC220" i="42"/>
  <c r="AW220" i="42"/>
  <c r="AY220" i="42" s="1"/>
  <c r="BD220" i="42"/>
  <c r="J221" i="42"/>
  <c r="K221" i="42"/>
  <c r="M221" i="42"/>
  <c r="N221" i="42"/>
  <c r="P221" i="42"/>
  <c r="Q221" i="42"/>
  <c r="S221" i="42"/>
  <c r="T221" i="42"/>
  <c r="V221" i="42"/>
  <c r="W221" i="42"/>
  <c r="Y221" i="42"/>
  <c r="Z221" i="42"/>
  <c r="AB221" i="42"/>
  <c r="AC221" i="42"/>
  <c r="AW221" i="42"/>
  <c r="AY221" i="42" s="1"/>
  <c r="AX221" i="42"/>
  <c r="BD221" i="42"/>
  <c r="J222" i="42"/>
  <c r="K222" i="42"/>
  <c r="M222" i="42"/>
  <c r="N222" i="42"/>
  <c r="P222" i="42"/>
  <c r="Q222" i="42"/>
  <c r="S222" i="42"/>
  <c r="T222" i="42"/>
  <c r="V222" i="42"/>
  <c r="W222" i="42"/>
  <c r="Y222" i="42"/>
  <c r="Z222" i="42"/>
  <c r="AB222" i="42"/>
  <c r="AC222" i="42"/>
  <c r="AW222" i="42"/>
  <c r="AY222" i="42"/>
  <c r="BD222" i="42"/>
  <c r="J223" i="42"/>
  <c r="K223" i="42"/>
  <c r="M223" i="42"/>
  <c r="N223" i="42"/>
  <c r="P223" i="42"/>
  <c r="Q223" i="42"/>
  <c r="S223" i="42"/>
  <c r="T223" i="42"/>
  <c r="V223" i="42"/>
  <c r="W223" i="42"/>
  <c r="Y223" i="42"/>
  <c r="Z223" i="42"/>
  <c r="AB223" i="42"/>
  <c r="AC223" i="42"/>
  <c r="AW223" i="42"/>
  <c r="AX223" i="42" s="1"/>
  <c r="AY223" i="42"/>
  <c r="BD223" i="42"/>
  <c r="J224" i="42"/>
  <c r="K224" i="42"/>
  <c r="M224" i="42"/>
  <c r="N224" i="42"/>
  <c r="P224" i="42"/>
  <c r="Q224" i="42"/>
  <c r="S224" i="42"/>
  <c r="T224" i="42"/>
  <c r="V224" i="42"/>
  <c r="W224" i="42"/>
  <c r="Y224" i="42"/>
  <c r="Z224" i="42"/>
  <c r="AB224" i="42"/>
  <c r="AC224" i="42"/>
  <c r="AW224" i="42"/>
  <c r="AZ224" i="42" s="1"/>
  <c r="BE224" i="42" s="1"/>
  <c r="BF224" i="42" s="1"/>
  <c r="AX224" i="42"/>
  <c r="BD224" i="42"/>
  <c r="J225" i="42"/>
  <c r="K225" i="42"/>
  <c r="M225" i="42"/>
  <c r="N225" i="42"/>
  <c r="P225" i="42"/>
  <c r="Q225" i="42"/>
  <c r="S225" i="42"/>
  <c r="T225" i="42"/>
  <c r="V225" i="42"/>
  <c r="W225" i="42"/>
  <c r="Y225" i="42"/>
  <c r="Z225" i="42"/>
  <c r="AB225" i="42"/>
  <c r="AC225" i="42"/>
  <c r="AW225" i="42"/>
  <c r="AY225" i="42" s="1"/>
  <c r="BD225" i="42"/>
  <c r="J226" i="42"/>
  <c r="K226" i="42"/>
  <c r="M226" i="42"/>
  <c r="N226" i="42"/>
  <c r="P226" i="42"/>
  <c r="Q226" i="42"/>
  <c r="S226" i="42"/>
  <c r="T226" i="42"/>
  <c r="V226" i="42"/>
  <c r="W226" i="42"/>
  <c r="Y226" i="42"/>
  <c r="Z226" i="42"/>
  <c r="AB226" i="42"/>
  <c r="AC226" i="42"/>
  <c r="AW226" i="42"/>
  <c r="AX226" i="42" s="1"/>
  <c r="AY226" i="42"/>
  <c r="BD226" i="42"/>
  <c r="J227" i="42"/>
  <c r="K227" i="42"/>
  <c r="M227" i="42"/>
  <c r="N227" i="42"/>
  <c r="P227" i="42"/>
  <c r="Q227" i="42"/>
  <c r="S227" i="42"/>
  <c r="T227" i="42"/>
  <c r="V227" i="42"/>
  <c r="W227" i="42"/>
  <c r="Y227" i="42"/>
  <c r="Z227" i="42"/>
  <c r="AB227" i="42"/>
  <c r="AC227" i="42"/>
  <c r="AW227" i="42"/>
  <c r="AX227" i="42"/>
  <c r="AY227" i="42"/>
  <c r="BD227" i="42"/>
  <c r="J228" i="42"/>
  <c r="K228" i="42"/>
  <c r="M228" i="42"/>
  <c r="N228" i="42"/>
  <c r="P228" i="42"/>
  <c r="Q228" i="42"/>
  <c r="S228" i="42"/>
  <c r="T228" i="42"/>
  <c r="V228" i="42"/>
  <c r="W228" i="42"/>
  <c r="Y228" i="42"/>
  <c r="Z228" i="42"/>
  <c r="AB228" i="42"/>
  <c r="AC228" i="42"/>
  <c r="AW228" i="42"/>
  <c r="AY228" i="42" s="1"/>
  <c r="BD228" i="42"/>
  <c r="J229" i="42"/>
  <c r="K229" i="42"/>
  <c r="M229" i="42"/>
  <c r="N229" i="42"/>
  <c r="P229" i="42"/>
  <c r="Q229" i="42"/>
  <c r="S229" i="42"/>
  <c r="T229" i="42"/>
  <c r="V229" i="42"/>
  <c r="W229" i="42"/>
  <c r="Y229" i="42"/>
  <c r="Z229" i="42"/>
  <c r="AB229" i="42"/>
  <c r="AC229" i="42"/>
  <c r="AW229" i="42"/>
  <c r="AY229" i="42" s="1"/>
  <c r="AX229" i="42"/>
  <c r="AZ229" i="42"/>
  <c r="BA229" i="42" s="1"/>
  <c r="BB229" i="42" s="1"/>
  <c r="BD229" i="42"/>
  <c r="J230" i="42"/>
  <c r="K230" i="42"/>
  <c r="M230" i="42"/>
  <c r="N230" i="42"/>
  <c r="P230" i="42"/>
  <c r="Q230" i="42"/>
  <c r="S230" i="42"/>
  <c r="T230" i="42"/>
  <c r="V230" i="42"/>
  <c r="W230" i="42"/>
  <c r="Y230" i="42"/>
  <c r="Z230" i="42"/>
  <c r="AB230" i="42"/>
  <c r="AC230" i="42"/>
  <c r="AW230" i="42"/>
  <c r="AX230" i="42" s="1"/>
  <c r="BD230" i="42"/>
  <c r="J231" i="42"/>
  <c r="K231" i="42"/>
  <c r="M231" i="42"/>
  <c r="N231" i="42"/>
  <c r="P231" i="42"/>
  <c r="Q231" i="42"/>
  <c r="S231" i="42"/>
  <c r="T231" i="42"/>
  <c r="V231" i="42"/>
  <c r="W231" i="42"/>
  <c r="Y231" i="42"/>
  <c r="Z231" i="42"/>
  <c r="AB231" i="42"/>
  <c r="AC231" i="42"/>
  <c r="AW231" i="42"/>
  <c r="AX231" i="42"/>
  <c r="AY231" i="42"/>
  <c r="BD231" i="42"/>
  <c r="J232" i="42"/>
  <c r="K232" i="42"/>
  <c r="M232" i="42"/>
  <c r="N232" i="42"/>
  <c r="P232" i="42"/>
  <c r="Q232" i="42"/>
  <c r="S232" i="42"/>
  <c r="T232" i="42"/>
  <c r="V232" i="42"/>
  <c r="W232" i="42"/>
  <c r="Y232" i="42"/>
  <c r="Z232" i="42"/>
  <c r="AB232" i="42"/>
  <c r="AC232" i="42"/>
  <c r="AW232" i="42"/>
  <c r="AY232" i="42" s="1"/>
  <c r="BD232" i="42"/>
  <c r="J233" i="42"/>
  <c r="K233" i="42"/>
  <c r="M233" i="42"/>
  <c r="N233" i="42"/>
  <c r="P233" i="42"/>
  <c r="Q233" i="42"/>
  <c r="S233" i="42"/>
  <c r="T233" i="42"/>
  <c r="V233" i="42"/>
  <c r="W233" i="42"/>
  <c r="Y233" i="42"/>
  <c r="Z233" i="42"/>
  <c r="AB233" i="42"/>
  <c r="AC233" i="42"/>
  <c r="AW233" i="42"/>
  <c r="AY233" i="42" s="1"/>
  <c r="AX233" i="42"/>
  <c r="AZ233" i="42"/>
  <c r="BA233" i="42" s="1"/>
  <c r="BB233" i="42" s="1"/>
  <c r="BD233" i="42"/>
  <c r="J234" i="42"/>
  <c r="K234" i="42"/>
  <c r="M234" i="42"/>
  <c r="N234" i="42"/>
  <c r="P234" i="42"/>
  <c r="Q234" i="42"/>
  <c r="S234" i="42"/>
  <c r="T234" i="42"/>
  <c r="V234" i="42"/>
  <c r="W234" i="42"/>
  <c r="Y234" i="42"/>
  <c r="Z234" i="42"/>
  <c r="AB234" i="42"/>
  <c r="AC234" i="42"/>
  <c r="AW234" i="42"/>
  <c r="AX234" i="42" s="1"/>
  <c r="BD234" i="42"/>
  <c r="J235" i="42"/>
  <c r="K235" i="42"/>
  <c r="M235" i="42"/>
  <c r="N235" i="42"/>
  <c r="P235" i="42"/>
  <c r="Q235" i="42"/>
  <c r="S235" i="42"/>
  <c r="T235" i="42"/>
  <c r="V235" i="42"/>
  <c r="W235" i="42"/>
  <c r="Y235" i="42"/>
  <c r="Z235" i="42"/>
  <c r="AB235" i="42"/>
  <c r="AC235" i="42"/>
  <c r="AW235" i="42"/>
  <c r="AX235" i="42"/>
  <c r="AY235" i="42"/>
  <c r="BD235" i="42"/>
  <c r="J236" i="42"/>
  <c r="K236" i="42"/>
  <c r="M236" i="42"/>
  <c r="N236" i="42"/>
  <c r="P236" i="42"/>
  <c r="Q236" i="42"/>
  <c r="S236" i="42"/>
  <c r="T236" i="42"/>
  <c r="V236" i="42"/>
  <c r="W236" i="42"/>
  <c r="Y236" i="42"/>
  <c r="Z236" i="42"/>
  <c r="AB236" i="42"/>
  <c r="AC236" i="42"/>
  <c r="AW236" i="42"/>
  <c r="AY236" i="42" s="1"/>
  <c r="BD236" i="42"/>
  <c r="J237" i="42"/>
  <c r="K237" i="42"/>
  <c r="M237" i="42"/>
  <c r="N237" i="42"/>
  <c r="P237" i="42"/>
  <c r="Q237" i="42"/>
  <c r="S237" i="42"/>
  <c r="T237" i="42"/>
  <c r="V237" i="42"/>
  <c r="W237" i="42"/>
  <c r="Y237" i="42"/>
  <c r="Z237" i="42"/>
  <c r="AB237" i="42"/>
  <c r="AC237" i="42"/>
  <c r="AW237" i="42"/>
  <c r="AY237" i="42" s="1"/>
  <c r="AX237" i="42"/>
  <c r="AZ237" i="42"/>
  <c r="BA237" i="42" s="1"/>
  <c r="BB237" i="42" s="1"/>
  <c r="BD237" i="42"/>
  <c r="J238" i="42"/>
  <c r="K238" i="42"/>
  <c r="M238" i="42"/>
  <c r="N238" i="42"/>
  <c r="P238" i="42"/>
  <c r="Q238" i="42"/>
  <c r="S238" i="42"/>
  <c r="T238" i="42"/>
  <c r="V238" i="42"/>
  <c r="W238" i="42"/>
  <c r="Y238" i="42"/>
  <c r="Z238" i="42"/>
  <c r="AB238" i="42"/>
  <c r="AC238" i="42"/>
  <c r="AW238" i="42"/>
  <c r="AX238" i="42" s="1"/>
  <c r="BD238" i="42"/>
  <c r="J239" i="42"/>
  <c r="K239" i="42"/>
  <c r="M239" i="42"/>
  <c r="N239" i="42"/>
  <c r="P239" i="42"/>
  <c r="Q239" i="42"/>
  <c r="S239" i="42"/>
  <c r="T239" i="42"/>
  <c r="V239" i="42"/>
  <c r="W239" i="42"/>
  <c r="Y239" i="42"/>
  <c r="Z239" i="42"/>
  <c r="AB239" i="42"/>
  <c r="AC239" i="42"/>
  <c r="AW239" i="42"/>
  <c r="AX239" i="42"/>
  <c r="AY239" i="42"/>
  <c r="AZ239" i="42"/>
  <c r="BA239" i="42" s="1"/>
  <c r="BB239" i="42" s="1"/>
  <c r="BD239" i="42"/>
  <c r="J240" i="42"/>
  <c r="K240" i="42"/>
  <c r="M240" i="42"/>
  <c r="N240" i="42"/>
  <c r="P240" i="42"/>
  <c r="Q240" i="42"/>
  <c r="S240" i="42"/>
  <c r="T240" i="42"/>
  <c r="V240" i="42"/>
  <c r="W240" i="42"/>
  <c r="Y240" i="42"/>
  <c r="Z240" i="42"/>
  <c r="AB240" i="42"/>
  <c r="AC240" i="42"/>
  <c r="AW240" i="42"/>
  <c r="AY240" i="42" s="1"/>
  <c r="BD240" i="42"/>
  <c r="J241" i="42"/>
  <c r="K241" i="42"/>
  <c r="M241" i="42"/>
  <c r="N241" i="42"/>
  <c r="P241" i="42"/>
  <c r="Q241" i="42"/>
  <c r="S241" i="42"/>
  <c r="T241" i="42"/>
  <c r="V241" i="42"/>
  <c r="W241" i="42"/>
  <c r="Y241" i="42"/>
  <c r="Z241" i="42"/>
  <c r="AB241" i="42"/>
  <c r="AC241" i="42"/>
  <c r="AW241" i="42"/>
  <c r="AY241" i="42" s="1"/>
  <c r="AX241" i="42"/>
  <c r="AZ241" i="42"/>
  <c r="BA241" i="42" s="1"/>
  <c r="BB241" i="42" s="1"/>
  <c r="BD241" i="42"/>
  <c r="J242" i="42"/>
  <c r="K242" i="42"/>
  <c r="M242" i="42"/>
  <c r="N242" i="42"/>
  <c r="P242" i="42"/>
  <c r="Q242" i="42"/>
  <c r="S242" i="42"/>
  <c r="T242" i="42"/>
  <c r="V242" i="42"/>
  <c r="W242" i="42"/>
  <c r="Y242" i="42"/>
  <c r="Z242" i="42"/>
  <c r="AB242" i="42"/>
  <c r="AC242" i="42"/>
  <c r="AW242" i="42"/>
  <c r="AX242" i="42" s="1"/>
  <c r="BD242" i="42"/>
  <c r="J243" i="42"/>
  <c r="K243" i="42"/>
  <c r="M243" i="42"/>
  <c r="N243" i="42"/>
  <c r="P243" i="42"/>
  <c r="Q243" i="42"/>
  <c r="S243" i="42"/>
  <c r="T243" i="42"/>
  <c r="V243" i="42"/>
  <c r="W243" i="42"/>
  <c r="Y243" i="42"/>
  <c r="Z243" i="42"/>
  <c r="AB243" i="42"/>
  <c r="AC243" i="42"/>
  <c r="AW243" i="42"/>
  <c r="AX243" i="42"/>
  <c r="AY243" i="42"/>
  <c r="BD243" i="42"/>
  <c r="J244" i="42"/>
  <c r="K244" i="42"/>
  <c r="M244" i="42"/>
  <c r="N244" i="42"/>
  <c r="P244" i="42"/>
  <c r="Q244" i="42"/>
  <c r="S244" i="42"/>
  <c r="T244" i="42"/>
  <c r="V244" i="42"/>
  <c r="W244" i="42"/>
  <c r="Y244" i="42"/>
  <c r="Z244" i="42"/>
  <c r="AB244" i="42"/>
  <c r="AC244" i="42"/>
  <c r="AW244" i="42"/>
  <c r="AY244" i="42" s="1"/>
  <c r="BD244" i="42"/>
  <c r="J245" i="42"/>
  <c r="K245" i="42"/>
  <c r="M245" i="42"/>
  <c r="N245" i="42"/>
  <c r="P245" i="42"/>
  <c r="Q245" i="42"/>
  <c r="S245" i="42"/>
  <c r="T245" i="42"/>
  <c r="V245" i="42"/>
  <c r="W245" i="42"/>
  <c r="Y245" i="42"/>
  <c r="Z245" i="42"/>
  <c r="AB245" i="42"/>
  <c r="AC245" i="42"/>
  <c r="AW245" i="42"/>
  <c r="AY245" i="42" s="1"/>
  <c r="AX245" i="42"/>
  <c r="AZ245" i="42"/>
  <c r="BE245" i="42" s="1"/>
  <c r="BD245" i="42"/>
  <c r="AY250" i="42"/>
  <c r="BC247" i="42"/>
  <c r="AA247" i="42"/>
  <c r="X247" i="42"/>
  <c r="U247" i="42"/>
  <c r="R247" i="42"/>
  <c r="O247" i="42"/>
  <c r="L247" i="42"/>
  <c r="I247" i="42"/>
  <c r="BD117" i="42"/>
  <c r="AW117" i="42"/>
  <c r="AZ117" i="42" s="1"/>
  <c r="AC117" i="42"/>
  <c r="AB117" i="42"/>
  <c r="Z117" i="42"/>
  <c r="Y117" i="42"/>
  <c r="W117" i="42"/>
  <c r="V117" i="42"/>
  <c r="T117" i="42"/>
  <c r="S117" i="42"/>
  <c r="Q117" i="42"/>
  <c r="P117" i="42"/>
  <c r="N117" i="42"/>
  <c r="M117" i="42"/>
  <c r="K117" i="42"/>
  <c r="J117" i="42"/>
  <c r="BD116" i="42"/>
  <c r="AW116" i="42"/>
  <c r="AC116" i="42"/>
  <c r="AB116" i="42"/>
  <c r="Z116" i="42"/>
  <c r="Y116" i="42"/>
  <c r="W116" i="42"/>
  <c r="V116" i="42"/>
  <c r="T116" i="42"/>
  <c r="S116" i="42"/>
  <c r="Q116" i="42"/>
  <c r="P116" i="42"/>
  <c r="N116" i="42"/>
  <c r="M116" i="42"/>
  <c r="K116" i="42"/>
  <c r="J116" i="42"/>
  <c r="BD115" i="42"/>
  <c r="AW115" i="42"/>
  <c r="AC115" i="42"/>
  <c r="AB115" i="42"/>
  <c r="Z115" i="42"/>
  <c r="Y115" i="42"/>
  <c r="W115" i="42"/>
  <c r="V115" i="42"/>
  <c r="T115" i="42"/>
  <c r="S115" i="42"/>
  <c r="Q115" i="42"/>
  <c r="P115" i="42"/>
  <c r="N115" i="42"/>
  <c r="M115" i="42"/>
  <c r="K115" i="42"/>
  <c r="J115" i="42"/>
  <c r="BD114" i="42"/>
  <c r="AW114" i="42"/>
  <c r="AZ114" i="42" s="1"/>
  <c r="BE114" i="42" s="1"/>
  <c r="BG114" i="42" s="1"/>
  <c r="AC114" i="42"/>
  <c r="AB114" i="42"/>
  <c r="Z114" i="42"/>
  <c r="Y114" i="42"/>
  <c r="W114" i="42"/>
  <c r="V114" i="42"/>
  <c r="T114" i="42"/>
  <c r="S114" i="42"/>
  <c r="Q114" i="42"/>
  <c r="P114" i="42"/>
  <c r="N114" i="42"/>
  <c r="M114" i="42"/>
  <c r="K114" i="42"/>
  <c r="J114" i="42"/>
  <c r="BD113" i="42"/>
  <c r="AW113" i="42"/>
  <c r="AC113" i="42"/>
  <c r="AB113" i="42"/>
  <c r="Z113" i="42"/>
  <c r="Y113" i="42"/>
  <c r="W113" i="42"/>
  <c r="V113" i="42"/>
  <c r="T113" i="42"/>
  <c r="S113" i="42"/>
  <c r="Q113" i="42"/>
  <c r="P113" i="42"/>
  <c r="N113" i="42"/>
  <c r="M113" i="42"/>
  <c r="K113" i="42"/>
  <c r="J113" i="42"/>
  <c r="BD112" i="42"/>
  <c r="AW112" i="42"/>
  <c r="AY112" i="42" s="1"/>
  <c r="AC112" i="42"/>
  <c r="AB112" i="42"/>
  <c r="Z112" i="42"/>
  <c r="Y112" i="42"/>
  <c r="W112" i="42"/>
  <c r="V112" i="42"/>
  <c r="T112" i="42"/>
  <c r="S112" i="42"/>
  <c r="Q112" i="42"/>
  <c r="P112" i="42"/>
  <c r="N112" i="42"/>
  <c r="M112" i="42"/>
  <c r="K112" i="42"/>
  <c r="J112" i="42"/>
  <c r="BD111" i="42"/>
  <c r="AW111" i="42"/>
  <c r="AC111" i="42"/>
  <c r="AB111" i="42"/>
  <c r="Z111" i="42"/>
  <c r="Y111" i="42"/>
  <c r="W111" i="42"/>
  <c r="V111" i="42"/>
  <c r="T111" i="42"/>
  <c r="S111" i="42"/>
  <c r="Q111" i="42"/>
  <c r="P111" i="42"/>
  <c r="N111" i="42"/>
  <c r="M111" i="42"/>
  <c r="K111" i="42"/>
  <c r="J111" i="42"/>
  <c r="BD110" i="42"/>
  <c r="AW110" i="42"/>
  <c r="AX110" i="42" s="1"/>
  <c r="AC110" i="42"/>
  <c r="AB110" i="42"/>
  <c r="Z110" i="42"/>
  <c r="Y110" i="42"/>
  <c r="W110" i="42"/>
  <c r="V110" i="42"/>
  <c r="T110" i="42"/>
  <c r="S110" i="42"/>
  <c r="Q110" i="42"/>
  <c r="P110" i="42"/>
  <c r="N110" i="42"/>
  <c r="M110" i="42"/>
  <c r="K110" i="42"/>
  <c r="J110" i="42"/>
  <c r="BD109" i="42"/>
  <c r="AW109" i="42"/>
  <c r="AZ109" i="42" s="1"/>
  <c r="AC109" i="42"/>
  <c r="AB109" i="42"/>
  <c r="Z109" i="42"/>
  <c r="Y109" i="42"/>
  <c r="W109" i="42"/>
  <c r="V109" i="42"/>
  <c r="T109" i="42"/>
  <c r="S109" i="42"/>
  <c r="Q109" i="42"/>
  <c r="P109" i="42"/>
  <c r="N109" i="42"/>
  <c r="M109" i="42"/>
  <c r="K109" i="42"/>
  <c r="J109" i="42"/>
  <c r="BD108" i="42"/>
  <c r="AW108" i="42"/>
  <c r="AC108" i="42"/>
  <c r="AB108" i="42"/>
  <c r="Z108" i="42"/>
  <c r="Y108" i="42"/>
  <c r="W108" i="42"/>
  <c r="V108" i="42"/>
  <c r="T108" i="42"/>
  <c r="S108" i="42"/>
  <c r="Q108" i="42"/>
  <c r="P108" i="42"/>
  <c r="N108" i="42"/>
  <c r="M108" i="42"/>
  <c r="K108" i="42"/>
  <c r="J108" i="42"/>
  <c r="BD107" i="42"/>
  <c r="AW107" i="42"/>
  <c r="AC107" i="42"/>
  <c r="AB107" i="42"/>
  <c r="Z107" i="42"/>
  <c r="Y107" i="42"/>
  <c r="W107" i="42"/>
  <c r="V107" i="42"/>
  <c r="T107" i="42"/>
  <c r="S107" i="42"/>
  <c r="Q107" i="42"/>
  <c r="P107" i="42"/>
  <c r="N107" i="42"/>
  <c r="M107" i="42"/>
  <c r="K107" i="42"/>
  <c r="J107" i="42"/>
  <c r="BD106" i="42"/>
  <c r="AW106" i="42"/>
  <c r="AZ106" i="42" s="1"/>
  <c r="BE106" i="42" s="1"/>
  <c r="BG106" i="42" s="1"/>
  <c r="AC106" i="42"/>
  <c r="AB106" i="42"/>
  <c r="Z106" i="42"/>
  <c r="Y106" i="42"/>
  <c r="W106" i="42"/>
  <c r="V106" i="42"/>
  <c r="T106" i="42"/>
  <c r="S106" i="42"/>
  <c r="Q106" i="42"/>
  <c r="P106" i="42"/>
  <c r="N106" i="42"/>
  <c r="M106" i="42"/>
  <c r="K106" i="42"/>
  <c r="J106" i="42"/>
  <c r="BD105" i="42"/>
  <c r="AW105" i="42"/>
  <c r="AC105" i="42"/>
  <c r="AB105" i="42"/>
  <c r="Z105" i="42"/>
  <c r="Y105" i="42"/>
  <c r="W105" i="42"/>
  <c r="V105" i="42"/>
  <c r="T105" i="42"/>
  <c r="S105" i="42"/>
  <c r="Q105" i="42"/>
  <c r="P105" i="42"/>
  <c r="N105" i="42"/>
  <c r="M105" i="42"/>
  <c r="K105" i="42"/>
  <c r="J105" i="42"/>
  <c r="BD104" i="42"/>
  <c r="AW104" i="42"/>
  <c r="AY104" i="42" s="1"/>
  <c r="AC104" i="42"/>
  <c r="AB104" i="42"/>
  <c r="Z104" i="42"/>
  <c r="Y104" i="42"/>
  <c r="W104" i="42"/>
  <c r="V104" i="42"/>
  <c r="T104" i="42"/>
  <c r="S104" i="42"/>
  <c r="Q104" i="42"/>
  <c r="P104" i="42"/>
  <c r="N104" i="42"/>
  <c r="M104" i="42"/>
  <c r="K104" i="42"/>
  <c r="J104" i="42"/>
  <c r="BD103" i="42"/>
  <c r="AW103" i="42"/>
  <c r="AC103" i="42"/>
  <c r="AB103" i="42"/>
  <c r="Z103" i="42"/>
  <c r="Y103" i="42"/>
  <c r="W103" i="42"/>
  <c r="V103" i="42"/>
  <c r="T103" i="42"/>
  <c r="S103" i="42"/>
  <c r="Q103" i="42"/>
  <c r="P103" i="42"/>
  <c r="N103" i="42"/>
  <c r="M103" i="42"/>
  <c r="K103" i="42"/>
  <c r="J103" i="42"/>
  <c r="BD102" i="42"/>
  <c r="AW102" i="42"/>
  <c r="AC102" i="42"/>
  <c r="AB102" i="42"/>
  <c r="Z102" i="42"/>
  <c r="Y102" i="42"/>
  <c r="W102" i="42"/>
  <c r="V102" i="42"/>
  <c r="T102" i="42"/>
  <c r="S102" i="42"/>
  <c r="Q102" i="42"/>
  <c r="P102" i="42"/>
  <c r="N102" i="42"/>
  <c r="M102" i="42"/>
  <c r="K102" i="42"/>
  <c r="J102" i="42"/>
  <c r="BD101" i="42"/>
  <c r="AW101" i="42"/>
  <c r="AZ101" i="42" s="1"/>
  <c r="AC101" i="42"/>
  <c r="AB101" i="42"/>
  <c r="Z101" i="42"/>
  <c r="Y101" i="42"/>
  <c r="W101" i="42"/>
  <c r="V101" i="42"/>
  <c r="T101" i="42"/>
  <c r="S101" i="42"/>
  <c r="Q101" i="42"/>
  <c r="P101" i="42"/>
  <c r="N101" i="42"/>
  <c r="M101" i="42"/>
  <c r="K101" i="42"/>
  <c r="J101" i="42"/>
  <c r="BD100" i="42"/>
  <c r="AW100" i="42"/>
  <c r="AC100" i="42"/>
  <c r="AB100" i="42"/>
  <c r="Z100" i="42"/>
  <c r="Y100" i="42"/>
  <c r="W100" i="42"/>
  <c r="V100" i="42"/>
  <c r="T100" i="42"/>
  <c r="S100" i="42"/>
  <c r="Q100" i="42"/>
  <c r="P100" i="42"/>
  <c r="N100" i="42"/>
  <c r="M100" i="42"/>
  <c r="K100" i="42"/>
  <c r="J100" i="42"/>
  <c r="BD99" i="42"/>
  <c r="AW99" i="42"/>
  <c r="AC99" i="42"/>
  <c r="AB99" i="42"/>
  <c r="Z99" i="42"/>
  <c r="Y99" i="42"/>
  <c r="W99" i="42"/>
  <c r="V99" i="42"/>
  <c r="T99" i="42"/>
  <c r="S99" i="42"/>
  <c r="Q99" i="42"/>
  <c r="P99" i="42"/>
  <c r="N99" i="42"/>
  <c r="M99" i="42"/>
  <c r="K99" i="42"/>
  <c r="J99" i="42"/>
  <c r="BD98" i="42"/>
  <c r="AW98" i="42"/>
  <c r="AZ98" i="42" s="1"/>
  <c r="AC98" i="42"/>
  <c r="AB98" i="42"/>
  <c r="Z98" i="42"/>
  <c r="Y98" i="42"/>
  <c r="W98" i="42"/>
  <c r="V98" i="42"/>
  <c r="T98" i="42"/>
  <c r="S98" i="42"/>
  <c r="Q98" i="42"/>
  <c r="P98" i="42"/>
  <c r="N98" i="42"/>
  <c r="M98" i="42"/>
  <c r="K98" i="42"/>
  <c r="J98" i="42"/>
  <c r="BD97" i="42"/>
  <c r="AW97" i="42"/>
  <c r="AY97" i="42" s="1"/>
  <c r="AC97" i="42"/>
  <c r="AB97" i="42"/>
  <c r="Z97" i="42"/>
  <c r="Y97" i="42"/>
  <c r="W97" i="42"/>
  <c r="V97" i="42"/>
  <c r="T97" i="42"/>
  <c r="S97" i="42"/>
  <c r="Q97" i="42"/>
  <c r="P97" i="42"/>
  <c r="N97" i="42"/>
  <c r="M97" i="42"/>
  <c r="K97" i="42"/>
  <c r="J97" i="42"/>
  <c r="BD96" i="42"/>
  <c r="AW96" i="42"/>
  <c r="AC96" i="42"/>
  <c r="AB96" i="42"/>
  <c r="Z96" i="42"/>
  <c r="Y96" i="42"/>
  <c r="W96" i="42"/>
  <c r="V96" i="42"/>
  <c r="T96" i="42"/>
  <c r="S96" i="42"/>
  <c r="Q96" i="42"/>
  <c r="P96" i="42"/>
  <c r="N96" i="42"/>
  <c r="M96" i="42"/>
  <c r="K96" i="42"/>
  <c r="J96" i="42"/>
  <c r="BD95" i="42"/>
  <c r="AW95" i="42"/>
  <c r="AY95" i="42" s="1"/>
  <c r="AC95" i="42"/>
  <c r="AB95" i="42"/>
  <c r="Z95" i="42"/>
  <c r="Y95" i="42"/>
  <c r="W95" i="42"/>
  <c r="V95" i="42"/>
  <c r="T95" i="42"/>
  <c r="S95" i="42"/>
  <c r="Q95" i="42"/>
  <c r="P95" i="42"/>
  <c r="N95" i="42"/>
  <c r="M95" i="42"/>
  <c r="K95" i="42"/>
  <c r="J95" i="42"/>
  <c r="BD94" i="42"/>
  <c r="AW94" i="42"/>
  <c r="AZ94" i="42" s="1"/>
  <c r="BA94" i="42" s="1"/>
  <c r="BB94" i="42" s="1"/>
  <c r="AC94" i="42"/>
  <c r="AB94" i="42"/>
  <c r="Z94" i="42"/>
  <c r="Y94" i="42"/>
  <c r="W94" i="42"/>
  <c r="V94" i="42"/>
  <c r="T94" i="42"/>
  <c r="S94" i="42"/>
  <c r="Q94" i="42"/>
  <c r="P94" i="42"/>
  <c r="N94" i="42"/>
  <c r="M94" i="42"/>
  <c r="K94" i="42"/>
  <c r="J94" i="42"/>
  <c r="BD93" i="42"/>
  <c r="AW93" i="42"/>
  <c r="AX93" i="42" s="1"/>
  <c r="AC93" i="42"/>
  <c r="AB93" i="42"/>
  <c r="Z93" i="42"/>
  <c r="Y93" i="42"/>
  <c r="W93" i="42"/>
  <c r="V93" i="42"/>
  <c r="T93" i="42"/>
  <c r="S93" i="42"/>
  <c r="Q93" i="42"/>
  <c r="P93" i="42"/>
  <c r="N93" i="42"/>
  <c r="M93" i="42"/>
  <c r="K93" i="42"/>
  <c r="J93" i="42"/>
  <c r="BD92" i="42"/>
  <c r="AW92" i="42"/>
  <c r="AY92" i="42" s="1"/>
  <c r="AC92" i="42"/>
  <c r="AB92" i="42"/>
  <c r="Z92" i="42"/>
  <c r="Y92" i="42"/>
  <c r="W92" i="42"/>
  <c r="V92" i="42"/>
  <c r="T92" i="42"/>
  <c r="S92" i="42"/>
  <c r="Q92" i="42"/>
  <c r="P92" i="42"/>
  <c r="N92" i="42"/>
  <c r="M92" i="42"/>
  <c r="K92" i="42"/>
  <c r="J92" i="42"/>
  <c r="BD91" i="42"/>
  <c r="AW91" i="42"/>
  <c r="AC91" i="42"/>
  <c r="AB91" i="42"/>
  <c r="Z91" i="42"/>
  <c r="Y91" i="42"/>
  <c r="W91" i="42"/>
  <c r="V91" i="42"/>
  <c r="T91" i="42"/>
  <c r="S91" i="42"/>
  <c r="Q91" i="42"/>
  <c r="P91" i="42"/>
  <c r="N91" i="42"/>
  <c r="M91" i="42"/>
  <c r="K91" i="42"/>
  <c r="J91" i="42"/>
  <c r="BD90" i="42"/>
  <c r="AW90" i="42"/>
  <c r="AX90" i="42" s="1"/>
  <c r="AC90" i="42"/>
  <c r="AB90" i="42"/>
  <c r="Z90" i="42"/>
  <c r="Y90" i="42"/>
  <c r="W90" i="42"/>
  <c r="V90" i="42"/>
  <c r="T90" i="42"/>
  <c r="S90" i="42"/>
  <c r="Q90" i="42"/>
  <c r="P90" i="42"/>
  <c r="N90" i="42"/>
  <c r="M90" i="42"/>
  <c r="K90" i="42"/>
  <c r="J90" i="42"/>
  <c r="BD89" i="42"/>
  <c r="AW89" i="42"/>
  <c r="AX89" i="42" s="1"/>
  <c r="AC89" i="42"/>
  <c r="AB89" i="42"/>
  <c r="Z89" i="42"/>
  <c r="Y89" i="42"/>
  <c r="W89" i="42"/>
  <c r="V89" i="42"/>
  <c r="T89" i="42"/>
  <c r="S89" i="42"/>
  <c r="Q89" i="42"/>
  <c r="P89" i="42"/>
  <c r="N89" i="42"/>
  <c r="M89" i="42"/>
  <c r="K89" i="42"/>
  <c r="J89" i="42"/>
  <c r="BD88" i="42"/>
  <c r="AW88" i="42"/>
  <c r="AC88" i="42"/>
  <c r="AB88" i="42"/>
  <c r="Z88" i="42"/>
  <c r="Y88" i="42"/>
  <c r="W88" i="42"/>
  <c r="V88" i="42"/>
  <c r="T88" i="42"/>
  <c r="S88" i="42"/>
  <c r="Q88" i="42"/>
  <c r="P88" i="42"/>
  <c r="N88" i="42"/>
  <c r="M88" i="42"/>
  <c r="K88" i="42"/>
  <c r="J88" i="42"/>
  <c r="BD87" i="42"/>
  <c r="AW87" i="42"/>
  <c r="AC87" i="42"/>
  <c r="AB87" i="42"/>
  <c r="Z87" i="42"/>
  <c r="Y87" i="42"/>
  <c r="W87" i="42"/>
  <c r="V87" i="42"/>
  <c r="T87" i="42"/>
  <c r="S87" i="42"/>
  <c r="Q87" i="42"/>
  <c r="P87" i="42"/>
  <c r="N87" i="42"/>
  <c r="M87" i="42"/>
  <c r="K87" i="42"/>
  <c r="J87" i="42"/>
  <c r="BD86" i="42"/>
  <c r="AW86" i="42"/>
  <c r="AZ86" i="42" s="1"/>
  <c r="AC86" i="42"/>
  <c r="AB86" i="42"/>
  <c r="Z86" i="42"/>
  <c r="Y86" i="42"/>
  <c r="W86" i="42"/>
  <c r="V86" i="42"/>
  <c r="T86" i="42"/>
  <c r="S86" i="42"/>
  <c r="Q86" i="42"/>
  <c r="P86" i="42"/>
  <c r="N86" i="42"/>
  <c r="M86" i="42"/>
  <c r="K86" i="42"/>
  <c r="J86" i="42"/>
  <c r="BD85" i="42"/>
  <c r="AW85" i="42"/>
  <c r="AC85" i="42"/>
  <c r="AB85" i="42"/>
  <c r="Z85" i="42"/>
  <c r="Y85" i="42"/>
  <c r="W85" i="42"/>
  <c r="V85" i="42"/>
  <c r="T85" i="42"/>
  <c r="S85" i="42"/>
  <c r="Q85" i="42"/>
  <c r="P85" i="42"/>
  <c r="N85" i="42"/>
  <c r="M85" i="42"/>
  <c r="K85" i="42"/>
  <c r="J85" i="42"/>
  <c r="BD84" i="42"/>
  <c r="AW84" i="42"/>
  <c r="AC84" i="42"/>
  <c r="AB84" i="42"/>
  <c r="Z84" i="42"/>
  <c r="Y84" i="42"/>
  <c r="W84" i="42"/>
  <c r="V84" i="42"/>
  <c r="T84" i="42"/>
  <c r="S84" i="42"/>
  <c r="Q84" i="42"/>
  <c r="P84" i="42"/>
  <c r="N84" i="42"/>
  <c r="M84" i="42"/>
  <c r="K84" i="42"/>
  <c r="J84" i="42"/>
  <c r="BD83" i="42"/>
  <c r="AW83" i="42"/>
  <c r="AC83" i="42"/>
  <c r="AB83" i="42"/>
  <c r="Z83" i="42"/>
  <c r="Y83" i="42"/>
  <c r="W83" i="42"/>
  <c r="V83" i="42"/>
  <c r="T83" i="42"/>
  <c r="S83" i="42"/>
  <c r="Q83" i="42"/>
  <c r="P83" i="42"/>
  <c r="N83" i="42"/>
  <c r="M83" i="42"/>
  <c r="K83" i="42"/>
  <c r="J83" i="42"/>
  <c r="BD82" i="42"/>
  <c r="AW82" i="42"/>
  <c r="AZ82" i="42" s="1"/>
  <c r="AC82" i="42"/>
  <c r="AB82" i="42"/>
  <c r="Z82" i="42"/>
  <c r="Y82" i="42"/>
  <c r="W82" i="42"/>
  <c r="V82" i="42"/>
  <c r="T82" i="42"/>
  <c r="S82" i="42"/>
  <c r="Q82" i="42"/>
  <c r="P82" i="42"/>
  <c r="N82" i="42"/>
  <c r="M82" i="42"/>
  <c r="K82" i="42"/>
  <c r="J82" i="42"/>
  <c r="BD81" i="42"/>
  <c r="AW81" i="42"/>
  <c r="AC81" i="42"/>
  <c r="AB81" i="42"/>
  <c r="Z81" i="42"/>
  <c r="Y81" i="42"/>
  <c r="W81" i="42"/>
  <c r="V81" i="42"/>
  <c r="T81" i="42"/>
  <c r="S81" i="42"/>
  <c r="Q81" i="42"/>
  <c r="P81" i="42"/>
  <c r="N81" i="42"/>
  <c r="M81" i="42"/>
  <c r="K81" i="42"/>
  <c r="J81" i="42"/>
  <c r="BD80" i="42"/>
  <c r="AW80" i="42"/>
  <c r="AY80" i="42" s="1"/>
  <c r="AC80" i="42"/>
  <c r="AB80" i="42"/>
  <c r="Z80" i="42"/>
  <c r="Y80" i="42"/>
  <c r="W80" i="42"/>
  <c r="V80" i="42"/>
  <c r="T80" i="42"/>
  <c r="S80" i="42"/>
  <c r="Q80" i="42"/>
  <c r="P80" i="42"/>
  <c r="N80" i="42"/>
  <c r="M80" i="42"/>
  <c r="K80" i="42"/>
  <c r="J80" i="42"/>
  <c r="BD79" i="42"/>
  <c r="AW79" i="42"/>
  <c r="AC79" i="42"/>
  <c r="AB79" i="42"/>
  <c r="Z79" i="42"/>
  <c r="Y79" i="42"/>
  <c r="W79" i="42"/>
  <c r="V79" i="42"/>
  <c r="T79" i="42"/>
  <c r="S79" i="42"/>
  <c r="Q79" i="42"/>
  <c r="P79" i="42"/>
  <c r="N79" i="42"/>
  <c r="M79" i="42"/>
  <c r="K79" i="42"/>
  <c r="J79" i="42"/>
  <c r="BD78" i="42"/>
  <c r="AW78" i="42"/>
  <c r="AX78" i="42" s="1"/>
  <c r="AC78" i="42"/>
  <c r="AB78" i="42"/>
  <c r="Z78" i="42"/>
  <c r="Y78" i="42"/>
  <c r="W78" i="42"/>
  <c r="V78" i="42"/>
  <c r="T78" i="42"/>
  <c r="S78" i="42"/>
  <c r="Q78" i="42"/>
  <c r="P78" i="42"/>
  <c r="N78" i="42"/>
  <c r="M78" i="42"/>
  <c r="K78" i="42"/>
  <c r="J78" i="42"/>
  <c r="BD77" i="42"/>
  <c r="AW77" i="42"/>
  <c r="AX77" i="42" s="1"/>
  <c r="AC77" i="42"/>
  <c r="AB77" i="42"/>
  <c r="Z77" i="42"/>
  <c r="Y77" i="42"/>
  <c r="W77" i="42"/>
  <c r="V77" i="42"/>
  <c r="T77" i="42"/>
  <c r="S77" i="42"/>
  <c r="Q77" i="42"/>
  <c r="P77" i="42"/>
  <c r="N77" i="42"/>
  <c r="M77" i="42"/>
  <c r="K77" i="42"/>
  <c r="J77" i="42"/>
  <c r="BD76" i="42"/>
  <c r="AW76" i="42"/>
  <c r="AY76" i="42" s="1"/>
  <c r="AC76" i="42"/>
  <c r="AB76" i="42"/>
  <c r="Z76" i="42"/>
  <c r="Y76" i="42"/>
  <c r="W76" i="42"/>
  <c r="V76" i="42"/>
  <c r="T76" i="42"/>
  <c r="S76" i="42"/>
  <c r="Q76" i="42"/>
  <c r="P76" i="42"/>
  <c r="N76" i="42"/>
  <c r="M76" i="42"/>
  <c r="K76" i="42"/>
  <c r="J76" i="42"/>
  <c r="BD75" i="42"/>
  <c r="AW75" i="42"/>
  <c r="AC75" i="42"/>
  <c r="AB75" i="42"/>
  <c r="Z75" i="42"/>
  <c r="Y75" i="42"/>
  <c r="W75" i="42"/>
  <c r="V75" i="42"/>
  <c r="T75" i="42"/>
  <c r="S75" i="42"/>
  <c r="Q75" i="42"/>
  <c r="P75" i="42"/>
  <c r="N75" i="42"/>
  <c r="M75" i="42"/>
  <c r="K75" i="42"/>
  <c r="J75" i="42"/>
  <c r="BD74" i="42"/>
  <c r="AW74" i="42"/>
  <c r="AZ74" i="42" s="1"/>
  <c r="BA74" i="42" s="1"/>
  <c r="BB74" i="42" s="1"/>
  <c r="AC74" i="42"/>
  <c r="AB74" i="42"/>
  <c r="Z74" i="42"/>
  <c r="Y74" i="42"/>
  <c r="W74" i="42"/>
  <c r="V74" i="42"/>
  <c r="T74" i="42"/>
  <c r="S74" i="42"/>
  <c r="Q74" i="42"/>
  <c r="P74" i="42"/>
  <c r="N74" i="42"/>
  <c r="M74" i="42"/>
  <c r="K74" i="42"/>
  <c r="J74" i="42"/>
  <c r="BD73" i="42"/>
  <c r="AW73" i="42"/>
  <c r="AX73" i="42" s="1"/>
  <c r="AC73" i="42"/>
  <c r="AB73" i="42"/>
  <c r="Z73" i="42"/>
  <c r="Y73" i="42"/>
  <c r="W73" i="42"/>
  <c r="V73" i="42"/>
  <c r="T73" i="42"/>
  <c r="S73" i="42"/>
  <c r="Q73" i="42"/>
  <c r="P73" i="42"/>
  <c r="N73" i="42"/>
  <c r="M73" i="42"/>
  <c r="K73" i="42"/>
  <c r="J73" i="42"/>
  <c r="BD72" i="42"/>
  <c r="AW72" i="42"/>
  <c r="AY72" i="42" s="1"/>
  <c r="AC72" i="42"/>
  <c r="AB72" i="42"/>
  <c r="Z72" i="42"/>
  <c r="Y72" i="42"/>
  <c r="W72" i="42"/>
  <c r="V72" i="42"/>
  <c r="T72" i="42"/>
  <c r="S72" i="42"/>
  <c r="Q72" i="42"/>
  <c r="P72" i="42"/>
  <c r="N72" i="42"/>
  <c r="M72" i="42"/>
  <c r="K72" i="42"/>
  <c r="J72" i="42"/>
  <c r="BD71" i="42"/>
  <c r="AW71" i="42"/>
  <c r="AC71" i="42"/>
  <c r="AB71" i="42"/>
  <c r="Z71" i="42"/>
  <c r="Y71" i="42"/>
  <c r="W71" i="42"/>
  <c r="V71" i="42"/>
  <c r="T71" i="42"/>
  <c r="S71" i="42"/>
  <c r="Q71" i="42"/>
  <c r="P71" i="42"/>
  <c r="N71" i="42"/>
  <c r="M71" i="42"/>
  <c r="K71" i="42"/>
  <c r="J71" i="42"/>
  <c r="BD70" i="42"/>
  <c r="AW70" i="42"/>
  <c r="AY70" i="42" s="1"/>
  <c r="AC70" i="42"/>
  <c r="AB70" i="42"/>
  <c r="Z70" i="42"/>
  <c r="Y70" i="42"/>
  <c r="W70" i="42"/>
  <c r="V70" i="42"/>
  <c r="T70" i="42"/>
  <c r="S70" i="42"/>
  <c r="Q70" i="42"/>
  <c r="P70" i="42"/>
  <c r="N70" i="42"/>
  <c r="M70" i="42"/>
  <c r="K70" i="42"/>
  <c r="J70" i="42"/>
  <c r="BD69" i="42"/>
  <c r="AW69" i="42"/>
  <c r="AC69" i="42"/>
  <c r="AB69" i="42"/>
  <c r="Z69" i="42"/>
  <c r="Y69" i="42"/>
  <c r="W69" i="42"/>
  <c r="V69" i="42"/>
  <c r="T69" i="42"/>
  <c r="S69" i="42"/>
  <c r="Q69" i="42"/>
  <c r="P69" i="42"/>
  <c r="N69" i="42"/>
  <c r="M69" i="42"/>
  <c r="K69" i="42"/>
  <c r="J69" i="42"/>
  <c r="BD68" i="42"/>
  <c r="AW68" i="42"/>
  <c r="AC68" i="42"/>
  <c r="AB68" i="42"/>
  <c r="Z68" i="42"/>
  <c r="Y68" i="42"/>
  <c r="W68" i="42"/>
  <c r="V68" i="42"/>
  <c r="T68" i="42"/>
  <c r="S68" i="42"/>
  <c r="Q68" i="42"/>
  <c r="P68" i="42"/>
  <c r="N68" i="42"/>
  <c r="M68" i="42"/>
  <c r="K68" i="42"/>
  <c r="J68" i="42"/>
  <c r="BD67" i="42"/>
  <c r="AW67" i="42"/>
  <c r="AY67" i="42" s="1"/>
  <c r="AC67" i="42"/>
  <c r="AB67" i="42"/>
  <c r="Z67" i="42"/>
  <c r="Y67" i="42"/>
  <c r="W67" i="42"/>
  <c r="V67" i="42"/>
  <c r="T67" i="42"/>
  <c r="S67" i="42"/>
  <c r="Q67" i="42"/>
  <c r="P67" i="42"/>
  <c r="N67" i="42"/>
  <c r="M67" i="42"/>
  <c r="K67" i="42"/>
  <c r="J67" i="42"/>
  <c r="BD66" i="42"/>
  <c r="AW66" i="42"/>
  <c r="AZ66" i="42" s="1"/>
  <c r="AC66" i="42"/>
  <c r="AB66" i="42"/>
  <c r="Z66" i="42"/>
  <c r="Y66" i="42"/>
  <c r="W66" i="42"/>
  <c r="V66" i="42"/>
  <c r="T66" i="42"/>
  <c r="S66" i="42"/>
  <c r="Q66" i="42"/>
  <c r="P66" i="42"/>
  <c r="N66" i="42"/>
  <c r="M66" i="42"/>
  <c r="K66" i="42"/>
  <c r="J66" i="42"/>
  <c r="BD65" i="42"/>
  <c r="AW65" i="42"/>
  <c r="AX65" i="42" s="1"/>
  <c r="AC65" i="42"/>
  <c r="AB65" i="42"/>
  <c r="Z65" i="42"/>
  <c r="Y65" i="42"/>
  <c r="W65" i="42"/>
  <c r="V65" i="42"/>
  <c r="T65" i="42"/>
  <c r="S65" i="42"/>
  <c r="Q65" i="42"/>
  <c r="P65" i="42"/>
  <c r="N65" i="42"/>
  <c r="M65" i="42"/>
  <c r="K65" i="42"/>
  <c r="J65" i="42"/>
  <c r="BD64" i="42"/>
  <c r="AW64" i="42"/>
  <c r="AC64" i="42"/>
  <c r="AB64" i="42"/>
  <c r="Z64" i="42"/>
  <c r="Y64" i="42"/>
  <c r="W64" i="42"/>
  <c r="V64" i="42"/>
  <c r="T64" i="42"/>
  <c r="S64" i="42"/>
  <c r="Q64" i="42"/>
  <c r="P64" i="42"/>
  <c r="N64" i="42"/>
  <c r="M64" i="42"/>
  <c r="K64" i="42"/>
  <c r="J64" i="42"/>
  <c r="BD63" i="42"/>
  <c r="AW63" i="42"/>
  <c r="AY63" i="42" s="1"/>
  <c r="AC63" i="42"/>
  <c r="AB63" i="42"/>
  <c r="Z63" i="42"/>
  <c r="Y63" i="42"/>
  <c r="W63" i="42"/>
  <c r="V63" i="42"/>
  <c r="T63" i="42"/>
  <c r="S63" i="42"/>
  <c r="Q63" i="42"/>
  <c r="P63" i="42"/>
  <c r="N63" i="42"/>
  <c r="M63" i="42"/>
  <c r="K63" i="42"/>
  <c r="J63" i="42"/>
  <c r="BD62" i="42"/>
  <c r="AW62" i="42"/>
  <c r="AZ62" i="42" s="1"/>
  <c r="AC62" i="42"/>
  <c r="AB62" i="42"/>
  <c r="Z62" i="42"/>
  <c r="Y62" i="42"/>
  <c r="W62" i="42"/>
  <c r="V62" i="42"/>
  <c r="T62" i="42"/>
  <c r="S62" i="42"/>
  <c r="Q62" i="42"/>
  <c r="P62" i="42"/>
  <c r="N62" i="42"/>
  <c r="M62" i="42"/>
  <c r="K62" i="42"/>
  <c r="J62" i="42"/>
  <c r="BD61" i="42"/>
  <c r="AW61" i="42"/>
  <c r="AC61" i="42"/>
  <c r="AB61" i="42"/>
  <c r="Z61" i="42"/>
  <c r="Y61" i="42"/>
  <c r="W61" i="42"/>
  <c r="V61" i="42"/>
  <c r="T61" i="42"/>
  <c r="S61" i="42"/>
  <c r="Q61" i="42"/>
  <c r="P61" i="42"/>
  <c r="N61" i="42"/>
  <c r="M61" i="42"/>
  <c r="K61" i="42"/>
  <c r="J61" i="42"/>
  <c r="BD60" i="42"/>
  <c r="AW60" i="42"/>
  <c r="AC60" i="42"/>
  <c r="AB60" i="42"/>
  <c r="Z60" i="42"/>
  <c r="Y60" i="42"/>
  <c r="W60" i="42"/>
  <c r="V60" i="42"/>
  <c r="T60" i="42"/>
  <c r="S60" i="42"/>
  <c r="Q60" i="42"/>
  <c r="P60" i="42"/>
  <c r="N60" i="42"/>
  <c r="M60" i="42"/>
  <c r="K60" i="42"/>
  <c r="J60" i="42"/>
  <c r="BD59" i="42"/>
  <c r="AW59" i="42"/>
  <c r="AY59" i="42" s="1"/>
  <c r="AC59" i="42"/>
  <c r="AB59" i="42"/>
  <c r="Z59" i="42"/>
  <c r="Y59" i="42"/>
  <c r="W59" i="42"/>
  <c r="V59" i="42"/>
  <c r="T59" i="42"/>
  <c r="S59" i="42"/>
  <c r="Q59" i="42"/>
  <c r="P59" i="42"/>
  <c r="N59" i="42"/>
  <c r="M59" i="42"/>
  <c r="K59" i="42"/>
  <c r="J59" i="42"/>
  <c r="BD58" i="42"/>
  <c r="AW58" i="42"/>
  <c r="AZ58" i="42" s="1"/>
  <c r="AC58" i="42"/>
  <c r="AB58" i="42"/>
  <c r="Z58" i="42"/>
  <c r="Y58" i="42"/>
  <c r="W58" i="42"/>
  <c r="V58" i="42"/>
  <c r="T58" i="42"/>
  <c r="S58" i="42"/>
  <c r="Q58" i="42"/>
  <c r="P58" i="42"/>
  <c r="N58" i="42"/>
  <c r="M58" i="42"/>
  <c r="K58" i="42"/>
  <c r="J58" i="42"/>
  <c r="BD57" i="42"/>
  <c r="AW57" i="42"/>
  <c r="AY57" i="42" s="1"/>
  <c r="AC57" i="42"/>
  <c r="AB57" i="42"/>
  <c r="Z57" i="42"/>
  <c r="Y57" i="42"/>
  <c r="W57" i="42"/>
  <c r="V57" i="42"/>
  <c r="T57" i="42"/>
  <c r="S57" i="42"/>
  <c r="Q57" i="42"/>
  <c r="P57" i="42"/>
  <c r="N57" i="42"/>
  <c r="M57" i="42"/>
  <c r="K57" i="42"/>
  <c r="J57" i="42"/>
  <c r="BD56" i="42"/>
  <c r="AW56" i="42"/>
  <c r="AC56" i="42"/>
  <c r="AB56" i="42"/>
  <c r="Z56" i="42"/>
  <c r="Y56" i="42"/>
  <c r="W56" i="42"/>
  <c r="V56" i="42"/>
  <c r="T56" i="42"/>
  <c r="S56" i="42"/>
  <c r="Q56" i="42"/>
  <c r="P56" i="42"/>
  <c r="N56" i="42"/>
  <c r="M56" i="42"/>
  <c r="K56" i="42"/>
  <c r="J56" i="42"/>
  <c r="BD55" i="42"/>
  <c r="AW55" i="42"/>
  <c r="AX55" i="42" s="1"/>
  <c r="AC55" i="42"/>
  <c r="AB55" i="42"/>
  <c r="Z55" i="42"/>
  <c r="Y55" i="42"/>
  <c r="W55" i="42"/>
  <c r="V55" i="42"/>
  <c r="T55" i="42"/>
  <c r="S55" i="42"/>
  <c r="Q55" i="42"/>
  <c r="P55" i="42"/>
  <c r="N55" i="42"/>
  <c r="M55" i="42"/>
  <c r="K55" i="42"/>
  <c r="J55" i="42"/>
  <c r="BD54" i="42"/>
  <c r="AW54" i="42"/>
  <c r="AZ54" i="42" s="1"/>
  <c r="AC54" i="42"/>
  <c r="AB54" i="42"/>
  <c r="Z54" i="42"/>
  <c r="Y54" i="42"/>
  <c r="W54" i="42"/>
  <c r="V54" i="42"/>
  <c r="T54" i="42"/>
  <c r="S54" i="42"/>
  <c r="Q54" i="42"/>
  <c r="P54" i="42"/>
  <c r="N54" i="42"/>
  <c r="M54" i="42"/>
  <c r="K54" i="42"/>
  <c r="J54" i="42"/>
  <c r="BD53" i="42"/>
  <c r="AW53" i="42"/>
  <c r="AY53" i="42" s="1"/>
  <c r="AC53" i="42"/>
  <c r="AB53" i="42"/>
  <c r="Z53" i="42"/>
  <c r="Y53" i="42"/>
  <c r="W53" i="42"/>
  <c r="V53" i="42"/>
  <c r="T53" i="42"/>
  <c r="S53" i="42"/>
  <c r="Q53" i="42"/>
  <c r="P53" i="42"/>
  <c r="N53" i="42"/>
  <c r="M53" i="42"/>
  <c r="K53" i="42"/>
  <c r="J53" i="42"/>
  <c r="BD52" i="42"/>
  <c r="AW52" i="42"/>
  <c r="AC52" i="42"/>
  <c r="AB52" i="42"/>
  <c r="Z52" i="42"/>
  <c r="Y52" i="42"/>
  <c r="W52" i="42"/>
  <c r="V52" i="42"/>
  <c r="T52" i="42"/>
  <c r="S52" i="42"/>
  <c r="Q52" i="42"/>
  <c r="P52" i="42"/>
  <c r="N52" i="42"/>
  <c r="M52" i="42"/>
  <c r="K52" i="42"/>
  <c r="J52" i="42"/>
  <c r="BD51" i="42"/>
  <c r="AW51" i="42"/>
  <c r="AX51" i="42" s="1"/>
  <c r="AC51" i="42"/>
  <c r="AB51" i="42"/>
  <c r="Z51" i="42"/>
  <c r="Y51" i="42"/>
  <c r="W51" i="42"/>
  <c r="V51" i="42"/>
  <c r="T51" i="42"/>
  <c r="S51" i="42"/>
  <c r="Q51" i="42"/>
  <c r="P51" i="42"/>
  <c r="N51" i="42"/>
  <c r="M51" i="42"/>
  <c r="K51" i="42"/>
  <c r="J51" i="42"/>
  <c r="BD50" i="42"/>
  <c r="AW50" i="42"/>
  <c r="AZ50" i="42" s="1"/>
  <c r="AC50" i="42"/>
  <c r="AB50" i="42"/>
  <c r="Z50" i="42"/>
  <c r="Y50" i="42"/>
  <c r="W50" i="42"/>
  <c r="V50" i="42"/>
  <c r="T50" i="42"/>
  <c r="S50" i="42"/>
  <c r="Q50" i="42"/>
  <c r="P50" i="42"/>
  <c r="N50" i="42"/>
  <c r="M50" i="42"/>
  <c r="K50" i="42"/>
  <c r="J50" i="42"/>
  <c r="BD49" i="42"/>
  <c r="AW49" i="42"/>
  <c r="AY49" i="42" s="1"/>
  <c r="AC49" i="42"/>
  <c r="AB49" i="42"/>
  <c r="Z49" i="42"/>
  <c r="Y49" i="42"/>
  <c r="W49" i="42"/>
  <c r="V49" i="42"/>
  <c r="T49" i="42"/>
  <c r="S49" i="42"/>
  <c r="Q49" i="42"/>
  <c r="P49" i="42"/>
  <c r="N49" i="42"/>
  <c r="M49" i="42"/>
  <c r="K49" i="42"/>
  <c r="J49" i="42"/>
  <c r="BD48" i="42"/>
  <c r="AW48" i="42"/>
  <c r="AC48" i="42"/>
  <c r="AB48" i="42"/>
  <c r="Z48" i="42"/>
  <c r="Y48" i="42"/>
  <c r="W48" i="42"/>
  <c r="V48" i="42"/>
  <c r="T48" i="42"/>
  <c r="S48" i="42"/>
  <c r="Q48" i="42"/>
  <c r="P48" i="42"/>
  <c r="N48" i="42"/>
  <c r="M48" i="42"/>
  <c r="K48" i="42"/>
  <c r="J48" i="42"/>
  <c r="BD47" i="42"/>
  <c r="AW47" i="42"/>
  <c r="AX47" i="42" s="1"/>
  <c r="AC47" i="42"/>
  <c r="AB47" i="42"/>
  <c r="Z47" i="42"/>
  <c r="Y47" i="42"/>
  <c r="W47" i="42"/>
  <c r="V47" i="42"/>
  <c r="T47" i="42"/>
  <c r="S47" i="42"/>
  <c r="Q47" i="42"/>
  <c r="P47" i="42"/>
  <c r="N47" i="42"/>
  <c r="M47" i="42"/>
  <c r="K47" i="42"/>
  <c r="J47" i="42"/>
  <c r="BD46" i="42"/>
  <c r="AW46" i="42"/>
  <c r="AZ46" i="42" s="1"/>
  <c r="AC46" i="42"/>
  <c r="AB46" i="42"/>
  <c r="Z46" i="42"/>
  <c r="Y46" i="42"/>
  <c r="W46" i="42"/>
  <c r="V46" i="42"/>
  <c r="T46" i="42"/>
  <c r="S46" i="42"/>
  <c r="Q46" i="42"/>
  <c r="P46" i="42"/>
  <c r="N46" i="42"/>
  <c r="M46" i="42"/>
  <c r="K46" i="42"/>
  <c r="J46" i="42"/>
  <c r="BD45" i="42"/>
  <c r="AW45" i="42"/>
  <c r="AY45" i="42" s="1"/>
  <c r="AC45" i="42"/>
  <c r="AB45" i="42"/>
  <c r="Z45" i="42"/>
  <c r="Y45" i="42"/>
  <c r="W45" i="42"/>
  <c r="V45" i="42"/>
  <c r="T45" i="42"/>
  <c r="S45" i="42"/>
  <c r="Q45" i="42"/>
  <c r="P45" i="42"/>
  <c r="N45" i="42"/>
  <c r="M45" i="42"/>
  <c r="K45" i="42"/>
  <c r="J45" i="42"/>
  <c r="BD44" i="42"/>
  <c r="AW44" i="42"/>
  <c r="AC44" i="42"/>
  <c r="AB44" i="42"/>
  <c r="Z44" i="42"/>
  <c r="Y44" i="42"/>
  <c r="W44" i="42"/>
  <c r="V44" i="42"/>
  <c r="T44" i="42"/>
  <c r="S44" i="42"/>
  <c r="Q44" i="42"/>
  <c r="P44" i="42"/>
  <c r="N44" i="42"/>
  <c r="M44" i="42"/>
  <c r="K44" i="42"/>
  <c r="J44" i="42"/>
  <c r="BD43" i="42"/>
  <c r="AW43" i="42"/>
  <c r="AX43" i="42" s="1"/>
  <c r="AC43" i="42"/>
  <c r="AB43" i="42"/>
  <c r="Z43" i="42"/>
  <c r="Y43" i="42"/>
  <c r="W43" i="42"/>
  <c r="V43" i="42"/>
  <c r="T43" i="42"/>
  <c r="S43" i="42"/>
  <c r="Q43" i="42"/>
  <c r="P43" i="42"/>
  <c r="N43" i="42"/>
  <c r="M43" i="42"/>
  <c r="K43" i="42"/>
  <c r="J43" i="42"/>
  <c r="BD42" i="42"/>
  <c r="AW42" i="42"/>
  <c r="AZ42" i="42" s="1"/>
  <c r="AC42" i="42"/>
  <c r="AB42" i="42"/>
  <c r="Z42" i="42"/>
  <c r="Y42" i="42"/>
  <c r="W42" i="42"/>
  <c r="V42" i="42"/>
  <c r="T42" i="42"/>
  <c r="S42" i="42"/>
  <c r="Q42" i="42"/>
  <c r="P42" i="42"/>
  <c r="N42" i="42"/>
  <c r="M42" i="42"/>
  <c r="K42" i="42"/>
  <c r="J42" i="42"/>
  <c r="BD41" i="42"/>
  <c r="AW41" i="42"/>
  <c r="AY41" i="42" s="1"/>
  <c r="AC41" i="42"/>
  <c r="AB41" i="42"/>
  <c r="Z41" i="42"/>
  <c r="Y41" i="42"/>
  <c r="W41" i="42"/>
  <c r="V41" i="42"/>
  <c r="T41" i="42"/>
  <c r="S41" i="42"/>
  <c r="Q41" i="42"/>
  <c r="P41" i="42"/>
  <c r="N41" i="42"/>
  <c r="M41" i="42"/>
  <c r="K41" i="42"/>
  <c r="J41" i="42"/>
  <c r="BD40" i="42"/>
  <c r="AW40" i="42"/>
  <c r="AC40" i="42"/>
  <c r="AB40" i="42"/>
  <c r="Z40" i="42"/>
  <c r="Y40" i="42"/>
  <c r="W40" i="42"/>
  <c r="V40" i="42"/>
  <c r="T40" i="42"/>
  <c r="S40" i="42"/>
  <c r="Q40" i="42"/>
  <c r="P40" i="42"/>
  <c r="N40" i="42"/>
  <c r="M40" i="42"/>
  <c r="K40" i="42"/>
  <c r="J40" i="42"/>
  <c r="BD39" i="42"/>
  <c r="AW39" i="42"/>
  <c r="AX39" i="42" s="1"/>
  <c r="AC39" i="42"/>
  <c r="AB39" i="42"/>
  <c r="Z39" i="42"/>
  <c r="Y39" i="42"/>
  <c r="W39" i="42"/>
  <c r="V39" i="42"/>
  <c r="T39" i="42"/>
  <c r="S39" i="42"/>
  <c r="Q39" i="42"/>
  <c r="P39" i="42"/>
  <c r="N39" i="42"/>
  <c r="M39" i="42"/>
  <c r="K39" i="42"/>
  <c r="J39" i="42"/>
  <c r="BD38" i="42"/>
  <c r="AW38" i="42"/>
  <c r="AZ38" i="42" s="1"/>
  <c r="AC38" i="42"/>
  <c r="AB38" i="42"/>
  <c r="Z38" i="42"/>
  <c r="Y38" i="42"/>
  <c r="W38" i="42"/>
  <c r="V38" i="42"/>
  <c r="T38" i="42"/>
  <c r="S38" i="42"/>
  <c r="Q38" i="42"/>
  <c r="P38" i="42"/>
  <c r="N38" i="42"/>
  <c r="M38" i="42"/>
  <c r="K38" i="42"/>
  <c r="J38" i="42"/>
  <c r="BD37" i="42"/>
  <c r="AW37" i="42"/>
  <c r="AY37" i="42" s="1"/>
  <c r="AC37" i="42"/>
  <c r="AB37" i="42"/>
  <c r="Z37" i="42"/>
  <c r="Y37" i="42"/>
  <c r="W37" i="42"/>
  <c r="V37" i="42"/>
  <c r="T37" i="42"/>
  <c r="S37" i="42"/>
  <c r="Q37" i="42"/>
  <c r="P37" i="42"/>
  <c r="N37" i="42"/>
  <c r="M37" i="42"/>
  <c r="K37" i="42"/>
  <c r="J37" i="42"/>
  <c r="BD36" i="42"/>
  <c r="AW36" i="42"/>
  <c r="AC36" i="42"/>
  <c r="AB36" i="42"/>
  <c r="Z36" i="42"/>
  <c r="Y36" i="42"/>
  <c r="W36" i="42"/>
  <c r="V36" i="42"/>
  <c r="T36" i="42"/>
  <c r="S36" i="42"/>
  <c r="Q36" i="42"/>
  <c r="P36" i="42"/>
  <c r="N36" i="42"/>
  <c r="M36" i="42"/>
  <c r="K36" i="42"/>
  <c r="J36" i="42"/>
  <c r="BD35" i="42"/>
  <c r="AW35" i="42"/>
  <c r="AX35" i="42" s="1"/>
  <c r="AC35" i="42"/>
  <c r="AB35" i="42"/>
  <c r="Z35" i="42"/>
  <c r="Y35" i="42"/>
  <c r="W35" i="42"/>
  <c r="V35" i="42"/>
  <c r="T35" i="42"/>
  <c r="S35" i="42"/>
  <c r="Q35" i="42"/>
  <c r="P35" i="42"/>
  <c r="N35" i="42"/>
  <c r="M35" i="42"/>
  <c r="K35" i="42"/>
  <c r="J35" i="42"/>
  <c r="BD34" i="42"/>
  <c r="AW34" i="42"/>
  <c r="AZ34" i="42" s="1"/>
  <c r="AC34" i="42"/>
  <c r="AB34" i="42"/>
  <c r="Z34" i="42"/>
  <c r="Y34" i="42"/>
  <c r="W34" i="42"/>
  <c r="V34" i="42"/>
  <c r="T34" i="42"/>
  <c r="S34" i="42"/>
  <c r="Q34" i="42"/>
  <c r="P34" i="42"/>
  <c r="N34" i="42"/>
  <c r="M34" i="42"/>
  <c r="K34" i="42"/>
  <c r="J34" i="42"/>
  <c r="BD33" i="42"/>
  <c r="AW33" i="42"/>
  <c r="AY33" i="42" s="1"/>
  <c r="AC33" i="42"/>
  <c r="AB33" i="42"/>
  <c r="Z33" i="42"/>
  <c r="Y33" i="42"/>
  <c r="W33" i="42"/>
  <c r="V33" i="42"/>
  <c r="T33" i="42"/>
  <c r="S33" i="42"/>
  <c r="Q33" i="42"/>
  <c r="P33" i="42"/>
  <c r="N33" i="42"/>
  <c r="M33" i="42"/>
  <c r="K33" i="42"/>
  <c r="J33" i="42"/>
  <c r="BD32" i="42"/>
  <c r="AW32" i="42"/>
  <c r="AC32" i="42"/>
  <c r="AB32" i="42"/>
  <c r="Z32" i="42"/>
  <c r="Y32" i="42"/>
  <c r="W32" i="42"/>
  <c r="V32" i="42"/>
  <c r="T32" i="42"/>
  <c r="S32" i="42"/>
  <c r="Q32" i="42"/>
  <c r="P32" i="42"/>
  <c r="N32" i="42"/>
  <c r="M32" i="42"/>
  <c r="K32" i="42"/>
  <c r="J32" i="42"/>
  <c r="BD31" i="42"/>
  <c r="AW31" i="42"/>
  <c r="AC31" i="42"/>
  <c r="AB31" i="42"/>
  <c r="Z31" i="42"/>
  <c r="Y31" i="42"/>
  <c r="W31" i="42"/>
  <c r="V31" i="42"/>
  <c r="T31" i="42"/>
  <c r="S31" i="42"/>
  <c r="Q31" i="42"/>
  <c r="P31" i="42"/>
  <c r="N31" i="42"/>
  <c r="M31" i="42"/>
  <c r="K31" i="42"/>
  <c r="J31" i="42"/>
  <c r="BD30" i="42"/>
  <c r="AW30" i="42"/>
  <c r="AZ30" i="42" s="1"/>
  <c r="AC30" i="42"/>
  <c r="AB30" i="42"/>
  <c r="Z30" i="42"/>
  <c r="Y30" i="42"/>
  <c r="W30" i="42"/>
  <c r="V30" i="42"/>
  <c r="T30" i="42"/>
  <c r="S30" i="42"/>
  <c r="Q30" i="42"/>
  <c r="P30" i="42"/>
  <c r="N30" i="42"/>
  <c r="M30" i="42"/>
  <c r="K30" i="42"/>
  <c r="J30" i="42"/>
  <c r="BD29" i="42"/>
  <c r="AW29" i="42"/>
  <c r="AY29" i="42" s="1"/>
  <c r="AC29" i="42"/>
  <c r="AB29" i="42"/>
  <c r="Z29" i="42"/>
  <c r="Y29" i="42"/>
  <c r="W29" i="42"/>
  <c r="V29" i="42"/>
  <c r="T29" i="42"/>
  <c r="S29" i="42"/>
  <c r="Q29" i="42"/>
  <c r="P29" i="42"/>
  <c r="N29" i="42"/>
  <c r="M29" i="42"/>
  <c r="K29" i="42"/>
  <c r="J29" i="42"/>
  <c r="BD28" i="42"/>
  <c r="AW28" i="42"/>
  <c r="AC28" i="42"/>
  <c r="AB28" i="42"/>
  <c r="Z28" i="42"/>
  <c r="Y28" i="42"/>
  <c r="W28" i="42"/>
  <c r="V28" i="42"/>
  <c r="T28" i="42"/>
  <c r="S28" i="42"/>
  <c r="Q28" i="42"/>
  <c r="P28" i="42"/>
  <c r="N28" i="42"/>
  <c r="M28" i="42"/>
  <c r="K28" i="42"/>
  <c r="J28" i="42"/>
  <c r="BD27" i="42"/>
  <c r="AW27" i="42"/>
  <c r="AX27" i="42" s="1"/>
  <c r="AC27" i="42"/>
  <c r="AB27" i="42"/>
  <c r="Z27" i="42"/>
  <c r="Y27" i="42"/>
  <c r="W27" i="42"/>
  <c r="V27" i="42"/>
  <c r="T27" i="42"/>
  <c r="S27" i="42"/>
  <c r="Q27" i="42"/>
  <c r="P27" i="42"/>
  <c r="N27" i="42"/>
  <c r="M27" i="42"/>
  <c r="K27" i="42"/>
  <c r="J27" i="42"/>
  <c r="BD26" i="42"/>
  <c r="AW26" i="42"/>
  <c r="AZ26" i="42" s="1"/>
  <c r="AC26" i="42"/>
  <c r="AB26" i="42"/>
  <c r="Z26" i="42"/>
  <c r="Y26" i="42"/>
  <c r="W26" i="42"/>
  <c r="V26" i="42"/>
  <c r="T26" i="42"/>
  <c r="S26" i="42"/>
  <c r="Q26" i="42"/>
  <c r="P26" i="42"/>
  <c r="N26" i="42"/>
  <c r="M26" i="42"/>
  <c r="K26" i="42"/>
  <c r="J26" i="42"/>
  <c r="BD25" i="42"/>
  <c r="AW25" i="42"/>
  <c r="AY25" i="42" s="1"/>
  <c r="AC25" i="42"/>
  <c r="AB25" i="42"/>
  <c r="Z25" i="42"/>
  <c r="Y25" i="42"/>
  <c r="W25" i="42"/>
  <c r="V25" i="42"/>
  <c r="T25" i="42"/>
  <c r="S25" i="42"/>
  <c r="Q25" i="42"/>
  <c r="P25" i="42"/>
  <c r="N25" i="42"/>
  <c r="M25" i="42"/>
  <c r="K25" i="42"/>
  <c r="J25" i="42"/>
  <c r="BD24" i="42"/>
  <c r="AW24" i="42"/>
  <c r="AC24" i="42"/>
  <c r="AB24" i="42"/>
  <c r="Z24" i="42"/>
  <c r="Y24" i="42"/>
  <c r="W24" i="42"/>
  <c r="V24" i="42"/>
  <c r="T24" i="42"/>
  <c r="S24" i="42"/>
  <c r="Q24" i="42"/>
  <c r="P24" i="42"/>
  <c r="N24" i="42"/>
  <c r="M24" i="42"/>
  <c r="K24" i="42"/>
  <c r="J24" i="42"/>
  <c r="BD23" i="42"/>
  <c r="AW23" i="42"/>
  <c r="AX23" i="42" s="1"/>
  <c r="AC23" i="42"/>
  <c r="AB23" i="42"/>
  <c r="Z23" i="42"/>
  <c r="Y23" i="42"/>
  <c r="W23" i="42"/>
  <c r="V23" i="42"/>
  <c r="T23" i="42"/>
  <c r="S23" i="42"/>
  <c r="Q23" i="42"/>
  <c r="P23" i="42"/>
  <c r="N23" i="42"/>
  <c r="M23" i="42"/>
  <c r="K23" i="42"/>
  <c r="J23" i="42"/>
  <c r="BD22" i="42"/>
  <c r="AW22" i="42"/>
  <c r="AZ22" i="42" s="1"/>
  <c r="AC22" i="42"/>
  <c r="AB22" i="42"/>
  <c r="Z22" i="42"/>
  <c r="Y22" i="42"/>
  <c r="W22" i="42"/>
  <c r="V22" i="42"/>
  <c r="T22" i="42"/>
  <c r="S22" i="42"/>
  <c r="Q22" i="42"/>
  <c r="P22" i="42"/>
  <c r="N22" i="42"/>
  <c r="M22" i="42"/>
  <c r="K22" i="42"/>
  <c r="J22" i="42"/>
  <c r="BD21" i="42"/>
  <c r="AW21" i="42"/>
  <c r="AY21" i="42" s="1"/>
  <c r="AC21" i="42"/>
  <c r="AB21" i="42"/>
  <c r="Z21" i="42"/>
  <c r="Y21" i="42"/>
  <c r="W21" i="42"/>
  <c r="V21" i="42"/>
  <c r="T21" i="42"/>
  <c r="S21" i="42"/>
  <c r="Q21" i="42"/>
  <c r="P21" i="42"/>
  <c r="N21" i="42"/>
  <c r="M21" i="42"/>
  <c r="K21" i="42"/>
  <c r="J21" i="42"/>
  <c r="BD20" i="42"/>
  <c r="AW20" i="42"/>
  <c r="AC20" i="42"/>
  <c r="AB20" i="42"/>
  <c r="Z20" i="42"/>
  <c r="Y20" i="42"/>
  <c r="W20" i="42"/>
  <c r="V20" i="42"/>
  <c r="T20" i="42"/>
  <c r="S20" i="42"/>
  <c r="Q20" i="42"/>
  <c r="P20" i="42"/>
  <c r="N20" i="42"/>
  <c r="M20" i="42"/>
  <c r="K20" i="42"/>
  <c r="J20" i="42"/>
  <c r="BD19" i="42"/>
  <c r="AW19" i="42"/>
  <c r="AX19" i="42" s="1"/>
  <c r="AC19" i="42"/>
  <c r="AB19" i="42"/>
  <c r="Z19" i="42"/>
  <c r="Y19" i="42"/>
  <c r="W19" i="42"/>
  <c r="V19" i="42"/>
  <c r="T19" i="42"/>
  <c r="S19" i="42"/>
  <c r="Q19" i="42"/>
  <c r="P19" i="42"/>
  <c r="N19" i="42"/>
  <c r="M19" i="42"/>
  <c r="K19" i="42"/>
  <c r="J19" i="42"/>
  <c r="BD18" i="42"/>
  <c r="AW18" i="42"/>
  <c r="AZ18" i="42" s="1"/>
  <c r="AC18" i="42"/>
  <c r="AB18" i="42"/>
  <c r="Z18" i="42"/>
  <c r="Y18" i="42"/>
  <c r="W18" i="42"/>
  <c r="V18" i="42"/>
  <c r="T18" i="42"/>
  <c r="S18" i="42"/>
  <c r="Q18" i="42"/>
  <c r="P18" i="42"/>
  <c r="N18" i="42"/>
  <c r="M18" i="42"/>
  <c r="K18" i="42"/>
  <c r="J18" i="42"/>
  <c r="BD17" i="42"/>
  <c r="AW17" i="42"/>
  <c r="AY17" i="42" s="1"/>
  <c r="AC17" i="42"/>
  <c r="AB17" i="42"/>
  <c r="Z17" i="42"/>
  <c r="Y17" i="42"/>
  <c r="W17" i="42"/>
  <c r="V17" i="42"/>
  <c r="T17" i="42"/>
  <c r="S17" i="42"/>
  <c r="Q17" i="42"/>
  <c r="P17" i="42"/>
  <c r="N17" i="42"/>
  <c r="M17" i="42"/>
  <c r="K17" i="42"/>
  <c r="J17" i="42"/>
  <c r="BD16" i="42"/>
  <c r="AW16" i="42"/>
  <c r="AC16" i="42"/>
  <c r="AB16" i="42"/>
  <c r="Z16" i="42"/>
  <c r="Y16" i="42"/>
  <c r="W16" i="42"/>
  <c r="V16" i="42"/>
  <c r="T16" i="42"/>
  <c r="S16" i="42"/>
  <c r="Q16" i="42"/>
  <c r="P16" i="42"/>
  <c r="N16" i="42"/>
  <c r="M16" i="42"/>
  <c r="K16" i="42"/>
  <c r="J16" i="42"/>
  <c r="BD15" i="42"/>
  <c r="AW15" i="42"/>
  <c r="AY15" i="42" s="1"/>
  <c r="AC15" i="42"/>
  <c r="AB15" i="42"/>
  <c r="Z15" i="42"/>
  <c r="Y15" i="42"/>
  <c r="W15" i="42"/>
  <c r="V15" i="42"/>
  <c r="T15" i="42"/>
  <c r="S15" i="42"/>
  <c r="Q15" i="42"/>
  <c r="P15" i="42"/>
  <c r="N15" i="42"/>
  <c r="M15" i="42"/>
  <c r="K15" i="42"/>
  <c r="J15" i="42"/>
  <c r="BD14" i="42"/>
  <c r="AW14" i="42"/>
  <c r="AZ14" i="42" s="1"/>
  <c r="AC14" i="42"/>
  <c r="AB14" i="42"/>
  <c r="Z14" i="42"/>
  <c r="Y14" i="42"/>
  <c r="W14" i="42"/>
  <c r="V14" i="42"/>
  <c r="T14" i="42"/>
  <c r="S14" i="42"/>
  <c r="Q14" i="42"/>
  <c r="P14" i="42"/>
  <c r="N14" i="42"/>
  <c r="M14" i="42"/>
  <c r="K14" i="42"/>
  <c r="J14" i="42"/>
  <c r="BD13" i="42"/>
  <c r="AW13" i="42"/>
  <c r="AY13" i="42" s="1"/>
  <c r="AC13" i="42"/>
  <c r="AB13" i="42"/>
  <c r="Z13" i="42"/>
  <c r="Y13" i="42"/>
  <c r="W13" i="42"/>
  <c r="V13" i="42"/>
  <c r="T13" i="42"/>
  <c r="S13" i="42"/>
  <c r="Q13" i="42"/>
  <c r="P13" i="42"/>
  <c r="N13" i="42"/>
  <c r="M13" i="42"/>
  <c r="K13" i="42"/>
  <c r="J13" i="42"/>
  <c r="BD12" i="42"/>
  <c r="AW12" i="42"/>
  <c r="AZ12" i="42" s="1"/>
  <c r="BE12" i="42" s="1"/>
  <c r="BF12" i="42" s="1"/>
  <c r="AC12" i="42"/>
  <c r="AB12" i="42"/>
  <c r="Z12" i="42"/>
  <c r="Y12" i="42"/>
  <c r="W12" i="42"/>
  <c r="V12" i="42"/>
  <c r="T12" i="42"/>
  <c r="S12" i="42"/>
  <c r="Q12" i="42"/>
  <c r="P12" i="42"/>
  <c r="N12" i="42"/>
  <c r="M12" i="42"/>
  <c r="K12" i="42"/>
  <c r="J12" i="42"/>
  <c r="BD11" i="42"/>
  <c r="AW11" i="42"/>
  <c r="AY11" i="42" s="1"/>
  <c r="AC11" i="42"/>
  <c r="AB11" i="42"/>
  <c r="Z11" i="42"/>
  <c r="Y11" i="42"/>
  <c r="W11" i="42"/>
  <c r="V11" i="42"/>
  <c r="T11" i="42"/>
  <c r="S11" i="42"/>
  <c r="Q11" i="42"/>
  <c r="P11" i="42"/>
  <c r="N11" i="42"/>
  <c r="M11" i="42"/>
  <c r="K11" i="42"/>
  <c r="J11" i="42"/>
  <c r="BD10" i="42"/>
  <c r="AW10" i="42"/>
  <c r="AX10" i="42" s="1"/>
  <c r="AC10" i="42"/>
  <c r="AB10" i="42"/>
  <c r="Z10" i="42"/>
  <c r="Y10" i="42"/>
  <c r="W10" i="42"/>
  <c r="V10" i="42"/>
  <c r="T10" i="42"/>
  <c r="S10" i="42"/>
  <c r="Q10" i="42"/>
  <c r="P10" i="42"/>
  <c r="N10" i="42"/>
  <c r="M10" i="42"/>
  <c r="K10" i="42"/>
  <c r="J10" i="42"/>
  <c r="BD9" i="42"/>
  <c r="AW9" i="42"/>
  <c r="AY9" i="42" s="1"/>
  <c r="AC9" i="42"/>
  <c r="AB9" i="42"/>
  <c r="Z9" i="42"/>
  <c r="Y9" i="42"/>
  <c r="W9" i="42"/>
  <c r="V9" i="42"/>
  <c r="T9" i="42"/>
  <c r="S9" i="42"/>
  <c r="Q9" i="42"/>
  <c r="P9" i="42"/>
  <c r="N9" i="42"/>
  <c r="M9" i="42"/>
  <c r="K9" i="42"/>
  <c r="J9" i="42"/>
  <c r="BD8" i="42"/>
  <c r="AW8" i="42"/>
  <c r="AZ8" i="42" s="1"/>
  <c r="BE8" i="42" s="1"/>
  <c r="BH8" i="42" s="1"/>
  <c r="AC8" i="42"/>
  <c r="AB8" i="42"/>
  <c r="Z8" i="42"/>
  <c r="Y8" i="42"/>
  <c r="W8" i="42"/>
  <c r="V8" i="42"/>
  <c r="T8" i="42"/>
  <c r="S8" i="42"/>
  <c r="Q8" i="42"/>
  <c r="P8" i="42"/>
  <c r="N8" i="42"/>
  <c r="M8" i="42"/>
  <c r="K8" i="42"/>
  <c r="J8" i="42"/>
  <c r="BD7" i="42"/>
  <c r="AW7" i="42"/>
  <c r="AY7" i="42" s="1"/>
  <c r="AC7" i="42"/>
  <c r="AB7" i="42"/>
  <c r="Z7" i="42"/>
  <c r="Y7" i="42"/>
  <c r="W7" i="42"/>
  <c r="V7" i="42"/>
  <c r="T7" i="42"/>
  <c r="S7" i="42"/>
  <c r="Q7" i="42"/>
  <c r="P7" i="42"/>
  <c r="N7" i="42"/>
  <c r="M7" i="42"/>
  <c r="K7" i="42"/>
  <c r="J7" i="42"/>
  <c r="BD6" i="42"/>
  <c r="AW6" i="42"/>
  <c r="AX6" i="42" s="1"/>
  <c r="AC6" i="42"/>
  <c r="AB6" i="42"/>
  <c r="Z6" i="42"/>
  <c r="Y6" i="42"/>
  <c r="W6" i="42"/>
  <c r="V6" i="42"/>
  <c r="T6" i="42"/>
  <c r="S6" i="42"/>
  <c r="Q6" i="42"/>
  <c r="P6" i="42"/>
  <c r="N6" i="42"/>
  <c r="M6" i="42"/>
  <c r="K6" i="42"/>
  <c r="J6" i="42"/>
  <c r="BD5" i="42"/>
  <c r="AW5" i="42"/>
  <c r="AY5" i="42" s="1"/>
  <c r="AC5" i="42"/>
  <c r="AB5" i="42"/>
  <c r="Z5" i="42"/>
  <c r="Y5" i="42"/>
  <c r="W5" i="42"/>
  <c r="V5" i="42"/>
  <c r="T5" i="42"/>
  <c r="S5" i="42"/>
  <c r="Q5" i="42"/>
  <c r="P5" i="42"/>
  <c r="N5" i="42"/>
  <c r="M5" i="42"/>
  <c r="K5" i="42"/>
  <c r="J5" i="42"/>
  <c r="BD4" i="42"/>
  <c r="AX4" i="42"/>
  <c r="AC4" i="42"/>
  <c r="AB4" i="42"/>
  <c r="Z4" i="42"/>
  <c r="Y4" i="42"/>
  <c r="W4" i="42"/>
  <c r="V4" i="42"/>
  <c r="T4" i="42"/>
  <c r="S4" i="42"/>
  <c r="Q4" i="42"/>
  <c r="P4" i="42"/>
  <c r="N4" i="42"/>
  <c r="M4" i="42"/>
  <c r="K4" i="42"/>
  <c r="J4" i="42"/>
  <c r="F1" i="42"/>
  <c r="K83" i="45" l="1"/>
  <c r="K79" i="45"/>
  <c r="K63" i="45"/>
  <c r="K51" i="45"/>
  <c r="K105" i="45"/>
  <c r="K81" i="45"/>
  <c r="K69" i="45"/>
  <c r="K57" i="45"/>
  <c r="K45" i="45"/>
  <c r="K39" i="45"/>
  <c r="K19" i="45"/>
  <c r="K15" i="45"/>
  <c r="K101" i="45"/>
  <c r="K93" i="45"/>
  <c r="K77" i="45"/>
  <c r="K65" i="45"/>
  <c r="K53" i="45"/>
  <c r="K73" i="45"/>
  <c r="K37" i="45"/>
  <c r="K13" i="45"/>
  <c r="K11" i="45"/>
  <c r="K61" i="45"/>
  <c r="K21" i="45"/>
  <c r="K49" i="45"/>
  <c r="K41" i="45"/>
  <c r="K17" i="45"/>
  <c r="K9" i="45"/>
  <c r="K7" i="45"/>
  <c r="K78" i="45"/>
  <c r="K35" i="45"/>
  <c r="N219" i="44"/>
  <c r="P219" i="44" s="1"/>
  <c r="O219" i="44"/>
  <c r="N231" i="44"/>
  <c r="P231" i="44" s="1"/>
  <c r="O231" i="44"/>
  <c r="N203" i="44"/>
  <c r="P203" i="44" s="1"/>
  <c r="O203" i="44"/>
  <c r="N207" i="44"/>
  <c r="P207" i="44" s="1"/>
  <c r="O207" i="44"/>
  <c r="O220" i="44"/>
  <c r="K68" i="45"/>
  <c r="K56" i="45"/>
  <c r="K44" i="45"/>
  <c r="K46" i="45"/>
  <c r="O200" i="44"/>
  <c r="O159" i="44"/>
  <c r="N63" i="44"/>
  <c r="P63" i="44" s="1"/>
  <c r="O63" i="44"/>
  <c r="O77" i="44"/>
  <c r="O16" i="44"/>
  <c r="N202" i="44"/>
  <c r="P202" i="44" s="1"/>
  <c r="O202" i="44"/>
  <c r="O157" i="44"/>
  <c r="O7" i="44"/>
  <c r="N214" i="44"/>
  <c r="P214" i="44" s="1"/>
  <c r="O214" i="44"/>
  <c r="M106" i="45"/>
  <c r="M98" i="45"/>
  <c r="N98" i="45" s="1"/>
  <c r="P98" i="45" s="1"/>
  <c r="M93" i="45"/>
  <c r="K87" i="45"/>
  <c r="M76" i="45"/>
  <c r="M65" i="45"/>
  <c r="M53" i="45"/>
  <c r="M112" i="45"/>
  <c r="N112" i="45" s="1"/>
  <c r="P112" i="45" s="1"/>
  <c r="K106" i="45"/>
  <c r="K76" i="45"/>
  <c r="M61" i="45"/>
  <c r="K52" i="45"/>
  <c r="M42" i="45"/>
  <c r="M105" i="45"/>
  <c r="M88" i="45"/>
  <c r="N88" i="45" s="1"/>
  <c r="P88" i="45" s="1"/>
  <c r="K67" i="45"/>
  <c r="K55" i="45"/>
  <c r="K43" i="45"/>
  <c r="M72" i="45"/>
  <c r="M38" i="45"/>
  <c r="M8" i="45"/>
  <c r="K42" i="45"/>
  <c r="M30" i="45"/>
  <c r="N30" i="45" s="1"/>
  <c r="P30" i="45" s="1"/>
  <c r="M22" i="45"/>
  <c r="N22" i="45" s="1"/>
  <c r="P22" i="45" s="1"/>
  <c r="M9" i="45"/>
  <c r="M16" i="45"/>
  <c r="M74" i="45"/>
  <c r="N74" i="45" s="1"/>
  <c r="P74" i="45" s="1"/>
  <c r="K40" i="45"/>
  <c r="O205" i="44"/>
  <c r="O221" i="44"/>
  <c r="M199" i="44"/>
  <c r="M237" i="44"/>
  <c r="N237" i="44" s="1"/>
  <c r="P237" i="44" s="1"/>
  <c r="O216" i="44"/>
  <c r="M205" i="44"/>
  <c r="N205" i="44" s="1"/>
  <c r="P205" i="44" s="1"/>
  <c r="M203" i="44"/>
  <c r="O156" i="44"/>
  <c r="N156" i="44"/>
  <c r="P156" i="44" s="1"/>
  <c r="M238" i="44"/>
  <c r="O213" i="44"/>
  <c r="N213" i="44"/>
  <c r="P213" i="44" s="1"/>
  <c r="O174" i="44"/>
  <c r="N174" i="44"/>
  <c r="P174" i="44" s="1"/>
  <c r="M154" i="44"/>
  <c r="N154" i="44" s="1"/>
  <c r="P154" i="44" s="1"/>
  <c r="M146" i="44"/>
  <c r="M188" i="44"/>
  <c r="N188" i="44" s="1"/>
  <c r="P188" i="44" s="1"/>
  <c r="M180" i="44"/>
  <c r="N180" i="44" s="1"/>
  <c r="P180" i="44" s="1"/>
  <c r="M170" i="44"/>
  <c r="N170" i="44" s="1"/>
  <c r="P170" i="44" s="1"/>
  <c r="M158" i="44"/>
  <c r="N158" i="44" s="1"/>
  <c r="P158" i="44" s="1"/>
  <c r="M150" i="44"/>
  <c r="M164" i="44"/>
  <c r="N164" i="44" s="1"/>
  <c r="P164" i="44" s="1"/>
  <c r="M135" i="44"/>
  <c r="N135" i="44" s="1"/>
  <c r="P135" i="44" s="1"/>
  <c r="M127" i="44"/>
  <c r="N127" i="44" s="1"/>
  <c r="P127" i="44" s="1"/>
  <c r="M117" i="44"/>
  <c r="N117" i="44" s="1"/>
  <c r="P117" i="44" s="1"/>
  <c r="O95" i="44"/>
  <c r="M79" i="44"/>
  <c r="N79" i="44" s="1"/>
  <c r="P79" i="44" s="1"/>
  <c r="M50" i="44"/>
  <c r="O9" i="44"/>
  <c r="O229" i="44"/>
  <c r="N229" i="44"/>
  <c r="P229" i="44" s="1"/>
  <c r="M143" i="44"/>
  <c r="N143" i="44" s="1"/>
  <c r="P143" i="44" s="1"/>
  <c r="M103" i="44"/>
  <c r="M83" i="44"/>
  <c r="N83" i="44" s="1"/>
  <c r="P83" i="44" s="1"/>
  <c r="M73" i="44"/>
  <c r="M57" i="44"/>
  <c r="N57" i="44" s="1"/>
  <c r="P57" i="44" s="1"/>
  <c r="N50" i="44"/>
  <c r="P50" i="44" s="1"/>
  <c r="O50" i="44"/>
  <c r="M39" i="44"/>
  <c r="M31" i="44"/>
  <c r="N31" i="44" s="1"/>
  <c r="P31" i="44" s="1"/>
  <c r="O22" i="44"/>
  <c r="O6" i="44"/>
  <c r="O93" i="44"/>
  <c r="N93" i="44"/>
  <c r="P93" i="44" s="1"/>
  <c r="M71" i="44"/>
  <c r="N71" i="44" s="1"/>
  <c r="P71" i="44" s="1"/>
  <c r="O8" i="44"/>
  <c r="N51" i="44"/>
  <c r="P51" i="44" s="1"/>
  <c r="O51" i="44"/>
  <c r="N230" i="44"/>
  <c r="P230" i="44" s="1"/>
  <c r="O230" i="44"/>
  <c r="O68" i="44"/>
  <c r="O108" i="44"/>
  <c r="O169" i="44"/>
  <c r="O175" i="44"/>
  <c r="O194" i="44"/>
  <c r="O234" i="44"/>
  <c r="N234" i="44"/>
  <c r="P234" i="44" s="1"/>
  <c r="M184" i="44"/>
  <c r="M85" i="44"/>
  <c r="O73" i="44"/>
  <c r="N73" i="44"/>
  <c r="P73" i="44" s="1"/>
  <c r="M61" i="44"/>
  <c r="N61" i="44" s="1"/>
  <c r="P61" i="44" s="1"/>
  <c r="M34" i="44"/>
  <c r="N34" i="44" s="1"/>
  <c r="P34" i="44" s="1"/>
  <c r="M5" i="44"/>
  <c r="M194" i="44"/>
  <c r="N194" i="44" s="1"/>
  <c r="P194" i="44" s="1"/>
  <c r="O94" i="44"/>
  <c r="M123" i="44"/>
  <c r="M25" i="44"/>
  <c r="N25" i="44" s="1"/>
  <c r="P25" i="44" s="1"/>
  <c r="M19" i="44"/>
  <c r="N19" i="44" s="1"/>
  <c r="P19" i="44" s="1"/>
  <c r="M9" i="44"/>
  <c r="N9" i="44" s="1"/>
  <c r="P9" i="44" s="1"/>
  <c r="N215" i="44"/>
  <c r="P215" i="44" s="1"/>
  <c r="O215" i="44"/>
  <c r="O182" i="44"/>
  <c r="N182" i="44"/>
  <c r="P182" i="44" s="1"/>
  <c r="O151" i="44"/>
  <c r="O184" i="44"/>
  <c r="N184" i="44"/>
  <c r="P184" i="44" s="1"/>
  <c r="O162" i="44"/>
  <c r="O155" i="44"/>
  <c r="O89" i="44"/>
  <c r="N89" i="44"/>
  <c r="P89" i="44" s="1"/>
  <c r="O13" i="44"/>
  <c r="N13" i="44"/>
  <c r="P13" i="44" s="1"/>
  <c r="O91" i="44"/>
  <c r="O10" i="44"/>
  <c r="N75" i="44"/>
  <c r="P75" i="44" s="1"/>
  <c r="O75" i="44"/>
  <c r="N47" i="44"/>
  <c r="P47" i="44" s="1"/>
  <c r="O47" i="44"/>
  <c r="O64" i="44"/>
  <c r="O92" i="44"/>
  <c r="O167" i="44"/>
  <c r="N210" i="44"/>
  <c r="P210" i="44" s="1"/>
  <c r="O210" i="44"/>
  <c r="N206" i="44"/>
  <c r="P206" i="44" s="1"/>
  <c r="O206" i="44"/>
  <c r="O146" i="44"/>
  <c r="N146" i="44"/>
  <c r="P146" i="44" s="1"/>
  <c r="O65" i="44"/>
  <c r="K104" i="45"/>
  <c r="K75" i="45"/>
  <c r="K90" i="45"/>
  <c r="K70" i="45"/>
  <c r="K72" i="45"/>
  <c r="K62" i="45"/>
  <c r="K50" i="45"/>
  <c r="K107" i="45"/>
  <c r="K59" i="45"/>
  <c r="K36" i="45"/>
  <c r="K18" i="45"/>
  <c r="M81" i="45"/>
  <c r="M111" i="45"/>
  <c r="N111" i="45" s="1"/>
  <c r="P111" i="45" s="1"/>
  <c r="M107" i="45"/>
  <c r="M83" i="45"/>
  <c r="M71" i="45"/>
  <c r="M59" i="45"/>
  <c r="M41" i="45"/>
  <c r="M33" i="45"/>
  <c r="N33" i="45" s="1"/>
  <c r="P33" i="45" s="1"/>
  <c r="M29" i="45"/>
  <c r="N29" i="45" s="1"/>
  <c r="P29" i="45" s="1"/>
  <c r="M25" i="45"/>
  <c r="N25" i="45" s="1"/>
  <c r="P25" i="45" s="1"/>
  <c r="M21" i="45"/>
  <c r="M17" i="45"/>
  <c r="M13" i="45"/>
  <c r="M103" i="45"/>
  <c r="M79" i="45"/>
  <c r="M67" i="45"/>
  <c r="M55" i="45"/>
  <c r="M43" i="45"/>
  <c r="M99" i="45"/>
  <c r="N99" i="45" s="1"/>
  <c r="P99" i="45" s="1"/>
  <c r="M95" i="45"/>
  <c r="N95" i="45" s="1"/>
  <c r="P95" i="45" s="1"/>
  <c r="M91" i="45"/>
  <c r="N91" i="45" s="1"/>
  <c r="P91" i="45" s="1"/>
  <c r="M47" i="45"/>
  <c r="N47" i="45" s="1"/>
  <c r="P47" i="45" s="1"/>
  <c r="M75" i="45"/>
  <c r="M63" i="45"/>
  <c r="M39" i="45"/>
  <c r="M31" i="45"/>
  <c r="N31" i="45" s="1"/>
  <c r="P31" i="45" s="1"/>
  <c r="M27" i="45"/>
  <c r="N27" i="45" s="1"/>
  <c r="P27" i="45" s="1"/>
  <c r="M23" i="45"/>
  <c r="N23" i="45" s="1"/>
  <c r="P23" i="45" s="1"/>
  <c r="M15" i="45"/>
  <c r="M51" i="45"/>
  <c r="M35" i="45"/>
  <c r="M7" i="45"/>
  <c r="M87" i="45"/>
  <c r="M19" i="45"/>
  <c r="M11" i="45"/>
  <c r="M6" i="45"/>
  <c r="K38" i="45"/>
  <c r="M28" i="45"/>
  <c r="N28" i="45" s="1"/>
  <c r="P28" i="45" s="1"/>
  <c r="M20" i="45"/>
  <c r="K6" i="45"/>
  <c r="M73" i="45"/>
  <c r="K10" i="45"/>
  <c r="K71" i="45"/>
  <c r="M37" i="45"/>
  <c r="K16" i="45"/>
  <c r="N239" i="44"/>
  <c r="P239" i="44" s="1"/>
  <c r="O239" i="44"/>
  <c r="K8" i="45"/>
  <c r="O197" i="44"/>
  <c r="N197" i="44"/>
  <c r="P197" i="44" s="1"/>
  <c r="O236" i="44"/>
  <c r="N236" i="44"/>
  <c r="P236" i="44" s="1"/>
  <c r="N223" i="44"/>
  <c r="P223" i="44" s="1"/>
  <c r="O223" i="44"/>
  <c r="O204" i="44"/>
  <c r="O178" i="44"/>
  <c r="N178" i="44"/>
  <c r="P178" i="44" s="1"/>
  <c r="O150" i="44"/>
  <c r="N150" i="44"/>
  <c r="P150" i="44" s="1"/>
  <c r="N235" i="44"/>
  <c r="P235" i="44" s="1"/>
  <c r="O235" i="44"/>
  <c r="M178" i="44"/>
  <c r="M168" i="44"/>
  <c r="N168" i="44" s="1"/>
  <c r="P168" i="44" s="1"/>
  <c r="M157" i="44"/>
  <c r="N157" i="44" s="1"/>
  <c r="P157" i="44" s="1"/>
  <c r="O160" i="44"/>
  <c r="N160" i="44"/>
  <c r="P160" i="44" s="1"/>
  <c r="M133" i="44"/>
  <c r="N133" i="44" s="1"/>
  <c r="P133" i="44" s="1"/>
  <c r="M125" i="44"/>
  <c r="N125" i="44" s="1"/>
  <c r="P125" i="44" s="1"/>
  <c r="M115" i="44"/>
  <c r="N115" i="44" s="1"/>
  <c r="P115" i="44" s="1"/>
  <c r="O109" i="44"/>
  <c r="N109" i="44"/>
  <c r="P109" i="44" s="1"/>
  <c r="M91" i="44"/>
  <c r="N91" i="44" s="1"/>
  <c r="P91" i="44" s="1"/>
  <c r="M77" i="44"/>
  <c r="N77" i="44" s="1"/>
  <c r="P77" i="44" s="1"/>
  <c r="M38" i="44"/>
  <c r="O5" i="44"/>
  <c r="N5" i="44"/>
  <c r="P5" i="44" s="1"/>
  <c r="M221" i="44"/>
  <c r="N221" i="44" s="1"/>
  <c r="P221" i="44" s="1"/>
  <c r="M141" i="44"/>
  <c r="N141" i="44" s="1"/>
  <c r="P141" i="44" s="1"/>
  <c r="N111" i="44"/>
  <c r="P111" i="44" s="1"/>
  <c r="O111" i="44"/>
  <c r="O102" i="44"/>
  <c r="M81" i="44"/>
  <c r="N81" i="44" s="1"/>
  <c r="P81" i="44" s="1"/>
  <c r="M65" i="44"/>
  <c r="N65" i="44" s="1"/>
  <c r="P65" i="44" s="1"/>
  <c r="M55" i="44"/>
  <c r="N55" i="44" s="1"/>
  <c r="P55" i="44" s="1"/>
  <c r="O48" i="44"/>
  <c r="N38" i="44"/>
  <c r="P38" i="44" s="1"/>
  <c r="O38" i="44"/>
  <c r="M29" i="44"/>
  <c r="O18" i="44"/>
  <c r="O122" i="44"/>
  <c r="O86" i="44"/>
  <c r="O33" i="44"/>
  <c r="N35" i="44"/>
  <c r="P35" i="44" s="1"/>
  <c r="O35" i="44"/>
  <c r="O165" i="44"/>
  <c r="O28" i="44"/>
  <c r="O72" i="44"/>
  <c r="O120" i="44"/>
  <c r="O173" i="44"/>
  <c r="O183" i="44"/>
  <c r="N198" i="44"/>
  <c r="P198" i="44" s="1"/>
  <c r="O198" i="44"/>
  <c r="O238" i="44"/>
  <c r="N238" i="44"/>
  <c r="P238" i="44" s="1"/>
  <c r="M162" i="44"/>
  <c r="N162" i="44" s="1"/>
  <c r="P162" i="44" s="1"/>
  <c r="N103" i="44"/>
  <c r="P103" i="44" s="1"/>
  <c r="O103" i="44"/>
  <c r="O81" i="44"/>
  <c r="M67" i="44"/>
  <c r="M46" i="44"/>
  <c r="N46" i="44" s="1"/>
  <c r="P46" i="44" s="1"/>
  <c r="O30" i="44"/>
  <c r="M166" i="44"/>
  <c r="N166" i="44" s="1"/>
  <c r="P166" i="44" s="1"/>
  <c r="N67" i="44"/>
  <c r="P67" i="44" s="1"/>
  <c r="O67" i="44"/>
  <c r="M109" i="44"/>
  <c r="O20" i="44"/>
  <c r="K64" i="45"/>
  <c r="K20" i="45"/>
  <c r="K80" i="45"/>
  <c r="K82" i="45"/>
  <c r="K58" i="45"/>
  <c r="K103" i="45"/>
  <c r="K84" i="45"/>
  <c r="K102" i="45"/>
  <c r="K54" i="45"/>
  <c r="K12" i="45"/>
  <c r="K48" i="45"/>
  <c r="K66" i="45"/>
  <c r="O228" i="44"/>
  <c r="N211" i="44"/>
  <c r="P211" i="44" s="1"/>
  <c r="O211" i="44"/>
  <c r="O208" i="44"/>
  <c r="O232" i="44"/>
  <c r="O209" i="44"/>
  <c r="N209" i="44"/>
  <c r="P209" i="44" s="1"/>
  <c r="N199" i="44"/>
  <c r="P199" i="44" s="1"/>
  <c r="O199" i="44"/>
  <c r="O186" i="44"/>
  <c r="N186" i="44"/>
  <c r="P186" i="44" s="1"/>
  <c r="O233" i="44"/>
  <c r="N233" i="44"/>
  <c r="P233" i="44" s="1"/>
  <c r="O190" i="44"/>
  <c r="N190" i="44"/>
  <c r="P190" i="44" s="1"/>
  <c r="O144" i="44"/>
  <c r="N144" i="44"/>
  <c r="P144" i="44" s="1"/>
  <c r="O176" i="44"/>
  <c r="N176" i="44"/>
  <c r="P176" i="44" s="1"/>
  <c r="O147" i="44"/>
  <c r="O201" i="44"/>
  <c r="N201" i="44"/>
  <c r="P201" i="44" s="1"/>
  <c r="N123" i="44"/>
  <c r="P123" i="44" s="1"/>
  <c r="O123" i="44"/>
  <c r="O70" i="44"/>
  <c r="O27" i="44"/>
  <c r="N161" i="44"/>
  <c r="P161" i="44" s="1"/>
  <c r="O161" i="44"/>
  <c r="O101" i="44"/>
  <c r="N101" i="44"/>
  <c r="P101" i="44" s="1"/>
  <c r="N78" i="44"/>
  <c r="P78" i="44" s="1"/>
  <c r="O78" i="44"/>
  <c r="O36" i="44"/>
  <c r="N36" i="44"/>
  <c r="P36" i="44" s="1"/>
  <c r="O24" i="44"/>
  <c r="O14" i="44"/>
  <c r="O121" i="44"/>
  <c r="N121" i="44"/>
  <c r="P121" i="44" s="1"/>
  <c r="O85" i="44"/>
  <c r="N85" i="44"/>
  <c r="P85" i="44" s="1"/>
  <c r="O26" i="44"/>
  <c r="N39" i="44"/>
  <c r="P39" i="44" s="1"/>
  <c r="O39" i="44"/>
  <c r="N177" i="44"/>
  <c r="P177" i="44" s="1"/>
  <c r="O177" i="44"/>
  <c r="O60" i="44"/>
  <c r="N60" i="44"/>
  <c r="P60" i="44" s="1"/>
  <c r="O76" i="44"/>
  <c r="O124" i="44"/>
  <c r="N181" i="44"/>
  <c r="P181" i="44" s="1"/>
  <c r="O181" i="44"/>
  <c r="O191" i="44"/>
  <c r="N222" i="44"/>
  <c r="P222" i="44" s="1"/>
  <c r="O222" i="44"/>
  <c r="O152" i="44"/>
  <c r="N152" i="44"/>
  <c r="P152" i="44" s="1"/>
  <c r="O137" i="44"/>
  <c r="N137" i="44"/>
  <c r="P137" i="44" s="1"/>
  <c r="O66" i="44"/>
  <c r="O29" i="44"/>
  <c r="N29" i="44"/>
  <c r="P29" i="44" s="1"/>
  <c r="M236" i="44"/>
  <c r="M232" i="44"/>
  <c r="N232" i="44" s="1"/>
  <c r="P232" i="44" s="1"/>
  <c r="M208" i="44"/>
  <c r="N208" i="44" s="1"/>
  <c r="P208" i="44" s="1"/>
  <c r="M228" i="44"/>
  <c r="N228" i="44" s="1"/>
  <c r="P228" i="44" s="1"/>
  <c r="M212" i="44"/>
  <c r="N212" i="44" s="1"/>
  <c r="P212" i="44" s="1"/>
  <c r="M200" i="44"/>
  <c r="N200" i="44" s="1"/>
  <c r="P200" i="44" s="1"/>
  <c r="M220" i="44"/>
  <c r="N220" i="44" s="1"/>
  <c r="P220" i="44" s="1"/>
  <c r="M196" i="44"/>
  <c r="N196" i="44" s="1"/>
  <c r="P196" i="44" s="1"/>
  <c r="M193" i="44"/>
  <c r="N193" i="44" s="1"/>
  <c r="P193" i="44" s="1"/>
  <c r="M189" i="44"/>
  <c r="N189" i="44" s="1"/>
  <c r="P189" i="44" s="1"/>
  <c r="M185" i="44"/>
  <c r="N185" i="44" s="1"/>
  <c r="P185" i="44" s="1"/>
  <c r="M181" i="44"/>
  <c r="M177" i="44"/>
  <c r="M173" i="44"/>
  <c r="N173" i="44" s="1"/>
  <c r="P173" i="44" s="1"/>
  <c r="M169" i="44"/>
  <c r="N169" i="44" s="1"/>
  <c r="P169" i="44" s="1"/>
  <c r="M165" i="44"/>
  <c r="N165" i="44" s="1"/>
  <c r="P165" i="44" s="1"/>
  <c r="M216" i="44"/>
  <c r="N216" i="44" s="1"/>
  <c r="P216" i="44" s="1"/>
  <c r="M191" i="44"/>
  <c r="N191" i="44" s="1"/>
  <c r="P191" i="44" s="1"/>
  <c r="M183" i="44"/>
  <c r="N183" i="44" s="1"/>
  <c r="P183" i="44" s="1"/>
  <c r="M175" i="44"/>
  <c r="N175" i="44" s="1"/>
  <c r="P175" i="44" s="1"/>
  <c r="M142" i="44"/>
  <c r="N142" i="44" s="1"/>
  <c r="P142" i="44" s="1"/>
  <c r="M138" i="44"/>
  <c r="N138" i="44" s="1"/>
  <c r="P138" i="44" s="1"/>
  <c r="M134" i="44"/>
  <c r="N134" i="44" s="1"/>
  <c r="P134" i="44" s="1"/>
  <c r="M130" i="44"/>
  <c r="N130" i="44" s="1"/>
  <c r="P130" i="44" s="1"/>
  <c r="M126" i="44"/>
  <c r="N126" i="44" s="1"/>
  <c r="P126" i="44" s="1"/>
  <c r="M122" i="44"/>
  <c r="N122" i="44" s="1"/>
  <c r="P122" i="44" s="1"/>
  <c r="M118" i="44"/>
  <c r="N118" i="44" s="1"/>
  <c r="P118" i="44" s="1"/>
  <c r="M114" i="44"/>
  <c r="N114" i="44" s="1"/>
  <c r="P114" i="44" s="1"/>
  <c r="M110" i="44"/>
  <c r="N110" i="44" s="1"/>
  <c r="P110" i="44" s="1"/>
  <c r="M106" i="44"/>
  <c r="N106" i="44" s="1"/>
  <c r="P106" i="44" s="1"/>
  <c r="M102" i="44"/>
  <c r="N102" i="44" s="1"/>
  <c r="P102" i="44" s="1"/>
  <c r="M98" i="44"/>
  <c r="N98" i="44" s="1"/>
  <c r="P98" i="44" s="1"/>
  <c r="M94" i="44"/>
  <c r="N94" i="44" s="1"/>
  <c r="P94" i="44" s="1"/>
  <c r="M90" i="44"/>
  <c r="N90" i="44" s="1"/>
  <c r="P90" i="44" s="1"/>
  <c r="M86" i="44"/>
  <c r="N86" i="44" s="1"/>
  <c r="P86" i="44" s="1"/>
  <c r="M82" i="44"/>
  <c r="N82" i="44" s="1"/>
  <c r="P82" i="44" s="1"/>
  <c r="M78" i="44"/>
  <c r="M74" i="44"/>
  <c r="N74" i="44" s="1"/>
  <c r="P74" i="44" s="1"/>
  <c r="M70" i="44"/>
  <c r="N70" i="44" s="1"/>
  <c r="P70" i="44" s="1"/>
  <c r="M66" i="44"/>
  <c r="N66" i="44" s="1"/>
  <c r="P66" i="44" s="1"/>
  <c r="M62" i="44"/>
  <c r="N62" i="44" s="1"/>
  <c r="P62" i="44" s="1"/>
  <c r="M58" i="44"/>
  <c r="N58" i="44" s="1"/>
  <c r="P58" i="44" s="1"/>
  <c r="M30" i="44"/>
  <c r="N30" i="44" s="1"/>
  <c r="P30" i="44" s="1"/>
  <c r="M26" i="44"/>
  <c r="N26" i="44" s="1"/>
  <c r="P26" i="44" s="1"/>
  <c r="M224" i="44"/>
  <c r="N224" i="44" s="1"/>
  <c r="P224" i="44" s="1"/>
  <c r="M204" i="44"/>
  <c r="N204" i="44" s="1"/>
  <c r="P204" i="44" s="1"/>
  <c r="M163" i="44"/>
  <c r="N163" i="44" s="1"/>
  <c r="P163" i="44" s="1"/>
  <c r="M155" i="44"/>
  <c r="N155" i="44" s="1"/>
  <c r="P155" i="44" s="1"/>
  <c r="M147" i="44"/>
  <c r="N147" i="44" s="1"/>
  <c r="P147" i="44" s="1"/>
  <c r="M159" i="44"/>
  <c r="N159" i="44" s="1"/>
  <c r="P159" i="44" s="1"/>
  <c r="M151" i="44"/>
  <c r="N151" i="44" s="1"/>
  <c r="P151" i="44" s="1"/>
  <c r="M53" i="44"/>
  <c r="N53" i="44" s="1"/>
  <c r="P53" i="44" s="1"/>
  <c r="M49" i="44"/>
  <c r="N49" i="44" s="1"/>
  <c r="P49" i="44" s="1"/>
  <c r="M45" i="44"/>
  <c r="N45" i="44" s="1"/>
  <c r="P45" i="44" s="1"/>
  <c r="M41" i="44"/>
  <c r="N41" i="44" s="1"/>
  <c r="P41" i="44" s="1"/>
  <c r="M37" i="44"/>
  <c r="N37" i="44" s="1"/>
  <c r="P37" i="44" s="1"/>
  <c r="M33" i="44"/>
  <c r="N33" i="44" s="1"/>
  <c r="P33" i="44" s="1"/>
  <c r="M167" i="44"/>
  <c r="N167" i="44" s="1"/>
  <c r="P167" i="44" s="1"/>
  <c r="M140" i="44"/>
  <c r="N140" i="44" s="1"/>
  <c r="P140" i="44" s="1"/>
  <c r="M120" i="44"/>
  <c r="N120" i="44" s="1"/>
  <c r="P120" i="44" s="1"/>
  <c r="M104" i="44"/>
  <c r="N104" i="44" s="1"/>
  <c r="P104" i="44" s="1"/>
  <c r="M92" i="44"/>
  <c r="N92" i="44" s="1"/>
  <c r="P92" i="44" s="1"/>
  <c r="M84" i="44"/>
  <c r="N84" i="44" s="1"/>
  <c r="P84" i="44" s="1"/>
  <c r="M56" i="44"/>
  <c r="N56" i="44" s="1"/>
  <c r="P56" i="44" s="1"/>
  <c r="M52" i="44"/>
  <c r="N52" i="44" s="1"/>
  <c r="P52" i="44" s="1"/>
  <c r="M32" i="44"/>
  <c r="N32" i="44" s="1"/>
  <c r="P32" i="44" s="1"/>
  <c r="M11" i="44"/>
  <c r="N11" i="44" s="1"/>
  <c r="P11" i="44" s="1"/>
  <c r="M7" i="44"/>
  <c r="N7" i="44" s="1"/>
  <c r="P7" i="44" s="1"/>
  <c r="M80" i="44"/>
  <c r="N80" i="44" s="1"/>
  <c r="P80" i="44" s="1"/>
  <c r="M72" i="44"/>
  <c r="N72" i="44" s="1"/>
  <c r="P72" i="44" s="1"/>
  <c r="M64" i="44"/>
  <c r="N64" i="44" s="1"/>
  <c r="P64" i="44" s="1"/>
  <c r="M6" i="44"/>
  <c r="N6" i="44" s="1"/>
  <c r="P6" i="44" s="1"/>
  <c r="M171" i="44"/>
  <c r="N171" i="44" s="1"/>
  <c r="P171" i="44" s="1"/>
  <c r="M108" i="44"/>
  <c r="N108" i="44" s="1"/>
  <c r="P108" i="44" s="1"/>
  <c r="M88" i="44"/>
  <c r="N88" i="44" s="1"/>
  <c r="P88" i="44" s="1"/>
  <c r="M60" i="44"/>
  <c r="M44" i="44"/>
  <c r="N44" i="44" s="1"/>
  <c r="P44" i="44" s="1"/>
  <c r="M40" i="44"/>
  <c r="N40" i="44" s="1"/>
  <c r="P40" i="44" s="1"/>
  <c r="M20" i="44"/>
  <c r="N20" i="44" s="1"/>
  <c r="P20" i="44" s="1"/>
  <c r="M16" i="44"/>
  <c r="N16" i="44" s="1"/>
  <c r="P16" i="44" s="1"/>
  <c r="M12" i="44"/>
  <c r="M8" i="44"/>
  <c r="N8" i="44" s="1"/>
  <c r="P8" i="44" s="1"/>
  <c r="M124" i="44"/>
  <c r="N124" i="44" s="1"/>
  <c r="P124" i="44" s="1"/>
  <c r="M36" i="44"/>
  <c r="M24" i="44"/>
  <c r="N24" i="44" s="1"/>
  <c r="P24" i="44" s="1"/>
  <c r="M22" i="44"/>
  <c r="N22" i="44" s="1"/>
  <c r="P22" i="44" s="1"/>
  <c r="M100" i="44"/>
  <c r="N100" i="44" s="1"/>
  <c r="P100" i="44" s="1"/>
  <c r="M96" i="44"/>
  <c r="N96" i="44" s="1"/>
  <c r="P96" i="44" s="1"/>
  <c r="M76" i="44"/>
  <c r="N76" i="44" s="1"/>
  <c r="P76" i="44" s="1"/>
  <c r="M68" i="44"/>
  <c r="N68" i="44" s="1"/>
  <c r="P68" i="44" s="1"/>
  <c r="M187" i="44"/>
  <c r="N187" i="44" s="1"/>
  <c r="P187" i="44" s="1"/>
  <c r="M179" i="44"/>
  <c r="N179" i="44" s="1"/>
  <c r="P179" i="44" s="1"/>
  <c r="M136" i="44"/>
  <c r="N136" i="44" s="1"/>
  <c r="P136" i="44" s="1"/>
  <c r="M128" i="44"/>
  <c r="N128" i="44" s="1"/>
  <c r="P128" i="44" s="1"/>
  <c r="M116" i="44"/>
  <c r="N116" i="44" s="1"/>
  <c r="P116" i="44" s="1"/>
  <c r="M18" i="44"/>
  <c r="N18" i="44" s="1"/>
  <c r="P18" i="44" s="1"/>
  <c r="M10" i="44"/>
  <c r="N10" i="44" s="1"/>
  <c r="P10" i="44" s="1"/>
  <c r="M132" i="44"/>
  <c r="N132" i="44" s="1"/>
  <c r="P132" i="44" s="1"/>
  <c r="M112" i="44"/>
  <c r="N112" i="44" s="1"/>
  <c r="P112" i="44" s="1"/>
  <c r="M48" i="44"/>
  <c r="N48" i="44" s="1"/>
  <c r="P48" i="44" s="1"/>
  <c r="M28" i="44"/>
  <c r="N28" i="44" s="1"/>
  <c r="P28" i="44" s="1"/>
  <c r="M14" i="44"/>
  <c r="N14" i="44" s="1"/>
  <c r="P14" i="44" s="1"/>
  <c r="N153" i="44"/>
  <c r="P153" i="44" s="1"/>
  <c r="O153" i="44"/>
  <c r="M27" i="44"/>
  <c r="N27" i="44" s="1"/>
  <c r="P27" i="44" s="1"/>
  <c r="M95" i="44"/>
  <c r="N95" i="44" s="1"/>
  <c r="P95" i="44" s="1"/>
  <c r="O40" i="44"/>
  <c r="N12" i="44"/>
  <c r="P12" i="44" s="1"/>
  <c r="O12" i="44"/>
  <c r="M15" i="44"/>
  <c r="N15" i="44" s="1"/>
  <c r="P15" i="44" s="1"/>
  <c r="AL6" i="43"/>
  <c r="AD8" i="43"/>
  <c r="AH8" i="43" s="1"/>
  <c r="AJ8" i="43" s="1"/>
  <c r="AD5" i="43"/>
  <c r="AF5" i="43" s="1"/>
  <c r="AD9" i="43"/>
  <c r="AH9" i="43" s="1"/>
  <c r="AJ9" i="43" s="1"/>
  <c r="AD16" i="43"/>
  <c r="AH16" i="43" s="1"/>
  <c r="AJ16" i="43" s="1"/>
  <c r="AD29" i="43"/>
  <c r="AH29" i="43" s="1"/>
  <c r="AJ29" i="43" s="1"/>
  <c r="AD33" i="43"/>
  <c r="AF33" i="43" s="1"/>
  <c r="AD49" i="43"/>
  <c r="AH49" i="43" s="1"/>
  <c r="AJ49" i="43" s="1"/>
  <c r="AD61" i="43"/>
  <c r="AD85" i="43"/>
  <c r="AH85" i="43" s="1"/>
  <c r="AJ85" i="43" s="1"/>
  <c r="AD93" i="43"/>
  <c r="AH93" i="43" s="1"/>
  <c r="AJ93" i="43" s="1"/>
  <c r="AD12" i="43"/>
  <c r="AH12" i="43" s="1"/>
  <c r="AJ12" i="43" s="1"/>
  <c r="AD40" i="43"/>
  <c r="AD112" i="43"/>
  <c r="AF112" i="43" s="1"/>
  <c r="AD78" i="43"/>
  <c r="AF78" i="43" s="1"/>
  <c r="AD70" i="43"/>
  <c r="AF70" i="43" s="1"/>
  <c r="AD94" i="43"/>
  <c r="Z130" i="43"/>
  <c r="AG130" i="43" s="1"/>
  <c r="AD171" i="43"/>
  <c r="AD214" i="43"/>
  <c r="AF214" i="43" s="1"/>
  <c r="AD218" i="43"/>
  <c r="AD226" i="43"/>
  <c r="AD153" i="43"/>
  <c r="AD161" i="43"/>
  <c r="AF161" i="43" s="1"/>
  <c r="AK161" i="43"/>
  <c r="AD163" i="43"/>
  <c r="AD197" i="43"/>
  <c r="AD234" i="43"/>
  <c r="AH234" i="43" s="1"/>
  <c r="AJ234" i="43" s="1"/>
  <c r="AD116" i="43"/>
  <c r="AD127" i="43"/>
  <c r="AD167" i="43"/>
  <c r="AK177" i="43"/>
  <c r="AD179" i="43"/>
  <c r="AD60" i="43"/>
  <c r="AH60" i="43" s="1"/>
  <c r="AJ60" i="43" s="1"/>
  <c r="Z60" i="43"/>
  <c r="AG60" i="43" s="1"/>
  <c r="AK125" i="43"/>
  <c r="AL125" i="43" s="1"/>
  <c r="Z125" i="43"/>
  <c r="AG125" i="43" s="1"/>
  <c r="AD232" i="43"/>
  <c r="AK232" i="43"/>
  <c r="Z232" i="43"/>
  <c r="AG232" i="43" s="1"/>
  <c r="AK35" i="43"/>
  <c r="AL35" i="43" s="1"/>
  <c r="Z35" i="43"/>
  <c r="AG35" i="43" s="1"/>
  <c r="Z59" i="43"/>
  <c r="AG59" i="43" s="1"/>
  <c r="AK59" i="43"/>
  <c r="AL59" i="43" s="1"/>
  <c r="AD236" i="43"/>
  <c r="AF236" i="43" s="1"/>
  <c r="Z236" i="43"/>
  <c r="AG236" i="43" s="1"/>
  <c r="AK236" i="43"/>
  <c r="AK83" i="43"/>
  <c r="AL83" i="43" s="1"/>
  <c r="Z83" i="43"/>
  <c r="AG83" i="43" s="1"/>
  <c r="Z91" i="43"/>
  <c r="AG91" i="43" s="1"/>
  <c r="AK91" i="43"/>
  <c r="AD20" i="43"/>
  <c r="AH20" i="43" s="1"/>
  <c r="AJ20" i="43" s="1"/>
  <c r="Z20" i="43"/>
  <c r="AG20" i="43" s="1"/>
  <c r="AD48" i="43"/>
  <c r="Z48" i="43"/>
  <c r="AG48" i="43" s="1"/>
  <c r="AK48" i="43"/>
  <c r="AK52" i="43"/>
  <c r="Z52" i="43"/>
  <c r="AG52" i="43" s="1"/>
  <c r="AD76" i="43"/>
  <c r="AH76" i="43" s="1"/>
  <c r="AJ76" i="43" s="1"/>
  <c r="Z76" i="43"/>
  <c r="AG76" i="43" s="1"/>
  <c r="AK133" i="43"/>
  <c r="AL133" i="43" s="1"/>
  <c r="Z133" i="43"/>
  <c r="AG133" i="43" s="1"/>
  <c r="AD32" i="43"/>
  <c r="AH32" i="43" s="1"/>
  <c r="AJ32" i="43" s="1"/>
  <c r="Z32" i="43"/>
  <c r="AG32" i="43" s="1"/>
  <c r="AK32" i="43"/>
  <c r="AK36" i="43"/>
  <c r="AL36" i="43" s="1"/>
  <c r="AN36" i="43" s="1"/>
  <c r="Z36" i="43"/>
  <c r="AG36" i="43" s="1"/>
  <c r="AK11" i="43"/>
  <c r="AL11" i="43" s="1"/>
  <c r="Z11" i="43"/>
  <c r="AG11" i="43" s="1"/>
  <c r="AD68" i="43"/>
  <c r="AH68" i="43" s="1"/>
  <c r="AJ68" i="43" s="1"/>
  <c r="Z68" i="43"/>
  <c r="AG68" i="43" s="1"/>
  <c r="AD92" i="43"/>
  <c r="AH92" i="43" s="1"/>
  <c r="AJ92" i="43" s="1"/>
  <c r="Z92" i="43"/>
  <c r="AG92" i="43" s="1"/>
  <c r="Z97" i="43"/>
  <c r="AG97" i="43" s="1"/>
  <c r="AK97" i="43"/>
  <c r="AL97" i="43" s="1"/>
  <c r="AK101" i="43"/>
  <c r="AL101" i="43" s="1"/>
  <c r="Z101" i="43"/>
  <c r="AG101" i="43" s="1"/>
  <c r="AD216" i="43"/>
  <c r="AK216" i="43"/>
  <c r="Z216" i="43"/>
  <c r="AG216" i="43" s="1"/>
  <c r="AK220" i="43"/>
  <c r="AL220" i="43" s="1"/>
  <c r="Z220" i="43"/>
  <c r="AG220" i="43" s="1"/>
  <c r="AK224" i="43"/>
  <c r="Z224" i="43"/>
  <c r="AG224" i="43" s="1"/>
  <c r="AD228" i="43"/>
  <c r="AF228" i="43" s="1"/>
  <c r="Z228" i="43"/>
  <c r="AG228" i="43" s="1"/>
  <c r="AK228" i="43"/>
  <c r="AD11" i="43"/>
  <c r="AF11" i="43" s="1"/>
  <c r="AK104" i="43"/>
  <c r="AL104" i="43" s="1"/>
  <c r="AK151" i="43"/>
  <c r="AD19" i="43"/>
  <c r="AF19" i="43" s="1"/>
  <c r="AD39" i="43"/>
  <c r="AF39" i="43" s="1"/>
  <c r="Z84" i="43"/>
  <c r="AG84" i="43" s="1"/>
  <c r="Z96" i="43"/>
  <c r="AG96" i="43" s="1"/>
  <c r="AD110" i="43"/>
  <c r="AH110" i="43" s="1"/>
  <c r="AJ110" i="43" s="1"/>
  <c r="Z112" i="43"/>
  <c r="AG112" i="43" s="1"/>
  <c r="AD118" i="43"/>
  <c r="AF118" i="43" s="1"/>
  <c r="Z138" i="43"/>
  <c r="AG138" i="43" s="1"/>
  <c r="AK155" i="43"/>
  <c r="AD158" i="43"/>
  <c r="AK171" i="43"/>
  <c r="AD185" i="43"/>
  <c r="Z189" i="43"/>
  <c r="AG189" i="43" s="1"/>
  <c r="Z193" i="43"/>
  <c r="AG193" i="43" s="1"/>
  <c r="AN193" i="43" s="1"/>
  <c r="AP193" i="43" s="1"/>
  <c r="AQ193" i="43" s="1"/>
  <c r="AD213" i="43"/>
  <c r="Z214" i="43"/>
  <c r="AG214" i="43" s="1"/>
  <c r="AD211" i="43"/>
  <c r="AH211" i="43" s="1"/>
  <c r="AJ211" i="43" s="1"/>
  <c r="Z12" i="43"/>
  <c r="AG12" i="43" s="1"/>
  <c r="AK19" i="43"/>
  <c r="Z30" i="43"/>
  <c r="AG30" i="43" s="1"/>
  <c r="AK47" i="43"/>
  <c r="AL47" i="43" s="1"/>
  <c r="AN47" i="43" s="1"/>
  <c r="AK67" i="43"/>
  <c r="AL67" i="43" s="1"/>
  <c r="AN67" i="43" s="1"/>
  <c r="AK75" i="43"/>
  <c r="AD86" i="43"/>
  <c r="AF86" i="43" s="1"/>
  <c r="Z102" i="43"/>
  <c r="AG102" i="43" s="1"/>
  <c r="Z104" i="43"/>
  <c r="AG104" i="43" s="1"/>
  <c r="Z110" i="43"/>
  <c r="AG110" i="43" s="1"/>
  <c r="AD115" i="43"/>
  <c r="Z118" i="43"/>
  <c r="AG118" i="43" s="1"/>
  <c r="AF123" i="43"/>
  <c r="AD146" i="43"/>
  <c r="AL161" i="43"/>
  <c r="AN161" i="43" s="1"/>
  <c r="AO161" i="43" s="1"/>
  <c r="AK163" i="43"/>
  <c r="AL177" i="43"/>
  <c r="AN177" i="43" s="1"/>
  <c r="AP177" i="43" s="1"/>
  <c r="AK179" i="43"/>
  <c r="AL179" i="43" s="1"/>
  <c r="AN179" i="43" s="1"/>
  <c r="Z185" i="43"/>
  <c r="AG185" i="43" s="1"/>
  <c r="Z205" i="43"/>
  <c r="AG205" i="43" s="1"/>
  <c r="AN205" i="43" s="1"/>
  <c r="AD224" i="43"/>
  <c r="AH224" i="43" s="1"/>
  <c r="AJ224" i="43" s="1"/>
  <c r="AL193" i="43"/>
  <c r="Z39" i="43"/>
  <c r="AG39" i="43" s="1"/>
  <c r="AL55" i="43"/>
  <c r="AL102" i="43"/>
  <c r="AD107" i="43"/>
  <c r="AL110" i="43"/>
  <c r="AN110" i="43" s="1"/>
  <c r="AP110" i="43" s="1"/>
  <c r="AK112" i="43"/>
  <c r="AL112" i="43" s="1"/>
  <c r="AN112" i="43" s="1"/>
  <c r="AL118" i="43"/>
  <c r="AK120" i="43"/>
  <c r="AD144" i="43"/>
  <c r="AF144" i="43" s="1"/>
  <c r="AD149" i="43"/>
  <c r="Z153" i="43"/>
  <c r="AG153" i="43" s="1"/>
  <c r="AN153" i="43" s="1"/>
  <c r="Z163" i="43"/>
  <c r="AG163" i="43" s="1"/>
  <c r="Z169" i="43"/>
  <c r="AG169" i="43" s="1"/>
  <c r="Z179" i="43"/>
  <c r="AG179" i="43" s="1"/>
  <c r="AL185" i="43"/>
  <c r="AK214" i="43"/>
  <c r="Z7" i="43"/>
  <c r="AG7" i="43" s="1"/>
  <c r="AK7" i="43"/>
  <c r="AH33" i="43"/>
  <c r="AJ33" i="43" s="1"/>
  <c r="AK37" i="43"/>
  <c r="AL37" i="43" s="1"/>
  <c r="Z37" i="43"/>
  <c r="AG37" i="43" s="1"/>
  <c r="AD37" i="43"/>
  <c r="AP161" i="43"/>
  <c r="Z28" i="43"/>
  <c r="AG28" i="43" s="1"/>
  <c r="AK28" i="43"/>
  <c r="AD28" i="43"/>
  <c r="AF9" i="43"/>
  <c r="AK17" i="43"/>
  <c r="AL17" i="43" s="1"/>
  <c r="Z17" i="43"/>
  <c r="AG17" i="43" s="1"/>
  <c r="AL30" i="43"/>
  <c r="AD30" i="43"/>
  <c r="AH40" i="43"/>
  <c r="AJ40" i="43" s="1"/>
  <c r="AF40" i="43"/>
  <c r="AK45" i="43"/>
  <c r="Z45" i="43"/>
  <c r="AG45" i="43" s="1"/>
  <c r="AH61" i="43"/>
  <c r="AJ61" i="43" s="1"/>
  <c r="AF61" i="43"/>
  <c r="AK65" i="43"/>
  <c r="Z65" i="43"/>
  <c r="AG65" i="43" s="1"/>
  <c r="AD65" i="43"/>
  <c r="AH69" i="43"/>
  <c r="AJ69" i="43" s="1"/>
  <c r="AF69" i="43"/>
  <c r="AD88" i="43"/>
  <c r="Z88" i="43"/>
  <c r="AG88" i="43" s="1"/>
  <c r="AK88" i="43"/>
  <c r="AC244" i="43"/>
  <c r="Z6" i="43"/>
  <c r="AG6" i="43" s="1"/>
  <c r="AN6" i="43" s="1"/>
  <c r="Z8" i="43"/>
  <c r="AG8" i="43" s="1"/>
  <c r="Y10" i="43"/>
  <c r="AK12" i="43"/>
  <c r="AL12" i="43" s="1"/>
  <c r="AF13" i="43"/>
  <c r="AD14" i="43"/>
  <c r="Z15" i="43"/>
  <c r="AG15" i="43" s="1"/>
  <c r="AN15" i="43" s="1"/>
  <c r="Z16" i="43"/>
  <c r="AG16" i="43" s="1"/>
  <c r="Y18" i="43"/>
  <c r="AL19" i="43"/>
  <c r="AN19" i="43" s="1"/>
  <c r="AK20" i="43"/>
  <c r="AL20" i="43" s="1"/>
  <c r="AF21" i="43"/>
  <c r="AD22" i="43"/>
  <c r="Z23" i="43"/>
  <c r="AG23" i="43" s="1"/>
  <c r="AN23" i="43" s="1"/>
  <c r="Z24" i="43"/>
  <c r="AG24" i="43" s="1"/>
  <c r="AD25" i="43"/>
  <c r="AD27" i="43"/>
  <c r="AK29" i="43"/>
  <c r="Z29" i="43"/>
  <c r="AG29" i="43" s="1"/>
  <c r="AK31" i="43"/>
  <c r="AL31" i="43" s="1"/>
  <c r="AN31" i="43" s="1"/>
  <c r="Y38" i="43"/>
  <c r="Z51" i="43"/>
  <c r="AG51" i="43" s="1"/>
  <c r="AN51" i="43" s="1"/>
  <c r="AL52" i="43"/>
  <c r="AK54" i="43"/>
  <c r="AL54" i="43" s="1"/>
  <c r="AN54" i="43" s="1"/>
  <c r="Z56" i="43"/>
  <c r="AG56" i="43" s="1"/>
  <c r="AK56" i="43"/>
  <c r="AL56" i="43" s="1"/>
  <c r="AK58" i="43"/>
  <c r="AL58" i="43" s="1"/>
  <c r="AN58" i="43" s="1"/>
  <c r="AD58" i="43"/>
  <c r="AK62" i="43"/>
  <c r="AL62" i="43" s="1"/>
  <c r="Z62" i="43"/>
  <c r="AG62" i="43" s="1"/>
  <c r="AK63" i="43"/>
  <c r="AL63" i="43" s="1"/>
  <c r="Z63" i="43"/>
  <c r="AG63" i="43" s="1"/>
  <c r="AK70" i="43"/>
  <c r="AL70" i="43" s="1"/>
  <c r="Z70" i="43"/>
  <c r="AG70" i="43" s="1"/>
  <c r="AK71" i="43"/>
  <c r="AL71" i="43" s="1"/>
  <c r="Z71" i="43"/>
  <c r="AG71" i="43" s="1"/>
  <c r="AD75" i="43"/>
  <c r="AL75" i="43"/>
  <c r="AN75" i="43" s="1"/>
  <c r="AD98" i="43"/>
  <c r="AK98" i="43"/>
  <c r="AL98" i="43" s="1"/>
  <c r="Z98" i="43"/>
  <c r="AG98" i="43" s="1"/>
  <c r="AF120" i="43"/>
  <c r="AH120" i="43"/>
  <c r="AJ120" i="43" s="1"/>
  <c r="AF127" i="43"/>
  <c r="AH127" i="43"/>
  <c r="AJ127" i="43" s="1"/>
  <c r="AK141" i="43"/>
  <c r="AL141" i="43" s="1"/>
  <c r="Z141" i="43"/>
  <c r="AG141" i="43" s="1"/>
  <c r="AK172" i="43"/>
  <c r="AL172" i="43" s="1"/>
  <c r="Z172" i="43"/>
  <c r="AG172" i="43" s="1"/>
  <c r="AK25" i="43"/>
  <c r="AL25" i="43" s="1"/>
  <c r="Z25" i="43"/>
  <c r="AG25" i="43" s="1"/>
  <c r="AD43" i="43"/>
  <c r="AK53" i="43"/>
  <c r="AL53" i="43" s="1"/>
  <c r="Z53" i="43"/>
  <c r="AG53" i="43" s="1"/>
  <c r="AD53" i="43"/>
  <c r="AD67" i="43"/>
  <c r="AD182" i="43"/>
  <c r="AK13" i="43"/>
  <c r="AL13" i="43" s="1"/>
  <c r="Z13" i="43"/>
  <c r="AG13" i="43" s="1"/>
  <c r="AD15" i="43"/>
  <c r="AD17" i="43"/>
  <c r="AK21" i="43"/>
  <c r="Z21" i="43"/>
  <c r="AG21" i="43" s="1"/>
  <c r="AD23" i="43"/>
  <c r="Z40" i="43"/>
  <c r="AG40" i="43" s="1"/>
  <c r="AK40" i="43"/>
  <c r="AL40" i="43" s="1"/>
  <c r="AK42" i="43"/>
  <c r="AL42" i="43" s="1"/>
  <c r="AN42" i="43" s="1"/>
  <c r="AD42" i="43"/>
  <c r="Z43" i="43"/>
  <c r="AG43" i="43" s="1"/>
  <c r="AK43" i="43"/>
  <c r="AL43" i="43" s="1"/>
  <c r="AD44" i="43"/>
  <c r="AK44" i="43"/>
  <c r="AL44" i="43" s="1"/>
  <c r="AN44" i="43" s="1"/>
  <c r="AL45" i="43"/>
  <c r="AK49" i="43"/>
  <c r="AL49" i="43" s="1"/>
  <c r="Z49" i="43"/>
  <c r="AG49" i="43" s="1"/>
  <c r="AD54" i="43"/>
  <c r="Z55" i="43"/>
  <c r="AG55" i="43" s="1"/>
  <c r="AK57" i="43"/>
  <c r="AL57" i="43" s="1"/>
  <c r="Z57" i="43"/>
  <c r="AG57" i="43" s="1"/>
  <c r="AF62" i="43"/>
  <c r="AH62" i="43"/>
  <c r="AJ62" i="43" s="1"/>
  <c r="AH70" i="43"/>
  <c r="AJ70" i="43" s="1"/>
  <c r="AK81" i="43"/>
  <c r="Z81" i="43"/>
  <c r="AG81" i="43" s="1"/>
  <c r="AD81" i="43"/>
  <c r="AD83" i="43"/>
  <c r="AF94" i="43"/>
  <c r="AH94" i="43"/>
  <c r="AJ94" i="43" s="1"/>
  <c r="AF108" i="43"/>
  <c r="AH108" i="43"/>
  <c r="AJ108" i="43" s="1"/>
  <c r="AF135" i="43"/>
  <c r="AH135" i="43"/>
  <c r="AJ135" i="43" s="1"/>
  <c r="AD150" i="43"/>
  <c r="AK5" i="43"/>
  <c r="AL5" i="43" s="1"/>
  <c r="Z5" i="43"/>
  <c r="AD7" i="43"/>
  <c r="AK9" i="43"/>
  <c r="AL9" i="43" s="1"/>
  <c r="Z9" i="43"/>
  <c r="AG9" i="43" s="1"/>
  <c r="AD41" i="43"/>
  <c r="AK73" i="43"/>
  <c r="Z73" i="43"/>
  <c r="AG73" i="43" s="1"/>
  <c r="AD73" i="43"/>
  <c r="AH78" i="43"/>
  <c r="AJ78" i="43" s="1"/>
  <c r="AH107" i="43"/>
  <c r="AJ107" i="43" s="1"/>
  <c r="AF107" i="43"/>
  <c r="AD109" i="43"/>
  <c r="X244" i="43"/>
  <c r="AD6" i="43"/>
  <c r="AL7" i="43"/>
  <c r="AF8" i="43"/>
  <c r="AK8" i="43"/>
  <c r="AL8" i="43" s="1"/>
  <c r="AK14" i="43"/>
  <c r="AL14" i="43" s="1"/>
  <c r="Z14" i="43"/>
  <c r="AG14" i="43" s="1"/>
  <c r="AF16" i="43"/>
  <c r="AK16" i="43"/>
  <c r="AL16" i="43" s="1"/>
  <c r="AL21" i="43"/>
  <c r="AK22" i="43"/>
  <c r="AL22" i="43" s="1"/>
  <c r="Z22" i="43"/>
  <c r="AG22" i="43" s="1"/>
  <c r="AF24" i="43"/>
  <c r="AK24" i="43"/>
  <c r="AL24" i="43" s="1"/>
  <c r="AK26" i="43"/>
  <c r="AL26" i="43" s="1"/>
  <c r="AN26" i="43" s="1"/>
  <c r="AD26" i="43"/>
  <c r="Z27" i="43"/>
  <c r="AG27" i="43" s="1"/>
  <c r="AK27" i="43"/>
  <c r="AL27" i="43" s="1"/>
  <c r="AL29" i="43"/>
  <c r="AK33" i="43"/>
  <c r="AL33" i="43" s="1"/>
  <c r="Z33" i="43"/>
  <c r="AG33" i="43" s="1"/>
  <c r="AL39" i="43"/>
  <c r="AN39" i="43" s="1"/>
  <c r="AK41" i="43"/>
  <c r="AL41" i="43" s="1"/>
  <c r="Z41" i="43"/>
  <c r="AG41" i="43" s="1"/>
  <c r="AD45" i="43"/>
  <c r="AL46" i="43"/>
  <c r="AN46" i="43" s="1"/>
  <c r="AD46" i="43"/>
  <c r="AD55" i="43"/>
  <c r="AH56" i="43"/>
  <c r="AJ56" i="43" s="1"/>
  <c r="AF56" i="43"/>
  <c r="AD57" i="43"/>
  <c r="AD59" i="43"/>
  <c r="AD64" i="43"/>
  <c r="Z64" i="43"/>
  <c r="AG64" i="43" s="1"/>
  <c r="AL69" i="43"/>
  <c r="AD72" i="43"/>
  <c r="Z72" i="43"/>
  <c r="AG72" i="43" s="1"/>
  <c r="AH77" i="43"/>
  <c r="AJ77" i="43" s="1"/>
  <c r="AF77" i="43"/>
  <c r="AD80" i="43"/>
  <c r="Z80" i="43"/>
  <c r="AG80" i="43" s="1"/>
  <c r="AK80" i="43"/>
  <c r="AL80" i="43" s="1"/>
  <c r="AK89" i="43"/>
  <c r="Z89" i="43"/>
  <c r="AG89" i="43" s="1"/>
  <c r="AD89" i="43"/>
  <c r="AD91" i="43"/>
  <c r="AL91" i="43"/>
  <c r="AD106" i="43"/>
  <c r="AK106" i="43"/>
  <c r="Z106" i="43"/>
  <c r="AG106" i="43" s="1"/>
  <c r="Z191" i="43"/>
  <c r="AG191" i="43" s="1"/>
  <c r="AD191" i="43"/>
  <c r="AK191" i="43"/>
  <c r="AL191" i="43" s="1"/>
  <c r="AK78" i="43"/>
  <c r="AL78" i="43" s="1"/>
  <c r="Z78" i="43"/>
  <c r="AG78" i="43" s="1"/>
  <c r="AK86" i="43"/>
  <c r="AL86" i="43" s="1"/>
  <c r="Z86" i="43"/>
  <c r="AG86" i="43" s="1"/>
  <c r="AK94" i="43"/>
  <c r="AL94" i="43" s="1"/>
  <c r="Z94" i="43"/>
  <c r="AG94" i="43" s="1"/>
  <c r="AK95" i="43"/>
  <c r="AL95" i="43" s="1"/>
  <c r="Z95" i="43"/>
  <c r="AG95" i="43" s="1"/>
  <c r="AK103" i="43"/>
  <c r="AL103" i="43" s="1"/>
  <c r="Z103" i="43"/>
  <c r="AG103" i="43" s="1"/>
  <c r="AK105" i="43"/>
  <c r="AL105" i="43" s="1"/>
  <c r="Z105" i="43"/>
  <c r="AG105" i="43" s="1"/>
  <c r="AK109" i="43"/>
  <c r="AL109" i="43" s="1"/>
  <c r="Z109" i="43"/>
  <c r="AG109" i="43" s="1"/>
  <c r="AD114" i="43"/>
  <c r="AK114" i="43"/>
  <c r="AL114" i="43" s="1"/>
  <c r="AN114" i="43" s="1"/>
  <c r="AF116" i="43"/>
  <c r="AH116" i="43"/>
  <c r="AJ116" i="43" s="1"/>
  <c r="AD117" i="43"/>
  <c r="AL117" i="43"/>
  <c r="AH118" i="43"/>
  <c r="AJ118" i="43" s="1"/>
  <c r="AD128" i="43"/>
  <c r="Z129" i="43"/>
  <c r="AG129" i="43" s="1"/>
  <c r="AK129" i="43"/>
  <c r="AL129" i="43" s="1"/>
  <c r="AD136" i="43"/>
  <c r="Z137" i="43"/>
  <c r="AG137" i="43" s="1"/>
  <c r="AK137" i="43"/>
  <c r="AK143" i="43"/>
  <c r="Z143" i="43"/>
  <c r="AG143" i="43" s="1"/>
  <c r="AD143" i="43"/>
  <c r="AF163" i="43"/>
  <c r="AH163" i="43"/>
  <c r="AJ163" i="43" s="1"/>
  <c r="AK176" i="43"/>
  <c r="Z176" i="43"/>
  <c r="AG176" i="43" s="1"/>
  <c r="AD188" i="43"/>
  <c r="AK190" i="43"/>
  <c r="AL190" i="43" s="1"/>
  <c r="Z190" i="43"/>
  <c r="AG190" i="43" s="1"/>
  <c r="AL32" i="43"/>
  <c r="AN32" i="43" s="1"/>
  <c r="Y34" i="43"/>
  <c r="AD35" i="43"/>
  <c r="AD36" i="43"/>
  <c r="AL48" i="43"/>
  <c r="AN48" i="43" s="1"/>
  <c r="Y50" i="43"/>
  <c r="AD50" i="43" s="1"/>
  <c r="AD51" i="43"/>
  <c r="AD52" i="43"/>
  <c r="AK60" i="43"/>
  <c r="AL60" i="43" s="1"/>
  <c r="AL65" i="43"/>
  <c r="Y66" i="43"/>
  <c r="AK68" i="43"/>
  <c r="AL68" i="43" s="1"/>
  <c r="AL73" i="43"/>
  <c r="Y74" i="43"/>
  <c r="AF76" i="43"/>
  <c r="AK76" i="43"/>
  <c r="AL76" i="43" s="1"/>
  <c r="Z79" i="43"/>
  <c r="AG79" i="43" s="1"/>
  <c r="AN79" i="43" s="1"/>
  <c r="AL81" i="43"/>
  <c r="Y82" i="43"/>
  <c r="AF84" i="43"/>
  <c r="AK84" i="43"/>
  <c r="AL84" i="43" s="1"/>
  <c r="Z87" i="43"/>
  <c r="AG87" i="43" s="1"/>
  <c r="AN87" i="43" s="1"/>
  <c r="AL89" i="43"/>
  <c r="Y90" i="43"/>
  <c r="AK92" i="43"/>
  <c r="AL92" i="43" s="1"/>
  <c r="Y99" i="43"/>
  <c r="AK115" i="43"/>
  <c r="AL115" i="43" s="1"/>
  <c r="Z115" i="43"/>
  <c r="AG115" i="43" s="1"/>
  <c r="AK116" i="43"/>
  <c r="AL116" i="43" s="1"/>
  <c r="Z116" i="43"/>
  <c r="AG116" i="43" s="1"/>
  <c r="AK119" i="43"/>
  <c r="AL119" i="43" s="1"/>
  <c r="Z119" i="43"/>
  <c r="AG119" i="43" s="1"/>
  <c r="AK121" i="43"/>
  <c r="AL121" i="43" s="1"/>
  <c r="Z121" i="43"/>
  <c r="AG121" i="43" s="1"/>
  <c r="AK127" i="43"/>
  <c r="AL127" i="43" s="1"/>
  <c r="Z127" i="43"/>
  <c r="AG127" i="43" s="1"/>
  <c r="AD129" i="43"/>
  <c r="AK131" i="43"/>
  <c r="AL131" i="43" s="1"/>
  <c r="Z131" i="43"/>
  <c r="AG131" i="43" s="1"/>
  <c r="AN131" i="43" s="1"/>
  <c r="AK135" i="43"/>
  <c r="AL135" i="43" s="1"/>
  <c r="Z135" i="43"/>
  <c r="AG135" i="43" s="1"/>
  <c r="AD137" i="43"/>
  <c r="AL137" i="43"/>
  <c r="AK139" i="43"/>
  <c r="AL139" i="43" s="1"/>
  <c r="Z139" i="43"/>
  <c r="AG139" i="43" s="1"/>
  <c r="Z142" i="43"/>
  <c r="AG142" i="43" s="1"/>
  <c r="AD142" i="43"/>
  <c r="Z145" i="43"/>
  <c r="AG145" i="43" s="1"/>
  <c r="AK145" i="43"/>
  <c r="AD147" i="43"/>
  <c r="AK147" i="43"/>
  <c r="AL147" i="43" s="1"/>
  <c r="Z147" i="43"/>
  <c r="AG147" i="43" s="1"/>
  <c r="AK154" i="43"/>
  <c r="AL154" i="43" s="1"/>
  <c r="Z154" i="43"/>
  <c r="AG154" i="43" s="1"/>
  <c r="AK166" i="43"/>
  <c r="AL166" i="43" s="1"/>
  <c r="Z166" i="43"/>
  <c r="AG166" i="43" s="1"/>
  <c r="AF167" i="43"/>
  <c r="AH167" i="43"/>
  <c r="AJ167" i="43" s="1"/>
  <c r="AH169" i="43"/>
  <c r="AJ169" i="43" s="1"/>
  <c r="AF169" i="43"/>
  <c r="Z201" i="43"/>
  <c r="AG201" i="43" s="1"/>
  <c r="AK201" i="43"/>
  <c r="AL28" i="43"/>
  <c r="AD31" i="43"/>
  <c r="AD47" i="43"/>
  <c r="AK61" i="43"/>
  <c r="AL61" i="43" s="1"/>
  <c r="Z61" i="43"/>
  <c r="AG61" i="43" s="1"/>
  <c r="AD63" i="43"/>
  <c r="AL64" i="43"/>
  <c r="AK69" i="43"/>
  <c r="Z69" i="43"/>
  <c r="AG69" i="43" s="1"/>
  <c r="AD71" i="43"/>
  <c r="AL72" i="43"/>
  <c r="AK77" i="43"/>
  <c r="AL77" i="43" s="1"/>
  <c r="Z77" i="43"/>
  <c r="AG77" i="43" s="1"/>
  <c r="AD79" i="43"/>
  <c r="AK85" i="43"/>
  <c r="AL85" i="43" s="1"/>
  <c r="Z85" i="43"/>
  <c r="AG85" i="43" s="1"/>
  <c r="AD87" i="43"/>
  <c r="AL88" i="43"/>
  <c r="AK93" i="43"/>
  <c r="AL93" i="43" s="1"/>
  <c r="Z93" i="43"/>
  <c r="AG93" i="43" s="1"/>
  <c r="AD95" i="43"/>
  <c r="AL96" i="43"/>
  <c r="AD96" i="43"/>
  <c r="AF104" i="43"/>
  <c r="AH104" i="43"/>
  <c r="AJ104" i="43" s="1"/>
  <c r="AK107" i="43"/>
  <c r="AL107" i="43" s="1"/>
  <c r="Z107" i="43"/>
  <c r="AG107" i="43" s="1"/>
  <c r="AK108" i="43"/>
  <c r="AL108" i="43" s="1"/>
  <c r="Z108" i="43"/>
  <c r="AG108" i="43" s="1"/>
  <c r="AK111" i="43"/>
  <c r="AL111" i="43" s="1"/>
  <c r="Z111" i="43"/>
  <c r="AG111" i="43" s="1"/>
  <c r="AK113" i="43"/>
  <c r="AL113" i="43" s="1"/>
  <c r="Z113" i="43"/>
  <c r="AG113" i="43" s="1"/>
  <c r="AK117" i="43"/>
  <c r="Z117" i="43"/>
  <c r="AG117" i="43" s="1"/>
  <c r="AN117" i="43" s="1"/>
  <c r="AL120" i="43"/>
  <c r="AN120" i="43" s="1"/>
  <c r="AD122" i="43"/>
  <c r="AK122" i="43"/>
  <c r="AL122" i="43" s="1"/>
  <c r="AN122" i="43" s="1"/>
  <c r="AH153" i="43"/>
  <c r="AJ153" i="43" s="1"/>
  <c r="AF153" i="43"/>
  <c r="AD156" i="43"/>
  <c r="AD165" i="43"/>
  <c r="AK165" i="43"/>
  <c r="AL165" i="43" s="1"/>
  <c r="Z165" i="43"/>
  <c r="AG165" i="43" s="1"/>
  <c r="Y100" i="43"/>
  <c r="AD101" i="43"/>
  <c r="AD102" i="43"/>
  <c r="AD103" i="43"/>
  <c r="AL106" i="43"/>
  <c r="AD111" i="43"/>
  <c r="AD119" i="43"/>
  <c r="AK123" i="43"/>
  <c r="AL123" i="43" s="1"/>
  <c r="Z123" i="43"/>
  <c r="AG123" i="43" s="1"/>
  <c r="Z126" i="43"/>
  <c r="AG126" i="43" s="1"/>
  <c r="AD126" i="43"/>
  <c r="AK126" i="43"/>
  <c r="AD130" i="43"/>
  <c r="AD131" i="43"/>
  <c r="AD134" i="43"/>
  <c r="Z134" i="43"/>
  <c r="AG134" i="43" s="1"/>
  <c r="AK134" i="43"/>
  <c r="AL134" i="43" s="1"/>
  <c r="AD138" i="43"/>
  <c r="AD139" i="43"/>
  <c r="AL142" i="43"/>
  <c r="AL143" i="43"/>
  <c r="AK144" i="43"/>
  <c r="AL144" i="43" s="1"/>
  <c r="Z144" i="43"/>
  <c r="AG144" i="43" s="1"/>
  <c r="AK146" i="43"/>
  <c r="AL146" i="43" s="1"/>
  <c r="Z146" i="43"/>
  <c r="AG146" i="43" s="1"/>
  <c r="AL151" i="43"/>
  <c r="AN151" i="43" s="1"/>
  <c r="AD152" i="43"/>
  <c r="AK156" i="43"/>
  <c r="AL156" i="43" s="1"/>
  <c r="Z156" i="43"/>
  <c r="AG156" i="43" s="1"/>
  <c r="AK160" i="43"/>
  <c r="Z160" i="43"/>
  <c r="AG160" i="43" s="1"/>
  <c r="AD166" i="43"/>
  <c r="AK167" i="43"/>
  <c r="AL167" i="43" s="1"/>
  <c r="Z167" i="43"/>
  <c r="AG167" i="43" s="1"/>
  <c r="AD168" i="43"/>
  <c r="AK170" i="43"/>
  <c r="AL170" i="43" s="1"/>
  <c r="Z170" i="43"/>
  <c r="AG170" i="43" s="1"/>
  <c r="AK182" i="43"/>
  <c r="AL182" i="43" s="1"/>
  <c r="Z182" i="43"/>
  <c r="AG182" i="43" s="1"/>
  <c r="AK186" i="43"/>
  <c r="AL186" i="43" s="1"/>
  <c r="Z186" i="43"/>
  <c r="AG186" i="43" s="1"/>
  <c r="AH189" i="43"/>
  <c r="AJ189" i="43" s="1"/>
  <c r="AF189" i="43"/>
  <c r="AK200" i="43"/>
  <c r="AL200" i="43" s="1"/>
  <c r="Z200" i="43"/>
  <c r="AG200" i="43" s="1"/>
  <c r="AK203" i="43"/>
  <c r="AL203" i="43" s="1"/>
  <c r="Z203" i="43"/>
  <c r="AG203" i="43" s="1"/>
  <c r="AN203" i="43" s="1"/>
  <c r="AD97" i="43"/>
  <c r="AD105" i="43"/>
  <c r="AD113" i="43"/>
  <c r="AD121" i="43"/>
  <c r="AJ123" i="43"/>
  <c r="AL126" i="43"/>
  <c r="AK128" i="43"/>
  <c r="AL128" i="43" s="1"/>
  <c r="Z128" i="43"/>
  <c r="AG128" i="43" s="1"/>
  <c r="Z136" i="43"/>
  <c r="AG136" i="43" s="1"/>
  <c r="AK136" i="43"/>
  <c r="AL136" i="43" s="1"/>
  <c r="AD145" i="43"/>
  <c r="AL145" i="43"/>
  <c r="AH149" i="43"/>
  <c r="AJ149" i="43" s="1"/>
  <c r="AF149" i="43"/>
  <c r="AL163" i="43"/>
  <c r="AF179" i="43"/>
  <c r="AH179" i="43"/>
  <c r="AJ179" i="43" s="1"/>
  <c r="AD181" i="43"/>
  <c r="AK181" i="43"/>
  <c r="AL181" i="43" s="1"/>
  <c r="Z181" i="43"/>
  <c r="AG181" i="43" s="1"/>
  <c r="AL187" i="43"/>
  <c r="AD195" i="43"/>
  <c r="Z195" i="43"/>
  <c r="AG195" i="43" s="1"/>
  <c r="AK195" i="43"/>
  <c r="AL195" i="43" s="1"/>
  <c r="Y124" i="43"/>
  <c r="AD125" i="43"/>
  <c r="AL138" i="43"/>
  <c r="AN138" i="43" s="1"/>
  <c r="Y140" i="43"/>
  <c r="AD141" i="43"/>
  <c r="AK148" i="43"/>
  <c r="AL148" i="43" s="1"/>
  <c r="Z148" i="43"/>
  <c r="AG148" i="43" s="1"/>
  <c r="AK150" i="43"/>
  <c r="AL150" i="43" s="1"/>
  <c r="Z150" i="43"/>
  <c r="AG150" i="43" s="1"/>
  <c r="AL153" i="43"/>
  <c r="AF155" i="43"/>
  <c r="AH155" i="43"/>
  <c r="AJ155" i="43" s="1"/>
  <c r="AD157" i="43"/>
  <c r="AK157" i="43"/>
  <c r="AF159" i="43"/>
  <c r="AH159" i="43"/>
  <c r="AJ159" i="43" s="1"/>
  <c r="AD160" i="43"/>
  <c r="AL160" i="43"/>
  <c r="AF171" i="43"/>
  <c r="AH171" i="43"/>
  <c r="AJ171" i="43" s="1"/>
  <c r="AK174" i="43"/>
  <c r="AL174" i="43" s="1"/>
  <c r="Z174" i="43"/>
  <c r="AG174" i="43" s="1"/>
  <c r="AK175" i="43"/>
  <c r="Z175" i="43"/>
  <c r="AG175" i="43" s="1"/>
  <c r="AK178" i="43"/>
  <c r="AL178" i="43" s="1"/>
  <c r="Z178" i="43"/>
  <c r="AG178" i="43" s="1"/>
  <c r="AN178" i="43" s="1"/>
  <c r="AK180" i="43"/>
  <c r="AL180" i="43" s="1"/>
  <c r="Z180" i="43"/>
  <c r="AG180" i="43" s="1"/>
  <c r="AN180" i="43" s="1"/>
  <c r="AD187" i="43"/>
  <c r="Z187" i="43"/>
  <c r="AG187" i="43" s="1"/>
  <c r="AN187" i="43" s="1"/>
  <c r="AK198" i="43"/>
  <c r="AL198" i="43" s="1"/>
  <c r="Z198" i="43"/>
  <c r="AG198" i="43" s="1"/>
  <c r="AL130" i="43"/>
  <c r="AN130" i="43" s="1"/>
  <c r="Y132" i="43"/>
  <c r="AD133" i="43"/>
  <c r="AD148" i="43"/>
  <c r="AD151" i="43"/>
  <c r="AK152" i="43"/>
  <c r="AL152" i="43" s="1"/>
  <c r="Z152" i="43"/>
  <c r="AG152" i="43" s="1"/>
  <c r="AL155" i="43"/>
  <c r="AN155" i="43" s="1"/>
  <c r="AK158" i="43"/>
  <c r="AL158" i="43" s="1"/>
  <c r="Z158" i="43"/>
  <c r="AG158" i="43" s="1"/>
  <c r="AK159" i="43"/>
  <c r="AL159" i="43" s="1"/>
  <c r="Z159" i="43"/>
  <c r="AG159" i="43" s="1"/>
  <c r="AK162" i="43"/>
  <c r="AL162" i="43" s="1"/>
  <c r="Z162" i="43"/>
  <c r="AG162" i="43" s="1"/>
  <c r="AK164" i="43"/>
  <c r="AL164" i="43" s="1"/>
  <c r="Z164" i="43"/>
  <c r="AG164" i="43" s="1"/>
  <c r="AK168" i="43"/>
  <c r="AL168" i="43" s="1"/>
  <c r="Z168" i="43"/>
  <c r="AG168" i="43" s="1"/>
  <c r="AL169" i="43"/>
  <c r="AL171" i="43"/>
  <c r="AN171" i="43" s="1"/>
  <c r="AD173" i="43"/>
  <c r="AK173" i="43"/>
  <c r="AL173" i="43" s="1"/>
  <c r="AN173" i="43" s="1"/>
  <c r="AD174" i="43"/>
  <c r="AD175" i="43"/>
  <c r="AD176" i="43"/>
  <c r="AL176" i="43"/>
  <c r="AH177" i="43"/>
  <c r="AJ177" i="43" s="1"/>
  <c r="AF177" i="43"/>
  <c r="AK194" i="43"/>
  <c r="AL194" i="43" s="1"/>
  <c r="Z194" i="43"/>
  <c r="AG194" i="43" s="1"/>
  <c r="AD196" i="43"/>
  <c r="AH197" i="43"/>
  <c r="AJ197" i="43" s="1"/>
  <c r="AF197" i="43"/>
  <c r="AK199" i="43"/>
  <c r="AL199" i="43" s="1"/>
  <c r="Z199" i="43"/>
  <c r="AG199" i="43" s="1"/>
  <c r="AD199" i="43"/>
  <c r="AK207" i="43"/>
  <c r="Z207" i="43"/>
  <c r="AG207" i="43" s="1"/>
  <c r="AK209" i="43"/>
  <c r="AL209" i="43" s="1"/>
  <c r="Z209" i="43"/>
  <c r="AG209" i="43" s="1"/>
  <c r="AL149" i="43"/>
  <c r="AN149" i="43" s="1"/>
  <c r="AD154" i="43"/>
  <c r="AL157" i="43"/>
  <c r="AN157" i="43" s="1"/>
  <c r="AD162" i="43"/>
  <c r="AD170" i="43"/>
  <c r="AD178" i="43"/>
  <c r="AD184" i="43"/>
  <c r="AK188" i="43"/>
  <c r="AL188" i="43" s="1"/>
  <c r="Z188" i="43"/>
  <c r="AG188" i="43" s="1"/>
  <c r="AD192" i="43"/>
  <c r="AK196" i="43"/>
  <c r="AL196" i="43" s="1"/>
  <c r="Z196" i="43"/>
  <c r="AG196" i="43" s="1"/>
  <c r="AK202" i="43"/>
  <c r="AL202" i="43" s="1"/>
  <c r="AD202" i="43"/>
  <c r="Z202" i="43"/>
  <c r="AG202" i="43" s="1"/>
  <c r="AD209" i="43"/>
  <c r="AD210" i="43"/>
  <c r="AK210" i="43"/>
  <c r="Z210" i="43"/>
  <c r="AG210" i="43" s="1"/>
  <c r="AK221" i="43"/>
  <c r="Z221" i="43"/>
  <c r="AG221" i="43" s="1"/>
  <c r="AD221" i="43"/>
  <c r="AK239" i="43"/>
  <c r="AL239" i="43" s="1"/>
  <c r="Z239" i="43"/>
  <c r="AG239" i="43" s="1"/>
  <c r="AD164" i="43"/>
  <c r="AD172" i="43"/>
  <c r="AL175" i="43"/>
  <c r="AD180" i="43"/>
  <c r="AH185" i="43"/>
  <c r="AJ185" i="43" s="1"/>
  <c r="AF185" i="43"/>
  <c r="AH193" i="43"/>
  <c r="AJ193" i="43" s="1"/>
  <c r="AF193" i="43"/>
  <c r="AK184" i="43"/>
  <c r="AL184" i="43" s="1"/>
  <c r="Z184" i="43"/>
  <c r="AG184" i="43" s="1"/>
  <c r="AD190" i="43"/>
  <c r="AK192" i="43"/>
  <c r="AL192" i="43" s="1"/>
  <c r="Z192" i="43"/>
  <c r="AG192" i="43" s="1"/>
  <c r="AD198" i="43"/>
  <c r="AD200" i="43"/>
  <c r="AD201" i="43"/>
  <c r="AL201" i="43"/>
  <c r="AF211" i="43"/>
  <c r="AK212" i="43"/>
  <c r="AL212" i="43" s="1"/>
  <c r="Z212" i="43"/>
  <c r="AG212" i="43" s="1"/>
  <c r="Y183" i="43"/>
  <c r="AD186" i="43"/>
  <c r="AL189" i="43"/>
  <c r="AD194" i="43"/>
  <c r="AL197" i="43"/>
  <c r="AN197" i="43" s="1"/>
  <c r="AD203" i="43"/>
  <c r="AD206" i="43"/>
  <c r="Z206" i="43"/>
  <c r="AG206" i="43" s="1"/>
  <c r="AK206" i="43"/>
  <c r="AL206" i="43" s="1"/>
  <c r="AL210" i="43"/>
  <c r="AD212" i="43"/>
  <c r="AD235" i="43"/>
  <c r="AD237" i="43"/>
  <c r="AK237" i="43"/>
  <c r="Z237" i="43"/>
  <c r="AG237" i="43" s="1"/>
  <c r="AK208" i="43"/>
  <c r="AL208" i="43" s="1"/>
  <c r="Z208" i="43"/>
  <c r="AG208" i="43" s="1"/>
  <c r="AL214" i="43"/>
  <c r="AN214" i="43" s="1"/>
  <c r="AK217" i="43"/>
  <c r="AL217" i="43" s="1"/>
  <c r="Z217" i="43"/>
  <c r="AG217" i="43" s="1"/>
  <c r="AD217" i="43"/>
  <c r="AF218" i="43"/>
  <c r="AH218" i="43"/>
  <c r="AJ218" i="43" s="1"/>
  <c r="AD229" i="43"/>
  <c r="AK229" i="43"/>
  <c r="Z229" i="43"/>
  <c r="AG229" i="43" s="1"/>
  <c r="AK231" i="43"/>
  <c r="Z231" i="43"/>
  <c r="AG231" i="43" s="1"/>
  <c r="Y204" i="43"/>
  <c r="AD205" i="43"/>
  <c r="AD207" i="43"/>
  <c r="AD208" i="43"/>
  <c r="AK211" i="43"/>
  <c r="AL211" i="43" s="1"/>
  <c r="Z211" i="43"/>
  <c r="AG211" i="43" s="1"/>
  <c r="AK213" i="43"/>
  <c r="AL213" i="43" s="1"/>
  <c r="Z213" i="43"/>
  <c r="AG213" i="43" s="1"/>
  <c r="AH214" i="43"/>
  <c r="AJ214" i="43" s="1"/>
  <c r="AL221" i="43"/>
  <c r="AK222" i="43"/>
  <c r="AL222" i="43" s="1"/>
  <c r="Z222" i="43"/>
  <c r="AG222" i="43" s="1"/>
  <c r="AD222" i="43"/>
  <c r="AL207" i="43"/>
  <c r="AK218" i="43"/>
  <c r="AL218" i="43" s="1"/>
  <c r="Z218" i="43"/>
  <c r="AG218" i="43" s="1"/>
  <c r="AD225" i="43"/>
  <c r="AK225" i="43"/>
  <c r="AL225" i="43" s="1"/>
  <c r="Z225" i="43"/>
  <c r="AG225" i="43" s="1"/>
  <c r="AD231" i="43"/>
  <c r="AD233" i="43"/>
  <c r="AK233" i="43"/>
  <c r="AL233" i="43" s="1"/>
  <c r="Z233" i="43"/>
  <c r="AG233" i="43" s="1"/>
  <c r="AK235" i="43"/>
  <c r="AL235" i="43" s="1"/>
  <c r="Z235" i="43"/>
  <c r="AG235" i="43" s="1"/>
  <c r="AD239" i="43"/>
  <c r="AL216" i="43"/>
  <c r="Y219" i="43"/>
  <c r="AD219" i="43" s="1"/>
  <c r="AH226" i="43"/>
  <c r="AJ226" i="43" s="1"/>
  <c r="AF226" i="43"/>
  <c r="Y227" i="43"/>
  <c r="AK230" i="43"/>
  <c r="AL230" i="43" s="1"/>
  <c r="Z230" i="43"/>
  <c r="AG230" i="43" s="1"/>
  <c r="AL232" i="43"/>
  <c r="AK238" i="43"/>
  <c r="AL238" i="43" s="1"/>
  <c r="Z238" i="43"/>
  <c r="AG238" i="43" s="1"/>
  <c r="Y215" i="43"/>
  <c r="AD215" i="43" s="1"/>
  <c r="AD220" i="43"/>
  <c r="Y223" i="43"/>
  <c r="AK226" i="43"/>
  <c r="AL226" i="43" s="1"/>
  <c r="Z226" i="43"/>
  <c r="AG226" i="43" s="1"/>
  <c r="AL228" i="43"/>
  <c r="AN228" i="43" s="1"/>
  <c r="AL229" i="43"/>
  <c r="AD230" i="43"/>
  <c r="AL231" i="43"/>
  <c r="AF232" i="43"/>
  <c r="AH232" i="43"/>
  <c r="AJ232" i="43" s="1"/>
  <c r="AK234" i="43"/>
  <c r="AL234" i="43" s="1"/>
  <c r="Z234" i="43"/>
  <c r="AG234" i="43" s="1"/>
  <c r="AL236" i="43"/>
  <c r="AN236" i="43" s="1"/>
  <c r="AL237" i="43"/>
  <c r="AD238" i="43"/>
  <c r="AL224" i="43"/>
  <c r="BH224" i="42"/>
  <c r="BG224" i="42"/>
  <c r="BE152" i="42"/>
  <c r="BH152" i="42" s="1"/>
  <c r="AZ31" i="42"/>
  <c r="BA31" i="42" s="1"/>
  <c r="BB31" i="42" s="1"/>
  <c r="AZ79" i="42"/>
  <c r="BE79" i="42" s="1"/>
  <c r="BH79" i="42" s="1"/>
  <c r="AZ83" i="42"/>
  <c r="BE83" i="42" s="1"/>
  <c r="BH83" i="42" s="1"/>
  <c r="AZ91" i="42"/>
  <c r="BE91" i="42" s="1"/>
  <c r="BH91" i="42" s="1"/>
  <c r="AZ207" i="42"/>
  <c r="BA207" i="42" s="1"/>
  <c r="BB207" i="42" s="1"/>
  <c r="BE151" i="42"/>
  <c r="BF151" i="42" s="1"/>
  <c r="P247" i="42"/>
  <c r="Q249" i="42" s="1"/>
  <c r="AY242" i="42"/>
  <c r="AY238" i="42"/>
  <c r="AY234" i="42"/>
  <c r="AY230" i="42"/>
  <c r="AZ226" i="42"/>
  <c r="BA224" i="42"/>
  <c r="BB224" i="42" s="1"/>
  <c r="AZ223" i="42"/>
  <c r="AZ221" i="42"/>
  <c r="BA221" i="42" s="1"/>
  <c r="BB221" i="42" s="1"/>
  <c r="AZ219" i="42"/>
  <c r="AX215" i="42"/>
  <c r="BE211" i="42"/>
  <c r="AX209" i="42"/>
  <c r="AY207" i="42"/>
  <c r="AZ205" i="42"/>
  <c r="AY202" i="42"/>
  <c r="AY198" i="42"/>
  <c r="AX195" i="42"/>
  <c r="AX191" i="42"/>
  <c r="AX189" i="42"/>
  <c r="AZ182" i="42"/>
  <c r="BA182" i="42" s="1"/>
  <c r="BB182" i="42" s="1"/>
  <c r="AX180" i="42"/>
  <c r="AX178" i="42"/>
  <c r="AY173" i="42"/>
  <c r="AY165" i="42"/>
  <c r="AX162" i="42"/>
  <c r="AX158" i="42"/>
  <c r="AX156" i="42"/>
  <c r="AX153" i="42"/>
  <c r="AY149" i="42"/>
  <c r="AZ148" i="42"/>
  <c r="AZ147" i="42"/>
  <c r="AZ143" i="42"/>
  <c r="BA143" i="42" s="1"/>
  <c r="BB143" i="42" s="1"/>
  <c r="AZ139" i="42"/>
  <c r="BE139" i="42" s="1"/>
  <c r="AZ135" i="42"/>
  <c r="BA135" i="42" s="1"/>
  <c r="BB135" i="42" s="1"/>
  <c r="AX132" i="42"/>
  <c r="AX129" i="42"/>
  <c r="AX124" i="42"/>
  <c r="AX121" i="42"/>
  <c r="AY119" i="42"/>
  <c r="BE217" i="42"/>
  <c r="BG217" i="42" s="1"/>
  <c r="AZ215" i="42"/>
  <c r="AY210" i="42"/>
  <c r="AY206" i="42"/>
  <c r="BE203" i="42"/>
  <c r="BH203" i="42" s="1"/>
  <c r="AX201" i="42"/>
  <c r="AX197" i="42"/>
  <c r="AZ195" i="42"/>
  <c r="AZ193" i="42"/>
  <c r="BA193" i="42" s="1"/>
  <c r="BB193" i="42" s="1"/>
  <c r="AZ191" i="42"/>
  <c r="AZ188" i="42"/>
  <c r="AX186" i="42"/>
  <c r="BE184" i="42"/>
  <c r="BG184" i="42" s="1"/>
  <c r="AX184" i="42"/>
  <c r="AY181" i="42"/>
  <c r="AZ176" i="42"/>
  <c r="BA176" i="42" s="1"/>
  <c r="BB176" i="42" s="1"/>
  <c r="AZ174" i="42"/>
  <c r="AX172" i="42"/>
  <c r="AX170" i="42"/>
  <c r="AX168" i="42"/>
  <c r="AX164" i="42"/>
  <c r="AZ162" i="42"/>
  <c r="AZ158" i="42"/>
  <c r="AZ156" i="42"/>
  <c r="BA156" i="42" s="1"/>
  <c r="BB156" i="42" s="1"/>
  <c r="AZ154" i="42"/>
  <c r="BA154" i="42" s="1"/>
  <c r="BB154" i="42" s="1"/>
  <c r="AX145" i="42"/>
  <c r="AX141" i="42"/>
  <c r="AX137" i="42"/>
  <c r="AX133" i="42"/>
  <c r="AX128" i="42"/>
  <c r="AX125" i="42"/>
  <c r="AX120" i="42"/>
  <c r="J247" i="42"/>
  <c r="K249" i="42" s="1"/>
  <c r="V247" i="42"/>
  <c r="W249" i="42" s="1"/>
  <c r="BE243" i="42"/>
  <c r="BE239" i="42"/>
  <c r="BE235" i="42"/>
  <c r="BH235" i="42" s="1"/>
  <c r="BE231" i="42"/>
  <c r="BH231" i="42" s="1"/>
  <c r="BE227" i="42"/>
  <c r="AZ209" i="42"/>
  <c r="BA209" i="42" s="1"/>
  <c r="BB209" i="42" s="1"/>
  <c r="BE199" i="42"/>
  <c r="AX193" i="42"/>
  <c r="AZ189" i="42"/>
  <c r="AZ180" i="42"/>
  <c r="BA180" i="42" s="1"/>
  <c r="BB180" i="42" s="1"/>
  <c r="AZ178" i="42"/>
  <c r="BE170" i="42"/>
  <c r="BE168" i="42"/>
  <c r="BH168" i="42" s="1"/>
  <c r="BE166" i="42"/>
  <c r="BH166" i="42" s="1"/>
  <c r="AY153" i="42"/>
  <c r="BE144" i="42"/>
  <c r="BE140" i="42"/>
  <c r="BE136" i="42"/>
  <c r="BG136" i="42" s="1"/>
  <c r="AY132" i="42"/>
  <c r="AY124" i="42"/>
  <c r="AZ119" i="42"/>
  <c r="BG245" i="42"/>
  <c r="BH245" i="42"/>
  <c r="BF245" i="42"/>
  <c r="BE241" i="42"/>
  <c r="BE237" i="42"/>
  <c r="BE233" i="42"/>
  <c r="BE229" i="42"/>
  <c r="BA245" i="42"/>
  <c r="BB245" i="42" s="1"/>
  <c r="AX244" i="42"/>
  <c r="BH243" i="42"/>
  <c r="AZ242" i="42"/>
  <c r="AX240" i="42"/>
  <c r="BH239" i="42"/>
  <c r="AZ238" i="42"/>
  <c r="AX236" i="42"/>
  <c r="AZ234" i="42"/>
  <c r="AX232" i="42"/>
  <c r="AZ230" i="42"/>
  <c r="AX228" i="42"/>
  <c r="BH227" i="42"/>
  <c r="AX225" i="42"/>
  <c r="AX222" i="42"/>
  <c r="AZ222" i="42"/>
  <c r="AZ216" i="42"/>
  <c r="AX216" i="42"/>
  <c r="BE209" i="42"/>
  <c r="AY200" i="42"/>
  <c r="AZ200" i="42"/>
  <c r="AX200" i="42"/>
  <c r="AX185" i="42"/>
  <c r="AZ185" i="42"/>
  <c r="AY185" i="42"/>
  <c r="AY163" i="42"/>
  <c r="AZ163" i="42"/>
  <c r="AX163" i="42"/>
  <c r="AZ220" i="42"/>
  <c r="AX220" i="42"/>
  <c r="AY212" i="42"/>
  <c r="AZ212" i="42"/>
  <c r="AX212" i="42"/>
  <c r="AY196" i="42"/>
  <c r="AZ196" i="42"/>
  <c r="AX196" i="42"/>
  <c r="BE129" i="42"/>
  <c r="BA129" i="42"/>
  <c r="BB129" i="42" s="1"/>
  <c r="BE121" i="42"/>
  <c r="BA121" i="42"/>
  <c r="BB121" i="42" s="1"/>
  <c r="AY118" i="42"/>
  <c r="AZ118" i="42"/>
  <c r="AX118" i="42"/>
  <c r="AZ244" i="42"/>
  <c r="AZ240" i="42"/>
  <c r="AZ236" i="42"/>
  <c r="AZ232" i="42"/>
  <c r="AZ228" i="42"/>
  <c r="AY224" i="42"/>
  <c r="AY208" i="42"/>
  <c r="AZ208" i="42"/>
  <c r="AX208" i="42"/>
  <c r="BE201" i="42"/>
  <c r="AY192" i="42"/>
  <c r="AZ192" i="42"/>
  <c r="AX192" i="42"/>
  <c r="BA164" i="42"/>
  <c r="BB164" i="42" s="1"/>
  <c r="BE164" i="42"/>
  <c r="AZ225" i="42"/>
  <c r="AX218" i="42"/>
  <c r="AZ218" i="42"/>
  <c r="BE213" i="42"/>
  <c r="AY204" i="42"/>
  <c r="AZ204" i="42"/>
  <c r="AX204" i="42"/>
  <c r="BE197" i="42"/>
  <c r="BH184" i="42"/>
  <c r="BE133" i="42"/>
  <c r="BA133" i="42"/>
  <c r="BB133" i="42" s="1"/>
  <c r="BE125" i="42"/>
  <c r="BA125" i="42"/>
  <c r="BB125" i="42" s="1"/>
  <c r="AZ214" i="42"/>
  <c r="BH211" i="42"/>
  <c r="AZ210" i="42"/>
  <c r="AZ206" i="42"/>
  <c r="AZ202" i="42"/>
  <c r="BH199" i="42"/>
  <c r="AZ198" i="42"/>
  <c r="AZ194" i="42"/>
  <c r="AZ190" i="42"/>
  <c r="AZ187" i="42"/>
  <c r="AX187" i="42"/>
  <c r="BE186" i="42"/>
  <c r="AY179" i="42"/>
  <c r="AZ179" i="42"/>
  <c r="AX179" i="42"/>
  <c r="AY175" i="42"/>
  <c r="AZ175" i="42"/>
  <c r="AX175" i="42"/>
  <c r="AY171" i="42"/>
  <c r="AZ171" i="42"/>
  <c r="AX171" i="42"/>
  <c r="AY167" i="42"/>
  <c r="AZ167" i="42"/>
  <c r="AX167" i="42"/>
  <c r="BE160" i="42"/>
  <c r="AY150" i="42"/>
  <c r="AZ150" i="42"/>
  <c r="AX150" i="42"/>
  <c r="AZ183" i="42"/>
  <c r="AX183" i="42"/>
  <c r="BE176" i="42"/>
  <c r="BE172" i="42"/>
  <c r="BG168" i="42"/>
  <c r="BF168" i="42"/>
  <c r="AY159" i="42"/>
  <c r="AZ159" i="42"/>
  <c r="AX159" i="42"/>
  <c r="BE149" i="42"/>
  <c r="BA149" i="42"/>
  <c r="BB149" i="42" s="1"/>
  <c r="BA131" i="42"/>
  <c r="BB131" i="42" s="1"/>
  <c r="BE131" i="42"/>
  <c r="BA127" i="42"/>
  <c r="BB127" i="42" s="1"/>
  <c r="BE127" i="42"/>
  <c r="BA123" i="42"/>
  <c r="BB123" i="42" s="1"/>
  <c r="BE123" i="42"/>
  <c r="BA119" i="42"/>
  <c r="BB119" i="42" s="1"/>
  <c r="BE119" i="42"/>
  <c r="AZ181" i="42"/>
  <c r="AZ177" i="42"/>
  <c r="AZ173" i="42"/>
  <c r="AZ169" i="42"/>
  <c r="AZ165" i="42"/>
  <c r="AZ161" i="42"/>
  <c r="AZ157" i="42"/>
  <c r="BE153" i="42"/>
  <c r="BA153" i="42"/>
  <c r="BB153" i="42" s="1"/>
  <c r="BG151" i="42"/>
  <c r="BH151" i="42"/>
  <c r="AY138" i="42"/>
  <c r="AZ138" i="42"/>
  <c r="AX138" i="42"/>
  <c r="BE137" i="42"/>
  <c r="BA137" i="42"/>
  <c r="BB137" i="42" s="1"/>
  <c r="BE135" i="42"/>
  <c r="BA132" i="42"/>
  <c r="BB132" i="42" s="1"/>
  <c r="BE132" i="42"/>
  <c r="BA128" i="42"/>
  <c r="BB128" i="42" s="1"/>
  <c r="BE128" i="42"/>
  <c r="BA124" i="42"/>
  <c r="BB124" i="42" s="1"/>
  <c r="BE124" i="42"/>
  <c r="BA120" i="42"/>
  <c r="BB120" i="42" s="1"/>
  <c r="BE120" i="42"/>
  <c r="AZ155" i="42"/>
  <c r="AX154" i="42"/>
  <c r="AY146" i="42"/>
  <c r="AZ146" i="42"/>
  <c r="AX146" i="42"/>
  <c r="BE145" i="42"/>
  <c r="BA145" i="42"/>
  <c r="BB145" i="42" s="1"/>
  <c r="AY134" i="42"/>
  <c r="AZ134" i="42"/>
  <c r="AX134" i="42"/>
  <c r="AY130" i="42"/>
  <c r="AZ130" i="42"/>
  <c r="AX130" i="42"/>
  <c r="AY126" i="42"/>
  <c r="AZ126" i="42"/>
  <c r="AX126" i="42"/>
  <c r="AY122" i="42"/>
  <c r="AZ122" i="42"/>
  <c r="AX122" i="42"/>
  <c r="AY142" i="42"/>
  <c r="AZ142" i="42"/>
  <c r="AX142" i="42"/>
  <c r="BE141" i="42"/>
  <c r="BA141" i="42"/>
  <c r="BB141" i="42" s="1"/>
  <c r="AY133" i="42"/>
  <c r="AY129" i="42"/>
  <c r="AY125" i="42"/>
  <c r="AY121" i="42"/>
  <c r="AY151" i="42"/>
  <c r="AY147" i="42"/>
  <c r="AY143" i="42"/>
  <c r="BG140" i="42"/>
  <c r="AY139" i="42"/>
  <c r="AY79" i="42"/>
  <c r="AB247" i="42"/>
  <c r="AY117" i="42"/>
  <c r="AX31" i="42"/>
  <c r="AZ7" i="42"/>
  <c r="BA7" i="42" s="1"/>
  <c r="BB7" i="42" s="1"/>
  <c r="AZ63" i="42"/>
  <c r="BE63" i="42" s="1"/>
  <c r="BG63" i="42" s="1"/>
  <c r="AZ72" i="42"/>
  <c r="BA72" i="42" s="1"/>
  <c r="BB72" i="42" s="1"/>
  <c r="AZ51" i="42"/>
  <c r="BE51" i="42" s="1"/>
  <c r="BG51" i="42" s="1"/>
  <c r="AZ27" i="42"/>
  <c r="BE27" i="42" s="1"/>
  <c r="BG27" i="42" s="1"/>
  <c r="AX63" i="42"/>
  <c r="AY93" i="42"/>
  <c r="AX114" i="42"/>
  <c r="AZ15" i="42"/>
  <c r="BA15" i="42" s="1"/>
  <c r="BB15" i="42" s="1"/>
  <c r="AZ39" i="42"/>
  <c r="BE39" i="42" s="1"/>
  <c r="BG39" i="42" s="1"/>
  <c r="AZ104" i="42"/>
  <c r="BA104" i="42" s="1"/>
  <c r="BB104" i="42" s="1"/>
  <c r="AZ21" i="42"/>
  <c r="BA21" i="42" s="1"/>
  <c r="BB21" i="42" s="1"/>
  <c r="AX74" i="42"/>
  <c r="AZ89" i="42"/>
  <c r="BE89" i="42" s="1"/>
  <c r="AY109" i="42"/>
  <c r="AZ55" i="42"/>
  <c r="BE55" i="42" s="1"/>
  <c r="BG55" i="42" s="1"/>
  <c r="AY74" i="42"/>
  <c r="BA79" i="42"/>
  <c r="BB79" i="42" s="1"/>
  <c r="AY101" i="42"/>
  <c r="AX112" i="42"/>
  <c r="BG8" i="42"/>
  <c r="AX13" i="42"/>
  <c r="AZ25" i="42"/>
  <c r="BA25" i="42" s="1"/>
  <c r="BB25" i="42" s="1"/>
  <c r="AY31" i="42"/>
  <c r="AZ13" i="42"/>
  <c r="BA13" i="42" s="1"/>
  <c r="BB13" i="42" s="1"/>
  <c r="AY27" i="42"/>
  <c r="AZ35" i="42"/>
  <c r="BE35" i="42" s="1"/>
  <c r="BG35" i="42" s="1"/>
  <c r="AY62" i="42"/>
  <c r="AX72" i="42"/>
  <c r="AZ76" i="42"/>
  <c r="BA76" i="42" s="1"/>
  <c r="BB76" i="42" s="1"/>
  <c r="AX83" i="42"/>
  <c r="AZ92" i="42"/>
  <c r="BA92" i="42" s="1"/>
  <c r="BB92" i="42" s="1"/>
  <c r="AX104" i="42"/>
  <c r="AZ112" i="42"/>
  <c r="BE112" i="42" s="1"/>
  <c r="AX70" i="42"/>
  <c r="AZ73" i="42"/>
  <c r="BE73" i="42" s="1"/>
  <c r="AY77" i="42"/>
  <c r="AX82" i="42"/>
  <c r="BA83" i="42"/>
  <c r="BB83" i="42" s="1"/>
  <c r="AX91" i="42"/>
  <c r="AX106" i="42"/>
  <c r="AY114" i="42"/>
  <c r="AY23" i="42"/>
  <c r="AZ43" i="42"/>
  <c r="BE43" i="42" s="1"/>
  <c r="BG43" i="42" s="1"/>
  <c r="AX7" i="42"/>
  <c r="BA8" i="42"/>
  <c r="BB8" i="42" s="1"/>
  <c r="AX15" i="42"/>
  <c r="AY19" i="42"/>
  <c r="AZ23" i="42"/>
  <c r="BE23" i="42" s="1"/>
  <c r="BG23" i="42" s="1"/>
  <c r="AX29" i="42"/>
  <c r="AZ47" i="42"/>
  <c r="BE47" i="42" s="1"/>
  <c r="BG47" i="42" s="1"/>
  <c r="AZ70" i="42"/>
  <c r="BE70" i="42" s="1"/>
  <c r="AY82" i="42"/>
  <c r="AY91" i="42"/>
  <c r="AY106" i="42"/>
  <c r="AZ17" i="42"/>
  <c r="BA17" i="42" s="1"/>
  <c r="BB17" i="42" s="1"/>
  <c r="AZ19" i="42"/>
  <c r="BE19" i="42" s="1"/>
  <c r="BG19" i="42" s="1"/>
  <c r="AZ29" i="42"/>
  <c r="BA29" i="42" s="1"/>
  <c r="BB29" i="42" s="1"/>
  <c r="BA91" i="42"/>
  <c r="BB91" i="42" s="1"/>
  <c r="AX69" i="42"/>
  <c r="AZ69" i="42"/>
  <c r="BE74" i="42"/>
  <c r="BA82" i="42"/>
  <c r="BB82" i="42" s="1"/>
  <c r="BE82" i="42"/>
  <c r="BG82" i="42" s="1"/>
  <c r="AY102" i="42"/>
  <c r="AZ102" i="42"/>
  <c r="BE102" i="42" s="1"/>
  <c r="BG102" i="42" s="1"/>
  <c r="AX11" i="42"/>
  <c r="AY34" i="42"/>
  <c r="AY42" i="42"/>
  <c r="AY46" i="42"/>
  <c r="AY54" i="42"/>
  <c r="AY58" i="42"/>
  <c r="AY96" i="42"/>
  <c r="AX96" i="42"/>
  <c r="AZ96" i="42"/>
  <c r="AX102" i="42"/>
  <c r="AY4" i="42"/>
  <c r="AZ10" i="42"/>
  <c r="AZ11" i="42"/>
  <c r="BA11" i="42" s="1"/>
  <c r="BB11" i="42" s="1"/>
  <c r="AY14" i="42"/>
  <c r="AX17" i="42"/>
  <c r="AX21" i="42"/>
  <c r="AX25" i="42"/>
  <c r="AZ33" i="42"/>
  <c r="AY35" i="42"/>
  <c r="AZ37" i="42"/>
  <c r="AY39" i="42"/>
  <c r="AZ41" i="42"/>
  <c r="AY43" i="42"/>
  <c r="AZ45" i="42"/>
  <c r="AY47" i="42"/>
  <c r="AZ49" i="42"/>
  <c r="AY51" i="42"/>
  <c r="AZ53" i="42"/>
  <c r="AY55" i="42"/>
  <c r="AZ57" i="42"/>
  <c r="AZ59" i="42"/>
  <c r="BE59" i="42" s="1"/>
  <c r="BG59" i="42" s="1"/>
  <c r="AZ67" i="42"/>
  <c r="BE67" i="42" s="1"/>
  <c r="BG67" i="42" s="1"/>
  <c r="AZ75" i="42"/>
  <c r="AX75" i="42"/>
  <c r="AY75" i="42"/>
  <c r="AX86" i="42"/>
  <c r="AY86" i="42"/>
  <c r="AX94" i="42"/>
  <c r="AY94" i="42"/>
  <c r="BA98" i="42"/>
  <c r="BB98" i="42" s="1"/>
  <c r="BE98" i="42"/>
  <c r="BH98" i="42" s="1"/>
  <c r="AY100" i="42"/>
  <c r="AX100" i="42"/>
  <c r="AZ100" i="42"/>
  <c r="BA100" i="42" s="1"/>
  <c r="BB100" i="42" s="1"/>
  <c r="AZ105" i="42"/>
  <c r="BA105" i="42" s="1"/>
  <c r="BB105" i="42" s="1"/>
  <c r="AY105" i="42"/>
  <c r="AY110" i="42"/>
  <c r="AZ110" i="42"/>
  <c r="BE110" i="42" s="1"/>
  <c r="BG110" i="42" s="1"/>
  <c r="AY61" i="42"/>
  <c r="AZ61" i="42"/>
  <c r="AY88" i="42"/>
  <c r="AZ88" i="42"/>
  <c r="AY38" i="42"/>
  <c r="AY50" i="42"/>
  <c r="AX61" i="42"/>
  <c r="AY66" i="42"/>
  <c r="AY69" i="42"/>
  <c r="AX88" i="42"/>
  <c r="AY116" i="42"/>
  <c r="AX116" i="42"/>
  <c r="AZ116" i="42"/>
  <c r="BA116" i="42" s="1"/>
  <c r="BB116" i="42" s="1"/>
  <c r="AY10" i="42"/>
  <c r="AY18" i="42"/>
  <c r="AY22" i="42"/>
  <c r="AY26" i="42"/>
  <c r="AY30" i="42"/>
  <c r="AX33" i="42"/>
  <c r="AX37" i="42"/>
  <c r="AX41" i="42"/>
  <c r="AX45" i="42"/>
  <c r="AX49" i="42"/>
  <c r="AX53" i="42"/>
  <c r="AX57" i="42"/>
  <c r="AX59" i="42"/>
  <c r="AY65" i="42"/>
  <c r="AZ65" i="42"/>
  <c r="AX67" i="42"/>
  <c r="AY78" i="42"/>
  <c r="AZ78" i="42"/>
  <c r="BA78" i="42" s="1"/>
  <c r="BB78" i="42" s="1"/>
  <c r="AX85" i="42"/>
  <c r="AY85" i="42"/>
  <c r="AZ85" i="42"/>
  <c r="AY90" i="42"/>
  <c r="AZ90" i="42"/>
  <c r="AX98" i="42"/>
  <c r="AY98" i="42"/>
  <c r="AY108" i="42"/>
  <c r="AX108" i="42"/>
  <c r="AZ108" i="42"/>
  <c r="BA108" i="42" s="1"/>
  <c r="BB108" i="42" s="1"/>
  <c r="AZ113" i="42"/>
  <c r="BE113" i="42" s="1"/>
  <c r="AY113" i="42"/>
  <c r="BF79" i="42"/>
  <c r="N247" i="42"/>
  <c r="T247" i="42"/>
  <c r="Z247" i="42"/>
  <c r="BD247" i="42"/>
  <c r="AZ5" i="42"/>
  <c r="AY8" i="42"/>
  <c r="BF8" i="42"/>
  <c r="BA12" i="42"/>
  <c r="BB12" i="42" s="1"/>
  <c r="BG12" i="42"/>
  <c r="AY16" i="42"/>
  <c r="AX16" i="42"/>
  <c r="AZ16" i="42"/>
  <c r="AY20" i="42"/>
  <c r="AX20" i="42"/>
  <c r="AZ20" i="42"/>
  <c r="AY24" i="42"/>
  <c r="AX24" i="42"/>
  <c r="AZ24" i="42"/>
  <c r="AY28" i="42"/>
  <c r="AX28" i="42"/>
  <c r="AZ28" i="42"/>
  <c r="AY32" i="42"/>
  <c r="AX32" i="42"/>
  <c r="AZ32" i="42"/>
  <c r="AY36" i="42"/>
  <c r="AX36" i="42"/>
  <c r="AZ36" i="42"/>
  <c r="AY40" i="42"/>
  <c r="AX40" i="42"/>
  <c r="AZ40" i="42"/>
  <c r="AY44" i="42"/>
  <c r="AX44" i="42"/>
  <c r="AZ44" i="42"/>
  <c r="AY48" i="42"/>
  <c r="AX48" i="42"/>
  <c r="AZ48" i="42"/>
  <c r="AY52" i="42"/>
  <c r="AX52" i="42"/>
  <c r="AZ52" i="42"/>
  <c r="AY56" i="42"/>
  <c r="AX56" i="42"/>
  <c r="AZ56" i="42"/>
  <c r="AY60" i="42"/>
  <c r="AX60" i="42"/>
  <c r="AZ60" i="42"/>
  <c r="AY64" i="42"/>
  <c r="AX64" i="42"/>
  <c r="AZ64" i="42"/>
  <c r="AY68" i="42"/>
  <c r="AZ68" i="42"/>
  <c r="AX68" i="42"/>
  <c r="AY84" i="42"/>
  <c r="AZ84" i="42"/>
  <c r="AX84" i="42"/>
  <c r="AY111" i="42"/>
  <c r="AX111" i="42"/>
  <c r="AZ111" i="42"/>
  <c r="BH12" i="42"/>
  <c r="BA34" i="42"/>
  <c r="BB34" i="42" s="1"/>
  <c r="BE34" i="42"/>
  <c r="BA50" i="42"/>
  <c r="BB50" i="42" s="1"/>
  <c r="BE50" i="42"/>
  <c r="BA58" i="42"/>
  <c r="BB58" i="42" s="1"/>
  <c r="BE58" i="42"/>
  <c r="BA62" i="42"/>
  <c r="BB62" i="42" s="1"/>
  <c r="BE62" i="42"/>
  <c r="BA86" i="42"/>
  <c r="BB86" i="42" s="1"/>
  <c r="BE86" i="42"/>
  <c r="AY107" i="42"/>
  <c r="AX107" i="42"/>
  <c r="AZ107" i="42"/>
  <c r="AY6" i="42"/>
  <c r="AX9" i="42"/>
  <c r="AX12" i="42"/>
  <c r="AZ71" i="42"/>
  <c r="AY71" i="42"/>
  <c r="AX71" i="42"/>
  <c r="AZ87" i="42"/>
  <c r="AY87" i="42"/>
  <c r="AX87" i="42"/>
  <c r="AX99" i="42"/>
  <c r="AZ99" i="42"/>
  <c r="AY99" i="42"/>
  <c r="AY103" i="42"/>
  <c r="AX103" i="42"/>
  <c r="AZ103" i="42"/>
  <c r="BA14" i="42"/>
  <c r="BB14" i="42" s="1"/>
  <c r="BE14" i="42"/>
  <c r="BA18" i="42"/>
  <c r="BB18" i="42" s="1"/>
  <c r="BE18" i="42"/>
  <c r="BA22" i="42"/>
  <c r="BB22" i="42" s="1"/>
  <c r="BE22" i="42"/>
  <c r="BE26" i="42"/>
  <c r="BA26" i="42"/>
  <c r="BB26" i="42" s="1"/>
  <c r="BA30" i="42"/>
  <c r="BB30" i="42" s="1"/>
  <c r="BE30" i="42"/>
  <c r="BA38" i="42"/>
  <c r="BB38" i="42" s="1"/>
  <c r="BE38" i="42"/>
  <c r="BA42" i="42"/>
  <c r="BB42" i="42" s="1"/>
  <c r="BE42" i="42"/>
  <c r="BA46" i="42"/>
  <c r="BB46" i="42" s="1"/>
  <c r="BE46" i="42"/>
  <c r="BA54" i="42"/>
  <c r="BB54" i="42" s="1"/>
  <c r="BE54" i="42"/>
  <c r="BA66" i="42"/>
  <c r="BB66" i="42" s="1"/>
  <c r="BE66" i="42"/>
  <c r="AX81" i="42"/>
  <c r="AZ81" i="42"/>
  <c r="AY81" i="42"/>
  <c r="M247" i="42"/>
  <c r="N249" i="42" s="1"/>
  <c r="S247" i="42"/>
  <c r="T249" i="42" s="1"/>
  <c r="Y247" i="42"/>
  <c r="Z249" i="42" s="1"/>
  <c r="AW247" i="42"/>
  <c r="AX5" i="42"/>
  <c r="AZ6" i="42"/>
  <c r="AX8" i="42"/>
  <c r="AZ9" i="42"/>
  <c r="AY12" i="42"/>
  <c r="AY115" i="42"/>
  <c r="AX115" i="42"/>
  <c r="AZ115" i="42"/>
  <c r="K247" i="42"/>
  <c r="Q247" i="42"/>
  <c r="W247" i="42"/>
  <c r="AC247" i="42"/>
  <c r="AX14" i="42"/>
  <c r="AX18" i="42"/>
  <c r="AX22" i="42"/>
  <c r="AX26" i="42"/>
  <c r="AX30" i="42"/>
  <c r="AX34" i="42"/>
  <c r="AX38" i="42"/>
  <c r="AX42" i="42"/>
  <c r="AX46" i="42"/>
  <c r="AX50" i="42"/>
  <c r="AX54" i="42"/>
  <c r="AX58" i="42"/>
  <c r="AX62" i="42"/>
  <c r="AX66" i="42"/>
  <c r="AY73" i="42"/>
  <c r="AX76" i="42"/>
  <c r="AZ77" i="42"/>
  <c r="AX79" i="42"/>
  <c r="AZ80" i="42"/>
  <c r="AY83" i="42"/>
  <c r="AY89" i="42"/>
  <c r="AX92" i="42"/>
  <c r="AZ93" i="42"/>
  <c r="BG79" i="42"/>
  <c r="BE94" i="42"/>
  <c r="AX95" i="42"/>
  <c r="AZ95" i="42"/>
  <c r="BA101" i="42"/>
  <c r="BB101" i="42" s="1"/>
  <c r="BE101" i="42"/>
  <c r="BA109" i="42"/>
  <c r="BB109" i="42" s="1"/>
  <c r="BE109" i="42"/>
  <c r="BA117" i="42"/>
  <c r="BB117" i="42" s="1"/>
  <c r="BE117" i="42"/>
  <c r="AX80" i="42"/>
  <c r="AZ97" i="42"/>
  <c r="AX97" i="42"/>
  <c r="BH106" i="42"/>
  <c r="BF106" i="42"/>
  <c r="BH114" i="42"/>
  <c r="BF114" i="42"/>
  <c r="AX101" i="42"/>
  <c r="AX105" i="42"/>
  <c r="BA106" i="42"/>
  <c r="BB106" i="42" s="1"/>
  <c r="AX109" i="42"/>
  <c r="AX113" i="42"/>
  <c r="BA114" i="42"/>
  <c r="BB114" i="42" s="1"/>
  <c r="AX117" i="42"/>
  <c r="D3" i="41"/>
  <c r="AE244" i="41"/>
  <c r="AB244" i="41"/>
  <c r="AA244" i="41"/>
  <c r="N244" i="41"/>
  <c r="M244" i="41"/>
  <c r="L244" i="41"/>
  <c r="K244" i="41"/>
  <c r="J244" i="41"/>
  <c r="I244" i="41"/>
  <c r="H244" i="41"/>
  <c r="AI239" i="41"/>
  <c r="AC239" i="41"/>
  <c r="X239" i="41"/>
  <c r="Y239" i="41" s="1"/>
  <c r="U239" i="41"/>
  <c r="AI238" i="41"/>
  <c r="AC238" i="41"/>
  <c r="X238" i="41"/>
  <c r="Y238" i="41" s="1"/>
  <c r="U238" i="41"/>
  <c r="AI237" i="41"/>
  <c r="AC237" i="41"/>
  <c r="X237" i="41"/>
  <c r="U237" i="41"/>
  <c r="AI236" i="41"/>
  <c r="AC236" i="41"/>
  <c r="X236" i="41"/>
  <c r="Y236" i="41" s="1"/>
  <c r="U236" i="41"/>
  <c r="AI235" i="41"/>
  <c r="AC235" i="41"/>
  <c r="X235" i="41"/>
  <c r="Y235" i="41" s="1"/>
  <c r="U235" i="41"/>
  <c r="AI234" i="41"/>
  <c r="AC234" i="41"/>
  <c r="X234" i="41"/>
  <c r="U234" i="41"/>
  <c r="AI233" i="41"/>
  <c r="AC233" i="41"/>
  <c r="X233" i="41"/>
  <c r="Y233" i="41" s="1"/>
  <c r="U233" i="41"/>
  <c r="AI232" i="41"/>
  <c r="AC232" i="41"/>
  <c r="Y232" i="41"/>
  <c r="X232" i="41"/>
  <c r="U232" i="41"/>
  <c r="AI231" i="41"/>
  <c r="AC231" i="41"/>
  <c r="X231" i="41"/>
  <c r="Y231" i="41" s="1"/>
  <c r="U231" i="41"/>
  <c r="AI230" i="41"/>
  <c r="AC230" i="41"/>
  <c r="AD230" i="41" s="1"/>
  <c r="X230" i="41"/>
  <c r="U230" i="41"/>
  <c r="Y230" i="41" s="1"/>
  <c r="AI229" i="41"/>
  <c r="AD229" i="41"/>
  <c r="AC229" i="41"/>
  <c r="X229" i="41"/>
  <c r="Y229" i="41" s="1"/>
  <c r="U229" i="41"/>
  <c r="AI228" i="41"/>
  <c r="AC228" i="41"/>
  <c r="X228" i="41"/>
  <c r="U228" i="41"/>
  <c r="Y228" i="41" s="1"/>
  <c r="AI227" i="41"/>
  <c r="AC227" i="41"/>
  <c r="X227" i="41"/>
  <c r="U227" i="41"/>
  <c r="Y227" i="41" s="1"/>
  <c r="AI226" i="41"/>
  <c r="AC226" i="41"/>
  <c r="X226" i="41"/>
  <c r="Y226" i="41" s="1"/>
  <c r="U226" i="41"/>
  <c r="AI225" i="41"/>
  <c r="AC225" i="41"/>
  <c r="X225" i="41"/>
  <c r="U225" i="41"/>
  <c r="AI224" i="41"/>
  <c r="AC224" i="41"/>
  <c r="Y224" i="41"/>
  <c r="X224" i="41"/>
  <c r="U224" i="41"/>
  <c r="AI223" i="41"/>
  <c r="AC223" i="41"/>
  <c r="X223" i="41"/>
  <c r="Y223" i="41" s="1"/>
  <c r="U223" i="41"/>
  <c r="AK222" i="41"/>
  <c r="AI222" i="41"/>
  <c r="AC222" i="41"/>
  <c r="Z222" i="41"/>
  <c r="AG222" i="41" s="1"/>
  <c r="X222" i="41"/>
  <c r="U222" i="41"/>
  <c r="Y222" i="41" s="1"/>
  <c r="AI221" i="41"/>
  <c r="AC221" i="41"/>
  <c r="X221" i="41"/>
  <c r="U221" i="41"/>
  <c r="AI220" i="41"/>
  <c r="AC220" i="41"/>
  <c r="X220" i="41"/>
  <c r="U220" i="41"/>
  <c r="AI219" i="41"/>
  <c r="AC219" i="41"/>
  <c r="Y219" i="41"/>
  <c r="AD219" i="41" s="1"/>
  <c r="AH219" i="41" s="1"/>
  <c r="AJ219" i="41" s="1"/>
  <c r="X219" i="41"/>
  <c r="U219" i="41"/>
  <c r="AI218" i="41"/>
  <c r="AC218" i="41"/>
  <c r="X218" i="41"/>
  <c r="U218" i="41"/>
  <c r="Y218" i="41" s="1"/>
  <c r="Z218" i="41" s="1"/>
  <c r="AG218" i="41" s="1"/>
  <c r="AI217" i="41"/>
  <c r="AC217" i="41"/>
  <c r="X217" i="41"/>
  <c r="U217" i="41"/>
  <c r="AI216" i="41"/>
  <c r="AC216" i="41"/>
  <c r="X216" i="41"/>
  <c r="U216" i="41"/>
  <c r="AI215" i="41"/>
  <c r="AC215" i="41"/>
  <c r="X215" i="41"/>
  <c r="Y215" i="41" s="1"/>
  <c r="U215" i="41"/>
  <c r="AI214" i="41"/>
  <c r="AC214" i="41"/>
  <c r="X214" i="41"/>
  <c r="U214" i="41"/>
  <c r="AI213" i="41"/>
  <c r="AC213" i="41"/>
  <c r="X213" i="41"/>
  <c r="Y213" i="41" s="1"/>
  <c r="U213" i="41"/>
  <c r="AI212" i="41"/>
  <c r="AC212" i="41"/>
  <c r="X212" i="41"/>
  <c r="U212" i="41"/>
  <c r="AI211" i="41"/>
  <c r="AC211" i="41"/>
  <c r="X211" i="41"/>
  <c r="U211" i="41"/>
  <c r="Y211" i="41" s="1"/>
  <c r="AI210" i="41"/>
  <c r="AC210" i="41"/>
  <c r="X210" i="41"/>
  <c r="U210" i="41"/>
  <c r="AI209" i="41"/>
  <c r="AC209" i="41"/>
  <c r="X209" i="41"/>
  <c r="U209" i="41"/>
  <c r="Y209" i="41" s="1"/>
  <c r="AI208" i="41"/>
  <c r="AC208" i="41"/>
  <c r="X208" i="41"/>
  <c r="U208" i="41"/>
  <c r="AI207" i="41"/>
  <c r="AC207" i="41"/>
  <c r="X207" i="41"/>
  <c r="U207" i="41"/>
  <c r="AI206" i="41"/>
  <c r="AC206" i="41"/>
  <c r="X206" i="41"/>
  <c r="U206" i="41"/>
  <c r="AI205" i="41"/>
  <c r="AC205" i="41"/>
  <c r="X205" i="41"/>
  <c r="Y205" i="41" s="1"/>
  <c r="U205" i="41"/>
  <c r="AI204" i="41"/>
  <c r="AC204" i="41"/>
  <c r="X204" i="41"/>
  <c r="U204" i="41"/>
  <c r="AI203" i="41"/>
  <c r="AC203" i="41"/>
  <c r="X203" i="41"/>
  <c r="U203" i="41"/>
  <c r="Y203" i="41" s="1"/>
  <c r="AI202" i="41"/>
  <c r="AC202" i="41"/>
  <c r="X202" i="41"/>
  <c r="Y202" i="41" s="1"/>
  <c r="Z202" i="41" s="1"/>
  <c r="AG202" i="41" s="1"/>
  <c r="U202" i="41"/>
  <c r="AI201" i="41"/>
  <c r="AC201" i="41"/>
  <c r="Y201" i="41"/>
  <c r="Z201" i="41" s="1"/>
  <c r="AG201" i="41" s="1"/>
  <c r="X201" i="41"/>
  <c r="U201" i="41"/>
  <c r="AI200" i="41"/>
  <c r="AC200" i="41"/>
  <c r="X200" i="41"/>
  <c r="U200" i="41"/>
  <c r="AI199" i="41"/>
  <c r="AC199" i="41"/>
  <c r="X199" i="41"/>
  <c r="U199" i="41"/>
  <c r="AI198" i="41"/>
  <c r="AC198" i="41"/>
  <c r="X198" i="41"/>
  <c r="U198" i="41"/>
  <c r="AI197" i="41"/>
  <c r="AC197" i="41"/>
  <c r="X197" i="41"/>
  <c r="U197" i="41"/>
  <c r="AI196" i="41"/>
  <c r="AC196" i="41"/>
  <c r="X196" i="41"/>
  <c r="U196" i="41"/>
  <c r="AI195" i="41"/>
  <c r="AC195" i="41"/>
  <c r="X195" i="41"/>
  <c r="U195" i="41"/>
  <c r="AI194" i="41"/>
  <c r="AC194" i="41"/>
  <c r="AD194" i="41" s="1"/>
  <c r="X194" i="41"/>
  <c r="Y194" i="41" s="1"/>
  <c r="U194" i="41"/>
  <c r="AI193" i="41"/>
  <c r="AC193" i="41"/>
  <c r="X193" i="41"/>
  <c r="Y193" i="41" s="1"/>
  <c r="U193" i="41"/>
  <c r="AI192" i="41"/>
  <c r="AC192" i="41"/>
  <c r="X192" i="41"/>
  <c r="U192" i="41"/>
  <c r="AI191" i="41"/>
  <c r="AC191" i="41"/>
  <c r="X191" i="41"/>
  <c r="U191" i="41"/>
  <c r="AI190" i="41"/>
  <c r="AC190" i="41"/>
  <c r="X190" i="41"/>
  <c r="U190" i="41"/>
  <c r="AI189" i="41"/>
  <c r="AC189" i="41"/>
  <c r="X189" i="41"/>
  <c r="U189" i="41"/>
  <c r="AI188" i="41"/>
  <c r="AC188" i="41"/>
  <c r="X188" i="41"/>
  <c r="Y188" i="41" s="1"/>
  <c r="AK188" i="41" s="1"/>
  <c r="U188" i="41"/>
  <c r="AI187" i="41"/>
  <c r="AC187" i="41"/>
  <c r="X187" i="41"/>
  <c r="U187" i="41"/>
  <c r="AI186" i="41"/>
  <c r="AC186" i="41"/>
  <c r="X186" i="41"/>
  <c r="U186" i="41"/>
  <c r="AI185" i="41"/>
  <c r="AC185" i="41"/>
  <c r="X185" i="41"/>
  <c r="U185" i="41"/>
  <c r="AI184" i="41"/>
  <c r="AC184" i="41"/>
  <c r="X184" i="41"/>
  <c r="Y184" i="41" s="1"/>
  <c r="AK184" i="41" s="1"/>
  <c r="U184" i="41"/>
  <c r="AI183" i="41"/>
  <c r="AC183" i="41"/>
  <c r="X183" i="41"/>
  <c r="U183" i="41"/>
  <c r="AI182" i="41"/>
  <c r="AC182" i="41"/>
  <c r="X182" i="41"/>
  <c r="U182" i="41"/>
  <c r="AI181" i="41"/>
  <c r="AC181" i="41"/>
  <c r="X181" i="41"/>
  <c r="U181" i="41"/>
  <c r="AI180" i="41"/>
  <c r="AC180" i="41"/>
  <c r="Y180" i="41"/>
  <c r="X180" i="41"/>
  <c r="U180" i="41"/>
  <c r="AI179" i="41"/>
  <c r="AC179" i="41"/>
  <c r="X179" i="41"/>
  <c r="U179" i="41"/>
  <c r="AI178" i="41"/>
  <c r="AC178" i="41"/>
  <c r="X178" i="41"/>
  <c r="U178" i="41"/>
  <c r="AI177" i="41"/>
  <c r="AC177" i="41"/>
  <c r="X177" i="41"/>
  <c r="U177" i="41"/>
  <c r="AI176" i="41"/>
  <c r="AC176" i="41"/>
  <c r="X176" i="41"/>
  <c r="U176" i="41"/>
  <c r="Y176" i="41" s="1"/>
  <c r="AI175" i="41"/>
  <c r="AC175" i="41"/>
  <c r="X175" i="41"/>
  <c r="U175" i="41"/>
  <c r="AI174" i="41"/>
  <c r="AC174" i="41"/>
  <c r="X174" i="41"/>
  <c r="U174" i="41"/>
  <c r="AI173" i="41"/>
  <c r="AC173" i="41"/>
  <c r="Y173" i="41"/>
  <c r="X173" i="41"/>
  <c r="U173" i="41"/>
  <c r="AI172" i="41"/>
  <c r="AC172" i="41"/>
  <c r="X172" i="41"/>
  <c r="U172" i="41"/>
  <c r="Y172" i="41" s="1"/>
  <c r="AK172" i="41" s="1"/>
  <c r="AI171" i="41"/>
  <c r="AC171" i="41"/>
  <c r="X171" i="41"/>
  <c r="U171" i="41"/>
  <c r="AI170" i="41"/>
  <c r="AC170" i="41"/>
  <c r="X170" i="41"/>
  <c r="U170" i="41"/>
  <c r="AI169" i="41"/>
  <c r="AC169" i="41"/>
  <c r="X169" i="41"/>
  <c r="U169" i="41"/>
  <c r="AI168" i="41"/>
  <c r="AC168" i="41"/>
  <c r="X168" i="41"/>
  <c r="Y168" i="41" s="1"/>
  <c r="Z168" i="41" s="1"/>
  <c r="AG168" i="41" s="1"/>
  <c r="U168" i="41"/>
  <c r="AI167" i="41"/>
  <c r="AC167" i="41"/>
  <c r="X167" i="41"/>
  <c r="Y167" i="41" s="1"/>
  <c r="U167" i="41"/>
  <c r="AI166" i="41"/>
  <c r="AC166" i="41"/>
  <c r="X166" i="41"/>
  <c r="U166" i="41"/>
  <c r="AI165" i="41"/>
  <c r="AC165" i="41"/>
  <c r="X165" i="41"/>
  <c r="Y165" i="41" s="1"/>
  <c r="AD165" i="41" s="1"/>
  <c r="U165" i="41"/>
  <c r="AI164" i="41"/>
  <c r="AC164" i="41"/>
  <c r="X164" i="41"/>
  <c r="Y164" i="41" s="1"/>
  <c r="U164" i="41"/>
  <c r="AI163" i="41"/>
  <c r="AC163" i="41"/>
  <c r="X163" i="41"/>
  <c r="U163" i="41"/>
  <c r="AI162" i="41"/>
  <c r="AC162" i="41"/>
  <c r="X162" i="41"/>
  <c r="U162" i="41"/>
  <c r="AI161" i="41"/>
  <c r="AC161" i="41"/>
  <c r="X161" i="41"/>
  <c r="Y161" i="41" s="1"/>
  <c r="U161" i="41"/>
  <c r="AI160" i="41"/>
  <c r="AC160" i="41"/>
  <c r="X160" i="41"/>
  <c r="U160" i="41"/>
  <c r="AI159" i="41"/>
  <c r="AC159" i="41"/>
  <c r="X159" i="41"/>
  <c r="Y159" i="41" s="1"/>
  <c r="U159" i="41"/>
  <c r="AI158" i="41"/>
  <c r="AC158" i="41"/>
  <c r="Y158" i="41"/>
  <c r="X158" i="41"/>
  <c r="U158" i="41"/>
  <c r="AI157" i="41"/>
  <c r="AC157" i="41"/>
  <c r="X157" i="41"/>
  <c r="Y157" i="41" s="1"/>
  <c r="U157" i="41"/>
  <c r="AI156" i="41"/>
  <c r="AC156" i="41"/>
  <c r="X156" i="41"/>
  <c r="Y156" i="41" s="1"/>
  <c r="U156" i="41"/>
  <c r="AI155" i="41"/>
  <c r="AC155" i="41"/>
  <c r="X155" i="41"/>
  <c r="Y155" i="41" s="1"/>
  <c r="U155" i="41"/>
  <c r="AI154" i="41"/>
  <c r="AC154" i="41"/>
  <c r="Y154" i="41"/>
  <c r="X154" i="41"/>
  <c r="U154" i="41"/>
  <c r="AI153" i="41"/>
  <c r="AC153" i="41"/>
  <c r="X153" i="41"/>
  <c r="U153" i="41"/>
  <c r="AI152" i="41"/>
  <c r="AC152" i="41"/>
  <c r="X152" i="41"/>
  <c r="U152" i="41"/>
  <c r="AI151" i="41"/>
  <c r="AC151" i="41"/>
  <c r="X151" i="41"/>
  <c r="U151" i="41"/>
  <c r="AI150" i="41"/>
  <c r="AC150" i="41"/>
  <c r="X150" i="41"/>
  <c r="Y150" i="41" s="1"/>
  <c r="U150" i="41"/>
  <c r="AK149" i="41"/>
  <c r="AI149" i="41"/>
  <c r="AC149" i="41"/>
  <c r="X149" i="41"/>
  <c r="Y149" i="41" s="1"/>
  <c r="Z149" i="41" s="1"/>
  <c r="AG149" i="41" s="1"/>
  <c r="U149" i="41"/>
  <c r="AI148" i="41"/>
  <c r="AC148" i="41"/>
  <c r="X148" i="41"/>
  <c r="Y148" i="41" s="1"/>
  <c r="U148" i="41"/>
  <c r="AI147" i="41"/>
  <c r="AC147" i="41"/>
  <c r="X147" i="41"/>
  <c r="U147" i="41"/>
  <c r="AI146" i="41"/>
  <c r="AC146" i="41"/>
  <c r="X146" i="41"/>
  <c r="Y146" i="41" s="1"/>
  <c r="U146" i="41"/>
  <c r="AI145" i="41"/>
  <c r="AC145" i="41"/>
  <c r="X145" i="41"/>
  <c r="U145" i="41"/>
  <c r="AI144" i="41"/>
  <c r="AC144" i="41"/>
  <c r="X144" i="41"/>
  <c r="U144" i="41"/>
  <c r="AI143" i="41"/>
  <c r="AC143" i="41"/>
  <c r="X143" i="41"/>
  <c r="U143" i="41"/>
  <c r="AI142" i="41"/>
  <c r="AC142" i="41"/>
  <c r="X142" i="41"/>
  <c r="Y142" i="41" s="1"/>
  <c r="U142" i="41"/>
  <c r="AI141" i="41"/>
  <c r="AC141" i="41"/>
  <c r="X141" i="41"/>
  <c r="U141" i="41"/>
  <c r="AI140" i="41"/>
  <c r="AC140" i="41"/>
  <c r="X140" i="41"/>
  <c r="U140" i="41"/>
  <c r="AI139" i="41"/>
  <c r="AC139" i="41"/>
  <c r="X139" i="41"/>
  <c r="U139" i="41"/>
  <c r="AI138" i="41"/>
  <c r="AC138" i="41"/>
  <c r="X138" i="41"/>
  <c r="Y138" i="41" s="1"/>
  <c r="U138" i="41"/>
  <c r="AI137" i="41"/>
  <c r="AC137" i="41"/>
  <c r="X137" i="41"/>
  <c r="Y137" i="41" s="1"/>
  <c r="U137" i="41"/>
  <c r="AI136" i="41"/>
  <c r="AC136" i="41"/>
  <c r="X136" i="41"/>
  <c r="U136" i="41"/>
  <c r="AI135" i="41"/>
  <c r="AC135" i="41"/>
  <c r="X135" i="41"/>
  <c r="Y135" i="41" s="1"/>
  <c r="U135" i="41"/>
  <c r="AI134" i="41"/>
  <c r="AC134" i="41"/>
  <c r="Y134" i="41"/>
  <c r="X134" i="41"/>
  <c r="U134" i="41"/>
  <c r="AI133" i="41"/>
  <c r="AC133" i="41"/>
  <c r="X133" i="41"/>
  <c r="U133" i="41"/>
  <c r="AI132" i="41"/>
  <c r="AC132" i="41"/>
  <c r="X132" i="41"/>
  <c r="U132" i="41"/>
  <c r="AI131" i="41"/>
  <c r="AC131" i="41"/>
  <c r="X131" i="41"/>
  <c r="U131" i="41"/>
  <c r="AK130" i="41"/>
  <c r="AI130" i="41"/>
  <c r="AC130" i="41"/>
  <c r="Y130" i="41"/>
  <c r="Z130" i="41" s="1"/>
  <c r="AG130" i="41" s="1"/>
  <c r="X130" i="41"/>
  <c r="U130" i="41"/>
  <c r="AI129" i="41"/>
  <c r="AC129" i="41"/>
  <c r="X129" i="41"/>
  <c r="U129" i="41"/>
  <c r="AI128" i="41"/>
  <c r="AC128" i="41"/>
  <c r="X128" i="41"/>
  <c r="U128" i="41"/>
  <c r="AI127" i="41"/>
  <c r="AC127" i="41"/>
  <c r="X127" i="41"/>
  <c r="U127" i="41"/>
  <c r="AI126" i="41"/>
  <c r="AC126" i="41"/>
  <c r="Y126" i="41"/>
  <c r="X126" i="41"/>
  <c r="U126" i="41"/>
  <c r="AI125" i="41"/>
  <c r="AC125" i="41"/>
  <c r="X125" i="41"/>
  <c r="U125" i="41"/>
  <c r="AI124" i="41"/>
  <c r="AC124" i="41"/>
  <c r="X124" i="41"/>
  <c r="U124" i="41"/>
  <c r="AI123" i="41"/>
  <c r="AC123" i="41"/>
  <c r="X123" i="41"/>
  <c r="U123" i="41"/>
  <c r="AI122" i="41"/>
  <c r="AC122" i="41"/>
  <c r="X122" i="41"/>
  <c r="Y122" i="41" s="1"/>
  <c r="U122" i="41"/>
  <c r="AI121" i="41"/>
  <c r="AC121" i="41"/>
  <c r="X121" i="41"/>
  <c r="U121" i="41"/>
  <c r="AI120" i="41"/>
  <c r="AC120" i="41"/>
  <c r="X120" i="41"/>
  <c r="Y120" i="41" s="1"/>
  <c r="U120" i="41"/>
  <c r="AI119" i="41"/>
  <c r="AC119" i="41"/>
  <c r="X119" i="41"/>
  <c r="U119" i="41"/>
  <c r="AI118" i="41"/>
  <c r="AC118" i="41"/>
  <c r="X118" i="41"/>
  <c r="U118" i="41"/>
  <c r="Y118" i="41" s="1"/>
  <c r="AI117" i="41"/>
  <c r="AC117" i="41"/>
  <c r="X117" i="41"/>
  <c r="U117" i="41"/>
  <c r="AI116" i="41"/>
  <c r="AC116" i="41"/>
  <c r="X116" i="41"/>
  <c r="U116" i="41"/>
  <c r="Y116" i="41" s="1"/>
  <c r="AI115" i="41"/>
  <c r="AC115" i="41"/>
  <c r="X115" i="41"/>
  <c r="U115" i="41"/>
  <c r="AI114" i="41"/>
  <c r="AC114" i="41"/>
  <c r="X114" i="41"/>
  <c r="U114" i="41"/>
  <c r="AI113" i="41"/>
  <c r="AC113" i="41"/>
  <c r="X113" i="41"/>
  <c r="U113" i="41"/>
  <c r="AI112" i="41"/>
  <c r="AC112" i="41"/>
  <c r="X112" i="41"/>
  <c r="Y112" i="41" s="1"/>
  <c r="U112" i="41"/>
  <c r="AI111" i="41"/>
  <c r="AC111" i="41"/>
  <c r="X111" i="41"/>
  <c r="Y111" i="41" s="1"/>
  <c r="AK111" i="41" s="1"/>
  <c r="U111" i="41"/>
  <c r="AI110" i="41"/>
  <c r="AC110" i="41"/>
  <c r="Y110" i="41"/>
  <c r="Z110" i="41" s="1"/>
  <c r="AG110" i="41" s="1"/>
  <c r="X110" i="41"/>
  <c r="U110" i="41"/>
  <c r="AI109" i="41"/>
  <c r="AC109" i="41"/>
  <c r="X109" i="41"/>
  <c r="U109" i="41"/>
  <c r="AI108" i="41"/>
  <c r="AC108" i="41"/>
  <c r="X108" i="41"/>
  <c r="U108" i="41"/>
  <c r="Y108" i="41" s="1"/>
  <c r="AI107" i="41"/>
  <c r="AC107" i="41"/>
  <c r="X107" i="41"/>
  <c r="U107" i="41"/>
  <c r="AI106" i="41"/>
  <c r="AC106" i="41"/>
  <c r="X106" i="41"/>
  <c r="Y106" i="41" s="1"/>
  <c r="U106" i="41"/>
  <c r="AI105" i="41"/>
  <c r="AC105" i="41"/>
  <c r="X105" i="41"/>
  <c r="U105" i="41"/>
  <c r="AI104" i="41"/>
  <c r="AC104" i="41"/>
  <c r="X104" i="41"/>
  <c r="Y104" i="41" s="1"/>
  <c r="U104" i="41"/>
  <c r="AI103" i="41"/>
  <c r="AC103" i="41"/>
  <c r="X103" i="41"/>
  <c r="Y103" i="41" s="1"/>
  <c r="AK103" i="41" s="1"/>
  <c r="U103" i="41"/>
  <c r="AI102" i="41"/>
  <c r="AC102" i="41"/>
  <c r="Y102" i="41"/>
  <c r="Z102" i="41" s="1"/>
  <c r="AG102" i="41" s="1"/>
  <c r="X102" i="41"/>
  <c r="U102" i="41"/>
  <c r="AI101" i="41"/>
  <c r="AC101" i="41"/>
  <c r="X101" i="41"/>
  <c r="U101" i="41"/>
  <c r="AI100" i="41"/>
  <c r="AC100" i="41"/>
  <c r="X100" i="41"/>
  <c r="U100" i="41"/>
  <c r="AI99" i="41"/>
  <c r="AC99" i="41"/>
  <c r="X99" i="41"/>
  <c r="U99" i="41"/>
  <c r="AI98" i="41"/>
  <c r="AC98" i="41"/>
  <c r="X98" i="41"/>
  <c r="Y98" i="41" s="1"/>
  <c r="Z98" i="41" s="1"/>
  <c r="AG98" i="41" s="1"/>
  <c r="U98" i="41"/>
  <c r="AI97" i="41"/>
  <c r="AC97" i="41"/>
  <c r="X97" i="41"/>
  <c r="U97" i="41"/>
  <c r="AI96" i="41"/>
  <c r="AC96" i="41"/>
  <c r="X96" i="41"/>
  <c r="Y96" i="41" s="1"/>
  <c r="AK96" i="41" s="1"/>
  <c r="U96" i="41"/>
  <c r="AI95" i="41"/>
  <c r="AC95" i="41"/>
  <c r="X95" i="41"/>
  <c r="U95" i="41"/>
  <c r="AI94" i="41"/>
  <c r="AC94" i="41"/>
  <c r="X94" i="41"/>
  <c r="U94" i="41"/>
  <c r="AI93" i="41"/>
  <c r="AC93" i="41"/>
  <c r="X93" i="41"/>
  <c r="Y93" i="41" s="1"/>
  <c r="U93" i="41"/>
  <c r="AI92" i="41"/>
  <c r="AC92" i="41"/>
  <c r="X92" i="41"/>
  <c r="U92" i="41"/>
  <c r="AI91" i="41"/>
  <c r="AC91" i="41"/>
  <c r="X91" i="41"/>
  <c r="U91" i="41"/>
  <c r="AI90" i="41"/>
  <c r="AC90" i="41"/>
  <c r="AD90" i="41" s="1"/>
  <c r="X90" i="41"/>
  <c r="Y90" i="41" s="1"/>
  <c r="Z90" i="41" s="1"/>
  <c r="AG90" i="41" s="1"/>
  <c r="U90" i="41"/>
  <c r="AI89" i="41"/>
  <c r="AC89" i="41"/>
  <c r="X89" i="41"/>
  <c r="U89" i="41"/>
  <c r="AI88" i="41"/>
  <c r="AC88" i="41"/>
  <c r="X88" i="41"/>
  <c r="Y88" i="41" s="1"/>
  <c r="U88" i="41"/>
  <c r="AI87" i="41"/>
  <c r="AC87" i="41"/>
  <c r="X87" i="41"/>
  <c r="U87" i="41"/>
  <c r="AI86" i="41"/>
  <c r="AC86" i="41"/>
  <c r="X86" i="41"/>
  <c r="U86" i="41"/>
  <c r="AI85" i="41"/>
  <c r="AC85" i="41"/>
  <c r="X85" i="41"/>
  <c r="Y85" i="41" s="1"/>
  <c r="U85" i="41"/>
  <c r="AI84" i="41"/>
  <c r="AC84" i="41"/>
  <c r="Y84" i="41"/>
  <c r="Z84" i="41" s="1"/>
  <c r="AG84" i="41" s="1"/>
  <c r="X84" i="41"/>
  <c r="U84" i="41"/>
  <c r="AI83" i="41"/>
  <c r="AC83" i="41"/>
  <c r="X83" i="41"/>
  <c r="U83" i="41"/>
  <c r="AI82" i="41"/>
  <c r="AC82" i="41"/>
  <c r="X82" i="41"/>
  <c r="U82" i="41"/>
  <c r="AI81" i="41"/>
  <c r="AC81" i="41"/>
  <c r="X81" i="41"/>
  <c r="U81" i="41"/>
  <c r="AI80" i="41"/>
  <c r="AC80" i="41"/>
  <c r="X80" i="41"/>
  <c r="Y80" i="41" s="1"/>
  <c r="AK80" i="41" s="1"/>
  <c r="U80" i="41"/>
  <c r="AI79" i="41"/>
  <c r="AC79" i="41"/>
  <c r="X79" i="41"/>
  <c r="U79" i="41"/>
  <c r="AI78" i="41"/>
  <c r="AC78" i="41"/>
  <c r="X78" i="41"/>
  <c r="U78" i="41"/>
  <c r="AI77" i="41"/>
  <c r="AC77" i="41"/>
  <c r="X77" i="41"/>
  <c r="Y77" i="41" s="1"/>
  <c r="U77" i="41"/>
  <c r="AI76" i="41"/>
  <c r="AC76" i="41"/>
  <c r="Y76" i="41"/>
  <c r="X76" i="41"/>
  <c r="U76" i="41"/>
  <c r="AI75" i="41"/>
  <c r="AC75" i="41"/>
  <c r="X75" i="41"/>
  <c r="U75" i="41"/>
  <c r="AI74" i="41"/>
  <c r="AC74" i="41"/>
  <c r="X74" i="41"/>
  <c r="U74" i="41"/>
  <c r="AI73" i="41"/>
  <c r="AC73" i="41"/>
  <c r="X73" i="41"/>
  <c r="U73" i="41"/>
  <c r="AI72" i="41"/>
  <c r="AC72" i="41"/>
  <c r="X72" i="41"/>
  <c r="Y72" i="41" s="1"/>
  <c r="U72" i="41"/>
  <c r="AI71" i="41"/>
  <c r="AC71" i="41"/>
  <c r="X71" i="41"/>
  <c r="Y71" i="41" s="1"/>
  <c r="AK71" i="41" s="1"/>
  <c r="U71" i="41"/>
  <c r="AI70" i="41"/>
  <c r="AC70" i="41"/>
  <c r="X70" i="41"/>
  <c r="U70" i="41"/>
  <c r="AI69" i="41"/>
  <c r="AC69" i="41"/>
  <c r="X69" i="41"/>
  <c r="Y69" i="41" s="1"/>
  <c r="AD69" i="41" s="1"/>
  <c r="U69" i="41"/>
  <c r="AI68" i="41"/>
  <c r="AC68" i="41"/>
  <c r="Y68" i="41"/>
  <c r="X68" i="41"/>
  <c r="U68" i="41"/>
  <c r="AI67" i="41"/>
  <c r="AC67" i="41"/>
  <c r="X67" i="41"/>
  <c r="U67" i="41"/>
  <c r="AI66" i="41"/>
  <c r="AC66" i="41"/>
  <c r="X66" i="41"/>
  <c r="U66" i="41"/>
  <c r="AI65" i="41"/>
  <c r="AC65" i="41"/>
  <c r="X65" i="41"/>
  <c r="Y65" i="41" s="1"/>
  <c r="U65" i="41"/>
  <c r="AI64" i="41"/>
  <c r="AC64" i="41"/>
  <c r="X64" i="41"/>
  <c r="U64" i="41"/>
  <c r="Y64" i="41" s="1"/>
  <c r="AI63" i="41"/>
  <c r="AC63" i="41"/>
  <c r="Z63" i="41"/>
  <c r="AG63" i="41" s="1"/>
  <c r="X63" i="41"/>
  <c r="Y63" i="41" s="1"/>
  <c r="AK63" i="41" s="1"/>
  <c r="U63" i="41"/>
  <c r="AI62" i="41"/>
  <c r="AC62" i="41"/>
  <c r="X62" i="41"/>
  <c r="Y62" i="41" s="1"/>
  <c r="U62" i="41"/>
  <c r="AI61" i="41"/>
  <c r="AD61" i="41"/>
  <c r="AC61" i="41"/>
  <c r="X61" i="41"/>
  <c r="Y61" i="41" s="1"/>
  <c r="U61" i="41"/>
  <c r="AI60" i="41"/>
  <c r="AC60" i="41"/>
  <c r="X60" i="41"/>
  <c r="U60" i="41"/>
  <c r="Y60" i="41" s="1"/>
  <c r="AI59" i="41"/>
  <c r="AC59" i="41"/>
  <c r="X59" i="41"/>
  <c r="Y59" i="41" s="1"/>
  <c r="AK59" i="41" s="1"/>
  <c r="U59" i="41"/>
  <c r="AI58" i="41"/>
  <c r="AC58" i="41"/>
  <c r="X58" i="41"/>
  <c r="Y58" i="41" s="1"/>
  <c r="U58" i="41"/>
  <c r="AI57" i="41"/>
  <c r="AC57" i="41"/>
  <c r="X57" i="41"/>
  <c r="U57" i="41"/>
  <c r="AI56" i="41"/>
  <c r="AC56" i="41"/>
  <c r="X56" i="41"/>
  <c r="U56" i="41"/>
  <c r="AI55" i="41"/>
  <c r="AC55" i="41"/>
  <c r="X55" i="41"/>
  <c r="U55" i="41"/>
  <c r="AI54" i="41"/>
  <c r="AC54" i="41"/>
  <c r="X54" i="41"/>
  <c r="U54" i="41"/>
  <c r="AI53" i="41"/>
  <c r="AC53" i="41"/>
  <c r="X53" i="41"/>
  <c r="U53" i="41"/>
  <c r="AI52" i="41"/>
  <c r="AC52" i="41"/>
  <c r="X52" i="41"/>
  <c r="U52" i="41"/>
  <c r="AI51" i="41"/>
  <c r="AC51" i="41"/>
  <c r="X51" i="41"/>
  <c r="U51" i="41"/>
  <c r="AI50" i="41"/>
  <c r="AC50" i="41"/>
  <c r="X50" i="41"/>
  <c r="U50" i="41"/>
  <c r="AI49" i="41"/>
  <c r="AC49" i="41"/>
  <c r="X49" i="41"/>
  <c r="U49" i="41"/>
  <c r="AI48" i="41"/>
  <c r="AC48" i="41"/>
  <c r="X48" i="41"/>
  <c r="Y48" i="41" s="1"/>
  <c r="U48" i="41"/>
  <c r="AI47" i="41"/>
  <c r="AC47" i="41"/>
  <c r="X47" i="41"/>
  <c r="U47" i="41"/>
  <c r="AI46" i="41"/>
  <c r="AC46" i="41"/>
  <c r="X46" i="41"/>
  <c r="U46" i="41"/>
  <c r="AI45" i="41"/>
  <c r="AC45" i="41"/>
  <c r="X45" i="41"/>
  <c r="U45" i="41"/>
  <c r="AI44" i="41"/>
  <c r="AC44" i="41"/>
  <c r="X44" i="41"/>
  <c r="Y44" i="41" s="1"/>
  <c r="U44" i="41"/>
  <c r="AI43" i="41"/>
  <c r="AC43" i="41"/>
  <c r="X43" i="41"/>
  <c r="U43" i="41"/>
  <c r="AI42" i="41"/>
  <c r="AC42" i="41"/>
  <c r="X42" i="41"/>
  <c r="U42" i="41"/>
  <c r="AI41" i="41"/>
  <c r="AC41" i="41"/>
  <c r="X41" i="41"/>
  <c r="U41" i="41"/>
  <c r="AI40" i="41"/>
  <c r="AC40" i="41"/>
  <c r="X40" i="41"/>
  <c r="Y40" i="41" s="1"/>
  <c r="U40" i="41"/>
  <c r="AI39" i="41"/>
  <c r="AC39" i="41"/>
  <c r="X39" i="41"/>
  <c r="Y39" i="41" s="1"/>
  <c r="AK39" i="41" s="1"/>
  <c r="U39" i="41"/>
  <c r="AI38" i="41"/>
  <c r="AC38" i="41"/>
  <c r="X38" i="41"/>
  <c r="U38" i="41"/>
  <c r="AI37" i="41"/>
  <c r="AC37" i="41"/>
  <c r="X37" i="41"/>
  <c r="Y37" i="41" s="1"/>
  <c r="AD37" i="41" s="1"/>
  <c r="U37" i="41"/>
  <c r="AI36" i="41"/>
  <c r="AC36" i="41"/>
  <c r="Y36" i="41"/>
  <c r="X36" i="41"/>
  <c r="U36" i="41"/>
  <c r="AI35" i="41"/>
  <c r="AC35" i="41"/>
  <c r="X35" i="41"/>
  <c r="Y35" i="41" s="1"/>
  <c r="AK35" i="41" s="1"/>
  <c r="U35" i="41"/>
  <c r="AI34" i="41"/>
  <c r="AC34" i="41"/>
  <c r="X34" i="41"/>
  <c r="U34" i="41"/>
  <c r="AI33" i="41"/>
  <c r="AC33" i="41"/>
  <c r="X33" i="41"/>
  <c r="Y33" i="41" s="1"/>
  <c r="U33" i="41"/>
  <c r="AI32" i="41"/>
  <c r="AC32" i="41"/>
  <c r="X32" i="41"/>
  <c r="U32" i="41"/>
  <c r="Y32" i="41" s="1"/>
  <c r="AI31" i="41"/>
  <c r="AC31" i="41"/>
  <c r="X31" i="41"/>
  <c r="Y31" i="41" s="1"/>
  <c r="Z31" i="41" s="1"/>
  <c r="AG31" i="41" s="1"/>
  <c r="U31" i="41"/>
  <c r="AI30" i="41"/>
  <c r="AC30" i="41"/>
  <c r="X30" i="41"/>
  <c r="Y30" i="41" s="1"/>
  <c r="U30" i="41"/>
  <c r="AI29" i="41"/>
  <c r="AC29" i="41"/>
  <c r="AD29" i="41" s="1"/>
  <c r="X29" i="41"/>
  <c r="Y29" i="41" s="1"/>
  <c r="U29" i="41"/>
  <c r="AI28" i="41"/>
  <c r="AC28" i="41"/>
  <c r="X28" i="41"/>
  <c r="Y28" i="41" s="1"/>
  <c r="U28" i="41"/>
  <c r="AI27" i="41"/>
  <c r="AC27" i="41"/>
  <c r="X27" i="41"/>
  <c r="Y27" i="41" s="1"/>
  <c r="AK27" i="41" s="1"/>
  <c r="U27" i="41"/>
  <c r="AI26" i="41"/>
  <c r="AC26" i="41"/>
  <c r="X26" i="41"/>
  <c r="Y26" i="41" s="1"/>
  <c r="U26" i="41"/>
  <c r="AI25" i="41"/>
  <c r="AC25" i="41"/>
  <c r="AD25" i="41" s="1"/>
  <c r="X25" i="41"/>
  <c r="Y25" i="41" s="1"/>
  <c r="U25" i="41"/>
  <c r="AI24" i="41"/>
  <c r="AC24" i="41"/>
  <c r="X24" i="41"/>
  <c r="U24" i="41"/>
  <c r="Y24" i="41" s="1"/>
  <c r="AI23" i="41"/>
  <c r="AC23" i="41"/>
  <c r="X23" i="41"/>
  <c r="U23" i="41"/>
  <c r="AI22" i="41"/>
  <c r="AC22" i="41"/>
  <c r="X22" i="41"/>
  <c r="U22" i="41"/>
  <c r="AI21" i="41"/>
  <c r="AC21" i="41"/>
  <c r="X21" i="41"/>
  <c r="U21" i="41"/>
  <c r="AI20" i="41"/>
  <c r="AC20" i="41"/>
  <c r="X20" i="41"/>
  <c r="U20" i="41"/>
  <c r="AI19" i="41"/>
  <c r="AC19" i="41"/>
  <c r="X19" i="41"/>
  <c r="U19" i="41"/>
  <c r="AI18" i="41"/>
  <c r="AC18" i="41"/>
  <c r="X18" i="41"/>
  <c r="U18" i="41"/>
  <c r="AI17" i="41"/>
  <c r="AC17" i="41"/>
  <c r="X17" i="41"/>
  <c r="U17" i="41"/>
  <c r="AI16" i="41"/>
  <c r="AC16" i="41"/>
  <c r="X16" i="41"/>
  <c r="Y16" i="41" s="1"/>
  <c r="U16" i="41"/>
  <c r="AI15" i="41"/>
  <c r="AC15" i="41"/>
  <c r="X15" i="41"/>
  <c r="U15" i="41"/>
  <c r="AI14" i="41"/>
  <c r="AC14" i="41"/>
  <c r="X14" i="41"/>
  <c r="U14" i="41"/>
  <c r="AI13" i="41"/>
  <c r="AC13" i="41"/>
  <c r="X13" i="41"/>
  <c r="Y13" i="41" s="1"/>
  <c r="U13" i="41"/>
  <c r="AI12" i="41"/>
  <c r="AC12" i="41"/>
  <c r="Y12" i="41"/>
  <c r="X12" i="41"/>
  <c r="U12" i="41"/>
  <c r="AI11" i="41"/>
  <c r="AC11" i="41"/>
  <c r="X11" i="41"/>
  <c r="U11" i="41"/>
  <c r="AI10" i="41"/>
  <c r="AC10" i="41"/>
  <c r="X10" i="41"/>
  <c r="U10" i="41"/>
  <c r="AI9" i="41"/>
  <c r="AC9" i="41"/>
  <c r="AD9" i="41" s="1"/>
  <c r="X9" i="41"/>
  <c r="Y9" i="41" s="1"/>
  <c r="U9" i="41"/>
  <c r="AI8" i="41"/>
  <c r="AC8" i="41"/>
  <c r="Y8" i="41"/>
  <c r="X8" i="41"/>
  <c r="U8" i="41"/>
  <c r="AI7" i="41"/>
  <c r="AC7" i="41"/>
  <c r="X7" i="41"/>
  <c r="U7" i="41"/>
  <c r="AI6" i="41"/>
  <c r="AC6" i="41"/>
  <c r="X6" i="41"/>
  <c r="U6" i="41"/>
  <c r="AI5" i="41"/>
  <c r="AC5" i="41"/>
  <c r="X5" i="41"/>
  <c r="U5" i="41"/>
  <c r="AY250" i="39"/>
  <c r="BC247" i="39"/>
  <c r="AA247" i="39"/>
  <c r="X247" i="39"/>
  <c r="U247" i="39"/>
  <c r="R247" i="39"/>
  <c r="O247" i="39"/>
  <c r="L247" i="39"/>
  <c r="I247" i="39"/>
  <c r="BD245" i="39"/>
  <c r="AW245" i="39"/>
  <c r="AC245" i="39"/>
  <c r="AB245" i="39"/>
  <c r="Z245" i="39"/>
  <c r="Y245" i="39"/>
  <c r="W245" i="39"/>
  <c r="V245" i="39"/>
  <c r="T245" i="39"/>
  <c r="S245" i="39"/>
  <c r="Q245" i="39"/>
  <c r="P245" i="39"/>
  <c r="N245" i="39"/>
  <c r="M245" i="39"/>
  <c r="K245" i="39"/>
  <c r="J245" i="39"/>
  <c r="BD244" i="39"/>
  <c r="AX244" i="39"/>
  <c r="AW244" i="39"/>
  <c r="AZ244" i="39" s="1"/>
  <c r="AC244" i="39"/>
  <c r="AB244" i="39"/>
  <c r="Z244" i="39"/>
  <c r="Y244" i="39"/>
  <c r="W244" i="39"/>
  <c r="V244" i="39"/>
  <c r="T244" i="39"/>
  <c r="S244" i="39"/>
  <c r="Q244" i="39"/>
  <c r="P244" i="39"/>
  <c r="N244" i="39"/>
  <c r="M244" i="39"/>
  <c r="K244" i="39"/>
  <c r="J244" i="39"/>
  <c r="BD243" i="39"/>
  <c r="AW243" i="39"/>
  <c r="AC243" i="39"/>
  <c r="AB243" i="39"/>
  <c r="Z243" i="39"/>
  <c r="Y243" i="39"/>
  <c r="W243" i="39"/>
  <c r="V243" i="39"/>
  <c r="T243" i="39"/>
  <c r="S243" i="39"/>
  <c r="Q243" i="39"/>
  <c r="P243" i="39"/>
  <c r="N243" i="39"/>
  <c r="M243" i="39"/>
  <c r="K243" i="39"/>
  <c r="J243" i="39"/>
  <c r="BD242" i="39"/>
  <c r="AZ242" i="39"/>
  <c r="BA242" i="39" s="1"/>
  <c r="BB242" i="39" s="1"/>
  <c r="AY242" i="39"/>
  <c r="AX242" i="39"/>
  <c r="AW242" i="39"/>
  <c r="AC242" i="39"/>
  <c r="AB242" i="39"/>
  <c r="Z242" i="39"/>
  <c r="Y242" i="39"/>
  <c r="W242" i="39"/>
  <c r="V242" i="39"/>
  <c r="T242" i="39"/>
  <c r="S242" i="39"/>
  <c r="Q242" i="39"/>
  <c r="P242" i="39"/>
  <c r="N242" i="39"/>
  <c r="M242" i="39"/>
  <c r="K242" i="39"/>
  <c r="J242" i="39"/>
  <c r="BD241" i="39"/>
  <c r="AW241" i="39"/>
  <c r="AC241" i="39"/>
  <c r="AB241" i="39"/>
  <c r="Z241" i="39"/>
  <c r="Y241" i="39"/>
  <c r="W241" i="39"/>
  <c r="V241" i="39"/>
  <c r="T241" i="39"/>
  <c r="S241" i="39"/>
  <c r="Q241" i="39"/>
  <c r="P241" i="39"/>
  <c r="N241" i="39"/>
  <c r="M241" i="39"/>
  <c r="K241" i="39"/>
  <c r="J241" i="39"/>
  <c r="BD240" i="39"/>
  <c r="AW240" i="39"/>
  <c r="AC240" i="39"/>
  <c r="AB240" i="39"/>
  <c r="Z240" i="39"/>
  <c r="Y240" i="39"/>
  <c r="W240" i="39"/>
  <c r="V240" i="39"/>
  <c r="T240" i="39"/>
  <c r="S240" i="39"/>
  <c r="Q240" i="39"/>
  <c r="P240" i="39"/>
  <c r="N240" i="39"/>
  <c r="M240" i="39"/>
  <c r="K240" i="39"/>
  <c r="J240" i="39"/>
  <c r="BD239" i="39"/>
  <c r="AY239" i="39"/>
  <c r="AX239" i="39"/>
  <c r="AW239" i="39"/>
  <c r="AZ239" i="39" s="1"/>
  <c r="AC239" i="39"/>
  <c r="AB239" i="39"/>
  <c r="Z239" i="39"/>
  <c r="Y239" i="39"/>
  <c r="W239" i="39"/>
  <c r="V239" i="39"/>
  <c r="T239" i="39"/>
  <c r="S239" i="39"/>
  <c r="Q239" i="39"/>
  <c r="P239" i="39"/>
  <c r="N239" i="39"/>
  <c r="M239" i="39"/>
  <c r="K239" i="39"/>
  <c r="J239" i="39"/>
  <c r="BD238" i="39"/>
  <c r="AX238" i="39"/>
  <c r="AW238" i="39"/>
  <c r="AC238" i="39"/>
  <c r="AB238" i="39"/>
  <c r="Z238" i="39"/>
  <c r="Y238" i="39"/>
  <c r="W238" i="39"/>
  <c r="V238" i="39"/>
  <c r="T238" i="39"/>
  <c r="S238" i="39"/>
  <c r="Q238" i="39"/>
  <c r="P238" i="39"/>
  <c r="N238" i="39"/>
  <c r="M238" i="39"/>
  <c r="K238" i="39"/>
  <c r="J238" i="39"/>
  <c r="BD237" i="39"/>
  <c r="AW237" i="39"/>
  <c r="AC237" i="39"/>
  <c r="AB237" i="39"/>
  <c r="Z237" i="39"/>
  <c r="Y237" i="39"/>
  <c r="W237" i="39"/>
  <c r="V237" i="39"/>
  <c r="T237" i="39"/>
  <c r="S237" i="39"/>
  <c r="Q237" i="39"/>
  <c r="P237" i="39"/>
  <c r="N237" i="39"/>
  <c r="M237" i="39"/>
  <c r="K237" i="39"/>
  <c r="J237" i="39"/>
  <c r="BD236" i="39"/>
  <c r="AX236" i="39"/>
  <c r="AW236" i="39"/>
  <c r="AZ236" i="39" s="1"/>
  <c r="AC236" i="39"/>
  <c r="AB236" i="39"/>
  <c r="Z236" i="39"/>
  <c r="Y236" i="39"/>
  <c r="W236" i="39"/>
  <c r="V236" i="39"/>
  <c r="T236" i="39"/>
  <c r="S236" i="39"/>
  <c r="Q236" i="39"/>
  <c r="P236" i="39"/>
  <c r="N236" i="39"/>
  <c r="M236" i="39"/>
  <c r="K236" i="39"/>
  <c r="J236" i="39"/>
  <c r="BD235" i="39"/>
  <c r="AW235" i="39"/>
  <c r="AC235" i="39"/>
  <c r="AB235" i="39"/>
  <c r="Z235" i="39"/>
  <c r="Y235" i="39"/>
  <c r="W235" i="39"/>
  <c r="V235" i="39"/>
  <c r="T235" i="39"/>
  <c r="S235" i="39"/>
  <c r="Q235" i="39"/>
  <c r="P235" i="39"/>
  <c r="N235" i="39"/>
  <c r="M235" i="39"/>
  <c r="K235" i="39"/>
  <c r="J235" i="39"/>
  <c r="BD234" i="39"/>
  <c r="AZ234" i="39"/>
  <c r="BA234" i="39" s="1"/>
  <c r="BB234" i="39" s="1"/>
  <c r="AY234" i="39"/>
  <c r="AX234" i="39"/>
  <c r="AW234" i="39"/>
  <c r="AC234" i="39"/>
  <c r="AB234" i="39"/>
  <c r="Z234" i="39"/>
  <c r="Y234" i="39"/>
  <c r="W234" i="39"/>
  <c r="V234" i="39"/>
  <c r="T234" i="39"/>
  <c r="S234" i="39"/>
  <c r="Q234" i="39"/>
  <c r="P234" i="39"/>
  <c r="N234" i="39"/>
  <c r="M234" i="39"/>
  <c r="K234" i="39"/>
  <c r="J234" i="39"/>
  <c r="BD233" i="39"/>
  <c r="AW233" i="39"/>
  <c r="AC233" i="39"/>
  <c r="AB233" i="39"/>
  <c r="Z233" i="39"/>
  <c r="Y233" i="39"/>
  <c r="W233" i="39"/>
  <c r="V233" i="39"/>
  <c r="T233" i="39"/>
  <c r="S233" i="39"/>
  <c r="Q233" i="39"/>
  <c r="P233" i="39"/>
  <c r="N233" i="39"/>
  <c r="M233" i="39"/>
  <c r="K233" i="39"/>
  <c r="J233" i="39"/>
  <c r="BD232" i="39"/>
  <c r="AW232" i="39"/>
  <c r="AC232" i="39"/>
  <c r="AB232" i="39"/>
  <c r="Z232" i="39"/>
  <c r="Y232" i="39"/>
  <c r="W232" i="39"/>
  <c r="V232" i="39"/>
  <c r="T232" i="39"/>
  <c r="S232" i="39"/>
  <c r="Q232" i="39"/>
  <c r="P232" i="39"/>
  <c r="N232" i="39"/>
  <c r="M232" i="39"/>
  <c r="K232" i="39"/>
  <c r="J232" i="39"/>
  <c r="BD231" i="39"/>
  <c r="AY231" i="39"/>
  <c r="AX231" i="39"/>
  <c r="AW231" i="39"/>
  <c r="AZ231" i="39" s="1"/>
  <c r="AC231" i="39"/>
  <c r="AB231" i="39"/>
  <c r="Z231" i="39"/>
  <c r="Y231" i="39"/>
  <c r="W231" i="39"/>
  <c r="V231" i="39"/>
  <c r="T231" i="39"/>
  <c r="S231" i="39"/>
  <c r="Q231" i="39"/>
  <c r="P231" i="39"/>
  <c r="N231" i="39"/>
  <c r="M231" i="39"/>
  <c r="K231" i="39"/>
  <c r="J231" i="39"/>
  <c r="BD230" i="39"/>
  <c r="AX230" i="39"/>
  <c r="AW230" i="39"/>
  <c r="AC230" i="39"/>
  <c r="AB230" i="39"/>
  <c r="Z230" i="39"/>
  <c r="Y230" i="39"/>
  <c r="W230" i="39"/>
  <c r="V230" i="39"/>
  <c r="T230" i="39"/>
  <c r="S230" i="39"/>
  <c r="Q230" i="39"/>
  <c r="P230" i="39"/>
  <c r="N230" i="39"/>
  <c r="M230" i="39"/>
  <c r="K230" i="39"/>
  <c r="J230" i="39"/>
  <c r="BD229" i="39"/>
  <c r="AW229" i="39"/>
  <c r="AC229" i="39"/>
  <c r="AB229" i="39"/>
  <c r="Z229" i="39"/>
  <c r="Y229" i="39"/>
  <c r="W229" i="39"/>
  <c r="V229" i="39"/>
  <c r="T229" i="39"/>
  <c r="S229" i="39"/>
  <c r="Q229" i="39"/>
  <c r="P229" i="39"/>
  <c r="N229" i="39"/>
  <c r="M229" i="39"/>
  <c r="K229" i="39"/>
  <c r="J229" i="39"/>
  <c r="BD228" i="39"/>
  <c r="AX228" i="39"/>
  <c r="AW228" i="39"/>
  <c r="AZ228" i="39" s="1"/>
  <c r="AC228" i="39"/>
  <c r="AB228" i="39"/>
  <c r="Z228" i="39"/>
  <c r="Y228" i="39"/>
  <c r="W228" i="39"/>
  <c r="V228" i="39"/>
  <c r="T228" i="39"/>
  <c r="S228" i="39"/>
  <c r="Q228" i="39"/>
  <c r="P228" i="39"/>
  <c r="N228" i="39"/>
  <c r="M228" i="39"/>
  <c r="K228" i="39"/>
  <c r="J228" i="39"/>
  <c r="BD227" i="39"/>
  <c r="AW227" i="39"/>
  <c r="AC227" i="39"/>
  <c r="AB227" i="39"/>
  <c r="Z227" i="39"/>
  <c r="Y227" i="39"/>
  <c r="W227" i="39"/>
  <c r="V227" i="39"/>
  <c r="T227" i="39"/>
  <c r="S227" i="39"/>
  <c r="Q227" i="39"/>
  <c r="P227" i="39"/>
  <c r="N227" i="39"/>
  <c r="M227" i="39"/>
  <c r="K227" i="39"/>
  <c r="J227" i="39"/>
  <c r="BD226" i="39"/>
  <c r="AZ226" i="39"/>
  <c r="BA226" i="39" s="1"/>
  <c r="BB226" i="39" s="1"/>
  <c r="AY226" i="39"/>
  <c r="AX226" i="39"/>
  <c r="AW226" i="39"/>
  <c r="AC226" i="39"/>
  <c r="AB226" i="39"/>
  <c r="Z226" i="39"/>
  <c r="Y226" i="39"/>
  <c r="W226" i="39"/>
  <c r="V226" i="39"/>
  <c r="T226" i="39"/>
  <c r="S226" i="39"/>
  <c r="Q226" i="39"/>
  <c r="P226" i="39"/>
  <c r="N226" i="39"/>
  <c r="M226" i="39"/>
  <c r="K226" i="39"/>
  <c r="J226" i="39"/>
  <c r="BD225" i="39"/>
  <c r="AW225" i="39"/>
  <c r="AC225" i="39"/>
  <c r="AB225" i="39"/>
  <c r="Z225" i="39"/>
  <c r="Y225" i="39"/>
  <c r="W225" i="39"/>
  <c r="V225" i="39"/>
  <c r="T225" i="39"/>
  <c r="S225" i="39"/>
  <c r="Q225" i="39"/>
  <c r="P225" i="39"/>
  <c r="N225" i="39"/>
  <c r="M225" i="39"/>
  <c r="K225" i="39"/>
  <c r="J225" i="39"/>
  <c r="BD224" i="39"/>
  <c r="AW224" i="39"/>
  <c r="AC224" i="39"/>
  <c r="AB224" i="39"/>
  <c r="Z224" i="39"/>
  <c r="Y224" i="39"/>
  <c r="W224" i="39"/>
  <c r="V224" i="39"/>
  <c r="T224" i="39"/>
  <c r="S224" i="39"/>
  <c r="Q224" i="39"/>
  <c r="P224" i="39"/>
  <c r="N224" i="39"/>
  <c r="M224" i="39"/>
  <c r="K224" i="39"/>
  <c r="J224" i="39"/>
  <c r="BD223" i="39"/>
  <c r="AY223" i="39"/>
  <c r="AX223" i="39"/>
  <c r="AW223" i="39"/>
  <c r="AZ223" i="39" s="1"/>
  <c r="AC223" i="39"/>
  <c r="AB223" i="39"/>
  <c r="Z223" i="39"/>
  <c r="Y223" i="39"/>
  <c r="W223" i="39"/>
  <c r="V223" i="39"/>
  <c r="T223" i="39"/>
  <c r="S223" i="39"/>
  <c r="Q223" i="39"/>
  <c r="P223" i="39"/>
  <c r="N223" i="39"/>
  <c r="M223" i="39"/>
  <c r="K223" i="39"/>
  <c r="J223" i="39"/>
  <c r="BD222" i="39"/>
  <c r="AX222" i="39"/>
  <c r="AW222" i="39"/>
  <c r="AC222" i="39"/>
  <c r="AB222" i="39"/>
  <c r="Z222" i="39"/>
  <c r="Y222" i="39"/>
  <c r="W222" i="39"/>
  <c r="V222" i="39"/>
  <c r="T222" i="39"/>
  <c r="S222" i="39"/>
  <c r="Q222" i="39"/>
  <c r="P222" i="39"/>
  <c r="N222" i="39"/>
  <c r="M222" i="39"/>
  <c r="K222" i="39"/>
  <c r="J222" i="39"/>
  <c r="BD221" i="39"/>
  <c r="AW221" i="39"/>
  <c r="AC221" i="39"/>
  <c r="AB221" i="39"/>
  <c r="Z221" i="39"/>
  <c r="Y221" i="39"/>
  <c r="W221" i="39"/>
  <c r="V221" i="39"/>
  <c r="T221" i="39"/>
  <c r="S221" i="39"/>
  <c r="Q221" i="39"/>
  <c r="P221" i="39"/>
  <c r="N221" i="39"/>
  <c r="M221" i="39"/>
  <c r="K221" i="39"/>
  <c r="J221" i="39"/>
  <c r="BD220" i="39"/>
  <c r="AX220" i="39"/>
  <c r="AW220" i="39"/>
  <c r="AZ220" i="39" s="1"/>
  <c r="AC220" i="39"/>
  <c r="AB220" i="39"/>
  <c r="Z220" i="39"/>
  <c r="Y220" i="39"/>
  <c r="W220" i="39"/>
  <c r="V220" i="39"/>
  <c r="T220" i="39"/>
  <c r="S220" i="39"/>
  <c r="Q220" i="39"/>
  <c r="P220" i="39"/>
  <c r="N220" i="39"/>
  <c r="M220" i="39"/>
  <c r="K220" i="39"/>
  <c r="J220" i="39"/>
  <c r="BD219" i="39"/>
  <c r="AW219" i="39"/>
  <c r="AC219" i="39"/>
  <c r="AB219" i="39"/>
  <c r="Z219" i="39"/>
  <c r="Y219" i="39"/>
  <c r="W219" i="39"/>
  <c r="V219" i="39"/>
  <c r="T219" i="39"/>
  <c r="S219" i="39"/>
  <c r="Q219" i="39"/>
  <c r="P219" i="39"/>
  <c r="N219" i="39"/>
  <c r="M219" i="39"/>
  <c r="K219" i="39"/>
  <c r="J219" i="39"/>
  <c r="BD218" i="39"/>
  <c r="AZ218" i="39"/>
  <c r="AY218" i="39"/>
  <c r="AW218" i="39"/>
  <c r="AX218" i="39" s="1"/>
  <c r="AC218" i="39"/>
  <c r="AB218" i="39"/>
  <c r="Z218" i="39"/>
  <c r="Y218" i="39"/>
  <c r="W218" i="39"/>
  <c r="V218" i="39"/>
  <c r="T218" i="39"/>
  <c r="S218" i="39"/>
  <c r="Q218" i="39"/>
  <c r="P218" i="39"/>
  <c r="N218" i="39"/>
  <c r="M218" i="39"/>
  <c r="K218" i="39"/>
  <c r="J218" i="39"/>
  <c r="BD217" i="39"/>
  <c r="AZ217" i="39"/>
  <c r="AY217" i="39"/>
  <c r="AW217" i="39"/>
  <c r="AX217" i="39" s="1"/>
  <c r="AC217" i="39"/>
  <c r="AB217" i="39"/>
  <c r="Z217" i="39"/>
  <c r="Y217" i="39"/>
  <c r="W217" i="39"/>
  <c r="V217" i="39"/>
  <c r="T217" i="39"/>
  <c r="S217" i="39"/>
  <c r="Q217" i="39"/>
  <c r="P217" i="39"/>
  <c r="N217" i="39"/>
  <c r="M217" i="39"/>
  <c r="K217" i="39"/>
  <c r="J217" i="39"/>
  <c r="BD216" i="39"/>
  <c r="AW216" i="39"/>
  <c r="AC216" i="39"/>
  <c r="AB216" i="39"/>
  <c r="Z216" i="39"/>
  <c r="Y216" i="39"/>
  <c r="W216" i="39"/>
  <c r="V216" i="39"/>
  <c r="T216" i="39"/>
  <c r="S216" i="39"/>
  <c r="Q216" i="39"/>
  <c r="P216" i="39"/>
  <c r="N216" i="39"/>
  <c r="M216" i="39"/>
  <c r="K216" i="39"/>
  <c r="J216" i="39"/>
  <c r="BD215" i="39"/>
  <c r="AW215" i="39"/>
  <c r="AZ215" i="39" s="1"/>
  <c r="AC215" i="39"/>
  <c r="AB215" i="39"/>
  <c r="Z215" i="39"/>
  <c r="Y215" i="39"/>
  <c r="W215" i="39"/>
  <c r="V215" i="39"/>
  <c r="T215" i="39"/>
  <c r="S215" i="39"/>
  <c r="Q215" i="39"/>
  <c r="P215" i="39"/>
  <c r="N215" i="39"/>
  <c r="M215" i="39"/>
  <c r="K215" i="39"/>
  <c r="J215" i="39"/>
  <c r="BD214" i="39"/>
  <c r="AW214" i="39"/>
  <c r="AZ214" i="39" s="1"/>
  <c r="AC214" i="39"/>
  <c r="AB214" i="39"/>
  <c r="Z214" i="39"/>
  <c r="Y214" i="39"/>
  <c r="W214" i="39"/>
  <c r="V214" i="39"/>
  <c r="T214" i="39"/>
  <c r="S214" i="39"/>
  <c r="Q214" i="39"/>
  <c r="P214" i="39"/>
  <c r="N214" i="39"/>
  <c r="M214" i="39"/>
  <c r="K214" i="39"/>
  <c r="J214" i="39"/>
  <c r="BD213" i="39"/>
  <c r="AZ213" i="39"/>
  <c r="BA213" i="39" s="1"/>
  <c r="BB213" i="39" s="1"/>
  <c r="AY213" i="39"/>
  <c r="AW213" i="39"/>
  <c r="AX213" i="39" s="1"/>
  <c r="AC213" i="39"/>
  <c r="AB213" i="39"/>
  <c r="Z213" i="39"/>
  <c r="Y213" i="39"/>
  <c r="W213" i="39"/>
  <c r="V213" i="39"/>
  <c r="T213" i="39"/>
  <c r="S213" i="39"/>
  <c r="Q213" i="39"/>
  <c r="P213" i="39"/>
  <c r="N213" i="39"/>
  <c r="M213" i="39"/>
  <c r="K213" i="39"/>
  <c r="J213" i="39"/>
  <c r="BD212" i="39"/>
  <c r="AW212" i="39"/>
  <c r="AC212" i="39"/>
  <c r="AB212" i="39"/>
  <c r="Z212" i="39"/>
  <c r="Y212" i="39"/>
  <c r="W212" i="39"/>
  <c r="V212" i="39"/>
  <c r="T212" i="39"/>
  <c r="S212" i="39"/>
  <c r="Q212" i="39"/>
  <c r="P212" i="39"/>
  <c r="N212" i="39"/>
  <c r="M212" i="39"/>
  <c r="K212" i="39"/>
  <c r="J212" i="39"/>
  <c r="BD211" i="39"/>
  <c r="AW211" i="39"/>
  <c r="AC211" i="39"/>
  <c r="AB211" i="39"/>
  <c r="Z211" i="39"/>
  <c r="Y211" i="39"/>
  <c r="W211" i="39"/>
  <c r="V211" i="39"/>
  <c r="T211" i="39"/>
  <c r="S211" i="39"/>
  <c r="Q211" i="39"/>
  <c r="P211" i="39"/>
  <c r="N211" i="39"/>
  <c r="M211" i="39"/>
  <c r="K211" i="39"/>
  <c r="J211" i="39"/>
  <c r="BD210" i="39"/>
  <c r="AW210" i="39"/>
  <c r="AZ210" i="39" s="1"/>
  <c r="BE210" i="39" s="1"/>
  <c r="BG210" i="39" s="1"/>
  <c r="AC210" i="39"/>
  <c r="AB210" i="39"/>
  <c r="Z210" i="39"/>
  <c r="Y210" i="39"/>
  <c r="W210" i="39"/>
  <c r="V210" i="39"/>
  <c r="T210" i="39"/>
  <c r="S210" i="39"/>
  <c r="Q210" i="39"/>
  <c r="P210" i="39"/>
  <c r="N210" i="39"/>
  <c r="M210" i="39"/>
  <c r="K210" i="39"/>
  <c r="J210" i="39"/>
  <c r="BD209" i="39"/>
  <c r="AZ209" i="39"/>
  <c r="BA209" i="39" s="1"/>
  <c r="BB209" i="39" s="1"/>
  <c r="AY209" i="39"/>
  <c r="AW209" i="39"/>
  <c r="AX209" i="39" s="1"/>
  <c r="AC209" i="39"/>
  <c r="AB209" i="39"/>
  <c r="Z209" i="39"/>
  <c r="Y209" i="39"/>
  <c r="W209" i="39"/>
  <c r="V209" i="39"/>
  <c r="T209" i="39"/>
  <c r="S209" i="39"/>
  <c r="Q209" i="39"/>
  <c r="P209" i="39"/>
  <c r="N209" i="39"/>
  <c r="M209" i="39"/>
  <c r="K209" i="39"/>
  <c r="J209" i="39"/>
  <c r="BD208" i="39"/>
  <c r="AW208" i="39"/>
  <c r="AC208" i="39"/>
  <c r="AB208" i="39"/>
  <c r="Z208" i="39"/>
  <c r="Y208" i="39"/>
  <c r="W208" i="39"/>
  <c r="V208" i="39"/>
  <c r="T208" i="39"/>
  <c r="S208" i="39"/>
  <c r="Q208" i="39"/>
  <c r="P208" i="39"/>
  <c r="N208" i="39"/>
  <c r="M208" i="39"/>
  <c r="K208" i="39"/>
  <c r="J208" i="39"/>
  <c r="BD207" i="39"/>
  <c r="AW207" i="39"/>
  <c r="AC207" i="39"/>
  <c r="AB207" i="39"/>
  <c r="Z207" i="39"/>
  <c r="Y207" i="39"/>
  <c r="W207" i="39"/>
  <c r="V207" i="39"/>
  <c r="T207" i="39"/>
  <c r="S207" i="39"/>
  <c r="Q207" i="39"/>
  <c r="P207" i="39"/>
  <c r="N207" i="39"/>
  <c r="M207" i="39"/>
  <c r="K207" i="39"/>
  <c r="J207" i="39"/>
  <c r="BD206" i="39"/>
  <c r="AW206" i="39"/>
  <c r="AZ206" i="39" s="1"/>
  <c r="BE206" i="39" s="1"/>
  <c r="BG206" i="39" s="1"/>
  <c r="AC206" i="39"/>
  <c r="AB206" i="39"/>
  <c r="Z206" i="39"/>
  <c r="Y206" i="39"/>
  <c r="W206" i="39"/>
  <c r="V206" i="39"/>
  <c r="T206" i="39"/>
  <c r="S206" i="39"/>
  <c r="Q206" i="39"/>
  <c r="P206" i="39"/>
  <c r="N206" i="39"/>
  <c r="M206" i="39"/>
  <c r="K206" i="39"/>
  <c r="J206" i="39"/>
  <c r="BD205" i="39"/>
  <c r="AZ205" i="39"/>
  <c r="BA205" i="39" s="1"/>
  <c r="BB205" i="39" s="1"/>
  <c r="AY205" i="39"/>
  <c r="AW205" i="39"/>
  <c r="AX205" i="39" s="1"/>
  <c r="AC205" i="39"/>
  <c r="AB205" i="39"/>
  <c r="Z205" i="39"/>
  <c r="Y205" i="39"/>
  <c r="W205" i="39"/>
  <c r="V205" i="39"/>
  <c r="T205" i="39"/>
  <c r="S205" i="39"/>
  <c r="Q205" i="39"/>
  <c r="P205" i="39"/>
  <c r="N205" i="39"/>
  <c r="M205" i="39"/>
  <c r="K205" i="39"/>
  <c r="J205" i="39"/>
  <c r="BD204" i="39"/>
  <c r="AW204" i="39"/>
  <c r="AC204" i="39"/>
  <c r="AB204" i="39"/>
  <c r="Z204" i="39"/>
  <c r="Y204" i="39"/>
  <c r="W204" i="39"/>
  <c r="V204" i="39"/>
  <c r="T204" i="39"/>
  <c r="S204" i="39"/>
  <c r="Q204" i="39"/>
  <c r="P204" i="39"/>
  <c r="N204" i="39"/>
  <c r="M204" i="39"/>
  <c r="K204" i="39"/>
  <c r="J204" i="39"/>
  <c r="BD203" i="39"/>
  <c r="AW203" i="39"/>
  <c r="AC203" i="39"/>
  <c r="AB203" i="39"/>
  <c r="Z203" i="39"/>
  <c r="Y203" i="39"/>
  <c r="W203" i="39"/>
  <c r="V203" i="39"/>
  <c r="T203" i="39"/>
  <c r="S203" i="39"/>
  <c r="Q203" i="39"/>
  <c r="P203" i="39"/>
  <c r="N203" i="39"/>
  <c r="M203" i="39"/>
  <c r="K203" i="39"/>
  <c r="J203" i="39"/>
  <c r="BD202" i="39"/>
  <c r="AW202" i="39"/>
  <c r="AZ202" i="39" s="1"/>
  <c r="BE202" i="39" s="1"/>
  <c r="BG202" i="39" s="1"/>
  <c r="AC202" i="39"/>
  <c r="AB202" i="39"/>
  <c r="Z202" i="39"/>
  <c r="Y202" i="39"/>
  <c r="W202" i="39"/>
  <c r="V202" i="39"/>
  <c r="T202" i="39"/>
  <c r="S202" i="39"/>
  <c r="Q202" i="39"/>
  <c r="P202" i="39"/>
  <c r="N202" i="39"/>
  <c r="M202" i="39"/>
  <c r="K202" i="39"/>
  <c r="J202" i="39"/>
  <c r="BD201" i="39"/>
  <c r="AZ201" i="39"/>
  <c r="BA201" i="39" s="1"/>
  <c r="BB201" i="39" s="1"/>
  <c r="AY201" i="39"/>
  <c r="AW201" i="39"/>
  <c r="AX201" i="39" s="1"/>
  <c r="AC201" i="39"/>
  <c r="AB201" i="39"/>
  <c r="Z201" i="39"/>
  <c r="Y201" i="39"/>
  <c r="W201" i="39"/>
  <c r="V201" i="39"/>
  <c r="T201" i="39"/>
  <c r="S201" i="39"/>
  <c r="Q201" i="39"/>
  <c r="P201" i="39"/>
  <c r="N201" i="39"/>
  <c r="M201" i="39"/>
  <c r="K201" i="39"/>
  <c r="J201" i="39"/>
  <c r="BD200" i="39"/>
  <c r="AW200" i="39"/>
  <c r="AC200" i="39"/>
  <c r="AB200" i="39"/>
  <c r="Z200" i="39"/>
  <c r="Y200" i="39"/>
  <c r="W200" i="39"/>
  <c r="V200" i="39"/>
  <c r="T200" i="39"/>
  <c r="S200" i="39"/>
  <c r="Q200" i="39"/>
  <c r="P200" i="39"/>
  <c r="N200" i="39"/>
  <c r="M200" i="39"/>
  <c r="K200" i="39"/>
  <c r="J200" i="39"/>
  <c r="BD199" i="39"/>
  <c r="AW199" i="39"/>
  <c r="AC199" i="39"/>
  <c r="AB199" i="39"/>
  <c r="Z199" i="39"/>
  <c r="Y199" i="39"/>
  <c r="W199" i="39"/>
  <c r="V199" i="39"/>
  <c r="T199" i="39"/>
  <c r="S199" i="39"/>
  <c r="Q199" i="39"/>
  <c r="P199" i="39"/>
  <c r="N199" i="39"/>
  <c r="M199" i="39"/>
  <c r="K199" i="39"/>
  <c r="J199" i="39"/>
  <c r="BD198" i="39"/>
  <c r="AW198" i="39"/>
  <c r="AC198" i="39"/>
  <c r="AB198" i="39"/>
  <c r="Z198" i="39"/>
  <c r="Y198" i="39"/>
  <c r="W198" i="39"/>
  <c r="V198" i="39"/>
  <c r="T198" i="39"/>
  <c r="S198" i="39"/>
  <c r="Q198" i="39"/>
  <c r="P198" i="39"/>
  <c r="N198" i="39"/>
  <c r="M198" i="39"/>
  <c r="K198" i="39"/>
  <c r="J198" i="39"/>
  <c r="BD197" i="39"/>
  <c r="AZ197" i="39"/>
  <c r="BA197" i="39" s="1"/>
  <c r="BB197" i="39" s="1"/>
  <c r="AY197" i="39"/>
  <c r="AW197" i="39"/>
  <c r="AX197" i="39" s="1"/>
  <c r="AC197" i="39"/>
  <c r="AB197" i="39"/>
  <c r="Z197" i="39"/>
  <c r="Y197" i="39"/>
  <c r="W197" i="39"/>
  <c r="V197" i="39"/>
  <c r="T197" i="39"/>
  <c r="S197" i="39"/>
  <c r="Q197" i="39"/>
  <c r="P197" i="39"/>
  <c r="N197" i="39"/>
  <c r="M197" i="39"/>
  <c r="K197" i="39"/>
  <c r="J197" i="39"/>
  <c r="BD196" i="39"/>
  <c r="AW196" i="39"/>
  <c r="AC196" i="39"/>
  <c r="AB196" i="39"/>
  <c r="Z196" i="39"/>
  <c r="Y196" i="39"/>
  <c r="W196" i="39"/>
  <c r="V196" i="39"/>
  <c r="T196" i="39"/>
  <c r="S196" i="39"/>
  <c r="Q196" i="39"/>
  <c r="P196" i="39"/>
  <c r="N196" i="39"/>
  <c r="M196" i="39"/>
  <c r="K196" i="39"/>
  <c r="J196" i="39"/>
  <c r="BD195" i="39"/>
  <c r="AW195" i="39"/>
  <c r="AC195" i="39"/>
  <c r="AB195" i="39"/>
  <c r="Z195" i="39"/>
  <c r="Y195" i="39"/>
  <c r="W195" i="39"/>
  <c r="V195" i="39"/>
  <c r="T195" i="39"/>
  <c r="S195" i="39"/>
  <c r="Q195" i="39"/>
  <c r="P195" i="39"/>
  <c r="N195" i="39"/>
  <c r="M195" i="39"/>
  <c r="K195" i="39"/>
  <c r="J195" i="39"/>
  <c r="BD194" i="39"/>
  <c r="AW194" i="39"/>
  <c r="AZ194" i="39" s="1"/>
  <c r="BE194" i="39" s="1"/>
  <c r="BG194" i="39" s="1"/>
  <c r="AC194" i="39"/>
  <c r="AB194" i="39"/>
  <c r="Z194" i="39"/>
  <c r="Y194" i="39"/>
  <c r="W194" i="39"/>
  <c r="V194" i="39"/>
  <c r="T194" i="39"/>
  <c r="S194" i="39"/>
  <c r="Q194" i="39"/>
  <c r="P194" i="39"/>
  <c r="N194" i="39"/>
  <c r="M194" i="39"/>
  <c r="K194" i="39"/>
  <c r="J194" i="39"/>
  <c r="BD193" i="39"/>
  <c r="AZ193" i="39"/>
  <c r="BA193" i="39" s="1"/>
  <c r="BB193" i="39" s="1"/>
  <c r="AY193" i="39"/>
  <c r="AW193" i="39"/>
  <c r="AX193" i="39" s="1"/>
  <c r="AC193" i="39"/>
  <c r="AB193" i="39"/>
  <c r="Z193" i="39"/>
  <c r="Y193" i="39"/>
  <c r="W193" i="39"/>
  <c r="V193" i="39"/>
  <c r="T193" i="39"/>
  <c r="S193" i="39"/>
  <c r="Q193" i="39"/>
  <c r="P193" i="39"/>
  <c r="N193" i="39"/>
  <c r="M193" i="39"/>
  <c r="K193" i="39"/>
  <c r="J193" i="39"/>
  <c r="BD192" i="39"/>
  <c r="AW192" i="39"/>
  <c r="AC192" i="39"/>
  <c r="AB192" i="39"/>
  <c r="Z192" i="39"/>
  <c r="Y192" i="39"/>
  <c r="W192" i="39"/>
  <c r="V192" i="39"/>
  <c r="T192" i="39"/>
  <c r="S192" i="39"/>
  <c r="Q192" i="39"/>
  <c r="P192" i="39"/>
  <c r="N192" i="39"/>
  <c r="M192" i="39"/>
  <c r="K192" i="39"/>
  <c r="J192" i="39"/>
  <c r="BD191" i="39"/>
  <c r="AW191" i="39"/>
  <c r="AC191" i="39"/>
  <c r="AB191" i="39"/>
  <c r="Z191" i="39"/>
  <c r="Y191" i="39"/>
  <c r="W191" i="39"/>
  <c r="V191" i="39"/>
  <c r="T191" i="39"/>
  <c r="S191" i="39"/>
  <c r="Q191" i="39"/>
  <c r="P191" i="39"/>
  <c r="N191" i="39"/>
  <c r="M191" i="39"/>
  <c r="K191" i="39"/>
  <c r="J191" i="39"/>
  <c r="BD190" i="39"/>
  <c r="AW190" i="39"/>
  <c r="AC190" i="39"/>
  <c r="AB190" i="39"/>
  <c r="Z190" i="39"/>
  <c r="Y190" i="39"/>
  <c r="W190" i="39"/>
  <c r="V190" i="39"/>
  <c r="T190" i="39"/>
  <c r="S190" i="39"/>
  <c r="Q190" i="39"/>
  <c r="P190" i="39"/>
  <c r="N190" i="39"/>
  <c r="M190" i="39"/>
  <c r="K190" i="39"/>
  <c r="J190" i="39"/>
  <c r="BD189" i="39"/>
  <c r="AZ189" i="39"/>
  <c r="BA189" i="39" s="1"/>
  <c r="BB189" i="39" s="1"/>
  <c r="AY189" i="39"/>
  <c r="AW189" i="39"/>
  <c r="AX189" i="39" s="1"/>
  <c r="AC189" i="39"/>
  <c r="AB189" i="39"/>
  <c r="Z189" i="39"/>
  <c r="Y189" i="39"/>
  <c r="W189" i="39"/>
  <c r="V189" i="39"/>
  <c r="T189" i="39"/>
  <c r="S189" i="39"/>
  <c r="Q189" i="39"/>
  <c r="P189" i="39"/>
  <c r="N189" i="39"/>
  <c r="M189" i="39"/>
  <c r="K189" i="39"/>
  <c r="J189" i="39"/>
  <c r="BD188" i="39"/>
  <c r="AW188" i="39"/>
  <c r="AC188" i="39"/>
  <c r="AB188" i="39"/>
  <c r="Z188" i="39"/>
  <c r="Y188" i="39"/>
  <c r="W188" i="39"/>
  <c r="V188" i="39"/>
  <c r="T188" i="39"/>
  <c r="S188" i="39"/>
  <c r="Q188" i="39"/>
  <c r="P188" i="39"/>
  <c r="N188" i="39"/>
  <c r="M188" i="39"/>
  <c r="K188" i="39"/>
  <c r="J188" i="39"/>
  <c r="BD187" i="39"/>
  <c r="AW187" i="39"/>
  <c r="AC187" i="39"/>
  <c r="AB187" i="39"/>
  <c r="Z187" i="39"/>
  <c r="Y187" i="39"/>
  <c r="W187" i="39"/>
  <c r="V187" i="39"/>
  <c r="T187" i="39"/>
  <c r="S187" i="39"/>
  <c r="Q187" i="39"/>
  <c r="P187" i="39"/>
  <c r="N187" i="39"/>
  <c r="M187" i="39"/>
  <c r="K187" i="39"/>
  <c r="J187" i="39"/>
  <c r="BD186" i="39"/>
  <c r="AW186" i="39"/>
  <c r="AC186" i="39"/>
  <c r="AB186" i="39"/>
  <c r="Z186" i="39"/>
  <c r="Y186" i="39"/>
  <c r="W186" i="39"/>
  <c r="V186" i="39"/>
  <c r="T186" i="39"/>
  <c r="S186" i="39"/>
  <c r="Q186" i="39"/>
  <c r="P186" i="39"/>
  <c r="N186" i="39"/>
  <c r="M186" i="39"/>
  <c r="K186" i="39"/>
  <c r="J186" i="39"/>
  <c r="BD185" i="39"/>
  <c r="AZ185" i="39"/>
  <c r="AY185" i="39"/>
  <c r="AW185" i="39"/>
  <c r="AX185" i="39" s="1"/>
  <c r="AC185" i="39"/>
  <c r="AB185" i="39"/>
  <c r="Z185" i="39"/>
  <c r="Y185" i="39"/>
  <c r="W185" i="39"/>
  <c r="V185" i="39"/>
  <c r="T185" i="39"/>
  <c r="S185" i="39"/>
  <c r="Q185" i="39"/>
  <c r="P185" i="39"/>
  <c r="N185" i="39"/>
  <c r="M185" i="39"/>
  <c r="K185" i="39"/>
  <c r="J185" i="39"/>
  <c r="BD184" i="39"/>
  <c r="BA184" i="39"/>
  <c r="BB184" i="39" s="1"/>
  <c r="AW184" i="39"/>
  <c r="AZ184" i="39" s="1"/>
  <c r="BE184" i="39" s="1"/>
  <c r="AC184" i="39"/>
  <c r="AB184" i="39"/>
  <c r="Z184" i="39"/>
  <c r="Y184" i="39"/>
  <c r="W184" i="39"/>
  <c r="V184" i="39"/>
  <c r="T184" i="39"/>
  <c r="S184" i="39"/>
  <c r="Q184" i="39"/>
  <c r="P184" i="39"/>
  <c r="N184" i="39"/>
  <c r="M184" i="39"/>
  <c r="K184" i="39"/>
  <c r="J184" i="39"/>
  <c r="BD183" i="39"/>
  <c r="AW183" i="39"/>
  <c r="AC183" i="39"/>
  <c r="AB183" i="39"/>
  <c r="Z183" i="39"/>
  <c r="Y183" i="39"/>
  <c r="W183" i="39"/>
  <c r="V183" i="39"/>
  <c r="T183" i="39"/>
  <c r="S183" i="39"/>
  <c r="Q183" i="39"/>
  <c r="P183" i="39"/>
  <c r="N183" i="39"/>
  <c r="M183" i="39"/>
  <c r="K183" i="39"/>
  <c r="J183" i="39"/>
  <c r="BD182" i="39"/>
  <c r="AZ182" i="39"/>
  <c r="BE182" i="39" s="1"/>
  <c r="AY182" i="39"/>
  <c r="AW182" i="39"/>
  <c r="AX182" i="39" s="1"/>
  <c r="AC182" i="39"/>
  <c r="AB182" i="39"/>
  <c r="Z182" i="39"/>
  <c r="Y182" i="39"/>
  <c r="W182" i="39"/>
  <c r="V182" i="39"/>
  <c r="T182" i="39"/>
  <c r="S182" i="39"/>
  <c r="Q182" i="39"/>
  <c r="P182" i="39"/>
  <c r="N182" i="39"/>
  <c r="M182" i="39"/>
  <c r="K182" i="39"/>
  <c r="J182" i="39"/>
  <c r="BD181" i="39"/>
  <c r="AW181" i="39"/>
  <c r="AC181" i="39"/>
  <c r="AB181" i="39"/>
  <c r="Z181" i="39"/>
  <c r="Y181" i="39"/>
  <c r="W181" i="39"/>
  <c r="V181" i="39"/>
  <c r="T181" i="39"/>
  <c r="S181" i="39"/>
  <c r="Q181" i="39"/>
  <c r="P181" i="39"/>
  <c r="N181" i="39"/>
  <c r="M181" i="39"/>
  <c r="K181" i="39"/>
  <c r="J181" i="39"/>
  <c r="BD180" i="39"/>
  <c r="AZ180" i="39"/>
  <c r="BA180" i="39" s="1"/>
  <c r="BB180" i="39" s="1"/>
  <c r="AX180" i="39"/>
  <c r="AW180" i="39"/>
  <c r="AY180" i="39" s="1"/>
  <c r="AC180" i="39"/>
  <c r="AB180" i="39"/>
  <c r="Z180" i="39"/>
  <c r="Y180" i="39"/>
  <c r="W180" i="39"/>
  <c r="V180" i="39"/>
  <c r="T180" i="39"/>
  <c r="S180" i="39"/>
  <c r="Q180" i="39"/>
  <c r="P180" i="39"/>
  <c r="N180" i="39"/>
  <c r="M180" i="39"/>
  <c r="K180" i="39"/>
  <c r="J180" i="39"/>
  <c r="BD179" i="39"/>
  <c r="AW179" i="39"/>
  <c r="AC179" i="39"/>
  <c r="AB179" i="39"/>
  <c r="Z179" i="39"/>
  <c r="Y179" i="39"/>
  <c r="W179" i="39"/>
  <c r="V179" i="39"/>
  <c r="T179" i="39"/>
  <c r="S179" i="39"/>
  <c r="Q179" i="39"/>
  <c r="P179" i="39"/>
  <c r="N179" i="39"/>
  <c r="M179" i="39"/>
  <c r="K179" i="39"/>
  <c r="J179" i="39"/>
  <c r="BD178" i="39"/>
  <c r="AW178" i="39"/>
  <c r="AX178" i="39" s="1"/>
  <c r="AC178" i="39"/>
  <c r="AB178" i="39"/>
  <c r="Z178" i="39"/>
  <c r="Y178" i="39"/>
  <c r="W178" i="39"/>
  <c r="V178" i="39"/>
  <c r="T178" i="39"/>
  <c r="S178" i="39"/>
  <c r="Q178" i="39"/>
  <c r="P178" i="39"/>
  <c r="N178" i="39"/>
  <c r="M178" i="39"/>
  <c r="K178" i="39"/>
  <c r="J178" i="39"/>
  <c r="BD177" i="39"/>
  <c r="AW177" i="39"/>
  <c r="AC177" i="39"/>
  <c r="AB177" i="39"/>
  <c r="Z177" i="39"/>
  <c r="Y177" i="39"/>
  <c r="W177" i="39"/>
  <c r="V177" i="39"/>
  <c r="T177" i="39"/>
  <c r="S177" i="39"/>
  <c r="Q177" i="39"/>
  <c r="P177" i="39"/>
  <c r="N177" i="39"/>
  <c r="M177" i="39"/>
  <c r="K177" i="39"/>
  <c r="J177" i="39"/>
  <c r="BD176" i="39"/>
  <c r="AW176" i="39"/>
  <c r="AC176" i="39"/>
  <c r="AB176" i="39"/>
  <c r="Z176" i="39"/>
  <c r="Y176" i="39"/>
  <c r="W176" i="39"/>
  <c r="V176" i="39"/>
  <c r="T176" i="39"/>
  <c r="S176" i="39"/>
  <c r="Q176" i="39"/>
  <c r="P176" i="39"/>
  <c r="N176" i="39"/>
  <c r="M176" i="39"/>
  <c r="K176" i="39"/>
  <c r="J176" i="39"/>
  <c r="BD175" i="39"/>
  <c r="BA175" i="39"/>
  <c r="BB175" i="39" s="1"/>
  <c r="AW175" i="39"/>
  <c r="AZ175" i="39" s="1"/>
  <c r="BE175" i="39" s="1"/>
  <c r="BH175" i="39" s="1"/>
  <c r="AC175" i="39"/>
  <c r="AB175" i="39"/>
  <c r="Z175" i="39"/>
  <c r="Y175" i="39"/>
  <c r="W175" i="39"/>
  <c r="V175" i="39"/>
  <c r="T175" i="39"/>
  <c r="S175" i="39"/>
  <c r="Q175" i="39"/>
  <c r="P175" i="39"/>
  <c r="N175" i="39"/>
  <c r="M175" i="39"/>
  <c r="K175" i="39"/>
  <c r="J175" i="39"/>
  <c r="BD174" i="39"/>
  <c r="AY174" i="39"/>
  <c r="AX174" i="39"/>
  <c r="AW174" i="39"/>
  <c r="AZ174" i="39" s="1"/>
  <c r="BA174" i="39" s="1"/>
  <c r="BB174" i="39" s="1"/>
  <c r="AC174" i="39"/>
  <c r="AB174" i="39"/>
  <c r="Z174" i="39"/>
  <c r="Y174" i="39"/>
  <c r="W174" i="39"/>
  <c r="V174" i="39"/>
  <c r="T174" i="39"/>
  <c r="S174" i="39"/>
  <c r="Q174" i="39"/>
  <c r="P174" i="39"/>
  <c r="N174" i="39"/>
  <c r="M174" i="39"/>
  <c r="K174" i="39"/>
  <c r="J174" i="39"/>
  <c r="BD173" i="39"/>
  <c r="AW173" i="39"/>
  <c r="AC173" i="39"/>
  <c r="AB173" i="39"/>
  <c r="Z173" i="39"/>
  <c r="Y173" i="39"/>
  <c r="W173" i="39"/>
  <c r="V173" i="39"/>
  <c r="T173" i="39"/>
  <c r="S173" i="39"/>
  <c r="Q173" i="39"/>
  <c r="P173" i="39"/>
  <c r="N173" i="39"/>
  <c r="M173" i="39"/>
  <c r="K173" i="39"/>
  <c r="J173" i="39"/>
  <c r="BD172" i="39"/>
  <c r="AW172" i="39"/>
  <c r="AY172" i="39" s="1"/>
  <c r="AC172" i="39"/>
  <c r="AB172" i="39"/>
  <c r="Z172" i="39"/>
  <c r="Y172" i="39"/>
  <c r="W172" i="39"/>
  <c r="V172" i="39"/>
  <c r="T172" i="39"/>
  <c r="S172" i="39"/>
  <c r="Q172" i="39"/>
  <c r="P172" i="39"/>
  <c r="N172" i="39"/>
  <c r="M172" i="39"/>
  <c r="K172" i="39"/>
  <c r="J172" i="39"/>
  <c r="BG171" i="39"/>
  <c r="BD171" i="39"/>
  <c r="BA171" i="39"/>
  <c r="BB171" i="39" s="1"/>
  <c r="AY171" i="39"/>
  <c r="AW171" i="39"/>
  <c r="AZ171" i="39" s="1"/>
  <c r="BE171" i="39" s="1"/>
  <c r="BH171" i="39" s="1"/>
  <c r="AC171" i="39"/>
  <c r="AB171" i="39"/>
  <c r="Z171" i="39"/>
  <c r="Y171" i="39"/>
  <c r="W171" i="39"/>
  <c r="V171" i="39"/>
  <c r="T171" i="39"/>
  <c r="S171" i="39"/>
  <c r="Q171" i="39"/>
  <c r="P171" i="39"/>
  <c r="N171" i="39"/>
  <c r="M171" i="39"/>
  <c r="K171" i="39"/>
  <c r="J171" i="39"/>
  <c r="BD170" i="39"/>
  <c r="AY170" i="39"/>
  <c r="AX170" i="39"/>
  <c r="AW170" i="39"/>
  <c r="AZ170" i="39" s="1"/>
  <c r="BA170" i="39" s="1"/>
  <c r="BB170" i="39" s="1"/>
  <c r="AC170" i="39"/>
  <c r="AB170" i="39"/>
  <c r="Z170" i="39"/>
  <c r="Y170" i="39"/>
  <c r="W170" i="39"/>
  <c r="V170" i="39"/>
  <c r="T170" i="39"/>
  <c r="S170" i="39"/>
  <c r="Q170" i="39"/>
  <c r="P170" i="39"/>
  <c r="N170" i="39"/>
  <c r="M170" i="39"/>
  <c r="K170" i="39"/>
  <c r="J170" i="39"/>
  <c r="BD169" i="39"/>
  <c r="AW169" i="39"/>
  <c r="AX169" i="39" s="1"/>
  <c r="AC169" i="39"/>
  <c r="AB169" i="39"/>
  <c r="Z169" i="39"/>
  <c r="Y169" i="39"/>
  <c r="W169" i="39"/>
  <c r="V169" i="39"/>
  <c r="T169" i="39"/>
  <c r="S169" i="39"/>
  <c r="Q169" i="39"/>
  <c r="P169" i="39"/>
  <c r="N169" i="39"/>
  <c r="M169" i="39"/>
  <c r="K169" i="39"/>
  <c r="J169" i="39"/>
  <c r="BD168" i="39"/>
  <c r="AZ168" i="39"/>
  <c r="AW168" i="39"/>
  <c r="AY168" i="39" s="1"/>
  <c r="AC168" i="39"/>
  <c r="AB168" i="39"/>
  <c r="Z168" i="39"/>
  <c r="Y168" i="39"/>
  <c r="W168" i="39"/>
  <c r="V168" i="39"/>
  <c r="T168" i="39"/>
  <c r="S168" i="39"/>
  <c r="Q168" i="39"/>
  <c r="P168" i="39"/>
  <c r="N168" i="39"/>
  <c r="M168" i="39"/>
  <c r="K168" i="39"/>
  <c r="J168" i="39"/>
  <c r="BD167" i="39"/>
  <c r="AW167" i="39"/>
  <c r="AC167" i="39"/>
  <c r="AB167" i="39"/>
  <c r="Z167" i="39"/>
  <c r="Y167" i="39"/>
  <c r="W167" i="39"/>
  <c r="V167" i="39"/>
  <c r="T167" i="39"/>
  <c r="S167" i="39"/>
  <c r="Q167" i="39"/>
  <c r="P167" i="39"/>
  <c r="N167" i="39"/>
  <c r="M167" i="39"/>
  <c r="K167" i="39"/>
  <c r="J167" i="39"/>
  <c r="BD166" i="39"/>
  <c r="AY166" i="39"/>
  <c r="AX166" i="39"/>
  <c r="AW166" i="39"/>
  <c r="AZ166" i="39" s="1"/>
  <c r="BA166" i="39" s="1"/>
  <c r="BB166" i="39" s="1"/>
  <c r="AC166" i="39"/>
  <c r="AB166" i="39"/>
  <c r="Z166" i="39"/>
  <c r="Y166" i="39"/>
  <c r="W166" i="39"/>
  <c r="V166" i="39"/>
  <c r="T166" i="39"/>
  <c r="S166" i="39"/>
  <c r="Q166" i="39"/>
  <c r="P166" i="39"/>
  <c r="N166" i="39"/>
  <c r="M166" i="39"/>
  <c r="K166" i="39"/>
  <c r="J166" i="39"/>
  <c r="BD165" i="39"/>
  <c r="AZ165" i="39"/>
  <c r="AW165" i="39"/>
  <c r="AX165" i="39" s="1"/>
  <c r="AC165" i="39"/>
  <c r="AB165" i="39"/>
  <c r="Z165" i="39"/>
  <c r="Y165" i="39"/>
  <c r="W165" i="39"/>
  <c r="V165" i="39"/>
  <c r="T165" i="39"/>
  <c r="S165" i="39"/>
  <c r="Q165" i="39"/>
  <c r="P165" i="39"/>
  <c r="N165" i="39"/>
  <c r="M165" i="39"/>
  <c r="K165" i="39"/>
  <c r="J165" i="39"/>
  <c r="BD164" i="39"/>
  <c r="AX164" i="39"/>
  <c r="AW164" i="39"/>
  <c r="AC164" i="39"/>
  <c r="AB164" i="39"/>
  <c r="Z164" i="39"/>
  <c r="Y164" i="39"/>
  <c r="W164" i="39"/>
  <c r="V164" i="39"/>
  <c r="T164" i="39"/>
  <c r="S164" i="39"/>
  <c r="Q164" i="39"/>
  <c r="P164" i="39"/>
  <c r="N164" i="39"/>
  <c r="M164" i="39"/>
  <c r="K164" i="39"/>
  <c r="J164" i="39"/>
  <c r="BD163" i="39"/>
  <c r="AW163" i="39"/>
  <c r="AC163" i="39"/>
  <c r="AB163" i="39"/>
  <c r="Z163" i="39"/>
  <c r="Y163" i="39"/>
  <c r="W163" i="39"/>
  <c r="V163" i="39"/>
  <c r="T163" i="39"/>
  <c r="S163" i="39"/>
  <c r="Q163" i="39"/>
  <c r="P163" i="39"/>
  <c r="N163" i="39"/>
  <c r="M163" i="39"/>
  <c r="K163" i="39"/>
  <c r="J163" i="39"/>
  <c r="BD162" i="39"/>
  <c r="AW162" i="39"/>
  <c r="AC162" i="39"/>
  <c r="AB162" i="39"/>
  <c r="Z162" i="39"/>
  <c r="Y162" i="39"/>
  <c r="W162" i="39"/>
  <c r="V162" i="39"/>
  <c r="T162" i="39"/>
  <c r="S162" i="39"/>
  <c r="Q162" i="39"/>
  <c r="P162" i="39"/>
  <c r="N162" i="39"/>
  <c r="M162" i="39"/>
  <c r="K162" i="39"/>
  <c r="J162" i="39"/>
  <c r="BD161" i="39"/>
  <c r="AZ161" i="39"/>
  <c r="AY161" i="39"/>
  <c r="AW161" i="39"/>
  <c r="AX161" i="39" s="1"/>
  <c r="AC161" i="39"/>
  <c r="AB161" i="39"/>
  <c r="Z161" i="39"/>
  <c r="Y161" i="39"/>
  <c r="W161" i="39"/>
  <c r="V161" i="39"/>
  <c r="T161" i="39"/>
  <c r="S161" i="39"/>
  <c r="Q161" i="39"/>
  <c r="P161" i="39"/>
  <c r="N161" i="39"/>
  <c r="M161" i="39"/>
  <c r="K161" i="39"/>
  <c r="J161" i="39"/>
  <c r="BD160" i="39"/>
  <c r="AW160" i="39"/>
  <c r="AC160" i="39"/>
  <c r="AB160" i="39"/>
  <c r="Z160" i="39"/>
  <c r="Y160" i="39"/>
  <c r="W160" i="39"/>
  <c r="V160" i="39"/>
  <c r="T160" i="39"/>
  <c r="S160" i="39"/>
  <c r="Q160" i="39"/>
  <c r="P160" i="39"/>
  <c r="N160" i="39"/>
  <c r="M160" i="39"/>
  <c r="K160" i="39"/>
  <c r="J160" i="39"/>
  <c r="BD159" i="39"/>
  <c r="AZ159" i="39"/>
  <c r="BE159" i="39" s="1"/>
  <c r="BG159" i="39" s="1"/>
  <c r="AY159" i="39"/>
  <c r="AX159" i="39"/>
  <c r="AW159" i="39"/>
  <c r="AC159" i="39"/>
  <c r="AB159" i="39"/>
  <c r="Z159" i="39"/>
  <c r="Y159" i="39"/>
  <c r="W159" i="39"/>
  <c r="V159" i="39"/>
  <c r="T159" i="39"/>
  <c r="S159" i="39"/>
  <c r="Q159" i="39"/>
  <c r="P159" i="39"/>
  <c r="N159" i="39"/>
  <c r="M159" i="39"/>
  <c r="K159" i="39"/>
  <c r="J159" i="39"/>
  <c r="BD158" i="39"/>
  <c r="AY158" i="39"/>
  <c r="AW158" i="39"/>
  <c r="AC158" i="39"/>
  <c r="AB158" i="39"/>
  <c r="Z158" i="39"/>
  <c r="Y158" i="39"/>
  <c r="W158" i="39"/>
  <c r="V158" i="39"/>
  <c r="T158" i="39"/>
  <c r="S158" i="39"/>
  <c r="Q158" i="39"/>
  <c r="P158" i="39"/>
  <c r="N158" i="39"/>
  <c r="M158" i="39"/>
  <c r="K158" i="39"/>
  <c r="J158" i="39"/>
  <c r="BD157" i="39"/>
  <c r="AZ157" i="39"/>
  <c r="AW157" i="39"/>
  <c r="AX157" i="39" s="1"/>
  <c r="AC157" i="39"/>
  <c r="AB157" i="39"/>
  <c r="Z157" i="39"/>
  <c r="Y157" i="39"/>
  <c r="W157" i="39"/>
  <c r="V157" i="39"/>
  <c r="T157" i="39"/>
  <c r="S157" i="39"/>
  <c r="Q157" i="39"/>
  <c r="P157" i="39"/>
  <c r="N157" i="39"/>
  <c r="M157" i="39"/>
  <c r="K157" i="39"/>
  <c r="J157" i="39"/>
  <c r="BD156" i="39"/>
  <c r="AW156" i="39"/>
  <c r="AC156" i="39"/>
  <c r="AB156" i="39"/>
  <c r="Z156" i="39"/>
  <c r="Y156" i="39"/>
  <c r="W156" i="39"/>
  <c r="V156" i="39"/>
  <c r="T156" i="39"/>
  <c r="S156" i="39"/>
  <c r="Q156" i="39"/>
  <c r="P156" i="39"/>
  <c r="N156" i="39"/>
  <c r="M156" i="39"/>
  <c r="K156" i="39"/>
  <c r="J156" i="39"/>
  <c r="BD155" i="39"/>
  <c r="AY155" i="39"/>
  <c r="AX155" i="39"/>
  <c r="AW155" i="39"/>
  <c r="AZ155" i="39" s="1"/>
  <c r="BE155" i="39" s="1"/>
  <c r="BG155" i="39" s="1"/>
  <c r="AC155" i="39"/>
  <c r="AB155" i="39"/>
  <c r="Z155" i="39"/>
  <c r="Y155" i="39"/>
  <c r="W155" i="39"/>
  <c r="V155" i="39"/>
  <c r="T155" i="39"/>
  <c r="S155" i="39"/>
  <c r="Q155" i="39"/>
  <c r="P155" i="39"/>
  <c r="N155" i="39"/>
  <c r="M155" i="39"/>
  <c r="K155" i="39"/>
  <c r="J155" i="39"/>
  <c r="BD154" i="39"/>
  <c r="AW154" i="39"/>
  <c r="AC154" i="39"/>
  <c r="AB154" i="39"/>
  <c r="Z154" i="39"/>
  <c r="Y154" i="39"/>
  <c r="W154" i="39"/>
  <c r="V154" i="39"/>
  <c r="T154" i="39"/>
  <c r="S154" i="39"/>
  <c r="Q154" i="39"/>
  <c r="P154" i="39"/>
  <c r="N154" i="39"/>
  <c r="M154" i="39"/>
  <c r="K154" i="39"/>
  <c r="J154" i="39"/>
  <c r="BD153" i="39"/>
  <c r="AZ153" i="39"/>
  <c r="AW153" i="39"/>
  <c r="AX153" i="39" s="1"/>
  <c r="AC153" i="39"/>
  <c r="AB153" i="39"/>
  <c r="Z153" i="39"/>
  <c r="Y153" i="39"/>
  <c r="W153" i="39"/>
  <c r="V153" i="39"/>
  <c r="T153" i="39"/>
  <c r="S153" i="39"/>
  <c r="Q153" i="39"/>
  <c r="P153" i="39"/>
  <c r="N153" i="39"/>
  <c r="M153" i="39"/>
  <c r="K153" i="39"/>
  <c r="J153" i="39"/>
  <c r="BD152" i="39"/>
  <c r="AW152" i="39"/>
  <c r="AC152" i="39"/>
  <c r="AB152" i="39"/>
  <c r="Z152" i="39"/>
  <c r="Y152" i="39"/>
  <c r="W152" i="39"/>
  <c r="V152" i="39"/>
  <c r="T152" i="39"/>
  <c r="S152" i="39"/>
  <c r="Q152" i="39"/>
  <c r="P152" i="39"/>
  <c r="N152" i="39"/>
  <c r="M152" i="39"/>
  <c r="K152" i="39"/>
  <c r="J152" i="39"/>
  <c r="BD151" i="39"/>
  <c r="AW151" i="39"/>
  <c r="AC151" i="39"/>
  <c r="AB151" i="39"/>
  <c r="Z151" i="39"/>
  <c r="Y151" i="39"/>
  <c r="W151" i="39"/>
  <c r="V151" i="39"/>
  <c r="T151" i="39"/>
  <c r="S151" i="39"/>
  <c r="Q151" i="39"/>
  <c r="P151" i="39"/>
  <c r="N151" i="39"/>
  <c r="M151" i="39"/>
  <c r="K151" i="39"/>
  <c r="J151" i="39"/>
  <c r="BD150" i="39"/>
  <c r="AZ150" i="39"/>
  <c r="BA150" i="39" s="1"/>
  <c r="BB150" i="39" s="1"/>
  <c r="AY150" i="39"/>
  <c r="AW150" i="39"/>
  <c r="AX150" i="39" s="1"/>
  <c r="AC150" i="39"/>
  <c r="AB150" i="39"/>
  <c r="Z150" i="39"/>
  <c r="Y150" i="39"/>
  <c r="W150" i="39"/>
  <c r="V150" i="39"/>
  <c r="T150" i="39"/>
  <c r="S150" i="39"/>
  <c r="Q150" i="39"/>
  <c r="P150" i="39"/>
  <c r="N150" i="39"/>
  <c r="M150" i="39"/>
  <c r="K150" i="39"/>
  <c r="J150" i="39"/>
  <c r="BD149" i="39"/>
  <c r="AW149" i="39"/>
  <c r="AC149" i="39"/>
  <c r="AB149" i="39"/>
  <c r="Z149" i="39"/>
  <c r="Y149" i="39"/>
  <c r="W149" i="39"/>
  <c r="V149" i="39"/>
  <c r="T149" i="39"/>
  <c r="S149" i="39"/>
  <c r="Q149" i="39"/>
  <c r="P149" i="39"/>
  <c r="N149" i="39"/>
  <c r="M149" i="39"/>
  <c r="K149" i="39"/>
  <c r="J149" i="39"/>
  <c r="BD148" i="39"/>
  <c r="AW148" i="39"/>
  <c r="AC148" i="39"/>
  <c r="AB148" i="39"/>
  <c r="Z148" i="39"/>
  <c r="Y148" i="39"/>
  <c r="W148" i="39"/>
  <c r="V148" i="39"/>
  <c r="T148" i="39"/>
  <c r="S148" i="39"/>
  <c r="Q148" i="39"/>
  <c r="P148" i="39"/>
  <c r="N148" i="39"/>
  <c r="M148" i="39"/>
  <c r="K148" i="39"/>
  <c r="J148" i="39"/>
  <c r="BD147" i="39"/>
  <c r="AW147" i="39"/>
  <c r="AC147" i="39"/>
  <c r="AB147" i="39"/>
  <c r="Z147" i="39"/>
  <c r="Y147" i="39"/>
  <c r="W147" i="39"/>
  <c r="V147" i="39"/>
  <c r="T147" i="39"/>
  <c r="S147" i="39"/>
  <c r="Q147" i="39"/>
  <c r="P147" i="39"/>
  <c r="N147" i="39"/>
  <c r="M147" i="39"/>
  <c r="K147" i="39"/>
  <c r="J147" i="39"/>
  <c r="BD146" i="39"/>
  <c r="AZ146" i="39"/>
  <c r="AY146" i="39"/>
  <c r="AW146" i="39"/>
  <c r="AX146" i="39" s="1"/>
  <c r="AC146" i="39"/>
  <c r="AB146" i="39"/>
  <c r="Z146" i="39"/>
  <c r="Y146" i="39"/>
  <c r="W146" i="39"/>
  <c r="V146" i="39"/>
  <c r="T146" i="39"/>
  <c r="S146" i="39"/>
  <c r="Q146" i="39"/>
  <c r="P146" i="39"/>
  <c r="N146" i="39"/>
  <c r="M146" i="39"/>
  <c r="K146" i="39"/>
  <c r="J146" i="39"/>
  <c r="BD145" i="39"/>
  <c r="AW145" i="39"/>
  <c r="AC145" i="39"/>
  <c r="AB145" i="39"/>
  <c r="Z145" i="39"/>
  <c r="Y145" i="39"/>
  <c r="W145" i="39"/>
  <c r="V145" i="39"/>
  <c r="T145" i="39"/>
  <c r="S145" i="39"/>
  <c r="Q145" i="39"/>
  <c r="P145" i="39"/>
  <c r="N145" i="39"/>
  <c r="M145" i="39"/>
  <c r="K145" i="39"/>
  <c r="J145" i="39"/>
  <c r="BD144" i="39"/>
  <c r="AW144" i="39"/>
  <c r="AX144" i="39" s="1"/>
  <c r="AC144" i="39"/>
  <c r="AB144" i="39"/>
  <c r="Z144" i="39"/>
  <c r="Y144" i="39"/>
  <c r="W144" i="39"/>
  <c r="V144" i="39"/>
  <c r="T144" i="39"/>
  <c r="S144" i="39"/>
  <c r="Q144" i="39"/>
  <c r="P144" i="39"/>
  <c r="N144" i="39"/>
  <c r="M144" i="39"/>
  <c r="K144" i="39"/>
  <c r="J144" i="39"/>
  <c r="BD143" i="39"/>
  <c r="AZ143" i="39"/>
  <c r="BE143" i="39" s="1"/>
  <c r="BH143" i="39" s="1"/>
  <c r="AY143" i="39"/>
  <c r="AX143" i="39"/>
  <c r="AW143" i="39"/>
  <c r="AC143" i="39"/>
  <c r="AB143" i="39"/>
  <c r="Z143" i="39"/>
  <c r="Y143" i="39"/>
  <c r="W143" i="39"/>
  <c r="V143" i="39"/>
  <c r="T143" i="39"/>
  <c r="S143" i="39"/>
  <c r="Q143" i="39"/>
  <c r="P143" i="39"/>
  <c r="N143" i="39"/>
  <c r="M143" i="39"/>
  <c r="K143" i="39"/>
  <c r="J143" i="39"/>
  <c r="BD142" i="39"/>
  <c r="AZ142" i="39"/>
  <c r="AY142" i="39"/>
  <c r="AW142" i="39"/>
  <c r="AX142" i="39" s="1"/>
  <c r="AC142" i="39"/>
  <c r="AB142" i="39"/>
  <c r="Z142" i="39"/>
  <c r="Y142" i="39"/>
  <c r="W142" i="39"/>
  <c r="V142" i="39"/>
  <c r="T142" i="39"/>
  <c r="S142" i="39"/>
  <c r="Q142" i="39"/>
  <c r="P142" i="39"/>
  <c r="N142" i="39"/>
  <c r="M142" i="39"/>
  <c r="K142" i="39"/>
  <c r="J142" i="39"/>
  <c r="BD141" i="39"/>
  <c r="AW141" i="39"/>
  <c r="AC141" i="39"/>
  <c r="AB141" i="39"/>
  <c r="Z141" i="39"/>
  <c r="Y141" i="39"/>
  <c r="W141" i="39"/>
  <c r="V141" i="39"/>
  <c r="T141" i="39"/>
  <c r="S141" i="39"/>
  <c r="Q141" i="39"/>
  <c r="P141" i="39"/>
  <c r="N141" i="39"/>
  <c r="M141" i="39"/>
  <c r="K141" i="39"/>
  <c r="J141" i="39"/>
  <c r="BD140" i="39"/>
  <c r="AW140" i="39"/>
  <c r="AC140" i="39"/>
  <c r="AB140" i="39"/>
  <c r="Z140" i="39"/>
  <c r="Y140" i="39"/>
  <c r="W140" i="39"/>
  <c r="V140" i="39"/>
  <c r="T140" i="39"/>
  <c r="S140" i="39"/>
  <c r="Q140" i="39"/>
  <c r="P140" i="39"/>
  <c r="N140" i="39"/>
  <c r="M140" i="39"/>
  <c r="K140" i="39"/>
  <c r="J140" i="39"/>
  <c r="BD139" i="39"/>
  <c r="AZ139" i="39"/>
  <c r="BE139" i="39" s="1"/>
  <c r="AY139" i="39"/>
  <c r="AX139" i="39"/>
  <c r="AW139" i="39"/>
  <c r="AC139" i="39"/>
  <c r="AB139" i="39"/>
  <c r="Z139" i="39"/>
  <c r="Y139" i="39"/>
  <c r="W139" i="39"/>
  <c r="V139" i="39"/>
  <c r="T139" i="39"/>
  <c r="S139" i="39"/>
  <c r="Q139" i="39"/>
  <c r="P139" i="39"/>
  <c r="N139" i="39"/>
  <c r="M139" i="39"/>
  <c r="K139" i="39"/>
  <c r="J139" i="39"/>
  <c r="BD138" i="39"/>
  <c r="AY138" i="39"/>
  <c r="AW138" i="39"/>
  <c r="AC138" i="39"/>
  <c r="AB138" i="39"/>
  <c r="Z138" i="39"/>
  <c r="Y138" i="39"/>
  <c r="W138" i="39"/>
  <c r="V138" i="39"/>
  <c r="T138" i="39"/>
  <c r="S138" i="39"/>
  <c r="Q138" i="39"/>
  <c r="P138" i="39"/>
  <c r="N138" i="39"/>
  <c r="M138" i="39"/>
  <c r="K138" i="39"/>
  <c r="J138" i="39"/>
  <c r="BD137" i="39"/>
  <c r="BA137" i="39"/>
  <c r="BB137" i="39" s="1"/>
  <c r="AW137" i="39"/>
  <c r="AZ137" i="39" s="1"/>
  <c r="BE137" i="39" s="1"/>
  <c r="AC137" i="39"/>
  <c r="AB137" i="39"/>
  <c r="Z137" i="39"/>
  <c r="Y137" i="39"/>
  <c r="W137" i="39"/>
  <c r="V137" i="39"/>
  <c r="T137" i="39"/>
  <c r="S137" i="39"/>
  <c r="Q137" i="39"/>
  <c r="P137" i="39"/>
  <c r="N137" i="39"/>
  <c r="M137" i="39"/>
  <c r="K137" i="39"/>
  <c r="J137" i="39"/>
  <c r="BD136" i="39"/>
  <c r="AW136" i="39"/>
  <c r="AC136" i="39"/>
  <c r="AB136" i="39"/>
  <c r="Z136" i="39"/>
  <c r="Y136" i="39"/>
  <c r="W136" i="39"/>
  <c r="V136" i="39"/>
  <c r="T136" i="39"/>
  <c r="S136" i="39"/>
  <c r="Q136" i="39"/>
  <c r="P136" i="39"/>
  <c r="N136" i="39"/>
  <c r="M136" i="39"/>
  <c r="K136" i="39"/>
  <c r="J136" i="39"/>
  <c r="BD135" i="39"/>
  <c r="AY135" i="39"/>
  <c r="AX135" i="39"/>
  <c r="AW135" i="39"/>
  <c r="AZ135" i="39" s="1"/>
  <c r="BE135" i="39" s="1"/>
  <c r="BF135" i="39" s="1"/>
  <c r="AC135" i="39"/>
  <c r="AB135" i="39"/>
  <c r="Z135" i="39"/>
  <c r="Y135" i="39"/>
  <c r="W135" i="39"/>
  <c r="V135" i="39"/>
  <c r="T135" i="39"/>
  <c r="S135" i="39"/>
  <c r="Q135" i="39"/>
  <c r="P135" i="39"/>
  <c r="N135" i="39"/>
  <c r="M135" i="39"/>
  <c r="K135" i="39"/>
  <c r="J135" i="39"/>
  <c r="BD134" i="39"/>
  <c r="AW134" i="39"/>
  <c r="AC134" i="39"/>
  <c r="AB134" i="39"/>
  <c r="Z134" i="39"/>
  <c r="Y134" i="39"/>
  <c r="W134" i="39"/>
  <c r="V134" i="39"/>
  <c r="T134" i="39"/>
  <c r="S134" i="39"/>
  <c r="Q134" i="39"/>
  <c r="P134" i="39"/>
  <c r="N134" i="39"/>
  <c r="M134" i="39"/>
  <c r="K134" i="39"/>
  <c r="J134" i="39"/>
  <c r="BD133" i="39"/>
  <c r="AZ133" i="39"/>
  <c r="AW133" i="39"/>
  <c r="AC133" i="39"/>
  <c r="AB133" i="39"/>
  <c r="Z133" i="39"/>
  <c r="Y133" i="39"/>
  <c r="W133" i="39"/>
  <c r="V133" i="39"/>
  <c r="T133" i="39"/>
  <c r="S133" i="39"/>
  <c r="Q133" i="39"/>
  <c r="P133" i="39"/>
  <c r="N133" i="39"/>
  <c r="M133" i="39"/>
  <c r="K133" i="39"/>
  <c r="J133" i="39"/>
  <c r="BD132" i="39"/>
  <c r="AW132" i="39"/>
  <c r="AX132" i="39" s="1"/>
  <c r="AC132" i="39"/>
  <c r="AB132" i="39"/>
  <c r="Z132" i="39"/>
  <c r="Y132" i="39"/>
  <c r="W132" i="39"/>
  <c r="V132" i="39"/>
  <c r="T132" i="39"/>
  <c r="S132" i="39"/>
  <c r="Q132" i="39"/>
  <c r="P132" i="39"/>
  <c r="N132" i="39"/>
  <c r="M132" i="39"/>
  <c r="K132" i="39"/>
  <c r="J132" i="39"/>
  <c r="BD131" i="39"/>
  <c r="AX131" i="39"/>
  <c r="AW131" i="39"/>
  <c r="AC131" i="39"/>
  <c r="AB131" i="39"/>
  <c r="Z131" i="39"/>
  <c r="Y131" i="39"/>
  <c r="W131" i="39"/>
  <c r="V131" i="39"/>
  <c r="T131" i="39"/>
  <c r="S131" i="39"/>
  <c r="Q131" i="39"/>
  <c r="P131" i="39"/>
  <c r="N131" i="39"/>
  <c r="M131" i="39"/>
  <c r="K131" i="39"/>
  <c r="J131" i="39"/>
  <c r="BD130" i="39"/>
  <c r="AW130" i="39"/>
  <c r="AX130" i="39" s="1"/>
  <c r="AC130" i="39"/>
  <c r="AB130" i="39"/>
  <c r="Z130" i="39"/>
  <c r="Y130" i="39"/>
  <c r="W130" i="39"/>
  <c r="V130" i="39"/>
  <c r="T130" i="39"/>
  <c r="S130" i="39"/>
  <c r="Q130" i="39"/>
  <c r="P130" i="39"/>
  <c r="N130" i="39"/>
  <c r="M130" i="39"/>
  <c r="K130" i="39"/>
  <c r="J130" i="39"/>
  <c r="BD129" i="39"/>
  <c r="AZ129" i="39"/>
  <c r="AW129" i="39"/>
  <c r="AY129" i="39" s="1"/>
  <c r="AC129" i="39"/>
  <c r="AB129" i="39"/>
  <c r="Z129" i="39"/>
  <c r="Y129" i="39"/>
  <c r="W129" i="39"/>
  <c r="V129" i="39"/>
  <c r="T129" i="39"/>
  <c r="S129" i="39"/>
  <c r="Q129" i="39"/>
  <c r="P129" i="39"/>
  <c r="N129" i="39"/>
  <c r="M129" i="39"/>
  <c r="K129" i="39"/>
  <c r="J129" i="39"/>
  <c r="BG128" i="39"/>
  <c r="BF128" i="39"/>
  <c r="BD128" i="39"/>
  <c r="BA128" i="39"/>
  <c r="BB128" i="39" s="1"/>
  <c r="AY128" i="39"/>
  <c r="AX128" i="39"/>
  <c r="AW128" i="39"/>
  <c r="AZ128" i="39" s="1"/>
  <c r="BE128" i="39" s="1"/>
  <c r="BH128" i="39" s="1"/>
  <c r="AC128" i="39"/>
  <c r="AB128" i="39"/>
  <c r="Z128" i="39"/>
  <c r="Y128" i="39"/>
  <c r="W128" i="39"/>
  <c r="V128" i="39"/>
  <c r="T128" i="39"/>
  <c r="S128" i="39"/>
  <c r="Q128" i="39"/>
  <c r="P128" i="39"/>
  <c r="N128" i="39"/>
  <c r="M128" i="39"/>
  <c r="K128" i="39"/>
  <c r="J128" i="39"/>
  <c r="BD127" i="39"/>
  <c r="AX127" i="39"/>
  <c r="AW127" i="39"/>
  <c r="AC127" i="39"/>
  <c r="AB127" i="39"/>
  <c r="Z127" i="39"/>
  <c r="Y127" i="39"/>
  <c r="W127" i="39"/>
  <c r="V127" i="39"/>
  <c r="T127" i="39"/>
  <c r="S127" i="39"/>
  <c r="Q127" i="39"/>
  <c r="P127" i="39"/>
  <c r="N127" i="39"/>
  <c r="M127" i="39"/>
  <c r="K127" i="39"/>
  <c r="J127" i="39"/>
  <c r="BD126" i="39"/>
  <c r="AZ126" i="39"/>
  <c r="AW126" i="39"/>
  <c r="AX126" i="39" s="1"/>
  <c r="AC126" i="39"/>
  <c r="AB126" i="39"/>
  <c r="Z126" i="39"/>
  <c r="Y126" i="39"/>
  <c r="W126" i="39"/>
  <c r="V126" i="39"/>
  <c r="T126" i="39"/>
  <c r="S126" i="39"/>
  <c r="Q126" i="39"/>
  <c r="P126" i="39"/>
  <c r="N126" i="39"/>
  <c r="M126" i="39"/>
  <c r="K126" i="39"/>
  <c r="J126" i="39"/>
  <c r="BD125" i="39"/>
  <c r="AW125" i="39"/>
  <c r="AC125" i="39"/>
  <c r="AB125" i="39"/>
  <c r="Z125" i="39"/>
  <c r="Y125" i="39"/>
  <c r="W125" i="39"/>
  <c r="V125" i="39"/>
  <c r="T125" i="39"/>
  <c r="S125" i="39"/>
  <c r="Q125" i="39"/>
  <c r="P125" i="39"/>
  <c r="N125" i="39"/>
  <c r="M125" i="39"/>
  <c r="K125" i="39"/>
  <c r="J125" i="39"/>
  <c r="BD124" i="39"/>
  <c r="AW124" i="39"/>
  <c r="AC124" i="39"/>
  <c r="AB124" i="39"/>
  <c r="Z124" i="39"/>
  <c r="Y124" i="39"/>
  <c r="W124" i="39"/>
  <c r="V124" i="39"/>
  <c r="T124" i="39"/>
  <c r="S124" i="39"/>
  <c r="Q124" i="39"/>
  <c r="P124" i="39"/>
  <c r="N124" i="39"/>
  <c r="M124" i="39"/>
  <c r="K124" i="39"/>
  <c r="J124" i="39"/>
  <c r="BD123" i="39"/>
  <c r="AZ123" i="39"/>
  <c r="AY123" i="39"/>
  <c r="AX123" i="39"/>
  <c r="AW123" i="39"/>
  <c r="AC123" i="39"/>
  <c r="AB123" i="39"/>
  <c r="Z123" i="39"/>
  <c r="Y123" i="39"/>
  <c r="W123" i="39"/>
  <c r="V123" i="39"/>
  <c r="T123" i="39"/>
  <c r="S123" i="39"/>
  <c r="Q123" i="39"/>
  <c r="P123" i="39"/>
  <c r="N123" i="39"/>
  <c r="M123" i="39"/>
  <c r="K123" i="39"/>
  <c r="J123" i="39"/>
  <c r="BD122" i="39"/>
  <c r="AZ122" i="39"/>
  <c r="AY122" i="39"/>
  <c r="AW122" i="39"/>
  <c r="AX122" i="39" s="1"/>
  <c r="AC122" i="39"/>
  <c r="AB122" i="39"/>
  <c r="Z122" i="39"/>
  <c r="Y122" i="39"/>
  <c r="W122" i="39"/>
  <c r="V122" i="39"/>
  <c r="T122" i="39"/>
  <c r="S122" i="39"/>
  <c r="Q122" i="39"/>
  <c r="P122" i="39"/>
  <c r="N122" i="39"/>
  <c r="M122" i="39"/>
  <c r="K122" i="39"/>
  <c r="J122" i="39"/>
  <c r="BD121" i="39"/>
  <c r="AW121" i="39"/>
  <c r="AC121" i="39"/>
  <c r="AB121" i="39"/>
  <c r="Z121" i="39"/>
  <c r="Y121" i="39"/>
  <c r="W121" i="39"/>
  <c r="V121" i="39"/>
  <c r="T121" i="39"/>
  <c r="S121" i="39"/>
  <c r="Q121" i="39"/>
  <c r="P121" i="39"/>
  <c r="N121" i="39"/>
  <c r="M121" i="39"/>
  <c r="K121" i="39"/>
  <c r="J121" i="39"/>
  <c r="BD120" i="39"/>
  <c r="AW120" i="39"/>
  <c r="AZ120" i="39" s="1"/>
  <c r="AC120" i="39"/>
  <c r="AB120" i="39"/>
  <c r="Z120" i="39"/>
  <c r="Y120" i="39"/>
  <c r="W120" i="39"/>
  <c r="V120" i="39"/>
  <c r="T120" i="39"/>
  <c r="S120" i="39"/>
  <c r="Q120" i="39"/>
  <c r="P120" i="39"/>
  <c r="N120" i="39"/>
  <c r="M120" i="39"/>
  <c r="K120" i="39"/>
  <c r="J120" i="39"/>
  <c r="BD119" i="39"/>
  <c r="AZ119" i="39"/>
  <c r="AW119" i="39"/>
  <c r="AC119" i="39"/>
  <c r="AB119" i="39"/>
  <c r="Z119" i="39"/>
  <c r="Y119" i="39"/>
  <c r="W119" i="39"/>
  <c r="V119" i="39"/>
  <c r="T119" i="39"/>
  <c r="S119" i="39"/>
  <c r="Q119" i="39"/>
  <c r="P119" i="39"/>
  <c r="N119" i="39"/>
  <c r="M119" i="39"/>
  <c r="K119" i="39"/>
  <c r="J119" i="39"/>
  <c r="BD118" i="39"/>
  <c r="AW118" i="39"/>
  <c r="AC118" i="39"/>
  <c r="AB118" i="39"/>
  <c r="Z118" i="39"/>
  <c r="Y118" i="39"/>
  <c r="W118" i="39"/>
  <c r="V118" i="39"/>
  <c r="T118" i="39"/>
  <c r="S118" i="39"/>
  <c r="Q118" i="39"/>
  <c r="P118" i="39"/>
  <c r="N118" i="39"/>
  <c r="M118" i="39"/>
  <c r="K118" i="39"/>
  <c r="J118" i="39"/>
  <c r="BD117" i="39"/>
  <c r="AW117" i="39"/>
  <c r="AY117" i="39" s="1"/>
  <c r="AC117" i="39"/>
  <c r="AB117" i="39"/>
  <c r="Z117" i="39"/>
  <c r="Y117" i="39"/>
  <c r="W117" i="39"/>
  <c r="V117" i="39"/>
  <c r="T117" i="39"/>
  <c r="S117" i="39"/>
  <c r="Q117" i="39"/>
  <c r="P117" i="39"/>
  <c r="N117" i="39"/>
  <c r="M117" i="39"/>
  <c r="K117" i="39"/>
  <c r="J117" i="39"/>
  <c r="BD116" i="39"/>
  <c r="AW116" i="39"/>
  <c r="AC116" i="39"/>
  <c r="AB116" i="39"/>
  <c r="Z116" i="39"/>
  <c r="Y116" i="39"/>
  <c r="W116" i="39"/>
  <c r="V116" i="39"/>
  <c r="T116" i="39"/>
  <c r="S116" i="39"/>
  <c r="Q116" i="39"/>
  <c r="P116" i="39"/>
  <c r="N116" i="39"/>
  <c r="M116" i="39"/>
  <c r="K116" i="39"/>
  <c r="J116" i="39"/>
  <c r="BD115" i="39"/>
  <c r="AZ115" i="39"/>
  <c r="AW115" i="39"/>
  <c r="AC115" i="39"/>
  <c r="AB115" i="39"/>
  <c r="Z115" i="39"/>
  <c r="Y115" i="39"/>
  <c r="W115" i="39"/>
  <c r="V115" i="39"/>
  <c r="T115" i="39"/>
  <c r="S115" i="39"/>
  <c r="Q115" i="39"/>
  <c r="P115" i="39"/>
  <c r="N115" i="39"/>
  <c r="M115" i="39"/>
  <c r="K115" i="39"/>
  <c r="J115" i="39"/>
  <c r="BD114" i="39"/>
  <c r="AW114" i="39"/>
  <c r="AX114" i="39" s="1"/>
  <c r="AC114" i="39"/>
  <c r="AB114" i="39"/>
  <c r="Z114" i="39"/>
  <c r="Y114" i="39"/>
  <c r="W114" i="39"/>
  <c r="V114" i="39"/>
  <c r="T114" i="39"/>
  <c r="S114" i="39"/>
  <c r="Q114" i="39"/>
  <c r="P114" i="39"/>
  <c r="N114" i="39"/>
  <c r="M114" i="39"/>
  <c r="K114" i="39"/>
  <c r="J114" i="39"/>
  <c r="BD113" i="39"/>
  <c r="AZ113" i="39"/>
  <c r="AW113" i="39"/>
  <c r="AY113" i="39" s="1"/>
  <c r="AC113" i="39"/>
  <c r="AB113" i="39"/>
  <c r="Z113" i="39"/>
  <c r="Y113" i="39"/>
  <c r="W113" i="39"/>
  <c r="V113" i="39"/>
  <c r="T113" i="39"/>
  <c r="S113" i="39"/>
  <c r="Q113" i="39"/>
  <c r="P113" i="39"/>
  <c r="N113" i="39"/>
  <c r="M113" i="39"/>
  <c r="K113" i="39"/>
  <c r="J113" i="39"/>
  <c r="BG112" i="39"/>
  <c r="BF112" i="39"/>
  <c r="BD112" i="39"/>
  <c r="BA112" i="39"/>
  <c r="BB112" i="39" s="1"/>
  <c r="AY112" i="39"/>
  <c r="AX112" i="39"/>
  <c r="AW112" i="39"/>
  <c r="AZ112" i="39" s="1"/>
  <c r="BE112" i="39" s="1"/>
  <c r="BH112" i="39" s="1"/>
  <c r="AC112" i="39"/>
  <c r="AB112" i="39"/>
  <c r="Z112" i="39"/>
  <c r="Y112" i="39"/>
  <c r="W112" i="39"/>
  <c r="V112" i="39"/>
  <c r="T112" i="39"/>
  <c r="S112" i="39"/>
  <c r="Q112" i="39"/>
  <c r="P112" i="39"/>
  <c r="N112" i="39"/>
  <c r="M112" i="39"/>
  <c r="K112" i="39"/>
  <c r="J112" i="39"/>
  <c r="BD111" i="39"/>
  <c r="AX111" i="39"/>
  <c r="AW111" i="39"/>
  <c r="AC111" i="39"/>
  <c r="AB111" i="39"/>
  <c r="Z111" i="39"/>
  <c r="Y111" i="39"/>
  <c r="W111" i="39"/>
  <c r="V111" i="39"/>
  <c r="T111" i="39"/>
  <c r="S111" i="39"/>
  <c r="Q111" i="39"/>
  <c r="P111" i="39"/>
  <c r="N111" i="39"/>
  <c r="M111" i="39"/>
  <c r="K111" i="39"/>
  <c r="J111" i="39"/>
  <c r="BD110" i="39"/>
  <c r="AZ110" i="39"/>
  <c r="AW110" i="39"/>
  <c r="AX110" i="39" s="1"/>
  <c r="AC110" i="39"/>
  <c r="AB110" i="39"/>
  <c r="Z110" i="39"/>
  <c r="Y110" i="39"/>
  <c r="W110" i="39"/>
  <c r="V110" i="39"/>
  <c r="T110" i="39"/>
  <c r="S110" i="39"/>
  <c r="Q110" i="39"/>
  <c r="P110" i="39"/>
  <c r="N110" i="39"/>
  <c r="M110" i="39"/>
  <c r="K110" i="39"/>
  <c r="J110" i="39"/>
  <c r="BD109" i="39"/>
  <c r="AW109" i="39"/>
  <c r="AC109" i="39"/>
  <c r="AB109" i="39"/>
  <c r="Z109" i="39"/>
  <c r="Y109" i="39"/>
  <c r="W109" i="39"/>
  <c r="V109" i="39"/>
  <c r="T109" i="39"/>
  <c r="S109" i="39"/>
  <c r="Q109" i="39"/>
  <c r="P109" i="39"/>
  <c r="N109" i="39"/>
  <c r="M109" i="39"/>
  <c r="K109" i="39"/>
  <c r="J109" i="39"/>
  <c r="BD108" i="39"/>
  <c r="AW108" i="39"/>
  <c r="AC108" i="39"/>
  <c r="AB108" i="39"/>
  <c r="Z108" i="39"/>
  <c r="Y108" i="39"/>
  <c r="W108" i="39"/>
  <c r="V108" i="39"/>
  <c r="T108" i="39"/>
  <c r="S108" i="39"/>
  <c r="Q108" i="39"/>
  <c r="P108" i="39"/>
  <c r="N108" i="39"/>
  <c r="M108" i="39"/>
  <c r="K108" i="39"/>
  <c r="J108" i="39"/>
  <c r="BD107" i="39"/>
  <c r="AZ107" i="39"/>
  <c r="AY107" i="39"/>
  <c r="AW107" i="39"/>
  <c r="AX107" i="39" s="1"/>
  <c r="AC107" i="39"/>
  <c r="AB107" i="39"/>
  <c r="Z107" i="39"/>
  <c r="Y107" i="39"/>
  <c r="W107" i="39"/>
  <c r="V107" i="39"/>
  <c r="T107" i="39"/>
  <c r="S107" i="39"/>
  <c r="Q107" i="39"/>
  <c r="P107" i="39"/>
  <c r="N107" i="39"/>
  <c r="M107" i="39"/>
  <c r="K107" i="39"/>
  <c r="J107" i="39"/>
  <c r="BD106" i="39"/>
  <c r="AY106" i="39"/>
  <c r="AW106" i="39"/>
  <c r="AZ106" i="39" s="1"/>
  <c r="AC106" i="39"/>
  <c r="AB106" i="39"/>
  <c r="Z106" i="39"/>
  <c r="Y106" i="39"/>
  <c r="W106" i="39"/>
  <c r="V106" i="39"/>
  <c r="T106" i="39"/>
  <c r="S106" i="39"/>
  <c r="Q106" i="39"/>
  <c r="P106" i="39"/>
  <c r="N106" i="39"/>
  <c r="M106" i="39"/>
  <c r="K106" i="39"/>
  <c r="J106" i="39"/>
  <c r="BD105" i="39"/>
  <c r="AZ105" i="39"/>
  <c r="BA105" i="39" s="1"/>
  <c r="BB105" i="39" s="1"/>
  <c r="AW105" i="39"/>
  <c r="AX105" i="39" s="1"/>
  <c r="AC105" i="39"/>
  <c r="AB105" i="39"/>
  <c r="Z105" i="39"/>
  <c r="Y105" i="39"/>
  <c r="W105" i="39"/>
  <c r="V105" i="39"/>
  <c r="T105" i="39"/>
  <c r="S105" i="39"/>
  <c r="Q105" i="39"/>
  <c r="P105" i="39"/>
  <c r="N105" i="39"/>
  <c r="M105" i="39"/>
  <c r="K105" i="39"/>
  <c r="J105" i="39"/>
  <c r="BD104" i="39"/>
  <c r="AW104" i="39"/>
  <c r="AC104" i="39"/>
  <c r="AB104" i="39"/>
  <c r="Z104" i="39"/>
  <c r="Y104" i="39"/>
  <c r="W104" i="39"/>
  <c r="V104" i="39"/>
  <c r="T104" i="39"/>
  <c r="S104" i="39"/>
  <c r="Q104" i="39"/>
  <c r="P104" i="39"/>
  <c r="N104" i="39"/>
  <c r="M104" i="39"/>
  <c r="K104" i="39"/>
  <c r="J104" i="39"/>
  <c r="BD103" i="39"/>
  <c r="AX103" i="39"/>
  <c r="AW103" i="39"/>
  <c r="AC103" i="39"/>
  <c r="AB103" i="39"/>
  <c r="Z103" i="39"/>
  <c r="Y103" i="39"/>
  <c r="W103" i="39"/>
  <c r="V103" i="39"/>
  <c r="T103" i="39"/>
  <c r="S103" i="39"/>
  <c r="Q103" i="39"/>
  <c r="P103" i="39"/>
  <c r="N103" i="39"/>
  <c r="M103" i="39"/>
  <c r="K103" i="39"/>
  <c r="J103" i="39"/>
  <c r="BD102" i="39"/>
  <c r="AY102" i="39"/>
  <c r="AW102" i="39"/>
  <c r="AZ102" i="39" s="1"/>
  <c r="AC102" i="39"/>
  <c r="AB102" i="39"/>
  <c r="Z102" i="39"/>
  <c r="Y102" i="39"/>
  <c r="W102" i="39"/>
  <c r="V102" i="39"/>
  <c r="T102" i="39"/>
  <c r="S102" i="39"/>
  <c r="Q102" i="39"/>
  <c r="P102" i="39"/>
  <c r="N102" i="39"/>
  <c r="M102" i="39"/>
  <c r="K102" i="39"/>
  <c r="J102" i="39"/>
  <c r="BD101" i="39"/>
  <c r="AW101" i="39"/>
  <c r="AC101" i="39"/>
  <c r="AB101" i="39"/>
  <c r="Z101" i="39"/>
  <c r="Y101" i="39"/>
  <c r="W101" i="39"/>
  <c r="V101" i="39"/>
  <c r="T101" i="39"/>
  <c r="S101" i="39"/>
  <c r="Q101" i="39"/>
  <c r="P101" i="39"/>
  <c r="N101" i="39"/>
  <c r="M101" i="39"/>
  <c r="K101" i="39"/>
  <c r="J101" i="39"/>
  <c r="BD100" i="39"/>
  <c r="AW100" i="39"/>
  <c r="AC100" i="39"/>
  <c r="AB100" i="39"/>
  <c r="Z100" i="39"/>
  <c r="Y100" i="39"/>
  <c r="W100" i="39"/>
  <c r="V100" i="39"/>
  <c r="T100" i="39"/>
  <c r="S100" i="39"/>
  <c r="Q100" i="39"/>
  <c r="P100" i="39"/>
  <c r="N100" i="39"/>
  <c r="M100" i="39"/>
  <c r="K100" i="39"/>
  <c r="J100" i="39"/>
  <c r="BD99" i="39"/>
  <c r="AW99" i="39"/>
  <c r="AZ99" i="39" s="1"/>
  <c r="BE99" i="39" s="1"/>
  <c r="BG99" i="39" s="1"/>
  <c r="AC99" i="39"/>
  <c r="AB99" i="39"/>
  <c r="Z99" i="39"/>
  <c r="Y99" i="39"/>
  <c r="W99" i="39"/>
  <c r="V99" i="39"/>
  <c r="T99" i="39"/>
  <c r="S99" i="39"/>
  <c r="Q99" i="39"/>
  <c r="P99" i="39"/>
  <c r="N99" i="39"/>
  <c r="M99" i="39"/>
  <c r="K99" i="39"/>
  <c r="J99" i="39"/>
  <c r="BD98" i="39"/>
  <c r="AY98" i="39"/>
  <c r="AW98" i="39"/>
  <c r="AZ98" i="39" s="1"/>
  <c r="AC98" i="39"/>
  <c r="AB98" i="39"/>
  <c r="Z98" i="39"/>
  <c r="Y98" i="39"/>
  <c r="W98" i="39"/>
  <c r="V98" i="39"/>
  <c r="T98" i="39"/>
  <c r="S98" i="39"/>
  <c r="Q98" i="39"/>
  <c r="P98" i="39"/>
  <c r="N98" i="39"/>
  <c r="M98" i="39"/>
  <c r="K98" i="39"/>
  <c r="J98" i="39"/>
  <c r="BD97" i="39"/>
  <c r="AW97" i="39"/>
  <c r="AC97" i="39"/>
  <c r="AB97" i="39"/>
  <c r="Z97" i="39"/>
  <c r="Y97" i="39"/>
  <c r="W97" i="39"/>
  <c r="V97" i="39"/>
  <c r="T97" i="39"/>
  <c r="S97" i="39"/>
  <c r="Q97" i="39"/>
  <c r="P97" i="39"/>
  <c r="N97" i="39"/>
  <c r="M97" i="39"/>
  <c r="K97" i="39"/>
  <c r="J97" i="39"/>
  <c r="BD96" i="39"/>
  <c r="AW96" i="39"/>
  <c r="AC96" i="39"/>
  <c r="AB96" i="39"/>
  <c r="Z96" i="39"/>
  <c r="Y96" i="39"/>
  <c r="W96" i="39"/>
  <c r="V96" i="39"/>
  <c r="T96" i="39"/>
  <c r="S96" i="39"/>
  <c r="Q96" i="39"/>
  <c r="P96" i="39"/>
  <c r="N96" i="39"/>
  <c r="M96" i="39"/>
  <c r="K96" i="39"/>
  <c r="J96" i="39"/>
  <c r="BD95" i="39"/>
  <c r="AW95" i="39"/>
  <c r="AC95" i="39"/>
  <c r="AB95" i="39"/>
  <c r="Z95" i="39"/>
  <c r="Y95" i="39"/>
  <c r="W95" i="39"/>
  <c r="V95" i="39"/>
  <c r="T95" i="39"/>
  <c r="S95" i="39"/>
  <c r="Q95" i="39"/>
  <c r="P95" i="39"/>
  <c r="N95" i="39"/>
  <c r="M95" i="39"/>
  <c r="K95" i="39"/>
  <c r="J95" i="39"/>
  <c r="BD94" i="39"/>
  <c r="AW94" i="39"/>
  <c r="AZ94" i="39" s="1"/>
  <c r="AC94" i="39"/>
  <c r="AB94" i="39"/>
  <c r="Z94" i="39"/>
  <c r="Y94" i="39"/>
  <c r="W94" i="39"/>
  <c r="V94" i="39"/>
  <c r="T94" i="39"/>
  <c r="S94" i="39"/>
  <c r="Q94" i="39"/>
  <c r="P94" i="39"/>
  <c r="N94" i="39"/>
  <c r="M94" i="39"/>
  <c r="K94" i="39"/>
  <c r="J94" i="39"/>
  <c r="BD93" i="39"/>
  <c r="AW93" i="39"/>
  <c r="AC93" i="39"/>
  <c r="AB93" i="39"/>
  <c r="Z93" i="39"/>
  <c r="Y93" i="39"/>
  <c r="W93" i="39"/>
  <c r="V93" i="39"/>
  <c r="T93" i="39"/>
  <c r="S93" i="39"/>
  <c r="Q93" i="39"/>
  <c r="P93" i="39"/>
  <c r="N93" i="39"/>
  <c r="M93" i="39"/>
  <c r="K93" i="39"/>
  <c r="J93" i="39"/>
  <c r="BD92" i="39"/>
  <c r="AW92" i="39"/>
  <c r="AC92" i="39"/>
  <c r="AB92" i="39"/>
  <c r="Z92" i="39"/>
  <c r="Y92" i="39"/>
  <c r="W92" i="39"/>
  <c r="V92" i="39"/>
  <c r="T92" i="39"/>
  <c r="S92" i="39"/>
  <c r="Q92" i="39"/>
  <c r="P92" i="39"/>
  <c r="N92" i="39"/>
  <c r="M92" i="39"/>
  <c r="K92" i="39"/>
  <c r="J92" i="39"/>
  <c r="BD91" i="39"/>
  <c r="AZ91" i="39"/>
  <c r="BE91" i="39" s="1"/>
  <c r="BG91" i="39" s="1"/>
  <c r="AW91" i="39"/>
  <c r="AC91" i="39"/>
  <c r="AB91" i="39"/>
  <c r="Z91" i="39"/>
  <c r="Y91" i="39"/>
  <c r="W91" i="39"/>
  <c r="V91" i="39"/>
  <c r="T91" i="39"/>
  <c r="S91" i="39"/>
  <c r="Q91" i="39"/>
  <c r="P91" i="39"/>
  <c r="N91" i="39"/>
  <c r="M91" i="39"/>
  <c r="K91" i="39"/>
  <c r="J91" i="39"/>
  <c r="BD90" i="39"/>
  <c r="AW90" i="39"/>
  <c r="AZ90" i="39" s="1"/>
  <c r="AC90" i="39"/>
  <c r="AB90" i="39"/>
  <c r="Z90" i="39"/>
  <c r="Y90" i="39"/>
  <c r="W90" i="39"/>
  <c r="V90" i="39"/>
  <c r="T90" i="39"/>
  <c r="S90" i="39"/>
  <c r="Q90" i="39"/>
  <c r="P90" i="39"/>
  <c r="N90" i="39"/>
  <c r="M90" i="39"/>
  <c r="K90" i="39"/>
  <c r="J90" i="39"/>
  <c r="BD89" i="39"/>
  <c r="AZ89" i="39"/>
  <c r="BA89" i="39" s="1"/>
  <c r="BB89" i="39" s="1"/>
  <c r="AX89" i="39"/>
  <c r="AW89" i="39"/>
  <c r="AY89" i="39" s="1"/>
  <c r="AC89" i="39"/>
  <c r="AB89" i="39"/>
  <c r="Z89" i="39"/>
  <c r="Y89" i="39"/>
  <c r="W89" i="39"/>
  <c r="V89" i="39"/>
  <c r="T89" i="39"/>
  <c r="S89" i="39"/>
  <c r="Q89" i="39"/>
  <c r="P89" i="39"/>
  <c r="N89" i="39"/>
  <c r="M89" i="39"/>
  <c r="K89" i="39"/>
  <c r="J89" i="39"/>
  <c r="BD88" i="39"/>
  <c r="AW88" i="39"/>
  <c r="AC88" i="39"/>
  <c r="AB88" i="39"/>
  <c r="Z88" i="39"/>
  <c r="Y88" i="39"/>
  <c r="W88" i="39"/>
  <c r="V88" i="39"/>
  <c r="T88" i="39"/>
  <c r="S88" i="39"/>
  <c r="Q88" i="39"/>
  <c r="P88" i="39"/>
  <c r="N88" i="39"/>
  <c r="M88" i="39"/>
  <c r="K88" i="39"/>
  <c r="J88" i="39"/>
  <c r="BD87" i="39"/>
  <c r="AX87" i="39"/>
  <c r="AW87" i="39"/>
  <c r="AZ87" i="39" s="1"/>
  <c r="AC87" i="39"/>
  <c r="AB87" i="39"/>
  <c r="Z87" i="39"/>
  <c r="Y87" i="39"/>
  <c r="W87" i="39"/>
  <c r="V87" i="39"/>
  <c r="T87" i="39"/>
  <c r="S87" i="39"/>
  <c r="Q87" i="39"/>
  <c r="P87" i="39"/>
  <c r="N87" i="39"/>
  <c r="M87" i="39"/>
  <c r="K87" i="39"/>
  <c r="J87" i="39"/>
  <c r="BD86" i="39"/>
  <c r="AW86" i="39"/>
  <c r="AX86" i="39" s="1"/>
  <c r="AC86" i="39"/>
  <c r="AB86" i="39"/>
  <c r="Z86" i="39"/>
  <c r="Y86" i="39"/>
  <c r="W86" i="39"/>
  <c r="V86" i="39"/>
  <c r="T86" i="39"/>
  <c r="S86" i="39"/>
  <c r="Q86" i="39"/>
  <c r="P86" i="39"/>
  <c r="N86" i="39"/>
  <c r="M86" i="39"/>
  <c r="K86" i="39"/>
  <c r="J86" i="39"/>
  <c r="BD85" i="39"/>
  <c r="AW85" i="39"/>
  <c r="AC85" i="39"/>
  <c r="AB85" i="39"/>
  <c r="Z85" i="39"/>
  <c r="Y85" i="39"/>
  <c r="W85" i="39"/>
  <c r="V85" i="39"/>
  <c r="T85" i="39"/>
  <c r="S85" i="39"/>
  <c r="Q85" i="39"/>
  <c r="P85" i="39"/>
  <c r="N85" i="39"/>
  <c r="M85" i="39"/>
  <c r="K85" i="39"/>
  <c r="J85" i="39"/>
  <c r="BD84" i="39"/>
  <c r="BA84" i="39"/>
  <c r="BB84" i="39" s="1"/>
  <c r="AW84" i="39"/>
  <c r="AZ84" i="39" s="1"/>
  <c r="BE84" i="39" s="1"/>
  <c r="BH84" i="39" s="1"/>
  <c r="AC84" i="39"/>
  <c r="AB84" i="39"/>
  <c r="Z84" i="39"/>
  <c r="Y84" i="39"/>
  <c r="W84" i="39"/>
  <c r="V84" i="39"/>
  <c r="T84" i="39"/>
  <c r="S84" i="39"/>
  <c r="Q84" i="39"/>
  <c r="P84" i="39"/>
  <c r="N84" i="39"/>
  <c r="M84" i="39"/>
  <c r="K84" i="39"/>
  <c r="J84" i="39"/>
  <c r="BD83" i="39"/>
  <c r="AY83" i="39"/>
  <c r="AX83" i="39"/>
  <c r="AW83" i="39"/>
  <c r="AZ83" i="39" s="1"/>
  <c r="AC83" i="39"/>
  <c r="AB83" i="39"/>
  <c r="Z83" i="39"/>
  <c r="Y83" i="39"/>
  <c r="W83" i="39"/>
  <c r="V83" i="39"/>
  <c r="T83" i="39"/>
  <c r="S83" i="39"/>
  <c r="Q83" i="39"/>
  <c r="P83" i="39"/>
  <c r="N83" i="39"/>
  <c r="M83" i="39"/>
  <c r="K83" i="39"/>
  <c r="J83" i="39"/>
  <c r="BD82" i="39"/>
  <c r="AW82" i="39"/>
  <c r="AC82" i="39"/>
  <c r="AB82" i="39"/>
  <c r="Z82" i="39"/>
  <c r="Y82" i="39"/>
  <c r="W82" i="39"/>
  <c r="V82" i="39"/>
  <c r="T82" i="39"/>
  <c r="S82" i="39"/>
  <c r="Q82" i="39"/>
  <c r="P82" i="39"/>
  <c r="N82" i="39"/>
  <c r="M82" i="39"/>
  <c r="K82" i="39"/>
  <c r="J82" i="39"/>
  <c r="BD81" i="39"/>
  <c r="AW81" i="39"/>
  <c r="AY81" i="39" s="1"/>
  <c r="AC81" i="39"/>
  <c r="AB81" i="39"/>
  <c r="Z81" i="39"/>
  <c r="Y81" i="39"/>
  <c r="W81" i="39"/>
  <c r="V81" i="39"/>
  <c r="T81" i="39"/>
  <c r="S81" i="39"/>
  <c r="Q81" i="39"/>
  <c r="P81" i="39"/>
  <c r="N81" i="39"/>
  <c r="M81" i="39"/>
  <c r="K81" i="39"/>
  <c r="J81" i="39"/>
  <c r="BG80" i="39"/>
  <c r="BD80" i="39"/>
  <c r="BA80" i="39"/>
  <c r="BB80" i="39" s="1"/>
  <c r="AY80" i="39"/>
  <c r="AW80" i="39"/>
  <c r="AZ80" i="39" s="1"/>
  <c r="BE80" i="39" s="1"/>
  <c r="BH80" i="39" s="1"/>
  <c r="AC80" i="39"/>
  <c r="AB80" i="39"/>
  <c r="Z80" i="39"/>
  <c r="Y80" i="39"/>
  <c r="W80" i="39"/>
  <c r="V80" i="39"/>
  <c r="T80" i="39"/>
  <c r="S80" i="39"/>
  <c r="Q80" i="39"/>
  <c r="P80" i="39"/>
  <c r="N80" i="39"/>
  <c r="M80" i="39"/>
  <c r="K80" i="39"/>
  <c r="J80" i="39"/>
  <c r="BD79" i="39"/>
  <c r="AY79" i="39"/>
  <c r="AX79" i="39"/>
  <c r="AW79" i="39"/>
  <c r="AZ79" i="39" s="1"/>
  <c r="AC79" i="39"/>
  <c r="AB79" i="39"/>
  <c r="Z79" i="39"/>
  <c r="Y79" i="39"/>
  <c r="W79" i="39"/>
  <c r="V79" i="39"/>
  <c r="T79" i="39"/>
  <c r="S79" i="39"/>
  <c r="Q79" i="39"/>
  <c r="P79" i="39"/>
  <c r="N79" i="39"/>
  <c r="M79" i="39"/>
  <c r="K79" i="39"/>
  <c r="J79" i="39"/>
  <c r="BD78" i="39"/>
  <c r="AW78" i="39"/>
  <c r="AX78" i="39" s="1"/>
  <c r="AC78" i="39"/>
  <c r="AB78" i="39"/>
  <c r="Z78" i="39"/>
  <c r="Y78" i="39"/>
  <c r="W78" i="39"/>
  <c r="V78" i="39"/>
  <c r="T78" i="39"/>
  <c r="S78" i="39"/>
  <c r="Q78" i="39"/>
  <c r="P78" i="39"/>
  <c r="N78" i="39"/>
  <c r="M78" i="39"/>
  <c r="K78" i="39"/>
  <c r="J78" i="39"/>
  <c r="BD77" i="39"/>
  <c r="AZ77" i="39"/>
  <c r="BA77" i="39" s="1"/>
  <c r="BB77" i="39" s="1"/>
  <c r="AW77" i="39"/>
  <c r="AY77" i="39" s="1"/>
  <c r="AC77" i="39"/>
  <c r="AB77" i="39"/>
  <c r="Z77" i="39"/>
  <c r="Y77" i="39"/>
  <c r="W77" i="39"/>
  <c r="V77" i="39"/>
  <c r="T77" i="39"/>
  <c r="S77" i="39"/>
  <c r="Q77" i="39"/>
  <c r="P77" i="39"/>
  <c r="N77" i="39"/>
  <c r="M77" i="39"/>
  <c r="K77" i="39"/>
  <c r="J77" i="39"/>
  <c r="BD76" i="39"/>
  <c r="AW76" i="39"/>
  <c r="AZ76" i="39" s="1"/>
  <c r="BE76" i="39" s="1"/>
  <c r="BH76" i="39" s="1"/>
  <c r="AC76" i="39"/>
  <c r="AB76" i="39"/>
  <c r="Z76" i="39"/>
  <c r="Y76" i="39"/>
  <c r="W76" i="39"/>
  <c r="V76" i="39"/>
  <c r="T76" i="39"/>
  <c r="S76" i="39"/>
  <c r="Q76" i="39"/>
  <c r="P76" i="39"/>
  <c r="N76" i="39"/>
  <c r="M76" i="39"/>
  <c r="K76" i="39"/>
  <c r="J76" i="39"/>
  <c r="BD75" i="39"/>
  <c r="AY75" i="39"/>
  <c r="AX75" i="39"/>
  <c r="AW75" i="39"/>
  <c r="AZ75" i="39" s="1"/>
  <c r="AC75" i="39"/>
  <c r="AB75" i="39"/>
  <c r="Z75" i="39"/>
  <c r="Y75" i="39"/>
  <c r="W75" i="39"/>
  <c r="V75" i="39"/>
  <c r="T75" i="39"/>
  <c r="S75" i="39"/>
  <c r="Q75" i="39"/>
  <c r="P75" i="39"/>
  <c r="N75" i="39"/>
  <c r="M75" i="39"/>
  <c r="K75" i="39"/>
  <c r="J75" i="39"/>
  <c r="BD74" i="39"/>
  <c r="AZ74" i="39"/>
  <c r="AW74" i="39"/>
  <c r="AX74" i="39" s="1"/>
  <c r="AC74" i="39"/>
  <c r="AB74" i="39"/>
  <c r="Z74" i="39"/>
  <c r="Y74" i="39"/>
  <c r="W74" i="39"/>
  <c r="V74" i="39"/>
  <c r="T74" i="39"/>
  <c r="S74" i="39"/>
  <c r="Q74" i="39"/>
  <c r="P74" i="39"/>
  <c r="N74" i="39"/>
  <c r="M74" i="39"/>
  <c r="K74" i="39"/>
  <c r="J74" i="39"/>
  <c r="BD73" i="39"/>
  <c r="AX73" i="39"/>
  <c r="AW73" i="39"/>
  <c r="AY73" i="39" s="1"/>
  <c r="AC73" i="39"/>
  <c r="AB73" i="39"/>
  <c r="Z73" i="39"/>
  <c r="Y73" i="39"/>
  <c r="W73" i="39"/>
  <c r="V73" i="39"/>
  <c r="T73" i="39"/>
  <c r="S73" i="39"/>
  <c r="Q73" i="39"/>
  <c r="P73" i="39"/>
  <c r="N73" i="39"/>
  <c r="M73" i="39"/>
  <c r="K73" i="39"/>
  <c r="J73" i="39"/>
  <c r="BD72" i="39"/>
  <c r="AW72" i="39"/>
  <c r="AC72" i="39"/>
  <c r="AB72" i="39"/>
  <c r="Z72" i="39"/>
  <c r="Y72" i="39"/>
  <c r="W72" i="39"/>
  <c r="V72" i="39"/>
  <c r="T72" i="39"/>
  <c r="S72" i="39"/>
  <c r="Q72" i="39"/>
  <c r="P72" i="39"/>
  <c r="N72" i="39"/>
  <c r="M72" i="39"/>
  <c r="K72" i="39"/>
  <c r="J72" i="39"/>
  <c r="BD71" i="39"/>
  <c r="AW71" i="39"/>
  <c r="AY71" i="39" s="1"/>
  <c r="AC71" i="39"/>
  <c r="AB71" i="39"/>
  <c r="Z71" i="39"/>
  <c r="Y71" i="39"/>
  <c r="W71" i="39"/>
  <c r="V71" i="39"/>
  <c r="T71" i="39"/>
  <c r="S71" i="39"/>
  <c r="Q71" i="39"/>
  <c r="P71" i="39"/>
  <c r="N71" i="39"/>
  <c r="M71" i="39"/>
  <c r="K71" i="39"/>
  <c r="J71" i="39"/>
  <c r="BD70" i="39"/>
  <c r="AZ70" i="39"/>
  <c r="BA70" i="39" s="1"/>
  <c r="BB70" i="39" s="1"/>
  <c r="AY70" i="39"/>
  <c r="AW70" i="39"/>
  <c r="AX70" i="39" s="1"/>
  <c r="AC70" i="39"/>
  <c r="AB70" i="39"/>
  <c r="Z70" i="39"/>
  <c r="Y70" i="39"/>
  <c r="W70" i="39"/>
  <c r="V70" i="39"/>
  <c r="T70" i="39"/>
  <c r="S70" i="39"/>
  <c r="Q70" i="39"/>
  <c r="P70" i="39"/>
  <c r="N70" i="39"/>
  <c r="M70" i="39"/>
  <c r="K70" i="39"/>
  <c r="J70" i="39"/>
  <c r="BD69" i="39"/>
  <c r="AW69" i="39"/>
  <c r="AC69" i="39"/>
  <c r="AB69" i="39"/>
  <c r="Z69" i="39"/>
  <c r="Y69" i="39"/>
  <c r="W69" i="39"/>
  <c r="V69" i="39"/>
  <c r="T69" i="39"/>
  <c r="S69" i="39"/>
  <c r="Q69" i="39"/>
  <c r="P69" i="39"/>
  <c r="N69" i="39"/>
  <c r="M69" i="39"/>
  <c r="K69" i="39"/>
  <c r="J69" i="39"/>
  <c r="BD68" i="39"/>
  <c r="BA68" i="39"/>
  <c r="BB68" i="39" s="1"/>
  <c r="AW68" i="39"/>
  <c r="AZ68" i="39" s="1"/>
  <c r="BE68" i="39" s="1"/>
  <c r="BH68" i="39" s="1"/>
  <c r="AC68" i="39"/>
  <c r="AB68" i="39"/>
  <c r="Z68" i="39"/>
  <c r="Y68" i="39"/>
  <c r="W68" i="39"/>
  <c r="V68" i="39"/>
  <c r="T68" i="39"/>
  <c r="S68" i="39"/>
  <c r="Q68" i="39"/>
  <c r="P68" i="39"/>
  <c r="N68" i="39"/>
  <c r="M68" i="39"/>
  <c r="K68" i="39"/>
  <c r="J68" i="39"/>
  <c r="BD67" i="39"/>
  <c r="AX67" i="39"/>
  <c r="AW67" i="39"/>
  <c r="AZ67" i="39" s="1"/>
  <c r="AC67" i="39"/>
  <c r="AB67" i="39"/>
  <c r="Z67" i="39"/>
  <c r="Y67" i="39"/>
  <c r="W67" i="39"/>
  <c r="V67" i="39"/>
  <c r="T67" i="39"/>
  <c r="S67" i="39"/>
  <c r="Q67" i="39"/>
  <c r="P67" i="39"/>
  <c r="N67" i="39"/>
  <c r="M67" i="39"/>
  <c r="K67" i="39"/>
  <c r="J67" i="39"/>
  <c r="BD66" i="39"/>
  <c r="AW66" i="39"/>
  <c r="AC66" i="39"/>
  <c r="AB66" i="39"/>
  <c r="Z66" i="39"/>
  <c r="Y66" i="39"/>
  <c r="W66" i="39"/>
  <c r="V66" i="39"/>
  <c r="T66" i="39"/>
  <c r="S66" i="39"/>
  <c r="Q66" i="39"/>
  <c r="P66" i="39"/>
  <c r="N66" i="39"/>
  <c r="M66" i="39"/>
  <c r="K66" i="39"/>
  <c r="J66" i="39"/>
  <c r="BD65" i="39"/>
  <c r="AW65" i="39"/>
  <c r="AY65" i="39" s="1"/>
  <c r="AC65" i="39"/>
  <c r="AB65" i="39"/>
  <c r="Z65" i="39"/>
  <c r="Y65" i="39"/>
  <c r="W65" i="39"/>
  <c r="V65" i="39"/>
  <c r="T65" i="39"/>
  <c r="S65" i="39"/>
  <c r="Q65" i="39"/>
  <c r="P65" i="39"/>
  <c r="N65" i="39"/>
  <c r="M65" i="39"/>
  <c r="K65" i="39"/>
  <c r="J65" i="39"/>
  <c r="BG64" i="39"/>
  <c r="BD64" i="39"/>
  <c r="AY64" i="39"/>
  <c r="AW64" i="39"/>
  <c r="AZ64" i="39" s="1"/>
  <c r="BE64" i="39" s="1"/>
  <c r="BH64" i="39" s="1"/>
  <c r="AC64" i="39"/>
  <c r="AB64" i="39"/>
  <c r="Z64" i="39"/>
  <c r="Y64" i="39"/>
  <c r="W64" i="39"/>
  <c r="V64" i="39"/>
  <c r="T64" i="39"/>
  <c r="S64" i="39"/>
  <c r="Q64" i="39"/>
  <c r="P64" i="39"/>
  <c r="N64" i="39"/>
  <c r="M64" i="39"/>
  <c r="K64" i="39"/>
  <c r="J64" i="39"/>
  <c r="BD63" i="39"/>
  <c r="AX63" i="39"/>
  <c r="AW63" i="39"/>
  <c r="AZ63" i="39" s="1"/>
  <c r="AC63" i="39"/>
  <c r="AB63" i="39"/>
  <c r="Z63" i="39"/>
  <c r="Y63" i="39"/>
  <c r="W63" i="39"/>
  <c r="V63" i="39"/>
  <c r="T63" i="39"/>
  <c r="S63" i="39"/>
  <c r="Q63" i="39"/>
  <c r="P63" i="39"/>
  <c r="N63" i="39"/>
  <c r="M63" i="39"/>
  <c r="K63" i="39"/>
  <c r="J63" i="39"/>
  <c r="BD62" i="39"/>
  <c r="AZ62" i="39"/>
  <c r="BA62" i="39" s="1"/>
  <c r="BB62" i="39" s="1"/>
  <c r="AW62" i="39"/>
  <c r="AX62" i="39" s="1"/>
  <c r="AC62" i="39"/>
  <c r="AB62" i="39"/>
  <c r="Z62" i="39"/>
  <c r="Y62" i="39"/>
  <c r="W62" i="39"/>
  <c r="V62" i="39"/>
  <c r="T62" i="39"/>
  <c r="S62" i="39"/>
  <c r="Q62" i="39"/>
  <c r="P62" i="39"/>
  <c r="N62" i="39"/>
  <c r="M62" i="39"/>
  <c r="K62" i="39"/>
  <c r="J62" i="39"/>
  <c r="BD61" i="39"/>
  <c r="AZ61" i="39"/>
  <c r="BA61" i="39" s="1"/>
  <c r="BB61" i="39" s="1"/>
  <c r="AW61" i="39"/>
  <c r="AX61" i="39" s="1"/>
  <c r="AC61" i="39"/>
  <c r="AB61" i="39"/>
  <c r="Z61" i="39"/>
  <c r="Y61" i="39"/>
  <c r="W61" i="39"/>
  <c r="V61" i="39"/>
  <c r="T61" i="39"/>
  <c r="S61" i="39"/>
  <c r="Q61" i="39"/>
  <c r="P61" i="39"/>
  <c r="N61" i="39"/>
  <c r="M61" i="39"/>
  <c r="K61" i="39"/>
  <c r="J61" i="39"/>
  <c r="BD60" i="39"/>
  <c r="AW60" i="39"/>
  <c r="AC60" i="39"/>
  <c r="AB60" i="39"/>
  <c r="Z60" i="39"/>
  <c r="Y60" i="39"/>
  <c r="W60" i="39"/>
  <c r="V60" i="39"/>
  <c r="T60" i="39"/>
  <c r="S60" i="39"/>
  <c r="Q60" i="39"/>
  <c r="P60" i="39"/>
  <c r="N60" i="39"/>
  <c r="M60" i="39"/>
  <c r="K60" i="39"/>
  <c r="J60" i="39"/>
  <c r="BD59" i="39"/>
  <c r="AX59" i="39"/>
  <c r="AW59" i="39"/>
  <c r="AZ59" i="39" s="1"/>
  <c r="BE59" i="39" s="1"/>
  <c r="BG59" i="39" s="1"/>
  <c r="AC59" i="39"/>
  <c r="AB59" i="39"/>
  <c r="Z59" i="39"/>
  <c r="Y59" i="39"/>
  <c r="W59" i="39"/>
  <c r="V59" i="39"/>
  <c r="T59" i="39"/>
  <c r="S59" i="39"/>
  <c r="Q59" i="39"/>
  <c r="P59" i="39"/>
  <c r="N59" i="39"/>
  <c r="M59" i="39"/>
  <c r="K59" i="39"/>
  <c r="J59" i="39"/>
  <c r="BD58" i="39"/>
  <c r="AZ58" i="39"/>
  <c r="BA58" i="39" s="1"/>
  <c r="BB58" i="39" s="1"/>
  <c r="AW58" i="39"/>
  <c r="AX58" i="39" s="1"/>
  <c r="AC58" i="39"/>
  <c r="AB58" i="39"/>
  <c r="Z58" i="39"/>
  <c r="Y58" i="39"/>
  <c r="W58" i="39"/>
  <c r="V58" i="39"/>
  <c r="T58" i="39"/>
  <c r="S58" i="39"/>
  <c r="Q58" i="39"/>
  <c r="P58" i="39"/>
  <c r="N58" i="39"/>
  <c r="M58" i="39"/>
  <c r="K58" i="39"/>
  <c r="J58" i="39"/>
  <c r="BD57" i="39"/>
  <c r="AZ57" i="39"/>
  <c r="BA57" i="39" s="1"/>
  <c r="BB57" i="39" s="1"/>
  <c r="AW57" i="39"/>
  <c r="AX57" i="39" s="1"/>
  <c r="AC57" i="39"/>
  <c r="AB57" i="39"/>
  <c r="Z57" i="39"/>
  <c r="Y57" i="39"/>
  <c r="W57" i="39"/>
  <c r="V57" i="39"/>
  <c r="T57" i="39"/>
  <c r="S57" i="39"/>
  <c r="Q57" i="39"/>
  <c r="P57" i="39"/>
  <c r="N57" i="39"/>
  <c r="M57" i="39"/>
  <c r="K57" i="39"/>
  <c r="J57" i="39"/>
  <c r="BD56" i="39"/>
  <c r="AW56" i="39"/>
  <c r="AC56" i="39"/>
  <c r="AB56" i="39"/>
  <c r="Z56" i="39"/>
  <c r="Y56" i="39"/>
  <c r="W56" i="39"/>
  <c r="V56" i="39"/>
  <c r="T56" i="39"/>
  <c r="S56" i="39"/>
  <c r="Q56" i="39"/>
  <c r="P56" i="39"/>
  <c r="N56" i="39"/>
  <c r="M56" i="39"/>
  <c r="K56" i="39"/>
  <c r="J56" i="39"/>
  <c r="BD55" i="39"/>
  <c r="AX55" i="39"/>
  <c r="AW55" i="39"/>
  <c r="AZ55" i="39" s="1"/>
  <c r="BE55" i="39" s="1"/>
  <c r="AC55" i="39"/>
  <c r="AB55" i="39"/>
  <c r="Z55" i="39"/>
  <c r="Y55" i="39"/>
  <c r="W55" i="39"/>
  <c r="V55" i="39"/>
  <c r="T55" i="39"/>
  <c r="S55" i="39"/>
  <c r="Q55" i="39"/>
  <c r="P55" i="39"/>
  <c r="N55" i="39"/>
  <c r="M55" i="39"/>
  <c r="K55" i="39"/>
  <c r="J55" i="39"/>
  <c r="BD54" i="39"/>
  <c r="AZ54" i="39"/>
  <c r="BA54" i="39" s="1"/>
  <c r="BB54" i="39" s="1"/>
  <c r="AW54" i="39"/>
  <c r="AX54" i="39" s="1"/>
  <c r="AC54" i="39"/>
  <c r="AB54" i="39"/>
  <c r="Z54" i="39"/>
  <c r="Y54" i="39"/>
  <c r="W54" i="39"/>
  <c r="V54" i="39"/>
  <c r="T54" i="39"/>
  <c r="S54" i="39"/>
  <c r="Q54" i="39"/>
  <c r="P54" i="39"/>
  <c r="N54" i="39"/>
  <c r="M54" i="39"/>
  <c r="K54" i="39"/>
  <c r="J54" i="39"/>
  <c r="BD53" i="39"/>
  <c r="AW53" i="39"/>
  <c r="AZ53" i="39" s="1"/>
  <c r="AC53" i="39"/>
  <c r="AB53" i="39"/>
  <c r="Z53" i="39"/>
  <c r="Y53" i="39"/>
  <c r="W53" i="39"/>
  <c r="V53" i="39"/>
  <c r="T53" i="39"/>
  <c r="S53" i="39"/>
  <c r="Q53" i="39"/>
  <c r="P53" i="39"/>
  <c r="N53" i="39"/>
  <c r="M53" i="39"/>
  <c r="K53" i="39"/>
  <c r="J53" i="39"/>
  <c r="BD52" i="39"/>
  <c r="AW52" i="39"/>
  <c r="AX52" i="39" s="1"/>
  <c r="AC52" i="39"/>
  <c r="AB52" i="39"/>
  <c r="Z52" i="39"/>
  <c r="Y52" i="39"/>
  <c r="W52" i="39"/>
  <c r="V52" i="39"/>
  <c r="T52" i="39"/>
  <c r="S52" i="39"/>
  <c r="Q52" i="39"/>
  <c r="P52" i="39"/>
  <c r="N52" i="39"/>
  <c r="M52" i="39"/>
  <c r="K52" i="39"/>
  <c r="J52" i="39"/>
  <c r="BD51" i="39"/>
  <c r="AZ51" i="39"/>
  <c r="BE51" i="39" s="1"/>
  <c r="BF51" i="39" s="1"/>
  <c r="AY51" i="39"/>
  <c r="AW51" i="39"/>
  <c r="AX51" i="39" s="1"/>
  <c r="AC51" i="39"/>
  <c r="AB51" i="39"/>
  <c r="Z51" i="39"/>
  <c r="Y51" i="39"/>
  <c r="W51" i="39"/>
  <c r="V51" i="39"/>
  <c r="T51" i="39"/>
  <c r="S51" i="39"/>
  <c r="Q51" i="39"/>
  <c r="P51" i="39"/>
  <c r="N51" i="39"/>
  <c r="M51" i="39"/>
  <c r="K51" i="39"/>
  <c r="J51" i="39"/>
  <c r="BD50" i="39"/>
  <c r="AW50" i="39"/>
  <c r="AX50" i="39" s="1"/>
  <c r="AC50" i="39"/>
  <c r="AB50" i="39"/>
  <c r="Z50" i="39"/>
  <c r="Y50" i="39"/>
  <c r="W50" i="39"/>
  <c r="V50" i="39"/>
  <c r="T50" i="39"/>
  <c r="S50" i="39"/>
  <c r="Q50" i="39"/>
  <c r="P50" i="39"/>
  <c r="N50" i="39"/>
  <c r="M50" i="39"/>
  <c r="K50" i="39"/>
  <c r="J50" i="39"/>
  <c r="BD49" i="39"/>
  <c r="AZ49" i="39"/>
  <c r="BA49" i="39" s="1"/>
  <c r="BB49" i="39" s="1"/>
  <c r="AW49" i="39"/>
  <c r="AC49" i="39"/>
  <c r="AB49" i="39"/>
  <c r="Z49" i="39"/>
  <c r="Y49" i="39"/>
  <c r="W49" i="39"/>
  <c r="V49" i="39"/>
  <c r="T49" i="39"/>
  <c r="S49" i="39"/>
  <c r="Q49" i="39"/>
  <c r="P49" i="39"/>
  <c r="N49" i="39"/>
  <c r="M49" i="39"/>
  <c r="K49" i="39"/>
  <c r="J49" i="39"/>
  <c r="BD48" i="39"/>
  <c r="AW48" i="39"/>
  <c r="AX48" i="39" s="1"/>
  <c r="AC48" i="39"/>
  <c r="AB48" i="39"/>
  <c r="Z48" i="39"/>
  <c r="Y48" i="39"/>
  <c r="W48" i="39"/>
  <c r="V48" i="39"/>
  <c r="T48" i="39"/>
  <c r="S48" i="39"/>
  <c r="Q48" i="39"/>
  <c r="P48" i="39"/>
  <c r="N48" i="39"/>
  <c r="M48" i="39"/>
  <c r="K48" i="39"/>
  <c r="J48" i="39"/>
  <c r="BD47" i="39"/>
  <c r="AY47" i="39"/>
  <c r="AX47" i="39"/>
  <c r="AW47" i="39"/>
  <c r="AZ47" i="39" s="1"/>
  <c r="BE47" i="39" s="1"/>
  <c r="AC47" i="39"/>
  <c r="AB47" i="39"/>
  <c r="Z47" i="39"/>
  <c r="Y47" i="39"/>
  <c r="W47" i="39"/>
  <c r="V47" i="39"/>
  <c r="T47" i="39"/>
  <c r="S47" i="39"/>
  <c r="Q47" i="39"/>
  <c r="P47" i="39"/>
  <c r="N47" i="39"/>
  <c r="M47" i="39"/>
  <c r="K47" i="39"/>
  <c r="J47" i="39"/>
  <c r="BD46" i="39"/>
  <c r="AW46" i="39"/>
  <c r="AX46" i="39" s="1"/>
  <c r="AC46" i="39"/>
  <c r="AB46" i="39"/>
  <c r="Z46" i="39"/>
  <c r="Y46" i="39"/>
  <c r="W46" i="39"/>
  <c r="V46" i="39"/>
  <c r="T46" i="39"/>
  <c r="S46" i="39"/>
  <c r="Q46" i="39"/>
  <c r="P46" i="39"/>
  <c r="N46" i="39"/>
  <c r="M46" i="39"/>
  <c r="K46" i="39"/>
  <c r="J46" i="39"/>
  <c r="BD45" i="39"/>
  <c r="AW45" i="39"/>
  <c r="AZ45" i="39" s="1"/>
  <c r="AC45" i="39"/>
  <c r="AB45" i="39"/>
  <c r="Z45" i="39"/>
  <c r="Y45" i="39"/>
  <c r="W45" i="39"/>
  <c r="V45" i="39"/>
  <c r="T45" i="39"/>
  <c r="S45" i="39"/>
  <c r="Q45" i="39"/>
  <c r="P45" i="39"/>
  <c r="N45" i="39"/>
  <c r="M45" i="39"/>
  <c r="K45" i="39"/>
  <c r="J45" i="39"/>
  <c r="BD44" i="39"/>
  <c r="AX44" i="39"/>
  <c r="AW44" i="39"/>
  <c r="AC44" i="39"/>
  <c r="AB44" i="39"/>
  <c r="Z44" i="39"/>
  <c r="Y44" i="39"/>
  <c r="W44" i="39"/>
  <c r="V44" i="39"/>
  <c r="T44" i="39"/>
  <c r="S44" i="39"/>
  <c r="Q44" i="39"/>
  <c r="P44" i="39"/>
  <c r="N44" i="39"/>
  <c r="M44" i="39"/>
  <c r="K44" i="39"/>
  <c r="J44" i="39"/>
  <c r="BD43" i="39"/>
  <c r="AW43" i="39"/>
  <c r="AZ43" i="39" s="1"/>
  <c r="BE43" i="39" s="1"/>
  <c r="BF43" i="39" s="1"/>
  <c r="AC43" i="39"/>
  <c r="AB43" i="39"/>
  <c r="Z43" i="39"/>
  <c r="Y43" i="39"/>
  <c r="W43" i="39"/>
  <c r="V43" i="39"/>
  <c r="T43" i="39"/>
  <c r="S43" i="39"/>
  <c r="Q43" i="39"/>
  <c r="P43" i="39"/>
  <c r="N43" i="39"/>
  <c r="M43" i="39"/>
  <c r="K43" i="39"/>
  <c r="J43" i="39"/>
  <c r="BD42" i="39"/>
  <c r="AW42" i="39"/>
  <c r="AX42" i="39" s="1"/>
  <c r="AC42" i="39"/>
  <c r="AB42" i="39"/>
  <c r="Z42" i="39"/>
  <c r="Y42" i="39"/>
  <c r="W42" i="39"/>
  <c r="V42" i="39"/>
  <c r="T42" i="39"/>
  <c r="S42" i="39"/>
  <c r="Q42" i="39"/>
  <c r="P42" i="39"/>
  <c r="N42" i="39"/>
  <c r="M42" i="39"/>
  <c r="K42" i="39"/>
  <c r="J42" i="39"/>
  <c r="BD41" i="39"/>
  <c r="AZ41" i="39"/>
  <c r="BE41" i="39" s="1"/>
  <c r="AW41" i="39"/>
  <c r="AC41" i="39"/>
  <c r="AB41" i="39"/>
  <c r="Z41" i="39"/>
  <c r="Y41" i="39"/>
  <c r="W41" i="39"/>
  <c r="V41" i="39"/>
  <c r="T41" i="39"/>
  <c r="S41" i="39"/>
  <c r="Q41" i="39"/>
  <c r="P41" i="39"/>
  <c r="N41" i="39"/>
  <c r="M41" i="39"/>
  <c r="K41" i="39"/>
  <c r="J41" i="39"/>
  <c r="BD40" i="39"/>
  <c r="AW40" i="39"/>
  <c r="AC40" i="39"/>
  <c r="AB40" i="39"/>
  <c r="Z40" i="39"/>
  <c r="Y40" i="39"/>
  <c r="W40" i="39"/>
  <c r="V40" i="39"/>
  <c r="T40" i="39"/>
  <c r="S40" i="39"/>
  <c r="Q40" i="39"/>
  <c r="P40" i="39"/>
  <c r="N40" i="39"/>
  <c r="M40" i="39"/>
  <c r="K40" i="39"/>
  <c r="J40" i="39"/>
  <c r="BD39" i="39"/>
  <c r="AY39" i="39"/>
  <c r="AX39" i="39"/>
  <c r="AW39" i="39"/>
  <c r="AZ39" i="39" s="1"/>
  <c r="BE39" i="39" s="1"/>
  <c r="AC39" i="39"/>
  <c r="AB39" i="39"/>
  <c r="Z39" i="39"/>
  <c r="Y39" i="39"/>
  <c r="W39" i="39"/>
  <c r="V39" i="39"/>
  <c r="T39" i="39"/>
  <c r="S39" i="39"/>
  <c r="Q39" i="39"/>
  <c r="P39" i="39"/>
  <c r="N39" i="39"/>
  <c r="M39" i="39"/>
  <c r="K39" i="39"/>
  <c r="J39" i="39"/>
  <c r="BD38" i="39"/>
  <c r="AW38" i="39"/>
  <c r="AX38" i="39" s="1"/>
  <c r="AC38" i="39"/>
  <c r="AB38" i="39"/>
  <c r="Z38" i="39"/>
  <c r="Y38" i="39"/>
  <c r="W38" i="39"/>
  <c r="V38" i="39"/>
  <c r="T38" i="39"/>
  <c r="S38" i="39"/>
  <c r="Q38" i="39"/>
  <c r="P38" i="39"/>
  <c r="N38" i="39"/>
  <c r="M38" i="39"/>
  <c r="K38" i="39"/>
  <c r="J38" i="39"/>
  <c r="BD37" i="39"/>
  <c r="AW37" i="39"/>
  <c r="AZ37" i="39" s="1"/>
  <c r="AC37" i="39"/>
  <c r="AB37" i="39"/>
  <c r="Z37" i="39"/>
  <c r="Y37" i="39"/>
  <c r="W37" i="39"/>
  <c r="V37" i="39"/>
  <c r="T37" i="39"/>
  <c r="S37" i="39"/>
  <c r="Q37" i="39"/>
  <c r="P37" i="39"/>
  <c r="N37" i="39"/>
  <c r="M37" i="39"/>
  <c r="K37" i="39"/>
  <c r="J37" i="39"/>
  <c r="BD36" i="39"/>
  <c r="AW36" i="39"/>
  <c r="AX36" i="39" s="1"/>
  <c r="AC36" i="39"/>
  <c r="AB36" i="39"/>
  <c r="Z36" i="39"/>
  <c r="Y36" i="39"/>
  <c r="W36" i="39"/>
  <c r="V36" i="39"/>
  <c r="T36" i="39"/>
  <c r="S36" i="39"/>
  <c r="Q36" i="39"/>
  <c r="P36" i="39"/>
  <c r="N36" i="39"/>
  <c r="M36" i="39"/>
  <c r="K36" i="39"/>
  <c r="J36" i="39"/>
  <c r="BD35" i="39"/>
  <c r="AZ35" i="39"/>
  <c r="BE35" i="39" s="1"/>
  <c r="BF35" i="39" s="1"/>
  <c r="AW35" i="39"/>
  <c r="AY35" i="39" s="1"/>
  <c r="AC35" i="39"/>
  <c r="AB35" i="39"/>
  <c r="Z35" i="39"/>
  <c r="Y35" i="39"/>
  <c r="W35" i="39"/>
  <c r="V35" i="39"/>
  <c r="T35" i="39"/>
  <c r="S35" i="39"/>
  <c r="Q35" i="39"/>
  <c r="P35" i="39"/>
  <c r="N35" i="39"/>
  <c r="M35" i="39"/>
  <c r="K35" i="39"/>
  <c r="J35" i="39"/>
  <c r="BD34" i="39"/>
  <c r="AZ34" i="39"/>
  <c r="BA34" i="39" s="1"/>
  <c r="BB34" i="39" s="1"/>
  <c r="AY34" i="39"/>
  <c r="AW34" i="39"/>
  <c r="AX34" i="39" s="1"/>
  <c r="AC34" i="39"/>
  <c r="AB34" i="39"/>
  <c r="Z34" i="39"/>
  <c r="Y34" i="39"/>
  <c r="W34" i="39"/>
  <c r="V34" i="39"/>
  <c r="T34" i="39"/>
  <c r="S34" i="39"/>
  <c r="Q34" i="39"/>
  <c r="P34" i="39"/>
  <c r="N34" i="39"/>
  <c r="M34" i="39"/>
  <c r="K34" i="39"/>
  <c r="J34" i="39"/>
  <c r="BD33" i="39"/>
  <c r="AZ33" i="39"/>
  <c r="BA33" i="39" s="1"/>
  <c r="BB33" i="39" s="1"/>
  <c r="AW33" i="39"/>
  <c r="AC33" i="39"/>
  <c r="AB33" i="39"/>
  <c r="Z33" i="39"/>
  <c r="Y33" i="39"/>
  <c r="W33" i="39"/>
  <c r="V33" i="39"/>
  <c r="T33" i="39"/>
  <c r="S33" i="39"/>
  <c r="Q33" i="39"/>
  <c r="P33" i="39"/>
  <c r="N33" i="39"/>
  <c r="M33" i="39"/>
  <c r="K33" i="39"/>
  <c r="J33" i="39"/>
  <c r="BD32" i="39"/>
  <c r="AW32" i="39"/>
  <c r="AX32" i="39" s="1"/>
  <c r="AC32" i="39"/>
  <c r="AB32" i="39"/>
  <c r="Z32" i="39"/>
  <c r="Y32" i="39"/>
  <c r="W32" i="39"/>
  <c r="V32" i="39"/>
  <c r="T32" i="39"/>
  <c r="S32" i="39"/>
  <c r="Q32" i="39"/>
  <c r="P32" i="39"/>
  <c r="N32" i="39"/>
  <c r="M32" i="39"/>
  <c r="K32" i="39"/>
  <c r="J32" i="39"/>
  <c r="BD31" i="39"/>
  <c r="AZ31" i="39"/>
  <c r="BE31" i="39" s="1"/>
  <c r="BF31" i="39" s="1"/>
  <c r="AY31" i="39"/>
  <c r="AW31" i="39"/>
  <c r="AX31" i="39" s="1"/>
  <c r="AC31" i="39"/>
  <c r="AB31" i="39"/>
  <c r="Z31" i="39"/>
  <c r="Y31" i="39"/>
  <c r="W31" i="39"/>
  <c r="V31" i="39"/>
  <c r="T31" i="39"/>
  <c r="S31" i="39"/>
  <c r="Q31" i="39"/>
  <c r="P31" i="39"/>
  <c r="N31" i="39"/>
  <c r="M31" i="39"/>
  <c r="K31" i="39"/>
  <c r="J31" i="39"/>
  <c r="BD30" i="39"/>
  <c r="AZ30" i="39"/>
  <c r="BA30" i="39" s="1"/>
  <c r="BB30" i="39" s="1"/>
  <c r="AY30" i="39"/>
  <c r="AW30" i="39"/>
  <c r="AX30" i="39" s="1"/>
  <c r="AC30" i="39"/>
  <c r="AB30" i="39"/>
  <c r="Z30" i="39"/>
  <c r="Y30" i="39"/>
  <c r="W30" i="39"/>
  <c r="V30" i="39"/>
  <c r="T30" i="39"/>
  <c r="S30" i="39"/>
  <c r="Q30" i="39"/>
  <c r="P30" i="39"/>
  <c r="N30" i="39"/>
  <c r="M30" i="39"/>
  <c r="K30" i="39"/>
  <c r="J30" i="39"/>
  <c r="BD29" i="39"/>
  <c r="AW29" i="39"/>
  <c r="AC29" i="39"/>
  <c r="AB29" i="39"/>
  <c r="Z29" i="39"/>
  <c r="Y29" i="39"/>
  <c r="W29" i="39"/>
  <c r="V29" i="39"/>
  <c r="T29" i="39"/>
  <c r="S29" i="39"/>
  <c r="Q29" i="39"/>
  <c r="P29" i="39"/>
  <c r="N29" i="39"/>
  <c r="M29" i="39"/>
  <c r="K29" i="39"/>
  <c r="J29" i="39"/>
  <c r="BD28" i="39"/>
  <c r="AW28" i="39"/>
  <c r="AX28" i="39" s="1"/>
  <c r="AC28" i="39"/>
  <c r="AB28" i="39"/>
  <c r="Z28" i="39"/>
  <c r="Y28" i="39"/>
  <c r="W28" i="39"/>
  <c r="V28" i="39"/>
  <c r="T28" i="39"/>
  <c r="S28" i="39"/>
  <c r="Q28" i="39"/>
  <c r="P28" i="39"/>
  <c r="N28" i="39"/>
  <c r="M28" i="39"/>
  <c r="K28" i="39"/>
  <c r="J28" i="39"/>
  <c r="BD27" i="39"/>
  <c r="AY27" i="39"/>
  <c r="AX27" i="39"/>
  <c r="AW27" i="39"/>
  <c r="AZ27" i="39" s="1"/>
  <c r="BE27" i="39" s="1"/>
  <c r="BF27" i="39" s="1"/>
  <c r="AC27" i="39"/>
  <c r="AB27" i="39"/>
  <c r="Z27" i="39"/>
  <c r="Y27" i="39"/>
  <c r="W27" i="39"/>
  <c r="V27" i="39"/>
  <c r="T27" i="39"/>
  <c r="S27" i="39"/>
  <c r="Q27" i="39"/>
  <c r="P27" i="39"/>
  <c r="N27" i="39"/>
  <c r="M27" i="39"/>
  <c r="K27" i="39"/>
  <c r="J27" i="39"/>
  <c r="BD26" i="39"/>
  <c r="AZ26" i="39"/>
  <c r="BA26" i="39" s="1"/>
  <c r="BB26" i="39" s="1"/>
  <c r="AY26" i="39"/>
  <c r="AW26" i="39"/>
  <c r="AX26" i="39" s="1"/>
  <c r="AC26" i="39"/>
  <c r="AB26" i="39"/>
  <c r="Z26" i="39"/>
  <c r="Y26" i="39"/>
  <c r="W26" i="39"/>
  <c r="V26" i="39"/>
  <c r="T26" i="39"/>
  <c r="S26" i="39"/>
  <c r="Q26" i="39"/>
  <c r="P26" i="39"/>
  <c r="N26" i="39"/>
  <c r="M26" i="39"/>
  <c r="K26" i="39"/>
  <c r="J26" i="39"/>
  <c r="BD25" i="39"/>
  <c r="AZ25" i="39"/>
  <c r="BE25" i="39" s="1"/>
  <c r="AW25" i="39"/>
  <c r="AC25" i="39"/>
  <c r="AB25" i="39"/>
  <c r="Z25" i="39"/>
  <c r="Y25" i="39"/>
  <c r="W25" i="39"/>
  <c r="V25" i="39"/>
  <c r="T25" i="39"/>
  <c r="S25" i="39"/>
  <c r="Q25" i="39"/>
  <c r="P25" i="39"/>
  <c r="N25" i="39"/>
  <c r="M25" i="39"/>
  <c r="K25" i="39"/>
  <c r="J25" i="39"/>
  <c r="BD24" i="39"/>
  <c r="AW24" i="39"/>
  <c r="AC24" i="39"/>
  <c r="AB24" i="39"/>
  <c r="Z24" i="39"/>
  <c r="Y24" i="39"/>
  <c r="W24" i="39"/>
  <c r="V24" i="39"/>
  <c r="T24" i="39"/>
  <c r="S24" i="39"/>
  <c r="Q24" i="39"/>
  <c r="P24" i="39"/>
  <c r="N24" i="39"/>
  <c r="M24" i="39"/>
  <c r="K24" i="39"/>
  <c r="J24" i="39"/>
  <c r="BD23" i="39"/>
  <c r="AZ23" i="39"/>
  <c r="BE23" i="39" s="1"/>
  <c r="BF23" i="39" s="1"/>
  <c r="AY23" i="39"/>
  <c r="AW23" i="39"/>
  <c r="AX23" i="39" s="1"/>
  <c r="AC23" i="39"/>
  <c r="AB23" i="39"/>
  <c r="Z23" i="39"/>
  <c r="Y23" i="39"/>
  <c r="W23" i="39"/>
  <c r="V23" i="39"/>
  <c r="T23" i="39"/>
  <c r="S23" i="39"/>
  <c r="Q23" i="39"/>
  <c r="P23" i="39"/>
  <c r="N23" i="39"/>
  <c r="M23" i="39"/>
  <c r="K23" i="39"/>
  <c r="J23" i="39"/>
  <c r="BD22" i="39"/>
  <c r="AW22" i="39"/>
  <c r="AX22" i="39" s="1"/>
  <c r="AC22" i="39"/>
  <c r="AB22" i="39"/>
  <c r="Z22" i="39"/>
  <c r="Y22" i="39"/>
  <c r="W22" i="39"/>
  <c r="V22" i="39"/>
  <c r="T22" i="39"/>
  <c r="S22" i="39"/>
  <c r="Q22" i="39"/>
  <c r="P22" i="39"/>
  <c r="N22" i="39"/>
  <c r="M22" i="39"/>
  <c r="K22" i="39"/>
  <c r="J22" i="39"/>
  <c r="BD21" i="39"/>
  <c r="AW21" i="39"/>
  <c r="AZ21" i="39" s="1"/>
  <c r="AC21" i="39"/>
  <c r="AB21" i="39"/>
  <c r="Z21" i="39"/>
  <c r="Y21" i="39"/>
  <c r="W21" i="39"/>
  <c r="V21" i="39"/>
  <c r="T21" i="39"/>
  <c r="S21" i="39"/>
  <c r="Q21" i="39"/>
  <c r="P21" i="39"/>
  <c r="N21" i="39"/>
  <c r="M21" i="39"/>
  <c r="K21" i="39"/>
  <c r="J21" i="39"/>
  <c r="BD20" i="39"/>
  <c r="AX20" i="39"/>
  <c r="AW20" i="39"/>
  <c r="AC20" i="39"/>
  <c r="AB20" i="39"/>
  <c r="Z20" i="39"/>
  <c r="Y20" i="39"/>
  <c r="W20" i="39"/>
  <c r="V20" i="39"/>
  <c r="T20" i="39"/>
  <c r="S20" i="39"/>
  <c r="Q20" i="39"/>
  <c r="P20" i="39"/>
  <c r="N20" i="39"/>
  <c r="M20" i="39"/>
  <c r="K20" i="39"/>
  <c r="J20" i="39"/>
  <c r="BD19" i="39"/>
  <c r="AW19" i="39"/>
  <c r="AZ19" i="39" s="1"/>
  <c r="BE19" i="39" s="1"/>
  <c r="BF19" i="39" s="1"/>
  <c r="AC19" i="39"/>
  <c r="AB19" i="39"/>
  <c r="Z19" i="39"/>
  <c r="Y19" i="39"/>
  <c r="W19" i="39"/>
  <c r="V19" i="39"/>
  <c r="T19" i="39"/>
  <c r="S19" i="39"/>
  <c r="Q19" i="39"/>
  <c r="P19" i="39"/>
  <c r="N19" i="39"/>
  <c r="M19" i="39"/>
  <c r="K19" i="39"/>
  <c r="J19" i="39"/>
  <c r="BD18" i="39"/>
  <c r="AZ18" i="39"/>
  <c r="BA18" i="39" s="1"/>
  <c r="BB18" i="39" s="1"/>
  <c r="AW18" i="39"/>
  <c r="AX18" i="39" s="1"/>
  <c r="AC18" i="39"/>
  <c r="AB18" i="39"/>
  <c r="Z18" i="39"/>
  <c r="Y18" i="39"/>
  <c r="W18" i="39"/>
  <c r="V18" i="39"/>
  <c r="T18" i="39"/>
  <c r="S18" i="39"/>
  <c r="Q18" i="39"/>
  <c r="P18" i="39"/>
  <c r="N18" i="39"/>
  <c r="M18" i="39"/>
  <c r="K18" i="39"/>
  <c r="J18" i="39"/>
  <c r="BD17" i="39"/>
  <c r="AW17" i="39"/>
  <c r="AZ17" i="39" s="1"/>
  <c r="BA17" i="39" s="1"/>
  <c r="BB17" i="39" s="1"/>
  <c r="AC17" i="39"/>
  <c r="AB17" i="39"/>
  <c r="Z17" i="39"/>
  <c r="Y17" i="39"/>
  <c r="W17" i="39"/>
  <c r="V17" i="39"/>
  <c r="T17" i="39"/>
  <c r="S17" i="39"/>
  <c r="Q17" i="39"/>
  <c r="P17" i="39"/>
  <c r="N17" i="39"/>
  <c r="M17" i="39"/>
  <c r="K17" i="39"/>
  <c r="J17" i="39"/>
  <c r="BD16" i="39"/>
  <c r="AW16" i="39"/>
  <c r="AX16" i="39" s="1"/>
  <c r="AC16" i="39"/>
  <c r="AB16" i="39"/>
  <c r="Z16" i="39"/>
  <c r="Y16" i="39"/>
  <c r="W16" i="39"/>
  <c r="V16" i="39"/>
  <c r="T16" i="39"/>
  <c r="S16" i="39"/>
  <c r="Q16" i="39"/>
  <c r="P16" i="39"/>
  <c r="N16" i="39"/>
  <c r="M16" i="39"/>
  <c r="K16" i="39"/>
  <c r="J16" i="39"/>
  <c r="BD15" i="39"/>
  <c r="AZ15" i="39"/>
  <c r="BE15" i="39" s="1"/>
  <c r="BF15" i="39" s="1"/>
  <c r="AW15" i="39"/>
  <c r="AY15" i="39" s="1"/>
  <c r="AC15" i="39"/>
  <c r="AB15" i="39"/>
  <c r="Z15" i="39"/>
  <c r="Y15" i="39"/>
  <c r="W15" i="39"/>
  <c r="V15" i="39"/>
  <c r="T15" i="39"/>
  <c r="S15" i="39"/>
  <c r="Q15" i="39"/>
  <c r="P15" i="39"/>
  <c r="N15" i="39"/>
  <c r="M15" i="39"/>
  <c r="K15" i="39"/>
  <c r="J15" i="39"/>
  <c r="BD14" i="39"/>
  <c r="AZ14" i="39"/>
  <c r="BA14" i="39" s="1"/>
  <c r="BB14" i="39" s="1"/>
  <c r="AW14" i="39"/>
  <c r="AX14" i="39" s="1"/>
  <c r="AC14" i="39"/>
  <c r="AB14" i="39"/>
  <c r="Z14" i="39"/>
  <c r="Y14" i="39"/>
  <c r="W14" i="39"/>
  <c r="V14" i="39"/>
  <c r="T14" i="39"/>
  <c r="S14" i="39"/>
  <c r="Q14" i="39"/>
  <c r="P14" i="39"/>
  <c r="N14" i="39"/>
  <c r="M14" i="39"/>
  <c r="K14" i="39"/>
  <c r="J14" i="39"/>
  <c r="BD13" i="39"/>
  <c r="AW13" i="39"/>
  <c r="AC13" i="39"/>
  <c r="AB13" i="39"/>
  <c r="Z13" i="39"/>
  <c r="Y13" i="39"/>
  <c r="W13" i="39"/>
  <c r="V13" i="39"/>
  <c r="T13" i="39"/>
  <c r="S13" i="39"/>
  <c r="Q13" i="39"/>
  <c r="P13" i="39"/>
  <c r="N13" i="39"/>
  <c r="M13" i="39"/>
  <c r="K13" i="39"/>
  <c r="J13" i="39"/>
  <c r="BD12" i="39"/>
  <c r="AW12" i="39"/>
  <c r="AX12" i="39" s="1"/>
  <c r="AC12" i="39"/>
  <c r="AB12" i="39"/>
  <c r="Z12" i="39"/>
  <c r="Y12" i="39"/>
  <c r="W12" i="39"/>
  <c r="V12" i="39"/>
  <c r="T12" i="39"/>
  <c r="S12" i="39"/>
  <c r="Q12" i="39"/>
  <c r="P12" i="39"/>
  <c r="N12" i="39"/>
  <c r="M12" i="39"/>
  <c r="K12" i="39"/>
  <c r="J12" i="39"/>
  <c r="BD11" i="39"/>
  <c r="AZ11" i="39"/>
  <c r="BE11" i="39" s="1"/>
  <c r="BF11" i="39" s="1"/>
  <c r="AY11" i="39"/>
  <c r="AW11" i="39"/>
  <c r="AX11" i="39" s="1"/>
  <c r="AC11" i="39"/>
  <c r="AB11" i="39"/>
  <c r="Z11" i="39"/>
  <c r="Y11" i="39"/>
  <c r="W11" i="39"/>
  <c r="V11" i="39"/>
  <c r="T11" i="39"/>
  <c r="S11" i="39"/>
  <c r="Q11" i="39"/>
  <c r="P11" i="39"/>
  <c r="N11" i="39"/>
  <c r="M11" i="39"/>
  <c r="K11" i="39"/>
  <c r="J11" i="39"/>
  <c r="BD10" i="39"/>
  <c r="AZ10" i="39"/>
  <c r="BA10" i="39" s="1"/>
  <c r="BB10" i="39" s="1"/>
  <c r="AW10" i="39"/>
  <c r="AX10" i="39" s="1"/>
  <c r="AC10" i="39"/>
  <c r="AB10" i="39"/>
  <c r="Z10" i="39"/>
  <c r="Y10" i="39"/>
  <c r="W10" i="39"/>
  <c r="V10" i="39"/>
  <c r="T10" i="39"/>
  <c r="S10" i="39"/>
  <c r="Q10" i="39"/>
  <c r="P10" i="39"/>
  <c r="N10" i="39"/>
  <c r="M10" i="39"/>
  <c r="K10" i="39"/>
  <c r="J10" i="39"/>
  <c r="BD9" i="39"/>
  <c r="AW9" i="39"/>
  <c r="AZ9" i="39" s="1"/>
  <c r="BE9" i="39" s="1"/>
  <c r="AC9" i="39"/>
  <c r="AB9" i="39"/>
  <c r="Z9" i="39"/>
  <c r="Y9" i="39"/>
  <c r="W9" i="39"/>
  <c r="V9" i="39"/>
  <c r="T9" i="39"/>
  <c r="S9" i="39"/>
  <c r="Q9" i="39"/>
  <c r="P9" i="39"/>
  <c r="N9" i="39"/>
  <c r="M9" i="39"/>
  <c r="K9" i="39"/>
  <c r="J9" i="39"/>
  <c r="BD8" i="39"/>
  <c r="AW8" i="39"/>
  <c r="AC8" i="39"/>
  <c r="AB8" i="39"/>
  <c r="Z8" i="39"/>
  <c r="Y8" i="39"/>
  <c r="W8" i="39"/>
  <c r="V8" i="39"/>
  <c r="T8" i="39"/>
  <c r="S8" i="39"/>
  <c r="Q8" i="39"/>
  <c r="P8" i="39"/>
  <c r="N8" i="39"/>
  <c r="M8" i="39"/>
  <c r="K8" i="39"/>
  <c r="J8" i="39"/>
  <c r="BD7" i="39"/>
  <c r="AZ7" i="39"/>
  <c r="BE7" i="39" s="1"/>
  <c r="BF7" i="39" s="1"/>
  <c r="AW7" i="39"/>
  <c r="AY7" i="39" s="1"/>
  <c r="AC7" i="39"/>
  <c r="AB7" i="39"/>
  <c r="Z7" i="39"/>
  <c r="Y7" i="39"/>
  <c r="W7" i="39"/>
  <c r="V7" i="39"/>
  <c r="T7" i="39"/>
  <c r="S7" i="39"/>
  <c r="Q7" i="39"/>
  <c r="P7" i="39"/>
  <c r="N7" i="39"/>
  <c r="M7" i="39"/>
  <c r="K7" i="39"/>
  <c r="J7" i="39"/>
  <c r="BD6" i="39"/>
  <c r="AZ6" i="39"/>
  <c r="BA6" i="39" s="1"/>
  <c r="BB6" i="39" s="1"/>
  <c r="AY6" i="39"/>
  <c r="AW6" i="39"/>
  <c r="AX6" i="39" s="1"/>
  <c r="AC6" i="39"/>
  <c r="AB6" i="39"/>
  <c r="Z6" i="39"/>
  <c r="Y6" i="39"/>
  <c r="W6" i="39"/>
  <c r="V6" i="39"/>
  <c r="T6" i="39"/>
  <c r="S6" i="39"/>
  <c r="Q6" i="39"/>
  <c r="P6" i="39"/>
  <c r="N6" i="39"/>
  <c r="M6" i="39"/>
  <c r="K6" i="39"/>
  <c r="J6" i="39"/>
  <c r="BD5" i="39"/>
  <c r="AW5" i="39"/>
  <c r="AY5" i="39" s="1"/>
  <c r="AC5" i="39"/>
  <c r="AB5" i="39"/>
  <c r="Z5" i="39"/>
  <c r="Y5" i="39"/>
  <c r="W5" i="39"/>
  <c r="V5" i="39"/>
  <c r="T5" i="39"/>
  <c r="S5" i="39"/>
  <c r="Q5" i="39"/>
  <c r="P5" i="39"/>
  <c r="N5" i="39"/>
  <c r="M5" i="39"/>
  <c r="K5" i="39"/>
  <c r="J5" i="39"/>
  <c r="BD4" i="39"/>
  <c r="AW4" i="39"/>
  <c r="AY4" i="39" s="1"/>
  <c r="AC4" i="39"/>
  <c r="AB4" i="39"/>
  <c r="Z4" i="39"/>
  <c r="Y4" i="39"/>
  <c r="W4" i="39"/>
  <c r="V4" i="39"/>
  <c r="T4" i="39"/>
  <c r="S4" i="39"/>
  <c r="Q4" i="39"/>
  <c r="P4" i="39"/>
  <c r="N4" i="39"/>
  <c r="M4" i="39"/>
  <c r="K4" i="39"/>
  <c r="J4" i="39"/>
  <c r="F1" i="39"/>
  <c r="B15" i="38"/>
  <c r="J9" i="38"/>
  <c r="H9" i="38"/>
  <c r="J8" i="38"/>
  <c r="H8" i="38"/>
  <c r="J7" i="38"/>
  <c r="H7" i="38"/>
  <c r="H4" i="38"/>
  <c r="H5" i="38"/>
  <c r="H6" i="38"/>
  <c r="H3" i="38"/>
  <c r="J4" i="38"/>
  <c r="J5" i="38"/>
  <c r="J6" i="38"/>
  <c r="J3" i="38"/>
  <c r="X18" i="35"/>
  <c r="W18" i="35"/>
  <c r="P8" i="35"/>
  <c r="N54" i="45" l="1"/>
  <c r="P54" i="45" s="1"/>
  <c r="O54" i="45"/>
  <c r="N58" i="45"/>
  <c r="P58" i="45" s="1"/>
  <c r="O58" i="45"/>
  <c r="O64" i="45"/>
  <c r="N64" i="45"/>
  <c r="P64" i="45" s="1"/>
  <c r="O16" i="45"/>
  <c r="N16" i="45"/>
  <c r="P16" i="45" s="1"/>
  <c r="N38" i="45"/>
  <c r="P38" i="45" s="1"/>
  <c r="O38" i="45"/>
  <c r="O107" i="45"/>
  <c r="N107" i="45"/>
  <c r="P107" i="45" s="1"/>
  <c r="N70" i="45"/>
  <c r="P70" i="45" s="1"/>
  <c r="O70" i="45"/>
  <c r="N42" i="45"/>
  <c r="P42" i="45" s="1"/>
  <c r="O42" i="45"/>
  <c r="O43" i="45"/>
  <c r="N43" i="45"/>
  <c r="P43" i="45" s="1"/>
  <c r="O76" i="45"/>
  <c r="N76" i="45"/>
  <c r="P76" i="45" s="1"/>
  <c r="N46" i="45"/>
  <c r="P46" i="45" s="1"/>
  <c r="O46" i="45"/>
  <c r="N7" i="45"/>
  <c r="P7" i="45" s="1"/>
  <c r="O7" i="45"/>
  <c r="N49" i="45"/>
  <c r="P49" i="45" s="1"/>
  <c r="O49" i="45"/>
  <c r="N13" i="45"/>
  <c r="P13" i="45" s="1"/>
  <c r="O13" i="45"/>
  <c r="N65" i="45"/>
  <c r="P65" i="45" s="1"/>
  <c r="O65" i="45"/>
  <c r="O15" i="45"/>
  <c r="N15" i="45"/>
  <c r="P15" i="45" s="1"/>
  <c r="N57" i="45"/>
  <c r="P57" i="45" s="1"/>
  <c r="O57" i="45"/>
  <c r="O51" i="45"/>
  <c r="N51" i="45"/>
  <c r="P51" i="45" s="1"/>
  <c r="N66" i="45"/>
  <c r="P66" i="45" s="1"/>
  <c r="O66" i="45"/>
  <c r="N102" i="45"/>
  <c r="P102" i="45" s="1"/>
  <c r="O102" i="45"/>
  <c r="N82" i="45"/>
  <c r="P82" i="45" s="1"/>
  <c r="O82" i="45"/>
  <c r="O8" i="45"/>
  <c r="N8" i="45"/>
  <c r="P8" i="45" s="1"/>
  <c r="O6" i="45"/>
  <c r="N6" i="45"/>
  <c r="P6" i="45" s="1"/>
  <c r="N18" i="45"/>
  <c r="P18" i="45" s="1"/>
  <c r="O18" i="45"/>
  <c r="N50" i="45"/>
  <c r="P50" i="45" s="1"/>
  <c r="O50" i="45"/>
  <c r="N90" i="45"/>
  <c r="P90" i="45" s="1"/>
  <c r="O90" i="45"/>
  <c r="O55" i="45"/>
  <c r="N55" i="45"/>
  <c r="P55" i="45" s="1"/>
  <c r="N106" i="45"/>
  <c r="P106" i="45" s="1"/>
  <c r="O106" i="45"/>
  <c r="O44" i="45"/>
  <c r="N44" i="45"/>
  <c r="P44" i="45" s="1"/>
  <c r="N9" i="45"/>
  <c r="P9" i="45" s="1"/>
  <c r="O9" i="45"/>
  <c r="N21" i="45"/>
  <c r="P21" i="45" s="1"/>
  <c r="O21" i="45"/>
  <c r="N37" i="45"/>
  <c r="P37" i="45" s="1"/>
  <c r="O37" i="45"/>
  <c r="N77" i="45"/>
  <c r="P77" i="45" s="1"/>
  <c r="O77" i="45"/>
  <c r="O19" i="45"/>
  <c r="N19" i="45"/>
  <c r="P19" i="45" s="1"/>
  <c r="N69" i="45"/>
  <c r="P69" i="45" s="1"/>
  <c r="O69" i="45"/>
  <c r="O63" i="45"/>
  <c r="N63" i="45"/>
  <c r="P63" i="45" s="1"/>
  <c r="O48" i="45"/>
  <c r="N48" i="45"/>
  <c r="P48" i="45" s="1"/>
  <c r="O84" i="45"/>
  <c r="N84" i="45"/>
  <c r="P84" i="45" s="1"/>
  <c r="O80" i="45"/>
  <c r="N80" i="45"/>
  <c r="P80" i="45" s="1"/>
  <c r="O71" i="45"/>
  <c r="N71" i="45"/>
  <c r="P71" i="45" s="1"/>
  <c r="O36" i="45"/>
  <c r="N36" i="45"/>
  <c r="P36" i="45" s="1"/>
  <c r="N62" i="45"/>
  <c r="P62" i="45" s="1"/>
  <c r="O62" i="45"/>
  <c r="O75" i="45"/>
  <c r="N75" i="45"/>
  <c r="P75" i="45" s="1"/>
  <c r="O40" i="45"/>
  <c r="N40" i="45"/>
  <c r="P40" i="45" s="1"/>
  <c r="O67" i="45"/>
  <c r="N67" i="45"/>
  <c r="P67" i="45" s="1"/>
  <c r="O52" i="45"/>
  <c r="N52" i="45"/>
  <c r="P52" i="45" s="1"/>
  <c r="O87" i="45"/>
  <c r="N87" i="45"/>
  <c r="P87" i="45" s="1"/>
  <c r="O56" i="45"/>
  <c r="N56" i="45"/>
  <c r="P56" i="45" s="1"/>
  <c r="O35" i="45"/>
  <c r="N35" i="45"/>
  <c r="P35" i="45" s="1"/>
  <c r="N17" i="45"/>
  <c r="P17" i="45" s="1"/>
  <c r="O17" i="45"/>
  <c r="N61" i="45"/>
  <c r="P61" i="45" s="1"/>
  <c r="O61" i="45"/>
  <c r="N73" i="45"/>
  <c r="P73" i="45" s="1"/>
  <c r="O73" i="45"/>
  <c r="N93" i="45"/>
  <c r="P93" i="45" s="1"/>
  <c r="O93" i="45"/>
  <c r="O39" i="45"/>
  <c r="N39" i="45"/>
  <c r="P39" i="45" s="1"/>
  <c r="N81" i="45"/>
  <c r="P81" i="45" s="1"/>
  <c r="O81" i="45"/>
  <c r="O79" i="45"/>
  <c r="N79" i="45"/>
  <c r="P79" i="45" s="1"/>
  <c r="O12" i="45"/>
  <c r="N12" i="45"/>
  <c r="P12" i="45" s="1"/>
  <c r="O103" i="45"/>
  <c r="N103" i="45"/>
  <c r="P103" i="45" s="1"/>
  <c r="O20" i="45"/>
  <c r="N20" i="45"/>
  <c r="P20" i="45" s="1"/>
  <c r="O10" i="45"/>
  <c r="N10" i="45"/>
  <c r="P10" i="45" s="1"/>
  <c r="O59" i="45"/>
  <c r="N59" i="45"/>
  <c r="P59" i="45" s="1"/>
  <c r="O72" i="45"/>
  <c r="N72" i="45"/>
  <c r="P72" i="45" s="1"/>
  <c r="O104" i="45"/>
  <c r="N104" i="45"/>
  <c r="P104" i="45" s="1"/>
  <c r="O68" i="45"/>
  <c r="N68" i="45"/>
  <c r="P68" i="45" s="1"/>
  <c r="N78" i="45"/>
  <c r="P78" i="45" s="1"/>
  <c r="O78" i="45"/>
  <c r="N41" i="45"/>
  <c r="P41" i="45" s="1"/>
  <c r="O41" i="45"/>
  <c r="N11" i="45"/>
  <c r="P11" i="45" s="1"/>
  <c r="O11" i="45"/>
  <c r="N53" i="45"/>
  <c r="P53" i="45" s="1"/>
  <c r="O53" i="45"/>
  <c r="N101" i="45"/>
  <c r="P101" i="45" s="1"/>
  <c r="O101" i="45"/>
  <c r="N45" i="45"/>
  <c r="P45" i="45" s="1"/>
  <c r="O45" i="45"/>
  <c r="N105" i="45"/>
  <c r="P105" i="45" s="1"/>
  <c r="O105" i="45"/>
  <c r="O83" i="45"/>
  <c r="N83" i="45"/>
  <c r="P83" i="45" s="1"/>
  <c r="AF49" i="43"/>
  <c r="AF20" i="43"/>
  <c r="AF12" i="43"/>
  <c r="AN102" i="43"/>
  <c r="AH11" i="43"/>
  <c r="AJ11" i="43" s="1"/>
  <c r="AF93" i="43"/>
  <c r="AH5" i="43"/>
  <c r="AJ5" i="43" s="1"/>
  <c r="AF110" i="43"/>
  <c r="AH112" i="43"/>
  <c r="AJ112" i="43" s="1"/>
  <c r="AN64" i="43"/>
  <c r="AO64" i="43" s="1"/>
  <c r="AF85" i="43"/>
  <c r="AF29" i="43"/>
  <c r="AN83" i="43"/>
  <c r="AN96" i="43"/>
  <c r="AO96" i="43" s="1"/>
  <c r="AF68" i="43"/>
  <c r="AF60" i="43"/>
  <c r="AN103" i="43"/>
  <c r="AN94" i="43"/>
  <c r="AO94" i="43" s="1"/>
  <c r="AN91" i="43"/>
  <c r="AH86" i="43"/>
  <c r="AJ86" i="43" s="1"/>
  <c r="AN37" i="43"/>
  <c r="AN97" i="43"/>
  <c r="AP97" i="43" s="1"/>
  <c r="AQ110" i="43"/>
  <c r="AN111" i="43"/>
  <c r="AP111" i="43" s="1"/>
  <c r="AN105" i="43"/>
  <c r="AN33" i="43"/>
  <c r="AO33" i="43" s="1"/>
  <c r="AN53" i="43"/>
  <c r="AP53" i="43" s="1"/>
  <c r="AN52" i="43"/>
  <c r="AP52" i="43" s="1"/>
  <c r="AF32" i="43"/>
  <c r="AN30" i="43"/>
  <c r="AP30" i="43" s="1"/>
  <c r="AN104" i="43"/>
  <c r="AP104" i="43" s="1"/>
  <c r="AQ104" i="43" s="1"/>
  <c r="AN101" i="43"/>
  <c r="AP101" i="43" s="1"/>
  <c r="AN11" i="43"/>
  <c r="AN68" i="43"/>
  <c r="AP68" i="43" s="1"/>
  <c r="AQ68" i="43" s="1"/>
  <c r="AN60" i="43"/>
  <c r="AO60" i="43" s="1"/>
  <c r="AH19" i="43"/>
  <c r="AJ19" i="43" s="1"/>
  <c r="AO110" i="43"/>
  <c r="AN70" i="43"/>
  <c r="AP70" i="43" s="1"/>
  <c r="AQ70" i="43" s="1"/>
  <c r="AN62" i="43"/>
  <c r="AP62" i="43" s="1"/>
  <c r="AQ62" i="43" s="1"/>
  <c r="AN59" i="43"/>
  <c r="AO59" i="43" s="1"/>
  <c r="AN164" i="43"/>
  <c r="AN198" i="43"/>
  <c r="AH161" i="43"/>
  <c r="AJ161" i="43" s="1"/>
  <c r="AQ161" i="43" s="1"/>
  <c r="AN148" i="43"/>
  <c r="AN154" i="43"/>
  <c r="AN163" i="43"/>
  <c r="AN220" i="43"/>
  <c r="AO220" i="43" s="1"/>
  <c r="AN125" i="43"/>
  <c r="AO125" i="43" s="1"/>
  <c r="AQ177" i="43"/>
  <c r="AF234" i="43"/>
  <c r="AF224" i="43"/>
  <c r="AO193" i="43"/>
  <c r="AN119" i="43"/>
  <c r="AN190" i="43"/>
  <c r="AN224" i="43"/>
  <c r="AP224" i="43" s="1"/>
  <c r="AQ224" i="43" s="1"/>
  <c r="AN169" i="43"/>
  <c r="AN201" i="43"/>
  <c r="AN69" i="43"/>
  <c r="AO69" i="43" s="1"/>
  <c r="AN92" i="43"/>
  <c r="AO92" i="43" s="1"/>
  <c r="AP125" i="43"/>
  <c r="AH158" i="43"/>
  <c r="AJ158" i="43" s="1"/>
  <c r="AF158" i="43"/>
  <c r="AN226" i="43"/>
  <c r="AP226" i="43" s="1"/>
  <c r="AQ226" i="43" s="1"/>
  <c r="AH236" i="43"/>
  <c r="AJ236" i="43" s="1"/>
  <c r="AH228" i="43"/>
  <c r="AJ228" i="43" s="1"/>
  <c r="AN216" i="43"/>
  <c r="AO216" i="43" s="1"/>
  <c r="AN231" i="43"/>
  <c r="AP231" i="43" s="1"/>
  <c r="AH144" i="43"/>
  <c r="AJ144" i="43" s="1"/>
  <c r="AN107" i="43"/>
  <c r="AO177" i="43"/>
  <c r="AF92" i="43"/>
  <c r="AN84" i="43"/>
  <c r="AO84" i="43" s="1"/>
  <c r="AN191" i="43"/>
  <c r="AP191" i="43" s="1"/>
  <c r="AN41" i="43"/>
  <c r="AP41" i="43" s="1"/>
  <c r="AN55" i="43"/>
  <c r="AP55" i="43" s="1"/>
  <c r="AO101" i="43"/>
  <c r="AN118" i="43"/>
  <c r="AN185" i="43"/>
  <c r="AH115" i="43"/>
  <c r="AJ115" i="43" s="1"/>
  <c r="AF115" i="43"/>
  <c r="AN238" i="43"/>
  <c r="AN88" i="43"/>
  <c r="AP88" i="43" s="1"/>
  <c r="AN77" i="43"/>
  <c r="AP77" i="43" s="1"/>
  <c r="AQ77" i="43" s="1"/>
  <c r="AN232" i="43"/>
  <c r="AP232" i="43" s="1"/>
  <c r="AQ232" i="43" s="1"/>
  <c r="AN189" i="43"/>
  <c r="AO189" i="43" s="1"/>
  <c r="AN184" i="43"/>
  <c r="AO184" i="43" s="1"/>
  <c r="AN162" i="43"/>
  <c r="AP162" i="43" s="1"/>
  <c r="AN113" i="43"/>
  <c r="AN147" i="43"/>
  <c r="AN145" i="43"/>
  <c r="AP145" i="43" s="1"/>
  <c r="AN127" i="43"/>
  <c r="AP127" i="43" s="1"/>
  <c r="AQ127" i="43" s="1"/>
  <c r="AN76" i="43"/>
  <c r="AO76" i="43" s="1"/>
  <c r="AN86" i="43"/>
  <c r="AO86" i="43" s="1"/>
  <c r="AH39" i="43"/>
  <c r="AJ39" i="43" s="1"/>
  <c r="AN29" i="43"/>
  <c r="AP29" i="43" s="1"/>
  <c r="AQ29" i="43" s="1"/>
  <c r="AN20" i="43"/>
  <c r="AP20" i="43" s="1"/>
  <c r="AQ20" i="43" s="1"/>
  <c r="AN12" i="43"/>
  <c r="AP12" i="43" s="1"/>
  <c r="AQ12" i="43" s="1"/>
  <c r="AF146" i="43"/>
  <c r="AH146" i="43"/>
  <c r="AJ146" i="43" s="1"/>
  <c r="AF213" i="43"/>
  <c r="AH213" i="43"/>
  <c r="AJ213" i="43" s="1"/>
  <c r="AH216" i="43"/>
  <c r="AJ216" i="43" s="1"/>
  <c r="AF216" i="43"/>
  <c r="AN133" i="43"/>
  <c r="AH48" i="43"/>
  <c r="AJ48" i="43" s="1"/>
  <c r="AF48" i="43"/>
  <c r="AN35" i="43"/>
  <c r="AO236" i="43"/>
  <c r="AP236" i="43"/>
  <c r="AO197" i="43"/>
  <c r="AP197" i="43"/>
  <c r="AQ197" i="43" s="1"/>
  <c r="AO155" i="43"/>
  <c r="AP155" i="43"/>
  <c r="AQ155" i="43" s="1"/>
  <c r="AO149" i="43"/>
  <c r="AP149" i="43"/>
  <c r="AQ149" i="43" s="1"/>
  <c r="AO173" i="43"/>
  <c r="AP173" i="43"/>
  <c r="AO151" i="43"/>
  <c r="AP151" i="43"/>
  <c r="AO97" i="43"/>
  <c r="AO114" i="43"/>
  <c r="AP114" i="43"/>
  <c r="AO47" i="43"/>
  <c r="AP47" i="43"/>
  <c r="AO31" i="43"/>
  <c r="AP31" i="43"/>
  <c r="AO30" i="43"/>
  <c r="AO224" i="43"/>
  <c r="AO19" i="43"/>
  <c r="AP19" i="43"/>
  <c r="AO232" i="43"/>
  <c r="AP189" i="43"/>
  <c r="AQ189" i="43" s="1"/>
  <c r="AF50" i="43"/>
  <c r="AH50" i="43"/>
  <c r="AJ50" i="43" s="1"/>
  <c r="AP36" i="43"/>
  <c r="AO36" i="43"/>
  <c r="AO67" i="43"/>
  <c r="AP67" i="43"/>
  <c r="AO54" i="43"/>
  <c r="AP54" i="43"/>
  <c r="AO12" i="43"/>
  <c r="AO157" i="43"/>
  <c r="AP157" i="43"/>
  <c r="AO130" i="43"/>
  <c r="AP130" i="43"/>
  <c r="AO122" i="43"/>
  <c r="AP122" i="43"/>
  <c r="AP96" i="43"/>
  <c r="AO44" i="43"/>
  <c r="AP44" i="43"/>
  <c r="AP48" i="43"/>
  <c r="AO48" i="43"/>
  <c r="AP32" i="43"/>
  <c r="AQ32" i="43" s="1"/>
  <c r="AO32" i="43"/>
  <c r="AO91" i="43"/>
  <c r="AP91" i="43"/>
  <c r="AO46" i="43"/>
  <c r="AP46" i="43"/>
  <c r="AO26" i="43"/>
  <c r="AP26" i="43"/>
  <c r="AO42" i="43"/>
  <c r="AP42" i="43"/>
  <c r="AP238" i="43"/>
  <c r="AO238" i="43"/>
  <c r="AN230" i="43"/>
  <c r="AO228" i="43"/>
  <c r="AP228" i="43"/>
  <c r="AQ228" i="43" s="1"/>
  <c r="AH217" i="43"/>
  <c r="AJ217" i="43" s="1"/>
  <c r="AF217" i="43"/>
  <c r="AN209" i="43"/>
  <c r="AH176" i="43"/>
  <c r="AJ176" i="43" s="1"/>
  <c r="AF176" i="43"/>
  <c r="AH133" i="43"/>
  <c r="AJ133" i="43" s="1"/>
  <c r="AF133" i="43"/>
  <c r="AP178" i="43"/>
  <c r="AO178" i="43"/>
  <c r="AN150" i="43"/>
  <c r="AH141" i="43"/>
  <c r="AJ141" i="43" s="1"/>
  <c r="AF141" i="43"/>
  <c r="AH113" i="43"/>
  <c r="AJ113" i="43" s="1"/>
  <c r="AF113" i="43"/>
  <c r="AN126" i="43"/>
  <c r="AH165" i="43"/>
  <c r="AJ165" i="43" s="1"/>
  <c r="AF165" i="43"/>
  <c r="AP117" i="43"/>
  <c r="AO117" i="43"/>
  <c r="AH95" i="43"/>
  <c r="AJ95" i="43" s="1"/>
  <c r="AF95" i="43"/>
  <c r="AF79" i="43"/>
  <c r="AH79" i="43"/>
  <c r="AJ79" i="43" s="1"/>
  <c r="AF63" i="43"/>
  <c r="AH63" i="43"/>
  <c r="AJ63" i="43" s="1"/>
  <c r="AH129" i="43"/>
  <c r="AJ129" i="43" s="1"/>
  <c r="AF129" i="43"/>
  <c r="AN116" i="43"/>
  <c r="AH52" i="43"/>
  <c r="AJ52" i="43" s="1"/>
  <c r="AF52" i="43"/>
  <c r="AP103" i="43"/>
  <c r="AO103" i="43"/>
  <c r="AO191" i="43"/>
  <c r="AG5" i="43"/>
  <c r="AN5" i="43" s="1"/>
  <c r="AF23" i="43"/>
  <c r="AH23" i="43"/>
  <c r="AJ23" i="43" s="1"/>
  <c r="AO75" i="43"/>
  <c r="AP75" i="43"/>
  <c r="AO171" i="43"/>
  <c r="AP171" i="43"/>
  <c r="AQ171" i="43" s="1"/>
  <c r="AF58" i="43"/>
  <c r="AH58" i="43"/>
  <c r="AJ58" i="43" s="1"/>
  <c r="AO23" i="43"/>
  <c r="AP23" i="43"/>
  <c r="AN16" i="43"/>
  <c r="AN17" i="43"/>
  <c r="AO11" i="43"/>
  <c r="AP11" i="43"/>
  <c r="AQ11" i="43" s="1"/>
  <c r="AH220" i="43"/>
  <c r="AJ220" i="43" s="1"/>
  <c r="AF220" i="43"/>
  <c r="AF215" i="43"/>
  <c r="AH215" i="43"/>
  <c r="AJ215" i="43" s="1"/>
  <c r="AF231" i="43"/>
  <c r="AH231" i="43"/>
  <c r="AJ231" i="43" s="1"/>
  <c r="AH225" i="43"/>
  <c r="AJ225" i="43" s="1"/>
  <c r="AF225" i="43"/>
  <c r="AF222" i="43"/>
  <c r="AH222" i="43"/>
  <c r="AJ222" i="43" s="1"/>
  <c r="AH207" i="43"/>
  <c r="AJ207" i="43" s="1"/>
  <c r="AF207" i="43"/>
  <c r="AH229" i="43"/>
  <c r="AJ229" i="43" s="1"/>
  <c r="AF229" i="43"/>
  <c r="AN217" i="43"/>
  <c r="AH203" i="43"/>
  <c r="AJ203" i="43" s="1"/>
  <c r="AF203" i="43"/>
  <c r="AH186" i="43"/>
  <c r="AJ186" i="43" s="1"/>
  <c r="AF186" i="43"/>
  <c r="AN212" i="43"/>
  <c r="AO205" i="43"/>
  <c r="AP205" i="43"/>
  <c r="AH198" i="43"/>
  <c r="AJ198" i="43" s="1"/>
  <c r="AF198" i="43"/>
  <c r="AH180" i="43"/>
  <c r="AJ180" i="43" s="1"/>
  <c r="AF180" i="43"/>
  <c r="AH164" i="43"/>
  <c r="AJ164" i="43" s="1"/>
  <c r="AF164" i="43"/>
  <c r="AH221" i="43"/>
  <c r="AJ221" i="43" s="1"/>
  <c r="AF221" i="43"/>
  <c r="AF192" i="43"/>
  <c r="AH192" i="43"/>
  <c r="AJ192" i="43" s="1"/>
  <c r="AN199" i="43"/>
  <c r="AF175" i="43"/>
  <c r="AH175" i="43"/>
  <c r="AJ175" i="43" s="1"/>
  <c r="AH173" i="43"/>
  <c r="AJ173" i="43" s="1"/>
  <c r="AF173" i="43"/>
  <c r="AN158" i="43"/>
  <c r="AD132" i="43"/>
  <c r="AK132" i="43"/>
  <c r="AL132" i="43" s="1"/>
  <c r="Z132" i="43"/>
  <c r="AG132" i="43" s="1"/>
  <c r="AP198" i="43"/>
  <c r="AQ198" i="43" s="1"/>
  <c r="AO198" i="43"/>
  <c r="AO187" i="43"/>
  <c r="AP187" i="43"/>
  <c r="AP180" i="43"/>
  <c r="AQ180" i="43" s="1"/>
  <c r="AO180" i="43"/>
  <c r="AD140" i="43"/>
  <c r="AK140" i="43"/>
  <c r="AL140" i="43" s="1"/>
  <c r="Z140" i="43"/>
  <c r="AG140" i="43" s="1"/>
  <c r="AN140" i="43" s="1"/>
  <c r="AH181" i="43"/>
  <c r="AJ181" i="43" s="1"/>
  <c r="AF181" i="43"/>
  <c r="AN128" i="43"/>
  <c r="AP203" i="43"/>
  <c r="AO203" i="43"/>
  <c r="AN182" i="43"/>
  <c r="AH166" i="43"/>
  <c r="AJ166" i="43" s="1"/>
  <c r="AF166" i="43"/>
  <c r="AN134" i="43"/>
  <c r="AH130" i="43"/>
  <c r="AJ130" i="43" s="1"/>
  <c r="AF130" i="43"/>
  <c r="AF119" i="43"/>
  <c r="AH119" i="43"/>
  <c r="AJ119" i="43" s="1"/>
  <c r="AF103" i="43"/>
  <c r="AH103" i="43"/>
  <c r="AJ103" i="43" s="1"/>
  <c r="AP107" i="43"/>
  <c r="AQ107" i="43" s="1"/>
  <c r="AO107" i="43"/>
  <c r="AN93" i="43"/>
  <c r="AN85" i="43"/>
  <c r="AN61" i="43"/>
  <c r="AH31" i="43"/>
  <c r="AJ31" i="43" s="1"/>
  <c r="AF31" i="43"/>
  <c r="AH142" i="43"/>
  <c r="AJ142" i="43" s="1"/>
  <c r="AF142" i="43"/>
  <c r="AP131" i="43"/>
  <c r="AO131" i="43"/>
  <c r="AO120" i="43"/>
  <c r="AP120" i="43"/>
  <c r="AQ120" i="43" s="1"/>
  <c r="AO79" i="43"/>
  <c r="AP79" i="43"/>
  <c r="AF51" i="43"/>
  <c r="AH51" i="43"/>
  <c r="AJ51" i="43" s="1"/>
  <c r="AF35" i="43"/>
  <c r="AH35" i="43"/>
  <c r="AJ35" i="43" s="1"/>
  <c r="AP190" i="43"/>
  <c r="AO190" i="43"/>
  <c r="AF188" i="43"/>
  <c r="AH188" i="43"/>
  <c r="AJ188" i="43" s="1"/>
  <c r="AF136" i="43"/>
  <c r="AH136" i="43"/>
  <c r="AJ136" i="43" s="1"/>
  <c r="AN129" i="43"/>
  <c r="AH117" i="43"/>
  <c r="AJ117" i="43" s="1"/>
  <c r="AF117" i="43"/>
  <c r="AP105" i="43"/>
  <c r="AO105" i="43"/>
  <c r="AP94" i="43"/>
  <c r="AQ94" i="43" s="1"/>
  <c r="AH106" i="43"/>
  <c r="AJ106" i="43" s="1"/>
  <c r="AF106" i="43"/>
  <c r="AH89" i="43"/>
  <c r="AJ89" i="43" s="1"/>
  <c r="AF89" i="43"/>
  <c r="AP64" i="43"/>
  <c r="AF46" i="43"/>
  <c r="AH46" i="43"/>
  <c r="AJ46" i="43" s="1"/>
  <c r="AP33" i="43"/>
  <c r="AQ33" i="43" s="1"/>
  <c r="AN27" i="43"/>
  <c r="AF6" i="43"/>
  <c r="AH6" i="43"/>
  <c r="AJ6" i="43" s="1"/>
  <c r="AH73" i="43"/>
  <c r="AJ73" i="43" s="1"/>
  <c r="AF73" i="43"/>
  <c r="AN9" i="43"/>
  <c r="AH81" i="43"/>
  <c r="AJ81" i="43" s="1"/>
  <c r="AF81" i="43"/>
  <c r="AN43" i="43"/>
  <c r="AN40" i="43"/>
  <c r="AN21" i="43"/>
  <c r="AH98" i="43"/>
  <c r="AJ98" i="43" s="1"/>
  <c r="AF98" i="43"/>
  <c r="AO62" i="43"/>
  <c r="Z38" i="43"/>
  <c r="AG38" i="43" s="1"/>
  <c r="AD38" i="43"/>
  <c r="AK38" i="43"/>
  <c r="AL38" i="43" s="1"/>
  <c r="AF25" i="43"/>
  <c r="AH25" i="43"/>
  <c r="AJ25" i="43" s="1"/>
  <c r="AF22" i="43"/>
  <c r="AH22" i="43"/>
  <c r="AJ22" i="43" s="1"/>
  <c r="AO15" i="43"/>
  <c r="AP15" i="43"/>
  <c r="AN8" i="43"/>
  <c r="AH88" i="43"/>
  <c r="AJ88" i="43" s="1"/>
  <c r="AF88" i="43"/>
  <c r="AH65" i="43"/>
  <c r="AJ65" i="43" s="1"/>
  <c r="AF65" i="43"/>
  <c r="AP37" i="43"/>
  <c r="AO37" i="43"/>
  <c r="AK223" i="43"/>
  <c r="AL223" i="43" s="1"/>
  <c r="Z223" i="43"/>
  <c r="AG223" i="43" s="1"/>
  <c r="AK227" i="43"/>
  <c r="AL227" i="43" s="1"/>
  <c r="Z227" i="43"/>
  <c r="AG227" i="43" s="1"/>
  <c r="AH233" i="43"/>
  <c r="AJ233" i="43" s="1"/>
  <c r="AF233" i="43"/>
  <c r="AN208" i="43"/>
  <c r="AF200" i="43"/>
  <c r="AH200" i="43"/>
  <c r="AJ200" i="43" s="1"/>
  <c r="AN210" i="43"/>
  <c r="AF162" i="43"/>
  <c r="AH162" i="43"/>
  <c r="AJ162" i="43" s="1"/>
  <c r="AF199" i="43"/>
  <c r="AH199" i="43"/>
  <c r="AJ199" i="43" s="1"/>
  <c r="AO163" i="43"/>
  <c r="AP163" i="43"/>
  <c r="AQ163" i="43" s="1"/>
  <c r="AN152" i="43"/>
  <c r="AN174" i="43"/>
  <c r="AH157" i="43"/>
  <c r="AJ157" i="43" s="1"/>
  <c r="AF157" i="43"/>
  <c r="AK124" i="43"/>
  <c r="AL124" i="43" s="1"/>
  <c r="Z124" i="43"/>
  <c r="AG124" i="43" s="1"/>
  <c r="AD124" i="43"/>
  <c r="AO169" i="43"/>
  <c r="AP169" i="43"/>
  <c r="AQ169" i="43" s="1"/>
  <c r="AN156" i="43"/>
  <c r="AH131" i="43"/>
  <c r="AJ131" i="43" s="1"/>
  <c r="AF131" i="43"/>
  <c r="Z100" i="43"/>
  <c r="AG100" i="43" s="1"/>
  <c r="AK100" i="43"/>
  <c r="AL100" i="43" s="1"/>
  <c r="AD100" i="43"/>
  <c r="AO112" i="43"/>
  <c r="AP112" i="43"/>
  <c r="AQ112" i="43" s="1"/>
  <c r="AF87" i="43"/>
  <c r="AH87" i="43"/>
  <c r="AJ87" i="43" s="1"/>
  <c r="AP201" i="43"/>
  <c r="AO201" i="43"/>
  <c r="AO147" i="43"/>
  <c r="AP147" i="43"/>
  <c r="AO87" i="43"/>
  <c r="AP87" i="43"/>
  <c r="AK66" i="43"/>
  <c r="AL66" i="43" s="1"/>
  <c r="Z66" i="43"/>
  <c r="AG66" i="43" s="1"/>
  <c r="AD66" i="43"/>
  <c r="AH36" i="43"/>
  <c r="AJ36" i="43" s="1"/>
  <c r="AF36" i="43"/>
  <c r="AN143" i="43"/>
  <c r="AP86" i="43"/>
  <c r="AF91" i="43"/>
  <c r="AH91" i="43"/>
  <c r="AJ91" i="43" s="1"/>
  <c r="AH72" i="43"/>
  <c r="AJ72" i="43" s="1"/>
  <c r="AF72" i="43"/>
  <c r="AP39" i="43"/>
  <c r="AO39" i="43"/>
  <c r="AH109" i="43"/>
  <c r="AJ109" i="43" s="1"/>
  <c r="AF109" i="43"/>
  <c r="AH17" i="43"/>
  <c r="AJ17" i="43" s="1"/>
  <c r="AF17" i="43"/>
  <c r="AH53" i="43"/>
  <c r="AJ53" i="43" s="1"/>
  <c r="AF53" i="43"/>
  <c r="AO138" i="43"/>
  <c r="AP138" i="43"/>
  <c r="AO83" i="43"/>
  <c r="AP83" i="43"/>
  <c r="AN234" i="43"/>
  <c r="AO226" i="43"/>
  <c r="AF219" i="43"/>
  <c r="AH219" i="43"/>
  <c r="AJ219" i="43" s="1"/>
  <c r="AD223" i="43"/>
  <c r="AF239" i="43"/>
  <c r="AH239" i="43"/>
  <c r="AJ239" i="43" s="1"/>
  <c r="AN233" i="43"/>
  <c r="AN218" i="43"/>
  <c r="AN222" i="43"/>
  <c r="AN211" i="43"/>
  <c r="AF205" i="43"/>
  <c r="AH205" i="43"/>
  <c r="AJ205" i="43" s="1"/>
  <c r="AN237" i="43"/>
  <c r="AF235" i="43"/>
  <c r="AH235" i="43"/>
  <c r="AJ235" i="43" s="1"/>
  <c r="AN206" i="43"/>
  <c r="Z183" i="43"/>
  <c r="AG183" i="43" s="1"/>
  <c r="AK183" i="43"/>
  <c r="AL183" i="43" s="1"/>
  <c r="AD183" i="43"/>
  <c r="AN192" i="43"/>
  <c r="AN221" i="43"/>
  <c r="AH210" i="43"/>
  <c r="AJ210" i="43" s="1"/>
  <c r="AF210" i="43"/>
  <c r="AN202" i="43"/>
  <c r="AN196" i="43"/>
  <c r="AF184" i="43"/>
  <c r="AH184" i="43"/>
  <c r="AJ184" i="43" s="1"/>
  <c r="AF170" i="43"/>
  <c r="AH170" i="43"/>
  <c r="AJ170" i="43" s="1"/>
  <c r="AH154" i="43"/>
  <c r="AJ154" i="43" s="1"/>
  <c r="AF154" i="43"/>
  <c r="AN207" i="43"/>
  <c r="AF196" i="43"/>
  <c r="AH196" i="43"/>
  <c r="AJ196" i="43" s="1"/>
  <c r="AP164" i="43"/>
  <c r="AO164" i="43"/>
  <c r="AF151" i="43"/>
  <c r="AH151" i="43"/>
  <c r="AJ151" i="43" s="1"/>
  <c r="AF187" i="43"/>
  <c r="AH187" i="43"/>
  <c r="AJ187" i="43" s="1"/>
  <c r="AN175" i="43"/>
  <c r="AP148" i="43"/>
  <c r="AO148" i="43"/>
  <c r="AN195" i="43"/>
  <c r="AO153" i="43"/>
  <c r="AP153" i="43"/>
  <c r="AQ153" i="43" s="1"/>
  <c r="AH121" i="43"/>
  <c r="AJ121" i="43" s="1"/>
  <c r="AF121" i="43"/>
  <c r="AF105" i="43"/>
  <c r="AH105" i="43"/>
  <c r="AJ105" i="43" s="1"/>
  <c r="AH168" i="43"/>
  <c r="AJ168" i="43" s="1"/>
  <c r="AF168" i="43"/>
  <c r="AN160" i="43"/>
  <c r="AN144" i="43"/>
  <c r="AH139" i="43"/>
  <c r="AJ139" i="43" s="1"/>
  <c r="AF139" i="43"/>
  <c r="AH134" i="43"/>
  <c r="AJ134" i="43" s="1"/>
  <c r="AF134" i="43"/>
  <c r="AN123" i="43"/>
  <c r="AH102" i="43"/>
  <c r="AJ102" i="43" s="1"/>
  <c r="AF102" i="43"/>
  <c r="AN165" i="43"/>
  <c r="AF156" i="43"/>
  <c r="AH156" i="43"/>
  <c r="AJ156" i="43" s="1"/>
  <c r="AH122" i="43"/>
  <c r="AJ122" i="43" s="1"/>
  <c r="AF122" i="43"/>
  <c r="AP113" i="43"/>
  <c r="AO113" i="43"/>
  <c r="AF96" i="43"/>
  <c r="AH96" i="43"/>
  <c r="AJ96" i="43" s="1"/>
  <c r="AP154" i="43"/>
  <c r="AO154" i="43"/>
  <c r="AF147" i="43"/>
  <c r="AH147" i="43"/>
  <c r="AJ147" i="43" s="1"/>
  <c r="AN142" i="43"/>
  <c r="AF137" i="43"/>
  <c r="AH137" i="43"/>
  <c r="AJ137" i="43" s="1"/>
  <c r="AP119" i="43"/>
  <c r="AQ119" i="43" s="1"/>
  <c r="AO119" i="43"/>
  <c r="AN115" i="43"/>
  <c r="AK99" i="43"/>
  <c r="AL99" i="43" s="1"/>
  <c r="Z99" i="43"/>
  <c r="AG99" i="43" s="1"/>
  <c r="AD99" i="43"/>
  <c r="AK90" i="43"/>
  <c r="AL90" i="43" s="1"/>
  <c r="Z90" i="43"/>
  <c r="AG90" i="43" s="1"/>
  <c r="AD90" i="43"/>
  <c r="Z50" i="43"/>
  <c r="AG50" i="43" s="1"/>
  <c r="AK50" i="43"/>
  <c r="AL50" i="43" s="1"/>
  <c r="Z34" i="43"/>
  <c r="AG34" i="43" s="1"/>
  <c r="AD34" i="43"/>
  <c r="AK34" i="43"/>
  <c r="AL34" i="43" s="1"/>
  <c r="AN176" i="43"/>
  <c r="AH114" i="43"/>
  <c r="AJ114" i="43" s="1"/>
  <c r="AF114" i="43"/>
  <c r="AN89" i="43"/>
  <c r="AN80" i="43"/>
  <c r="AH64" i="43"/>
  <c r="AJ64" i="43" s="1"/>
  <c r="AF64" i="43"/>
  <c r="AH59" i="43"/>
  <c r="AJ59" i="43" s="1"/>
  <c r="AF59" i="43"/>
  <c r="AF26" i="43"/>
  <c r="AH26" i="43"/>
  <c r="AJ26" i="43" s="1"/>
  <c r="AN22" i="43"/>
  <c r="AN73" i="43"/>
  <c r="Y244" i="43"/>
  <c r="AP102" i="43"/>
  <c r="AO102" i="43"/>
  <c r="AN81" i="43"/>
  <c r="AN57" i="43"/>
  <c r="AF54" i="43"/>
  <c r="AH54" i="43"/>
  <c r="AJ54" i="43" s="1"/>
  <c r="AF42" i="43"/>
  <c r="AH42" i="43"/>
  <c r="AJ42" i="43" s="1"/>
  <c r="AF15" i="43"/>
  <c r="AH15" i="43"/>
  <c r="AJ15" i="43" s="1"/>
  <c r="AF67" i="43"/>
  <c r="AH67" i="43"/>
  <c r="AJ67" i="43" s="1"/>
  <c r="AN172" i="43"/>
  <c r="AN141" i="43"/>
  <c r="AF75" i="43"/>
  <c r="AH75" i="43"/>
  <c r="AJ75" i="43" s="1"/>
  <c r="AP51" i="43"/>
  <c r="AO51" i="43"/>
  <c r="AK18" i="43"/>
  <c r="AL18" i="43" s="1"/>
  <c r="Z18" i="43"/>
  <c r="AG18" i="43" s="1"/>
  <c r="AD18" i="43"/>
  <c r="AF14" i="43"/>
  <c r="AH14" i="43"/>
  <c r="AJ14" i="43" s="1"/>
  <c r="AO6" i="43"/>
  <c r="AP6" i="43"/>
  <c r="AN65" i="43"/>
  <c r="AN45" i="43"/>
  <c r="AN28" i="43"/>
  <c r="AF208" i="43"/>
  <c r="AH208" i="43"/>
  <c r="AJ208" i="43" s="1"/>
  <c r="AH237" i="43"/>
  <c r="AJ237" i="43" s="1"/>
  <c r="AF237" i="43"/>
  <c r="AH190" i="43"/>
  <c r="AJ190" i="43" s="1"/>
  <c r="AF190" i="43"/>
  <c r="AF209" i="43"/>
  <c r="AH209" i="43"/>
  <c r="AJ209" i="43" s="1"/>
  <c r="AF178" i="43"/>
  <c r="AH178" i="43"/>
  <c r="AJ178" i="43" s="1"/>
  <c r="AN168" i="43"/>
  <c r="AP214" i="43"/>
  <c r="AQ214" i="43" s="1"/>
  <c r="AO214" i="43"/>
  <c r="AF71" i="43"/>
  <c r="AH71" i="43"/>
  <c r="AJ71" i="43" s="1"/>
  <c r="AK74" i="43"/>
  <c r="AL74" i="43" s="1"/>
  <c r="Z74" i="43"/>
  <c r="AG74" i="43" s="1"/>
  <c r="AD74" i="43"/>
  <c r="AH150" i="43"/>
  <c r="AJ150" i="43" s="1"/>
  <c r="AF150" i="43"/>
  <c r="AF83" i="43"/>
  <c r="AH83" i="43"/>
  <c r="AJ83" i="43" s="1"/>
  <c r="AH182" i="43"/>
  <c r="AJ182" i="43" s="1"/>
  <c r="AF182" i="43"/>
  <c r="AH43" i="43"/>
  <c r="AJ43" i="43" s="1"/>
  <c r="AF43" i="43"/>
  <c r="AH27" i="43"/>
  <c r="AJ27" i="43" s="1"/>
  <c r="AF27" i="43"/>
  <c r="AO58" i="43"/>
  <c r="AP58" i="43"/>
  <c r="AH28" i="43"/>
  <c r="AJ28" i="43" s="1"/>
  <c r="AF28" i="43"/>
  <c r="AF37" i="43"/>
  <c r="AH37" i="43"/>
  <c r="AJ37" i="43" s="1"/>
  <c r="AH238" i="43"/>
  <c r="AJ238" i="43" s="1"/>
  <c r="AF238" i="43"/>
  <c r="AH230" i="43"/>
  <c r="AJ230" i="43" s="1"/>
  <c r="AF230" i="43"/>
  <c r="AK215" i="43"/>
  <c r="AL215" i="43" s="1"/>
  <c r="Z215" i="43"/>
  <c r="AG215" i="43" s="1"/>
  <c r="AK219" i="43"/>
  <c r="AL219" i="43" s="1"/>
  <c r="Z219" i="43"/>
  <c r="AG219" i="43" s="1"/>
  <c r="AN235" i="43"/>
  <c r="AN225" i="43"/>
  <c r="AN213" i="43"/>
  <c r="AK204" i="43"/>
  <c r="AL204" i="43" s="1"/>
  <c r="AD204" i="43"/>
  <c r="Z204" i="43"/>
  <c r="AG204" i="43" s="1"/>
  <c r="AN229" i="43"/>
  <c r="AD227" i="43"/>
  <c r="AF212" i="43"/>
  <c r="AH212" i="43"/>
  <c r="AJ212" i="43" s="1"/>
  <c r="AH206" i="43"/>
  <c r="AJ206" i="43" s="1"/>
  <c r="AF206" i="43"/>
  <c r="AH194" i="43"/>
  <c r="AJ194" i="43" s="1"/>
  <c r="AF194" i="43"/>
  <c r="AH201" i="43"/>
  <c r="AJ201" i="43" s="1"/>
  <c r="AF201" i="43"/>
  <c r="AF172" i="43"/>
  <c r="AH172" i="43"/>
  <c r="AJ172" i="43" s="1"/>
  <c r="AN239" i="43"/>
  <c r="AH202" i="43"/>
  <c r="AJ202" i="43" s="1"/>
  <c r="AF202" i="43"/>
  <c r="AN188" i="43"/>
  <c r="AN194" i="43"/>
  <c r="AH174" i="43"/>
  <c r="AJ174" i="43" s="1"/>
  <c r="AF174" i="43"/>
  <c r="AN159" i="43"/>
  <c r="AH148" i="43"/>
  <c r="AJ148" i="43" s="1"/>
  <c r="AF148" i="43"/>
  <c r="AO179" i="43"/>
  <c r="AP179" i="43"/>
  <c r="AQ179" i="43" s="1"/>
  <c r="AH160" i="43"/>
  <c r="AJ160" i="43" s="1"/>
  <c r="AF160" i="43"/>
  <c r="AH125" i="43"/>
  <c r="AJ125" i="43" s="1"/>
  <c r="AF125" i="43"/>
  <c r="AF195" i="43"/>
  <c r="AH195" i="43"/>
  <c r="AJ195" i="43" s="1"/>
  <c r="AN181" i="43"/>
  <c r="AH145" i="43"/>
  <c r="AJ145" i="43" s="1"/>
  <c r="AF145" i="43"/>
  <c r="AN136" i="43"/>
  <c r="AH97" i="43"/>
  <c r="AJ97" i="43" s="1"/>
  <c r="AF97" i="43"/>
  <c r="AN200" i="43"/>
  <c r="AN186" i="43"/>
  <c r="AN170" i="43"/>
  <c r="AN167" i="43"/>
  <c r="AF152" i="43"/>
  <c r="AH152" i="43"/>
  <c r="AJ152" i="43" s="1"/>
  <c r="AN146" i="43"/>
  <c r="AH138" i="43"/>
  <c r="AJ138" i="43" s="1"/>
  <c r="AF138" i="43"/>
  <c r="AH126" i="43"/>
  <c r="AJ126" i="43" s="1"/>
  <c r="AF126" i="43"/>
  <c r="AF111" i="43"/>
  <c r="AH111" i="43"/>
  <c r="AJ111" i="43" s="1"/>
  <c r="AF101" i="43"/>
  <c r="AH101" i="43"/>
  <c r="AJ101" i="43" s="1"/>
  <c r="AN108" i="43"/>
  <c r="AH47" i="43"/>
  <c r="AJ47" i="43" s="1"/>
  <c r="AF47" i="43"/>
  <c r="AN166" i="43"/>
  <c r="AN139" i="43"/>
  <c r="AN135" i="43"/>
  <c r="AN121" i="43"/>
  <c r="AK82" i="43"/>
  <c r="AL82" i="43" s="1"/>
  <c r="Z82" i="43"/>
  <c r="AG82" i="43" s="1"/>
  <c r="AD82" i="43"/>
  <c r="AF143" i="43"/>
  <c r="AH143" i="43"/>
  <c r="AJ143" i="43" s="1"/>
  <c r="AN137" i="43"/>
  <c r="AF128" i="43"/>
  <c r="AH128" i="43"/>
  <c r="AJ128" i="43" s="1"/>
  <c r="AN109" i="43"/>
  <c r="AO104" i="43"/>
  <c r="AN95" i="43"/>
  <c r="AN78" i="43"/>
  <c r="AF191" i="43"/>
  <c r="AH191" i="43"/>
  <c r="AJ191" i="43" s="1"/>
  <c r="AN106" i="43"/>
  <c r="AH80" i="43"/>
  <c r="AJ80" i="43" s="1"/>
  <c r="AF80" i="43"/>
  <c r="AN72" i="43"/>
  <c r="AF57" i="43"/>
  <c r="AH57" i="43"/>
  <c r="AJ57" i="43" s="1"/>
  <c r="AF55" i="43"/>
  <c r="AH55" i="43"/>
  <c r="AJ55" i="43" s="1"/>
  <c r="AH45" i="43"/>
  <c r="AJ45" i="43" s="1"/>
  <c r="AF45" i="43"/>
  <c r="AN14" i="43"/>
  <c r="AF41" i="43"/>
  <c r="AH41" i="43"/>
  <c r="AJ41" i="43" s="1"/>
  <c r="AH7" i="43"/>
  <c r="AJ7" i="43" s="1"/>
  <c r="AF7" i="43"/>
  <c r="AN49" i="43"/>
  <c r="AH44" i="43"/>
  <c r="AJ44" i="43" s="1"/>
  <c r="AF44" i="43"/>
  <c r="AN13" i="43"/>
  <c r="AN25" i="43"/>
  <c r="AN98" i="43"/>
  <c r="AN71" i="43"/>
  <c r="AN63" i="43"/>
  <c r="AN56" i="43"/>
  <c r="AN24" i="43"/>
  <c r="AK10" i="43"/>
  <c r="AL10" i="43" s="1"/>
  <c r="Z10" i="43"/>
  <c r="AG10" i="43" s="1"/>
  <c r="AN10" i="43" s="1"/>
  <c r="AD10" i="43"/>
  <c r="AF30" i="43"/>
  <c r="AH30" i="43"/>
  <c r="AJ30" i="43" s="1"/>
  <c r="AN7" i="43"/>
  <c r="BE182" i="42"/>
  <c r="BE221" i="42"/>
  <c r="BF152" i="42"/>
  <c r="BF91" i="42"/>
  <c r="BG83" i="42"/>
  <c r="BF83" i="42"/>
  <c r="BG152" i="42"/>
  <c r="BG91" i="42"/>
  <c r="BA139" i="42"/>
  <c r="BB139" i="42" s="1"/>
  <c r="BH27" i="42"/>
  <c r="BE156" i="42"/>
  <c r="BG156" i="42" s="1"/>
  <c r="BE180" i="42"/>
  <c r="BG180" i="42" s="1"/>
  <c r="BF184" i="42"/>
  <c r="BH217" i="42"/>
  <c r="BE154" i="42"/>
  <c r="BH154" i="42" s="1"/>
  <c r="BE193" i="42"/>
  <c r="BG193" i="42" s="1"/>
  <c r="BE207" i="42"/>
  <c r="BH207" i="42" s="1"/>
  <c r="BE31" i="42"/>
  <c r="BF31" i="42" s="1"/>
  <c r="BE143" i="42"/>
  <c r="BH143" i="42" s="1"/>
  <c r="BF217" i="42"/>
  <c r="BE13" i="42"/>
  <c r="BF13" i="42" s="1"/>
  <c r="BA89" i="42"/>
  <c r="BB89" i="42" s="1"/>
  <c r="BA63" i="42"/>
  <c r="BB63" i="42" s="1"/>
  <c r="BH39" i="42"/>
  <c r="BF170" i="42"/>
  <c r="BG170" i="42"/>
  <c r="BA215" i="42"/>
  <c r="BB215" i="42" s="1"/>
  <c r="BE215" i="42"/>
  <c r="BH170" i="42"/>
  <c r="BA178" i="42"/>
  <c r="BB178" i="42" s="1"/>
  <c r="BE178" i="42"/>
  <c r="BF199" i="42"/>
  <c r="BG199" i="42"/>
  <c r="BF235" i="42"/>
  <c r="BG235" i="42"/>
  <c r="BA174" i="42"/>
  <c r="BB174" i="42" s="1"/>
  <c r="BE174" i="42"/>
  <c r="BF203" i="42"/>
  <c r="BG203" i="42"/>
  <c r="BF144" i="42"/>
  <c r="BH144" i="42"/>
  <c r="BF231" i="42"/>
  <c r="BG231" i="42"/>
  <c r="BA162" i="42"/>
  <c r="BB162" i="42" s="1"/>
  <c r="BE162" i="42"/>
  <c r="BA226" i="42"/>
  <c r="BB226" i="42" s="1"/>
  <c r="BE226" i="42"/>
  <c r="BF136" i="42"/>
  <c r="BH136" i="42"/>
  <c r="BF166" i="42"/>
  <c r="BG166" i="42"/>
  <c r="BF239" i="42"/>
  <c r="BG239" i="42"/>
  <c r="BA195" i="42"/>
  <c r="BB195" i="42" s="1"/>
  <c r="BE195" i="42"/>
  <c r="BA147" i="42"/>
  <c r="BB147" i="42" s="1"/>
  <c r="BE147" i="42"/>
  <c r="BF211" i="42"/>
  <c r="BG211" i="42"/>
  <c r="BA223" i="42"/>
  <c r="BB223" i="42" s="1"/>
  <c r="BE223" i="42"/>
  <c r="BF207" i="42"/>
  <c r="BG207" i="42"/>
  <c r="BA191" i="42"/>
  <c r="BB191" i="42" s="1"/>
  <c r="BE191" i="42"/>
  <c r="BA219" i="42"/>
  <c r="BB219" i="42" s="1"/>
  <c r="BE219" i="42"/>
  <c r="BG144" i="42"/>
  <c r="BF140" i="42"/>
  <c r="BH140" i="42"/>
  <c r="BA189" i="42"/>
  <c r="BB189" i="42" s="1"/>
  <c r="BE189" i="42"/>
  <c r="BF227" i="42"/>
  <c r="BG227" i="42"/>
  <c r="BF243" i="42"/>
  <c r="BG243" i="42"/>
  <c r="BA158" i="42"/>
  <c r="BB158" i="42" s="1"/>
  <c r="BE158" i="42"/>
  <c r="BE188" i="42"/>
  <c r="BA188" i="42"/>
  <c r="BB188" i="42" s="1"/>
  <c r="BA148" i="42"/>
  <c r="BB148" i="42" s="1"/>
  <c r="BE148" i="42"/>
  <c r="BA205" i="42"/>
  <c r="BB205" i="42" s="1"/>
  <c r="BE205" i="42"/>
  <c r="BF128" i="42"/>
  <c r="BG128" i="42"/>
  <c r="BH128" i="42"/>
  <c r="BE138" i="42"/>
  <c r="BA138" i="42"/>
  <c r="BB138" i="42" s="1"/>
  <c r="BA169" i="42"/>
  <c r="BB169" i="42" s="1"/>
  <c r="BE169" i="42"/>
  <c r="BG172" i="42"/>
  <c r="BH172" i="42"/>
  <c r="BF172" i="42"/>
  <c r="BE175" i="42"/>
  <c r="BA175" i="42"/>
  <c r="BB175" i="42" s="1"/>
  <c r="BA206" i="42"/>
  <c r="BB206" i="42" s="1"/>
  <c r="BE206" i="42"/>
  <c r="BE208" i="42"/>
  <c r="BA208" i="42"/>
  <c r="BB208" i="42" s="1"/>
  <c r="BF121" i="42"/>
  <c r="BH121" i="42"/>
  <c r="BG121" i="42"/>
  <c r="BA242" i="42"/>
  <c r="BB242" i="42" s="1"/>
  <c r="BE242" i="42"/>
  <c r="BA19" i="42"/>
  <c r="BB19" i="42" s="1"/>
  <c r="BE130" i="42"/>
  <c r="BA130" i="42"/>
  <c r="BB130" i="42" s="1"/>
  <c r="BE155" i="42"/>
  <c r="BA155" i="42"/>
  <c r="BB155" i="42" s="1"/>
  <c r="BG119" i="42"/>
  <c r="BH119" i="42"/>
  <c r="BF119" i="42"/>
  <c r="BG127" i="42"/>
  <c r="BH127" i="42"/>
  <c r="BF127" i="42"/>
  <c r="BG139" i="42"/>
  <c r="BH139" i="42"/>
  <c r="BF139" i="42"/>
  <c r="BE159" i="42"/>
  <c r="BA159" i="42"/>
  <c r="BB159" i="42" s="1"/>
  <c r="BE179" i="42"/>
  <c r="BA179" i="42"/>
  <c r="BB179" i="42" s="1"/>
  <c r="BE187" i="42"/>
  <c r="BA187" i="42"/>
  <c r="BB187" i="42" s="1"/>
  <c r="BE228" i="42"/>
  <c r="BA228" i="42"/>
  <c r="BB228" i="42" s="1"/>
  <c r="BE244" i="42"/>
  <c r="BA244" i="42"/>
  <c r="BB244" i="42" s="1"/>
  <c r="BE196" i="42"/>
  <c r="BA196" i="42"/>
  <c r="BB196" i="42" s="1"/>
  <c r="BF154" i="42"/>
  <c r="BF193" i="42"/>
  <c r="BG209" i="42"/>
  <c r="BH209" i="42"/>
  <c r="BF209" i="42"/>
  <c r="BE216" i="42"/>
  <c r="BA216" i="42"/>
  <c r="BB216" i="42" s="1"/>
  <c r="BA230" i="42"/>
  <c r="BB230" i="42" s="1"/>
  <c r="BE230" i="42"/>
  <c r="BG241" i="42"/>
  <c r="BH241" i="42"/>
  <c r="BF241" i="42"/>
  <c r="BE126" i="42"/>
  <c r="BA126" i="42"/>
  <c r="BB126" i="42" s="1"/>
  <c r="BF120" i="42"/>
  <c r="BG120" i="42"/>
  <c r="BH120" i="42"/>
  <c r="BG135" i="42"/>
  <c r="BH135" i="42"/>
  <c r="BF135" i="42"/>
  <c r="BF153" i="42"/>
  <c r="BG153" i="42"/>
  <c r="BH153" i="42"/>
  <c r="BG160" i="42"/>
  <c r="BH160" i="42"/>
  <c r="BF160" i="42"/>
  <c r="BA198" i="42"/>
  <c r="BB198" i="42" s="1"/>
  <c r="BE198" i="42"/>
  <c r="BE225" i="42"/>
  <c r="BA225" i="42"/>
  <c r="BB225" i="42" s="1"/>
  <c r="BE72" i="42"/>
  <c r="BG72" i="42" s="1"/>
  <c r="BE122" i="42"/>
  <c r="BA122" i="42"/>
  <c r="BB122" i="42" s="1"/>
  <c r="BG123" i="42"/>
  <c r="BH123" i="42"/>
  <c r="BF123" i="42"/>
  <c r="BG131" i="42"/>
  <c r="BH131" i="42"/>
  <c r="BF131" i="42"/>
  <c r="BF149" i="42"/>
  <c r="BH149" i="42"/>
  <c r="BG149" i="42"/>
  <c r="BG176" i="42"/>
  <c r="BH176" i="42"/>
  <c r="BF176" i="42"/>
  <c r="BE171" i="42"/>
  <c r="BA171" i="42"/>
  <c r="BB171" i="42" s="1"/>
  <c r="BF186" i="42"/>
  <c r="BH186" i="42"/>
  <c r="BG186" i="42"/>
  <c r="BF182" i="42"/>
  <c r="BH182" i="42"/>
  <c r="BG182" i="42"/>
  <c r="BE218" i="42"/>
  <c r="BA218" i="42"/>
  <c r="BB218" i="42" s="1"/>
  <c r="BG164" i="42"/>
  <c r="BH164" i="42"/>
  <c r="BF164" i="42"/>
  <c r="BE236" i="42"/>
  <c r="BA236" i="42"/>
  <c r="BB236" i="42" s="1"/>
  <c r="BE118" i="42"/>
  <c r="BA118" i="42"/>
  <c r="BB118" i="42" s="1"/>
  <c r="BE212" i="42"/>
  <c r="BA212" i="42"/>
  <c r="BB212" i="42" s="1"/>
  <c r="BE185" i="42"/>
  <c r="BA185" i="42"/>
  <c r="BB185" i="42" s="1"/>
  <c r="BE200" i="42"/>
  <c r="BA200" i="42"/>
  <c r="BB200" i="42" s="1"/>
  <c r="BA222" i="42"/>
  <c r="BB222" i="42" s="1"/>
  <c r="BE222" i="42"/>
  <c r="BA238" i="42"/>
  <c r="BB238" i="42" s="1"/>
  <c r="BE238" i="42"/>
  <c r="BG233" i="42"/>
  <c r="BH233" i="42"/>
  <c r="BF233" i="42"/>
  <c r="BF141" i="42"/>
  <c r="BH141" i="42"/>
  <c r="BG141" i="42"/>
  <c r="BE146" i="42"/>
  <c r="BA146" i="42"/>
  <c r="BB146" i="42" s="1"/>
  <c r="BA161" i="42"/>
  <c r="BB161" i="42" s="1"/>
  <c r="BE161" i="42"/>
  <c r="BA177" i="42"/>
  <c r="BB177" i="42" s="1"/>
  <c r="BE177" i="42"/>
  <c r="BE183" i="42"/>
  <c r="BA183" i="42"/>
  <c r="BB183" i="42" s="1"/>
  <c r="BA190" i="42"/>
  <c r="BB190" i="42" s="1"/>
  <c r="BE190" i="42"/>
  <c r="BA214" i="42"/>
  <c r="BB214" i="42" s="1"/>
  <c r="BE214" i="42"/>
  <c r="BF133" i="42"/>
  <c r="BH133" i="42"/>
  <c r="BG133" i="42"/>
  <c r="BE204" i="42"/>
  <c r="BA204" i="42"/>
  <c r="BB204" i="42" s="1"/>
  <c r="BE192" i="42"/>
  <c r="BA192" i="42"/>
  <c r="BB192" i="42" s="1"/>
  <c r="BE232" i="42"/>
  <c r="BA232" i="42"/>
  <c r="BB232" i="42" s="1"/>
  <c r="BH221" i="42"/>
  <c r="BF221" i="42"/>
  <c r="BG221" i="42"/>
  <c r="BG229" i="42"/>
  <c r="BH229" i="42"/>
  <c r="BF229" i="42"/>
  <c r="BE142" i="42"/>
  <c r="BA142" i="42"/>
  <c r="BB142" i="42" s="1"/>
  <c r="BE134" i="42"/>
  <c r="BA134" i="42"/>
  <c r="BB134" i="42" s="1"/>
  <c r="BF145" i="42"/>
  <c r="BH145" i="42"/>
  <c r="BG145" i="42"/>
  <c r="BF124" i="42"/>
  <c r="BG124" i="42"/>
  <c r="BH124" i="42"/>
  <c r="BF132" i="42"/>
  <c r="BG132" i="42"/>
  <c r="BH132" i="42"/>
  <c r="BF137" i="42"/>
  <c r="BH137" i="42"/>
  <c r="BG137" i="42"/>
  <c r="BA157" i="42"/>
  <c r="BB157" i="42" s="1"/>
  <c r="BE157" i="42"/>
  <c r="BA165" i="42"/>
  <c r="BB165" i="42" s="1"/>
  <c r="BE165" i="42"/>
  <c r="BA173" i="42"/>
  <c r="BB173" i="42" s="1"/>
  <c r="BE173" i="42"/>
  <c r="BE181" i="42"/>
  <c r="BA181" i="42"/>
  <c r="BB181" i="42" s="1"/>
  <c r="BH180" i="42"/>
  <c r="BE150" i="42"/>
  <c r="BA150" i="42"/>
  <c r="BB150" i="42" s="1"/>
  <c r="BE167" i="42"/>
  <c r="BA167" i="42"/>
  <c r="BB167" i="42" s="1"/>
  <c r="BA194" i="42"/>
  <c r="BB194" i="42" s="1"/>
  <c r="BE194" i="42"/>
  <c r="BA202" i="42"/>
  <c r="BB202" i="42" s="1"/>
  <c r="BE202" i="42"/>
  <c r="BA210" i="42"/>
  <c r="BB210" i="42" s="1"/>
  <c r="BE210" i="42"/>
  <c r="BF125" i="42"/>
  <c r="BH125" i="42"/>
  <c r="BG125" i="42"/>
  <c r="BG197" i="42"/>
  <c r="BH197" i="42"/>
  <c r="BF197" i="42"/>
  <c r="BG213" i="42"/>
  <c r="BH213" i="42"/>
  <c r="BF213" i="42"/>
  <c r="BG201" i="42"/>
  <c r="BH201" i="42"/>
  <c r="BF201" i="42"/>
  <c r="BA240" i="42"/>
  <c r="BB240" i="42" s="1"/>
  <c r="BE240" i="42"/>
  <c r="BF129" i="42"/>
  <c r="BH129" i="42"/>
  <c r="BG129" i="42"/>
  <c r="BE220" i="42"/>
  <c r="BA220" i="42"/>
  <c r="BB220" i="42" s="1"/>
  <c r="BE163" i="42"/>
  <c r="BA163" i="42"/>
  <c r="BB163" i="42" s="1"/>
  <c r="BA234" i="42"/>
  <c r="BB234" i="42" s="1"/>
  <c r="BE234" i="42"/>
  <c r="BG237" i="42"/>
  <c r="BH237" i="42"/>
  <c r="BF237" i="42"/>
  <c r="BE78" i="42"/>
  <c r="BE15" i="42"/>
  <c r="BG15" i="42" s="1"/>
  <c r="BA70" i="42"/>
  <c r="BB70" i="42" s="1"/>
  <c r="BF47" i="42"/>
  <c r="BE7" i="42"/>
  <c r="BF7" i="42" s="1"/>
  <c r="BG98" i="42"/>
  <c r="BF59" i="42"/>
  <c r="BF51" i="42"/>
  <c r="BF23" i="42"/>
  <c r="BF72" i="42"/>
  <c r="BF63" i="42"/>
  <c r="BE25" i="42"/>
  <c r="BF25" i="42" s="1"/>
  <c r="BA55" i="42"/>
  <c r="BB55" i="42" s="1"/>
  <c r="BH82" i="42"/>
  <c r="BH55" i="42"/>
  <c r="BF43" i="42"/>
  <c r="BF19" i="42"/>
  <c r="BA51" i="42"/>
  <c r="BB51" i="42" s="1"/>
  <c r="BH63" i="42"/>
  <c r="BH51" i="42"/>
  <c r="BE104" i="42"/>
  <c r="BF104" i="42" s="1"/>
  <c r="BA43" i="42"/>
  <c r="BB43" i="42" s="1"/>
  <c r="BF82" i="42"/>
  <c r="BH47" i="42"/>
  <c r="BF35" i="42"/>
  <c r="BH23" i="42"/>
  <c r="BA47" i="42"/>
  <c r="BB47" i="42" s="1"/>
  <c r="BA39" i="42"/>
  <c r="BB39" i="42" s="1"/>
  <c r="BA27" i="42"/>
  <c r="BB27" i="42" s="1"/>
  <c r="BF98" i="42"/>
  <c r="BH43" i="42"/>
  <c r="BG25" i="42"/>
  <c r="BH19" i="42"/>
  <c r="BE17" i="42"/>
  <c r="BE105" i="42"/>
  <c r="BG105" i="42" s="1"/>
  <c r="BA59" i="42"/>
  <c r="BB59" i="42" s="1"/>
  <c r="BA35" i="42"/>
  <c r="BB35" i="42" s="1"/>
  <c r="BE116" i="42"/>
  <c r="BG116" i="42" s="1"/>
  <c r="BF67" i="42"/>
  <c r="BH59" i="42"/>
  <c r="BH35" i="42"/>
  <c r="BA23" i="42"/>
  <c r="BB23" i="42" s="1"/>
  <c r="BE108" i="42"/>
  <c r="BG108" i="42" s="1"/>
  <c r="BE92" i="42"/>
  <c r="BH92" i="42" s="1"/>
  <c r="BF55" i="42"/>
  <c r="BF39" i="42"/>
  <c r="BF27" i="42"/>
  <c r="BE21" i="42"/>
  <c r="BF21" i="42" s="1"/>
  <c r="BH110" i="42"/>
  <c r="BA113" i="42"/>
  <c r="BB113" i="42" s="1"/>
  <c r="BE76" i="42"/>
  <c r="BF76" i="42" s="1"/>
  <c r="BA112" i="42"/>
  <c r="BB112" i="42" s="1"/>
  <c r="BA73" i="42"/>
  <c r="BB73" i="42" s="1"/>
  <c r="BE29" i="42"/>
  <c r="BG29" i="42" s="1"/>
  <c r="BA110" i="42"/>
  <c r="BB110" i="42" s="1"/>
  <c r="BF110" i="42"/>
  <c r="BE100" i="42"/>
  <c r="BH100" i="42" s="1"/>
  <c r="BF102" i="42"/>
  <c r="BA90" i="42"/>
  <c r="BB90" i="42" s="1"/>
  <c r="BE90" i="42"/>
  <c r="BE88" i="42"/>
  <c r="BA88" i="42"/>
  <c r="BB88" i="42" s="1"/>
  <c r="BA45" i="42"/>
  <c r="BB45" i="42" s="1"/>
  <c r="BE45" i="42"/>
  <c r="BA69" i="42"/>
  <c r="BB69" i="42" s="1"/>
  <c r="BE69" i="42"/>
  <c r="BA67" i="42"/>
  <c r="BB67" i="42" s="1"/>
  <c r="BE85" i="42"/>
  <c r="BA85" i="42"/>
  <c r="BB85" i="42" s="1"/>
  <c r="BA61" i="42"/>
  <c r="BB61" i="42" s="1"/>
  <c r="BE61" i="42"/>
  <c r="BA57" i="42"/>
  <c r="BB57" i="42" s="1"/>
  <c r="BE57" i="42"/>
  <c r="BA49" i="42"/>
  <c r="BB49" i="42" s="1"/>
  <c r="BE49" i="42"/>
  <c r="BA41" i="42"/>
  <c r="BB41" i="42" s="1"/>
  <c r="BE41" i="42"/>
  <c r="BA33" i="42"/>
  <c r="BB33" i="42" s="1"/>
  <c r="BE33" i="42"/>
  <c r="BA96" i="42"/>
  <c r="BB96" i="42" s="1"/>
  <c r="BE96" i="42"/>
  <c r="BF74" i="42"/>
  <c r="BH74" i="42"/>
  <c r="BA102" i="42"/>
  <c r="BB102" i="42" s="1"/>
  <c r="BG74" i="42"/>
  <c r="BA65" i="42"/>
  <c r="BB65" i="42" s="1"/>
  <c r="BE65" i="42"/>
  <c r="BA53" i="42"/>
  <c r="BB53" i="42" s="1"/>
  <c r="BE53" i="42"/>
  <c r="BA37" i="42"/>
  <c r="BB37" i="42" s="1"/>
  <c r="BE37" i="42"/>
  <c r="BH102" i="42"/>
  <c r="BH67" i="42"/>
  <c r="BE11" i="42"/>
  <c r="BG11" i="42" s="1"/>
  <c r="BE75" i="42"/>
  <c r="BA75" i="42"/>
  <c r="BB75" i="42" s="1"/>
  <c r="BA10" i="42"/>
  <c r="BB10" i="42" s="1"/>
  <c r="BE10" i="42"/>
  <c r="AX247" i="42"/>
  <c r="AY249" i="42" s="1"/>
  <c r="AY247" i="42"/>
  <c r="AY251" i="42" s="1"/>
  <c r="BE97" i="42"/>
  <c r="BA97" i="42"/>
  <c r="BB97" i="42" s="1"/>
  <c r="BF117" i="42"/>
  <c r="BG117" i="42"/>
  <c r="BH117" i="42"/>
  <c r="BF109" i="42"/>
  <c r="BG109" i="42"/>
  <c r="BH109" i="42"/>
  <c r="BF101" i="42"/>
  <c r="BG101" i="42"/>
  <c r="BH101" i="42"/>
  <c r="K251" i="42"/>
  <c r="K253" i="42"/>
  <c r="K254" i="42" s="1"/>
  <c r="AZ247" i="42"/>
  <c r="BE4" i="42"/>
  <c r="BA4" i="42"/>
  <c r="BE103" i="42"/>
  <c r="BA103" i="42"/>
  <c r="BB103" i="42" s="1"/>
  <c r="BE99" i="42"/>
  <c r="BA99" i="42"/>
  <c r="BB99" i="42" s="1"/>
  <c r="BE71" i="42"/>
  <c r="BA71" i="42"/>
  <c r="BB71" i="42" s="1"/>
  <c r="BG89" i="42"/>
  <c r="BH89" i="42"/>
  <c r="BF89" i="42"/>
  <c r="BE68" i="42"/>
  <c r="BA68" i="42"/>
  <c r="BB68" i="42" s="1"/>
  <c r="BE56" i="42"/>
  <c r="BA56" i="42"/>
  <c r="BB56" i="42" s="1"/>
  <c r="BE40" i="42"/>
  <c r="BA40" i="42"/>
  <c r="BB40" i="42" s="1"/>
  <c r="BE24" i="42"/>
  <c r="BA24" i="42"/>
  <c r="BB24" i="42" s="1"/>
  <c r="Z253" i="42"/>
  <c r="Z254" i="42" s="1"/>
  <c r="Z251" i="42"/>
  <c r="BH94" i="42"/>
  <c r="BF94" i="42"/>
  <c r="BG94" i="42"/>
  <c r="BE80" i="42"/>
  <c r="BA80" i="42"/>
  <c r="BB80" i="42" s="1"/>
  <c r="BE115" i="42"/>
  <c r="BA115" i="42"/>
  <c r="BB115" i="42" s="1"/>
  <c r="BF66" i="42"/>
  <c r="BG66" i="42"/>
  <c r="BH66" i="42"/>
  <c r="BF46" i="42"/>
  <c r="BG46" i="42"/>
  <c r="BH46" i="42"/>
  <c r="BF38" i="42"/>
  <c r="BG38" i="42"/>
  <c r="BH38" i="42"/>
  <c r="BG18" i="42"/>
  <c r="BF18" i="42"/>
  <c r="BH18" i="42"/>
  <c r="BF86" i="42"/>
  <c r="BH86" i="42"/>
  <c r="BG86" i="42"/>
  <c r="BF62" i="42"/>
  <c r="BG62" i="42"/>
  <c r="BH62" i="42"/>
  <c r="BF50" i="42"/>
  <c r="BG50" i="42"/>
  <c r="BH50" i="42"/>
  <c r="BG73" i="42"/>
  <c r="BH73" i="42"/>
  <c r="BF73" i="42"/>
  <c r="BE60" i="42"/>
  <c r="BA60" i="42"/>
  <c r="BB60" i="42" s="1"/>
  <c r="BE44" i="42"/>
  <c r="BA44" i="42"/>
  <c r="BB44" i="42" s="1"/>
  <c r="BE28" i="42"/>
  <c r="BA28" i="42"/>
  <c r="BB28" i="42" s="1"/>
  <c r="T253" i="42"/>
  <c r="T254" i="42" s="1"/>
  <c r="T251" i="42"/>
  <c r="BF113" i="42"/>
  <c r="BG113" i="42"/>
  <c r="BH113" i="42"/>
  <c r="W251" i="42"/>
  <c r="W253" i="42"/>
  <c r="W254" i="42" s="1"/>
  <c r="BE6" i="42"/>
  <c r="BA6" i="42"/>
  <c r="BB6" i="42" s="1"/>
  <c r="BF26" i="42"/>
  <c r="BG26" i="42"/>
  <c r="BH26" i="42"/>
  <c r="BG112" i="42"/>
  <c r="BF112" i="42"/>
  <c r="BH112" i="42"/>
  <c r="BE107" i="42"/>
  <c r="BA107" i="42"/>
  <c r="BB107" i="42" s="1"/>
  <c r="BE64" i="42"/>
  <c r="BA64" i="42"/>
  <c r="BB64" i="42" s="1"/>
  <c r="BE48" i="42"/>
  <c r="BA48" i="42"/>
  <c r="BB48" i="42" s="1"/>
  <c r="BE32" i="42"/>
  <c r="BA32" i="42"/>
  <c r="BB32" i="42" s="1"/>
  <c r="BE16" i="42"/>
  <c r="BA16" i="42"/>
  <c r="BB16" i="42" s="1"/>
  <c r="BA5" i="42"/>
  <c r="BB5" i="42" s="1"/>
  <c r="BE5" i="42"/>
  <c r="N253" i="42"/>
  <c r="N254" i="42" s="1"/>
  <c r="N251" i="42"/>
  <c r="BE95" i="42"/>
  <c r="BA95" i="42"/>
  <c r="BB95" i="42" s="1"/>
  <c r="BF78" i="42"/>
  <c r="BG78" i="42"/>
  <c r="BH78" i="42"/>
  <c r="BE93" i="42"/>
  <c r="BA93" i="42"/>
  <c r="BB93" i="42" s="1"/>
  <c r="BE77" i="42"/>
  <c r="BA77" i="42"/>
  <c r="BB77" i="42" s="1"/>
  <c r="Q251" i="42"/>
  <c r="Q253" i="42"/>
  <c r="Q254" i="42" s="1"/>
  <c r="BE9" i="42"/>
  <c r="BA9" i="42"/>
  <c r="BB9" i="42" s="1"/>
  <c r="BE81" i="42"/>
  <c r="BA81" i="42"/>
  <c r="BB81" i="42" s="1"/>
  <c r="BF54" i="42"/>
  <c r="BG54" i="42"/>
  <c r="BH54" i="42"/>
  <c r="BF42" i="42"/>
  <c r="BG42" i="42"/>
  <c r="BH42" i="42"/>
  <c r="BG30" i="42"/>
  <c r="BF30" i="42"/>
  <c r="BH30" i="42"/>
  <c r="BG22" i="42"/>
  <c r="BF22" i="42"/>
  <c r="BH22" i="42"/>
  <c r="BG14" i="42"/>
  <c r="BF14" i="42"/>
  <c r="BH14" i="42"/>
  <c r="BE87" i="42"/>
  <c r="BA87" i="42"/>
  <c r="BB87" i="42" s="1"/>
  <c r="BF70" i="42"/>
  <c r="BH70" i="42"/>
  <c r="BG70" i="42"/>
  <c r="BF58" i="42"/>
  <c r="BG58" i="42"/>
  <c r="BH58" i="42"/>
  <c r="BF34" i="42"/>
  <c r="BG34" i="42"/>
  <c r="BH34" i="42"/>
  <c r="BE111" i="42"/>
  <c r="BA111" i="42"/>
  <c r="BB111" i="42" s="1"/>
  <c r="BE84" i="42"/>
  <c r="BA84" i="42"/>
  <c r="BB84" i="42" s="1"/>
  <c r="BE52" i="42"/>
  <c r="BA52" i="42"/>
  <c r="BB52" i="42" s="1"/>
  <c r="BE36" i="42"/>
  <c r="BA36" i="42"/>
  <c r="BB36" i="42" s="1"/>
  <c r="BE20" i="42"/>
  <c r="BA20" i="42"/>
  <c r="BB20" i="42" s="1"/>
  <c r="AD119" i="41"/>
  <c r="AK106" i="41"/>
  <c r="AL106" i="41" s="1"/>
  <c r="Z106" i="41"/>
  <c r="AG106" i="41" s="1"/>
  <c r="Z122" i="41"/>
  <c r="AG122" i="41" s="1"/>
  <c r="AK122" i="41"/>
  <c r="AH165" i="41"/>
  <c r="AJ165" i="41" s="1"/>
  <c r="AF165" i="41"/>
  <c r="AK180" i="41"/>
  <c r="AL180" i="41" s="1"/>
  <c r="Z180" i="41"/>
  <c r="AG180" i="41" s="1"/>
  <c r="AN180" i="41" s="1"/>
  <c r="Y7" i="41"/>
  <c r="AK7" i="41" s="1"/>
  <c r="AD26" i="41"/>
  <c r="AF26" i="41" s="1"/>
  <c r="Z27" i="41"/>
  <c r="AG27" i="41" s="1"/>
  <c r="AD45" i="41"/>
  <c r="Y49" i="41"/>
  <c r="Y51" i="41"/>
  <c r="AK51" i="41" s="1"/>
  <c r="Y52" i="41"/>
  <c r="Y56" i="41"/>
  <c r="Z56" i="41" s="1"/>
  <c r="AG56" i="41" s="1"/>
  <c r="AD71" i="41"/>
  <c r="Y73" i="41"/>
  <c r="Y91" i="41"/>
  <c r="AD98" i="41"/>
  <c r="Y115" i="41"/>
  <c r="AK157" i="41"/>
  <c r="Z157" i="41"/>
  <c r="AG157" i="41" s="1"/>
  <c r="AK168" i="41"/>
  <c r="Z188" i="41"/>
  <c r="AG188" i="41" s="1"/>
  <c r="Y192" i="41"/>
  <c r="Y196" i="41"/>
  <c r="AD231" i="41"/>
  <c r="AK231" i="41"/>
  <c r="Z231" i="41"/>
  <c r="AG231" i="41" s="1"/>
  <c r="Y10" i="41"/>
  <c r="Y11" i="41"/>
  <c r="AD11" i="41" s="1"/>
  <c r="AD13" i="41"/>
  <c r="Y17" i="41"/>
  <c r="Y19" i="41"/>
  <c r="AK19" i="41" s="1"/>
  <c r="Y20" i="41"/>
  <c r="Z20" i="41" s="1"/>
  <c r="AG20" i="41" s="1"/>
  <c r="AK31" i="41"/>
  <c r="AD39" i="41"/>
  <c r="Y41" i="41"/>
  <c r="AD58" i="41"/>
  <c r="AF58" i="41" s="1"/>
  <c r="Z59" i="41"/>
  <c r="AG59" i="41" s="1"/>
  <c r="AD77" i="41"/>
  <c r="Y94" i="41"/>
  <c r="Y107" i="41"/>
  <c r="Y207" i="41"/>
  <c r="Y216" i="41"/>
  <c r="AK227" i="41"/>
  <c r="AL227" i="41" s="1"/>
  <c r="AN227" i="41" s="1"/>
  <c r="Z227" i="41"/>
  <c r="AG227" i="41" s="1"/>
  <c r="AD239" i="41"/>
  <c r="AK239" i="41"/>
  <c r="AD73" i="41"/>
  <c r="AF73" i="41" s="1"/>
  <c r="AD75" i="41"/>
  <c r="AF75" i="41" s="1"/>
  <c r="AK126" i="41"/>
  <c r="Z126" i="41"/>
  <c r="AG126" i="41" s="1"/>
  <c r="AK164" i="41"/>
  <c r="AL164" i="41" s="1"/>
  <c r="Z164" i="41"/>
  <c r="AG164" i="41" s="1"/>
  <c r="AF230" i="41"/>
  <c r="AH230" i="41"/>
  <c r="AJ230" i="41" s="1"/>
  <c r="AD235" i="41"/>
  <c r="AK235" i="41"/>
  <c r="AL235" i="41" s="1"/>
  <c r="AN235" i="41" s="1"/>
  <c r="Z235" i="41"/>
  <c r="AG235" i="41" s="1"/>
  <c r="AD10" i="41"/>
  <c r="AF10" i="41" s="1"/>
  <c r="AD41" i="41"/>
  <c r="AD43" i="41"/>
  <c r="AF43" i="41" s="1"/>
  <c r="Y45" i="41"/>
  <c r="AD84" i="41"/>
  <c r="Y86" i="41"/>
  <c r="Y99" i="41"/>
  <c r="Z184" i="41"/>
  <c r="AG184" i="41" s="1"/>
  <c r="AD204" i="41"/>
  <c r="Y220" i="41"/>
  <c r="AD220" i="41" s="1"/>
  <c r="Z226" i="41"/>
  <c r="AG226" i="41" s="1"/>
  <c r="AK226" i="41"/>
  <c r="Z239" i="41"/>
  <c r="AG239" i="41" s="1"/>
  <c r="Y14" i="41"/>
  <c r="AK14" i="41" s="1"/>
  <c r="AL14" i="41" s="1"/>
  <c r="Y15" i="41"/>
  <c r="Y21" i="41"/>
  <c r="AD21" i="41" s="1"/>
  <c r="Y23" i="41"/>
  <c r="AK23" i="41" s="1"/>
  <c r="AD27" i="41"/>
  <c r="AF27" i="41" s="1"/>
  <c r="Y42" i="41"/>
  <c r="Y43" i="41"/>
  <c r="Y46" i="41"/>
  <c r="Z46" i="41" s="1"/>
  <c r="AG46" i="41" s="1"/>
  <c r="Y47" i="41"/>
  <c r="Y53" i="41"/>
  <c r="AD53" i="41" s="1"/>
  <c r="Y55" i="41"/>
  <c r="AK55" i="41" s="1"/>
  <c r="AD59" i="41"/>
  <c r="AF59" i="41" s="1"/>
  <c r="Y74" i="41"/>
  <c r="AD74" i="41" s="1"/>
  <c r="Y75" i="41"/>
  <c r="Y79" i="41"/>
  <c r="Y92" i="41"/>
  <c r="Y100" i="41"/>
  <c r="Y117" i="41"/>
  <c r="Y119" i="41"/>
  <c r="Y131" i="41"/>
  <c r="Y132" i="41"/>
  <c r="AD132" i="41" s="1"/>
  <c r="Y145" i="41"/>
  <c r="AK145" i="41" s="1"/>
  <c r="AD157" i="41"/>
  <c r="Y169" i="41"/>
  <c r="Y170" i="41"/>
  <c r="Y181" i="41"/>
  <c r="Y182" i="41"/>
  <c r="Y197" i="41"/>
  <c r="AD197" i="41" s="1"/>
  <c r="Y208" i="41"/>
  <c r="AD42" i="41"/>
  <c r="AF42" i="41" s="1"/>
  <c r="AD55" i="41"/>
  <c r="AH55" i="41" s="1"/>
  <c r="AJ55" i="41" s="1"/>
  <c r="Y57" i="41"/>
  <c r="AD57" i="41" s="1"/>
  <c r="Y67" i="41"/>
  <c r="AK67" i="41" s="1"/>
  <c r="AD79" i="41"/>
  <c r="AH79" i="41" s="1"/>
  <c r="AJ79" i="41" s="1"/>
  <c r="Y81" i="41"/>
  <c r="Z81" i="41" s="1"/>
  <c r="AG81" i="41" s="1"/>
  <c r="Y82" i="41"/>
  <c r="Y83" i="41"/>
  <c r="Y87" i="41"/>
  <c r="Y89" i="41"/>
  <c r="Y95" i="41"/>
  <c r="Y97" i="41"/>
  <c r="Y101" i="41"/>
  <c r="Z101" i="41" s="1"/>
  <c r="AG101" i="41" s="1"/>
  <c r="Y109" i="41"/>
  <c r="Y114" i="41"/>
  <c r="AD117" i="41"/>
  <c r="Y123" i="41"/>
  <c r="AD123" i="41" s="1"/>
  <c r="Y124" i="41"/>
  <c r="AD124" i="41" s="1"/>
  <c r="Y127" i="41"/>
  <c r="Y128" i="41"/>
  <c r="AD141" i="41"/>
  <c r="AD145" i="41"/>
  <c r="Y147" i="41"/>
  <c r="AD147" i="41" s="1"/>
  <c r="Y151" i="41"/>
  <c r="Y153" i="41"/>
  <c r="Y160" i="41"/>
  <c r="Y166" i="41"/>
  <c r="Z172" i="41"/>
  <c r="AG172" i="41" s="1"/>
  <c r="Y174" i="41"/>
  <c r="AD174" i="41" s="1"/>
  <c r="Y178" i="41"/>
  <c r="Y206" i="41"/>
  <c r="Y214" i="41"/>
  <c r="AD214" i="41" s="1"/>
  <c r="AL231" i="41"/>
  <c r="Y234" i="41"/>
  <c r="Y139" i="41"/>
  <c r="Y140" i="41"/>
  <c r="Y141" i="41"/>
  <c r="Y143" i="41"/>
  <c r="AD143" i="41" s="1"/>
  <c r="AL172" i="41"/>
  <c r="Y175" i="41"/>
  <c r="Y177" i="41"/>
  <c r="Y185" i="41"/>
  <c r="Y186" i="41"/>
  <c r="AD186" i="41" s="1"/>
  <c r="Y189" i="41"/>
  <c r="Y190" i="41"/>
  <c r="Y204" i="41"/>
  <c r="Z204" i="41" s="1"/>
  <c r="AG204" i="41" s="1"/>
  <c r="Y210" i="41"/>
  <c r="Y212" i="41"/>
  <c r="Z212" i="41" s="1"/>
  <c r="AG212" i="41" s="1"/>
  <c r="AK218" i="41"/>
  <c r="AD222" i="41"/>
  <c r="Y237" i="41"/>
  <c r="AD237" i="41" s="1"/>
  <c r="AL239" i="41"/>
  <c r="AF37" i="41"/>
  <c r="AH37" i="41"/>
  <c r="AJ37" i="41" s="1"/>
  <c r="AF69" i="41"/>
  <c r="AH69" i="41"/>
  <c r="AJ69" i="41" s="1"/>
  <c r="AF21" i="41"/>
  <c r="AH21" i="41"/>
  <c r="AJ21" i="41" s="1"/>
  <c r="AF53" i="41"/>
  <c r="AH53" i="41"/>
  <c r="AJ53" i="41" s="1"/>
  <c r="AK20" i="41"/>
  <c r="AL20" i="41" s="1"/>
  <c r="Y6" i="41"/>
  <c r="Z7" i="41"/>
  <c r="AG7" i="41" s="1"/>
  <c r="AK8" i="41"/>
  <c r="AL8" i="41" s="1"/>
  <c r="Z8" i="41"/>
  <c r="AG8" i="41" s="1"/>
  <c r="AK13" i="41"/>
  <c r="Z13" i="41"/>
  <c r="AG13" i="41" s="1"/>
  <c r="AD19" i="41"/>
  <c r="Y22" i="41"/>
  <c r="AK24" i="41"/>
  <c r="AL24" i="41" s="1"/>
  <c r="Z24" i="41"/>
  <c r="AG24" i="41" s="1"/>
  <c r="AK29" i="41"/>
  <c r="Z29" i="41"/>
  <c r="AG29" i="41" s="1"/>
  <c r="AD35" i="41"/>
  <c r="Y38" i="41"/>
  <c r="Z39" i="41"/>
  <c r="AG39" i="41" s="1"/>
  <c r="AK40" i="41"/>
  <c r="Z40" i="41"/>
  <c r="AG40" i="41" s="1"/>
  <c r="AK45" i="41"/>
  <c r="AL45" i="41" s="1"/>
  <c r="Z45" i="41"/>
  <c r="AG45" i="41" s="1"/>
  <c r="AD51" i="41"/>
  <c r="Y54" i="41"/>
  <c r="AD54" i="41" s="1"/>
  <c r="Z55" i="41"/>
  <c r="AG55" i="41" s="1"/>
  <c r="AK61" i="41"/>
  <c r="Z61" i="41"/>
  <c r="AG61" i="41" s="1"/>
  <c r="AD67" i="41"/>
  <c r="Y70" i="41"/>
  <c r="Z71" i="41"/>
  <c r="AG71" i="41" s="1"/>
  <c r="AK72" i="41"/>
  <c r="AL72" i="41" s="1"/>
  <c r="Z72" i="41"/>
  <c r="AG72" i="41" s="1"/>
  <c r="AK77" i="41"/>
  <c r="AL77" i="41" s="1"/>
  <c r="Z77" i="41"/>
  <c r="AG77" i="41" s="1"/>
  <c r="AH84" i="41"/>
  <c r="AJ84" i="41" s="1"/>
  <c r="AF84" i="41"/>
  <c r="AK88" i="41"/>
  <c r="Z88" i="41"/>
  <c r="AG88" i="41" s="1"/>
  <c r="AD88" i="41"/>
  <c r="AK89" i="41"/>
  <c r="Z89" i="41"/>
  <c r="AG89" i="41" s="1"/>
  <c r="AK95" i="41"/>
  <c r="AL95" i="41" s="1"/>
  <c r="Z95" i="41"/>
  <c r="AG95" i="41" s="1"/>
  <c r="AK97" i="41"/>
  <c r="Z97" i="41"/>
  <c r="AG97" i="41" s="1"/>
  <c r="AD6" i="41"/>
  <c r="AF9" i="41"/>
  <c r="AH9" i="41"/>
  <c r="AJ9" i="41" s="1"/>
  <c r="AK10" i="41"/>
  <c r="Z10" i="41"/>
  <c r="AG10" i="41" s="1"/>
  <c r="AL10" i="41"/>
  <c r="AK12" i="41"/>
  <c r="AL12" i="41" s="1"/>
  <c r="Z12" i="41"/>
  <c r="AG12" i="41" s="1"/>
  <c r="AL13" i="41"/>
  <c r="AK17" i="41"/>
  <c r="AL17" i="41" s="1"/>
  <c r="Z17" i="41"/>
  <c r="AG17" i="41" s="1"/>
  <c r="AD22" i="41"/>
  <c r="AF25" i="41"/>
  <c r="AH25" i="41"/>
  <c r="AJ25" i="41" s="1"/>
  <c r="AK26" i="41"/>
  <c r="AL26" i="41" s="1"/>
  <c r="Z26" i="41"/>
  <c r="AG26" i="41" s="1"/>
  <c r="AK28" i="41"/>
  <c r="Z28" i="41"/>
  <c r="AG28" i="41" s="1"/>
  <c r="AL29" i="41"/>
  <c r="AK33" i="41"/>
  <c r="Z33" i="41"/>
  <c r="AG33" i="41" s="1"/>
  <c r="AN33" i="41" s="1"/>
  <c r="AD38" i="41"/>
  <c r="AH39" i="41"/>
  <c r="AJ39" i="41" s="1"/>
  <c r="AF39" i="41"/>
  <c r="AL40" i="41"/>
  <c r="AF41" i="41"/>
  <c r="AH41" i="41"/>
  <c r="AJ41" i="41" s="1"/>
  <c r="AK42" i="41"/>
  <c r="Z42" i="41"/>
  <c r="AG42" i="41" s="1"/>
  <c r="AL42" i="41"/>
  <c r="AK44" i="41"/>
  <c r="AL44" i="41" s="1"/>
  <c r="Z44" i="41"/>
  <c r="AG44" i="41" s="1"/>
  <c r="AK49" i="41"/>
  <c r="AL49" i="41" s="1"/>
  <c r="Z49" i="41"/>
  <c r="AG49" i="41" s="1"/>
  <c r="AF55" i="41"/>
  <c r="AK58" i="41"/>
  <c r="AL58" i="41" s="1"/>
  <c r="Z58" i="41"/>
  <c r="AG58" i="41" s="1"/>
  <c r="AK60" i="41"/>
  <c r="Z60" i="41"/>
  <c r="AG60" i="41" s="1"/>
  <c r="AL61" i="41"/>
  <c r="AK65" i="41"/>
  <c r="AL65" i="41" s="1"/>
  <c r="Z65" i="41"/>
  <c r="AG65" i="41" s="1"/>
  <c r="AD70" i="41"/>
  <c r="AH71" i="41"/>
  <c r="AJ71" i="41" s="1"/>
  <c r="AF71" i="41"/>
  <c r="AH73" i="41"/>
  <c r="AJ73" i="41" s="1"/>
  <c r="AK74" i="41"/>
  <c r="AL74" i="41" s="1"/>
  <c r="AK76" i="41"/>
  <c r="AL76" i="41" s="1"/>
  <c r="Z76" i="41"/>
  <c r="AG76" i="41" s="1"/>
  <c r="AK79" i="41"/>
  <c r="Z79" i="41"/>
  <c r="AG79" i="41" s="1"/>
  <c r="X244" i="41"/>
  <c r="Y5" i="41"/>
  <c r="AF13" i="41"/>
  <c r="AH13" i="41"/>
  <c r="AJ13" i="41" s="1"/>
  <c r="Z14" i="41"/>
  <c r="AG14" i="41" s="1"/>
  <c r="AK16" i="41"/>
  <c r="Z16" i="41"/>
  <c r="AG16" i="41" s="1"/>
  <c r="AK21" i="41"/>
  <c r="AL21" i="41" s="1"/>
  <c r="Z21" i="41"/>
  <c r="AG21" i="41" s="1"/>
  <c r="AH27" i="41"/>
  <c r="AJ27" i="41" s="1"/>
  <c r="AL28" i="41"/>
  <c r="AF29" i="41"/>
  <c r="AH29" i="41"/>
  <c r="AJ29" i="41" s="1"/>
  <c r="AK30" i="41"/>
  <c r="AL30" i="41" s="1"/>
  <c r="Z30" i="41"/>
  <c r="AG30" i="41" s="1"/>
  <c r="AN30" i="41" s="1"/>
  <c r="AK32" i="41"/>
  <c r="Z32" i="41"/>
  <c r="AG32" i="41" s="1"/>
  <c r="AL33" i="41"/>
  <c r="AK37" i="41"/>
  <c r="AL37" i="41" s="1"/>
  <c r="Z37" i="41"/>
  <c r="AG37" i="41" s="1"/>
  <c r="AH43" i="41"/>
  <c r="AJ43" i="41" s="1"/>
  <c r="AF45" i="41"/>
  <c r="AH45" i="41"/>
  <c r="AJ45" i="41" s="1"/>
  <c r="AK48" i="41"/>
  <c r="Z48" i="41"/>
  <c r="AG48" i="41" s="1"/>
  <c r="AK53" i="41"/>
  <c r="AL53" i="41" s="1"/>
  <c r="Z53" i="41"/>
  <c r="AG53" i="41" s="1"/>
  <c r="AH59" i="41"/>
  <c r="AJ59" i="41" s="1"/>
  <c r="AL60" i="41"/>
  <c r="AF61" i="41"/>
  <c r="AH61" i="41"/>
  <c r="AJ61" i="41" s="1"/>
  <c r="AK62" i="41"/>
  <c r="AL62" i="41" s="1"/>
  <c r="Z62" i="41"/>
  <c r="AG62" i="41" s="1"/>
  <c r="AN62" i="41" s="1"/>
  <c r="AK64" i="41"/>
  <c r="AL64" i="41" s="1"/>
  <c r="Z64" i="41"/>
  <c r="AG64" i="41" s="1"/>
  <c r="AK69" i="41"/>
  <c r="AL69" i="41" s="1"/>
  <c r="Z69" i="41"/>
  <c r="AG69" i="41" s="1"/>
  <c r="AH75" i="41"/>
  <c r="AJ75" i="41" s="1"/>
  <c r="AF77" i="41"/>
  <c r="AH77" i="41"/>
  <c r="AJ77" i="41" s="1"/>
  <c r="Y78" i="41"/>
  <c r="AF79" i="41"/>
  <c r="AK81" i="41"/>
  <c r="AL81" i="41" s="1"/>
  <c r="AD81" i="41"/>
  <c r="AK82" i="41"/>
  <c r="AL82" i="41" s="1"/>
  <c r="Z82" i="41"/>
  <c r="AG82" i="41" s="1"/>
  <c r="AK83" i="41"/>
  <c r="Z83" i="41"/>
  <c r="AG83" i="41" s="1"/>
  <c r="AK87" i="41"/>
  <c r="AL87" i="41" s="1"/>
  <c r="Z87" i="41"/>
  <c r="AG87" i="41" s="1"/>
  <c r="AN87" i="41" s="1"/>
  <c r="AK116" i="41"/>
  <c r="Z116" i="41"/>
  <c r="AG116" i="41" s="1"/>
  <c r="AD116" i="41"/>
  <c r="Z118" i="41"/>
  <c r="AG118" i="41" s="1"/>
  <c r="AK118" i="41"/>
  <c r="AK9" i="41"/>
  <c r="AL9" i="41" s="1"/>
  <c r="Z9" i="41"/>
  <c r="AG9" i="41" s="1"/>
  <c r="AH10" i="41"/>
  <c r="AJ10" i="41" s="1"/>
  <c r="AD15" i="41"/>
  <c r="AL16" i="41"/>
  <c r="AD17" i="41"/>
  <c r="Y18" i="41"/>
  <c r="Z19" i="41"/>
  <c r="AG19" i="41" s="1"/>
  <c r="AK25" i="41"/>
  <c r="AL25" i="41" s="1"/>
  <c r="Z25" i="41"/>
  <c r="AG25" i="41" s="1"/>
  <c r="AH26" i="41"/>
  <c r="AJ26" i="41" s="1"/>
  <c r="AD30" i="41"/>
  <c r="AD31" i="41"/>
  <c r="AL32" i="41"/>
  <c r="AD33" i="41"/>
  <c r="Y34" i="41"/>
  <c r="Z35" i="41"/>
  <c r="AG35" i="41" s="1"/>
  <c r="AK36" i="41"/>
  <c r="AL36" i="41" s="1"/>
  <c r="Z36" i="41"/>
  <c r="AG36" i="41" s="1"/>
  <c r="AK41" i="41"/>
  <c r="AL41" i="41" s="1"/>
  <c r="Z41" i="41"/>
  <c r="AG41" i="41" s="1"/>
  <c r="AH42" i="41"/>
  <c r="AJ42" i="41" s="1"/>
  <c r="AD47" i="41"/>
  <c r="AL48" i="41"/>
  <c r="AD49" i="41"/>
  <c r="Y50" i="41"/>
  <c r="AD50" i="41" s="1"/>
  <c r="Z51" i="41"/>
  <c r="AG51" i="41" s="1"/>
  <c r="AK52" i="41"/>
  <c r="AL52" i="41" s="1"/>
  <c r="Z52" i="41"/>
  <c r="AG52" i="41" s="1"/>
  <c r="Z57" i="41"/>
  <c r="AG57" i="41" s="1"/>
  <c r="AH58" i="41"/>
  <c r="AJ58" i="41" s="1"/>
  <c r="AD62" i="41"/>
  <c r="AD63" i="41"/>
  <c r="AD65" i="41"/>
  <c r="Y66" i="41"/>
  <c r="Z67" i="41"/>
  <c r="AG67" i="41" s="1"/>
  <c r="AK68" i="41"/>
  <c r="AL68" i="41" s="1"/>
  <c r="Z68" i="41"/>
  <c r="AG68" i="41" s="1"/>
  <c r="AK73" i="41"/>
  <c r="AL73" i="41" s="1"/>
  <c r="Z73" i="41"/>
  <c r="AG73" i="41" s="1"/>
  <c r="AD78" i="41"/>
  <c r="AL80" i="41"/>
  <c r="AD82" i="41"/>
  <c r="AD83" i="41"/>
  <c r="AK108" i="41"/>
  <c r="AL108" i="41" s="1"/>
  <c r="Z108" i="41"/>
  <c r="AG108" i="41" s="1"/>
  <c r="AD108" i="41"/>
  <c r="AC244" i="41"/>
  <c r="AD8" i="41"/>
  <c r="AD12" i="41"/>
  <c r="AD16" i="41"/>
  <c r="AD20" i="41"/>
  <c r="AD24" i="41"/>
  <c r="AD28" i="41"/>
  <c r="AD32" i="41"/>
  <c r="AD36" i="41"/>
  <c r="AD40" i="41"/>
  <c r="AD44" i="41"/>
  <c r="AD48" i="41"/>
  <c r="AD52" i="41"/>
  <c r="AD56" i="41"/>
  <c r="AD60" i="41"/>
  <c r="AD64" i="41"/>
  <c r="AD68" i="41"/>
  <c r="AD72" i="41"/>
  <c r="AD76" i="41"/>
  <c r="AD80" i="41"/>
  <c r="AD87" i="41"/>
  <c r="AK90" i="41"/>
  <c r="AL90" i="41" s="1"/>
  <c r="AN90" i="41" s="1"/>
  <c r="AD95" i="41"/>
  <c r="AD96" i="41"/>
  <c r="AK98" i="41"/>
  <c r="AL98" i="41" s="1"/>
  <c r="AN98" i="41" s="1"/>
  <c r="Z100" i="41"/>
  <c r="AG100" i="41" s="1"/>
  <c r="AD103" i="41"/>
  <c r="AD104" i="41"/>
  <c r="Z107" i="41"/>
  <c r="AG107" i="41" s="1"/>
  <c r="AD107" i="41"/>
  <c r="AK107" i="41"/>
  <c r="AD111" i="41"/>
  <c r="AD112" i="41"/>
  <c r="AL116" i="41"/>
  <c r="Z117" i="41"/>
  <c r="AG117" i="41" s="1"/>
  <c r="AN117" i="41" s="1"/>
  <c r="AK117" i="41"/>
  <c r="AL117" i="41"/>
  <c r="AK123" i="41"/>
  <c r="AL123" i="41" s="1"/>
  <c r="Z123" i="41"/>
  <c r="AG123" i="41" s="1"/>
  <c r="AK128" i="41"/>
  <c r="Z128" i="41"/>
  <c r="AG128" i="41" s="1"/>
  <c r="AD128" i="41"/>
  <c r="AK148" i="41"/>
  <c r="AL148" i="41" s="1"/>
  <c r="Z148" i="41"/>
  <c r="AG148" i="41" s="1"/>
  <c r="AN148" i="41" s="1"/>
  <c r="AK150" i="41"/>
  <c r="AL150" i="41" s="1"/>
  <c r="Z150" i="41"/>
  <c r="AG150" i="41" s="1"/>
  <c r="AK84" i="41"/>
  <c r="AL84" i="41" s="1"/>
  <c r="AN84" i="41" s="1"/>
  <c r="AD89" i="41"/>
  <c r="AF90" i="41"/>
  <c r="AH90" i="41"/>
  <c r="AJ90" i="41" s="1"/>
  <c r="AK91" i="41"/>
  <c r="Z91" i="41"/>
  <c r="AG91" i="41" s="1"/>
  <c r="AD97" i="41"/>
  <c r="AF98" i="41"/>
  <c r="AH98" i="41"/>
  <c r="AJ98" i="41" s="1"/>
  <c r="AK99" i="41"/>
  <c r="Z99" i="41"/>
  <c r="AG99" i="41" s="1"/>
  <c r="AK101" i="41"/>
  <c r="AL101" i="41" s="1"/>
  <c r="AK102" i="41"/>
  <c r="AL107" i="41"/>
  <c r="AK109" i="41"/>
  <c r="AL109" i="41" s="1"/>
  <c r="Z109" i="41"/>
  <c r="AG109" i="41" s="1"/>
  <c r="AN109" i="41" s="1"/>
  <c r="AK110" i="41"/>
  <c r="AL110" i="41" s="1"/>
  <c r="AN110" i="41" s="1"/>
  <c r="AF117" i="41"/>
  <c r="AH117" i="41"/>
  <c r="AJ117" i="41" s="1"/>
  <c r="AD118" i="41"/>
  <c r="AL118" i="41"/>
  <c r="AF124" i="41"/>
  <c r="AH124" i="41"/>
  <c r="AJ124" i="41" s="1"/>
  <c r="AL128" i="41"/>
  <c r="AK134" i="41"/>
  <c r="Z134" i="41"/>
  <c r="AG134" i="41" s="1"/>
  <c r="AH145" i="41"/>
  <c r="AJ145" i="41" s="1"/>
  <c r="AF145" i="41"/>
  <c r="AK153" i="41"/>
  <c r="AL153" i="41" s="1"/>
  <c r="Z153" i="41"/>
  <c r="AG153" i="41" s="1"/>
  <c r="Z159" i="41"/>
  <c r="AG159" i="41" s="1"/>
  <c r="AK159" i="41"/>
  <c r="AL159" i="41" s="1"/>
  <c r="AD176" i="41"/>
  <c r="AL7" i="41"/>
  <c r="AL19" i="41"/>
  <c r="AL23" i="41"/>
  <c r="AL27" i="41"/>
  <c r="AN27" i="41" s="1"/>
  <c r="AL31" i="41"/>
  <c r="AN31" i="41" s="1"/>
  <c r="AL35" i="41"/>
  <c r="AL39" i="41"/>
  <c r="AL51" i="41"/>
  <c r="AL55" i="41"/>
  <c r="AL59" i="41"/>
  <c r="AN59" i="41" s="1"/>
  <c r="AL63" i="41"/>
  <c r="AN63" i="41" s="1"/>
  <c r="AL67" i="41"/>
  <c r="AL71" i="41"/>
  <c r="AL79" i="41"/>
  <c r="Z80" i="41"/>
  <c r="AG80" i="41" s="1"/>
  <c r="AL83" i="41"/>
  <c r="AK85" i="41"/>
  <c r="AL85" i="41" s="1"/>
  <c r="Z85" i="41"/>
  <c r="AG85" i="41" s="1"/>
  <c r="AL89" i="41"/>
  <c r="AD91" i="41"/>
  <c r="AK93" i="41"/>
  <c r="AL93" i="41" s="1"/>
  <c r="Z93" i="41"/>
  <c r="AG93" i="41" s="1"/>
  <c r="Z96" i="41"/>
  <c r="AG96" i="41" s="1"/>
  <c r="AL97" i="41"/>
  <c r="AD99" i="41"/>
  <c r="AD101" i="41"/>
  <c r="AD102" i="41"/>
  <c r="AL102" i="41"/>
  <c r="AN102" i="41" s="1"/>
  <c r="Z103" i="41"/>
  <c r="AG103" i="41" s="1"/>
  <c r="AN106" i="41"/>
  <c r="AD109" i="41"/>
  <c r="AD110" i="41"/>
  <c r="Z111" i="41"/>
  <c r="AG111" i="41" s="1"/>
  <c r="AN111" i="41" s="1"/>
  <c r="AK120" i="41"/>
  <c r="AL120" i="41" s="1"/>
  <c r="Z120" i="41"/>
  <c r="AG120" i="41" s="1"/>
  <c r="AN120" i="41" s="1"/>
  <c r="AK131" i="41"/>
  <c r="Z131" i="41"/>
  <c r="AG131" i="41" s="1"/>
  <c r="AD131" i="41"/>
  <c r="AF132" i="41"/>
  <c r="AH132" i="41"/>
  <c r="AJ132" i="41" s="1"/>
  <c r="AK137" i="41"/>
  <c r="Z137" i="41"/>
  <c r="AG137" i="41" s="1"/>
  <c r="AN149" i="41"/>
  <c r="AK155" i="41"/>
  <c r="Z155" i="41"/>
  <c r="AG155" i="41" s="1"/>
  <c r="AD155" i="41"/>
  <c r="AK169" i="41"/>
  <c r="Z169" i="41"/>
  <c r="AG169" i="41" s="1"/>
  <c r="AD169" i="41"/>
  <c r="AD85" i="41"/>
  <c r="AL88" i="41"/>
  <c r="AL91" i="41"/>
  <c r="AD93" i="41"/>
  <c r="AL96" i="41"/>
  <c r="AL99" i="41"/>
  <c r="AK104" i="41"/>
  <c r="AL104" i="41" s="1"/>
  <c r="Z104" i="41"/>
  <c r="AG104" i="41" s="1"/>
  <c r="AN104" i="41" s="1"/>
  <c r="AK112" i="41"/>
  <c r="AL112" i="41" s="1"/>
  <c r="Z112" i="41"/>
  <c r="AG112" i="41" s="1"/>
  <c r="AD115" i="41"/>
  <c r="Z115" i="41"/>
  <c r="AG115" i="41" s="1"/>
  <c r="AK115" i="41"/>
  <c r="AL115" i="41" s="1"/>
  <c r="AH119" i="41"/>
  <c r="AJ119" i="41" s="1"/>
  <c r="AF119" i="41"/>
  <c r="AD120" i="41"/>
  <c r="AK127" i="41"/>
  <c r="AL127" i="41" s="1"/>
  <c r="Z127" i="41"/>
  <c r="AG127" i="41" s="1"/>
  <c r="AD127" i="41"/>
  <c r="AK139" i="41"/>
  <c r="Z139" i="41"/>
  <c r="AG139" i="41" s="1"/>
  <c r="AD139" i="41"/>
  <c r="AL103" i="41"/>
  <c r="Y105" i="41"/>
  <c r="AD106" i="41"/>
  <c r="Y121" i="41"/>
  <c r="AL122" i="41"/>
  <c r="AN122" i="41" s="1"/>
  <c r="AD122" i="41"/>
  <c r="Y125" i="41"/>
  <c r="AL130" i="41"/>
  <c r="AN130" i="41" s="1"/>
  <c r="Y133" i="41"/>
  <c r="AD133" i="41" s="1"/>
  <c r="AK135" i="41"/>
  <c r="AL135" i="41" s="1"/>
  <c r="Z135" i="41"/>
  <c r="AG135" i="41" s="1"/>
  <c r="AD140" i="41"/>
  <c r="AH141" i="41"/>
  <c r="AJ141" i="41" s="1"/>
  <c r="AF141" i="41"/>
  <c r="Y144" i="41"/>
  <c r="Z145" i="41"/>
  <c r="AG145" i="41" s="1"/>
  <c r="AK146" i="41"/>
  <c r="AL146" i="41" s="1"/>
  <c r="Z146" i="41"/>
  <c r="AG146" i="41" s="1"/>
  <c r="AK151" i="41"/>
  <c r="AL151" i="41" s="1"/>
  <c r="Z151" i="41"/>
  <c r="AG151" i="41" s="1"/>
  <c r="AD156" i="41"/>
  <c r="AH157" i="41"/>
  <c r="AJ157" i="41" s="1"/>
  <c r="AF157" i="41"/>
  <c r="AD158" i="41"/>
  <c r="AD160" i="41"/>
  <c r="Z161" i="41"/>
  <c r="AG161" i="41" s="1"/>
  <c r="AK161" i="41"/>
  <c r="AL161" i="41" s="1"/>
  <c r="AN164" i="41"/>
  <c r="AK166" i="41"/>
  <c r="AL166" i="41" s="1"/>
  <c r="Z166" i="41"/>
  <c r="AG166" i="41" s="1"/>
  <c r="AD166" i="41"/>
  <c r="AK174" i="41"/>
  <c r="AL174" i="41" s="1"/>
  <c r="Z174" i="41"/>
  <c r="AG174" i="41" s="1"/>
  <c r="AD175" i="41"/>
  <c r="AK182" i="41"/>
  <c r="AL182" i="41" s="1"/>
  <c r="Z182" i="41"/>
  <c r="AG182" i="41" s="1"/>
  <c r="AD182" i="41"/>
  <c r="AL111" i="41"/>
  <c r="Y113" i="41"/>
  <c r="AD114" i="41"/>
  <c r="AD125" i="41"/>
  <c r="AL126" i="41"/>
  <c r="AN126" i="41" s="1"/>
  <c r="Y129" i="41"/>
  <c r="AL134" i="41"/>
  <c r="AD135" i="41"/>
  <c r="Y136" i="41"/>
  <c r="AK138" i="41"/>
  <c r="Z138" i="41"/>
  <c r="AG138" i="41" s="1"/>
  <c r="AL139" i="41"/>
  <c r="AK143" i="41"/>
  <c r="AL143" i="41" s="1"/>
  <c r="Z143" i="41"/>
  <c r="AG143" i="41" s="1"/>
  <c r="AD148" i="41"/>
  <c r="AD149" i="41"/>
  <c r="AD151" i="41"/>
  <c r="Y152" i="41"/>
  <c r="AK154" i="41"/>
  <c r="AL154" i="41" s="1"/>
  <c r="Z154" i="41"/>
  <c r="AG154" i="41" s="1"/>
  <c r="AL155" i="41"/>
  <c r="AD159" i="41"/>
  <c r="AK160" i="41"/>
  <c r="AL160" i="41" s="1"/>
  <c r="Z160" i="41"/>
  <c r="AG160" i="41" s="1"/>
  <c r="AD161" i="41"/>
  <c r="AK167" i="41"/>
  <c r="AL167" i="41" s="1"/>
  <c r="Z167" i="41"/>
  <c r="AG167" i="41" s="1"/>
  <c r="AK205" i="41"/>
  <c r="Z205" i="41"/>
  <c r="AG205" i="41" s="1"/>
  <c r="AK124" i="41"/>
  <c r="AL124" i="41" s="1"/>
  <c r="Z124" i="41"/>
  <c r="AG124" i="41" s="1"/>
  <c r="AL131" i="41"/>
  <c r="AK132" i="41"/>
  <c r="AL132" i="41" s="1"/>
  <c r="Z132" i="41"/>
  <c r="AG132" i="41" s="1"/>
  <c r="AD136" i="41"/>
  <c r="AD137" i="41"/>
  <c r="AL138" i="41"/>
  <c r="AK140" i="41"/>
  <c r="AL140" i="41" s="1"/>
  <c r="Z140" i="41"/>
  <c r="AG140" i="41" s="1"/>
  <c r="AN140" i="41" s="1"/>
  <c r="AK142" i="41"/>
  <c r="AL142" i="41" s="1"/>
  <c r="Z142" i="41"/>
  <c r="AG142" i="41" s="1"/>
  <c r="AK147" i="41"/>
  <c r="AL147" i="41" s="1"/>
  <c r="Z147" i="41"/>
  <c r="AG147" i="41" s="1"/>
  <c r="AD152" i="41"/>
  <c r="AD153" i="41"/>
  <c r="AK156" i="41"/>
  <c r="AL156" i="41" s="1"/>
  <c r="Z156" i="41"/>
  <c r="AG156" i="41" s="1"/>
  <c r="AN156" i="41" s="1"/>
  <c r="AK158" i="41"/>
  <c r="Z158" i="41"/>
  <c r="AG158" i="41" s="1"/>
  <c r="AN172" i="41"/>
  <c r="Z176" i="41"/>
  <c r="AG176" i="41" s="1"/>
  <c r="AK176" i="41"/>
  <c r="AL176" i="41" s="1"/>
  <c r="AO180" i="41"/>
  <c r="AP180" i="41"/>
  <c r="AK190" i="41"/>
  <c r="Z190" i="41"/>
  <c r="AG190" i="41" s="1"/>
  <c r="AD190" i="41"/>
  <c r="AF194" i="41"/>
  <c r="AH194" i="41"/>
  <c r="AJ194" i="41" s="1"/>
  <c r="AK196" i="41"/>
  <c r="Z196" i="41"/>
  <c r="AG196" i="41" s="1"/>
  <c r="AD126" i="41"/>
  <c r="AD130" i="41"/>
  <c r="AD134" i="41"/>
  <c r="AD138" i="41"/>
  <c r="AD142" i="41"/>
  <c r="AD146" i="41"/>
  <c r="AD150" i="41"/>
  <c r="AD154" i="41"/>
  <c r="AL158" i="41"/>
  <c r="AK165" i="41"/>
  <c r="AL165" i="41" s="1"/>
  <c r="AD170" i="41"/>
  <c r="Z175" i="41"/>
  <c r="AG175" i="41" s="1"/>
  <c r="AK175" i="41"/>
  <c r="AL175" i="41" s="1"/>
  <c r="AK185" i="41"/>
  <c r="AL185" i="41" s="1"/>
  <c r="Z185" i="41"/>
  <c r="AG185" i="41" s="1"/>
  <c r="AD185" i="41"/>
  <c r="AK193" i="41"/>
  <c r="AL193" i="41" s="1"/>
  <c r="Z193" i="41"/>
  <c r="AG193" i="41" s="1"/>
  <c r="AD193" i="41"/>
  <c r="AK209" i="41"/>
  <c r="AL209" i="41" s="1"/>
  <c r="Z209" i="41"/>
  <c r="AG209" i="41" s="1"/>
  <c r="AL137" i="41"/>
  <c r="AL145" i="41"/>
  <c r="AL149" i="41"/>
  <c r="AL157" i="41"/>
  <c r="AN157" i="41" s="1"/>
  <c r="Y162" i="41"/>
  <c r="AD162" i="41" s="1"/>
  <c r="AD167" i="41"/>
  <c r="AD168" i="41"/>
  <c r="AL168" i="41"/>
  <c r="AN168" i="41" s="1"/>
  <c r="AK178" i="41"/>
  <c r="AL178" i="41" s="1"/>
  <c r="Z178" i="41"/>
  <c r="AG178" i="41" s="1"/>
  <c r="AK181" i="41"/>
  <c r="AL181" i="41" s="1"/>
  <c r="Z181" i="41"/>
  <c r="AG181" i="41" s="1"/>
  <c r="AD181" i="41"/>
  <c r="AK189" i="41"/>
  <c r="AL189" i="41" s="1"/>
  <c r="Z189" i="41"/>
  <c r="AG189" i="41" s="1"/>
  <c r="AD189" i="41"/>
  <c r="AL190" i="41"/>
  <c r="AK201" i="41"/>
  <c r="AL201" i="41" s="1"/>
  <c r="AN201" i="41" s="1"/>
  <c r="AD211" i="41"/>
  <c r="AD163" i="41"/>
  <c r="Z165" i="41"/>
  <c r="AG165" i="41" s="1"/>
  <c r="AK170" i="41"/>
  <c r="AL170" i="41" s="1"/>
  <c r="Z170" i="41"/>
  <c r="AG170" i="41" s="1"/>
  <c r="AD173" i="41"/>
  <c r="Z173" i="41"/>
  <c r="AG173" i="41" s="1"/>
  <c r="AK173" i="41"/>
  <c r="AL173" i="41" s="1"/>
  <c r="AD178" i="41"/>
  <c r="AK186" i="41"/>
  <c r="AL186" i="41" s="1"/>
  <c r="Z186" i="41"/>
  <c r="AG186" i="41" s="1"/>
  <c r="AK194" i="41"/>
  <c r="AL194" i="41" s="1"/>
  <c r="Z194" i="41"/>
  <c r="AG194" i="41" s="1"/>
  <c r="Y163" i="41"/>
  <c r="AD164" i="41"/>
  <c r="Y179" i="41"/>
  <c r="AD180" i="41"/>
  <c r="AL184" i="41"/>
  <c r="AN184" i="41" s="1"/>
  <c r="Y187" i="41"/>
  <c r="AD187" i="41" s="1"/>
  <c r="Y195" i="41"/>
  <c r="AK197" i="41"/>
  <c r="AL197" i="41" s="1"/>
  <c r="Z197" i="41"/>
  <c r="AG197" i="41" s="1"/>
  <c r="Y199" i="41"/>
  <c r="AK202" i="41"/>
  <c r="AD202" i="41"/>
  <c r="AD203" i="41"/>
  <c r="AL207" i="41"/>
  <c r="AK213" i="41"/>
  <c r="Z213" i="41"/>
  <c r="AG213" i="41" s="1"/>
  <c r="AH231" i="41"/>
  <c r="AJ231" i="41" s="1"/>
  <c r="AF231" i="41"/>
  <c r="AL169" i="41"/>
  <c r="Y171" i="41"/>
  <c r="AD172" i="41"/>
  <c r="Y183" i="41"/>
  <c r="AL188" i="41"/>
  <c r="AN188" i="41" s="1"/>
  <c r="Y191" i="41"/>
  <c r="AD195" i="41"/>
  <c r="AL196" i="41"/>
  <c r="AF197" i="41"/>
  <c r="AH197" i="41"/>
  <c r="AJ197" i="41" s="1"/>
  <c r="Y198" i="41"/>
  <c r="AK203" i="41"/>
  <c r="AL203" i="41" s="1"/>
  <c r="Z203" i="41"/>
  <c r="AG203" i="41" s="1"/>
  <c r="AH204" i="41"/>
  <c r="AJ204" i="41" s="1"/>
  <c r="AF204" i="41"/>
  <c r="AK210" i="41"/>
  <c r="Z210" i="41"/>
  <c r="AG210" i="41" s="1"/>
  <c r="AD210" i="41"/>
  <c r="AD218" i="41"/>
  <c r="AL218" i="41"/>
  <c r="AL228" i="41"/>
  <c r="AK211" i="41"/>
  <c r="AL211" i="41" s="1"/>
  <c r="Z211" i="41"/>
  <c r="AG211" i="41" s="1"/>
  <c r="AD184" i="41"/>
  <c r="AD188" i="41"/>
  <c r="AD192" i="41"/>
  <c r="AD196" i="41"/>
  <c r="AL204" i="41"/>
  <c r="AN204" i="41" s="1"/>
  <c r="AK204" i="41"/>
  <c r="AD209" i="41"/>
  <c r="AK212" i="41"/>
  <c r="AL212" i="41" s="1"/>
  <c r="AN212" i="41" s="1"/>
  <c r="AK214" i="41"/>
  <c r="AL214" i="41" s="1"/>
  <c r="Z214" i="41"/>
  <c r="AG214" i="41" s="1"/>
  <c r="AD223" i="41"/>
  <c r="Z223" i="41"/>
  <c r="AG223" i="41" s="1"/>
  <c r="AK223" i="41"/>
  <c r="AK233" i="41"/>
  <c r="Z233" i="41"/>
  <c r="AG233" i="41" s="1"/>
  <c r="AD233" i="41"/>
  <c r="AH239" i="41"/>
  <c r="AJ239" i="41" s="1"/>
  <c r="AF239" i="41"/>
  <c r="AL202" i="41"/>
  <c r="AN202" i="41" s="1"/>
  <c r="AD205" i="41"/>
  <c r="AK207" i="41"/>
  <c r="Z207" i="41"/>
  <c r="AG207" i="41" s="1"/>
  <c r="AL213" i="41"/>
  <c r="AK216" i="41"/>
  <c r="Z216" i="41"/>
  <c r="AG216" i="41" s="1"/>
  <c r="AD216" i="41"/>
  <c r="AH220" i="41"/>
  <c r="AJ220" i="41" s="1"/>
  <c r="AF220" i="41"/>
  <c r="AD226" i="41"/>
  <c r="AL226" i="41"/>
  <c r="AN226" i="41" s="1"/>
  <c r="AK238" i="41"/>
  <c r="AL238" i="41" s="1"/>
  <c r="Z238" i="41"/>
  <c r="AG238" i="41" s="1"/>
  <c r="Y200" i="41"/>
  <c r="AD201" i="41"/>
  <c r="AL205" i="41"/>
  <c r="AD207" i="41"/>
  <c r="AL210" i="41"/>
  <c r="Z215" i="41"/>
  <c r="AG215" i="41" s="1"/>
  <c r="AK215" i="41"/>
  <c r="AL215" i="41" s="1"/>
  <c r="AN218" i="41"/>
  <c r="AL219" i="41"/>
  <c r="AK224" i="41"/>
  <c r="Z224" i="41"/>
  <c r="AG224" i="41" s="1"/>
  <c r="AD224" i="41"/>
  <c r="AF229" i="41"/>
  <c r="AH229" i="41"/>
  <c r="AJ229" i="41" s="1"/>
  <c r="AD213" i="41"/>
  <c r="Z219" i="41"/>
  <c r="AG219" i="41" s="1"/>
  <c r="Y221" i="41"/>
  <c r="AL222" i="41"/>
  <c r="AN222" i="41" s="1"/>
  <c r="AK228" i="41"/>
  <c r="Z228" i="41"/>
  <c r="AG228" i="41" s="1"/>
  <c r="AD228" i="41"/>
  <c r="AL229" i="41"/>
  <c r="AK230" i="41"/>
  <c r="AL230" i="41" s="1"/>
  <c r="Z230" i="41"/>
  <c r="AG230" i="41" s="1"/>
  <c r="AN230" i="41" s="1"/>
  <c r="AD234" i="41"/>
  <c r="AK236" i="41"/>
  <c r="AL236" i="41" s="1"/>
  <c r="Z236" i="41"/>
  <c r="AG236" i="41" s="1"/>
  <c r="AD236" i="41"/>
  <c r="AL216" i="41"/>
  <c r="Y217" i="41"/>
  <c r="AF219" i="41"/>
  <c r="AK219" i="41"/>
  <c r="AL224" i="41"/>
  <c r="Y225" i="41"/>
  <c r="AD225" i="41" s="1"/>
  <c r="AK232" i="41"/>
  <c r="Z232" i="41"/>
  <c r="AG232" i="41" s="1"/>
  <c r="AD232" i="41"/>
  <c r="AL233" i="41"/>
  <c r="AK234" i="41"/>
  <c r="AL234" i="41" s="1"/>
  <c r="Z234" i="41"/>
  <c r="AG234" i="41" s="1"/>
  <c r="AN234" i="41" s="1"/>
  <c r="AD238" i="41"/>
  <c r="AK220" i="41"/>
  <c r="AL220" i="41" s="1"/>
  <c r="Z220" i="41"/>
  <c r="AG220" i="41" s="1"/>
  <c r="AL223" i="41"/>
  <c r="AK229" i="41"/>
  <c r="Z229" i="41"/>
  <c r="AG229" i="41" s="1"/>
  <c r="AL232" i="41"/>
  <c r="AH235" i="41"/>
  <c r="AJ235" i="41" s="1"/>
  <c r="AF235" i="41"/>
  <c r="AK237" i="41"/>
  <c r="AL237" i="41" s="1"/>
  <c r="Z237" i="41"/>
  <c r="AG237" i="41" s="1"/>
  <c r="AD215" i="41"/>
  <c r="AD227" i="41"/>
  <c r="BA75" i="39"/>
  <c r="BB75" i="39" s="1"/>
  <c r="BE75" i="39"/>
  <c r="BA83" i="39"/>
  <c r="BB83" i="39" s="1"/>
  <c r="BE83" i="39"/>
  <c r="BH83" i="39" s="1"/>
  <c r="BA67" i="39"/>
  <c r="BB67" i="39" s="1"/>
  <c r="BE67" i="39"/>
  <c r="BF55" i="39"/>
  <c r="BG55" i="39"/>
  <c r="BF39" i="39"/>
  <c r="BG39" i="39"/>
  <c r="BF47" i="39"/>
  <c r="BG47" i="39"/>
  <c r="BA63" i="39"/>
  <c r="BB63" i="39" s="1"/>
  <c r="BE63" i="39"/>
  <c r="BF63" i="39" s="1"/>
  <c r="BA79" i="39"/>
  <c r="BB79" i="39" s="1"/>
  <c r="BE79" i="39"/>
  <c r="BF79" i="39" s="1"/>
  <c r="BA214" i="39"/>
  <c r="BB214" i="39" s="1"/>
  <c r="BE214" i="39"/>
  <c r="BF64" i="39"/>
  <c r="AZ71" i="39"/>
  <c r="BA76" i="39"/>
  <c r="BB76" i="39" s="1"/>
  <c r="AY93" i="39"/>
  <c r="AX93" i="39"/>
  <c r="AZ93" i="39"/>
  <c r="AY103" i="39"/>
  <c r="AZ103" i="39"/>
  <c r="BE103" i="39" s="1"/>
  <c r="AX119" i="39"/>
  <c r="AY119" i="39"/>
  <c r="BA122" i="39"/>
  <c r="BB122" i="39" s="1"/>
  <c r="BE122" i="39"/>
  <c r="AY127" i="39"/>
  <c r="AZ127" i="39"/>
  <c r="AY131" i="39"/>
  <c r="AZ131" i="39"/>
  <c r="AX154" i="39"/>
  <c r="AY154" i="39"/>
  <c r="AZ154" i="39"/>
  <c r="BA154" i="39" s="1"/>
  <c r="BB154" i="39" s="1"/>
  <c r="AX158" i="39"/>
  <c r="AZ158" i="39"/>
  <c r="BA158" i="39" s="1"/>
  <c r="BB158" i="39" s="1"/>
  <c r="AZ167" i="39"/>
  <c r="AX167" i="39"/>
  <c r="AY167" i="39"/>
  <c r="BE174" i="39"/>
  <c r="BF174" i="39" s="1"/>
  <c r="AX177" i="39"/>
  <c r="AY177" i="39"/>
  <c r="AZ177" i="39"/>
  <c r="AX181" i="39"/>
  <c r="AZ181" i="39"/>
  <c r="AY222" i="39"/>
  <c r="AZ222" i="39"/>
  <c r="BA222" i="39" s="1"/>
  <c r="BB222" i="39" s="1"/>
  <c r="AZ243" i="39"/>
  <c r="BE243" i="39" s="1"/>
  <c r="AX243" i="39"/>
  <c r="AY243" i="39"/>
  <c r="Q247" i="39"/>
  <c r="AX43" i="39"/>
  <c r="AY46" i="39"/>
  <c r="AY50" i="39"/>
  <c r="AY109" i="39"/>
  <c r="AX109" i="39"/>
  <c r="AZ109" i="39"/>
  <c r="BA109" i="39" s="1"/>
  <c r="BB109" i="39" s="1"/>
  <c r="BE120" i="39"/>
  <c r="BA120" i="39"/>
  <c r="BB120" i="39" s="1"/>
  <c r="BA142" i="39"/>
  <c r="BB142" i="39" s="1"/>
  <c r="BE142" i="39"/>
  <c r="BH142" i="39" s="1"/>
  <c r="AY151" i="39"/>
  <c r="AZ151" i="39"/>
  <c r="BE151" i="39" s="1"/>
  <c r="BG151" i="39" s="1"/>
  <c r="BE166" i="39"/>
  <c r="BG166" i="39" s="1"/>
  <c r="AX186" i="39"/>
  <c r="AY186" i="39"/>
  <c r="AX190" i="39"/>
  <c r="AY190" i="39"/>
  <c r="AX198" i="39"/>
  <c r="AY198" i="39"/>
  <c r="AZ240" i="39"/>
  <c r="AX240" i="39"/>
  <c r="AX7" i="39"/>
  <c r="BG7" i="39"/>
  <c r="BE10" i="39"/>
  <c r="BH10" i="39" s="1"/>
  <c r="BE14" i="39"/>
  <c r="BF14" i="39" s="1"/>
  <c r="AX15" i="39"/>
  <c r="BG15" i="39"/>
  <c r="AY19" i="39"/>
  <c r="AZ22" i="39"/>
  <c r="BA22" i="39" s="1"/>
  <c r="BB22" i="39" s="1"/>
  <c r="AX35" i="39"/>
  <c r="AY38" i="39"/>
  <c r="AZ42" i="39"/>
  <c r="AY43" i="39"/>
  <c r="AZ46" i="39"/>
  <c r="AZ50" i="39"/>
  <c r="BA50" i="39" s="1"/>
  <c r="BB50" i="39" s="1"/>
  <c r="AY55" i="39"/>
  <c r="AY59" i="39"/>
  <c r="AY63" i="39"/>
  <c r="BA64" i="39"/>
  <c r="BB64" i="39" s="1"/>
  <c r="AY67" i="39"/>
  <c r="BE70" i="39"/>
  <c r="BF70" i="39" s="1"/>
  <c r="AX71" i="39"/>
  <c r="AZ73" i="39"/>
  <c r="BA73" i="39" s="1"/>
  <c r="BB73" i="39" s="1"/>
  <c r="AX76" i="39"/>
  <c r="BF76" i="39"/>
  <c r="BG84" i="39"/>
  <c r="AY86" i="39"/>
  <c r="AY87" i="39"/>
  <c r="AY94" i="39"/>
  <c r="AX95" i="39"/>
  <c r="AY95" i="39"/>
  <c r="AX101" i="39"/>
  <c r="AZ101" i="39"/>
  <c r="BA106" i="39"/>
  <c r="BB106" i="39" s="1"/>
  <c r="BE106" i="39"/>
  <c r="AY111" i="39"/>
  <c r="AZ111" i="39"/>
  <c r="BA113" i="39"/>
  <c r="BB113" i="39" s="1"/>
  <c r="BE113" i="39"/>
  <c r="AX115" i="39"/>
  <c r="AY115" i="39"/>
  <c r="BA146" i="39"/>
  <c r="BB146" i="39" s="1"/>
  <c r="BE146" i="39"/>
  <c r="AX147" i="39"/>
  <c r="AY147" i="39"/>
  <c r="AX151" i="39"/>
  <c r="BA161" i="39"/>
  <c r="BB161" i="39" s="1"/>
  <c r="BE161" i="39"/>
  <c r="AX162" i="39"/>
  <c r="AY162" i="39"/>
  <c r="BE170" i="39"/>
  <c r="BF170" i="39" s="1"/>
  <c r="BF182" i="39"/>
  <c r="BG182" i="39"/>
  <c r="AZ186" i="39"/>
  <c r="BE186" i="39" s="1"/>
  <c r="AX188" i="39"/>
  <c r="AZ188" i="39"/>
  <c r="AZ190" i="39"/>
  <c r="BE190" i="39" s="1"/>
  <c r="BG190" i="39" s="1"/>
  <c r="AX192" i="39"/>
  <c r="AZ192" i="39"/>
  <c r="AX196" i="39"/>
  <c r="AZ196" i="39"/>
  <c r="AZ198" i="39"/>
  <c r="BE198" i="39" s="1"/>
  <c r="BG198" i="39" s="1"/>
  <c r="AX200" i="39"/>
  <c r="AZ200" i="39"/>
  <c r="AX204" i="39"/>
  <c r="AZ204" i="39"/>
  <c r="AX208" i="39"/>
  <c r="AZ208" i="39"/>
  <c r="AX212" i="39"/>
  <c r="AZ212" i="39"/>
  <c r="BE215" i="39"/>
  <c r="BA215" i="39"/>
  <c r="BB215" i="39" s="1"/>
  <c r="AZ227" i="39"/>
  <c r="BE227" i="39" s="1"/>
  <c r="AX227" i="39"/>
  <c r="AY227" i="39"/>
  <c r="AZ232" i="39"/>
  <c r="AX232" i="39"/>
  <c r="AY238" i="39"/>
  <c r="AZ238" i="39"/>
  <c r="BA238" i="39" s="1"/>
  <c r="BB238" i="39" s="1"/>
  <c r="K247" i="39"/>
  <c r="W247" i="39"/>
  <c r="W253" i="39" s="1"/>
  <c r="W254" i="39" s="1"/>
  <c r="AX19" i="39"/>
  <c r="AY22" i="39"/>
  <c r="AY42" i="39"/>
  <c r="AX99" i="39"/>
  <c r="AY99" i="39"/>
  <c r="BA119" i="39"/>
  <c r="BB119" i="39" s="1"/>
  <c r="BE119" i="39"/>
  <c r="AY178" i="39"/>
  <c r="AZ178" i="39"/>
  <c r="AX194" i="39"/>
  <c r="AY194" i="39"/>
  <c r="AX202" i="39"/>
  <c r="AY202" i="39"/>
  <c r="AX206" i="39"/>
  <c r="AY206" i="39"/>
  <c r="AX210" i="39"/>
  <c r="AY210" i="39"/>
  <c r="AX214" i="39"/>
  <c r="AY214" i="39"/>
  <c r="BA217" i="39"/>
  <c r="BB217" i="39" s="1"/>
  <c r="BE217" i="39"/>
  <c r="AZ235" i="39"/>
  <c r="AX235" i="39"/>
  <c r="AY235" i="39"/>
  <c r="AX4" i="39"/>
  <c r="AY10" i="39"/>
  <c r="AY14" i="39"/>
  <c r="AY18" i="39"/>
  <c r="BG23" i="39"/>
  <c r="BE26" i="39"/>
  <c r="BH26" i="39" s="1"/>
  <c r="BE30" i="39"/>
  <c r="BH30" i="39" s="1"/>
  <c r="BG31" i="39"/>
  <c r="AZ38" i="39"/>
  <c r="BA38" i="39" s="1"/>
  <c r="BB38" i="39" s="1"/>
  <c r="AY54" i="39"/>
  <c r="BE57" i="39"/>
  <c r="BG57" i="39" s="1"/>
  <c r="AY58" i="39"/>
  <c r="BE61" i="39"/>
  <c r="BH61" i="39" s="1"/>
  <c r="AY62" i="39"/>
  <c r="BG68" i="39"/>
  <c r="AY76" i="39"/>
  <c r="BG76" i="39"/>
  <c r="BF80" i="39"/>
  <c r="AZ86" i="39"/>
  <c r="BE89" i="39"/>
  <c r="BG89" i="39" s="1"/>
  <c r="AY90" i="39"/>
  <c r="AX91" i="39"/>
  <c r="AY91" i="39"/>
  <c r="AZ95" i="39"/>
  <c r="BE95" i="39" s="1"/>
  <c r="BG95" i="39" s="1"/>
  <c r="AY97" i="39"/>
  <c r="AX97" i="39"/>
  <c r="AZ97" i="39"/>
  <c r="BA115" i="39"/>
  <c r="BB115" i="39" s="1"/>
  <c r="BE115" i="39"/>
  <c r="BF115" i="39" s="1"/>
  <c r="AZ116" i="39"/>
  <c r="AY116" i="39"/>
  <c r="AY125" i="39"/>
  <c r="AX125" i="39"/>
  <c r="AZ125" i="39"/>
  <c r="BA125" i="39" s="1"/>
  <c r="BB125" i="39" s="1"/>
  <c r="AX134" i="39"/>
  <c r="AY134" i="39"/>
  <c r="AZ134" i="39"/>
  <c r="BA134" i="39" s="1"/>
  <c r="BB134" i="39" s="1"/>
  <c r="BG135" i="39"/>
  <c r="AX138" i="39"/>
  <c r="AZ138" i="39"/>
  <c r="BA138" i="39" s="1"/>
  <c r="BB138" i="39" s="1"/>
  <c r="BF139" i="39"/>
  <c r="BG139" i="39"/>
  <c r="AZ147" i="39"/>
  <c r="BE147" i="39" s="1"/>
  <c r="BG147" i="39" s="1"/>
  <c r="AX149" i="39"/>
  <c r="AZ149" i="39"/>
  <c r="BA149" i="39" s="1"/>
  <c r="BB149" i="39" s="1"/>
  <c r="AZ162" i="39"/>
  <c r="AY164" i="39"/>
  <c r="AZ164" i="39"/>
  <c r="BA164" i="39" s="1"/>
  <c r="BB164" i="39" s="1"/>
  <c r="AZ219" i="39"/>
  <c r="AX219" i="39"/>
  <c r="AY219" i="39"/>
  <c r="AZ224" i="39"/>
  <c r="BA224" i="39" s="1"/>
  <c r="BB224" i="39" s="1"/>
  <c r="AX224" i="39"/>
  <c r="AY230" i="39"/>
  <c r="AZ230" i="39"/>
  <c r="BA230" i="39" s="1"/>
  <c r="BB230" i="39" s="1"/>
  <c r="BF171" i="39"/>
  <c r="BG175" i="39"/>
  <c r="BE37" i="39"/>
  <c r="BA37" i="39"/>
  <c r="BB37" i="39" s="1"/>
  <c r="BG9" i="39"/>
  <c r="BH9" i="39"/>
  <c r="BF9" i="39"/>
  <c r="BG25" i="39"/>
  <c r="BH25" i="39"/>
  <c r="BF25" i="39"/>
  <c r="BE53" i="39"/>
  <c r="BA53" i="39"/>
  <c r="BB53" i="39" s="1"/>
  <c r="BE21" i="39"/>
  <c r="BA21" i="39"/>
  <c r="BB21" i="39" s="1"/>
  <c r="BG41" i="39"/>
  <c r="BH41" i="39"/>
  <c r="BF41" i="39"/>
  <c r="BA45" i="39"/>
  <c r="BB45" i="39" s="1"/>
  <c r="BE45" i="39"/>
  <c r="Q251" i="39"/>
  <c r="AX13" i="39"/>
  <c r="AY13" i="39"/>
  <c r="AY40" i="39"/>
  <c r="AZ40" i="39"/>
  <c r="BF57" i="39"/>
  <c r="BH57" i="39"/>
  <c r="BA74" i="39"/>
  <c r="BB74" i="39" s="1"/>
  <c r="BE74" i="39"/>
  <c r="BA98" i="39"/>
  <c r="BB98" i="39" s="1"/>
  <c r="BE98" i="39"/>
  <c r="BA129" i="39"/>
  <c r="BB129" i="39" s="1"/>
  <c r="BE129" i="39"/>
  <c r="J247" i="39"/>
  <c r="K249" i="39" s="1"/>
  <c r="P247" i="39"/>
  <c r="Q249" i="39" s="1"/>
  <c r="Q253" i="39" s="1"/>
  <c r="Q254" i="39" s="1"/>
  <c r="V247" i="39"/>
  <c r="W249" i="39" s="1"/>
  <c r="AB247" i="39"/>
  <c r="BA9" i="39"/>
  <c r="BB9" i="39" s="1"/>
  <c r="BG11" i="39"/>
  <c r="AY12" i="39"/>
  <c r="AZ12" i="39"/>
  <c r="BH15" i="39"/>
  <c r="AX17" i="39"/>
  <c r="AY17" i="39"/>
  <c r="BE17" i="39"/>
  <c r="BE18" i="39"/>
  <c r="BA25" i="39"/>
  <c r="BB25" i="39" s="1"/>
  <c r="BG27" i="39"/>
  <c r="AY28" i="39"/>
  <c r="AZ28" i="39"/>
  <c r="BH31" i="39"/>
  <c r="AX33" i="39"/>
  <c r="AY33" i="39"/>
  <c r="BE33" i="39"/>
  <c r="BE34" i="39"/>
  <c r="BA41" i="39"/>
  <c r="BB41" i="39" s="1"/>
  <c r="BG43" i="39"/>
  <c r="AY44" i="39"/>
  <c r="AZ44" i="39"/>
  <c r="BH47" i="39"/>
  <c r="AX49" i="39"/>
  <c r="AY49" i="39"/>
  <c r="BE49" i="39"/>
  <c r="BE50" i="39"/>
  <c r="AY60" i="39"/>
  <c r="AX60" i="39"/>
  <c r="AZ60" i="39"/>
  <c r="AZ72" i="39"/>
  <c r="AY72" i="39"/>
  <c r="AX72" i="39"/>
  <c r="BE77" i="39"/>
  <c r="BF83" i="39"/>
  <c r="BF89" i="39"/>
  <c r="BA94" i="39"/>
  <c r="BB94" i="39" s="1"/>
  <c r="BE94" i="39"/>
  <c r="BH113" i="39"/>
  <c r="BG113" i="39"/>
  <c r="BF113" i="39"/>
  <c r="K253" i="39"/>
  <c r="K254" i="39" s="1"/>
  <c r="K251" i="39"/>
  <c r="AY8" i="39"/>
  <c r="AZ8" i="39"/>
  <c r="BH11" i="39"/>
  <c r="AY24" i="39"/>
  <c r="AZ24" i="39"/>
  <c r="BH27" i="39"/>
  <c r="AX29" i="39"/>
  <c r="AY29" i="39"/>
  <c r="AY56" i="39"/>
  <c r="AZ56" i="39"/>
  <c r="BG70" i="39"/>
  <c r="BA87" i="39"/>
  <c r="BB87" i="39" s="1"/>
  <c r="BE87" i="39"/>
  <c r="BH103" i="39"/>
  <c r="BF103" i="39"/>
  <c r="BG103" i="39"/>
  <c r="M247" i="39"/>
  <c r="N249" i="39" s="1"/>
  <c r="S247" i="39"/>
  <c r="T249" i="39" s="1"/>
  <c r="Y247" i="39"/>
  <c r="Z249" i="39" s="1"/>
  <c r="AW247" i="39"/>
  <c r="AZ4" i="39"/>
  <c r="AX5" i="39"/>
  <c r="BH7" i="39"/>
  <c r="AX8" i="39"/>
  <c r="AX9" i="39"/>
  <c r="AY9" i="39"/>
  <c r="BF10" i="39"/>
  <c r="BG10" i="39"/>
  <c r="AZ13" i="39"/>
  <c r="BG19" i="39"/>
  <c r="AY20" i="39"/>
  <c r="AZ20" i="39"/>
  <c r="BH23" i="39"/>
  <c r="AX24" i="39"/>
  <c r="AX25" i="39"/>
  <c r="AY25" i="39"/>
  <c r="BF26" i="39"/>
  <c r="BG26" i="39"/>
  <c r="AZ29" i="39"/>
  <c r="BG35" i="39"/>
  <c r="AY36" i="39"/>
  <c r="AZ36" i="39"/>
  <c r="BH39" i="39"/>
  <c r="AX40" i="39"/>
  <c r="AX41" i="39"/>
  <c r="AY41" i="39"/>
  <c r="BG51" i="39"/>
  <c r="AY52" i="39"/>
  <c r="AZ52" i="39"/>
  <c r="BH55" i="39"/>
  <c r="AX56" i="39"/>
  <c r="BH59" i="39"/>
  <c r="BF59" i="39"/>
  <c r="BF67" i="39"/>
  <c r="BH67" i="39"/>
  <c r="BG67" i="39"/>
  <c r="AZ88" i="39"/>
  <c r="AY88" i="39"/>
  <c r="AX88" i="39"/>
  <c r="BF119" i="39"/>
  <c r="BH119" i="39"/>
  <c r="BG119" i="39"/>
  <c r="AX145" i="39"/>
  <c r="AY145" i="39"/>
  <c r="AZ145" i="39"/>
  <c r="W251" i="39"/>
  <c r="BF30" i="39"/>
  <c r="BG30" i="39"/>
  <c r="BH43" i="39"/>
  <c r="AX45" i="39"/>
  <c r="AY45" i="39"/>
  <c r="BG61" i="39"/>
  <c r="BF61" i="39"/>
  <c r="AX66" i="39"/>
  <c r="AZ66" i="39"/>
  <c r="AY66" i="39"/>
  <c r="AY85" i="39"/>
  <c r="AZ85" i="39"/>
  <c r="AX85" i="39"/>
  <c r="N247" i="39"/>
  <c r="T247" i="39"/>
  <c r="Z247" i="39"/>
  <c r="BD247" i="39"/>
  <c r="AZ5" i="39"/>
  <c r="BE6" i="39"/>
  <c r="AY16" i="39"/>
  <c r="AZ16" i="39"/>
  <c r="BH19" i="39"/>
  <c r="AX21" i="39"/>
  <c r="AY21" i="39"/>
  <c r="BE22" i="39"/>
  <c r="AY32" i="39"/>
  <c r="AZ32" i="39"/>
  <c r="BH35" i="39"/>
  <c r="AX37" i="39"/>
  <c r="AY37" i="39"/>
  <c r="AY48" i="39"/>
  <c r="AZ48" i="39"/>
  <c r="BH51" i="39"/>
  <c r="AX53" i="39"/>
  <c r="AY53" i="39"/>
  <c r="BE54" i="39"/>
  <c r="AY69" i="39"/>
  <c r="AZ69" i="39"/>
  <c r="AX69" i="39"/>
  <c r="BA71" i="39"/>
  <c r="BB71" i="39" s="1"/>
  <c r="BE71" i="39"/>
  <c r="AX82" i="39"/>
  <c r="AZ82" i="39"/>
  <c r="AY82" i="39"/>
  <c r="BA90" i="39"/>
  <c r="BB90" i="39" s="1"/>
  <c r="BE90" i="39"/>
  <c r="AZ108" i="39"/>
  <c r="AY108" i="39"/>
  <c r="AX108" i="39"/>
  <c r="BA153" i="39"/>
  <c r="BB153" i="39" s="1"/>
  <c r="BE153" i="39"/>
  <c r="AC247" i="39"/>
  <c r="BA7" i="39"/>
  <c r="BB7" i="39" s="1"/>
  <c r="BA11" i="39"/>
  <c r="BB11" i="39" s="1"/>
  <c r="BA15" i="39"/>
  <c r="BB15" i="39" s="1"/>
  <c r="BA19" i="39"/>
  <c r="BB19" i="39" s="1"/>
  <c r="BA23" i="39"/>
  <c r="BB23" i="39" s="1"/>
  <c r="BA27" i="39"/>
  <c r="BB27" i="39" s="1"/>
  <c r="BA31" i="39"/>
  <c r="BB31" i="39" s="1"/>
  <c r="BA35" i="39"/>
  <c r="BB35" i="39" s="1"/>
  <c r="BA39" i="39"/>
  <c r="BB39" i="39" s="1"/>
  <c r="BA43" i="39"/>
  <c r="BB43" i="39" s="1"/>
  <c r="BA47" i="39"/>
  <c r="BB47" i="39" s="1"/>
  <c r="BA51" i="39"/>
  <c r="BB51" i="39" s="1"/>
  <c r="BA55" i="39"/>
  <c r="BB55" i="39" s="1"/>
  <c r="AY57" i="39"/>
  <c r="BA59" i="39"/>
  <c r="BB59" i="39" s="1"/>
  <c r="AY61" i="39"/>
  <c r="BH63" i="39"/>
  <c r="AX64" i="39"/>
  <c r="AZ65" i="39"/>
  <c r="AY68" i="39"/>
  <c r="BF68" i="39"/>
  <c r="AY74" i="39"/>
  <c r="BG75" i="39"/>
  <c r="AX77" i="39"/>
  <c r="AZ78" i="39"/>
  <c r="BH79" i="39"/>
  <c r="AX80" i="39"/>
  <c r="AZ81" i="39"/>
  <c r="AY84" i="39"/>
  <c r="BF84" i="39"/>
  <c r="AY92" i="39"/>
  <c r="AX92" i="39"/>
  <c r="AZ92" i="39"/>
  <c r="AY96" i="39"/>
  <c r="AX96" i="39"/>
  <c r="AZ96" i="39"/>
  <c r="AY100" i="39"/>
  <c r="AX100" i="39"/>
  <c r="AZ100" i="39"/>
  <c r="BA102" i="39"/>
  <c r="BB102" i="39" s="1"/>
  <c r="BE102" i="39"/>
  <c r="BE105" i="39"/>
  <c r="BA107" i="39"/>
  <c r="BB107" i="39" s="1"/>
  <c r="BE107" i="39"/>
  <c r="AX118" i="39"/>
  <c r="AZ118" i="39"/>
  <c r="AY118" i="39"/>
  <c r="BG122" i="39"/>
  <c r="BH122" i="39"/>
  <c r="BF122" i="39"/>
  <c r="BA126" i="39"/>
  <c r="BB126" i="39" s="1"/>
  <c r="BE126" i="39"/>
  <c r="BG137" i="39"/>
  <c r="BH137" i="39"/>
  <c r="BF137" i="39"/>
  <c r="BE149" i="39"/>
  <c r="BE58" i="39"/>
  <c r="BE62" i="39"/>
  <c r="BE73" i="39"/>
  <c r="BH91" i="39"/>
  <c r="BF91" i="39"/>
  <c r="BH95" i="39"/>
  <c r="BH99" i="39"/>
  <c r="BF99" i="39"/>
  <c r="BG106" i="39"/>
  <c r="BH106" i="39"/>
  <c r="BF106" i="39"/>
  <c r="BA110" i="39"/>
  <c r="BB110" i="39" s="1"/>
  <c r="BE110" i="39"/>
  <c r="AY121" i="39"/>
  <c r="AZ121" i="39"/>
  <c r="AX121" i="39"/>
  <c r="BA123" i="39"/>
  <c r="BB123" i="39" s="1"/>
  <c r="BE123" i="39"/>
  <c r="BF143" i="39"/>
  <c r="BG143" i="39"/>
  <c r="BF146" i="39"/>
  <c r="BG146" i="39"/>
  <c r="BH146" i="39"/>
  <c r="BA157" i="39"/>
  <c r="BB157" i="39" s="1"/>
  <c r="BE157" i="39"/>
  <c r="AZ179" i="39"/>
  <c r="AY179" i="39"/>
  <c r="AX179" i="39"/>
  <c r="BG63" i="39"/>
  <c r="AX65" i="39"/>
  <c r="AX68" i="39"/>
  <c r="AY78" i="39"/>
  <c r="BG79" i="39"/>
  <c r="AX81" i="39"/>
  <c r="AX84" i="39"/>
  <c r="AY104" i="39"/>
  <c r="AX104" i="39"/>
  <c r="AZ104" i="39"/>
  <c r="AZ124" i="39"/>
  <c r="AY124" i="39"/>
  <c r="AX124" i="39"/>
  <c r="BA133" i="39"/>
  <c r="BB133" i="39" s="1"/>
  <c r="BE133" i="39"/>
  <c r="AY140" i="39"/>
  <c r="AZ140" i="39"/>
  <c r="AX140" i="39"/>
  <c r="BA168" i="39"/>
  <c r="BB168" i="39" s="1"/>
  <c r="BE168" i="39"/>
  <c r="AX90" i="39"/>
  <c r="BA91" i="39"/>
  <c r="BB91" i="39" s="1"/>
  <c r="AX94" i="39"/>
  <c r="BA95" i="39"/>
  <c r="BB95" i="39" s="1"/>
  <c r="AX98" i="39"/>
  <c r="BA99" i="39"/>
  <c r="BB99" i="39" s="1"/>
  <c r="AY101" i="39"/>
  <c r="AX102" i="39"/>
  <c r="BA103" i="39"/>
  <c r="BB103" i="39" s="1"/>
  <c r="AY105" i="39"/>
  <c r="AX106" i="39"/>
  <c r="AY110" i="39"/>
  <c r="AX113" i="39"/>
  <c r="AZ114" i="39"/>
  <c r="BH115" i="39"/>
  <c r="AX116" i="39"/>
  <c r="AZ117" i="39"/>
  <c r="AY120" i="39"/>
  <c r="BF120" i="39"/>
  <c r="AY126" i="39"/>
  <c r="AX129" i="39"/>
  <c r="AZ130" i="39"/>
  <c r="AX133" i="39"/>
  <c r="AY133" i="39"/>
  <c r="BE134" i="39"/>
  <c r="AY144" i="39"/>
  <c r="AZ144" i="39"/>
  <c r="BH147" i="39"/>
  <c r="BF147" i="39"/>
  <c r="BH151" i="39"/>
  <c r="BF151" i="39"/>
  <c r="BH155" i="39"/>
  <c r="BF155" i="39"/>
  <c r="BH159" i="39"/>
  <c r="BF159" i="39"/>
  <c r="BG161" i="39"/>
  <c r="BH161" i="39"/>
  <c r="BF161" i="39"/>
  <c r="BA165" i="39"/>
  <c r="BB165" i="39" s="1"/>
  <c r="BE165" i="39"/>
  <c r="AY176" i="39"/>
  <c r="AZ176" i="39"/>
  <c r="AX176" i="39"/>
  <c r="BA178" i="39"/>
  <c r="BB178" i="39" s="1"/>
  <c r="BE178" i="39"/>
  <c r="BG184" i="39"/>
  <c r="BH184" i="39"/>
  <c r="BF184" i="39"/>
  <c r="BE109" i="39"/>
  <c r="BE125" i="39"/>
  <c r="AY136" i="39"/>
  <c r="AZ136" i="39"/>
  <c r="BH139" i="39"/>
  <c r="AX141" i="39"/>
  <c r="AY141" i="39"/>
  <c r="BF142" i="39"/>
  <c r="BG142" i="39"/>
  <c r="AY148" i="39"/>
  <c r="AX148" i="39"/>
  <c r="AZ148" i="39"/>
  <c r="AY152" i="39"/>
  <c r="AX152" i="39"/>
  <c r="AZ152" i="39"/>
  <c r="AY156" i="39"/>
  <c r="AX156" i="39"/>
  <c r="AZ156" i="39"/>
  <c r="AY160" i="39"/>
  <c r="AZ160" i="39"/>
  <c r="AX160" i="39"/>
  <c r="BA162" i="39"/>
  <c r="BB162" i="39" s="1"/>
  <c r="BE162" i="39"/>
  <c r="AX173" i="39"/>
  <c r="AZ173" i="39"/>
  <c r="AY173" i="39"/>
  <c r="BA181" i="39"/>
  <c r="BB181" i="39" s="1"/>
  <c r="BE181" i="39"/>
  <c r="AY114" i="39"/>
  <c r="BG115" i="39"/>
  <c r="AX117" i="39"/>
  <c r="AX120" i="39"/>
  <c r="AY130" i="39"/>
  <c r="AY132" i="39"/>
  <c r="AZ132" i="39"/>
  <c r="BH135" i="39"/>
  <c r="AX136" i="39"/>
  <c r="AX137" i="39"/>
  <c r="AY137" i="39"/>
  <c r="AZ141" i="39"/>
  <c r="AZ163" i="39"/>
  <c r="AY163" i="39"/>
  <c r="AX163" i="39"/>
  <c r="BH174" i="39"/>
  <c r="BA185" i="39"/>
  <c r="BB185" i="39" s="1"/>
  <c r="BE185" i="39"/>
  <c r="AY187" i="39"/>
  <c r="AZ187" i="39"/>
  <c r="AX187" i="39"/>
  <c r="AZ225" i="39"/>
  <c r="AY225" i="39"/>
  <c r="AX225" i="39"/>
  <c r="AZ233" i="39"/>
  <c r="AY233" i="39"/>
  <c r="AX233" i="39"/>
  <c r="AZ241" i="39"/>
  <c r="AY241" i="39"/>
  <c r="AX241" i="39"/>
  <c r="BA135" i="39"/>
  <c r="BB135" i="39" s="1"/>
  <c r="BA139" i="39"/>
  <c r="BB139" i="39" s="1"/>
  <c r="BA143" i="39"/>
  <c r="BB143" i="39" s="1"/>
  <c r="BA147" i="39"/>
  <c r="BB147" i="39" s="1"/>
  <c r="AY149" i="39"/>
  <c r="BA151" i="39"/>
  <c r="BB151" i="39" s="1"/>
  <c r="AY153" i="39"/>
  <c r="BA155" i="39"/>
  <c r="BB155" i="39" s="1"/>
  <c r="AY157" i="39"/>
  <c r="BA159" i="39"/>
  <c r="BB159" i="39" s="1"/>
  <c r="AY165" i="39"/>
  <c r="AX168" i="39"/>
  <c r="AZ169" i="39"/>
  <c r="BH170" i="39"/>
  <c r="AX171" i="39"/>
  <c r="AZ172" i="39"/>
  <c r="AY175" i="39"/>
  <c r="BF175" i="39"/>
  <c r="AY181" i="39"/>
  <c r="AY191" i="39"/>
  <c r="AX191" i="39"/>
  <c r="AZ191" i="39"/>
  <c r="AY195" i="39"/>
  <c r="AX195" i="39"/>
  <c r="AZ195" i="39"/>
  <c r="AY199" i="39"/>
  <c r="AX199" i="39"/>
  <c r="AZ199" i="39"/>
  <c r="AY203" i="39"/>
  <c r="AX203" i="39"/>
  <c r="AZ203" i="39"/>
  <c r="AY207" i="39"/>
  <c r="AX207" i="39"/>
  <c r="AZ207" i="39"/>
  <c r="AY211" i="39"/>
  <c r="AX211" i="39"/>
  <c r="AZ211" i="39"/>
  <c r="AY216" i="39"/>
  <c r="AZ216" i="39"/>
  <c r="AX216" i="39"/>
  <c r="BA218" i="39"/>
  <c r="BB218" i="39" s="1"/>
  <c r="BE218" i="39"/>
  <c r="BE150" i="39"/>
  <c r="BE154" i="39"/>
  <c r="BE164" i="39"/>
  <c r="BE180" i="39"/>
  <c r="AY183" i="39"/>
  <c r="AZ183" i="39"/>
  <c r="BH186" i="39"/>
  <c r="BH194" i="39"/>
  <c r="BF194" i="39"/>
  <c r="BH198" i="39"/>
  <c r="BF198" i="39"/>
  <c r="BH202" i="39"/>
  <c r="BF202" i="39"/>
  <c r="BH206" i="39"/>
  <c r="BF206" i="39"/>
  <c r="BH210" i="39"/>
  <c r="BF210" i="39"/>
  <c r="BG217" i="39"/>
  <c r="BH217" i="39"/>
  <c r="BF217" i="39"/>
  <c r="AY169" i="39"/>
  <c r="BG170" i="39"/>
  <c r="AX172" i="39"/>
  <c r="AX175" i="39"/>
  <c r="BH182" i="39"/>
  <c r="AX183" i="39"/>
  <c r="AX184" i="39"/>
  <c r="AY184" i="39"/>
  <c r="BF214" i="39"/>
  <c r="BH214" i="39"/>
  <c r="BG214" i="39"/>
  <c r="AZ221" i="39"/>
  <c r="AY221" i="39"/>
  <c r="AX221" i="39"/>
  <c r="AZ229" i="39"/>
  <c r="AY229" i="39"/>
  <c r="AX229" i="39"/>
  <c r="AZ237" i="39"/>
  <c r="AY237" i="39"/>
  <c r="AX237" i="39"/>
  <c r="AZ245" i="39"/>
  <c r="AY245" i="39"/>
  <c r="AX245" i="39"/>
  <c r="BA182" i="39"/>
  <c r="BB182" i="39" s="1"/>
  <c r="BA186" i="39"/>
  <c r="BB186" i="39" s="1"/>
  <c r="AY188" i="39"/>
  <c r="AY192" i="39"/>
  <c r="BA194" i="39"/>
  <c r="BB194" i="39" s="1"/>
  <c r="AY196" i="39"/>
  <c r="BA198" i="39"/>
  <c r="BB198" i="39" s="1"/>
  <c r="AY200" i="39"/>
  <c r="BA202" i="39"/>
  <c r="BB202" i="39" s="1"/>
  <c r="AY204" i="39"/>
  <c r="BA206" i="39"/>
  <c r="BB206" i="39" s="1"/>
  <c r="AY208" i="39"/>
  <c r="BA210" i="39"/>
  <c r="BB210" i="39" s="1"/>
  <c r="AY212" i="39"/>
  <c r="AY215" i="39"/>
  <c r="BF215" i="39"/>
  <c r="BE222" i="39"/>
  <c r="BE226" i="39"/>
  <c r="BE230" i="39"/>
  <c r="BE234" i="39"/>
  <c r="BE238" i="39"/>
  <c r="BE242" i="39"/>
  <c r="BE189" i="39"/>
  <c r="BE193" i="39"/>
  <c r="BE197" i="39"/>
  <c r="BE201" i="39"/>
  <c r="BE205" i="39"/>
  <c r="BE209" i="39"/>
  <c r="BE213" i="39"/>
  <c r="BA220" i="39"/>
  <c r="BB220" i="39" s="1"/>
  <c r="BE220" i="39"/>
  <c r="BE224" i="39"/>
  <c r="BA228" i="39"/>
  <c r="BB228" i="39" s="1"/>
  <c r="BE228" i="39"/>
  <c r="BA232" i="39"/>
  <c r="BB232" i="39" s="1"/>
  <c r="BE232" i="39"/>
  <c r="BA236" i="39"/>
  <c r="BB236" i="39" s="1"/>
  <c r="BE236" i="39"/>
  <c r="BA240" i="39"/>
  <c r="BB240" i="39" s="1"/>
  <c r="BE240" i="39"/>
  <c r="BA244" i="39"/>
  <c r="BB244" i="39" s="1"/>
  <c r="BE244" i="39"/>
  <c r="AX215" i="39"/>
  <c r="BA219" i="39"/>
  <c r="BB219" i="39" s="1"/>
  <c r="BE219" i="39"/>
  <c r="BA223" i="39"/>
  <c r="BB223" i="39" s="1"/>
  <c r="BE223" i="39"/>
  <c r="BA227" i="39"/>
  <c r="BB227" i="39" s="1"/>
  <c r="BA231" i="39"/>
  <c r="BB231" i="39" s="1"/>
  <c r="BE231" i="39"/>
  <c r="BA235" i="39"/>
  <c r="BB235" i="39" s="1"/>
  <c r="BE235" i="39"/>
  <c r="BA239" i="39"/>
  <c r="BB239" i="39" s="1"/>
  <c r="BE239" i="39"/>
  <c r="BA243" i="39"/>
  <c r="BB243" i="39" s="1"/>
  <c r="AY220" i="39"/>
  <c r="AY224" i="39"/>
  <c r="AY228" i="39"/>
  <c r="AY232" i="39"/>
  <c r="AY236" i="39"/>
  <c r="AY240" i="39"/>
  <c r="AY244" i="39"/>
  <c r="AO88" i="43" l="1"/>
  <c r="AP69" i="43"/>
  <c r="AQ69" i="43" s="1"/>
  <c r="AO68" i="43"/>
  <c r="AO52" i="43"/>
  <c r="AQ86" i="43"/>
  <c r="AQ79" i="43"/>
  <c r="AO111" i="43"/>
  <c r="AN66" i="43"/>
  <c r="AP66" i="43" s="1"/>
  <c r="AN74" i="43"/>
  <c r="AO20" i="43"/>
  <c r="AP84" i="43"/>
  <c r="AQ84" i="43" s="1"/>
  <c r="AQ101" i="43"/>
  <c r="AP59" i="43"/>
  <c r="AP76" i="43"/>
  <c r="AQ76" i="43" s="1"/>
  <c r="AQ19" i="43"/>
  <c r="AP60" i="43"/>
  <c r="AQ60" i="43" s="1"/>
  <c r="AP92" i="43"/>
  <c r="AQ92" i="43" s="1"/>
  <c r="AQ88" i="43"/>
  <c r="AN34" i="43"/>
  <c r="AO34" i="43" s="1"/>
  <c r="AO70" i="43"/>
  <c r="AO53" i="43"/>
  <c r="AQ23" i="43"/>
  <c r="AO41" i="43"/>
  <c r="AP184" i="43"/>
  <c r="AQ184" i="43" s="1"/>
  <c r="AP220" i="43"/>
  <c r="AQ162" i="43"/>
  <c r="AN204" i="43"/>
  <c r="AN215" i="43"/>
  <c r="AQ236" i="43"/>
  <c r="AQ125" i="43"/>
  <c r="AO35" i="43"/>
  <c r="AP35" i="43"/>
  <c r="AQ35" i="43" s="1"/>
  <c r="AO29" i="43"/>
  <c r="AO55" i="43"/>
  <c r="AO77" i="43"/>
  <c r="AO162" i="43"/>
  <c r="AP185" i="43"/>
  <c r="AQ185" i="43" s="1"/>
  <c r="AO185" i="43"/>
  <c r="AO145" i="43"/>
  <c r="AQ6" i="43"/>
  <c r="AQ51" i="43"/>
  <c r="AQ113" i="43"/>
  <c r="AQ164" i="43"/>
  <c r="AQ39" i="43"/>
  <c r="AO127" i="43"/>
  <c r="AO231" i="43"/>
  <c r="AP216" i="43"/>
  <c r="AQ216" i="43" s="1"/>
  <c r="AP118" i="43"/>
  <c r="AQ118" i="43" s="1"/>
  <c r="AO118" i="43"/>
  <c r="AD244" i="43"/>
  <c r="AN219" i="43"/>
  <c r="AP219" i="43" s="1"/>
  <c r="AQ219" i="43" s="1"/>
  <c r="AQ58" i="43"/>
  <c r="AN99" i="43"/>
  <c r="AQ148" i="43"/>
  <c r="AQ87" i="43"/>
  <c r="AN100" i="43"/>
  <c r="AO100" i="43" s="1"/>
  <c r="AQ48" i="43"/>
  <c r="AO133" i="43"/>
  <c r="AP133" i="43"/>
  <c r="AQ133" i="43" s="1"/>
  <c r="AO71" i="43"/>
  <c r="AP71" i="43"/>
  <c r="AQ71" i="43" s="1"/>
  <c r="AP13" i="43"/>
  <c r="AQ13" i="43" s="1"/>
  <c r="AO13" i="43"/>
  <c r="AP14" i="43"/>
  <c r="AQ14" i="43" s="1"/>
  <c r="AO14" i="43"/>
  <c r="AP137" i="43"/>
  <c r="AQ137" i="43" s="1"/>
  <c r="AO137" i="43"/>
  <c r="AN82" i="43"/>
  <c r="AP139" i="43"/>
  <c r="AQ139" i="43" s="1"/>
  <c r="AO139" i="43"/>
  <c r="AO108" i="43"/>
  <c r="AP108" i="43"/>
  <c r="AQ108" i="43" s="1"/>
  <c r="AO167" i="43"/>
  <c r="AP167" i="43"/>
  <c r="AQ167" i="43" s="1"/>
  <c r="AP194" i="43"/>
  <c r="AQ194" i="43" s="1"/>
  <c r="AO194" i="43"/>
  <c r="AP239" i="43"/>
  <c r="AQ239" i="43" s="1"/>
  <c r="AO239" i="43"/>
  <c r="AP229" i="43"/>
  <c r="AQ229" i="43" s="1"/>
  <c r="AO229" i="43"/>
  <c r="AP213" i="43"/>
  <c r="AQ213" i="43" s="1"/>
  <c r="AO213" i="43"/>
  <c r="AF74" i="43"/>
  <c r="AH74" i="43"/>
  <c r="AJ74" i="43" s="1"/>
  <c r="AQ145" i="43"/>
  <c r="AO28" i="43"/>
  <c r="AP28" i="43"/>
  <c r="AQ28" i="43" s="1"/>
  <c r="AN18" i="43"/>
  <c r="AQ102" i="43"/>
  <c r="AN50" i="43"/>
  <c r="AH99" i="43"/>
  <c r="AJ99" i="43" s="1"/>
  <c r="AF99" i="43"/>
  <c r="AP142" i="43"/>
  <c r="AQ142" i="43" s="1"/>
  <c r="AO142" i="43"/>
  <c r="AQ154" i="43"/>
  <c r="AP123" i="43"/>
  <c r="AQ123" i="43" s="1"/>
  <c r="AO123" i="43"/>
  <c r="AF183" i="43"/>
  <c r="AH183" i="43"/>
  <c r="AJ183" i="43" s="1"/>
  <c r="AP233" i="43"/>
  <c r="AQ233" i="43" s="1"/>
  <c r="AO233" i="43"/>
  <c r="AP234" i="43"/>
  <c r="AQ234" i="43" s="1"/>
  <c r="AO234" i="43"/>
  <c r="AP156" i="43"/>
  <c r="AQ156" i="43" s="1"/>
  <c r="AO156" i="43"/>
  <c r="AN124" i="43"/>
  <c r="AP174" i="43"/>
  <c r="AQ174" i="43" s="1"/>
  <c r="AO174" i="43"/>
  <c r="AO210" i="43"/>
  <c r="AP210" i="43"/>
  <c r="AQ210" i="43" s="1"/>
  <c r="AN223" i="43"/>
  <c r="AN38" i="43"/>
  <c r="AQ53" i="43"/>
  <c r="AP9" i="43"/>
  <c r="AQ9" i="43" s="1"/>
  <c r="AO9" i="43"/>
  <c r="AQ190" i="43"/>
  <c r="AQ131" i="43"/>
  <c r="AO128" i="43"/>
  <c r="AP128" i="43"/>
  <c r="AQ128" i="43" s="1"/>
  <c r="AQ187" i="43"/>
  <c r="AN132" i="43"/>
  <c r="AQ42" i="43"/>
  <c r="AQ46" i="43"/>
  <c r="AQ44" i="43"/>
  <c r="AQ122" i="43"/>
  <c r="AQ157" i="43"/>
  <c r="AQ67" i="43"/>
  <c r="AQ30" i="43"/>
  <c r="AQ47" i="43"/>
  <c r="AQ151" i="43"/>
  <c r="AQ220" i="43"/>
  <c r="AP24" i="43"/>
  <c r="AQ24" i="43" s="1"/>
  <c r="AO24" i="43"/>
  <c r="AP98" i="43"/>
  <c r="AQ98" i="43" s="1"/>
  <c r="AO98" i="43"/>
  <c r="AP78" i="43"/>
  <c r="AQ78" i="43" s="1"/>
  <c r="AO78" i="43"/>
  <c r="AP109" i="43"/>
  <c r="AQ109" i="43" s="1"/>
  <c r="AO109" i="43"/>
  <c r="AP166" i="43"/>
  <c r="AQ166" i="43" s="1"/>
  <c r="AO166" i="43"/>
  <c r="AP146" i="43"/>
  <c r="AQ146" i="43" s="1"/>
  <c r="AO146" i="43"/>
  <c r="AP170" i="43"/>
  <c r="AQ170" i="43" s="1"/>
  <c r="AO170" i="43"/>
  <c r="AO181" i="43"/>
  <c r="AP181" i="43"/>
  <c r="AQ181" i="43" s="1"/>
  <c r="AO159" i="43"/>
  <c r="AP159" i="43"/>
  <c r="AQ159" i="43" s="1"/>
  <c r="AP188" i="43"/>
  <c r="AQ188" i="43" s="1"/>
  <c r="AO188" i="43"/>
  <c r="AO204" i="43"/>
  <c r="AP204" i="43"/>
  <c r="AP225" i="43"/>
  <c r="AQ225" i="43" s="1"/>
  <c r="AO225" i="43"/>
  <c r="AO215" i="43"/>
  <c r="AP215" i="43"/>
  <c r="AQ215" i="43" s="1"/>
  <c r="AP74" i="43"/>
  <c r="AO74" i="43"/>
  <c r="AP168" i="43"/>
  <c r="AQ168" i="43" s="1"/>
  <c r="AO168" i="43"/>
  <c r="AP45" i="43"/>
  <c r="AQ45" i="43" s="1"/>
  <c r="AO45" i="43"/>
  <c r="AP57" i="43"/>
  <c r="AQ57" i="43" s="1"/>
  <c r="AO57" i="43"/>
  <c r="AF34" i="43"/>
  <c r="AH34" i="43"/>
  <c r="AJ34" i="43" s="1"/>
  <c r="AF90" i="43"/>
  <c r="AH90" i="43"/>
  <c r="AJ90" i="43" s="1"/>
  <c r="AP99" i="43"/>
  <c r="AO99" i="43"/>
  <c r="AO165" i="43"/>
  <c r="AP165" i="43"/>
  <c r="AQ165" i="43" s="1"/>
  <c r="AO144" i="43"/>
  <c r="AP144" i="43"/>
  <c r="AQ144" i="43" s="1"/>
  <c r="AP211" i="43"/>
  <c r="AQ211" i="43" s="1"/>
  <c r="AO211" i="43"/>
  <c r="AQ83" i="43"/>
  <c r="AP152" i="43"/>
  <c r="AQ152" i="43" s="1"/>
  <c r="AO152" i="43"/>
  <c r="AO8" i="43"/>
  <c r="AP8" i="43"/>
  <c r="AQ8" i="43" s="1"/>
  <c r="AP21" i="43"/>
  <c r="AQ21" i="43" s="1"/>
  <c r="AO21" i="43"/>
  <c r="AQ55" i="43"/>
  <c r="AP27" i="43"/>
  <c r="AQ27" i="43" s="1"/>
  <c r="AO27" i="43"/>
  <c r="AP61" i="43"/>
  <c r="AQ61" i="43" s="1"/>
  <c r="AO61" i="43"/>
  <c r="AP182" i="43"/>
  <c r="AQ182" i="43" s="1"/>
  <c r="AO182" i="43"/>
  <c r="AF140" i="43"/>
  <c r="AH140" i="43"/>
  <c r="AJ140" i="43" s="1"/>
  <c r="AO212" i="43"/>
  <c r="AP212" i="43"/>
  <c r="AQ212" i="43" s="1"/>
  <c r="AP17" i="43"/>
  <c r="AQ17" i="43" s="1"/>
  <c r="AO17" i="43"/>
  <c r="AQ75" i="43"/>
  <c r="AP5" i="43"/>
  <c r="AQ5" i="43" s="1"/>
  <c r="AO5" i="43"/>
  <c r="AO116" i="43"/>
  <c r="AP116" i="43"/>
  <c r="AQ116" i="43" s="1"/>
  <c r="AQ178" i="43"/>
  <c r="AQ238" i="43"/>
  <c r="AF10" i="43"/>
  <c r="AH10" i="43"/>
  <c r="AJ10" i="43" s="1"/>
  <c r="AP56" i="43"/>
  <c r="AQ56" i="43" s="1"/>
  <c r="AO56" i="43"/>
  <c r="AP25" i="43"/>
  <c r="AQ25" i="43" s="1"/>
  <c r="AO25" i="43"/>
  <c r="AO106" i="43"/>
  <c r="AP106" i="43"/>
  <c r="AQ106" i="43" s="1"/>
  <c r="AP95" i="43"/>
  <c r="AQ95" i="43" s="1"/>
  <c r="AO95" i="43"/>
  <c r="AP121" i="43"/>
  <c r="AQ121" i="43" s="1"/>
  <c r="AO121" i="43"/>
  <c r="AP186" i="43"/>
  <c r="AQ186" i="43" s="1"/>
  <c r="AO186" i="43"/>
  <c r="AO136" i="43"/>
  <c r="AP136" i="43"/>
  <c r="AQ136" i="43" s="1"/>
  <c r="AF204" i="43"/>
  <c r="AH204" i="43"/>
  <c r="AJ204" i="43" s="1"/>
  <c r="AP235" i="43"/>
  <c r="AQ235" i="43" s="1"/>
  <c r="AO235" i="43"/>
  <c r="AQ41" i="43"/>
  <c r="AP65" i="43"/>
  <c r="AQ65" i="43" s="1"/>
  <c r="AO65" i="43"/>
  <c r="AO141" i="43"/>
  <c r="AP141" i="43"/>
  <c r="AQ141" i="43" s="1"/>
  <c r="AP81" i="43"/>
  <c r="AQ81" i="43" s="1"/>
  <c r="AO81" i="43"/>
  <c r="AP73" i="43"/>
  <c r="AQ73" i="43" s="1"/>
  <c r="AO73" i="43"/>
  <c r="AP80" i="43"/>
  <c r="AQ80" i="43" s="1"/>
  <c r="AO80" i="43"/>
  <c r="AN90" i="43"/>
  <c r="AP160" i="43"/>
  <c r="AQ160" i="43" s="1"/>
  <c r="AO160" i="43"/>
  <c r="AO175" i="43"/>
  <c r="AP175" i="43"/>
  <c r="AQ175" i="43" s="1"/>
  <c r="AP196" i="43"/>
  <c r="AQ196" i="43" s="1"/>
  <c r="AO196" i="43"/>
  <c r="AP221" i="43"/>
  <c r="AQ221" i="43" s="1"/>
  <c r="AO221" i="43"/>
  <c r="AN183" i="43"/>
  <c r="AP237" i="43"/>
  <c r="AQ237" i="43" s="1"/>
  <c r="AO237" i="43"/>
  <c r="AP222" i="43"/>
  <c r="AQ222" i="43" s="1"/>
  <c r="AO222" i="43"/>
  <c r="AF66" i="43"/>
  <c r="AH66" i="43"/>
  <c r="AJ66" i="43" s="1"/>
  <c r="AQ201" i="43"/>
  <c r="AN227" i="43"/>
  <c r="AQ15" i="43"/>
  <c r="AO40" i="43"/>
  <c r="AP40" i="43"/>
  <c r="AQ40" i="43" s="1"/>
  <c r="AP129" i="43"/>
  <c r="AQ129" i="43" s="1"/>
  <c r="AO129" i="43"/>
  <c r="AP85" i="43"/>
  <c r="AQ85" i="43" s="1"/>
  <c r="AO85" i="43"/>
  <c r="AP134" i="43"/>
  <c r="AQ134" i="43" s="1"/>
  <c r="AO134" i="43"/>
  <c r="AF132" i="43"/>
  <c r="AH132" i="43"/>
  <c r="AJ132" i="43" s="1"/>
  <c r="AP199" i="43"/>
  <c r="AQ199" i="43" s="1"/>
  <c r="AO199" i="43"/>
  <c r="AP217" i="43"/>
  <c r="AQ217" i="43" s="1"/>
  <c r="AO217" i="43"/>
  <c r="AQ231" i="43"/>
  <c r="AO16" i="43"/>
  <c r="AP16" i="43"/>
  <c r="AQ16" i="43" s="1"/>
  <c r="Z244" i="43"/>
  <c r="AQ103" i="43"/>
  <c r="AP126" i="43"/>
  <c r="AQ126" i="43" s="1"/>
  <c r="AO126" i="43"/>
  <c r="AP209" i="43"/>
  <c r="AQ209" i="43" s="1"/>
  <c r="AO209" i="43"/>
  <c r="AQ26" i="43"/>
  <c r="AQ91" i="43"/>
  <c r="AQ96" i="43"/>
  <c r="AQ130" i="43"/>
  <c r="AQ54" i="43"/>
  <c r="AQ59" i="43"/>
  <c r="AQ31" i="43"/>
  <c r="AQ114" i="43"/>
  <c r="AQ97" i="43"/>
  <c r="AQ173" i="43"/>
  <c r="AO7" i="43"/>
  <c r="AP7" i="43"/>
  <c r="AQ7" i="43" s="1"/>
  <c r="AP10" i="43"/>
  <c r="AO10" i="43"/>
  <c r="AO63" i="43"/>
  <c r="AP63" i="43"/>
  <c r="AQ63" i="43" s="1"/>
  <c r="AP49" i="43"/>
  <c r="AQ49" i="43" s="1"/>
  <c r="AO49" i="43"/>
  <c r="AP72" i="43"/>
  <c r="AQ72" i="43" s="1"/>
  <c r="AO72" i="43"/>
  <c r="AF82" i="43"/>
  <c r="AH82" i="43"/>
  <c r="AJ82" i="43" s="1"/>
  <c r="AP135" i="43"/>
  <c r="AQ135" i="43" s="1"/>
  <c r="AO135" i="43"/>
  <c r="AO200" i="43"/>
  <c r="AP200" i="43"/>
  <c r="AQ200" i="43" s="1"/>
  <c r="AF227" i="43"/>
  <c r="AH227" i="43"/>
  <c r="AJ227" i="43" s="1"/>
  <c r="AO219" i="43"/>
  <c r="AF18" i="43"/>
  <c r="AH18" i="43"/>
  <c r="AJ18" i="43" s="1"/>
  <c r="AP172" i="43"/>
  <c r="AQ172" i="43" s="1"/>
  <c r="AO172" i="43"/>
  <c r="AP22" i="43"/>
  <c r="AQ22" i="43" s="1"/>
  <c r="AO22" i="43"/>
  <c r="AP89" i="43"/>
  <c r="AQ89" i="43" s="1"/>
  <c r="AO89" i="43"/>
  <c r="AP176" i="43"/>
  <c r="AQ176" i="43" s="1"/>
  <c r="AO176" i="43"/>
  <c r="AP115" i="43"/>
  <c r="AQ115" i="43" s="1"/>
  <c r="AO115" i="43"/>
  <c r="AO195" i="43"/>
  <c r="AP195" i="43"/>
  <c r="AQ195" i="43" s="1"/>
  <c r="AP207" i="43"/>
  <c r="AQ207" i="43" s="1"/>
  <c r="AO207" i="43"/>
  <c r="AO202" i="43"/>
  <c r="AP202" i="43"/>
  <c r="AQ202" i="43" s="1"/>
  <c r="AP192" i="43"/>
  <c r="AQ192" i="43" s="1"/>
  <c r="AO192" i="43"/>
  <c r="AP206" i="43"/>
  <c r="AQ206" i="43" s="1"/>
  <c r="AO206" i="43"/>
  <c r="AP218" i="43"/>
  <c r="AQ218" i="43" s="1"/>
  <c r="AO218" i="43"/>
  <c r="AF223" i="43"/>
  <c r="AH223" i="43"/>
  <c r="AJ223" i="43" s="1"/>
  <c r="AQ138" i="43"/>
  <c r="AP143" i="43"/>
  <c r="AQ143" i="43" s="1"/>
  <c r="AO143" i="43"/>
  <c r="AO66" i="43"/>
  <c r="AQ147" i="43"/>
  <c r="AF100" i="43"/>
  <c r="AH100" i="43"/>
  <c r="AJ100" i="43" s="1"/>
  <c r="AF124" i="43"/>
  <c r="AH124" i="43"/>
  <c r="AJ124" i="43" s="1"/>
  <c r="AO208" i="43"/>
  <c r="AP208" i="43"/>
  <c r="AQ208" i="43" s="1"/>
  <c r="AQ37" i="43"/>
  <c r="AF38" i="43"/>
  <c r="AH38" i="43"/>
  <c r="AJ38" i="43" s="1"/>
  <c r="AO43" i="43"/>
  <c r="AP43" i="43"/>
  <c r="AQ43" i="43" s="1"/>
  <c r="AQ64" i="43"/>
  <c r="AQ105" i="43"/>
  <c r="AP93" i="43"/>
  <c r="AQ93" i="43" s="1"/>
  <c r="AO93" i="43"/>
  <c r="AQ111" i="43"/>
  <c r="AQ203" i="43"/>
  <c r="AO140" i="43"/>
  <c r="AP140" i="43"/>
  <c r="AQ140" i="43" s="1"/>
  <c r="AP158" i="43"/>
  <c r="AQ158" i="43" s="1"/>
  <c r="AO158" i="43"/>
  <c r="AQ205" i="43"/>
  <c r="AQ191" i="43"/>
  <c r="AQ117" i="43"/>
  <c r="AP150" i="43"/>
  <c r="AQ150" i="43" s="1"/>
  <c r="AO150" i="43"/>
  <c r="AP230" i="43"/>
  <c r="AQ230" i="43" s="1"/>
  <c r="AO230" i="43"/>
  <c r="AQ52" i="43"/>
  <c r="AQ36" i="43"/>
  <c r="BF156" i="42"/>
  <c r="BH156" i="42"/>
  <c r="BG154" i="42"/>
  <c r="BF143" i="42"/>
  <c r="BH15" i="42"/>
  <c r="BH13" i="42"/>
  <c r="BH72" i="42"/>
  <c r="BH31" i="42"/>
  <c r="BG13" i="42"/>
  <c r="BG31" i="42"/>
  <c r="BF180" i="42"/>
  <c r="BG143" i="42"/>
  <c r="BH193" i="42"/>
  <c r="BH7" i="42"/>
  <c r="BG7" i="42"/>
  <c r="BF178" i="42"/>
  <c r="BG178" i="42"/>
  <c r="BH178" i="42"/>
  <c r="BG205" i="42"/>
  <c r="BH205" i="42"/>
  <c r="BF205" i="42"/>
  <c r="BF189" i="42"/>
  <c r="BH189" i="42"/>
  <c r="BG189" i="42"/>
  <c r="BG215" i="42"/>
  <c r="BH215" i="42"/>
  <c r="BF215" i="42"/>
  <c r="BG219" i="42"/>
  <c r="BH219" i="42"/>
  <c r="BF219" i="42"/>
  <c r="BF148" i="42"/>
  <c r="BH148" i="42"/>
  <c r="BG148" i="42"/>
  <c r="BF158" i="42"/>
  <c r="BG158" i="42"/>
  <c r="BH158" i="42"/>
  <c r="BF188" i="42"/>
  <c r="BH188" i="42"/>
  <c r="BG188" i="42"/>
  <c r="BF195" i="42"/>
  <c r="BG195" i="42"/>
  <c r="BH195" i="42"/>
  <c r="BG226" i="42"/>
  <c r="BH226" i="42"/>
  <c r="BF226" i="42"/>
  <c r="BF191" i="42"/>
  <c r="BG191" i="42"/>
  <c r="BH191" i="42"/>
  <c r="BF223" i="42"/>
  <c r="BG223" i="42"/>
  <c r="BH223" i="42"/>
  <c r="BG147" i="42"/>
  <c r="BH147" i="42"/>
  <c r="BF147" i="42"/>
  <c r="BF162" i="42"/>
  <c r="BG162" i="42"/>
  <c r="BH162" i="42"/>
  <c r="BF174" i="42"/>
  <c r="BG174" i="42"/>
  <c r="BH174" i="42"/>
  <c r="BF210" i="42"/>
  <c r="BG210" i="42"/>
  <c r="BH210" i="42"/>
  <c r="BH232" i="42"/>
  <c r="BG232" i="42"/>
  <c r="BF232" i="42"/>
  <c r="BH171" i="42"/>
  <c r="BG171" i="42"/>
  <c r="BF171" i="42"/>
  <c r="BH126" i="42"/>
  <c r="BG126" i="42"/>
  <c r="BF126" i="42"/>
  <c r="BH244" i="42"/>
  <c r="BF244" i="42"/>
  <c r="BG244" i="42"/>
  <c r="BH159" i="42"/>
  <c r="BG159" i="42"/>
  <c r="BF159" i="42"/>
  <c r="BH138" i="42"/>
  <c r="BG138" i="42"/>
  <c r="BF138" i="42"/>
  <c r="BG104" i="42"/>
  <c r="BF15" i="42"/>
  <c r="BF92" i="42"/>
  <c r="BH167" i="42"/>
  <c r="BG167" i="42"/>
  <c r="BF167" i="42"/>
  <c r="BF173" i="42"/>
  <c r="BG173" i="42"/>
  <c r="BH173" i="42"/>
  <c r="BF157" i="42"/>
  <c r="BG157" i="42"/>
  <c r="BH157" i="42"/>
  <c r="BH146" i="42"/>
  <c r="BG146" i="42"/>
  <c r="BF146" i="42"/>
  <c r="BH200" i="42"/>
  <c r="BG200" i="42"/>
  <c r="BF200" i="42"/>
  <c r="BH212" i="42"/>
  <c r="BG212" i="42"/>
  <c r="BF212" i="42"/>
  <c r="BH236" i="42"/>
  <c r="BF236" i="42"/>
  <c r="BG236" i="42"/>
  <c r="BG216" i="42"/>
  <c r="BH216" i="42"/>
  <c r="BF216" i="42"/>
  <c r="BG155" i="42"/>
  <c r="BF155" i="42"/>
  <c r="BH155" i="42"/>
  <c r="BF242" i="42"/>
  <c r="BH242" i="42"/>
  <c r="BG242" i="42"/>
  <c r="BH142" i="42"/>
  <c r="BG142" i="42"/>
  <c r="BF142" i="42"/>
  <c r="BH204" i="42"/>
  <c r="BG204" i="42"/>
  <c r="BF204" i="42"/>
  <c r="BF161" i="42"/>
  <c r="BG161" i="42"/>
  <c r="BH161" i="42"/>
  <c r="BG222" i="42"/>
  <c r="BF222" i="42"/>
  <c r="BH222" i="42"/>
  <c r="BG218" i="42"/>
  <c r="BF218" i="42"/>
  <c r="BH218" i="42"/>
  <c r="BH225" i="42"/>
  <c r="BF225" i="42"/>
  <c r="BG225" i="42"/>
  <c r="BF230" i="42"/>
  <c r="BG230" i="42"/>
  <c r="BH230" i="42"/>
  <c r="BG187" i="42"/>
  <c r="BH187" i="42"/>
  <c r="BF187" i="42"/>
  <c r="BH104" i="42"/>
  <c r="BF234" i="42"/>
  <c r="BH234" i="42"/>
  <c r="BG234" i="42"/>
  <c r="BH150" i="42"/>
  <c r="BG150" i="42"/>
  <c r="BF150" i="42"/>
  <c r="BF165" i="42"/>
  <c r="BG165" i="42"/>
  <c r="BH165" i="42"/>
  <c r="BG183" i="42"/>
  <c r="BF183" i="42"/>
  <c r="BH183" i="42"/>
  <c r="BG185" i="42"/>
  <c r="BH185" i="42"/>
  <c r="BF185" i="42"/>
  <c r="BH118" i="42"/>
  <c r="BG118" i="42"/>
  <c r="BF118" i="42"/>
  <c r="BH122" i="42"/>
  <c r="BG122" i="42"/>
  <c r="BF122" i="42"/>
  <c r="BF198" i="42"/>
  <c r="BG198" i="42"/>
  <c r="BH198" i="42"/>
  <c r="BH130" i="42"/>
  <c r="BG130" i="42"/>
  <c r="BF130" i="42"/>
  <c r="BH208" i="42"/>
  <c r="BG208" i="42"/>
  <c r="BF208" i="42"/>
  <c r="BH175" i="42"/>
  <c r="BG175" i="42"/>
  <c r="BF175" i="42"/>
  <c r="BF169" i="42"/>
  <c r="BG169" i="42"/>
  <c r="BH169" i="42"/>
  <c r="BH163" i="42"/>
  <c r="BG163" i="42"/>
  <c r="BF163" i="42"/>
  <c r="BF194" i="42"/>
  <c r="BG194" i="42"/>
  <c r="BH194" i="42"/>
  <c r="BF214" i="42"/>
  <c r="BG214" i="42"/>
  <c r="BH214" i="42"/>
  <c r="BH76" i="42"/>
  <c r="BG220" i="42"/>
  <c r="BF220" i="42"/>
  <c r="BH220" i="42"/>
  <c r="BH240" i="42"/>
  <c r="BF240" i="42"/>
  <c r="BG240" i="42"/>
  <c r="BF202" i="42"/>
  <c r="BG202" i="42"/>
  <c r="BH202" i="42"/>
  <c r="BG181" i="42"/>
  <c r="BF181" i="42"/>
  <c r="BH181" i="42"/>
  <c r="BH134" i="42"/>
  <c r="BG134" i="42"/>
  <c r="BF134" i="42"/>
  <c r="BH192" i="42"/>
  <c r="BG192" i="42"/>
  <c r="BF192" i="42"/>
  <c r="BF190" i="42"/>
  <c r="BG190" i="42"/>
  <c r="BH190" i="42"/>
  <c r="BF177" i="42"/>
  <c r="BG177" i="42"/>
  <c r="BH177" i="42"/>
  <c r="BF238" i="42"/>
  <c r="BG238" i="42"/>
  <c r="BH238" i="42"/>
  <c r="BH196" i="42"/>
  <c r="BG196" i="42"/>
  <c r="BF196" i="42"/>
  <c r="BH228" i="42"/>
  <c r="BG228" i="42"/>
  <c r="BF228" i="42"/>
  <c r="BH179" i="42"/>
  <c r="BG179" i="42"/>
  <c r="BF179" i="42"/>
  <c r="BF206" i="42"/>
  <c r="BG206" i="42"/>
  <c r="BH206" i="42"/>
  <c r="BH116" i="42"/>
  <c r="BF116" i="42"/>
  <c r="BH108" i="42"/>
  <c r="BH25" i="42"/>
  <c r="BH21" i="42"/>
  <c r="BG92" i="42"/>
  <c r="BG100" i="42"/>
  <c r="BF100" i="42"/>
  <c r="BG21" i="42"/>
  <c r="BH11" i="42"/>
  <c r="BF108" i="42"/>
  <c r="BF105" i="42"/>
  <c r="BH105" i="42"/>
  <c r="BF17" i="42"/>
  <c r="BH17" i="42"/>
  <c r="BG17" i="42"/>
  <c r="BG76" i="42"/>
  <c r="BH29" i="42"/>
  <c r="BF29" i="42"/>
  <c r="BF11" i="42"/>
  <c r="BH53" i="42"/>
  <c r="BF53" i="42"/>
  <c r="BG53" i="42"/>
  <c r="BG88" i="42"/>
  <c r="BF88" i="42"/>
  <c r="BH88" i="42"/>
  <c r="AY253" i="42"/>
  <c r="AY254" i="42" s="1"/>
  <c r="BH37" i="42"/>
  <c r="BG37" i="42"/>
  <c r="BF37" i="42"/>
  <c r="BF85" i="42"/>
  <c r="BG85" i="42"/>
  <c r="BH85" i="42"/>
  <c r="BG33" i="42"/>
  <c r="BF33" i="42"/>
  <c r="BH33" i="42"/>
  <c r="BF49" i="42"/>
  <c r="BH49" i="42"/>
  <c r="BG49" i="42"/>
  <c r="BG61" i="42"/>
  <c r="BH61" i="42"/>
  <c r="BF61" i="42"/>
  <c r="BF69" i="42"/>
  <c r="BH69" i="42"/>
  <c r="BG69" i="42"/>
  <c r="BH75" i="42"/>
  <c r="BF75" i="42"/>
  <c r="BG75" i="42"/>
  <c r="BH65" i="42"/>
  <c r="BG65" i="42"/>
  <c r="BF65" i="42"/>
  <c r="BG10" i="42"/>
  <c r="BF10" i="42"/>
  <c r="BH10" i="42"/>
  <c r="BG96" i="42"/>
  <c r="BF96" i="42"/>
  <c r="BH96" i="42"/>
  <c r="BF41" i="42"/>
  <c r="BH41" i="42"/>
  <c r="BG41" i="42"/>
  <c r="BF57" i="42"/>
  <c r="BG57" i="42"/>
  <c r="BH57" i="42"/>
  <c r="BG45" i="42"/>
  <c r="BF45" i="42"/>
  <c r="BH45" i="42"/>
  <c r="BF90" i="42"/>
  <c r="BH90" i="42"/>
  <c r="BG90" i="42"/>
  <c r="BH9" i="42"/>
  <c r="BG9" i="42"/>
  <c r="BF9" i="42"/>
  <c r="BG6" i="42"/>
  <c r="BF6" i="42"/>
  <c r="BH6" i="42"/>
  <c r="BH44" i="42"/>
  <c r="BG44" i="42"/>
  <c r="BF44" i="42"/>
  <c r="BH36" i="42"/>
  <c r="BG36" i="42"/>
  <c r="BF36" i="42"/>
  <c r="BH84" i="42"/>
  <c r="BF84" i="42"/>
  <c r="BG84" i="42"/>
  <c r="BF87" i="42"/>
  <c r="BG87" i="42"/>
  <c r="BH87" i="42"/>
  <c r="BG77" i="42"/>
  <c r="BF77" i="42"/>
  <c r="BH77" i="42"/>
  <c r="BG95" i="42"/>
  <c r="BH95" i="42"/>
  <c r="BF95" i="42"/>
  <c r="BH32" i="42"/>
  <c r="BG32" i="42"/>
  <c r="BF32" i="42"/>
  <c r="BH64" i="42"/>
  <c r="BG64" i="42"/>
  <c r="BF64" i="42"/>
  <c r="BH40" i="42"/>
  <c r="BG40" i="42"/>
  <c r="BF40" i="42"/>
  <c r="BH68" i="42"/>
  <c r="BF68" i="42"/>
  <c r="BG68" i="42"/>
  <c r="BG97" i="42"/>
  <c r="BF97" i="42"/>
  <c r="BH97" i="42"/>
  <c r="BH107" i="42"/>
  <c r="BG107" i="42"/>
  <c r="BF107" i="42"/>
  <c r="BF71" i="42"/>
  <c r="BG71" i="42"/>
  <c r="BH71" i="42"/>
  <c r="BH103" i="42"/>
  <c r="BG103" i="42"/>
  <c r="BF103" i="42"/>
  <c r="BA247" i="42"/>
  <c r="BB4" i="42"/>
  <c r="BB247" i="42" s="1"/>
  <c r="BH20" i="42"/>
  <c r="BG20" i="42"/>
  <c r="BF20" i="42"/>
  <c r="BH52" i="42"/>
  <c r="BG52" i="42"/>
  <c r="BF52" i="42"/>
  <c r="BH111" i="42"/>
  <c r="BG111" i="42"/>
  <c r="BF111" i="42"/>
  <c r="BG93" i="42"/>
  <c r="BF93" i="42"/>
  <c r="BH93" i="42"/>
  <c r="BH16" i="42"/>
  <c r="BG16" i="42"/>
  <c r="BF16" i="42"/>
  <c r="BH48" i="42"/>
  <c r="BG48" i="42"/>
  <c r="BF48" i="42"/>
  <c r="BH115" i="42"/>
  <c r="BG115" i="42"/>
  <c r="BF115" i="42"/>
  <c r="BH24" i="42"/>
  <c r="BG24" i="42"/>
  <c r="BF24" i="42"/>
  <c r="BH56" i="42"/>
  <c r="BG56" i="42"/>
  <c r="BF56" i="42"/>
  <c r="BH4" i="42"/>
  <c r="BG4" i="42"/>
  <c r="BF4" i="42"/>
  <c r="BG81" i="42"/>
  <c r="BF81" i="42"/>
  <c r="BH81" i="42"/>
  <c r="BH5" i="42"/>
  <c r="BG5" i="42"/>
  <c r="BF5" i="42"/>
  <c r="BH28" i="42"/>
  <c r="BG28" i="42"/>
  <c r="BF28" i="42"/>
  <c r="BH60" i="42"/>
  <c r="BG60" i="42"/>
  <c r="BF60" i="42"/>
  <c r="BH80" i="42"/>
  <c r="BG80" i="42"/>
  <c r="BF80" i="42"/>
  <c r="BG99" i="42"/>
  <c r="BH99" i="42"/>
  <c r="BF99" i="42"/>
  <c r="AF237" i="41"/>
  <c r="AH237" i="41"/>
  <c r="AJ237" i="41" s="1"/>
  <c r="AF186" i="41"/>
  <c r="AH186" i="41"/>
  <c r="AJ186" i="41" s="1"/>
  <c r="AH147" i="41"/>
  <c r="AJ147" i="41" s="1"/>
  <c r="AF147" i="41"/>
  <c r="AH57" i="41"/>
  <c r="AJ57" i="41" s="1"/>
  <c r="AF57" i="41"/>
  <c r="AH214" i="41"/>
  <c r="AJ214" i="41" s="1"/>
  <c r="AF214" i="41"/>
  <c r="AF74" i="41"/>
  <c r="AH74" i="41"/>
  <c r="AJ74" i="41" s="1"/>
  <c r="AF143" i="41"/>
  <c r="AH143" i="41"/>
  <c r="AJ143" i="41" s="1"/>
  <c r="AF174" i="41"/>
  <c r="AH174" i="41"/>
  <c r="AJ174" i="41" s="1"/>
  <c r="AH11" i="41"/>
  <c r="AJ11" i="41" s="1"/>
  <c r="AF11" i="41"/>
  <c r="AN219" i="41"/>
  <c r="AN214" i="41"/>
  <c r="AN178" i="41"/>
  <c r="AN209" i="41"/>
  <c r="AN158" i="41"/>
  <c r="AN160" i="41"/>
  <c r="AN166" i="41"/>
  <c r="AN161" i="41"/>
  <c r="AN112" i="41"/>
  <c r="AN159" i="41"/>
  <c r="AN67" i="41"/>
  <c r="AK57" i="41"/>
  <c r="AL57" i="41" s="1"/>
  <c r="AD46" i="41"/>
  <c r="AD14" i="41"/>
  <c r="AK46" i="41"/>
  <c r="AL46" i="41" s="1"/>
  <c r="AN46" i="41" s="1"/>
  <c r="Z74" i="41"/>
  <c r="AG74" i="41" s="1"/>
  <c r="AN74" i="41" s="1"/>
  <c r="AN65" i="41"/>
  <c r="AK56" i="41"/>
  <c r="AL56" i="41" s="1"/>
  <c r="AF222" i="41"/>
  <c r="AH222" i="41"/>
  <c r="AJ222" i="41" s="1"/>
  <c r="Z206" i="41"/>
  <c r="AG206" i="41" s="1"/>
  <c r="AK206" i="41"/>
  <c r="AL206" i="41" s="1"/>
  <c r="AK114" i="41"/>
  <c r="AL114" i="41" s="1"/>
  <c r="Z114" i="41"/>
  <c r="AG114" i="41" s="1"/>
  <c r="AD23" i="41"/>
  <c r="Z75" i="41"/>
  <c r="AG75" i="41" s="1"/>
  <c r="AK75" i="41"/>
  <c r="AL75" i="41" s="1"/>
  <c r="Z15" i="41"/>
  <c r="AG15" i="41" s="1"/>
  <c r="AK15" i="41"/>
  <c r="AL15" i="41" s="1"/>
  <c r="AD212" i="41"/>
  <c r="AN231" i="41"/>
  <c r="AN203" i="41"/>
  <c r="AN142" i="41"/>
  <c r="AN174" i="41"/>
  <c r="AN146" i="41"/>
  <c r="AN139" i="41"/>
  <c r="AN99" i="41"/>
  <c r="AN82" i="41"/>
  <c r="AN64" i="41"/>
  <c r="AN48" i="41"/>
  <c r="AN32" i="41"/>
  <c r="AN16" i="41"/>
  <c r="AN26" i="41"/>
  <c r="AK177" i="41"/>
  <c r="AL177" i="41" s="1"/>
  <c r="Z177" i="41"/>
  <c r="AG177" i="41" s="1"/>
  <c r="AD177" i="41"/>
  <c r="AK141" i="41"/>
  <c r="AL141" i="41" s="1"/>
  <c r="AN141" i="41" s="1"/>
  <c r="Z141" i="41"/>
  <c r="AG141" i="41" s="1"/>
  <c r="AK208" i="41"/>
  <c r="AL208" i="41" s="1"/>
  <c r="Z208" i="41"/>
  <c r="AG208" i="41" s="1"/>
  <c r="AN208" i="41" s="1"/>
  <c r="AK100" i="41"/>
  <c r="AL100" i="41" s="1"/>
  <c r="AN100" i="41" s="1"/>
  <c r="AD100" i="41"/>
  <c r="Z47" i="41"/>
  <c r="AG47" i="41" s="1"/>
  <c r="AK47" i="41"/>
  <c r="AL47" i="41" s="1"/>
  <c r="AN47" i="41" s="1"/>
  <c r="AO47" i="41" s="1"/>
  <c r="AD208" i="41"/>
  <c r="Z192" i="41"/>
  <c r="AG192" i="41" s="1"/>
  <c r="AK192" i="41"/>
  <c r="AL192" i="41" s="1"/>
  <c r="AN232" i="41"/>
  <c r="AP232" i="41" s="1"/>
  <c r="AN175" i="41"/>
  <c r="AN196" i="41"/>
  <c r="Z92" i="41"/>
  <c r="AG92" i="41" s="1"/>
  <c r="AN92" i="41" s="1"/>
  <c r="AK92" i="41"/>
  <c r="AL92" i="41" s="1"/>
  <c r="AD92" i="41"/>
  <c r="AN239" i="41"/>
  <c r="AK86" i="41"/>
  <c r="AL86" i="41" s="1"/>
  <c r="Z86" i="41"/>
  <c r="AG86" i="41" s="1"/>
  <c r="AD86" i="41"/>
  <c r="Z11" i="41"/>
  <c r="AG11" i="41" s="1"/>
  <c r="AK11" i="41"/>
  <c r="AL11" i="41" s="1"/>
  <c r="AN11" i="41" s="1"/>
  <c r="AN229" i="41"/>
  <c r="AO229" i="41" s="1"/>
  <c r="AN228" i="41"/>
  <c r="AN155" i="41"/>
  <c r="AN116" i="41"/>
  <c r="AN14" i="41"/>
  <c r="AN42" i="41"/>
  <c r="AN10" i="41"/>
  <c r="Z23" i="41"/>
  <c r="AG23" i="41" s="1"/>
  <c r="AN23" i="41" s="1"/>
  <c r="AK119" i="41"/>
  <c r="AL119" i="41" s="1"/>
  <c r="AN119" i="41" s="1"/>
  <c r="AO119" i="41" s="1"/>
  <c r="Z119" i="41"/>
  <c r="AG119" i="41" s="1"/>
  <c r="Z43" i="41"/>
  <c r="AG43" i="41" s="1"/>
  <c r="AK43" i="41"/>
  <c r="AL43" i="41" s="1"/>
  <c r="AN43" i="41" s="1"/>
  <c r="AD206" i="41"/>
  <c r="AD7" i="41"/>
  <c r="AK94" i="41"/>
  <c r="AL94" i="41" s="1"/>
  <c r="Z94" i="41"/>
  <c r="AG94" i="41" s="1"/>
  <c r="AN94" i="41" s="1"/>
  <c r="AD94" i="41"/>
  <c r="AO204" i="41"/>
  <c r="AP204" i="41"/>
  <c r="AQ204" i="41" s="1"/>
  <c r="AO222" i="41"/>
  <c r="AP222" i="41"/>
  <c r="AO212" i="41"/>
  <c r="AP212" i="41"/>
  <c r="AP168" i="41"/>
  <c r="AO168" i="41"/>
  <c r="AO157" i="41"/>
  <c r="AP157" i="41"/>
  <c r="AQ157" i="41" s="1"/>
  <c r="AO141" i="41"/>
  <c r="AP141" i="41"/>
  <c r="AQ141" i="41" s="1"/>
  <c r="AP130" i="41"/>
  <c r="AO130" i="41"/>
  <c r="AO59" i="41"/>
  <c r="AP59" i="41"/>
  <c r="AQ59" i="41" s="1"/>
  <c r="AO43" i="41"/>
  <c r="AP43" i="41"/>
  <c r="AQ43" i="41" s="1"/>
  <c r="AO27" i="41"/>
  <c r="AP27" i="41"/>
  <c r="AQ27" i="41" s="1"/>
  <c r="AO11" i="41"/>
  <c r="AP11" i="41"/>
  <c r="AQ11" i="41" s="1"/>
  <c r="AO90" i="41"/>
  <c r="AP90" i="41"/>
  <c r="AQ90" i="41" s="1"/>
  <c r="AO202" i="41"/>
  <c r="AP202" i="41"/>
  <c r="AO84" i="41"/>
  <c r="AP84" i="41"/>
  <c r="AQ84" i="41" s="1"/>
  <c r="AO98" i="41"/>
  <c r="AP98" i="41"/>
  <c r="AQ98" i="41" s="1"/>
  <c r="AO226" i="41"/>
  <c r="AP226" i="41"/>
  <c r="AO126" i="41"/>
  <c r="AP126" i="41"/>
  <c r="AP110" i="41"/>
  <c r="AO110" i="41"/>
  <c r="AF50" i="41"/>
  <c r="AH50" i="41"/>
  <c r="AJ50" i="41" s="1"/>
  <c r="AO188" i="41"/>
  <c r="AP188" i="41"/>
  <c r="AF187" i="41"/>
  <c r="AH187" i="41"/>
  <c r="AJ187" i="41" s="1"/>
  <c r="AH133" i="41"/>
  <c r="AJ133" i="41" s="1"/>
  <c r="AF133" i="41"/>
  <c r="AO122" i="41"/>
  <c r="AP122" i="41"/>
  <c r="AP102" i="41"/>
  <c r="AO102" i="41"/>
  <c r="AO63" i="41"/>
  <c r="AP63" i="41"/>
  <c r="AO31" i="41"/>
  <c r="AP31" i="41"/>
  <c r="AN237" i="41"/>
  <c r="AN220" i="41"/>
  <c r="AO235" i="41"/>
  <c r="AP235" i="41"/>
  <c r="AQ235" i="41" s="1"/>
  <c r="AH232" i="41"/>
  <c r="AJ232" i="41" s="1"/>
  <c r="AF232" i="41"/>
  <c r="AK225" i="41"/>
  <c r="AL225" i="41" s="1"/>
  <c r="Z225" i="41"/>
  <c r="AG225" i="41" s="1"/>
  <c r="AK217" i="41"/>
  <c r="AL217" i="41" s="1"/>
  <c r="Z217" i="41"/>
  <c r="AG217" i="41" s="1"/>
  <c r="AN236" i="41"/>
  <c r="AH224" i="41"/>
  <c r="AJ224" i="41" s="1"/>
  <c r="AF224" i="41"/>
  <c r="AN215" i="41"/>
  <c r="AF207" i="41"/>
  <c r="AH207" i="41"/>
  <c r="AJ207" i="41" s="1"/>
  <c r="AN238" i="41"/>
  <c r="AH216" i="41"/>
  <c r="AJ216" i="41" s="1"/>
  <c r="AF216" i="41"/>
  <c r="AN233" i="41"/>
  <c r="AN223" i="41"/>
  <c r="AH188" i="41"/>
  <c r="AJ188" i="41" s="1"/>
  <c r="AF188" i="41"/>
  <c r="AN211" i="41"/>
  <c r="AF210" i="41"/>
  <c r="AH210" i="41"/>
  <c r="AJ210" i="41" s="1"/>
  <c r="AH203" i="41"/>
  <c r="AJ203" i="41" s="1"/>
  <c r="AF203" i="41"/>
  <c r="AK195" i="41"/>
  <c r="AL195" i="41" s="1"/>
  <c r="Z195" i="41"/>
  <c r="AG195" i="41" s="1"/>
  <c r="AN194" i="41"/>
  <c r="AN186" i="41"/>
  <c r="AH178" i="41"/>
  <c r="AJ178" i="41" s="1"/>
  <c r="AF178" i="41"/>
  <c r="AN173" i="41"/>
  <c r="AN165" i="41"/>
  <c r="AH168" i="41"/>
  <c r="AJ168" i="41" s="1"/>
  <c r="AF168" i="41"/>
  <c r="AN193" i="41"/>
  <c r="AN185" i="41"/>
  <c r="AH154" i="41"/>
  <c r="AJ154" i="41" s="1"/>
  <c r="AF154" i="41"/>
  <c r="AH138" i="41"/>
  <c r="AJ138" i="41" s="1"/>
  <c r="AF138" i="41"/>
  <c r="AN176" i="41"/>
  <c r="AN147" i="41"/>
  <c r="AH137" i="41"/>
  <c r="AJ137" i="41" s="1"/>
  <c r="AF137" i="41"/>
  <c r="AH161" i="41"/>
  <c r="AJ161" i="41" s="1"/>
  <c r="AF161" i="41"/>
  <c r="AF151" i="41"/>
  <c r="AH151" i="41"/>
  <c r="AJ151" i="41" s="1"/>
  <c r="AN143" i="41"/>
  <c r="AF114" i="41"/>
  <c r="AH114" i="41"/>
  <c r="AJ114" i="41" s="1"/>
  <c r="AK144" i="41"/>
  <c r="AL144" i="41" s="1"/>
  <c r="Z144" i="41"/>
  <c r="AG144" i="41" s="1"/>
  <c r="AN144" i="41" s="1"/>
  <c r="AK125" i="41"/>
  <c r="AL125" i="41" s="1"/>
  <c r="Z125" i="41"/>
  <c r="AG125" i="41" s="1"/>
  <c r="AN127" i="41"/>
  <c r="AH115" i="41"/>
  <c r="AJ115" i="41" s="1"/>
  <c r="AF115" i="41"/>
  <c r="AF155" i="41"/>
  <c r="AH155" i="41"/>
  <c r="AJ155" i="41" s="1"/>
  <c r="AN103" i="41"/>
  <c r="AF99" i="41"/>
  <c r="AH99" i="41"/>
  <c r="AJ99" i="41" s="1"/>
  <c r="AN80" i="41"/>
  <c r="AN153" i="41"/>
  <c r="AF118" i="41"/>
  <c r="AH118" i="41"/>
  <c r="AJ118" i="41" s="1"/>
  <c r="AN91" i="41"/>
  <c r="AH89" i="41"/>
  <c r="AJ89" i="41" s="1"/>
  <c r="AF89" i="41"/>
  <c r="AD144" i="41"/>
  <c r="AN128" i="41"/>
  <c r="AH123" i="41"/>
  <c r="AJ123" i="41" s="1"/>
  <c r="AF123" i="41"/>
  <c r="AH112" i="41"/>
  <c r="AJ112" i="41" s="1"/>
  <c r="AF112" i="41"/>
  <c r="AN107" i="41"/>
  <c r="AH95" i="41"/>
  <c r="AJ95" i="41" s="1"/>
  <c r="AF95" i="41"/>
  <c r="AH80" i="41"/>
  <c r="AJ80" i="41" s="1"/>
  <c r="AF80" i="41"/>
  <c r="AH64" i="41"/>
  <c r="AJ64" i="41" s="1"/>
  <c r="AF64" i="41"/>
  <c r="AH48" i="41"/>
  <c r="AJ48" i="41" s="1"/>
  <c r="AF48" i="41"/>
  <c r="AH32" i="41"/>
  <c r="AJ32" i="41" s="1"/>
  <c r="AF32" i="41"/>
  <c r="AH16" i="41"/>
  <c r="AJ16" i="41" s="1"/>
  <c r="AF16" i="41"/>
  <c r="AN73" i="41"/>
  <c r="AN57" i="41"/>
  <c r="AN41" i="41"/>
  <c r="AN25" i="41"/>
  <c r="AK18" i="41"/>
  <c r="AL18" i="41" s="1"/>
  <c r="Z18" i="41"/>
  <c r="AG18" i="41" s="1"/>
  <c r="AF14" i="41"/>
  <c r="AH14" i="41"/>
  <c r="AJ14" i="41" s="1"/>
  <c r="AN81" i="41"/>
  <c r="AK78" i="41"/>
  <c r="AL78" i="41" s="1"/>
  <c r="Z78" i="41"/>
  <c r="AG78" i="41" s="1"/>
  <c r="AF70" i="41"/>
  <c r="AH70" i="41"/>
  <c r="AJ70" i="41" s="1"/>
  <c r="AN60" i="41"/>
  <c r="AF38" i="41"/>
  <c r="AH38" i="41"/>
  <c r="AJ38" i="41" s="1"/>
  <c r="AN28" i="41"/>
  <c r="AF6" i="41"/>
  <c r="AH6" i="41"/>
  <c r="AJ6" i="41" s="1"/>
  <c r="AN95" i="41"/>
  <c r="AH88" i="41"/>
  <c r="AJ88" i="41" s="1"/>
  <c r="AF88" i="41"/>
  <c r="AN72" i="41"/>
  <c r="AN55" i="41"/>
  <c r="AN40" i="41"/>
  <c r="AD18" i="41"/>
  <c r="AN8" i="41"/>
  <c r="AN20" i="41"/>
  <c r="AP229" i="41"/>
  <c r="AQ229" i="41" s="1"/>
  <c r="AP234" i="41"/>
  <c r="AO234" i="41"/>
  <c r="AO232" i="41"/>
  <c r="AF225" i="41"/>
  <c r="AH225" i="41"/>
  <c r="AJ225" i="41" s="1"/>
  <c r="AO219" i="41"/>
  <c r="AP219" i="41"/>
  <c r="AQ219" i="41" s="1"/>
  <c r="AN224" i="41"/>
  <c r="AO218" i="41"/>
  <c r="AP218" i="41"/>
  <c r="AF226" i="41"/>
  <c r="AH226" i="41"/>
  <c r="AJ226" i="41" s="1"/>
  <c r="AN216" i="41"/>
  <c r="AH223" i="41"/>
  <c r="AJ223" i="41" s="1"/>
  <c r="AF223" i="41"/>
  <c r="AH184" i="41"/>
  <c r="AJ184" i="41" s="1"/>
  <c r="AF184" i="41"/>
  <c r="AN210" i="41"/>
  <c r="AK198" i="41"/>
  <c r="AL198" i="41" s="1"/>
  <c r="Z198" i="41"/>
  <c r="AG198" i="41" s="1"/>
  <c r="AH195" i="41"/>
  <c r="AJ195" i="41" s="1"/>
  <c r="AF195" i="41"/>
  <c r="AK183" i="41"/>
  <c r="AL183" i="41" s="1"/>
  <c r="Z183" i="41"/>
  <c r="AG183" i="41" s="1"/>
  <c r="AH202" i="41"/>
  <c r="AJ202" i="41" s="1"/>
  <c r="AF202" i="41"/>
  <c r="AK199" i="41"/>
  <c r="AL199" i="41" s="1"/>
  <c r="Z199" i="41"/>
  <c r="AG199" i="41" s="1"/>
  <c r="AD199" i="41"/>
  <c r="AD183" i="41"/>
  <c r="AF164" i="41"/>
  <c r="AH164" i="41"/>
  <c r="AJ164" i="41" s="1"/>
  <c r="AH173" i="41"/>
  <c r="AJ173" i="41" s="1"/>
  <c r="AF173" i="41"/>
  <c r="AF163" i="41"/>
  <c r="AH163" i="41"/>
  <c r="AJ163" i="41" s="1"/>
  <c r="AP178" i="41"/>
  <c r="AO178" i="41"/>
  <c r="AF167" i="41"/>
  <c r="AH167" i="41"/>
  <c r="AJ167" i="41" s="1"/>
  <c r="AH162" i="41"/>
  <c r="AJ162" i="41" s="1"/>
  <c r="AF162" i="41"/>
  <c r="AH150" i="41"/>
  <c r="AJ150" i="41" s="1"/>
  <c r="AF150" i="41"/>
  <c r="AH134" i="41"/>
  <c r="AJ134" i="41" s="1"/>
  <c r="AF134" i="41"/>
  <c r="AP196" i="41"/>
  <c r="AO196" i="41"/>
  <c r="AP158" i="41"/>
  <c r="AO158" i="41"/>
  <c r="AO140" i="41"/>
  <c r="AP140" i="41"/>
  <c r="AF136" i="41"/>
  <c r="AH136" i="41"/>
  <c r="AJ136" i="41" s="1"/>
  <c r="AN124" i="41"/>
  <c r="AO201" i="41"/>
  <c r="AP201" i="41"/>
  <c r="AP160" i="41"/>
  <c r="AO160" i="41"/>
  <c r="AN154" i="41"/>
  <c r="AK136" i="41"/>
  <c r="AL136" i="41" s="1"/>
  <c r="Z136" i="41"/>
  <c r="AG136" i="41" s="1"/>
  <c r="Z129" i="41"/>
  <c r="AG129" i="41" s="1"/>
  <c r="AK129" i="41"/>
  <c r="AL129" i="41" s="1"/>
  <c r="Z113" i="41"/>
  <c r="AG113" i="41" s="1"/>
  <c r="AD113" i="41"/>
  <c r="AK113" i="41"/>
  <c r="AL113" i="41" s="1"/>
  <c r="AO184" i="41"/>
  <c r="AP184" i="41"/>
  <c r="AO164" i="41"/>
  <c r="AP164" i="41"/>
  <c r="AF160" i="41"/>
  <c r="AH160" i="41"/>
  <c r="AJ160" i="41" s="1"/>
  <c r="AF156" i="41"/>
  <c r="AH156" i="41"/>
  <c r="AJ156" i="41" s="1"/>
  <c r="AP146" i="41"/>
  <c r="AO146" i="41"/>
  <c r="Z133" i="41"/>
  <c r="AG133" i="41" s="1"/>
  <c r="AK133" i="41"/>
  <c r="AL133" i="41" s="1"/>
  <c r="AH122" i="41"/>
  <c r="AJ122" i="41" s="1"/>
  <c r="AF122" i="41"/>
  <c r="AH106" i="41"/>
  <c r="AJ106" i="41" s="1"/>
  <c r="AF106" i="41"/>
  <c r="AP112" i="41"/>
  <c r="AQ112" i="41" s="1"/>
  <c r="AO112" i="41"/>
  <c r="AH169" i="41"/>
  <c r="AJ169" i="41" s="1"/>
  <c r="AF169" i="41"/>
  <c r="AP155" i="41"/>
  <c r="AQ155" i="41" s="1"/>
  <c r="AO155" i="41"/>
  <c r="AO149" i="41"/>
  <c r="AP149" i="41"/>
  <c r="AP120" i="41"/>
  <c r="AO120" i="41"/>
  <c r="AH110" i="41"/>
  <c r="AJ110" i="41" s="1"/>
  <c r="AF110" i="41"/>
  <c r="AN85" i="41"/>
  <c r="AF176" i="41"/>
  <c r="AH176" i="41"/>
  <c r="AJ176" i="41" s="1"/>
  <c r="AO109" i="41"/>
  <c r="AP109" i="41"/>
  <c r="AO148" i="41"/>
  <c r="AP148" i="41"/>
  <c r="AN123" i="41"/>
  <c r="AO117" i="41"/>
  <c r="AP117" i="41"/>
  <c r="AQ117" i="41" s="1"/>
  <c r="AH111" i="41"/>
  <c r="AJ111" i="41" s="1"/>
  <c r="AF111" i="41"/>
  <c r="AH76" i="41"/>
  <c r="AJ76" i="41" s="1"/>
  <c r="AF76" i="41"/>
  <c r="AH60" i="41"/>
  <c r="AJ60" i="41" s="1"/>
  <c r="AF60" i="41"/>
  <c r="AH44" i="41"/>
  <c r="AJ44" i="41" s="1"/>
  <c r="AF44" i="41"/>
  <c r="AH28" i="41"/>
  <c r="AJ28" i="41" s="1"/>
  <c r="AF28" i="41"/>
  <c r="AH12" i="41"/>
  <c r="AJ12" i="41" s="1"/>
  <c r="AF12" i="41"/>
  <c r="AF108" i="41"/>
  <c r="AH108" i="41"/>
  <c r="AJ108" i="41" s="1"/>
  <c r="AO67" i="41"/>
  <c r="AP67" i="41"/>
  <c r="AH63" i="41"/>
  <c r="AJ63" i="41" s="1"/>
  <c r="AF63" i="41"/>
  <c r="AN51" i="41"/>
  <c r="AH47" i="41"/>
  <c r="AJ47" i="41" s="1"/>
  <c r="AF47" i="41"/>
  <c r="AN35" i="41"/>
  <c r="AH31" i="41"/>
  <c r="AJ31" i="41" s="1"/>
  <c r="AF31" i="41"/>
  <c r="AF17" i="41"/>
  <c r="AH17" i="41"/>
  <c r="AJ17" i="41" s="1"/>
  <c r="AN118" i="41"/>
  <c r="AP87" i="41"/>
  <c r="AO87" i="41"/>
  <c r="AO82" i="41"/>
  <c r="AP82" i="41"/>
  <c r="AP64" i="41"/>
  <c r="AO64" i="41"/>
  <c r="AP48" i="41"/>
  <c r="AQ48" i="41" s="1"/>
  <c r="AO48" i="41"/>
  <c r="AP32" i="41"/>
  <c r="AO32" i="41"/>
  <c r="AP16" i="41"/>
  <c r="AQ16" i="41" s="1"/>
  <c r="AO16" i="41"/>
  <c r="AO74" i="41"/>
  <c r="AP74" i="41"/>
  <c r="AQ74" i="41" s="1"/>
  <c r="AP65" i="41"/>
  <c r="AO65" i="41"/>
  <c r="AO42" i="41"/>
  <c r="AP42" i="41"/>
  <c r="AQ42" i="41" s="1"/>
  <c r="AP33" i="41"/>
  <c r="AO33" i="41"/>
  <c r="AO10" i="41"/>
  <c r="AP10" i="41"/>
  <c r="AQ10" i="41" s="1"/>
  <c r="AN88" i="41"/>
  <c r="AN77" i="41"/>
  <c r="AH67" i="41"/>
  <c r="AJ67" i="41" s="1"/>
  <c r="AF67" i="41"/>
  <c r="AK54" i="41"/>
  <c r="AL54" i="41" s="1"/>
  <c r="Z54" i="41"/>
  <c r="AG54" i="41" s="1"/>
  <c r="AN45" i="41"/>
  <c r="AH35" i="41"/>
  <c r="AJ35" i="41" s="1"/>
  <c r="AF35" i="41"/>
  <c r="AK22" i="41"/>
  <c r="AL22" i="41" s="1"/>
  <c r="Z22" i="41"/>
  <c r="AG22" i="41" s="1"/>
  <c r="AN13" i="41"/>
  <c r="AH227" i="41"/>
  <c r="AJ227" i="41" s="1"/>
  <c r="AF227" i="41"/>
  <c r="AF234" i="41"/>
  <c r="AH234" i="41"/>
  <c r="AJ234" i="41" s="1"/>
  <c r="AH228" i="41"/>
  <c r="AJ228" i="41" s="1"/>
  <c r="AF228" i="41"/>
  <c r="AD217" i="41"/>
  <c r="AH201" i="41"/>
  <c r="AJ201" i="41" s="1"/>
  <c r="AF201" i="41"/>
  <c r="AN207" i="41"/>
  <c r="AF205" i="41"/>
  <c r="AH205" i="41"/>
  <c r="AJ205" i="41" s="1"/>
  <c r="AH196" i="41"/>
  <c r="AJ196" i="41" s="1"/>
  <c r="AF196" i="41"/>
  <c r="AF218" i="41"/>
  <c r="AH218" i="41"/>
  <c r="AJ218" i="41" s="1"/>
  <c r="AK191" i="41"/>
  <c r="AL191" i="41" s="1"/>
  <c r="Z191" i="41"/>
  <c r="AG191" i="41" s="1"/>
  <c r="AF172" i="41"/>
  <c r="AH172" i="41"/>
  <c r="AJ172" i="41" s="1"/>
  <c r="AN197" i="41"/>
  <c r="AD191" i="41"/>
  <c r="AF180" i="41"/>
  <c r="AH180" i="41"/>
  <c r="AJ180" i="41" s="1"/>
  <c r="AQ180" i="41" s="1"/>
  <c r="AK163" i="41"/>
  <c r="AL163" i="41" s="1"/>
  <c r="Z163" i="41"/>
  <c r="AG163" i="41" s="1"/>
  <c r="AN170" i="41"/>
  <c r="AH189" i="41"/>
  <c r="AJ189" i="41" s="1"/>
  <c r="AF189" i="41"/>
  <c r="AH181" i="41"/>
  <c r="AJ181" i="41" s="1"/>
  <c r="AF181" i="41"/>
  <c r="AH170" i="41"/>
  <c r="AJ170" i="41" s="1"/>
  <c r="AF170" i="41"/>
  <c r="AH146" i="41"/>
  <c r="AJ146" i="41" s="1"/>
  <c r="AF146" i="41"/>
  <c r="AH130" i="41"/>
  <c r="AJ130" i="41" s="1"/>
  <c r="AF130" i="41"/>
  <c r="AF190" i="41"/>
  <c r="AH190" i="41"/>
  <c r="AJ190" i="41" s="1"/>
  <c r="AH153" i="41"/>
  <c r="AJ153" i="41" s="1"/>
  <c r="AF153" i="41"/>
  <c r="AN132" i="41"/>
  <c r="AN167" i="41"/>
  <c r="AH149" i="41"/>
  <c r="AJ149" i="41" s="1"/>
  <c r="AF149" i="41"/>
  <c r="AF135" i="41"/>
  <c r="AH135" i="41"/>
  <c r="AJ135" i="41" s="1"/>
  <c r="AF182" i="41"/>
  <c r="AH182" i="41"/>
  <c r="AJ182" i="41" s="1"/>
  <c r="AF175" i="41"/>
  <c r="AH175" i="41"/>
  <c r="AJ175" i="41" s="1"/>
  <c r="AF166" i="41"/>
  <c r="AH166" i="41"/>
  <c r="AJ166" i="41" s="1"/>
  <c r="AF158" i="41"/>
  <c r="AH158" i="41"/>
  <c r="AJ158" i="41" s="1"/>
  <c r="AN151" i="41"/>
  <c r="AF140" i="41"/>
  <c r="AH140" i="41"/>
  <c r="AJ140" i="41" s="1"/>
  <c r="Z105" i="41"/>
  <c r="AG105" i="41" s="1"/>
  <c r="AD105" i="41"/>
  <c r="AK105" i="41"/>
  <c r="AL105" i="41" s="1"/>
  <c r="AF139" i="41"/>
  <c r="AH139" i="41"/>
  <c r="AJ139" i="41" s="1"/>
  <c r="AH93" i="41"/>
  <c r="AJ93" i="41" s="1"/>
  <c r="AF93" i="41"/>
  <c r="AN169" i="41"/>
  <c r="AN137" i="41"/>
  <c r="AH131" i="41"/>
  <c r="AJ131" i="41" s="1"/>
  <c r="AF131" i="41"/>
  <c r="AF109" i="41"/>
  <c r="AH109" i="41"/>
  <c r="AJ109" i="41" s="1"/>
  <c r="AF102" i="41"/>
  <c r="AH102" i="41"/>
  <c r="AJ102" i="41" s="1"/>
  <c r="AN96" i="41"/>
  <c r="AN134" i="41"/>
  <c r="AN101" i="41"/>
  <c r="AH104" i="41"/>
  <c r="AJ104" i="41" s="1"/>
  <c r="AF104" i="41"/>
  <c r="AH72" i="41"/>
  <c r="AJ72" i="41" s="1"/>
  <c r="AF72" i="41"/>
  <c r="AH56" i="41"/>
  <c r="AJ56" i="41" s="1"/>
  <c r="AF56" i="41"/>
  <c r="AH40" i="41"/>
  <c r="AJ40" i="41" s="1"/>
  <c r="AF40" i="41"/>
  <c r="AH24" i="41"/>
  <c r="AJ24" i="41" s="1"/>
  <c r="AF24" i="41"/>
  <c r="AH8" i="41"/>
  <c r="AJ8" i="41" s="1"/>
  <c r="AF8" i="41"/>
  <c r="AN108" i="41"/>
  <c r="AH83" i="41"/>
  <c r="AJ83" i="41" s="1"/>
  <c r="AF83" i="41"/>
  <c r="AF78" i="41"/>
  <c r="AH78" i="41"/>
  <c r="AJ78" i="41" s="1"/>
  <c r="AK66" i="41"/>
  <c r="AL66" i="41" s="1"/>
  <c r="Z66" i="41"/>
  <c r="AG66" i="41" s="1"/>
  <c r="AF62" i="41"/>
  <c r="AH62" i="41"/>
  <c r="AJ62" i="41" s="1"/>
  <c r="AK50" i="41"/>
  <c r="AL50" i="41" s="1"/>
  <c r="Z50" i="41"/>
  <c r="AG50" i="41" s="1"/>
  <c r="AF46" i="41"/>
  <c r="AH46" i="41"/>
  <c r="AJ46" i="41" s="1"/>
  <c r="AK34" i="41"/>
  <c r="AL34" i="41" s="1"/>
  <c r="Z34" i="41"/>
  <c r="AG34" i="41" s="1"/>
  <c r="AF30" i="41"/>
  <c r="AH30" i="41"/>
  <c r="AJ30" i="41" s="1"/>
  <c r="AN9" i="41"/>
  <c r="AF116" i="41"/>
  <c r="AH116" i="41"/>
  <c r="AJ116" i="41" s="1"/>
  <c r="AN69" i="41"/>
  <c r="AN53" i="41"/>
  <c r="AN37" i="41"/>
  <c r="AN21" i="41"/>
  <c r="Y244" i="41"/>
  <c r="AK5" i="41"/>
  <c r="AL5" i="41" s="1"/>
  <c r="Z5" i="41"/>
  <c r="AD5" i="41"/>
  <c r="AN76" i="41"/>
  <c r="AF54" i="41"/>
  <c r="AH54" i="41"/>
  <c r="AJ54" i="41" s="1"/>
  <c r="AN44" i="41"/>
  <c r="AF22" i="41"/>
  <c r="AH22" i="41"/>
  <c r="AJ22" i="41" s="1"/>
  <c r="AN12" i="41"/>
  <c r="AN97" i="41"/>
  <c r="AN89" i="41"/>
  <c r="AN71" i="41"/>
  <c r="AD66" i="41"/>
  <c r="AN56" i="41"/>
  <c r="AN39" i="41"/>
  <c r="AD34" i="41"/>
  <c r="AN24" i="41"/>
  <c r="AN7" i="41"/>
  <c r="AH215" i="41"/>
  <c r="AJ215" i="41" s="1"/>
  <c r="AF215" i="41"/>
  <c r="AF238" i="41"/>
  <c r="AH238" i="41"/>
  <c r="AJ238" i="41" s="1"/>
  <c r="AO227" i="41"/>
  <c r="AP227" i="41"/>
  <c r="AH236" i="41"/>
  <c r="AJ236" i="41" s="1"/>
  <c r="AF236" i="41"/>
  <c r="AP230" i="41"/>
  <c r="AQ230" i="41" s="1"/>
  <c r="AO230" i="41"/>
  <c r="AP228" i="41"/>
  <c r="AQ228" i="41" s="1"/>
  <c r="AO228" i="41"/>
  <c r="AK221" i="41"/>
  <c r="AL221" i="41" s="1"/>
  <c r="Z221" i="41"/>
  <c r="AG221" i="41" s="1"/>
  <c r="AH213" i="41"/>
  <c r="AJ213" i="41" s="1"/>
  <c r="AF213" i="41"/>
  <c r="AD221" i="41"/>
  <c r="AK200" i="41"/>
  <c r="AL200" i="41" s="1"/>
  <c r="Z200" i="41"/>
  <c r="AG200" i="41" s="1"/>
  <c r="AF233" i="41"/>
  <c r="AH233" i="41"/>
  <c r="AJ233" i="41" s="1"/>
  <c r="AO214" i="41"/>
  <c r="AP214" i="41"/>
  <c r="AQ214" i="41" s="1"/>
  <c r="AH209" i="41"/>
  <c r="AJ209" i="41" s="1"/>
  <c r="AF209" i="41"/>
  <c r="AH192" i="41"/>
  <c r="AJ192" i="41" s="1"/>
  <c r="AF192" i="41"/>
  <c r="AP203" i="41"/>
  <c r="AQ203" i="41" s="1"/>
  <c r="AO203" i="41"/>
  <c r="Z171" i="41"/>
  <c r="AG171" i="41" s="1"/>
  <c r="AK171" i="41"/>
  <c r="AL171" i="41" s="1"/>
  <c r="AD171" i="41"/>
  <c r="AN213" i="41"/>
  <c r="AD200" i="41"/>
  <c r="AK187" i="41"/>
  <c r="AL187" i="41" s="1"/>
  <c r="Z187" i="41"/>
  <c r="AG187" i="41" s="1"/>
  <c r="AK179" i="41"/>
  <c r="AL179" i="41" s="1"/>
  <c r="Z179" i="41"/>
  <c r="AG179" i="41" s="1"/>
  <c r="AD179" i="41"/>
  <c r="AH211" i="41"/>
  <c r="AJ211" i="41" s="1"/>
  <c r="AF211" i="41"/>
  <c r="AN189" i="41"/>
  <c r="AN181" i="41"/>
  <c r="AK162" i="41"/>
  <c r="AL162" i="41" s="1"/>
  <c r="Z162" i="41"/>
  <c r="AG162" i="41" s="1"/>
  <c r="AP209" i="41"/>
  <c r="AO209" i="41"/>
  <c r="AH193" i="41"/>
  <c r="AJ193" i="41" s="1"/>
  <c r="AF193" i="41"/>
  <c r="AH185" i="41"/>
  <c r="AJ185" i="41" s="1"/>
  <c r="AF185" i="41"/>
  <c r="AO175" i="41"/>
  <c r="AP175" i="41"/>
  <c r="AH142" i="41"/>
  <c r="AJ142" i="41" s="1"/>
  <c r="AF142" i="41"/>
  <c r="AH126" i="41"/>
  <c r="AJ126" i="41" s="1"/>
  <c r="AF126" i="41"/>
  <c r="AN190" i="41"/>
  <c r="AO172" i="41"/>
  <c r="AP172" i="41"/>
  <c r="AQ172" i="41" s="1"/>
  <c r="AO156" i="41"/>
  <c r="AP156" i="41"/>
  <c r="AQ156" i="41" s="1"/>
  <c r="AF152" i="41"/>
  <c r="AH152" i="41"/>
  <c r="AJ152" i="41" s="1"/>
  <c r="AP142" i="41"/>
  <c r="AO142" i="41"/>
  <c r="AN205" i="41"/>
  <c r="AD198" i="41"/>
  <c r="AF159" i="41"/>
  <c r="AH159" i="41"/>
  <c r="AJ159" i="41" s="1"/>
  <c r="AK152" i="41"/>
  <c r="AL152" i="41" s="1"/>
  <c r="Z152" i="41"/>
  <c r="AG152" i="41" s="1"/>
  <c r="AF148" i="41"/>
  <c r="AH148" i="41"/>
  <c r="AJ148" i="41" s="1"/>
  <c r="AN138" i="41"/>
  <c r="AF125" i="41"/>
  <c r="AH125" i="41"/>
  <c r="AJ125" i="41" s="1"/>
  <c r="AN182" i="41"/>
  <c r="AP174" i="41"/>
  <c r="AQ174" i="41" s="1"/>
  <c r="AO174" i="41"/>
  <c r="AP166" i="41"/>
  <c r="AQ166" i="41" s="1"/>
  <c r="AO166" i="41"/>
  <c r="AO161" i="41"/>
  <c r="AP161" i="41"/>
  <c r="AN145" i="41"/>
  <c r="AN135" i="41"/>
  <c r="AD129" i="41"/>
  <c r="AK121" i="41"/>
  <c r="AL121" i="41" s="1"/>
  <c r="Z121" i="41"/>
  <c r="AG121" i="41" s="1"/>
  <c r="AD121" i="41"/>
  <c r="AP139" i="41"/>
  <c r="AQ139" i="41" s="1"/>
  <c r="AO139" i="41"/>
  <c r="AH127" i="41"/>
  <c r="AJ127" i="41" s="1"/>
  <c r="AF127" i="41"/>
  <c r="AH120" i="41"/>
  <c r="AJ120" i="41" s="1"/>
  <c r="AF120" i="41"/>
  <c r="AN115" i="41"/>
  <c r="AP104" i="41"/>
  <c r="AQ104" i="41" s="1"/>
  <c r="AO104" i="41"/>
  <c r="AH85" i="41"/>
  <c r="AJ85" i="41" s="1"/>
  <c r="AF85" i="41"/>
  <c r="AN131" i="41"/>
  <c r="AO111" i="41"/>
  <c r="AP111" i="41"/>
  <c r="AQ111" i="41" s="1"/>
  <c r="AO106" i="41"/>
  <c r="AP106" i="41"/>
  <c r="AQ106" i="41" s="1"/>
  <c r="AF101" i="41"/>
  <c r="AH101" i="41"/>
  <c r="AJ101" i="41" s="1"/>
  <c r="AN93" i="41"/>
  <c r="AF91" i="41"/>
  <c r="AH91" i="41"/>
  <c r="AJ91" i="41" s="1"/>
  <c r="AO159" i="41"/>
  <c r="AP159" i="41"/>
  <c r="AP99" i="41"/>
  <c r="AQ99" i="41" s="1"/>
  <c r="AO99" i="41"/>
  <c r="AH97" i="41"/>
  <c r="AJ97" i="41" s="1"/>
  <c r="AF97" i="41"/>
  <c r="AN150" i="41"/>
  <c r="AF128" i="41"/>
  <c r="AH128" i="41"/>
  <c r="AJ128" i="41" s="1"/>
  <c r="AH107" i="41"/>
  <c r="AJ107" i="41" s="1"/>
  <c r="AF107" i="41"/>
  <c r="AH103" i="41"/>
  <c r="AJ103" i="41" s="1"/>
  <c r="AF103" i="41"/>
  <c r="AH96" i="41"/>
  <c r="AJ96" i="41" s="1"/>
  <c r="AF96" i="41"/>
  <c r="AH87" i="41"/>
  <c r="AJ87" i="41" s="1"/>
  <c r="AF87" i="41"/>
  <c r="AH68" i="41"/>
  <c r="AJ68" i="41" s="1"/>
  <c r="AF68" i="41"/>
  <c r="AH52" i="41"/>
  <c r="AJ52" i="41" s="1"/>
  <c r="AF52" i="41"/>
  <c r="AH36" i="41"/>
  <c r="AJ36" i="41" s="1"/>
  <c r="AF36" i="41"/>
  <c r="AH20" i="41"/>
  <c r="AJ20" i="41" s="1"/>
  <c r="AF20" i="41"/>
  <c r="AF82" i="41"/>
  <c r="AH82" i="41"/>
  <c r="AJ82" i="41" s="1"/>
  <c r="AN68" i="41"/>
  <c r="AF65" i="41"/>
  <c r="AH65" i="41"/>
  <c r="AJ65" i="41" s="1"/>
  <c r="AN52" i="41"/>
  <c r="AF49" i="41"/>
  <c r="AH49" i="41"/>
  <c r="AJ49" i="41" s="1"/>
  <c r="AN36" i="41"/>
  <c r="AF33" i="41"/>
  <c r="AH33" i="41"/>
  <c r="AJ33" i="41" s="1"/>
  <c r="AN19" i="41"/>
  <c r="AH15" i="41"/>
  <c r="AJ15" i="41" s="1"/>
  <c r="AF15" i="41"/>
  <c r="AP116" i="41"/>
  <c r="AO116" i="41"/>
  <c r="AN83" i="41"/>
  <c r="AF81" i="41"/>
  <c r="AH81" i="41"/>
  <c r="AJ81" i="41" s="1"/>
  <c r="AO62" i="41"/>
  <c r="AP62" i="41"/>
  <c r="AO30" i="41"/>
  <c r="AP30" i="41"/>
  <c r="AO14" i="41"/>
  <c r="AP14" i="41"/>
  <c r="AN79" i="41"/>
  <c r="AN58" i="41"/>
  <c r="AN49" i="41"/>
  <c r="AO26" i="41"/>
  <c r="AP26" i="41"/>
  <c r="AQ26" i="41" s="1"/>
  <c r="AN17" i="41"/>
  <c r="AK70" i="41"/>
  <c r="AL70" i="41" s="1"/>
  <c r="Z70" i="41"/>
  <c r="AG70" i="41" s="1"/>
  <c r="AN61" i="41"/>
  <c r="AH51" i="41"/>
  <c r="AJ51" i="41" s="1"/>
  <c r="AF51" i="41"/>
  <c r="AK38" i="41"/>
  <c r="AL38" i="41" s="1"/>
  <c r="Z38" i="41"/>
  <c r="AG38" i="41" s="1"/>
  <c r="AN29" i="41"/>
  <c r="AH19" i="41"/>
  <c r="AJ19" i="41" s="1"/>
  <c r="AF19" i="41"/>
  <c r="AK6" i="41"/>
  <c r="AL6" i="41" s="1"/>
  <c r="Z6" i="41"/>
  <c r="AG6" i="41" s="1"/>
  <c r="BH190" i="39"/>
  <c r="BG174" i="39"/>
  <c r="BF95" i="39"/>
  <c r="BH14" i="39"/>
  <c r="BH70" i="39"/>
  <c r="BH89" i="39"/>
  <c r="BA212" i="39"/>
  <c r="BB212" i="39" s="1"/>
  <c r="BE212" i="39"/>
  <c r="BA204" i="39"/>
  <c r="BB204" i="39" s="1"/>
  <c r="BE204" i="39"/>
  <c r="BF186" i="39"/>
  <c r="BG186" i="39"/>
  <c r="BA46" i="39"/>
  <c r="BB46" i="39" s="1"/>
  <c r="BE46" i="39"/>
  <c r="BE167" i="39"/>
  <c r="BA167" i="39"/>
  <c r="BB167" i="39" s="1"/>
  <c r="BA127" i="39"/>
  <c r="BB127" i="39" s="1"/>
  <c r="BE127" i="39"/>
  <c r="BA93" i="39"/>
  <c r="BB93" i="39" s="1"/>
  <c r="BE93" i="39"/>
  <c r="BA111" i="39"/>
  <c r="BB111" i="39" s="1"/>
  <c r="BE111" i="39"/>
  <c r="BA101" i="39"/>
  <c r="BB101" i="39" s="1"/>
  <c r="BE101" i="39"/>
  <c r="BE158" i="39"/>
  <c r="BE138" i="39"/>
  <c r="BG83" i="39"/>
  <c r="BG14" i="39"/>
  <c r="BA97" i="39"/>
  <c r="BB97" i="39" s="1"/>
  <c r="BE97" i="39"/>
  <c r="BA86" i="39"/>
  <c r="BB86" i="39" s="1"/>
  <c r="BE86" i="39"/>
  <c r="BA208" i="39"/>
  <c r="BB208" i="39" s="1"/>
  <c r="BE208" i="39"/>
  <c r="BA200" i="39"/>
  <c r="BB200" i="39" s="1"/>
  <c r="BE200" i="39"/>
  <c r="BA188" i="39"/>
  <c r="BB188" i="39" s="1"/>
  <c r="BE188" i="39"/>
  <c r="BA42" i="39"/>
  <c r="BB42" i="39" s="1"/>
  <c r="BE42" i="39"/>
  <c r="BA177" i="39"/>
  <c r="BB177" i="39" s="1"/>
  <c r="BE177" i="39"/>
  <c r="BA131" i="39"/>
  <c r="BB131" i="39" s="1"/>
  <c r="BE131" i="39"/>
  <c r="BF75" i="39"/>
  <c r="BH75" i="39"/>
  <c r="BA196" i="39"/>
  <c r="BB196" i="39" s="1"/>
  <c r="BE196" i="39"/>
  <c r="BF166" i="39"/>
  <c r="BH166" i="39"/>
  <c r="BA190" i="39"/>
  <c r="BB190" i="39" s="1"/>
  <c r="BF190" i="39"/>
  <c r="BE38" i="39"/>
  <c r="AX247" i="39"/>
  <c r="AY249" i="39" s="1"/>
  <c r="AY247" i="39"/>
  <c r="AY251" i="39" s="1"/>
  <c r="BE116" i="39"/>
  <c r="BA116" i="39"/>
  <c r="BB116" i="39" s="1"/>
  <c r="BH215" i="39"/>
  <c r="BG215" i="39"/>
  <c r="BA192" i="39"/>
  <c r="BB192" i="39" s="1"/>
  <c r="BE192" i="39"/>
  <c r="BH120" i="39"/>
  <c r="BG120" i="39"/>
  <c r="BF240" i="39"/>
  <c r="BH240" i="39"/>
  <c r="BG240" i="39"/>
  <c r="BG213" i="39"/>
  <c r="BF213" i="39"/>
  <c r="BH213" i="39"/>
  <c r="BH222" i="39"/>
  <c r="BG222" i="39"/>
  <c r="BF222" i="39"/>
  <c r="BE245" i="39"/>
  <c r="BA245" i="39"/>
  <c r="BB245" i="39" s="1"/>
  <c r="BF150" i="39"/>
  <c r="BG150" i="39"/>
  <c r="BH150" i="39"/>
  <c r="BE136" i="39"/>
  <c r="BA136" i="39"/>
  <c r="BB136" i="39" s="1"/>
  <c r="BE176" i="39"/>
  <c r="BA176" i="39"/>
  <c r="BB176" i="39" s="1"/>
  <c r="BG133" i="39"/>
  <c r="BH133" i="39"/>
  <c r="BF133" i="39"/>
  <c r="BE121" i="39"/>
  <c r="BA121" i="39"/>
  <c r="BB121" i="39" s="1"/>
  <c r="BG105" i="39"/>
  <c r="BF105" i="39"/>
  <c r="BH105" i="39"/>
  <c r="BE12" i="39"/>
  <c r="BA12" i="39"/>
  <c r="BB12" i="39" s="1"/>
  <c r="BH129" i="39"/>
  <c r="BG129" i="39"/>
  <c r="BF129" i="39"/>
  <c r="BG243" i="39"/>
  <c r="BF243" i="39"/>
  <c r="BH243" i="39"/>
  <c r="BG235" i="39"/>
  <c r="BF235" i="39"/>
  <c r="BH235" i="39"/>
  <c r="BG227" i="39"/>
  <c r="BF227" i="39"/>
  <c r="BH227" i="39"/>
  <c r="BG219" i="39"/>
  <c r="BF219" i="39"/>
  <c r="BH219" i="39"/>
  <c r="BF201" i="39"/>
  <c r="BG201" i="39"/>
  <c r="BH201" i="39"/>
  <c r="BH242" i="39"/>
  <c r="BG242" i="39"/>
  <c r="BF242" i="39"/>
  <c r="BH226" i="39"/>
  <c r="BG226" i="39"/>
  <c r="BF226" i="39"/>
  <c r="BE237" i="39"/>
  <c r="BA237" i="39"/>
  <c r="BB237" i="39" s="1"/>
  <c r="BF154" i="39"/>
  <c r="BG154" i="39"/>
  <c r="BH154" i="39"/>
  <c r="BE199" i="39"/>
  <c r="BA199" i="39"/>
  <c r="BB199" i="39" s="1"/>
  <c r="BE172" i="39"/>
  <c r="BA172" i="39"/>
  <c r="BB172" i="39" s="1"/>
  <c r="BE132" i="39"/>
  <c r="BA132" i="39"/>
  <c r="BB132" i="39" s="1"/>
  <c r="BE173" i="39"/>
  <c r="BA173" i="39"/>
  <c r="BB173" i="39" s="1"/>
  <c r="BH109" i="39"/>
  <c r="BF109" i="39"/>
  <c r="BG109" i="39"/>
  <c r="BE144" i="39"/>
  <c r="BA144" i="39"/>
  <c r="BB144" i="39" s="1"/>
  <c r="BE117" i="39"/>
  <c r="BA117" i="39"/>
  <c r="BB117" i="39" s="1"/>
  <c r="BH73" i="39"/>
  <c r="BF73" i="39"/>
  <c r="BG73" i="39"/>
  <c r="BE100" i="39"/>
  <c r="BA100" i="39"/>
  <c r="BB100" i="39" s="1"/>
  <c r="BE65" i="39"/>
  <c r="BA65" i="39"/>
  <c r="BB65" i="39" s="1"/>
  <c r="BG153" i="39"/>
  <c r="BF153" i="39"/>
  <c r="BH153" i="39"/>
  <c r="BE108" i="39"/>
  <c r="BA108" i="39"/>
  <c r="BB108" i="39" s="1"/>
  <c r="BE69" i="39"/>
  <c r="BA69" i="39"/>
  <c r="BB69" i="39" s="1"/>
  <c r="BF38" i="39"/>
  <c r="BG38" i="39"/>
  <c r="BH38" i="39"/>
  <c r="BE32" i="39"/>
  <c r="BA32" i="39"/>
  <c r="BB32" i="39" s="1"/>
  <c r="BF6" i="39"/>
  <c r="BG6" i="39"/>
  <c r="BH6" i="39"/>
  <c r="Z251" i="39"/>
  <c r="Z253" i="39"/>
  <c r="Z254" i="39" s="1"/>
  <c r="BE85" i="39"/>
  <c r="BA85" i="39"/>
  <c r="BB85" i="39" s="1"/>
  <c r="BE88" i="39"/>
  <c r="BA88" i="39"/>
  <c r="BB88" i="39" s="1"/>
  <c r="BE52" i="39"/>
  <c r="BA52" i="39"/>
  <c r="BB52" i="39" s="1"/>
  <c r="BA29" i="39"/>
  <c r="BB29" i="39" s="1"/>
  <c r="BE29" i="39"/>
  <c r="BE56" i="39"/>
  <c r="BA56" i="39"/>
  <c r="BB56" i="39" s="1"/>
  <c r="BE8" i="39"/>
  <c r="BA8" i="39"/>
  <c r="BB8" i="39" s="1"/>
  <c r="BG33" i="39"/>
  <c r="BH33" i="39"/>
  <c r="BF33" i="39"/>
  <c r="BE28" i="39"/>
  <c r="BA28" i="39"/>
  <c r="BB28" i="39" s="1"/>
  <c r="BF18" i="39"/>
  <c r="BG18" i="39"/>
  <c r="BH18" i="39"/>
  <c r="BG21" i="39"/>
  <c r="BH21" i="39"/>
  <c r="BF21" i="39"/>
  <c r="BF232" i="39"/>
  <c r="BH232" i="39"/>
  <c r="BG232" i="39"/>
  <c r="BF197" i="39"/>
  <c r="BG197" i="39"/>
  <c r="BH197" i="39"/>
  <c r="BH180" i="39"/>
  <c r="BF180" i="39"/>
  <c r="BG180" i="39"/>
  <c r="BE203" i="39"/>
  <c r="BA203" i="39"/>
  <c r="BB203" i="39" s="1"/>
  <c r="BE225" i="39"/>
  <c r="BA225" i="39"/>
  <c r="BB225" i="39" s="1"/>
  <c r="BE160" i="39"/>
  <c r="BA160" i="39"/>
  <c r="BB160" i="39" s="1"/>
  <c r="BE148" i="39"/>
  <c r="BA148" i="39"/>
  <c r="BB148" i="39" s="1"/>
  <c r="BE140" i="39"/>
  <c r="BA140" i="39"/>
  <c r="BB140" i="39" s="1"/>
  <c r="T251" i="39"/>
  <c r="T253" i="39"/>
  <c r="T254" i="39" s="1"/>
  <c r="BA145" i="39"/>
  <c r="BB145" i="39" s="1"/>
  <c r="BE145" i="39"/>
  <c r="BE36" i="39"/>
  <c r="BA36" i="39"/>
  <c r="BB36" i="39" s="1"/>
  <c r="BE24" i="39"/>
  <c r="BA24" i="39"/>
  <c r="BB24" i="39" s="1"/>
  <c r="BG17" i="39"/>
  <c r="BH17" i="39"/>
  <c r="BF17" i="39"/>
  <c r="BG239" i="39"/>
  <c r="BF239" i="39"/>
  <c r="BH239" i="39"/>
  <c r="BG231" i="39"/>
  <c r="BF231" i="39"/>
  <c r="BH231" i="39"/>
  <c r="BG223" i="39"/>
  <c r="BF223" i="39"/>
  <c r="BH223" i="39"/>
  <c r="BF209" i="39"/>
  <c r="BG209" i="39"/>
  <c r="BH209" i="39"/>
  <c r="BF193" i="39"/>
  <c r="BG193" i="39"/>
  <c r="BH193" i="39"/>
  <c r="BH234" i="39"/>
  <c r="BG234" i="39"/>
  <c r="BF234" i="39"/>
  <c r="BE221" i="39"/>
  <c r="BA221" i="39"/>
  <c r="BB221" i="39" s="1"/>
  <c r="BH164" i="39"/>
  <c r="BF164" i="39"/>
  <c r="BG164" i="39"/>
  <c r="BG218" i="39"/>
  <c r="BF218" i="39"/>
  <c r="BH218" i="39"/>
  <c r="BE207" i="39"/>
  <c r="BA207" i="39"/>
  <c r="BB207" i="39" s="1"/>
  <c r="BE191" i="39"/>
  <c r="BA191" i="39"/>
  <c r="BB191" i="39" s="1"/>
  <c r="BE233" i="39"/>
  <c r="BA233" i="39"/>
  <c r="BB233" i="39" s="1"/>
  <c r="BE163" i="39"/>
  <c r="BA163" i="39"/>
  <c r="BB163" i="39" s="1"/>
  <c r="BF181" i="39"/>
  <c r="BG181" i="39"/>
  <c r="BH181" i="39"/>
  <c r="BF162" i="39"/>
  <c r="BH162" i="39"/>
  <c r="BG162" i="39"/>
  <c r="BE152" i="39"/>
  <c r="BA152" i="39"/>
  <c r="BB152" i="39" s="1"/>
  <c r="BF178" i="39"/>
  <c r="BH178" i="39"/>
  <c r="BG178" i="39"/>
  <c r="BF134" i="39"/>
  <c r="BG134" i="39"/>
  <c r="BH134" i="39"/>
  <c r="BE130" i="39"/>
  <c r="BA130" i="39"/>
  <c r="BB130" i="39" s="1"/>
  <c r="BH168" i="39"/>
  <c r="BG168" i="39"/>
  <c r="BF168" i="39"/>
  <c r="BE104" i="39"/>
  <c r="BA104" i="39"/>
  <c r="BB104" i="39" s="1"/>
  <c r="BE179" i="39"/>
  <c r="BA179" i="39"/>
  <c r="BB179" i="39" s="1"/>
  <c r="BF123" i="39"/>
  <c r="BH123" i="39"/>
  <c r="BG123" i="39"/>
  <c r="BF58" i="39"/>
  <c r="BG58" i="39"/>
  <c r="BH58" i="39"/>
  <c r="BG149" i="39"/>
  <c r="BF149" i="39"/>
  <c r="BH149" i="39"/>
  <c r="BF102" i="39"/>
  <c r="BG102" i="39"/>
  <c r="BH102" i="39"/>
  <c r="BE92" i="39"/>
  <c r="BA92" i="39"/>
  <c r="BB92" i="39" s="1"/>
  <c r="BE78" i="39"/>
  <c r="BA78" i="39"/>
  <c r="BB78" i="39" s="1"/>
  <c r="BF54" i="39"/>
  <c r="BG54" i="39"/>
  <c r="BH54" i="39"/>
  <c r="BE48" i="39"/>
  <c r="BA48" i="39"/>
  <c r="BB48" i="39" s="1"/>
  <c r="BF22" i="39"/>
  <c r="BG22" i="39"/>
  <c r="BH22" i="39"/>
  <c r="BE16" i="39"/>
  <c r="BA16" i="39"/>
  <c r="BB16" i="39" s="1"/>
  <c r="N251" i="39"/>
  <c r="N253" i="39"/>
  <c r="N254" i="39" s="1"/>
  <c r="BE72" i="39"/>
  <c r="BA72" i="39"/>
  <c r="BB72" i="39" s="1"/>
  <c r="BF50" i="39"/>
  <c r="BG50" i="39"/>
  <c r="BH50" i="39"/>
  <c r="BE40" i="39"/>
  <c r="BA40" i="39"/>
  <c r="BB40" i="39" s="1"/>
  <c r="BG45" i="39"/>
  <c r="BH45" i="39"/>
  <c r="BF45" i="39"/>
  <c r="BG53" i="39"/>
  <c r="BH53" i="39"/>
  <c r="BF53" i="39"/>
  <c r="BG37" i="39"/>
  <c r="BH37" i="39"/>
  <c r="BF37" i="39"/>
  <c r="BF224" i="39"/>
  <c r="BH224" i="39"/>
  <c r="BG224" i="39"/>
  <c r="BH238" i="39"/>
  <c r="BG238" i="39"/>
  <c r="BF238" i="39"/>
  <c r="BE216" i="39"/>
  <c r="BA216" i="39"/>
  <c r="BB216" i="39" s="1"/>
  <c r="BE187" i="39"/>
  <c r="BA187" i="39"/>
  <c r="BB187" i="39" s="1"/>
  <c r="BE124" i="39"/>
  <c r="BA124" i="39"/>
  <c r="BB124" i="39" s="1"/>
  <c r="BF62" i="39"/>
  <c r="BG62" i="39"/>
  <c r="BH62" i="39"/>
  <c r="BE118" i="39"/>
  <c r="BA118" i="39"/>
  <c r="BB118" i="39" s="1"/>
  <c r="BF90" i="39"/>
  <c r="BG90" i="39"/>
  <c r="BH90" i="39"/>
  <c r="BF71" i="39"/>
  <c r="BH71" i="39"/>
  <c r="BG71" i="39"/>
  <c r="BE5" i="39"/>
  <c r="BA5" i="39"/>
  <c r="BB5" i="39" s="1"/>
  <c r="BG74" i="39"/>
  <c r="BH74" i="39"/>
  <c r="BF74" i="39"/>
  <c r="BF244" i="39"/>
  <c r="BH244" i="39"/>
  <c r="BG244" i="39"/>
  <c r="BF236" i="39"/>
  <c r="BH236" i="39"/>
  <c r="BG236" i="39"/>
  <c r="BF228" i="39"/>
  <c r="BH228" i="39"/>
  <c r="BG228" i="39"/>
  <c r="BF220" i="39"/>
  <c r="BH220" i="39"/>
  <c r="BG220" i="39"/>
  <c r="BF205" i="39"/>
  <c r="BG205" i="39"/>
  <c r="BH205" i="39"/>
  <c r="BF189" i="39"/>
  <c r="BG189" i="39"/>
  <c r="BH189" i="39"/>
  <c r="BH230" i="39"/>
  <c r="BG230" i="39"/>
  <c r="BF230" i="39"/>
  <c r="BE229" i="39"/>
  <c r="BA229" i="39"/>
  <c r="BB229" i="39" s="1"/>
  <c r="BE183" i="39"/>
  <c r="BA183" i="39"/>
  <c r="BB183" i="39" s="1"/>
  <c r="BF158" i="39"/>
  <c r="BG158" i="39"/>
  <c r="BH158" i="39"/>
  <c r="BE211" i="39"/>
  <c r="BA211" i="39"/>
  <c r="BB211" i="39" s="1"/>
  <c r="BE195" i="39"/>
  <c r="BA195" i="39"/>
  <c r="BB195" i="39" s="1"/>
  <c r="BE169" i="39"/>
  <c r="BA169" i="39"/>
  <c r="BB169" i="39" s="1"/>
  <c r="BE241" i="39"/>
  <c r="BA241" i="39"/>
  <c r="BB241" i="39" s="1"/>
  <c r="BF185" i="39"/>
  <c r="BG185" i="39"/>
  <c r="BH185" i="39"/>
  <c r="BE141" i="39"/>
  <c r="BA141" i="39"/>
  <c r="BB141" i="39" s="1"/>
  <c r="BE156" i="39"/>
  <c r="BA156" i="39"/>
  <c r="BB156" i="39" s="1"/>
  <c r="BH125" i="39"/>
  <c r="BF125" i="39"/>
  <c r="BG125" i="39"/>
  <c r="BG165" i="39"/>
  <c r="BH165" i="39"/>
  <c r="BF165" i="39"/>
  <c r="BE114" i="39"/>
  <c r="BA114" i="39"/>
  <c r="BB114" i="39" s="1"/>
  <c r="BF138" i="39"/>
  <c r="BG138" i="39"/>
  <c r="BH138" i="39"/>
  <c r="BG157" i="39"/>
  <c r="BF157" i="39"/>
  <c r="BH157" i="39"/>
  <c r="BG110" i="39"/>
  <c r="BH110" i="39"/>
  <c r="BF110" i="39"/>
  <c r="BG126" i="39"/>
  <c r="BH126" i="39"/>
  <c r="BF126" i="39"/>
  <c r="BF107" i="39"/>
  <c r="BH107" i="39"/>
  <c r="BG107" i="39"/>
  <c r="BE96" i="39"/>
  <c r="BA96" i="39"/>
  <c r="BB96" i="39" s="1"/>
  <c r="BE81" i="39"/>
  <c r="BA81" i="39"/>
  <c r="BB81" i="39" s="1"/>
  <c r="BE82" i="39"/>
  <c r="BA82" i="39"/>
  <c r="BB82" i="39" s="1"/>
  <c r="BE66" i="39"/>
  <c r="BA66" i="39"/>
  <c r="BB66" i="39" s="1"/>
  <c r="BE20" i="39"/>
  <c r="BA20" i="39"/>
  <c r="BB20" i="39" s="1"/>
  <c r="BA13" i="39"/>
  <c r="BB13" i="39" s="1"/>
  <c r="BE13" i="39"/>
  <c r="AZ247" i="39"/>
  <c r="BE4" i="39"/>
  <c r="BA4" i="39"/>
  <c r="BF87" i="39"/>
  <c r="BH87" i="39"/>
  <c r="BG87" i="39"/>
  <c r="BF94" i="39"/>
  <c r="BG94" i="39"/>
  <c r="BH94" i="39"/>
  <c r="BH77" i="39"/>
  <c r="BG77" i="39"/>
  <c r="BF77" i="39"/>
  <c r="BE60" i="39"/>
  <c r="BA60" i="39"/>
  <c r="BB60" i="39" s="1"/>
  <c r="BG49" i="39"/>
  <c r="BH49" i="39"/>
  <c r="BF49" i="39"/>
  <c r="BE44" i="39"/>
  <c r="BA44" i="39"/>
  <c r="BB44" i="39" s="1"/>
  <c r="BF34" i="39"/>
  <c r="BG34" i="39"/>
  <c r="BH34" i="39"/>
  <c r="BF98" i="39"/>
  <c r="BG98" i="39"/>
  <c r="BH98" i="39"/>
  <c r="AP100" i="43" l="1"/>
  <c r="AP34" i="43"/>
  <c r="AQ34" i="43" s="1"/>
  <c r="AQ10" i="43"/>
  <c r="AQ99" i="43"/>
  <c r="AQ74" i="43"/>
  <c r="AO223" i="43"/>
  <c r="AP223" i="43"/>
  <c r="AQ223" i="43" s="1"/>
  <c r="AQ66" i="43"/>
  <c r="AP227" i="43"/>
  <c r="AQ227" i="43" s="1"/>
  <c r="AO227" i="43"/>
  <c r="AO183" i="43"/>
  <c r="AP183" i="43"/>
  <c r="AQ183" i="43" s="1"/>
  <c r="AQ204" i="43"/>
  <c r="AO124" i="43"/>
  <c r="AP124" i="43"/>
  <c r="AQ124" i="43" s="1"/>
  <c r="AO50" i="43"/>
  <c r="AP50" i="43"/>
  <c r="AQ50" i="43" s="1"/>
  <c r="AP90" i="43"/>
  <c r="AQ90" i="43" s="1"/>
  <c r="AO90" i="43"/>
  <c r="AQ100" i="43"/>
  <c r="AO132" i="43"/>
  <c r="AP132" i="43"/>
  <c r="AQ132" i="43" s="1"/>
  <c r="AO38" i="43"/>
  <c r="AP38" i="43"/>
  <c r="AQ38" i="43" s="1"/>
  <c r="AP18" i="43"/>
  <c r="AQ18" i="43" s="1"/>
  <c r="AO18" i="43"/>
  <c r="AP82" i="43"/>
  <c r="AQ82" i="43" s="1"/>
  <c r="AO82" i="43"/>
  <c r="AQ222" i="41"/>
  <c r="AQ184" i="41"/>
  <c r="AQ196" i="41"/>
  <c r="AP100" i="41"/>
  <c r="AO100" i="41"/>
  <c r="AO46" i="41"/>
  <c r="AP46" i="41"/>
  <c r="AQ46" i="41" s="1"/>
  <c r="AN6" i="41"/>
  <c r="AQ30" i="41"/>
  <c r="AQ62" i="41"/>
  <c r="AN191" i="41"/>
  <c r="AN54" i="41"/>
  <c r="AO54" i="41" s="1"/>
  <c r="AQ82" i="41"/>
  <c r="AQ109" i="41"/>
  <c r="AQ146" i="41"/>
  <c r="AQ218" i="41"/>
  <c r="AN78" i="41"/>
  <c r="AO78" i="41" s="1"/>
  <c r="AN225" i="41"/>
  <c r="AO225" i="41" s="1"/>
  <c r="AP47" i="41"/>
  <c r="AQ188" i="41"/>
  <c r="AP119" i="41"/>
  <c r="AQ119" i="41" s="1"/>
  <c r="AO239" i="41"/>
  <c r="AP239" i="41"/>
  <c r="AQ239" i="41" s="1"/>
  <c r="AN192" i="41"/>
  <c r="AN177" i="41"/>
  <c r="AN15" i="41"/>
  <c r="AH23" i="41"/>
  <c r="AJ23" i="41" s="1"/>
  <c r="AF23" i="41"/>
  <c r="AN206" i="41"/>
  <c r="AN38" i="41"/>
  <c r="AN179" i="41"/>
  <c r="AN200" i="41"/>
  <c r="AN34" i="41"/>
  <c r="AN50" i="41"/>
  <c r="AN66" i="41"/>
  <c r="AN105" i="41"/>
  <c r="AQ164" i="41"/>
  <c r="AQ201" i="41"/>
  <c r="AH7" i="41"/>
  <c r="AJ7" i="41" s="1"/>
  <c r="AF7" i="41"/>
  <c r="AF86" i="41"/>
  <c r="AH86" i="41"/>
  <c r="AJ86" i="41" s="1"/>
  <c r="AH92" i="41"/>
  <c r="AJ92" i="41" s="1"/>
  <c r="AF92" i="41"/>
  <c r="AF100" i="41"/>
  <c r="AH100" i="41"/>
  <c r="AJ100" i="41" s="1"/>
  <c r="AN114" i="41"/>
  <c r="AH94" i="41"/>
  <c r="AJ94" i="41" s="1"/>
  <c r="AF94" i="41"/>
  <c r="AF206" i="41"/>
  <c r="AH206" i="41"/>
  <c r="AJ206" i="41" s="1"/>
  <c r="AN86" i="41"/>
  <c r="AH208" i="41"/>
  <c r="AJ208" i="41" s="1"/>
  <c r="AF208" i="41"/>
  <c r="AO231" i="41"/>
  <c r="AP231" i="41"/>
  <c r="AQ231" i="41" s="1"/>
  <c r="AN75" i="41"/>
  <c r="AP94" i="41"/>
  <c r="AO94" i="41"/>
  <c r="AO92" i="41"/>
  <c r="AP92" i="41"/>
  <c r="AQ92" i="41" s="1"/>
  <c r="AO208" i="41"/>
  <c r="AP208" i="41"/>
  <c r="AH177" i="41"/>
  <c r="AJ177" i="41" s="1"/>
  <c r="AF177" i="41"/>
  <c r="AH212" i="41"/>
  <c r="AJ212" i="41" s="1"/>
  <c r="AQ212" i="41" s="1"/>
  <c r="AF212" i="41"/>
  <c r="AP29" i="41"/>
  <c r="AQ29" i="41" s="1"/>
  <c r="AO29" i="41"/>
  <c r="AO58" i="41"/>
  <c r="AP58" i="41"/>
  <c r="AQ58" i="41" s="1"/>
  <c r="AP83" i="41"/>
  <c r="AQ83" i="41" s="1"/>
  <c r="AO83" i="41"/>
  <c r="AF129" i="41"/>
  <c r="AH129" i="41"/>
  <c r="AJ129" i="41" s="1"/>
  <c r="AP138" i="41"/>
  <c r="AQ138" i="41" s="1"/>
  <c r="AO138" i="41"/>
  <c r="AF179" i="41"/>
  <c r="AH179" i="41"/>
  <c r="AJ179" i="41" s="1"/>
  <c r="AP56" i="41"/>
  <c r="AQ56" i="41" s="1"/>
  <c r="AO56" i="41"/>
  <c r="AP44" i="41"/>
  <c r="AQ44" i="41" s="1"/>
  <c r="AO44" i="41"/>
  <c r="AP21" i="41"/>
  <c r="AQ21" i="41" s="1"/>
  <c r="AO21" i="41"/>
  <c r="AP151" i="41"/>
  <c r="AQ151" i="41" s="1"/>
  <c r="AO151" i="41"/>
  <c r="AP207" i="41"/>
  <c r="AQ207" i="41" s="1"/>
  <c r="AO207" i="41"/>
  <c r="AP54" i="41"/>
  <c r="AQ54" i="41" s="1"/>
  <c r="AO51" i="41"/>
  <c r="AP51" i="41"/>
  <c r="AQ51" i="41" s="1"/>
  <c r="AP85" i="41"/>
  <c r="AQ85" i="41" s="1"/>
  <c r="AO85" i="41"/>
  <c r="AP72" i="41"/>
  <c r="AQ72" i="41" s="1"/>
  <c r="AO72" i="41"/>
  <c r="AP25" i="41"/>
  <c r="AQ25" i="41" s="1"/>
  <c r="AO25" i="41"/>
  <c r="AP91" i="41"/>
  <c r="AQ91" i="41" s="1"/>
  <c r="AO91" i="41"/>
  <c r="AO103" i="41"/>
  <c r="AP103" i="41"/>
  <c r="AQ103" i="41" s="1"/>
  <c r="AO237" i="41"/>
  <c r="AP237" i="41"/>
  <c r="AQ237" i="41" s="1"/>
  <c r="AQ168" i="41"/>
  <c r="AP49" i="41"/>
  <c r="AQ49" i="41" s="1"/>
  <c r="AO49" i="41"/>
  <c r="AP52" i="41"/>
  <c r="AQ52" i="41" s="1"/>
  <c r="AO52" i="41"/>
  <c r="AP150" i="41"/>
  <c r="AQ150" i="41" s="1"/>
  <c r="AO150" i="41"/>
  <c r="AQ161" i="41"/>
  <c r="AN152" i="41"/>
  <c r="AF198" i="41"/>
  <c r="AH198" i="41"/>
  <c r="AJ198" i="41" s="1"/>
  <c r="AN187" i="41"/>
  <c r="AF171" i="41"/>
  <c r="AH171" i="41"/>
  <c r="AJ171" i="41" s="1"/>
  <c r="AF221" i="41"/>
  <c r="AH221" i="41"/>
  <c r="AJ221" i="41" s="1"/>
  <c r="AO39" i="41"/>
  <c r="AP39" i="41"/>
  <c r="AQ39" i="41" s="1"/>
  <c r="AP89" i="41"/>
  <c r="AQ89" i="41" s="1"/>
  <c r="AO89" i="41"/>
  <c r="AP76" i="41"/>
  <c r="AQ76" i="41" s="1"/>
  <c r="AO76" i="41"/>
  <c r="AP69" i="41"/>
  <c r="AQ69" i="41" s="1"/>
  <c r="AO69" i="41"/>
  <c r="AP108" i="41"/>
  <c r="AQ108" i="41" s="1"/>
  <c r="AO108" i="41"/>
  <c r="AP197" i="41"/>
  <c r="AQ197" i="41" s="1"/>
  <c r="AO197" i="41"/>
  <c r="AF217" i="41"/>
  <c r="AH217" i="41"/>
  <c r="AJ217" i="41" s="1"/>
  <c r="AN22" i="41"/>
  <c r="AP45" i="41"/>
  <c r="AQ45" i="41" s="1"/>
  <c r="AO45" i="41"/>
  <c r="AQ32" i="41"/>
  <c r="AQ64" i="41"/>
  <c r="AQ87" i="41"/>
  <c r="AQ67" i="41"/>
  <c r="AN113" i="41"/>
  <c r="AO124" i="41"/>
  <c r="AP124" i="41"/>
  <c r="AQ124" i="41" s="1"/>
  <c r="AN199" i="41"/>
  <c r="AN183" i="41"/>
  <c r="AN198" i="41"/>
  <c r="AP224" i="41"/>
  <c r="AQ224" i="41" s="1"/>
  <c r="AO224" i="41"/>
  <c r="AQ234" i="41"/>
  <c r="AP8" i="41"/>
  <c r="AQ8" i="41" s="1"/>
  <c r="AO8" i="41"/>
  <c r="AO55" i="41"/>
  <c r="AP55" i="41"/>
  <c r="AQ55" i="41" s="1"/>
  <c r="AP95" i="41"/>
  <c r="AQ95" i="41" s="1"/>
  <c r="AO95" i="41"/>
  <c r="AP81" i="41"/>
  <c r="AQ81" i="41" s="1"/>
  <c r="AO81" i="41"/>
  <c r="AP73" i="41"/>
  <c r="AQ73" i="41" s="1"/>
  <c r="AO73" i="41"/>
  <c r="AP107" i="41"/>
  <c r="AQ107" i="41" s="1"/>
  <c r="AO107" i="41"/>
  <c r="AO153" i="41"/>
  <c r="AP153" i="41"/>
  <c r="AQ153" i="41" s="1"/>
  <c r="AP147" i="41"/>
  <c r="AQ147" i="41" s="1"/>
  <c r="AO147" i="41"/>
  <c r="AN195" i="41"/>
  <c r="AP215" i="41"/>
  <c r="AQ215" i="41" s="1"/>
  <c r="AO215" i="41"/>
  <c r="AN217" i="41"/>
  <c r="AP220" i="41"/>
  <c r="AQ220" i="41" s="1"/>
  <c r="AO220" i="41"/>
  <c r="AQ31" i="41"/>
  <c r="AQ63" i="41"/>
  <c r="AQ122" i="41"/>
  <c r="AQ126" i="41"/>
  <c r="AQ226" i="41"/>
  <c r="AQ202" i="41"/>
  <c r="AO6" i="41"/>
  <c r="AP6" i="41"/>
  <c r="AQ6" i="41" s="1"/>
  <c r="AP17" i="41"/>
  <c r="AQ17" i="41" s="1"/>
  <c r="AO17" i="41"/>
  <c r="AP36" i="41"/>
  <c r="AQ36" i="41" s="1"/>
  <c r="AO36" i="41"/>
  <c r="AP205" i="41"/>
  <c r="AQ205" i="41" s="1"/>
  <c r="AO205" i="41"/>
  <c r="AO7" i="41"/>
  <c r="AP7" i="41"/>
  <c r="AQ7" i="41" s="1"/>
  <c r="AO101" i="41"/>
  <c r="AP101" i="41"/>
  <c r="AQ101" i="41" s="1"/>
  <c r="AO191" i="41"/>
  <c r="AP191" i="41"/>
  <c r="AP77" i="41"/>
  <c r="AQ77" i="41" s="1"/>
  <c r="AO77" i="41"/>
  <c r="AP154" i="41"/>
  <c r="AQ154" i="41" s="1"/>
  <c r="AO154" i="41"/>
  <c r="AF18" i="41"/>
  <c r="AH18" i="41"/>
  <c r="AJ18" i="41" s="1"/>
  <c r="AO128" i="41"/>
  <c r="AP128" i="41"/>
  <c r="AQ128" i="41" s="1"/>
  <c r="AO144" i="41"/>
  <c r="AP144" i="41"/>
  <c r="AP223" i="41"/>
  <c r="AQ223" i="41" s="1"/>
  <c r="AO223" i="41"/>
  <c r="AO38" i="41"/>
  <c r="AP38" i="41"/>
  <c r="AQ38" i="41" s="1"/>
  <c r="AO19" i="41"/>
  <c r="AP19" i="41"/>
  <c r="AQ19" i="41" s="1"/>
  <c r="AP135" i="41"/>
  <c r="AQ135" i="41" s="1"/>
  <c r="AO135" i="41"/>
  <c r="AP189" i="41"/>
  <c r="AQ189" i="41" s="1"/>
  <c r="AO189" i="41"/>
  <c r="AF200" i="41"/>
  <c r="AH200" i="41"/>
  <c r="AJ200" i="41" s="1"/>
  <c r="AP24" i="41"/>
  <c r="AQ24" i="41" s="1"/>
  <c r="AO24" i="41"/>
  <c r="AP12" i="41"/>
  <c r="AQ12" i="41" s="1"/>
  <c r="AO12" i="41"/>
  <c r="Z244" i="41"/>
  <c r="AG5" i="41"/>
  <c r="AN5" i="41" s="1"/>
  <c r="AP37" i="41"/>
  <c r="AQ37" i="41" s="1"/>
  <c r="AO37" i="41"/>
  <c r="AO34" i="41"/>
  <c r="AP34" i="41"/>
  <c r="AO50" i="41"/>
  <c r="AP50" i="41"/>
  <c r="AQ50" i="41" s="1"/>
  <c r="AP134" i="41"/>
  <c r="AQ134" i="41" s="1"/>
  <c r="AO134" i="41"/>
  <c r="AO137" i="41"/>
  <c r="AP137" i="41"/>
  <c r="AQ137" i="41" s="1"/>
  <c r="AO105" i="41"/>
  <c r="AP105" i="41"/>
  <c r="AO167" i="41"/>
  <c r="AP167" i="41"/>
  <c r="AQ167" i="41" s="1"/>
  <c r="AP170" i="41"/>
  <c r="AQ170" i="41" s="1"/>
  <c r="AO170" i="41"/>
  <c r="AO88" i="41"/>
  <c r="AP88" i="41"/>
  <c r="AQ88" i="41" s="1"/>
  <c r="AQ33" i="41"/>
  <c r="AQ65" i="41"/>
  <c r="AO35" i="41"/>
  <c r="AP35" i="41"/>
  <c r="AQ35" i="41" s="1"/>
  <c r="AP123" i="41"/>
  <c r="AQ123" i="41" s="1"/>
  <c r="AO123" i="41"/>
  <c r="AQ149" i="41"/>
  <c r="AN129" i="41"/>
  <c r="AQ158" i="41"/>
  <c r="AF183" i="41"/>
  <c r="AH183" i="41"/>
  <c r="AJ183" i="41" s="1"/>
  <c r="AO210" i="41"/>
  <c r="AP210" i="41"/>
  <c r="AQ210" i="41" s="1"/>
  <c r="AQ232" i="41"/>
  <c r="AO23" i="41"/>
  <c r="AP23" i="41"/>
  <c r="AQ23" i="41" s="1"/>
  <c r="AP60" i="41"/>
  <c r="AQ60" i="41" s="1"/>
  <c r="AO60" i="41"/>
  <c r="AP78" i="41"/>
  <c r="AQ78" i="41" s="1"/>
  <c r="AP41" i="41"/>
  <c r="AQ41" i="41" s="1"/>
  <c r="AO41" i="41"/>
  <c r="AF144" i="41"/>
  <c r="AH144" i="41"/>
  <c r="AJ144" i="41" s="1"/>
  <c r="AP80" i="41"/>
  <c r="AQ80" i="41" s="1"/>
  <c r="AO80" i="41"/>
  <c r="AP127" i="41"/>
  <c r="AQ127" i="41" s="1"/>
  <c r="AO127" i="41"/>
  <c r="AP185" i="41"/>
  <c r="AQ185" i="41" s="1"/>
  <c r="AO185" i="41"/>
  <c r="AP165" i="41"/>
  <c r="AQ165" i="41" s="1"/>
  <c r="AO165" i="41"/>
  <c r="AO186" i="41"/>
  <c r="AP186" i="41"/>
  <c r="AQ186" i="41" s="1"/>
  <c r="AP211" i="41"/>
  <c r="AQ211" i="41" s="1"/>
  <c r="AO211" i="41"/>
  <c r="AO233" i="41"/>
  <c r="AP233" i="41"/>
  <c r="AQ233" i="41" s="1"/>
  <c r="AP225" i="41"/>
  <c r="AQ225" i="41" s="1"/>
  <c r="AQ47" i="41"/>
  <c r="AP181" i="41"/>
  <c r="AQ181" i="41" s="1"/>
  <c r="AO181" i="41"/>
  <c r="AP97" i="41"/>
  <c r="AQ97" i="41" s="1"/>
  <c r="AO97" i="41"/>
  <c r="AD244" i="41"/>
  <c r="AF5" i="41"/>
  <c r="AH5" i="41"/>
  <c r="AJ5" i="41" s="1"/>
  <c r="AF105" i="41"/>
  <c r="AH105" i="41"/>
  <c r="AJ105" i="41" s="1"/>
  <c r="AP118" i="41"/>
  <c r="AQ118" i="41" s="1"/>
  <c r="AO118" i="41"/>
  <c r="AQ120" i="41"/>
  <c r="AP143" i="41"/>
  <c r="AQ143" i="41" s="1"/>
  <c r="AO143" i="41"/>
  <c r="AP176" i="41"/>
  <c r="AQ176" i="41" s="1"/>
  <c r="AO176" i="41"/>
  <c r="AP238" i="41"/>
  <c r="AQ238" i="41" s="1"/>
  <c r="AO238" i="41"/>
  <c r="AP61" i="41"/>
  <c r="AQ61" i="41" s="1"/>
  <c r="AO61" i="41"/>
  <c r="AP79" i="41"/>
  <c r="AQ79" i="41" s="1"/>
  <c r="AO79" i="41"/>
  <c r="AP131" i="41"/>
  <c r="AQ131" i="41" s="1"/>
  <c r="AO131" i="41"/>
  <c r="AF121" i="41"/>
  <c r="AH121" i="41"/>
  <c r="AJ121" i="41" s="1"/>
  <c r="AO182" i="41"/>
  <c r="AP182" i="41"/>
  <c r="AQ182" i="41" s="1"/>
  <c r="AO190" i="41"/>
  <c r="AP190" i="41"/>
  <c r="AQ190" i="41" s="1"/>
  <c r="AQ209" i="41"/>
  <c r="AO179" i="41"/>
  <c r="AP179" i="41"/>
  <c r="AQ179" i="41" s="1"/>
  <c r="AN171" i="41"/>
  <c r="AO200" i="41"/>
  <c r="AP200" i="41"/>
  <c r="AF66" i="41"/>
  <c r="AH66" i="41"/>
  <c r="AJ66" i="41" s="1"/>
  <c r="AO66" i="41"/>
  <c r="AP66" i="41"/>
  <c r="AN70" i="41"/>
  <c r="AQ14" i="41"/>
  <c r="AQ116" i="41"/>
  <c r="AP68" i="41"/>
  <c r="AQ68" i="41" s="1"/>
  <c r="AO68" i="41"/>
  <c r="AQ159" i="41"/>
  <c r="AP93" i="41"/>
  <c r="AQ93" i="41" s="1"/>
  <c r="AO93" i="41"/>
  <c r="AP115" i="41"/>
  <c r="AQ115" i="41" s="1"/>
  <c r="AO115" i="41"/>
  <c r="AN121" i="41"/>
  <c r="AO145" i="41"/>
  <c r="AP145" i="41"/>
  <c r="AQ145" i="41" s="1"/>
  <c r="AQ142" i="41"/>
  <c r="AQ175" i="41"/>
  <c r="AN162" i="41"/>
  <c r="AP213" i="41"/>
  <c r="AQ213" i="41" s="1"/>
  <c r="AO213" i="41"/>
  <c r="AN221" i="41"/>
  <c r="AQ227" i="41"/>
  <c r="AF34" i="41"/>
  <c r="AH34" i="41"/>
  <c r="AJ34" i="41" s="1"/>
  <c r="AO71" i="41"/>
  <c r="AP71" i="41"/>
  <c r="AQ71" i="41" s="1"/>
  <c r="AP53" i="41"/>
  <c r="AQ53" i="41" s="1"/>
  <c r="AO53" i="41"/>
  <c r="AP9" i="41"/>
  <c r="AQ9" i="41" s="1"/>
  <c r="AO9" i="41"/>
  <c r="AO96" i="41"/>
  <c r="AP96" i="41"/>
  <c r="AQ96" i="41" s="1"/>
  <c r="AO169" i="41"/>
  <c r="AP169" i="41"/>
  <c r="AQ169" i="41" s="1"/>
  <c r="AO132" i="41"/>
  <c r="AP132" i="41"/>
  <c r="AQ132" i="41" s="1"/>
  <c r="AN163" i="41"/>
  <c r="AF191" i="41"/>
  <c r="AH191" i="41"/>
  <c r="AJ191" i="41" s="1"/>
  <c r="AP13" i="41"/>
  <c r="AQ13" i="41" s="1"/>
  <c r="AO13" i="41"/>
  <c r="AQ148" i="41"/>
  <c r="AN133" i="41"/>
  <c r="AF113" i="41"/>
  <c r="AH113" i="41"/>
  <c r="AJ113" i="41" s="1"/>
  <c r="AN136" i="41"/>
  <c r="AQ160" i="41"/>
  <c r="AQ140" i="41"/>
  <c r="AQ178" i="41"/>
  <c r="AH199" i="41"/>
  <c r="AJ199" i="41" s="1"/>
  <c r="AF199" i="41"/>
  <c r="AP216" i="41"/>
  <c r="AQ216" i="41" s="1"/>
  <c r="AO216" i="41"/>
  <c r="AP20" i="41"/>
  <c r="AQ20" i="41" s="1"/>
  <c r="AO20" i="41"/>
  <c r="AP40" i="41"/>
  <c r="AQ40" i="41" s="1"/>
  <c r="AO40" i="41"/>
  <c r="AP28" i="41"/>
  <c r="AQ28" i="41" s="1"/>
  <c r="AO28" i="41"/>
  <c r="AN18" i="41"/>
  <c r="AP57" i="41"/>
  <c r="AQ57" i="41" s="1"/>
  <c r="AO57" i="41"/>
  <c r="AN125" i="41"/>
  <c r="AP193" i="41"/>
  <c r="AQ193" i="41" s="1"/>
  <c r="AO193" i="41"/>
  <c r="AP173" i="41"/>
  <c r="AQ173" i="41" s="1"/>
  <c r="AO173" i="41"/>
  <c r="AO194" i="41"/>
  <c r="AP194" i="41"/>
  <c r="AQ194" i="41" s="1"/>
  <c r="AP236" i="41"/>
  <c r="AQ236" i="41" s="1"/>
  <c r="AO236" i="41"/>
  <c r="AQ102" i="41"/>
  <c r="AQ110" i="41"/>
  <c r="AQ130" i="41"/>
  <c r="AY253" i="39"/>
  <c r="AY254" i="39" s="1"/>
  <c r="BH116" i="39"/>
  <c r="BG116" i="39"/>
  <c r="BF116" i="39"/>
  <c r="BH196" i="39"/>
  <c r="BG196" i="39"/>
  <c r="BF196" i="39"/>
  <c r="BF131" i="39"/>
  <c r="BG131" i="39"/>
  <c r="BH131" i="39"/>
  <c r="BH42" i="39"/>
  <c r="BF42" i="39"/>
  <c r="BG42" i="39"/>
  <c r="BF200" i="39"/>
  <c r="BH200" i="39"/>
  <c r="BG200" i="39"/>
  <c r="BH86" i="39"/>
  <c r="BF86" i="39"/>
  <c r="BG86" i="39"/>
  <c r="BG101" i="39"/>
  <c r="BF101" i="39"/>
  <c r="BH101" i="39"/>
  <c r="BF93" i="39"/>
  <c r="BH93" i="39"/>
  <c r="BG93" i="39"/>
  <c r="BG212" i="39"/>
  <c r="BF212" i="39"/>
  <c r="BH212" i="39"/>
  <c r="BF177" i="39"/>
  <c r="BG177" i="39"/>
  <c r="BH177" i="39"/>
  <c r="BF188" i="39"/>
  <c r="BH188" i="39"/>
  <c r="BG188" i="39"/>
  <c r="BG208" i="39"/>
  <c r="BF208" i="39"/>
  <c r="BH208" i="39"/>
  <c r="BG97" i="39"/>
  <c r="BH97" i="39"/>
  <c r="BF97" i="39"/>
  <c r="BF111" i="39"/>
  <c r="BH111" i="39"/>
  <c r="BG111" i="39"/>
  <c r="BF127" i="39"/>
  <c r="BH127" i="39"/>
  <c r="BG127" i="39"/>
  <c r="BH46" i="39"/>
  <c r="BF46" i="39"/>
  <c r="BG46" i="39"/>
  <c r="BH204" i="39"/>
  <c r="BG204" i="39"/>
  <c r="BF204" i="39"/>
  <c r="BH167" i="39"/>
  <c r="BF167" i="39"/>
  <c r="BG167" i="39"/>
  <c r="BG192" i="39"/>
  <c r="BF192" i="39"/>
  <c r="BH192" i="39"/>
  <c r="BG82" i="39"/>
  <c r="BF82" i="39"/>
  <c r="BH82" i="39"/>
  <c r="BH195" i="39"/>
  <c r="BG195" i="39"/>
  <c r="BF195" i="39"/>
  <c r="BF124" i="39"/>
  <c r="BG124" i="39"/>
  <c r="BH124" i="39"/>
  <c r="BG78" i="39"/>
  <c r="BF78" i="39"/>
  <c r="BH78" i="39"/>
  <c r="BF179" i="39"/>
  <c r="BG179" i="39"/>
  <c r="BH179" i="39"/>
  <c r="BH160" i="39"/>
  <c r="BF160" i="39"/>
  <c r="BG160" i="39"/>
  <c r="BH56" i="39"/>
  <c r="BG56" i="39"/>
  <c r="BF56" i="39"/>
  <c r="BG13" i="39"/>
  <c r="BH13" i="39"/>
  <c r="BF13" i="39"/>
  <c r="BG114" i="39"/>
  <c r="BF114" i="39"/>
  <c r="BH114" i="39"/>
  <c r="BH229" i="39"/>
  <c r="BG229" i="39"/>
  <c r="BF229" i="39"/>
  <c r="BA247" i="39"/>
  <c r="BB4" i="39"/>
  <c r="BB247" i="39" s="1"/>
  <c r="BH81" i="39"/>
  <c r="BG81" i="39"/>
  <c r="BF81" i="39"/>
  <c r="BH44" i="39"/>
  <c r="BG44" i="39"/>
  <c r="BF44" i="39"/>
  <c r="BG4" i="39"/>
  <c r="BH4" i="39"/>
  <c r="BF4" i="39"/>
  <c r="BG141" i="39"/>
  <c r="BH141" i="39"/>
  <c r="BF141" i="39"/>
  <c r="BH183" i="39"/>
  <c r="BF183" i="39"/>
  <c r="BG183" i="39"/>
  <c r="BG5" i="39"/>
  <c r="BH5" i="39"/>
  <c r="BF5" i="39"/>
  <c r="BG118" i="39"/>
  <c r="BF118" i="39"/>
  <c r="BH118" i="39"/>
  <c r="BH48" i="39"/>
  <c r="BF48" i="39"/>
  <c r="BG48" i="39"/>
  <c r="BG130" i="39"/>
  <c r="BF130" i="39"/>
  <c r="BH130" i="39"/>
  <c r="BH152" i="39"/>
  <c r="BG152" i="39"/>
  <c r="BF152" i="39"/>
  <c r="BF163" i="39"/>
  <c r="BG163" i="39"/>
  <c r="BH163" i="39"/>
  <c r="BH191" i="39"/>
  <c r="BG191" i="39"/>
  <c r="BF191" i="39"/>
  <c r="BG145" i="39"/>
  <c r="BH145" i="39"/>
  <c r="BF145" i="39"/>
  <c r="BH32" i="39"/>
  <c r="BF32" i="39"/>
  <c r="BG32" i="39"/>
  <c r="BH65" i="39"/>
  <c r="BG65" i="39"/>
  <c r="BF65" i="39"/>
  <c r="BH132" i="39"/>
  <c r="BF132" i="39"/>
  <c r="BG132" i="39"/>
  <c r="BH199" i="39"/>
  <c r="BG199" i="39"/>
  <c r="BF199" i="39"/>
  <c r="BH121" i="39"/>
  <c r="BF121" i="39"/>
  <c r="BG121" i="39"/>
  <c r="BH245" i="39"/>
  <c r="BG245" i="39"/>
  <c r="BF245" i="39"/>
  <c r="BH96" i="39"/>
  <c r="BG96" i="39"/>
  <c r="BF96" i="39"/>
  <c r="BH216" i="39"/>
  <c r="BF216" i="39"/>
  <c r="BG216" i="39"/>
  <c r="BH203" i="39"/>
  <c r="BG203" i="39"/>
  <c r="BF203" i="39"/>
  <c r="BH85" i="39"/>
  <c r="BF85" i="39"/>
  <c r="BG85" i="39"/>
  <c r="BH144" i="39"/>
  <c r="BG144" i="39"/>
  <c r="BF144" i="39"/>
  <c r="BH156" i="39"/>
  <c r="BG156" i="39"/>
  <c r="BF156" i="39"/>
  <c r="BH40" i="39"/>
  <c r="BG40" i="39"/>
  <c r="BF40" i="39"/>
  <c r="BH233" i="39"/>
  <c r="BG233" i="39"/>
  <c r="BF233" i="39"/>
  <c r="BH207" i="39"/>
  <c r="BG207" i="39"/>
  <c r="BF207" i="39"/>
  <c r="BH221" i="39"/>
  <c r="BG221" i="39"/>
  <c r="BF221" i="39"/>
  <c r="BH28" i="39"/>
  <c r="BG28" i="39"/>
  <c r="BF28" i="39"/>
  <c r="BG29" i="39"/>
  <c r="BH29" i="39"/>
  <c r="BF29" i="39"/>
  <c r="BH100" i="39"/>
  <c r="BG100" i="39"/>
  <c r="BF100" i="39"/>
  <c r="BG173" i="39"/>
  <c r="BF173" i="39"/>
  <c r="BH173" i="39"/>
  <c r="BH172" i="39"/>
  <c r="BG172" i="39"/>
  <c r="BF172" i="39"/>
  <c r="BH60" i="39"/>
  <c r="BG60" i="39"/>
  <c r="BF60" i="39"/>
  <c r="BH20" i="39"/>
  <c r="BF20" i="39"/>
  <c r="BG20" i="39"/>
  <c r="BH241" i="39"/>
  <c r="BG241" i="39"/>
  <c r="BF241" i="39"/>
  <c r="BH24" i="39"/>
  <c r="BG24" i="39"/>
  <c r="BF24" i="39"/>
  <c r="BH140" i="39"/>
  <c r="BG140" i="39"/>
  <c r="BF140" i="39"/>
  <c r="BH52" i="39"/>
  <c r="BF52" i="39"/>
  <c r="BG52" i="39"/>
  <c r="BH69" i="39"/>
  <c r="BF69" i="39"/>
  <c r="BG69" i="39"/>
  <c r="BH237" i="39"/>
  <c r="BG237" i="39"/>
  <c r="BF237" i="39"/>
  <c r="BH176" i="39"/>
  <c r="BF176" i="39"/>
  <c r="BG176" i="39"/>
  <c r="BG66" i="39"/>
  <c r="BF66" i="39"/>
  <c r="BH66" i="39"/>
  <c r="BG169" i="39"/>
  <c r="BF169" i="39"/>
  <c r="BH169" i="39"/>
  <c r="BH211" i="39"/>
  <c r="BG211" i="39"/>
  <c r="BF211" i="39"/>
  <c r="BH187" i="39"/>
  <c r="BG187" i="39"/>
  <c r="BF187" i="39"/>
  <c r="BF72" i="39"/>
  <c r="BG72" i="39"/>
  <c r="BH72" i="39"/>
  <c r="BH16" i="39"/>
  <c r="BG16" i="39"/>
  <c r="BF16" i="39"/>
  <c r="BH92" i="39"/>
  <c r="BG92" i="39"/>
  <c r="BF92" i="39"/>
  <c r="BH104" i="39"/>
  <c r="BG104" i="39"/>
  <c r="BF104" i="39"/>
  <c r="BH36" i="39"/>
  <c r="BF36" i="39"/>
  <c r="BG36" i="39"/>
  <c r="BH148" i="39"/>
  <c r="BG148" i="39"/>
  <c r="BF148" i="39"/>
  <c r="BH225" i="39"/>
  <c r="BG225" i="39"/>
  <c r="BF225" i="39"/>
  <c r="BH8" i="39"/>
  <c r="BG8" i="39"/>
  <c r="BF8" i="39"/>
  <c r="BF88" i="39"/>
  <c r="BG88" i="39"/>
  <c r="BH88" i="39"/>
  <c r="BF108" i="39"/>
  <c r="BG108" i="39"/>
  <c r="BH108" i="39"/>
  <c r="BH117" i="39"/>
  <c r="BG117" i="39"/>
  <c r="BF117" i="39"/>
  <c r="BH12" i="39"/>
  <c r="BG12" i="39"/>
  <c r="BF12" i="39"/>
  <c r="BH136" i="39"/>
  <c r="BF136" i="39"/>
  <c r="BG136" i="39"/>
  <c r="AQ100" i="41" l="1"/>
  <c r="AQ66" i="41"/>
  <c r="AQ94" i="41"/>
  <c r="AO15" i="41"/>
  <c r="AP15" i="41"/>
  <c r="AQ15" i="41" s="1"/>
  <c r="AO75" i="41"/>
  <c r="AP75" i="41"/>
  <c r="AQ75" i="41" s="1"/>
  <c r="AO206" i="41"/>
  <c r="AP206" i="41"/>
  <c r="AQ206" i="41" s="1"/>
  <c r="AP177" i="41"/>
  <c r="AQ177" i="41" s="1"/>
  <c r="AO177" i="41"/>
  <c r="AO86" i="41"/>
  <c r="AP86" i="41"/>
  <c r="AQ86" i="41" s="1"/>
  <c r="AO192" i="41"/>
  <c r="AP192" i="41"/>
  <c r="AQ192" i="41" s="1"/>
  <c r="AQ208" i="41"/>
  <c r="AO114" i="41"/>
  <c r="AP114" i="41"/>
  <c r="AQ114" i="41" s="1"/>
  <c r="AO125" i="41"/>
  <c r="AP125" i="41"/>
  <c r="AQ125" i="41" s="1"/>
  <c r="AO133" i="41"/>
  <c r="AP133" i="41"/>
  <c r="AQ133" i="41" s="1"/>
  <c r="AO217" i="41"/>
  <c r="AP217" i="41"/>
  <c r="AQ217" i="41" s="1"/>
  <c r="AO136" i="41"/>
  <c r="AP136" i="41"/>
  <c r="AQ136" i="41" s="1"/>
  <c r="AP162" i="41"/>
  <c r="AQ162" i="41" s="1"/>
  <c r="AO162" i="41"/>
  <c r="AQ200" i="41"/>
  <c r="AP199" i="41"/>
  <c r="AQ199" i="41" s="1"/>
  <c r="AO199" i="41"/>
  <c r="AO152" i="41"/>
  <c r="AP152" i="41"/>
  <c r="AQ152" i="41" s="1"/>
  <c r="AO70" i="41"/>
  <c r="AP70" i="41"/>
  <c r="AQ70" i="41" s="1"/>
  <c r="AO129" i="41"/>
  <c r="AP129" i="41"/>
  <c r="AQ129" i="41" s="1"/>
  <c r="AQ144" i="41"/>
  <c r="AO163" i="41"/>
  <c r="AP163" i="41"/>
  <c r="AQ163" i="41" s="1"/>
  <c r="AO221" i="41"/>
  <c r="AP221" i="41"/>
  <c r="AQ221" i="41" s="1"/>
  <c r="AO121" i="41"/>
  <c r="AP121" i="41"/>
  <c r="AQ121" i="41" s="1"/>
  <c r="AQ105" i="41"/>
  <c r="AQ34" i="41"/>
  <c r="AP5" i="41"/>
  <c r="AQ5" i="41" s="1"/>
  <c r="AO5" i="41"/>
  <c r="AQ191" i="41"/>
  <c r="AO187" i="41"/>
  <c r="AP187" i="41"/>
  <c r="AQ187" i="41" s="1"/>
  <c r="AO183" i="41"/>
  <c r="AP183" i="41"/>
  <c r="AQ183" i="41" s="1"/>
  <c r="AO113" i="41"/>
  <c r="AP113" i="41"/>
  <c r="AQ113" i="41" s="1"/>
  <c r="AO18" i="41"/>
  <c r="AP18" i="41"/>
  <c r="AQ18" i="41" s="1"/>
  <c r="AO171" i="41"/>
  <c r="AP171" i="41"/>
  <c r="AQ171" i="41" s="1"/>
  <c r="AO195" i="41"/>
  <c r="AP195" i="41"/>
  <c r="AQ195" i="41" s="1"/>
  <c r="AO198" i="41"/>
  <c r="AP198" i="41"/>
  <c r="AQ198" i="41" s="1"/>
  <c r="AO22" i="41"/>
  <c r="AP22" i="41"/>
  <c r="AQ22" i="41" s="1"/>
  <c r="AN15" i="37" l="1"/>
  <c r="AH15" i="37"/>
  <c r="AN19" i="37"/>
  <c r="AH19" i="37"/>
  <c r="AC19" i="37"/>
  <c r="V19" i="37"/>
  <c r="G19" i="37"/>
  <c r="AN18" i="37"/>
  <c r="AH18" i="37"/>
  <c r="AC18" i="37"/>
  <c r="V18" i="37"/>
  <c r="G18" i="37"/>
  <c r="AN16" i="37"/>
  <c r="AH16" i="37"/>
  <c r="AC16" i="37"/>
  <c r="V16" i="37"/>
  <c r="G16" i="37"/>
  <c r="AC15" i="37"/>
  <c r="V15" i="37"/>
  <c r="G15" i="37"/>
  <c r="AX12" i="37"/>
  <c r="AD18" i="37" s="1"/>
  <c r="AI18" i="37" l="1"/>
  <c r="AE18" i="37"/>
  <c r="AL18" i="37" s="1"/>
  <c r="AQ18" i="37"/>
  <c r="AO18" i="37" s="1"/>
  <c r="AD16" i="37"/>
  <c r="AD19" i="37"/>
  <c r="AD15" i="37"/>
  <c r="AE15" i="37" l="1"/>
  <c r="AL15" i="37" s="1"/>
  <c r="AQ15" i="37"/>
  <c r="AO15" i="37" s="1"/>
  <c r="AI15" i="37"/>
  <c r="AM15" i="37" s="1"/>
  <c r="AP15" i="37" s="1"/>
  <c r="AQ16" i="37"/>
  <c r="AO16" i="37" s="1"/>
  <c r="AI16" i="37"/>
  <c r="AM16" i="37" s="1"/>
  <c r="AE16" i="37"/>
  <c r="AL16" i="37" s="1"/>
  <c r="AK18" i="37"/>
  <c r="AM18" i="37"/>
  <c r="AP18" i="37" s="1"/>
  <c r="AQ19" i="37"/>
  <c r="AO19" i="37" s="1"/>
  <c r="AE19" i="37"/>
  <c r="AL19" i="37" s="1"/>
  <c r="AI19" i="37"/>
  <c r="AU18" i="37"/>
  <c r="AU15" i="37" l="1"/>
  <c r="AR15" i="37" s="1"/>
  <c r="AU16" i="37"/>
  <c r="AR16" i="37" s="1"/>
  <c r="AR18" i="37"/>
  <c r="AS18" i="37" s="1"/>
  <c r="AV18" i="37"/>
  <c r="AM19" i="37"/>
  <c r="AP19" i="37" s="1"/>
  <c r="AK19" i="37"/>
  <c r="AU19" i="37"/>
  <c r="AK15" i="37"/>
  <c r="AP16" i="37"/>
  <c r="AK16" i="37"/>
  <c r="AV16" i="37" l="1"/>
  <c r="AS16" i="37"/>
  <c r="AV15" i="37"/>
  <c r="AS15" i="37"/>
  <c r="AV19" i="37"/>
  <c r="AR19" i="37"/>
  <c r="AS19" i="37" s="1"/>
  <c r="AV12" i="37" l="1"/>
  <c r="V8" i="35" l="1"/>
  <c r="V9" i="35" s="1"/>
  <c r="V4" i="35"/>
  <c r="S8" i="35" l="1"/>
  <c r="S9" i="35" s="1"/>
  <c r="P9" i="35"/>
  <c r="M8" i="35"/>
  <c r="M9" i="35" s="1"/>
  <c r="J8" i="35"/>
  <c r="J9" i="35" s="1"/>
  <c r="G8" i="35"/>
  <c r="G9" i="35" s="1"/>
  <c r="S4" i="35"/>
  <c r="C16" i="35"/>
  <c r="B16" i="35"/>
  <c r="A16" i="35"/>
  <c r="C17" i="35" l="1"/>
  <c r="P211" i="28" l="1"/>
  <c r="AG208" i="25"/>
  <c r="AI209" i="31"/>
  <c r="AB209" i="31"/>
  <c r="Y209" i="31"/>
  <c r="V209" i="31"/>
  <c r="S209" i="31"/>
  <c r="P209" i="31"/>
  <c r="M209" i="31"/>
  <c r="J209" i="31"/>
  <c r="AJ146" i="31"/>
  <c r="AC146" i="31"/>
  <c r="AD146" i="31" s="1"/>
  <c r="AA146" i="31"/>
  <c r="Z146" i="31"/>
  <c r="X146" i="31"/>
  <c r="W146" i="31"/>
  <c r="U146" i="31"/>
  <c r="T146" i="31"/>
  <c r="R146" i="31"/>
  <c r="Q146" i="31"/>
  <c r="O146" i="31"/>
  <c r="N146" i="31"/>
  <c r="L146" i="31"/>
  <c r="K146" i="31"/>
  <c r="AJ145" i="31"/>
  <c r="AC145" i="31"/>
  <c r="AD145" i="31" s="1"/>
  <c r="AA145" i="31"/>
  <c r="Z145" i="31"/>
  <c r="X145" i="31"/>
  <c r="W145" i="31"/>
  <c r="U145" i="31"/>
  <c r="T145" i="31"/>
  <c r="R145" i="31"/>
  <c r="Q145" i="31"/>
  <c r="O145" i="31"/>
  <c r="N145" i="31"/>
  <c r="L145" i="31"/>
  <c r="K145" i="31"/>
  <c r="AJ144" i="31"/>
  <c r="AC144" i="31"/>
  <c r="AD144" i="31" s="1"/>
  <c r="AA144" i="31"/>
  <c r="Z144" i="31"/>
  <c r="X144" i="31"/>
  <c r="W144" i="31"/>
  <c r="U144" i="31"/>
  <c r="T144" i="31"/>
  <c r="R144" i="31"/>
  <c r="Q144" i="31"/>
  <c r="O144" i="31"/>
  <c r="N144" i="31"/>
  <c r="L144" i="31"/>
  <c r="K144" i="31"/>
  <c r="AJ143" i="31"/>
  <c r="AC143" i="31"/>
  <c r="AE143" i="31" s="1"/>
  <c r="AA143" i="31"/>
  <c r="Z143" i="31"/>
  <c r="X143" i="31"/>
  <c r="W143" i="31"/>
  <c r="U143" i="31"/>
  <c r="T143" i="31"/>
  <c r="R143" i="31"/>
  <c r="Q143" i="31"/>
  <c r="O143" i="31"/>
  <c r="N143" i="31"/>
  <c r="L143" i="31"/>
  <c r="K143" i="31"/>
  <c r="AJ142" i="31"/>
  <c r="AC142" i="31"/>
  <c r="AD142" i="31" s="1"/>
  <c r="AA142" i="31"/>
  <c r="Z142" i="31"/>
  <c r="X142" i="31"/>
  <c r="W142" i="31"/>
  <c r="U142" i="31"/>
  <c r="T142" i="31"/>
  <c r="R142" i="31"/>
  <c r="Q142" i="31"/>
  <c r="O142" i="31"/>
  <c r="N142" i="31"/>
  <c r="L142" i="31"/>
  <c r="K142" i="31"/>
  <c r="AJ141" i="31"/>
  <c r="AC141" i="31"/>
  <c r="AE141" i="31" s="1"/>
  <c r="AA141" i="31"/>
  <c r="Z141" i="31"/>
  <c r="X141" i="31"/>
  <c r="W141" i="31"/>
  <c r="U141" i="31"/>
  <c r="T141" i="31"/>
  <c r="R141" i="31"/>
  <c r="Q141" i="31"/>
  <c r="O141" i="31"/>
  <c r="N141" i="31"/>
  <c r="L141" i="31"/>
  <c r="K141" i="31"/>
  <c r="AJ140" i="31"/>
  <c r="AC140" i="31"/>
  <c r="AD140" i="31" s="1"/>
  <c r="AA140" i="31"/>
  <c r="Z140" i="31"/>
  <c r="X140" i="31"/>
  <c r="W140" i="31"/>
  <c r="U140" i="31"/>
  <c r="T140" i="31"/>
  <c r="R140" i="31"/>
  <c r="Q140" i="31"/>
  <c r="O140" i="31"/>
  <c r="N140" i="31"/>
  <c r="L140" i="31"/>
  <c r="K140" i="31"/>
  <c r="AJ139" i="31"/>
  <c r="AC139" i="31"/>
  <c r="AD139" i="31" s="1"/>
  <c r="AA139" i="31"/>
  <c r="Z139" i="31"/>
  <c r="X139" i="31"/>
  <c r="W139" i="31"/>
  <c r="U139" i="31"/>
  <c r="T139" i="31"/>
  <c r="R139" i="31"/>
  <c r="Q139" i="31"/>
  <c r="O139" i="31"/>
  <c r="N139" i="31"/>
  <c r="L139" i="31"/>
  <c r="K139" i="31"/>
  <c r="AJ138" i="31"/>
  <c r="AC138" i="31"/>
  <c r="AD138" i="31" s="1"/>
  <c r="AA138" i="31"/>
  <c r="Z138" i="31"/>
  <c r="X138" i="31"/>
  <c r="W138" i="31"/>
  <c r="U138" i="31"/>
  <c r="T138" i="31"/>
  <c r="R138" i="31"/>
  <c r="Q138" i="31"/>
  <c r="O138" i="31"/>
  <c r="N138" i="31"/>
  <c r="L138" i="31"/>
  <c r="K138" i="31"/>
  <c r="AJ137" i="31"/>
  <c r="AC137" i="31"/>
  <c r="AD137" i="31" s="1"/>
  <c r="AA137" i="31"/>
  <c r="Z137" i="31"/>
  <c r="X137" i="31"/>
  <c r="W137" i="31"/>
  <c r="U137" i="31"/>
  <c r="T137" i="31"/>
  <c r="R137" i="31"/>
  <c r="Q137" i="31"/>
  <c r="O137" i="31"/>
  <c r="N137" i="31"/>
  <c r="L137" i="31"/>
  <c r="K137" i="31"/>
  <c r="AJ136" i="31"/>
  <c r="AC136" i="31"/>
  <c r="AE136" i="31" s="1"/>
  <c r="AA136" i="31"/>
  <c r="Z136" i="31"/>
  <c r="X136" i="31"/>
  <c r="W136" i="31"/>
  <c r="U136" i="31"/>
  <c r="T136" i="31"/>
  <c r="R136" i="31"/>
  <c r="Q136" i="31"/>
  <c r="O136" i="31"/>
  <c r="N136" i="31"/>
  <c r="L136" i="31"/>
  <c r="K136" i="31"/>
  <c r="AJ135" i="31"/>
  <c r="AC135" i="31"/>
  <c r="AE135" i="31" s="1"/>
  <c r="AA135" i="31"/>
  <c r="Z135" i="31"/>
  <c r="X135" i="31"/>
  <c r="W135" i="31"/>
  <c r="U135" i="31"/>
  <c r="T135" i="31"/>
  <c r="R135" i="31"/>
  <c r="Q135" i="31"/>
  <c r="O135" i="31"/>
  <c r="N135" i="31"/>
  <c r="L135" i="31"/>
  <c r="K135" i="31"/>
  <c r="AJ134" i="31"/>
  <c r="AC134" i="31"/>
  <c r="AD134" i="31" s="1"/>
  <c r="AA134" i="31"/>
  <c r="Z134" i="31"/>
  <c r="X134" i="31"/>
  <c r="W134" i="31"/>
  <c r="U134" i="31"/>
  <c r="T134" i="31"/>
  <c r="R134" i="31"/>
  <c r="Q134" i="31"/>
  <c r="O134" i="31"/>
  <c r="N134" i="31"/>
  <c r="L134" i="31"/>
  <c r="K134" i="31"/>
  <c r="AJ133" i="31"/>
  <c r="AC133" i="31"/>
  <c r="AE133" i="31" s="1"/>
  <c r="AA133" i="31"/>
  <c r="Z133" i="31"/>
  <c r="X133" i="31"/>
  <c r="W133" i="31"/>
  <c r="U133" i="31"/>
  <c r="T133" i="31"/>
  <c r="R133" i="31"/>
  <c r="Q133" i="31"/>
  <c r="O133" i="31"/>
  <c r="N133" i="31"/>
  <c r="L133" i="31"/>
  <c r="K133" i="31"/>
  <c r="AJ132" i="31"/>
  <c r="AC132" i="31"/>
  <c r="AD132" i="31" s="1"/>
  <c r="AA132" i="31"/>
  <c r="Z132" i="31"/>
  <c r="X132" i="31"/>
  <c r="W132" i="31"/>
  <c r="U132" i="31"/>
  <c r="T132" i="31"/>
  <c r="R132" i="31"/>
  <c r="Q132" i="31"/>
  <c r="O132" i="31"/>
  <c r="N132" i="31"/>
  <c r="L132" i="31"/>
  <c r="K132" i="31"/>
  <c r="AJ131" i="31"/>
  <c r="AC131" i="31"/>
  <c r="AD131" i="31" s="1"/>
  <c r="AA131" i="31"/>
  <c r="Z131" i="31"/>
  <c r="X131" i="31"/>
  <c r="W131" i="31"/>
  <c r="U131" i="31"/>
  <c r="T131" i="31"/>
  <c r="R131" i="31"/>
  <c r="Q131" i="31"/>
  <c r="O131" i="31"/>
  <c r="N131" i="31"/>
  <c r="L131" i="31"/>
  <c r="K131" i="31"/>
  <c r="AJ130" i="31"/>
  <c r="AC130" i="31"/>
  <c r="AD130" i="31" s="1"/>
  <c r="AA130" i="31"/>
  <c r="Z130" i="31"/>
  <c r="X130" i="31"/>
  <c r="W130" i="31"/>
  <c r="U130" i="31"/>
  <c r="T130" i="31"/>
  <c r="R130" i="31"/>
  <c r="Q130" i="31"/>
  <c r="O130" i="31"/>
  <c r="N130" i="31"/>
  <c r="L130" i="31"/>
  <c r="K130" i="31"/>
  <c r="AJ129" i="31"/>
  <c r="AC129" i="31"/>
  <c r="AD129" i="31" s="1"/>
  <c r="AA129" i="31"/>
  <c r="Z129" i="31"/>
  <c r="X129" i="31"/>
  <c r="W129" i="31"/>
  <c r="U129" i="31"/>
  <c r="T129" i="31"/>
  <c r="R129" i="31"/>
  <c r="Q129" i="31"/>
  <c r="O129" i="31"/>
  <c r="N129" i="31"/>
  <c r="L129" i="31"/>
  <c r="K129" i="31"/>
  <c r="AJ128" i="31"/>
  <c r="AC128" i="31"/>
  <c r="AD128" i="31" s="1"/>
  <c r="AA128" i="31"/>
  <c r="Z128" i="31"/>
  <c r="X128" i="31"/>
  <c r="W128" i="31"/>
  <c r="U128" i="31"/>
  <c r="T128" i="31"/>
  <c r="R128" i="31"/>
  <c r="Q128" i="31"/>
  <c r="O128" i="31"/>
  <c r="N128" i="31"/>
  <c r="L128" i="31"/>
  <c r="K128" i="31"/>
  <c r="AJ127" i="31"/>
  <c r="AC127" i="31"/>
  <c r="AE127" i="31" s="1"/>
  <c r="AA127" i="31"/>
  <c r="Z127" i="31"/>
  <c r="X127" i="31"/>
  <c r="W127" i="31"/>
  <c r="U127" i="31"/>
  <c r="T127" i="31"/>
  <c r="R127" i="31"/>
  <c r="Q127" i="31"/>
  <c r="O127" i="31"/>
  <c r="N127" i="31"/>
  <c r="L127" i="31"/>
  <c r="K127" i="31"/>
  <c r="AJ126" i="31"/>
  <c r="AC126" i="31"/>
  <c r="AD126" i="31" s="1"/>
  <c r="AA126" i="31"/>
  <c r="Z126" i="31"/>
  <c r="X126" i="31"/>
  <c r="W126" i="31"/>
  <c r="U126" i="31"/>
  <c r="T126" i="31"/>
  <c r="R126" i="31"/>
  <c r="Q126" i="31"/>
  <c r="O126" i="31"/>
  <c r="N126" i="31"/>
  <c r="L126" i="31"/>
  <c r="K126" i="31"/>
  <c r="AJ125" i="31"/>
  <c r="AC125" i="31"/>
  <c r="AE125" i="31" s="1"/>
  <c r="AA125" i="31"/>
  <c r="Z125" i="31"/>
  <c r="X125" i="31"/>
  <c r="W125" i="31"/>
  <c r="U125" i="31"/>
  <c r="T125" i="31"/>
  <c r="R125" i="31"/>
  <c r="Q125" i="31"/>
  <c r="O125" i="31"/>
  <c r="N125" i="31"/>
  <c r="L125" i="31"/>
  <c r="K125" i="31"/>
  <c r="AJ168" i="31"/>
  <c r="AC168" i="31"/>
  <c r="AA168" i="31"/>
  <c r="Z168" i="31"/>
  <c r="X168" i="31"/>
  <c r="W168" i="31"/>
  <c r="U168" i="31"/>
  <c r="T168" i="31"/>
  <c r="R168" i="31"/>
  <c r="Q168" i="31"/>
  <c r="O168" i="31"/>
  <c r="N168" i="31"/>
  <c r="L168" i="31"/>
  <c r="K168" i="31"/>
  <c r="AJ167" i="31"/>
  <c r="AC167" i="31"/>
  <c r="AE167" i="31" s="1"/>
  <c r="AA167" i="31"/>
  <c r="Z167" i="31"/>
  <c r="X167" i="31"/>
  <c r="W167" i="31"/>
  <c r="U167" i="31"/>
  <c r="T167" i="31"/>
  <c r="R167" i="31"/>
  <c r="Q167" i="31"/>
  <c r="O167" i="31"/>
  <c r="N167" i="31"/>
  <c r="L167" i="31"/>
  <c r="K167" i="31"/>
  <c r="AJ166" i="31"/>
  <c r="AC166" i="31"/>
  <c r="AD166" i="31" s="1"/>
  <c r="AA166" i="31"/>
  <c r="Z166" i="31"/>
  <c r="X166" i="31"/>
  <c r="W166" i="31"/>
  <c r="U166" i="31"/>
  <c r="T166" i="31"/>
  <c r="R166" i="31"/>
  <c r="Q166" i="31"/>
  <c r="O166" i="31"/>
  <c r="N166" i="31"/>
  <c r="L166" i="31"/>
  <c r="K166" i="31"/>
  <c r="AJ165" i="31"/>
  <c r="AC165" i="31"/>
  <c r="AD165" i="31" s="1"/>
  <c r="AA165" i="31"/>
  <c r="Z165" i="31"/>
  <c r="X165" i="31"/>
  <c r="W165" i="31"/>
  <c r="U165" i="31"/>
  <c r="T165" i="31"/>
  <c r="R165" i="31"/>
  <c r="Q165" i="31"/>
  <c r="O165" i="31"/>
  <c r="N165" i="31"/>
  <c r="L165" i="31"/>
  <c r="K165" i="31"/>
  <c r="AJ164" i="31"/>
  <c r="AC164" i="31"/>
  <c r="AD164" i="31" s="1"/>
  <c r="AA164" i="31"/>
  <c r="Z164" i="31"/>
  <c r="X164" i="31"/>
  <c r="W164" i="31"/>
  <c r="U164" i="31"/>
  <c r="T164" i="31"/>
  <c r="R164" i="31"/>
  <c r="Q164" i="31"/>
  <c r="O164" i="31"/>
  <c r="N164" i="31"/>
  <c r="L164" i="31"/>
  <c r="K164" i="31"/>
  <c r="AJ163" i="31"/>
  <c r="AC163" i="31"/>
  <c r="AD163" i="31" s="1"/>
  <c r="AA163" i="31"/>
  <c r="Z163" i="31"/>
  <c r="X163" i="31"/>
  <c r="W163" i="31"/>
  <c r="U163" i="31"/>
  <c r="T163" i="31"/>
  <c r="R163" i="31"/>
  <c r="Q163" i="31"/>
  <c r="O163" i="31"/>
  <c r="N163" i="31"/>
  <c r="L163" i="31"/>
  <c r="K163" i="31"/>
  <c r="AJ162" i="31"/>
  <c r="AC162" i="31"/>
  <c r="AD162" i="31" s="1"/>
  <c r="AA162" i="31"/>
  <c r="Z162" i="31"/>
  <c r="X162" i="31"/>
  <c r="W162" i="31"/>
  <c r="U162" i="31"/>
  <c r="T162" i="31"/>
  <c r="R162" i="31"/>
  <c r="Q162" i="31"/>
  <c r="O162" i="31"/>
  <c r="N162" i="31"/>
  <c r="L162" i="31"/>
  <c r="K162" i="31"/>
  <c r="AJ161" i="31"/>
  <c r="AC161" i="31"/>
  <c r="AD161" i="31" s="1"/>
  <c r="AA161" i="31"/>
  <c r="Z161" i="31"/>
  <c r="X161" i="31"/>
  <c r="W161" i="31"/>
  <c r="U161" i="31"/>
  <c r="T161" i="31"/>
  <c r="R161" i="31"/>
  <c r="Q161" i="31"/>
  <c r="O161" i="31"/>
  <c r="N161" i="31"/>
  <c r="L161" i="31"/>
  <c r="K161" i="31"/>
  <c r="AJ160" i="31"/>
  <c r="AC160" i="31"/>
  <c r="AA160" i="31"/>
  <c r="Z160" i="31"/>
  <c r="X160" i="31"/>
  <c r="W160" i="31"/>
  <c r="U160" i="31"/>
  <c r="T160" i="31"/>
  <c r="R160" i="31"/>
  <c r="Q160" i="31"/>
  <c r="O160" i="31"/>
  <c r="N160" i="31"/>
  <c r="L160" i="31"/>
  <c r="K160" i="31"/>
  <c r="AJ159" i="31"/>
  <c r="AC159" i="31"/>
  <c r="AE159" i="31" s="1"/>
  <c r="AA159" i="31"/>
  <c r="Z159" i="31"/>
  <c r="X159" i="31"/>
  <c r="W159" i="31"/>
  <c r="U159" i="31"/>
  <c r="T159" i="31"/>
  <c r="R159" i="31"/>
  <c r="Q159" i="31"/>
  <c r="O159" i="31"/>
  <c r="N159" i="31"/>
  <c r="L159" i="31"/>
  <c r="K159" i="31"/>
  <c r="AJ158" i="31"/>
  <c r="AC158" i="31"/>
  <c r="AD158" i="31" s="1"/>
  <c r="AA158" i="31"/>
  <c r="Z158" i="31"/>
  <c r="X158" i="31"/>
  <c r="W158" i="31"/>
  <c r="U158" i="31"/>
  <c r="T158" i="31"/>
  <c r="R158" i="31"/>
  <c r="Q158" i="31"/>
  <c r="O158" i="31"/>
  <c r="N158" i="31"/>
  <c r="L158" i="31"/>
  <c r="K158" i="31"/>
  <c r="AJ157" i="31"/>
  <c r="AC157" i="31"/>
  <c r="AE157" i="31" s="1"/>
  <c r="AA157" i="31"/>
  <c r="Z157" i="31"/>
  <c r="X157" i="31"/>
  <c r="W157" i="31"/>
  <c r="U157" i="31"/>
  <c r="T157" i="31"/>
  <c r="R157" i="31"/>
  <c r="Q157" i="31"/>
  <c r="O157" i="31"/>
  <c r="N157" i="31"/>
  <c r="L157" i="31"/>
  <c r="K157" i="31"/>
  <c r="AJ156" i="31"/>
  <c r="AC156" i="31"/>
  <c r="AD156" i="31" s="1"/>
  <c r="AA156" i="31"/>
  <c r="Z156" i="31"/>
  <c r="X156" i="31"/>
  <c r="W156" i="31"/>
  <c r="U156" i="31"/>
  <c r="T156" i="31"/>
  <c r="R156" i="31"/>
  <c r="Q156" i="31"/>
  <c r="O156" i="31"/>
  <c r="N156" i="31"/>
  <c r="L156" i="31"/>
  <c r="K156" i="31"/>
  <c r="AJ155" i="31"/>
  <c r="AC155" i="31"/>
  <c r="AD155" i="31" s="1"/>
  <c r="AA155" i="31"/>
  <c r="Z155" i="31"/>
  <c r="X155" i="31"/>
  <c r="W155" i="31"/>
  <c r="U155" i="31"/>
  <c r="T155" i="31"/>
  <c r="R155" i="31"/>
  <c r="Q155" i="31"/>
  <c r="O155" i="31"/>
  <c r="N155" i="31"/>
  <c r="L155" i="31"/>
  <c r="K155" i="31"/>
  <c r="AJ154" i="31"/>
  <c r="AC154" i="31"/>
  <c r="AD154" i="31" s="1"/>
  <c r="AA154" i="31"/>
  <c r="Z154" i="31"/>
  <c r="X154" i="31"/>
  <c r="W154" i="31"/>
  <c r="U154" i="31"/>
  <c r="T154" i="31"/>
  <c r="R154" i="31"/>
  <c r="Q154" i="31"/>
  <c r="O154" i="31"/>
  <c r="N154" i="31"/>
  <c r="L154" i="31"/>
  <c r="K154" i="31"/>
  <c r="AJ153" i="31"/>
  <c r="AC153" i="31"/>
  <c r="AD153" i="31" s="1"/>
  <c r="AA153" i="31"/>
  <c r="Z153" i="31"/>
  <c r="X153" i="31"/>
  <c r="W153" i="31"/>
  <c r="U153" i="31"/>
  <c r="T153" i="31"/>
  <c r="R153" i="31"/>
  <c r="Q153" i="31"/>
  <c r="O153" i="31"/>
  <c r="N153" i="31"/>
  <c r="L153" i="31"/>
  <c r="K153" i="31"/>
  <c r="AJ152" i="31"/>
  <c r="AC152" i="31"/>
  <c r="AA152" i="31"/>
  <c r="Z152" i="31"/>
  <c r="X152" i="31"/>
  <c r="W152" i="31"/>
  <c r="U152" i="31"/>
  <c r="T152" i="31"/>
  <c r="R152" i="31"/>
  <c r="Q152" i="31"/>
  <c r="O152" i="31"/>
  <c r="N152" i="31"/>
  <c r="L152" i="31"/>
  <c r="K152" i="31"/>
  <c r="AJ151" i="31"/>
  <c r="AC151" i="31"/>
  <c r="AE151" i="31" s="1"/>
  <c r="AA151" i="31"/>
  <c r="Z151" i="31"/>
  <c r="X151" i="31"/>
  <c r="W151" i="31"/>
  <c r="U151" i="31"/>
  <c r="T151" i="31"/>
  <c r="R151" i="31"/>
  <c r="Q151" i="31"/>
  <c r="O151" i="31"/>
  <c r="N151" i="31"/>
  <c r="L151" i="31"/>
  <c r="K151" i="31"/>
  <c r="AJ150" i="31"/>
  <c r="AC150" i="31"/>
  <c r="AD150" i="31" s="1"/>
  <c r="AA150" i="31"/>
  <c r="Z150" i="31"/>
  <c r="X150" i="31"/>
  <c r="W150" i="31"/>
  <c r="U150" i="31"/>
  <c r="T150" i="31"/>
  <c r="R150" i="31"/>
  <c r="Q150" i="31"/>
  <c r="O150" i="31"/>
  <c r="N150" i="31"/>
  <c r="L150" i="31"/>
  <c r="K150" i="31"/>
  <c r="AJ149" i="31"/>
  <c r="AC149" i="31"/>
  <c r="AE149" i="31" s="1"/>
  <c r="AA149" i="31"/>
  <c r="Z149" i="31"/>
  <c r="X149" i="31"/>
  <c r="W149" i="31"/>
  <c r="U149" i="31"/>
  <c r="T149" i="31"/>
  <c r="R149" i="31"/>
  <c r="Q149" i="31"/>
  <c r="O149" i="31"/>
  <c r="N149" i="31"/>
  <c r="L149" i="31"/>
  <c r="K149" i="31"/>
  <c r="AJ148" i="31"/>
  <c r="AC148" i="31"/>
  <c r="AD148" i="31" s="1"/>
  <c r="AA148" i="31"/>
  <c r="Z148" i="31"/>
  <c r="X148" i="31"/>
  <c r="W148" i="31"/>
  <c r="U148" i="31"/>
  <c r="T148" i="31"/>
  <c r="R148" i="31"/>
  <c r="Q148" i="31"/>
  <c r="O148" i="31"/>
  <c r="N148" i="31"/>
  <c r="L148" i="31"/>
  <c r="K148" i="31"/>
  <c r="AJ147" i="31"/>
  <c r="AC147" i="31"/>
  <c r="AD147" i="31" s="1"/>
  <c r="AA147" i="31"/>
  <c r="Z147" i="31"/>
  <c r="X147" i="31"/>
  <c r="W147" i="31"/>
  <c r="U147" i="31"/>
  <c r="T147" i="31"/>
  <c r="R147" i="31"/>
  <c r="Q147" i="31"/>
  <c r="O147" i="31"/>
  <c r="N147" i="31"/>
  <c r="L147" i="31"/>
  <c r="K147" i="31"/>
  <c r="AI210" i="23"/>
  <c r="AB210" i="23"/>
  <c r="Y210" i="23"/>
  <c r="V210" i="23"/>
  <c r="S210" i="23"/>
  <c r="P210" i="23"/>
  <c r="M210" i="23"/>
  <c r="J210" i="23"/>
  <c r="AJ162" i="23"/>
  <c r="AC162" i="23"/>
  <c r="AD162" i="23" s="1"/>
  <c r="AA162" i="23"/>
  <c r="Z162" i="23"/>
  <c r="X162" i="23"/>
  <c r="W162" i="23"/>
  <c r="U162" i="23"/>
  <c r="T162" i="23"/>
  <c r="R162" i="23"/>
  <c r="Q162" i="23"/>
  <c r="O162" i="23"/>
  <c r="N162" i="23"/>
  <c r="L162" i="23"/>
  <c r="K162" i="23"/>
  <c r="AJ161" i="23"/>
  <c r="AC161" i="23"/>
  <c r="AD161" i="23" s="1"/>
  <c r="AA161" i="23"/>
  <c r="Z161" i="23"/>
  <c r="X161" i="23"/>
  <c r="W161" i="23"/>
  <c r="U161" i="23"/>
  <c r="T161" i="23"/>
  <c r="R161" i="23"/>
  <c r="Q161" i="23"/>
  <c r="O161" i="23"/>
  <c r="N161" i="23"/>
  <c r="L161" i="23"/>
  <c r="K161" i="23"/>
  <c r="AJ160" i="23"/>
  <c r="AC160" i="23"/>
  <c r="AA160" i="23"/>
  <c r="Z160" i="23"/>
  <c r="X160" i="23"/>
  <c r="W160" i="23"/>
  <c r="U160" i="23"/>
  <c r="T160" i="23"/>
  <c r="R160" i="23"/>
  <c r="Q160" i="23"/>
  <c r="O160" i="23"/>
  <c r="N160" i="23"/>
  <c r="L160" i="23"/>
  <c r="K160" i="23"/>
  <c r="AJ159" i="23"/>
  <c r="AC159" i="23"/>
  <c r="AD159" i="23" s="1"/>
  <c r="AA159" i="23"/>
  <c r="Z159" i="23"/>
  <c r="X159" i="23"/>
  <c r="W159" i="23"/>
  <c r="U159" i="23"/>
  <c r="T159" i="23"/>
  <c r="R159" i="23"/>
  <c r="Q159" i="23"/>
  <c r="O159" i="23"/>
  <c r="N159" i="23"/>
  <c r="L159" i="23"/>
  <c r="K159" i="23"/>
  <c r="AJ158" i="23"/>
  <c r="AC158" i="23"/>
  <c r="AD158" i="23" s="1"/>
  <c r="AA158" i="23"/>
  <c r="Z158" i="23"/>
  <c r="X158" i="23"/>
  <c r="W158" i="23"/>
  <c r="U158" i="23"/>
  <c r="T158" i="23"/>
  <c r="R158" i="23"/>
  <c r="Q158" i="23"/>
  <c r="O158" i="23"/>
  <c r="N158" i="23"/>
  <c r="L158" i="23"/>
  <c r="K158" i="23"/>
  <c r="AJ157" i="23"/>
  <c r="AC157" i="23"/>
  <c r="AD157" i="23" s="1"/>
  <c r="AA157" i="23"/>
  <c r="Z157" i="23"/>
  <c r="X157" i="23"/>
  <c r="W157" i="23"/>
  <c r="U157" i="23"/>
  <c r="T157" i="23"/>
  <c r="R157" i="23"/>
  <c r="Q157" i="23"/>
  <c r="O157" i="23"/>
  <c r="N157" i="23"/>
  <c r="L157" i="23"/>
  <c r="K157" i="23"/>
  <c r="AJ156" i="23"/>
  <c r="AC156" i="23"/>
  <c r="AA156" i="23"/>
  <c r="Z156" i="23"/>
  <c r="X156" i="23"/>
  <c r="W156" i="23"/>
  <c r="U156" i="23"/>
  <c r="T156" i="23"/>
  <c r="R156" i="23"/>
  <c r="Q156" i="23"/>
  <c r="O156" i="23"/>
  <c r="N156" i="23"/>
  <c r="L156" i="23"/>
  <c r="K156" i="23"/>
  <c r="AJ155" i="23"/>
  <c r="AC155" i="23"/>
  <c r="AD155" i="23" s="1"/>
  <c r="AA155" i="23"/>
  <c r="Z155" i="23"/>
  <c r="X155" i="23"/>
  <c r="W155" i="23"/>
  <c r="U155" i="23"/>
  <c r="T155" i="23"/>
  <c r="R155" i="23"/>
  <c r="Q155" i="23"/>
  <c r="O155" i="23"/>
  <c r="N155" i="23"/>
  <c r="L155" i="23"/>
  <c r="K155" i="23"/>
  <c r="AJ154" i="23"/>
  <c r="AC154" i="23"/>
  <c r="AD154" i="23" s="1"/>
  <c r="AA154" i="23"/>
  <c r="Z154" i="23"/>
  <c r="X154" i="23"/>
  <c r="W154" i="23"/>
  <c r="U154" i="23"/>
  <c r="T154" i="23"/>
  <c r="R154" i="23"/>
  <c r="Q154" i="23"/>
  <c r="O154" i="23"/>
  <c r="N154" i="23"/>
  <c r="L154" i="23"/>
  <c r="K154" i="23"/>
  <c r="AJ153" i="23"/>
  <c r="AC153" i="23"/>
  <c r="AD153" i="23" s="1"/>
  <c r="AA153" i="23"/>
  <c r="Z153" i="23"/>
  <c r="X153" i="23"/>
  <c r="W153" i="23"/>
  <c r="U153" i="23"/>
  <c r="T153" i="23"/>
  <c r="R153" i="23"/>
  <c r="Q153" i="23"/>
  <c r="O153" i="23"/>
  <c r="N153" i="23"/>
  <c r="L153" i="23"/>
  <c r="K153" i="23"/>
  <c r="AJ152" i="23"/>
  <c r="AC152" i="23"/>
  <c r="AA152" i="23"/>
  <c r="Z152" i="23"/>
  <c r="X152" i="23"/>
  <c r="W152" i="23"/>
  <c r="U152" i="23"/>
  <c r="T152" i="23"/>
  <c r="R152" i="23"/>
  <c r="Q152" i="23"/>
  <c r="O152" i="23"/>
  <c r="N152" i="23"/>
  <c r="L152" i="23"/>
  <c r="K152" i="23"/>
  <c r="AJ151" i="23"/>
  <c r="AC151" i="23"/>
  <c r="AD151" i="23" s="1"/>
  <c r="AA151" i="23"/>
  <c r="Z151" i="23"/>
  <c r="X151" i="23"/>
  <c r="W151" i="23"/>
  <c r="U151" i="23"/>
  <c r="T151" i="23"/>
  <c r="R151" i="23"/>
  <c r="Q151" i="23"/>
  <c r="O151" i="23"/>
  <c r="N151" i="23"/>
  <c r="L151" i="23"/>
  <c r="K151" i="23"/>
  <c r="AJ150" i="23"/>
  <c r="AC150" i="23"/>
  <c r="AD150" i="23" s="1"/>
  <c r="AA150" i="23"/>
  <c r="Z150" i="23"/>
  <c r="X150" i="23"/>
  <c r="W150" i="23"/>
  <c r="U150" i="23"/>
  <c r="T150" i="23"/>
  <c r="R150" i="23"/>
  <c r="Q150" i="23"/>
  <c r="O150" i="23"/>
  <c r="N150" i="23"/>
  <c r="L150" i="23"/>
  <c r="K150" i="23"/>
  <c r="AJ149" i="23"/>
  <c r="AC149" i="23"/>
  <c r="AD149" i="23" s="1"/>
  <c r="AA149" i="23"/>
  <c r="Z149" i="23"/>
  <c r="X149" i="23"/>
  <c r="W149" i="23"/>
  <c r="U149" i="23"/>
  <c r="T149" i="23"/>
  <c r="R149" i="23"/>
  <c r="Q149" i="23"/>
  <c r="O149" i="23"/>
  <c r="N149" i="23"/>
  <c r="L149" i="23"/>
  <c r="K149" i="23"/>
  <c r="AJ148" i="23"/>
  <c r="AC148" i="23"/>
  <c r="AA148" i="23"/>
  <c r="Z148" i="23"/>
  <c r="X148" i="23"/>
  <c r="W148" i="23"/>
  <c r="U148" i="23"/>
  <c r="T148" i="23"/>
  <c r="R148" i="23"/>
  <c r="Q148" i="23"/>
  <c r="O148" i="23"/>
  <c r="N148" i="23"/>
  <c r="L148" i="23"/>
  <c r="K148" i="23"/>
  <c r="AJ147" i="23"/>
  <c r="AC147" i="23"/>
  <c r="AD147" i="23" s="1"/>
  <c r="AA147" i="23"/>
  <c r="Z147" i="23"/>
  <c r="X147" i="23"/>
  <c r="W147" i="23"/>
  <c r="U147" i="23"/>
  <c r="T147" i="23"/>
  <c r="R147" i="23"/>
  <c r="Q147" i="23"/>
  <c r="O147" i="23"/>
  <c r="N147" i="23"/>
  <c r="L147" i="23"/>
  <c r="K147" i="23"/>
  <c r="AJ146" i="23"/>
  <c r="AC146" i="23"/>
  <c r="AD146" i="23" s="1"/>
  <c r="AA146" i="23"/>
  <c r="Z146" i="23"/>
  <c r="X146" i="23"/>
  <c r="W146" i="23"/>
  <c r="U146" i="23"/>
  <c r="T146" i="23"/>
  <c r="R146" i="23"/>
  <c r="Q146" i="23"/>
  <c r="O146" i="23"/>
  <c r="N146" i="23"/>
  <c r="L146" i="23"/>
  <c r="K146" i="23"/>
  <c r="AJ145" i="23"/>
  <c r="AC145" i="23"/>
  <c r="AA145" i="23"/>
  <c r="Z145" i="23"/>
  <c r="X145" i="23"/>
  <c r="W145" i="23"/>
  <c r="U145" i="23"/>
  <c r="T145" i="23"/>
  <c r="R145" i="23"/>
  <c r="Q145" i="23"/>
  <c r="O145" i="23"/>
  <c r="N145" i="23"/>
  <c r="L145" i="23"/>
  <c r="K145" i="23"/>
  <c r="AJ144" i="23"/>
  <c r="AC144" i="23"/>
  <c r="AA144" i="23"/>
  <c r="Z144" i="23"/>
  <c r="X144" i="23"/>
  <c r="W144" i="23"/>
  <c r="U144" i="23"/>
  <c r="T144" i="23"/>
  <c r="R144" i="23"/>
  <c r="Q144" i="23"/>
  <c r="O144" i="23"/>
  <c r="N144" i="23"/>
  <c r="L144" i="23"/>
  <c r="K144" i="23"/>
  <c r="AJ143" i="23"/>
  <c r="AC143" i="23"/>
  <c r="AD143" i="23" s="1"/>
  <c r="AA143" i="23"/>
  <c r="Z143" i="23"/>
  <c r="X143" i="23"/>
  <c r="W143" i="23"/>
  <c r="U143" i="23"/>
  <c r="T143" i="23"/>
  <c r="R143" i="23"/>
  <c r="Q143" i="23"/>
  <c r="O143" i="23"/>
  <c r="N143" i="23"/>
  <c r="L143" i="23"/>
  <c r="K143" i="23"/>
  <c r="AJ142" i="23"/>
  <c r="AC142" i="23"/>
  <c r="AD142" i="23" s="1"/>
  <c r="AA142" i="23"/>
  <c r="Z142" i="23"/>
  <c r="X142" i="23"/>
  <c r="W142" i="23"/>
  <c r="U142" i="23"/>
  <c r="T142" i="23"/>
  <c r="R142" i="23"/>
  <c r="Q142" i="23"/>
  <c r="O142" i="23"/>
  <c r="N142" i="23"/>
  <c r="L142" i="23"/>
  <c r="K142" i="23"/>
  <c r="AJ141" i="23"/>
  <c r="AC141" i="23"/>
  <c r="AD141" i="23" s="1"/>
  <c r="AA141" i="23"/>
  <c r="Z141" i="23"/>
  <c r="X141" i="23"/>
  <c r="W141" i="23"/>
  <c r="U141" i="23"/>
  <c r="T141" i="23"/>
  <c r="R141" i="23"/>
  <c r="Q141" i="23"/>
  <c r="O141" i="23"/>
  <c r="N141" i="23"/>
  <c r="L141" i="23"/>
  <c r="K141" i="23"/>
  <c r="AJ140" i="23"/>
  <c r="AC140" i="23"/>
  <c r="AA140" i="23"/>
  <c r="Z140" i="23"/>
  <c r="X140" i="23"/>
  <c r="W140" i="23"/>
  <c r="U140" i="23"/>
  <c r="T140" i="23"/>
  <c r="R140" i="23"/>
  <c r="Q140" i="23"/>
  <c r="O140" i="23"/>
  <c r="N140" i="23"/>
  <c r="L140" i="23"/>
  <c r="K140" i="23"/>
  <c r="AJ139" i="23"/>
  <c r="AC139" i="23"/>
  <c r="AD139" i="23" s="1"/>
  <c r="AA139" i="23"/>
  <c r="Z139" i="23"/>
  <c r="X139" i="23"/>
  <c r="W139" i="23"/>
  <c r="U139" i="23"/>
  <c r="T139" i="23"/>
  <c r="R139" i="23"/>
  <c r="Q139" i="23"/>
  <c r="O139" i="23"/>
  <c r="N139" i="23"/>
  <c r="L139" i="23"/>
  <c r="K139" i="23"/>
  <c r="AJ138" i="23"/>
  <c r="AC138" i="23"/>
  <c r="AA138" i="23"/>
  <c r="Z138" i="23"/>
  <c r="X138" i="23"/>
  <c r="W138" i="23"/>
  <c r="U138" i="23"/>
  <c r="T138" i="23"/>
  <c r="R138" i="23"/>
  <c r="Q138" i="23"/>
  <c r="O138" i="23"/>
  <c r="N138" i="23"/>
  <c r="L138" i="23"/>
  <c r="K138" i="23"/>
  <c r="AJ137" i="23"/>
  <c r="AC137" i="23"/>
  <c r="AE137" i="23" s="1"/>
  <c r="AA137" i="23"/>
  <c r="Z137" i="23"/>
  <c r="X137" i="23"/>
  <c r="W137" i="23"/>
  <c r="U137" i="23"/>
  <c r="T137" i="23"/>
  <c r="R137" i="23"/>
  <c r="Q137" i="23"/>
  <c r="O137" i="23"/>
  <c r="N137" i="23"/>
  <c r="L137" i="23"/>
  <c r="K137" i="23"/>
  <c r="AJ136" i="23"/>
  <c r="AC136" i="23"/>
  <c r="AA136" i="23"/>
  <c r="Z136" i="23"/>
  <c r="X136" i="23"/>
  <c r="W136" i="23"/>
  <c r="U136" i="23"/>
  <c r="T136" i="23"/>
  <c r="R136" i="23"/>
  <c r="Q136" i="23"/>
  <c r="O136" i="23"/>
  <c r="N136" i="23"/>
  <c r="L136" i="23"/>
  <c r="K136" i="23"/>
  <c r="AJ135" i="23"/>
  <c r="AC135" i="23"/>
  <c r="AD135" i="23" s="1"/>
  <c r="AA135" i="23"/>
  <c r="Z135" i="23"/>
  <c r="X135" i="23"/>
  <c r="W135" i="23"/>
  <c r="U135" i="23"/>
  <c r="T135" i="23"/>
  <c r="R135" i="23"/>
  <c r="Q135" i="23"/>
  <c r="O135" i="23"/>
  <c r="N135" i="23"/>
  <c r="L135" i="23"/>
  <c r="K135" i="23"/>
  <c r="AJ134" i="23"/>
  <c r="AC134" i="23"/>
  <c r="AD134" i="23" s="1"/>
  <c r="AA134" i="23"/>
  <c r="Z134" i="23"/>
  <c r="X134" i="23"/>
  <c r="W134" i="23"/>
  <c r="U134" i="23"/>
  <c r="T134" i="23"/>
  <c r="R134" i="23"/>
  <c r="Q134" i="23"/>
  <c r="O134" i="23"/>
  <c r="N134" i="23"/>
  <c r="L134" i="23"/>
  <c r="K134" i="23"/>
  <c r="AJ133" i="23"/>
  <c r="AC133" i="23"/>
  <c r="AD133" i="23" s="1"/>
  <c r="AA133" i="23"/>
  <c r="Z133" i="23"/>
  <c r="X133" i="23"/>
  <c r="W133" i="23"/>
  <c r="U133" i="23"/>
  <c r="T133" i="23"/>
  <c r="R133" i="23"/>
  <c r="Q133" i="23"/>
  <c r="O133" i="23"/>
  <c r="N133" i="23"/>
  <c r="L133" i="23"/>
  <c r="K133" i="23"/>
  <c r="AJ132" i="23"/>
  <c r="AC132" i="23"/>
  <c r="AA132" i="23"/>
  <c r="Z132" i="23"/>
  <c r="X132" i="23"/>
  <c r="W132" i="23"/>
  <c r="U132" i="23"/>
  <c r="T132" i="23"/>
  <c r="R132" i="23"/>
  <c r="Q132" i="23"/>
  <c r="O132" i="23"/>
  <c r="N132" i="23"/>
  <c r="L132" i="23"/>
  <c r="K132" i="23"/>
  <c r="AJ131" i="23"/>
  <c r="AC131" i="23"/>
  <c r="AD131" i="23" s="1"/>
  <c r="AA131" i="23"/>
  <c r="Z131" i="23"/>
  <c r="X131" i="23"/>
  <c r="W131" i="23"/>
  <c r="U131" i="23"/>
  <c r="T131" i="23"/>
  <c r="R131" i="23"/>
  <c r="Q131" i="23"/>
  <c r="O131" i="23"/>
  <c r="N131" i="23"/>
  <c r="L131" i="23"/>
  <c r="K131" i="23"/>
  <c r="AJ130" i="23"/>
  <c r="AC130" i="23"/>
  <c r="AE130" i="23" s="1"/>
  <c r="AA130" i="23"/>
  <c r="Z130" i="23"/>
  <c r="X130" i="23"/>
  <c r="W130" i="23"/>
  <c r="U130" i="23"/>
  <c r="T130" i="23"/>
  <c r="R130" i="23"/>
  <c r="Q130" i="23"/>
  <c r="O130" i="23"/>
  <c r="N130" i="23"/>
  <c r="L130" i="23"/>
  <c r="K130" i="23"/>
  <c r="AJ129" i="23"/>
  <c r="AC129" i="23"/>
  <c r="AE129" i="23" s="1"/>
  <c r="AA129" i="23"/>
  <c r="Z129" i="23"/>
  <c r="X129" i="23"/>
  <c r="W129" i="23"/>
  <c r="U129" i="23"/>
  <c r="T129" i="23"/>
  <c r="R129" i="23"/>
  <c r="Q129" i="23"/>
  <c r="O129" i="23"/>
  <c r="N129" i="23"/>
  <c r="L129" i="23"/>
  <c r="K129" i="23"/>
  <c r="AJ128" i="23"/>
  <c r="AC128" i="23"/>
  <c r="AA128" i="23"/>
  <c r="Z128" i="23"/>
  <c r="X128" i="23"/>
  <c r="W128" i="23"/>
  <c r="U128" i="23"/>
  <c r="T128" i="23"/>
  <c r="R128" i="23"/>
  <c r="Q128" i="23"/>
  <c r="O128" i="23"/>
  <c r="N128" i="23"/>
  <c r="L128" i="23"/>
  <c r="K128" i="23"/>
  <c r="AJ127" i="23"/>
  <c r="AC127" i="23"/>
  <c r="AD127" i="23" s="1"/>
  <c r="AA127" i="23"/>
  <c r="Z127" i="23"/>
  <c r="X127" i="23"/>
  <c r="W127" i="23"/>
  <c r="U127" i="23"/>
  <c r="T127" i="23"/>
  <c r="R127" i="23"/>
  <c r="Q127" i="23"/>
  <c r="O127" i="23"/>
  <c r="N127" i="23"/>
  <c r="L127" i="23"/>
  <c r="K127" i="23"/>
  <c r="AJ126" i="23"/>
  <c r="AC126" i="23"/>
  <c r="AD126" i="23" s="1"/>
  <c r="AA126" i="23"/>
  <c r="Z126" i="23"/>
  <c r="X126" i="23"/>
  <c r="W126" i="23"/>
  <c r="U126" i="23"/>
  <c r="T126" i="23"/>
  <c r="R126" i="23"/>
  <c r="Q126" i="23"/>
  <c r="O126" i="23"/>
  <c r="N126" i="23"/>
  <c r="L126" i="23"/>
  <c r="K126" i="23"/>
  <c r="AJ125" i="23"/>
  <c r="AC125" i="23"/>
  <c r="AD125" i="23" s="1"/>
  <c r="AA125" i="23"/>
  <c r="Z125" i="23"/>
  <c r="X125" i="23"/>
  <c r="W125" i="23"/>
  <c r="U125" i="23"/>
  <c r="T125" i="23"/>
  <c r="R125" i="23"/>
  <c r="Q125" i="23"/>
  <c r="O125" i="23"/>
  <c r="N125" i="23"/>
  <c r="L125" i="23"/>
  <c r="K125" i="23"/>
  <c r="AJ124" i="23"/>
  <c r="AC124" i="23"/>
  <c r="AA124" i="23"/>
  <c r="Z124" i="23"/>
  <c r="X124" i="23"/>
  <c r="W124" i="23"/>
  <c r="U124" i="23"/>
  <c r="T124" i="23"/>
  <c r="R124" i="23"/>
  <c r="Q124" i="23"/>
  <c r="O124" i="23"/>
  <c r="N124" i="23"/>
  <c r="L124" i="23"/>
  <c r="K124" i="23"/>
  <c r="AJ123" i="23"/>
  <c r="AC123" i="23"/>
  <c r="AD123" i="23" s="1"/>
  <c r="AA123" i="23"/>
  <c r="Z123" i="23"/>
  <c r="X123" i="23"/>
  <c r="W123" i="23"/>
  <c r="U123" i="23"/>
  <c r="T123" i="23"/>
  <c r="R123" i="23"/>
  <c r="Q123" i="23"/>
  <c r="O123" i="23"/>
  <c r="N123" i="23"/>
  <c r="L123" i="23"/>
  <c r="K123" i="23"/>
  <c r="AJ122" i="23"/>
  <c r="AC122" i="23"/>
  <c r="AD122" i="23" s="1"/>
  <c r="AA122" i="23"/>
  <c r="Z122" i="23"/>
  <c r="X122" i="23"/>
  <c r="W122" i="23"/>
  <c r="U122" i="23"/>
  <c r="T122" i="23"/>
  <c r="R122" i="23"/>
  <c r="Q122" i="23"/>
  <c r="O122" i="23"/>
  <c r="N122" i="23"/>
  <c r="L122" i="23"/>
  <c r="K122" i="23"/>
  <c r="AJ121" i="23"/>
  <c r="AC121" i="23"/>
  <c r="AE121" i="23" s="1"/>
  <c r="AA121" i="23"/>
  <c r="Z121" i="23"/>
  <c r="X121" i="23"/>
  <c r="W121" i="23"/>
  <c r="U121" i="23"/>
  <c r="T121" i="23"/>
  <c r="R121" i="23"/>
  <c r="Q121" i="23"/>
  <c r="O121" i="23"/>
  <c r="N121" i="23"/>
  <c r="L121" i="23"/>
  <c r="K121" i="23"/>
  <c r="AJ120" i="23"/>
  <c r="AC120" i="23"/>
  <c r="AA120" i="23"/>
  <c r="Z120" i="23"/>
  <c r="X120" i="23"/>
  <c r="W120" i="23"/>
  <c r="U120" i="23"/>
  <c r="T120" i="23"/>
  <c r="R120" i="23"/>
  <c r="Q120" i="23"/>
  <c r="O120" i="23"/>
  <c r="N120" i="23"/>
  <c r="L120" i="23"/>
  <c r="K120" i="23"/>
  <c r="AJ119" i="23"/>
  <c r="AC119" i="23"/>
  <c r="AD119" i="23" s="1"/>
  <c r="AA119" i="23"/>
  <c r="Z119" i="23"/>
  <c r="X119" i="23"/>
  <c r="W119" i="23"/>
  <c r="U119" i="23"/>
  <c r="T119" i="23"/>
  <c r="R119" i="23"/>
  <c r="Q119" i="23"/>
  <c r="O119" i="23"/>
  <c r="N119" i="23"/>
  <c r="L119" i="23"/>
  <c r="K119" i="23"/>
  <c r="AJ118" i="23"/>
  <c r="AC118" i="23"/>
  <c r="AD118" i="23" s="1"/>
  <c r="AA118" i="23"/>
  <c r="Z118" i="23"/>
  <c r="X118" i="23"/>
  <c r="W118" i="23"/>
  <c r="U118" i="23"/>
  <c r="T118" i="23"/>
  <c r="R118" i="23"/>
  <c r="Q118" i="23"/>
  <c r="O118" i="23"/>
  <c r="N118" i="23"/>
  <c r="L118" i="23"/>
  <c r="K118" i="23"/>
  <c r="AJ117" i="23"/>
  <c r="AC117" i="23"/>
  <c r="AD117" i="23" s="1"/>
  <c r="AA117" i="23"/>
  <c r="Z117" i="23"/>
  <c r="X117" i="23"/>
  <c r="W117" i="23"/>
  <c r="U117" i="23"/>
  <c r="T117" i="23"/>
  <c r="R117" i="23"/>
  <c r="Q117" i="23"/>
  <c r="O117" i="23"/>
  <c r="N117" i="23"/>
  <c r="L117" i="23"/>
  <c r="K117" i="23"/>
  <c r="AJ116" i="23"/>
  <c r="AC116" i="23"/>
  <c r="AA116" i="23"/>
  <c r="Z116" i="23"/>
  <c r="X116" i="23"/>
  <c r="W116" i="23"/>
  <c r="U116" i="23"/>
  <c r="T116" i="23"/>
  <c r="R116" i="23"/>
  <c r="Q116" i="23"/>
  <c r="O116" i="23"/>
  <c r="N116" i="23"/>
  <c r="L116" i="23"/>
  <c r="K116" i="23"/>
  <c r="AJ115" i="23"/>
  <c r="AC115" i="23"/>
  <c r="AD115" i="23" s="1"/>
  <c r="AA115" i="23"/>
  <c r="Z115" i="23"/>
  <c r="X115" i="23"/>
  <c r="W115" i="23"/>
  <c r="U115" i="23"/>
  <c r="T115" i="23"/>
  <c r="R115" i="23"/>
  <c r="Q115" i="23"/>
  <c r="O115" i="23"/>
  <c r="N115" i="23"/>
  <c r="L115" i="23"/>
  <c r="K115" i="23"/>
  <c r="AJ114" i="23"/>
  <c r="AC114" i="23"/>
  <c r="AE114" i="23" s="1"/>
  <c r="AA114" i="23"/>
  <c r="Z114" i="23"/>
  <c r="X114" i="23"/>
  <c r="W114" i="23"/>
  <c r="U114" i="23"/>
  <c r="T114" i="23"/>
  <c r="R114" i="23"/>
  <c r="Q114" i="23"/>
  <c r="O114" i="23"/>
  <c r="N114" i="23"/>
  <c r="L114" i="23"/>
  <c r="K114" i="23"/>
  <c r="AJ113" i="23"/>
  <c r="AC113" i="23"/>
  <c r="AE113" i="23" s="1"/>
  <c r="AA113" i="23"/>
  <c r="Z113" i="23"/>
  <c r="X113" i="23"/>
  <c r="W113" i="23"/>
  <c r="U113" i="23"/>
  <c r="T113" i="23"/>
  <c r="R113" i="23"/>
  <c r="Q113" i="23"/>
  <c r="O113" i="23"/>
  <c r="N113" i="23"/>
  <c r="L113" i="23"/>
  <c r="K113" i="23"/>
  <c r="AJ112" i="23"/>
  <c r="AC112" i="23"/>
  <c r="AA112" i="23"/>
  <c r="Z112" i="23"/>
  <c r="X112" i="23"/>
  <c r="W112" i="23"/>
  <c r="U112" i="23"/>
  <c r="T112" i="23"/>
  <c r="R112" i="23"/>
  <c r="Q112" i="23"/>
  <c r="O112" i="23"/>
  <c r="N112" i="23"/>
  <c r="L112" i="23"/>
  <c r="K112" i="23"/>
  <c r="AI208" i="24"/>
  <c r="AB208" i="24"/>
  <c r="Y208" i="24"/>
  <c r="V208" i="24"/>
  <c r="S208" i="24"/>
  <c r="P208" i="24"/>
  <c r="M208" i="24"/>
  <c r="J208" i="24"/>
  <c r="AJ163" i="24"/>
  <c r="AC163" i="24"/>
  <c r="AA163" i="24"/>
  <c r="Z163" i="24"/>
  <c r="X163" i="24"/>
  <c r="W163" i="24"/>
  <c r="U163" i="24"/>
  <c r="T163" i="24"/>
  <c r="R163" i="24"/>
  <c r="Q163" i="24"/>
  <c r="O163" i="24"/>
  <c r="N163" i="24"/>
  <c r="L163" i="24"/>
  <c r="K163" i="24"/>
  <c r="AJ162" i="24"/>
  <c r="AC162" i="24"/>
  <c r="AE162" i="24" s="1"/>
  <c r="AA162" i="24"/>
  <c r="Z162" i="24"/>
  <c r="X162" i="24"/>
  <c r="W162" i="24"/>
  <c r="U162" i="24"/>
  <c r="T162" i="24"/>
  <c r="R162" i="24"/>
  <c r="Q162" i="24"/>
  <c r="O162" i="24"/>
  <c r="N162" i="24"/>
  <c r="L162" i="24"/>
  <c r="K162" i="24"/>
  <c r="AJ161" i="24"/>
  <c r="AC161" i="24"/>
  <c r="AA161" i="24"/>
  <c r="Z161" i="24"/>
  <c r="X161" i="24"/>
  <c r="W161" i="24"/>
  <c r="U161" i="24"/>
  <c r="T161" i="24"/>
  <c r="R161" i="24"/>
  <c r="Q161" i="24"/>
  <c r="O161" i="24"/>
  <c r="N161" i="24"/>
  <c r="L161" i="24"/>
  <c r="K161" i="24"/>
  <c r="AJ160" i="24"/>
  <c r="AC160" i="24"/>
  <c r="AD160" i="24" s="1"/>
  <c r="AA160" i="24"/>
  <c r="Z160" i="24"/>
  <c r="X160" i="24"/>
  <c r="W160" i="24"/>
  <c r="U160" i="24"/>
  <c r="T160" i="24"/>
  <c r="R160" i="24"/>
  <c r="Q160" i="24"/>
  <c r="O160" i="24"/>
  <c r="N160" i="24"/>
  <c r="L160" i="24"/>
  <c r="K160" i="24"/>
  <c r="AJ159" i="24"/>
  <c r="AC159" i="24"/>
  <c r="AD159" i="24" s="1"/>
  <c r="AA159" i="24"/>
  <c r="Z159" i="24"/>
  <c r="X159" i="24"/>
  <c r="W159" i="24"/>
  <c r="U159" i="24"/>
  <c r="T159" i="24"/>
  <c r="R159" i="24"/>
  <c r="Q159" i="24"/>
  <c r="O159" i="24"/>
  <c r="N159" i="24"/>
  <c r="L159" i="24"/>
  <c r="K159" i="24"/>
  <c r="AJ158" i="24"/>
  <c r="AC158" i="24"/>
  <c r="AE158" i="24" s="1"/>
  <c r="AA158" i="24"/>
  <c r="Z158" i="24"/>
  <c r="X158" i="24"/>
  <c r="W158" i="24"/>
  <c r="U158" i="24"/>
  <c r="T158" i="24"/>
  <c r="R158" i="24"/>
  <c r="Q158" i="24"/>
  <c r="O158" i="24"/>
  <c r="N158" i="24"/>
  <c r="L158" i="24"/>
  <c r="K158" i="24"/>
  <c r="AJ157" i="24"/>
  <c r="AC157" i="24"/>
  <c r="AD157" i="24" s="1"/>
  <c r="AA157" i="24"/>
  <c r="Z157" i="24"/>
  <c r="X157" i="24"/>
  <c r="W157" i="24"/>
  <c r="U157" i="24"/>
  <c r="T157" i="24"/>
  <c r="R157" i="24"/>
  <c r="Q157" i="24"/>
  <c r="O157" i="24"/>
  <c r="N157" i="24"/>
  <c r="L157" i="24"/>
  <c r="K157" i="24"/>
  <c r="AJ156" i="24"/>
  <c r="AC156" i="24"/>
  <c r="AE156" i="24" s="1"/>
  <c r="AA156" i="24"/>
  <c r="Z156" i="24"/>
  <c r="X156" i="24"/>
  <c r="W156" i="24"/>
  <c r="U156" i="24"/>
  <c r="T156" i="24"/>
  <c r="R156" i="24"/>
  <c r="Q156" i="24"/>
  <c r="O156" i="24"/>
  <c r="N156" i="24"/>
  <c r="L156" i="24"/>
  <c r="K156" i="24"/>
  <c r="AJ155" i="24"/>
  <c r="AC155" i="24"/>
  <c r="AA155" i="24"/>
  <c r="Z155" i="24"/>
  <c r="X155" i="24"/>
  <c r="W155" i="24"/>
  <c r="U155" i="24"/>
  <c r="T155" i="24"/>
  <c r="R155" i="24"/>
  <c r="Q155" i="24"/>
  <c r="O155" i="24"/>
  <c r="N155" i="24"/>
  <c r="L155" i="24"/>
  <c r="K155" i="24"/>
  <c r="AJ154" i="24"/>
  <c r="AC154" i="24"/>
  <c r="AD154" i="24" s="1"/>
  <c r="AA154" i="24"/>
  <c r="Z154" i="24"/>
  <c r="X154" i="24"/>
  <c r="W154" i="24"/>
  <c r="U154" i="24"/>
  <c r="T154" i="24"/>
  <c r="R154" i="24"/>
  <c r="Q154" i="24"/>
  <c r="O154" i="24"/>
  <c r="N154" i="24"/>
  <c r="L154" i="24"/>
  <c r="K154" i="24"/>
  <c r="AJ153" i="24"/>
  <c r="AC153" i="24"/>
  <c r="AA153" i="24"/>
  <c r="Z153" i="24"/>
  <c r="X153" i="24"/>
  <c r="W153" i="24"/>
  <c r="U153" i="24"/>
  <c r="T153" i="24"/>
  <c r="R153" i="24"/>
  <c r="Q153" i="24"/>
  <c r="O153" i="24"/>
  <c r="N153" i="24"/>
  <c r="L153" i="24"/>
  <c r="K153" i="24"/>
  <c r="AJ152" i="24"/>
  <c r="AC152" i="24"/>
  <c r="AD152" i="24" s="1"/>
  <c r="AA152" i="24"/>
  <c r="Z152" i="24"/>
  <c r="X152" i="24"/>
  <c r="W152" i="24"/>
  <c r="U152" i="24"/>
  <c r="T152" i="24"/>
  <c r="R152" i="24"/>
  <c r="Q152" i="24"/>
  <c r="O152" i="24"/>
  <c r="N152" i="24"/>
  <c r="L152" i="24"/>
  <c r="K152" i="24"/>
  <c r="AJ151" i="24"/>
  <c r="AC151" i="24"/>
  <c r="AD151" i="24" s="1"/>
  <c r="AA151" i="24"/>
  <c r="Z151" i="24"/>
  <c r="X151" i="24"/>
  <c r="W151" i="24"/>
  <c r="U151" i="24"/>
  <c r="T151" i="24"/>
  <c r="R151" i="24"/>
  <c r="Q151" i="24"/>
  <c r="O151" i="24"/>
  <c r="N151" i="24"/>
  <c r="L151" i="24"/>
  <c r="K151" i="24"/>
  <c r="AJ150" i="24"/>
  <c r="AC150" i="24"/>
  <c r="AE150" i="24" s="1"/>
  <c r="AA150" i="24"/>
  <c r="Z150" i="24"/>
  <c r="X150" i="24"/>
  <c r="W150" i="24"/>
  <c r="U150" i="24"/>
  <c r="T150" i="24"/>
  <c r="R150" i="24"/>
  <c r="Q150" i="24"/>
  <c r="O150" i="24"/>
  <c r="N150" i="24"/>
  <c r="L150" i="24"/>
  <c r="K150" i="24"/>
  <c r="AJ149" i="24"/>
  <c r="AC149" i="24"/>
  <c r="AD149" i="24" s="1"/>
  <c r="AA149" i="24"/>
  <c r="Z149" i="24"/>
  <c r="X149" i="24"/>
  <c r="W149" i="24"/>
  <c r="U149" i="24"/>
  <c r="T149" i="24"/>
  <c r="R149" i="24"/>
  <c r="Q149" i="24"/>
  <c r="O149" i="24"/>
  <c r="N149" i="24"/>
  <c r="L149" i="24"/>
  <c r="K149" i="24"/>
  <c r="AJ148" i="24"/>
  <c r="AC148" i="24"/>
  <c r="AE148" i="24" s="1"/>
  <c r="AA148" i="24"/>
  <c r="Z148" i="24"/>
  <c r="X148" i="24"/>
  <c r="W148" i="24"/>
  <c r="U148" i="24"/>
  <c r="T148" i="24"/>
  <c r="R148" i="24"/>
  <c r="Q148" i="24"/>
  <c r="O148" i="24"/>
  <c r="N148" i="24"/>
  <c r="L148" i="24"/>
  <c r="K148" i="24"/>
  <c r="AJ147" i="24"/>
  <c r="AC147" i="24"/>
  <c r="AA147" i="24"/>
  <c r="Z147" i="24"/>
  <c r="X147" i="24"/>
  <c r="W147" i="24"/>
  <c r="U147" i="24"/>
  <c r="T147" i="24"/>
  <c r="R147" i="24"/>
  <c r="Q147" i="24"/>
  <c r="O147" i="24"/>
  <c r="N147" i="24"/>
  <c r="L147" i="24"/>
  <c r="K147" i="24"/>
  <c r="AJ146" i="24"/>
  <c r="AC146" i="24"/>
  <c r="AD146" i="24" s="1"/>
  <c r="AA146" i="24"/>
  <c r="Z146" i="24"/>
  <c r="X146" i="24"/>
  <c r="W146" i="24"/>
  <c r="U146" i="24"/>
  <c r="T146" i="24"/>
  <c r="R146" i="24"/>
  <c r="Q146" i="24"/>
  <c r="O146" i="24"/>
  <c r="N146" i="24"/>
  <c r="L146" i="24"/>
  <c r="K146" i="24"/>
  <c r="AJ145" i="24"/>
  <c r="AC145" i="24"/>
  <c r="AA145" i="24"/>
  <c r="Z145" i="24"/>
  <c r="X145" i="24"/>
  <c r="W145" i="24"/>
  <c r="U145" i="24"/>
  <c r="T145" i="24"/>
  <c r="R145" i="24"/>
  <c r="Q145" i="24"/>
  <c r="O145" i="24"/>
  <c r="N145" i="24"/>
  <c r="L145" i="24"/>
  <c r="K145" i="24"/>
  <c r="AJ144" i="24"/>
  <c r="AC144" i="24"/>
  <c r="AD144" i="24" s="1"/>
  <c r="AA144" i="24"/>
  <c r="Z144" i="24"/>
  <c r="X144" i="24"/>
  <c r="W144" i="24"/>
  <c r="U144" i="24"/>
  <c r="T144" i="24"/>
  <c r="R144" i="24"/>
  <c r="Q144" i="24"/>
  <c r="O144" i="24"/>
  <c r="N144" i="24"/>
  <c r="L144" i="24"/>
  <c r="K144" i="24"/>
  <c r="AJ143" i="24"/>
  <c r="AC143" i="24"/>
  <c r="AD143" i="24" s="1"/>
  <c r="AA143" i="24"/>
  <c r="Z143" i="24"/>
  <c r="X143" i="24"/>
  <c r="W143" i="24"/>
  <c r="U143" i="24"/>
  <c r="T143" i="24"/>
  <c r="R143" i="24"/>
  <c r="Q143" i="24"/>
  <c r="O143" i="24"/>
  <c r="N143" i="24"/>
  <c r="L143" i="24"/>
  <c r="K143" i="24"/>
  <c r="AJ184" i="24"/>
  <c r="AC184" i="24"/>
  <c r="AA184" i="24"/>
  <c r="Z184" i="24"/>
  <c r="X184" i="24"/>
  <c r="W184" i="24"/>
  <c r="U184" i="24"/>
  <c r="T184" i="24"/>
  <c r="R184" i="24"/>
  <c r="Q184" i="24"/>
  <c r="O184" i="24"/>
  <c r="N184" i="24"/>
  <c r="L184" i="24"/>
  <c r="K184" i="24"/>
  <c r="AJ183" i="24"/>
  <c r="AC183" i="24"/>
  <c r="AE183" i="24" s="1"/>
  <c r="AA183" i="24"/>
  <c r="Z183" i="24"/>
  <c r="X183" i="24"/>
  <c r="W183" i="24"/>
  <c r="U183" i="24"/>
  <c r="T183" i="24"/>
  <c r="R183" i="24"/>
  <c r="Q183" i="24"/>
  <c r="O183" i="24"/>
  <c r="N183" i="24"/>
  <c r="L183" i="24"/>
  <c r="K183" i="24"/>
  <c r="AJ182" i="24"/>
  <c r="AC182" i="24"/>
  <c r="AD182" i="24" s="1"/>
  <c r="AA182" i="24"/>
  <c r="Z182" i="24"/>
  <c r="X182" i="24"/>
  <c r="W182" i="24"/>
  <c r="U182" i="24"/>
  <c r="T182" i="24"/>
  <c r="R182" i="24"/>
  <c r="Q182" i="24"/>
  <c r="O182" i="24"/>
  <c r="N182" i="24"/>
  <c r="L182" i="24"/>
  <c r="K182" i="24"/>
  <c r="AJ181" i="24"/>
  <c r="AC181" i="24"/>
  <c r="AE181" i="24" s="1"/>
  <c r="AA181" i="24"/>
  <c r="Z181" i="24"/>
  <c r="X181" i="24"/>
  <c r="W181" i="24"/>
  <c r="U181" i="24"/>
  <c r="T181" i="24"/>
  <c r="R181" i="24"/>
  <c r="Q181" i="24"/>
  <c r="O181" i="24"/>
  <c r="N181" i="24"/>
  <c r="L181" i="24"/>
  <c r="K181" i="24"/>
  <c r="AJ180" i="24"/>
  <c r="AC180" i="24"/>
  <c r="AD180" i="24" s="1"/>
  <c r="AA180" i="24"/>
  <c r="Z180" i="24"/>
  <c r="X180" i="24"/>
  <c r="W180" i="24"/>
  <c r="U180" i="24"/>
  <c r="T180" i="24"/>
  <c r="R180" i="24"/>
  <c r="Q180" i="24"/>
  <c r="O180" i="24"/>
  <c r="N180" i="24"/>
  <c r="L180" i="24"/>
  <c r="K180" i="24"/>
  <c r="AJ179" i="24"/>
  <c r="AC179" i="24"/>
  <c r="AD179" i="24" s="1"/>
  <c r="AA179" i="24"/>
  <c r="Z179" i="24"/>
  <c r="X179" i="24"/>
  <c r="W179" i="24"/>
  <c r="U179" i="24"/>
  <c r="T179" i="24"/>
  <c r="R179" i="24"/>
  <c r="Q179" i="24"/>
  <c r="O179" i="24"/>
  <c r="N179" i="24"/>
  <c r="L179" i="24"/>
  <c r="K179" i="24"/>
  <c r="AJ178" i="24"/>
  <c r="AC178" i="24"/>
  <c r="AD178" i="24" s="1"/>
  <c r="AA178" i="24"/>
  <c r="Z178" i="24"/>
  <c r="X178" i="24"/>
  <c r="W178" i="24"/>
  <c r="U178" i="24"/>
  <c r="T178" i="24"/>
  <c r="R178" i="24"/>
  <c r="Q178" i="24"/>
  <c r="O178" i="24"/>
  <c r="N178" i="24"/>
  <c r="L178" i="24"/>
  <c r="K178" i="24"/>
  <c r="AJ177" i="24"/>
  <c r="AC177" i="24"/>
  <c r="AE177" i="24" s="1"/>
  <c r="AA177" i="24"/>
  <c r="Z177" i="24"/>
  <c r="X177" i="24"/>
  <c r="W177" i="24"/>
  <c r="U177" i="24"/>
  <c r="T177" i="24"/>
  <c r="R177" i="24"/>
  <c r="Q177" i="24"/>
  <c r="O177" i="24"/>
  <c r="N177" i="24"/>
  <c r="L177" i="24"/>
  <c r="K177" i="24"/>
  <c r="AJ176" i="24"/>
  <c r="AC176" i="24"/>
  <c r="AA176" i="24"/>
  <c r="Z176" i="24"/>
  <c r="X176" i="24"/>
  <c r="W176" i="24"/>
  <c r="U176" i="24"/>
  <c r="T176" i="24"/>
  <c r="R176" i="24"/>
  <c r="Q176" i="24"/>
  <c r="O176" i="24"/>
  <c r="N176" i="24"/>
  <c r="L176" i="24"/>
  <c r="K176" i="24"/>
  <c r="AJ175" i="24"/>
  <c r="AC175" i="24"/>
  <c r="AE175" i="24" s="1"/>
  <c r="AA175" i="24"/>
  <c r="Z175" i="24"/>
  <c r="X175" i="24"/>
  <c r="W175" i="24"/>
  <c r="U175" i="24"/>
  <c r="T175" i="24"/>
  <c r="R175" i="24"/>
  <c r="Q175" i="24"/>
  <c r="O175" i="24"/>
  <c r="N175" i="24"/>
  <c r="L175" i="24"/>
  <c r="K175" i="24"/>
  <c r="AJ174" i="24"/>
  <c r="AC174" i="24"/>
  <c r="AD174" i="24" s="1"/>
  <c r="AA174" i="24"/>
  <c r="Z174" i="24"/>
  <c r="X174" i="24"/>
  <c r="W174" i="24"/>
  <c r="U174" i="24"/>
  <c r="T174" i="24"/>
  <c r="R174" i="24"/>
  <c r="Q174" i="24"/>
  <c r="O174" i="24"/>
  <c r="N174" i="24"/>
  <c r="L174" i="24"/>
  <c r="K174" i="24"/>
  <c r="AJ173" i="24"/>
  <c r="AC173" i="24"/>
  <c r="AE173" i="24" s="1"/>
  <c r="AA173" i="24"/>
  <c r="Z173" i="24"/>
  <c r="X173" i="24"/>
  <c r="W173" i="24"/>
  <c r="U173" i="24"/>
  <c r="T173" i="24"/>
  <c r="R173" i="24"/>
  <c r="Q173" i="24"/>
  <c r="O173" i="24"/>
  <c r="N173" i="24"/>
  <c r="L173" i="24"/>
  <c r="K173" i="24"/>
  <c r="AJ172" i="24"/>
  <c r="AC172" i="24"/>
  <c r="AD172" i="24" s="1"/>
  <c r="AA172" i="24"/>
  <c r="Z172" i="24"/>
  <c r="X172" i="24"/>
  <c r="W172" i="24"/>
  <c r="U172" i="24"/>
  <c r="T172" i="24"/>
  <c r="R172" i="24"/>
  <c r="Q172" i="24"/>
  <c r="O172" i="24"/>
  <c r="N172" i="24"/>
  <c r="L172" i="24"/>
  <c r="K172" i="24"/>
  <c r="AJ171" i="24"/>
  <c r="AC171" i="24"/>
  <c r="AD171" i="24" s="1"/>
  <c r="AA171" i="24"/>
  <c r="Z171" i="24"/>
  <c r="X171" i="24"/>
  <c r="W171" i="24"/>
  <c r="U171" i="24"/>
  <c r="T171" i="24"/>
  <c r="R171" i="24"/>
  <c r="Q171" i="24"/>
  <c r="O171" i="24"/>
  <c r="N171" i="24"/>
  <c r="L171" i="24"/>
  <c r="K171" i="24"/>
  <c r="AJ170" i="24"/>
  <c r="AC170" i="24"/>
  <c r="AD170" i="24" s="1"/>
  <c r="AA170" i="24"/>
  <c r="Z170" i="24"/>
  <c r="X170" i="24"/>
  <c r="W170" i="24"/>
  <c r="U170" i="24"/>
  <c r="T170" i="24"/>
  <c r="R170" i="24"/>
  <c r="Q170" i="24"/>
  <c r="O170" i="24"/>
  <c r="N170" i="24"/>
  <c r="L170" i="24"/>
  <c r="K170" i="24"/>
  <c r="AJ169" i="24"/>
  <c r="AC169" i="24"/>
  <c r="AE169" i="24" s="1"/>
  <c r="AA169" i="24"/>
  <c r="Z169" i="24"/>
  <c r="X169" i="24"/>
  <c r="W169" i="24"/>
  <c r="U169" i="24"/>
  <c r="T169" i="24"/>
  <c r="R169" i="24"/>
  <c r="Q169" i="24"/>
  <c r="O169" i="24"/>
  <c r="N169" i="24"/>
  <c r="L169" i="24"/>
  <c r="K169" i="24"/>
  <c r="AJ168" i="24"/>
  <c r="AC168" i="24"/>
  <c r="AA168" i="24"/>
  <c r="Z168" i="24"/>
  <c r="X168" i="24"/>
  <c r="W168" i="24"/>
  <c r="U168" i="24"/>
  <c r="T168" i="24"/>
  <c r="R168" i="24"/>
  <c r="Q168" i="24"/>
  <c r="O168" i="24"/>
  <c r="N168" i="24"/>
  <c r="L168" i="24"/>
  <c r="K168" i="24"/>
  <c r="AJ167" i="24"/>
  <c r="AC167" i="24"/>
  <c r="AE167" i="24" s="1"/>
  <c r="AA167" i="24"/>
  <c r="Z167" i="24"/>
  <c r="X167" i="24"/>
  <c r="W167" i="24"/>
  <c r="U167" i="24"/>
  <c r="T167" i="24"/>
  <c r="R167" i="24"/>
  <c r="Q167" i="24"/>
  <c r="O167" i="24"/>
  <c r="N167" i="24"/>
  <c r="L167" i="24"/>
  <c r="K167" i="24"/>
  <c r="AJ166" i="24"/>
  <c r="AC166" i="24"/>
  <c r="AD166" i="24" s="1"/>
  <c r="AA166" i="24"/>
  <c r="Z166" i="24"/>
  <c r="X166" i="24"/>
  <c r="W166" i="24"/>
  <c r="U166" i="24"/>
  <c r="T166" i="24"/>
  <c r="R166" i="24"/>
  <c r="Q166" i="24"/>
  <c r="O166" i="24"/>
  <c r="N166" i="24"/>
  <c r="L166" i="24"/>
  <c r="K166" i="24"/>
  <c r="AJ165" i="24"/>
  <c r="AC165" i="24"/>
  <c r="AE165" i="24" s="1"/>
  <c r="AA165" i="24"/>
  <c r="Z165" i="24"/>
  <c r="X165" i="24"/>
  <c r="W165" i="24"/>
  <c r="U165" i="24"/>
  <c r="T165" i="24"/>
  <c r="R165" i="24"/>
  <c r="Q165" i="24"/>
  <c r="O165" i="24"/>
  <c r="N165" i="24"/>
  <c r="L165" i="24"/>
  <c r="K165" i="24"/>
  <c r="AJ164" i="24"/>
  <c r="AC164" i="24"/>
  <c r="AD164" i="24" s="1"/>
  <c r="AA164" i="24"/>
  <c r="Z164" i="24"/>
  <c r="X164" i="24"/>
  <c r="W164" i="24"/>
  <c r="U164" i="24"/>
  <c r="T164" i="24"/>
  <c r="R164" i="24"/>
  <c r="Q164" i="24"/>
  <c r="O164" i="24"/>
  <c r="N164" i="24"/>
  <c r="L164" i="24"/>
  <c r="K164" i="24"/>
  <c r="AI210" i="33"/>
  <c r="AB210" i="33"/>
  <c r="Y210" i="33"/>
  <c r="V210" i="33"/>
  <c r="S210" i="33"/>
  <c r="P210" i="33"/>
  <c r="M210" i="33"/>
  <c r="J210" i="33"/>
  <c r="AJ163" i="33"/>
  <c r="AC163" i="33"/>
  <c r="AD163" i="33" s="1"/>
  <c r="AA163" i="33"/>
  <c r="Z163" i="33"/>
  <c r="X163" i="33"/>
  <c r="W163" i="33"/>
  <c r="U163" i="33"/>
  <c r="T163" i="33"/>
  <c r="R163" i="33"/>
  <c r="Q163" i="33"/>
  <c r="O163" i="33"/>
  <c r="N163" i="33"/>
  <c r="L163" i="33"/>
  <c r="K163" i="33"/>
  <c r="AJ162" i="33"/>
  <c r="AC162" i="33"/>
  <c r="AD162" i="33" s="1"/>
  <c r="AA162" i="33"/>
  <c r="Z162" i="33"/>
  <c r="X162" i="33"/>
  <c r="W162" i="33"/>
  <c r="U162" i="33"/>
  <c r="T162" i="33"/>
  <c r="R162" i="33"/>
  <c r="Q162" i="33"/>
  <c r="O162" i="33"/>
  <c r="N162" i="33"/>
  <c r="L162" i="33"/>
  <c r="K162" i="33"/>
  <c r="AJ161" i="33"/>
  <c r="AC161" i="33"/>
  <c r="AE161" i="33" s="1"/>
  <c r="AA161" i="33"/>
  <c r="Z161" i="33"/>
  <c r="X161" i="33"/>
  <c r="W161" i="33"/>
  <c r="U161" i="33"/>
  <c r="T161" i="33"/>
  <c r="R161" i="33"/>
  <c r="Q161" i="33"/>
  <c r="O161" i="33"/>
  <c r="N161" i="33"/>
  <c r="L161" i="33"/>
  <c r="K161" i="33"/>
  <c r="AJ160" i="33"/>
  <c r="AC160" i="33"/>
  <c r="AE160" i="33" s="1"/>
  <c r="AA160" i="33"/>
  <c r="Z160" i="33"/>
  <c r="X160" i="33"/>
  <c r="W160" i="33"/>
  <c r="U160" i="33"/>
  <c r="T160" i="33"/>
  <c r="R160" i="33"/>
  <c r="Q160" i="33"/>
  <c r="O160" i="33"/>
  <c r="N160" i="33"/>
  <c r="L160" i="33"/>
  <c r="K160" i="33"/>
  <c r="AJ159" i="33"/>
  <c r="AC159" i="33"/>
  <c r="AD159" i="33" s="1"/>
  <c r="AA159" i="33"/>
  <c r="Z159" i="33"/>
  <c r="X159" i="33"/>
  <c r="W159" i="33"/>
  <c r="U159" i="33"/>
  <c r="T159" i="33"/>
  <c r="R159" i="33"/>
  <c r="Q159" i="33"/>
  <c r="O159" i="33"/>
  <c r="N159" i="33"/>
  <c r="L159" i="33"/>
  <c r="K159" i="33"/>
  <c r="AJ158" i="33"/>
  <c r="AC158" i="33"/>
  <c r="AD158" i="33" s="1"/>
  <c r="AA158" i="33"/>
  <c r="Z158" i="33"/>
  <c r="X158" i="33"/>
  <c r="W158" i="33"/>
  <c r="U158" i="33"/>
  <c r="T158" i="33"/>
  <c r="R158" i="33"/>
  <c r="Q158" i="33"/>
  <c r="O158" i="33"/>
  <c r="N158" i="33"/>
  <c r="L158" i="33"/>
  <c r="K158" i="33"/>
  <c r="AJ157" i="33"/>
  <c r="AC157" i="33"/>
  <c r="AD157" i="33" s="1"/>
  <c r="AA157" i="33"/>
  <c r="Z157" i="33"/>
  <c r="X157" i="33"/>
  <c r="W157" i="33"/>
  <c r="U157" i="33"/>
  <c r="T157" i="33"/>
  <c r="R157" i="33"/>
  <c r="Q157" i="33"/>
  <c r="O157" i="33"/>
  <c r="N157" i="33"/>
  <c r="L157" i="33"/>
  <c r="K157" i="33"/>
  <c r="AJ156" i="33"/>
  <c r="AC156" i="33"/>
  <c r="AD156" i="33" s="1"/>
  <c r="AA156" i="33"/>
  <c r="Z156" i="33"/>
  <c r="X156" i="33"/>
  <c r="W156" i="33"/>
  <c r="U156" i="33"/>
  <c r="T156" i="33"/>
  <c r="R156" i="33"/>
  <c r="Q156" i="33"/>
  <c r="O156" i="33"/>
  <c r="N156" i="33"/>
  <c r="L156" i="33"/>
  <c r="K156" i="33"/>
  <c r="AJ155" i="33"/>
  <c r="AC155" i="33"/>
  <c r="AD155" i="33" s="1"/>
  <c r="AA155" i="33"/>
  <c r="Z155" i="33"/>
  <c r="X155" i="33"/>
  <c r="W155" i="33"/>
  <c r="U155" i="33"/>
  <c r="T155" i="33"/>
  <c r="R155" i="33"/>
  <c r="Q155" i="33"/>
  <c r="O155" i="33"/>
  <c r="N155" i="33"/>
  <c r="L155" i="33"/>
  <c r="K155" i="33"/>
  <c r="AJ154" i="33"/>
  <c r="AC154" i="33"/>
  <c r="AD154" i="33" s="1"/>
  <c r="AA154" i="33"/>
  <c r="Z154" i="33"/>
  <c r="X154" i="33"/>
  <c r="W154" i="33"/>
  <c r="U154" i="33"/>
  <c r="T154" i="33"/>
  <c r="R154" i="33"/>
  <c r="Q154" i="33"/>
  <c r="O154" i="33"/>
  <c r="N154" i="33"/>
  <c r="L154" i="33"/>
  <c r="K154" i="33"/>
  <c r="AJ153" i="33"/>
  <c r="AC153" i="33"/>
  <c r="AE153" i="33" s="1"/>
  <c r="AA153" i="33"/>
  <c r="Z153" i="33"/>
  <c r="X153" i="33"/>
  <c r="W153" i="33"/>
  <c r="U153" i="33"/>
  <c r="T153" i="33"/>
  <c r="R153" i="33"/>
  <c r="Q153" i="33"/>
  <c r="O153" i="33"/>
  <c r="N153" i="33"/>
  <c r="L153" i="33"/>
  <c r="K153" i="33"/>
  <c r="AJ152" i="33"/>
  <c r="AC152" i="33"/>
  <c r="AE152" i="33" s="1"/>
  <c r="AA152" i="33"/>
  <c r="Z152" i="33"/>
  <c r="X152" i="33"/>
  <c r="W152" i="33"/>
  <c r="U152" i="33"/>
  <c r="T152" i="33"/>
  <c r="R152" i="33"/>
  <c r="Q152" i="33"/>
  <c r="O152" i="33"/>
  <c r="N152" i="33"/>
  <c r="L152" i="33"/>
  <c r="K152" i="33"/>
  <c r="AJ151" i="33"/>
  <c r="AC151" i="33"/>
  <c r="AD151" i="33" s="1"/>
  <c r="AA151" i="33"/>
  <c r="Z151" i="33"/>
  <c r="X151" i="33"/>
  <c r="W151" i="33"/>
  <c r="U151" i="33"/>
  <c r="T151" i="33"/>
  <c r="R151" i="33"/>
  <c r="Q151" i="33"/>
  <c r="O151" i="33"/>
  <c r="N151" i="33"/>
  <c r="L151" i="33"/>
  <c r="K151" i="33"/>
  <c r="AJ150" i="33"/>
  <c r="AC150" i="33"/>
  <c r="AD150" i="33" s="1"/>
  <c r="AA150" i="33"/>
  <c r="Z150" i="33"/>
  <c r="X150" i="33"/>
  <c r="W150" i="33"/>
  <c r="U150" i="33"/>
  <c r="T150" i="33"/>
  <c r="R150" i="33"/>
  <c r="Q150" i="33"/>
  <c r="O150" i="33"/>
  <c r="N150" i="33"/>
  <c r="L150" i="33"/>
  <c r="K150" i="33"/>
  <c r="AJ149" i="33"/>
  <c r="AC149" i="33"/>
  <c r="AD149" i="33" s="1"/>
  <c r="AA149" i="33"/>
  <c r="Z149" i="33"/>
  <c r="X149" i="33"/>
  <c r="W149" i="33"/>
  <c r="U149" i="33"/>
  <c r="T149" i="33"/>
  <c r="R149" i="33"/>
  <c r="Q149" i="33"/>
  <c r="O149" i="33"/>
  <c r="N149" i="33"/>
  <c r="L149" i="33"/>
  <c r="K149" i="33"/>
  <c r="AJ148" i="33"/>
  <c r="AC148" i="33"/>
  <c r="AD148" i="33" s="1"/>
  <c r="AA148" i="33"/>
  <c r="Z148" i="33"/>
  <c r="X148" i="33"/>
  <c r="W148" i="33"/>
  <c r="U148" i="33"/>
  <c r="T148" i="33"/>
  <c r="R148" i="33"/>
  <c r="Q148" i="33"/>
  <c r="O148" i="33"/>
  <c r="N148" i="33"/>
  <c r="L148" i="33"/>
  <c r="K148" i="33"/>
  <c r="AJ147" i="33"/>
  <c r="AC147" i="33"/>
  <c r="AD147" i="33" s="1"/>
  <c r="AA147" i="33"/>
  <c r="Z147" i="33"/>
  <c r="X147" i="33"/>
  <c r="W147" i="33"/>
  <c r="U147" i="33"/>
  <c r="T147" i="33"/>
  <c r="R147" i="33"/>
  <c r="Q147" i="33"/>
  <c r="O147" i="33"/>
  <c r="N147" i="33"/>
  <c r="L147" i="33"/>
  <c r="K147" i="33"/>
  <c r="AJ146" i="33"/>
  <c r="AC146" i="33"/>
  <c r="AD146" i="33" s="1"/>
  <c r="AA146" i="33"/>
  <c r="Z146" i="33"/>
  <c r="X146" i="33"/>
  <c r="W146" i="33"/>
  <c r="U146" i="33"/>
  <c r="T146" i="33"/>
  <c r="R146" i="33"/>
  <c r="Q146" i="33"/>
  <c r="O146" i="33"/>
  <c r="N146" i="33"/>
  <c r="L146" i="33"/>
  <c r="K146" i="33"/>
  <c r="AJ145" i="33"/>
  <c r="AC145" i="33"/>
  <c r="AD145" i="33" s="1"/>
  <c r="AA145" i="33"/>
  <c r="Z145" i="33"/>
  <c r="X145" i="33"/>
  <c r="W145" i="33"/>
  <c r="U145" i="33"/>
  <c r="T145" i="33"/>
  <c r="R145" i="33"/>
  <c r="Q145" i="33"/>
  <c r="O145" i="33"/>
  <c r="N145" i="33"/>
  <c r="L145" i="33"/>
  <c r="K145" i="33"/>
  <c r="AJ144" i="33"/>
  <c r="AC144" i="33"/>
  <c r="AD144" i="33" s="1"/>
  <c r="AA144" i="33"/>
  <c r="Z144" i="33"/>
  <c r="X144" i="33"/>
  <c r="W144" i="33"/>
  <c r="U144" i="33"/>
  <c r="T144" i="33"/>
  <c r="R144" i="33"/>
  <c r="Q144" i="33"/>
  <c r="O144" i="33"/>
  <c r="N144" i="33"/>
  <c r="L144" i="33"/>
  <c r="K144" i="33"/>
  <c r="AJ143" i="33"/>
  <c r="AC143" i="33"/>
  <c r="AD143" i="33" s="1"/>
  <c r="AA143" i="33"/>
  <c r="Z143" i="33"/>
  <c r="X143" i="33"/>
  <c r="W143" i="33"/>
  <c r="U143" i="33"/>
  <c r="T143" i="33"/>
  <c r="R143" i="33"/>
  <c r="Q143" i="33"/>
  <c r="O143" i="33"/>
  <c r="N143" i="33"/>
  <c r="L143" i="33"/>
  <c r="K143" i="33"/>
  <c r="AJ184" i="33"/>
  <c r="AC184" i="33"/>
  <c r="AE184" i="33" s="1"/>
  <c r="AA184" i="33"/>
  <c r="Z184" i="33"/>
  <c r="X184" i="33"/>
  <c r="W184" i="33"/>
  <c r="U184" i="33"/>
  <c r="T184" i="33"/>
  <c r="R184" i="33"/>
  <c r="Q184" i="33"/>
  <c r="O184" i="33"/>
  <c r="N184" i="33"/>
  <c r="L184" i="33"/>
  <c r="K184" i="33"/>
  <c r="AJ183" i="33"/>
  <c r="AC183" i="33"/>
  <c r="AD183" i="33" s="1"/>
  <c r="AA183" i="33"/>
  <c r="Z183" i="33"/>
  <c r="X183" i="33"/>
  <c r="W183" i="33"/>
  <c r="U183" i="33"/>
  <c r="T183" i="33"/>
  <c r="R183" i="33"/>
  <c r="Q183" i="33"/>
  <c r="O183" i="33"/>
  <c r="N183" i="33"/>
  <c r="L183" i="33"/>
  <c r="K183" i="33"/>
  <c r="AJ182" i="33"/>
  <c r="AC182" i="33"/>
  <c r="AD182" i="33" s="1"/>
  <c r="AA182" i="33"/>
  <c r="Z182" i="33"/>
  <c r="X182" i="33"/>
  <c r="W182" i="33"/>
  <c r="U182" i="33"/>
  <c r="T182" i="33"/>
  <c r="R182" i="33"/>
  <c r="Q182" i="33"/>
  <c r="O182" i="33"/>
  <c r="N182" i="33"/>
  <c r="L182" i="33"/>
  <c r="K182" i="33"/>
  <c r="AJ181" i="33"/>
  <c r="AC181" i="33"/>
  <c r="AE181" i="33" s="1"/>
  <c r="AA181" i="33"/>
  <c r="Z181" i="33"/>
  <c r="X181" i="33"/>
  <c r="W181" i="33"/>
  <c r="U181" i="33"/>
  <c r="T181" i="33"/>
  <c r="R181" i="33"/>
  <c r="Q181" i="33"/>
  <c r="O181" i="33"/>
  <c r="N181" i="33"/>
  <c r="L181" i="33"/>
  <c r="K181" i="33"/>
  <c r="AJ180" i="33"/>
  <c r="AC180" i="33"/>
  <c r="AD180" i="33" s="1"/>
  <c r="AA180" i="33"/>
  <c r="Z180" i="33"/>
  <c r="X180" i="33"/>
  <c r="W180" i="33"/>
  <c r="U180" i="33"/>
  <c r="T180" i="33"/>
  <c r="R180" i="33"/>
  <c r="Q180" i="33"/>
  <c r="O180" i="33"/>
  <c r="N180" i="33"/>
  <c r="L180" i="33"/>
  <c r="K180" i="33"/>
  <c r="AJ179" i="33"/>
  <c r="AC179" i="33"/>
  <c r="AD179" i="33" s="1"/>
  <c r="AA179" i="33"/>
  <c r="Z179" i="33"/>
  <c r="X179" i="33"/>
  <c r="W179" i="33"/>
  <c r="U179" i="33"/>
  <c r="T179" i="33"/>
  <c r="R179" i="33"/>
  <c r="Q179" i="33"/>
  <c r="O179" i="33"/>
  <c r="N179" i="33"/>
  <c r="L179" i="33"/>
  <c r="K179" i="33"/>
  <c r="AJ178" i="33"/>
  <c r="AC178" i="33"/>
  <c r="AE178" i="33" s="1"/>
  <c r="AA178" i="33"/>
  <c r="Z178" i="33"/>
  <c r="X178" i="33"/>
  <c r="W178" i="33"/>
  <c r="U178" i="33"/>
  <c r="T178" i="33"/>
  <c r="R178" i="33"/>
  <c r="Q178" i="33"/>
  <c r="O178" i="33"/>
  <c r="N178" i="33"/>
  <c r="L178" i="33"/>
  <c r="K178" i="33"/>
  <c r="AJ177" i="33"/>
  <c r="AC177" i="33"/>
  <c r="AD177" i="33" s="1"/>
  <c r="AA177" i="33"/>
  <c r="Z177" i="33"/>
  <c r="X177" i="33"/>
  <c r="W177" i="33"/>
  <c r="U177" i="33"/>
  <c r="T177" i="33"/>
  <c r="R177" i="33"/>
  <c r="Q177" i="33"/>
  <c r="O177" i="33"/>
  <c r="N177" i="33"/>
  <c r="L177" i="33"/>
  <c r="K177" i="33"/>
  <c r="AJ176" i="33"/>
  <c r="AC176" i="33"/>
  <c r="AD176" i="33" s="1"/>
  <c r="AA176" i="33"/>
  <c r="Z176" i="33"/>
  <c r="X176" i="33"/>
  <c r="W176" i="33"/>
  <c r="U176" i="33"/>
  <c r="T176" i="33"/>
  <c r="R176" i="33"/>
  <c r="Q176" i="33"/>
  <c r="O176" i="33"/>
  <c r="N176" i="33"/>
  <c r="L176" i="33"/>
  <c r="K176" i="33"/>
  <c r="AJ175" i="33"/>
  <c r="AC175" i="33"/>
  <c r="AD175" i="33" s="1"/>
  <c r="AA175" i="33"/>
  <c r="Z175" i="33"/>
  <c r="X175" i="33"/>
  <c r="W175" i="33"/>
  <c r="U175" i="33"/>
  <c r="T175" i="33"/>
  <c r="R175" i="33"/>
  <c r="Q175" i="33"/>
  <c r="O175" i="33"/>
  <c r="N175" i="33"/>
  <c r="L175" i="33"/>
  <c r="K175" i="33"/>
  <c r="AJ174" i="33"/>
  <c r="AC174" i="33"/>
  <c r="AD174" i="33" s="1"/>
  <c r="AA174" i="33"/>
  <c r="Z174" i="33"/>
  <c r="X174" i="33"/>
  <c r="W174" i="33"/>
  <c r="U174" i="33"/>
  <c r="T174" i="33"/>
  <c r="R174" i="33"/>
  <c r="Q174" i="33"/>
  <c r="O174" i="33"/>
  <c r="N174" i="33"/>
  <c r="L174" i="33"/>
  <c r="K174" i="33"/>
  <c r="AJ173" i="33"/>
  <c r="AC173" i="33"/>
  <c r="AE173" i="33" s="1"/>
  <c r="AA173" i="33"/>
  <c r="Z173" i="33"/>
  <c r="X173" i="33"/>
  <c r="W173" i="33"/>
  <c r="U173" i="33"/>
  <c r="T173" i="33"/>
  <c r="R173" i="33"/>
  <c r="Q173" i="33"/>
  <c r="O173" i="33"/>
  <c r="N173" i="33"/>
  <c r="L173" i="33"/>
  <c r="K173" i="33"/>
  <c r="AJ172" i="33"/>
  <c r="AC172" i="33"/>
  <c r="AD172" i="33" s="1"/>
  <c r="AA172" i="33"/>
  <c r="Z172" i="33"/>
  <c r="X172" i="33"/>
  <c r="W172" i="33"/>
  <c r="U172" i="33"/>
  <c r="T172" i="33"/>
  <c r="R172" i="33"/>
  <c r="Q172" i="33"/>
  <c r="O172" i="33"/>
  <c r="N172" i="33"/>
  <c r="L172" i="33"/>
  <c r="K172" i="33"/>
  <c r="AJ171" i="33"/>
  <c r="AC171" i="33"/>
  <c r="AD171" i="33" s="1"/>
  <c r="AA171" i="33"/>
  <c r="Z171" i="33"/>
  <c r="X171" i="33"/>
  <c r="W171" i="33"/>
  <c r="U171" i="33"/>
  <c r="T171" i="33"/>
  <c r="R171" i="33"/>
  <c r="Q171" i="33"/>
  <c r="O171" i="33"/>
  <c r="N171" i="33"/>
  <c r="L171" i="33"/>
  <c r="K171" i="33"/>
  <c r="AJ170" i="33"/>
  <c r="AC170" i="33"/>
  <c r="AE170" i="33" s="1"/>
  <c r="AA170" i="33"/>
  <c r="Z170" i="33"/>
  <c r="X170" i="33"/>
  <c r="W170" i="33"/>
  <c r="U170" i="33"/>
  <c r="T170" i="33"/>
  <c r="R170" i="33"/>
  <c r="Q170" i="33"/>
  <c r="O170" i="33"/>
  <c r="N170" i="33"/>
  <c r="L170" i="33"/>
  <c r="K170" i="33"/>
  <c r="AJ169" i="33"/>
  <c r="AC169" i="33"/>
  <c r="AD169" i="33" s="1"/>
  <c r="AA169" i="33"/>
  <c r="Z169" i="33"/>
  <c r="X169" i="33"/>
  <c r="W169" i="33"/>
  <c r="U169" i="33"/>
  <c r="T169" i="33"/>
  <c r="R169" i="33"/>
  <c r="Q169" i="33"/>
  <c r="O169" i="33"/>
  <c r="N169" i="33"/>
  <c r="L169" i="33"/>
  <c r="K169" i="33"/>
  <c r="AJ168" i="33"/>
  <c r="AC168" i="33"/>
  <c r="AD168" i="33" s="1"/>
  <c r="AA168" i="33"/>
  <c r="Z168" i="33"/>
  <c r="X168" i="33"/>
  <c r="W168" i="33"/>
  <c r="U168" i="33"/>
  <c r="T168" i="33"/>
  <c r="R168" i="33"/>
  <c r="Q168" i="33"/>
  <c r="O168" i="33"/>
  <c r="N168" i="33"/>
  <c r="L168" i="33"/>
  <c r="K168" i="33"/>
  <c r="AJ167" i="33"/>
  <c r="AC167" i="33"/>
  <c r="AD167" i="33" s="1"/>
  <c r="AA167" i="33"/>
  <c r="Z167" i="33"/>
  <c r="X167" i="33"/>
  <c r="W167" i="33"/>
  <c r="U167" i="33"/>
  <c r="T167" i="33"/>
  <c r="R167" i="33"/>
  <c r="Q167" i="33"/>
  <c r="O167" i="33"/>
  <c r="N167" i="33"/>
  <c r="L167" i="33"/>
  <c r="K167" i="33"/>
  <c r="AJ166" i="33"/>
  <c r="AC166" i="33"/>
  <c r="AE166" i="33" s="1"/>
  <c r="AA166" i="33"/>
  <c r="Z166" i="33"/>
  <c r="X166" i="33"/>
  <c r="W166" i="33"/>
  <c r="U166" i="33"/>
  <c r="T166" i="33"/>
  <c r="R166" i="33"/>
  <c r="Q166" i="33"/>
  <c r="O166" i="33"/>
  <c r="N166" i="33"/>
  <c r="L166" i="33"/>
  <c r="K166" i="33"/>
  <c r="AJ165" i="33"/>
  <c r="AC165" i="33"/>
  <c r="AE165" i="33" s="1"/>
  <c r="AA165" i="33"/>
  <c r="Z165" i="33"/>
  <c r="X165" i="33"/>
  <c r="W165" i="33"/>
  <c r="U165" i="33"/>
  <c r="T165" i="33"/>
  <c r="R165" i="33"/>
  <c r="Q165" i="33"/>
  <c r="O165" i="33"/>
  <c r="N165" i="33"/>
  <c r="L165" i="33"/>
  <c r="K165" i="33"/>
  <c r="AJ164" i="33"/>
  <c r="AC164" i="33"/>
  <c r="AD164" i="33" s="1"/>
  <c r="AA164" i="33"/>
  <c r="Z164" i="33"/>
  <c r="X164" i="33"/>
  <c r="W164" i="33"/>
  <c r="U164" i="33"/>
  <c r="T164" i="33"/>
  <c r="R164" i="33"/>
  <c r="Q164" i="33"/>
  <c r="O164" i="33"/>
  <c r="N164" i="33"/>
  <c r="L164" i="33"/>
  <c r="K164" i="33"/>
  <c r="AJ205" i="33"/>
  <c r="AC205" i="33"/>
  <c r="AA205" i="33"/>
  <c r="Z205" i="33"/>
  <c r="X205" i="33"/>
  <c r="W205" i="33"/>
  <c r="U205" i="33"/>
  <c r="T205" i="33"/>
  <c r="R205" i="33"/>
  <c r="Q205" i="33"/>
  <c r="O205" i="33"/>
  <c r="N205" i="33"/>
  <c r="L205" i="33"/>
  <c r="K205" i="33"/>
  <c r="AJ204" i="33"/>
  <c r="AC204" i="33"/>
  <c r="AE204" i="33" s="1"/>
  <c r="AA204" i="33"/>
  <c r="Z204" i="33"/>
  <c r="X204" i="33"/>
  <c r="W204" i="33"/>
  <c r="U204" i="33"/>
  <c r="T204" i="33"/>
  <c r="R204" i="33"/>
  <c r="Q204" i="33"/>
  <c r="O204" i="33"/>
  <c r="N204" i="33"/>
  <c r="L204" i="33"/>
  <c r="K204" i="33"/>
  <c r="AJ203" i="33"/>
  <c r="AC203" i="33"/>
  <c r="AD203" i="33" s="1"/>
  <c r="AA203" i="33"/>
  <c r="Z203" i="33"/>
  <c r="X203" i="33"/>
  <c r="W203" i="33"/>
  <c r="U203" i="33"/>
  <c r="T203" i="33"/>
  <c r="R203" i="33"/>
  <c r="Q203" i="33"/>
  <c r="O203" i="33"/>
  <c r="N203" i="33"/>
  <c r="L203" i="33"/>
  <c r="K203" i="33"/>
  <c r="AJ202" i="33"/>
  <c r="AC202" i="33"/>
  <c r="AD202" i="33" s="1"/>
  <c r="AA202" i="33"/>
  <c r="Z202" i="33"/>
  <c r="X202" i="33"/>
  <c r="W202" i="33"/>
  <c r="U202" i="33"/>
  <c r="T202" i="33"/>
  <c r="R202" i="33"/>
  <c r="Q202" i="33"/>
  <c r="O202" i="33"/>
  <c r="N202" i="33"/>
  <c r="L202" i="33"/>
  <c r="K202" i="33"/>
  <c r="AJ201" i="33"/>
  <c r="AC201" i="33"/>
  <c r="AD201" i="33" s="1"/>
  <c r="AA201" i="33"/>
  <c r="Z201" i="33"/>
  <c r="X201" i="33"/>
  <c r="W201" i="33"/>
  <c r="U201" i="33"/>
  <c r="T201" i="33"/>
  <c r="R201" i="33"/>
  <c r="Q201" i="33"/>
  <c r="O201" i="33"/>
  <c r="N201" i="33"/>
  <c r="L201" i="33"/>
  <c r="K201" i="33"/>
  <c r="AJ200" i="33"/>
  <c r="AC200" i="33"/>
  <c r="AD200" i="33" s="1"/>
  <c r="AA200" i="33"/>
  <c r="Z200" i="33"/>
  <c r="X200" i="33"/>
  <c r="W200" i="33"/>
  <c r="U200" i="33"/>
  <c r="T200" i="33"/>
  <c r="R200" i="33"/>
  <c r="Q200" i="33"/>
  <c r="O200" i="33"/>
  <c r="N200" i="33"/>
  <c r="L200" i="33"/>
  <c r="K200" i="33"/>
  <c r="AJ199" i="33"/>
  <c r="AC199" i="33"/>
  <c r="AE199" i="33" s="1"/>
  <c r="AA199" i="33"/>
  <c r="Z199" i="33"/>
  <c r="X199" i="33"/>
  <c r="W199" i="33"/>
  <c r="U199" i="33"/>
  <c r="T199" i="33"/>
  <c r="R199" i="33"/>
  <c r="Q199" i="33"/>
  <c r="O199" i="33"/>
  <c r="N199" i="33"/>
  <c r="L199" i="33"/>
  <c r="K199" i="33"/>
  <c r="AJ198" i="33"/>
  <c r="AC198" i="33"/>
  <c r="AD198" i="33" s="1"/>
  <c r="AA198" i="33"/>
  <c r="Z198" i="33"/>
  <c r="X198" i="33"/>
  <c r="W198" i="33"/>
  <c r="U198" i="33"/>
  <c r="T198" i="33"/>
  <c r="R198" i="33"/>
  <c r="Q198" i="33"/>
  <c r="O198" i="33"/>
  <c r="N198" i="33"/>
  <c r="L198" i="33"/>
  <c r="K198" i="33"/>
  <c r="AJ197" i="33"/>
  <c r="AC197" i="33"/>
  <c r="AE197" i="33" s="1"/>
  <c r="AA197" i="33"/>
  <c r="Z197" i="33"/>
  <c r="X197" i="33"/>
  <c r="W197" i="33"/>
  <c r="U197" i="33"/>
  <c r="T197" i="33"/>
  <c r="R197" i="33"/>
  <c r="Q197" i="33"/>
  <c r="O197" i="33"/>
  <c r="N197" i="33"/>
  <c r="L197" i="33"/>
  <c r="K197" i="33"/>
  <c r="AJ196" i="33"/>
  <c r="AC196" i="33"/>
  <c r="AE196" i="33" s="1"/>
  <c r="AA196" i="33"/>
  <c r="Z196" i="33"/>
  <c r="X196" i="33"/>
  <c r="W196" i="33"/>
  <c r="U196" i="33"/>
  <c r="T196" i="33"/>
  <c r="R196" i="33"/>
  <c r="Q196" i="33"/>
  <c r="O196" i="33"/>
  <c r="N196" i="33"/>
  <c r="L196" i="33"/>
  <c r="K196" i="33"/>
  <c r="AJ195" i="33"/>
  <c r="AC195" i="33"/>
  <c r="AD195" i="33" s="1"/>
  <c r="AA195" i="33"/>
  <c r="Z195" i="33"/>
  <c r="X195" i="33"/>
  <c r="W195" i="33"/>
  <c r="U195" i="33"/>
  <c r="T195" i="33"/>
  <c r="R195" i="33"/>
  <c r="Q195" i="33"/>
  <c r="O195" i="33"/>
  <c r="N195" i="33"/>
  <c r="L195" i="33"/>
  <c r="K195" i="33"/>
  <c r="AJ194" i="33"/>
  <c r="AC194" i="33"/>
  <c r="AE194" i="33" s="1"/>
  <c r="AA194" i="33"/>
  <c r="Z194" i="33"/>
  <c r="X194" i="33"/>
  <c r="W194" i="33"/>
  <c r="U194" i="33"/>
  <c r="T194" i="33"/>
  <c r="R194" i="33"/>
  <c r="Q194" i="33"/>
  <c r="O194" i="33"/>
  <c r="N194" i="33"/>
  <c r="L194" i="33"/>
  <c r="K194" i="33"/>
  <c r="AJ193" i="33"/>
  <c r="AC193" i="33"/>
  <c r="AD193" i="33" s="1"/>
  <c r="AA193" i="33"/>
  <c r="Z193" i="33"/>
  <c r="X193" i="33"/>
  <c r="W193" i="33"/>
  <c r="U193" i="33"/>
  <c r="T193" i="33"/>
  <c r="R193" i="33"/>
  <c r="Q193" i="33"/>
  <c r="O193" i="33"/>
  <c r="N193" i="33"/>
  <c r="L193" i="33"/>
  <c r="K193" i="33"/>
  <c r="AJ192" i="33"/>
  <c r="AC192" i="33"/>
  <c r="AD192" i="33" s="1"/>
  <c r="AA192" i="33"/>
  <c r="Z192" i="33"/>
  <c r="X192" i="33"/>
  <c r="W192" i="33"/>
  <c r="U192" i="33"/>
  <c r="T192" i="33"/>
  <c r="R192" i="33"/>
  <c r="Q192" i="33"/>
  <c r="O192" i="33"/>
  <c r="N192" i="33"/>
  <c r="L192" i="33"/>
  <c r="K192" i="33"/>
  <c r="AJ191" i="33"/>
  <c r="AC191" i="33"/>
  <c r="AE191" i="33" s="1"/>
  <c r="AA191" i="33"/>
  <c r="Z191" i="33"/>
  <c r="X191" i="33"/>
  <c r="W191" i="33"/>
  <c r="U191" i="33"/>
  <c r="T191" i="33"/>
  <c r="R191" i="33"/>
  <c r="Q191" i="33"/>
  <c r="O191" i="33"/>
  <c r="N191" i="33"/>
  <c r="L191" i="33"/>
  <c r="K191" i="33"/>
  <c r="AJ190" i="33"/>
  <c r="AC190" i="33"/>
  <c r="AD190" i="33" s="1"/>
  <c r="AA190" i="33"/>
  <c r="Z190" i="33"/>
  <c r="X190" i="33"/>
  <c r="W190" i="33"/>
  <c r="U190" i="33"/>
  <c r="T190" i="33"/>
  <c r="R190" i="33"/>
  <c r="Q190" i="33"/>
  <c r="O190" i="33"/>
  <c r="N190" i="33"/>
  <c r="L190" i="33"/>
  <c r="K190" i="33"/>
  <c r="AJ189" i="33"/>
  <c r="AC189" i="33"/>
  <c r="AE189" i="33" s="1"/>
  <c r="AA189" i="33"/>
  <c r="Z189" i="33"/>
  <c r="X189" i="33"/>
  <c r="W189" i="33"/>
  <c r="U189" i="33"/>
  <c r="T189" i="33"/>
  <c r="R189" i="33"/>
  <c r="Q189" i="33"/>
  <c r="O189" i="33"/>
  <c r="N189" i="33"/>
  <c r="L189" i="33"/>
  <c r="K189" i="33"/>
  <c r="AJ188" i="33"/>
  <c r="AC188" i="33"/>
  <c r="AE188" i="33" s="1"/>
  <c r="AA188" i="33"/>
  <c r="Z188" i="33"/>
  <c r="X188" i="33"/>
  <c r="W188" i="33"/>
  <c r="U188" i="33"/>
  <c r="T188" i="33"/>
  <c r="R188" i="33"/>
  <c r="Q188" i="33"/>
  <c r="O188" i="33"/>
  <c r="N188" i="33"/>
  <c r="L188" i="33"/>
  <c r="K188" i="33"/>
  <c r="AJ187" i="33"/>
  <c r="AC187" i="33"/>
  <c r="AD187" i="33" s="1"/>
  <c r="AA187" i="33"/>
  <c r="Z187" i="33"/>
  <c r="X187" i="33"/>
  <c r="W187" i="33"/>
  <c r="U187" i="33"/>
  <c r="T187" i="33"/>
  <c r="R187" i="33"/>
  <c r="Q187" i="33"/>
  <c r="O187" i="33"/>
  <c r="N187" i="33"/>
  <c r="L187" i="33"/>
  <c r="K187" i="33"/>
  <c r="AJ186" i="33"/>
  <c r="AC186" i="33"/>
  <c r="AE186" i="33" s="1"/>
  <c r="AA186" i="33"/>
  <c r="Z186" i="33"/>
  <c r="X186" i="33"/>
  <c r="W186" i="33"/>
  <c r="U186" i="33"/>
  <c r="T186" i="33"/>
  <c r="R186" i="33"/>
  <c r="Q186" i="33"/>
  <c r="O186" i="33"/>
  <c r="N186" i="33"/>
  <c r="L186" i="33"/>
  <c r="K186" i="33"/>
  <c r="AJ185" i="33"/>
  <c r="AC185" i="33"/>
  <c r="AD185" i="33" s="1"/>
  <c r="AA185" i="33"/>
  <c r="Z185" i="33"/>
  <c r="X185" i="33"/>
  <c r="W185" i="33"/>
  <c r="U185" i="33"/>
  <c r="T185" i="33"/>
  <c r="R185" i="33"/>
  <c r="Q185" i="33"/>
  <c r="O185" i="33"/>
  <c r="N185" i="33"/>
  <c r="L185" i="33"/>
  <c r="K185" i="33"/>
  <c r="AI207" i="27"/>
  <c r="AB207" i="27"/>
  <c r="Y207" i="27"/>
  <c r="V207" i="27"/>
  <c r="S207" i="27"/>
  <c r="P207" i="27"/>
  <c r="M207" i="27"/>
  <c r="J207" i="27"/>
  <c r="AJ201" i="27"/>
  <c r="AC201" i="27"/>
  <c r="AA201" i="27"/>
  <c r="Z201" i="27"/>
  <c r="X201" i="27"/>
  <c r="W201" i="27"/>
  <c r="U201" i="27"/>
  <c r="T201" i="27"/>
  <c r="R201" i="27"/>
  <c r="Q201" i="27"/>
  <c r="O201" i="27"/>
  <c r="N201" i="27"/>
  <c r="L201" i="27"/>
  <c r="K201" i="27"/>
  <c r="AJ200" i="27"/>
  <c r="AC200" i="27"/>
  <c r="AD200" i="27" s="1"/>
  <c r="AA200" i="27"/>
  <c r="Z200" i="27"/>
  <c r="X200" i="27"/>
  <c r="W200" i="27"/>
  <c r="U200" i="27"/>
  <c r="T200" i="27"/>
  <c r="R200" i="27"/>
  <c r="Q200" i="27"/>
  <c r="O200" i="27"/>
  <c r="N200" i="27"/>
  <c r="L200" i="27"/>
  <c r="K200" i="27"/>
  <c r="AJ199" i="27"/>
  <c r="AC199" i="27"/>
  <c r="AE199" i="27" s="1"/>
  <c r="AA199" i="27"/>
  <c r="Z199" i="27"/>
  <c r="X199" i="27"/>
  <c r="W199" i="27"/>
  <c r="U199" i="27"/>
  <c r="T199" i="27"/>
  <c r="R199" i="27"/>
  <c r="Q199" i="27"/>
  <c r="O199" i="27"/>
  <c r="N199" i="27"/>
  <c r="L199" i="27"/>
  <c r="K199" i="27"/>
  <c r="AJ160" i="27"/>
  <c r="AC160" i="27"/>
  <c r="AA160" i="27"/>
  <c r="Z160" i="27"/>
  <c r="X160" i="27"/>
  <c r="W160" i="27"/>
  <c r="U160" i="27"/>
  <c r="T160" i="27"/>
  <c r="R160" i="27"/>
  <c r="Q160" i="27"/>
  <c r="O160" i="27"/>
  <c r="N160" i="27"/>
  <c r="L160" i="27"/>
  <c r="K160" i="27"/>
  <c r="AJ159" i="27"/>
  <c r="AC159" i="27"/>
  <c r="AA159" i="27"/>
  <c r="Z159" i="27"/>
  <c r="X159" i="27"/>
  <c r="W159" i="27"/>
  <c r="U159" i="27"/>
  <c r="T159" i="27"/>
  <c r="R159" i="27"/>
  <c r="Q159" i="27"/>
  <c r="O159" i="27"/>
  <c r="N159" i="27"/>
  <c r="L159" i="27"/>
  <c r="K159" i="27"/>
  <c r="AJ158" i="27"/>
  <c r="AC158" i="27"/>
  <c r="AA158" i="27"/>
  <c r="Z158" i="27"/>
  <c r="X158" i="27"/>
  <c r="W158" i="27"/>
  <c r="U158" i="27"/>
  <c r="T158" i="27"/>
  <c r="R158" i="27"/>
  <c r="Q158" i="27"/>
  <c r="O158" i="27"/>
  <c r="N158" i="27"/>
  <c r="L158" i="27"/>
  <c r="K158" i="27"/>
  <c r="AJ157" i="27"/>
  <c r="AC157" i="27"/>
  <c r="AA157" i="27"/>
  <c r="Z157" i="27"/>
  <c r="X157" i="27"/>
  <c r="W157" i="27"/>
  <c r="U157" i="27"/>
  <c r="T157" i="27"/>
  <c r="R157" i="27"/>
  <c r="Q157" i="27"/>
  <c r="O157" i="27"/>
  <c r="N157" i="27"/>
  <c r="L157" i="27"/>
  <c r="K157" i="27"/>
  <c r="AJ156" i="27"/>
  <c r="AC156" i="27"/>
  <c r="AD156" i="27" s="1"/>
  <c r="AA156" i="27"/>
  <c r="Z156" i="27"/>
  <c r="X156" i="27"/>
  <c r="W156" i="27"/>
  <c r="U156" i="27"/>
  <c r="T156" i="27"/>
  <c r="R156" i="27"/>
  <c r="Q156" i="27"/>
  <c r="O156" i="27"/>
  <c r="N156" i="27"/>
  <c r="L156" i="27"/>
  <c r="K156" i="27"/>
  <c r="AJ155" i="27"/>
  <c r="AC155" i="27"/>
  <c r="AA155" i="27"/>
  <c r="Z155" i="27"/>
  <c r="X155" i="27"/>
  <c r="W155" i="27"/>
  <c r="U155" i="27"/>
  <c r="T155" i="27"/>
  <c r="R155" i="27"/>
  <c r="Q155" i="27"/>
  <c r="O155" i="27"/>
  <c r="N155" i="27"/>
  <c r="L155" i="27"/>
  <c r="K155" i="27"/>
  <c r="AJ154" i="27"/>
  <c r="AC154" i="27"/>
  <c r="AA154" i="27"/>
  <c r="Z154" i="27"/>
  <c r="X154" i="27"/>
  <c r="W154" i="27"/>
  <c r="U154" i="27"/>
  <c r="T154" i="27"/>
  <c r="R154" i="27"/>
  <c r="Q154" i="27"/>
  <c r="O154" i="27"/>
  <c r="N154" i="27"/>
  <c r="L154" i="27"/>
  <c r="K154" i="27"/>
  <c r="AJ153" i="27"/>
  <c r="AC153" i="27"/>
  <c r="AA153" i="27"/>
  <c r="Z153" i="27"/>
  <c r="X153" i="27"/>
  <c r="W153" i="27"/>
  <c r="U153" i="27"/>
  <c r="T153" i="27"/>
  <c r="R153" i="27"/>
  <c r="Q153" i="27"/>
  <c r="O153" i="27"/>
  <c r="N153" i="27"/>
  <c r="L153" i="27"/>
  <c r="K153" i="27"/>
  <c r="AJ152" i="27"/>
  <c r="AC152" i="27"/>
  <c r="AA152" i="27"/>
  <c r="Z152" i="27"/>
  <c r="X152" i="27"/>
  <c r="W152" i="27"/>
  <c r="U152" i="27"/>
  <c r="T152" i="27"/>
  <c r="R152" i="27"/>
  <c r="Q152" i="27"/>
  <c r="O152" i="27"/>
  <c r="N152" i="27"/>
  <c r="L152" i="27"/>
  <c r="K152" i="27"/>
  <c r="AJ151" i="27"/>
  <c r="AC151" i="27"/>
  <c r="AA151" i="27"/>
  <c r="Z151" i="27"/>
  <c r="X151" i="27"/>
  <c r="W151" i="27"/>
  <c r="U151" i="27"/>
  <c r="T151" i="27"/>
  <c r="R151" i="27"/>
  <c r="Q151" i="27"/>
  <c r="O151" i="27"/>
  <c r="N151" i="27"/>
  <c r="L151" i="27"/>
  <c r="K151" i="27"/>
  <c r="AJ150" i="27"/>
  <c r="AC150" i="27"/>
  <c r="AA150" i="27"/>
  <c r="Z150" i="27"/>
  <c r="X150" i="27"/>
  <c r="W150" i="27"/>
  <c r="U150" i="27"/>
  <c r="T150" i="27"/>
  <c r="R150" i="27"/>
  <c r="Q150" i="27"/>
  <c r="O150" i="27"/>
  <c r="N150" i="27"/>
  <c r="L150" i="27"/>
  <c r="K150" i="27"/>
  <c r="AJ149" i="27"/>
  <c r="AC149" i="27"/>
  <c r="AA149" i="27"/>
  <c r="Z149" i="27"/>
  <c r="X149" i="27"/>
  <c r="W149" i="27"/>
  <c r="U149" i="27"/>
  <c r="T149" i="27"/>
  <c r="R149" i="27"/>
  <c r="Q149" i="27"/>
  <c r="O149" i="27"/>
  <c r="N149" i="27"/>
  <c r="L149" i="27"/>
  <c r="K149" i="27"/>
  <c r="AJ148" i="27"/>
  <c r="AC148" i="27"/>
  <c r="AD148" i="27" s="1"/>
  <c r="AA148" i="27"/>
  <c r="Z148" i="27"/>
  <c r="X148" i="27"/>
  <c r="W148" i="27"/>
  <c r="U148" i="27"/>
  <c r="T148" i="27"/>
  <c r="R148" i="27"/>
  <c r="Q148" i="27"/>
  <c r="O148" i="27"/>
  <c r="N148" i="27"/>
  <c r="L148" i="27"/>
  <c r="K148" i="27"/>
  <c r="AJ147" i="27"/>
  <c r="AC147" i="27"/>
  <c r="AA147" i="27"/>
  <c r="Z147" i="27"/>
  <c r="X147" i="27"/>
  <c r="W147" i="27"/>
  <c r="U147" i="27"/>
  <c r="T147" i="27"/>
  <c r="R147" i="27"/>
  <c r="Q147" i="27"/>
  <c r="O147" i="27"/>
  <c r="N147" i="27"/>
  <c r="L147" i="27"/>
  <c r="K147" i="27"/>
  <c r="AJ146" i="27"/>
  <c r="AC146" i="27"/>
  <c r="AA146" i="27"/>
  <c r="Z146" i="27"/>
  <c r="X146" i="27"/>
  <c r="W146" i="27"/>
  <c r="U146" i="27"/>
  <c r="T146" i="27"/>
  <c r="R146" i="27"/>
  <c r="Q146" i="27"/>
  <c r="O146" i="27"/>
  <c r="N146" i="27"/>
  <c r="L146" i="27"/>
  <c r="K146" i="27"/>
  <c r="AJ145" i="27"/>
  <c r="AC145" i="27"/>
  <c r="AA145" i="27"/>
  <c r="Z145" i="27"/>
  <c r="X145" i="27"/>
  <c r="W145" i="27"/>
  <c r="U145" i="27"/>
  <c r="T145" i="27"/>
  <c r="R145" i="27"/>
  <c r="Q145" i="27"/>
  <c r="O145" i="27"/>
  <c r="N145" i="27"/>
  <c r="L145" i="27"/>
  <c r="K145" i="27"/>
  <c r="AJ144" i="27"/>
  <c r="AC144" i="27"/>
  <c r="AA144" i="27"/>
  <c r="Z144" i="27"/>
  <c r="X144" i="27"/>
  <c r="W144" i="27"/>
  <c r="U144" i="27"/>
  <c r="T144" i="27"/>
  <c r="R144" i="27"/>
  <c r="Q144" i="27"/>
  <c r="O144" i="27"/>
  <c r="N144" i="27"/>
  <c r="L144" i="27"/>
  <c r="K144" i="27"/>
  <c r="AJ143" i="27"/>
  <c r="AC143" i="27"/>
  <c r="AA143" i="27"/>
  <c r="Z143" i="27"/>
  <c r="X143" i="27"/>
  <c r="W143" i="27"/>
  <c r="U143" i="27"/>
  <c r="T143" i="27"/>
  <c r="R143" i="27"/>
  <c r="Q143" i="27"/>
  <c r="O143" i="27"/>
  <c r="N143" i="27"/>
  <c r="L143" i="27"/>
  <c r="K143" i="27"/>
  <c r="AJ142" i="27"/>
  <c r="AC142" i="27"/>
  <c r="AA142" i="27"/>
  <c r="Z142" i="27"/>
  <c r="X142" i="27"/>
  <c r="W142" i="27"/>
  <c r="U142" i="27"/>
  <c r="T142" i="27"/>
  <c r="R142" i="27"/>
  <c r="Q142" i="27"/>
  <c r="O142" i="27"/>
  <c r="N142" i="27"/>
  <c r="L142" i="27"/>
  <c r="K142" i="27"/>
  <c r="AJ182" i="27"/>
  <c r="AC182" i="27"/>
  <c r="AA182" i="27"/>
  <c r="Z182" i="27"/>
  <c r="X182" i="27"/>
  <c r="W182" i="27"/>
  <c r="U182" i="27"/>
  <c r="T182" i="27"/>
  <c r="R182" i="27"/>
  <c r="Q182" i="27"/>
  <c r="O182" i="27"/>
  <c r="N182" i="27"/>
  <c r="L182" i="27"/>
  <c r="K182" i="27"/>
  <c r="AJ181" i="27"/>
  <c r="AC181" i="27"/>
  <c r="AA181" i="27"/>
  <c r="Z181" i="27"/>
  <c r="X181" i="27"/>
  <c r="W181" i="27"/>
  <c r="U181" i="27"/>
  <c r="T181" i="27"/>
  <c r="R181" i="27"/>
  <c r="Q181" i="27"/>
  <c r="O181" i="27"/>
  <c r="N181" i="27"/>
  <c r="L181" i="27"/>
  <c r="K181" i="27"/>
  <c r="AJ180" i="27"/>
  <c r="AC180" i="27"/>
  <c r="AD180" i="27" s="1"/>
  <c r="AA180" i="27"/>
  <c r="Z180" i="27"/>
  <c r="X180" i="27"/>
  <c r="W180" i="27"/>
  <c r="U180" i="27"/>
  <c r="T180" i="27"/>
  <c r="R180" i="27"/>
  <c r="Q180" i="27"/>
  <c r="O180" i="27"/>
  <c r="N180" i="27"/>
  <c r="L180" i="27"/>
  <c r="K180" i="27"/>
  <c r="AJ179" i="27"/>
  <c r="AC179" i="27"/>
  <c r="AA179" i="27"/>
  <c r="Z179" i="27"/>
  <c r="X179" i="27"/>
  <c r="W179" i="27"/>
  <c r="U179" i="27"/>
  <c r="T179" i="27"/>
  <c r="R179" i="27"/>
  <c r="Q179" i="27"/>
  <c r="O179" i="27"/>
  <c r="N179" i="27"/>
  <c r="L179" i="27"/>
  <c r="K179" i="27"/>
  <c r="AJ178" i="27"/>
  <c r="AC178" i="27"/>
  <c r="AA178" i="27"/>
  <c r="Z178" i="27"/>
  <c r="X178" i="27"/>
  <c r="W178" i="27"/>
  <c r="U178" i="27"/>
  <c r="T178" i="27"/>
  <c r="R178" i="27"/>
  <c r="Q178" i="27"/>
  <c r="O178" i="27"/>
  <c r="N178" i="27"/>
  <c r="L178" i="27"/>
  <c r="K178" i="27"/>
  <c r="AJ177" i="27"/>
  <c r="AC177" i="27"/>
  <c r="AA177" i="27"/>
  <c r="Z177" i="27"/>
  <c r="X177" i="27"/>
  <c r="W177" i="27"/>
  <c r="U177" i="27"/>
  <c r="T177" i="27"/>
  <c r="R177" i="27"/>
  <c r="Q177" i="27"/>
  <c r="O177" i="27"/>
  <c r="N177" i="27"/>
  <c r="L177" i="27"/>
  <c r="K177" i="27"/>
  <c r="AJ176" i="27"/>
  <c r="AC176" i="27"/>
  <c r="AD176" i="27" s="1"/>
  <c r="AA176" i="27"/>
  <c r="Z176" i="27"/>
  <c r="X176" i="27"/>
  <c r="W176" i="27"/>
  <c r="U176" i="27"/>
  <c r="T176" i="27"/>
  <c r="R176" i="27"/>
  <c r="Q176" i="27"/>
  <c r="O176" i="27"/>
  <c r="N176" i="27"/>
  <c r="L176" i="27"/>
  <c r="K176" i="27"/>
  <c r="AJ175" i="27"/>
  <c r="AC175" i="27"/>
  <c r="AA175" i="27"/>
  <c r="Z175" i="27"/>
  <c r="X175" i="27"/>
  <c r="W175" i="27"/>
  <c r="U175" i="27"/>
  <c r="T175" i="27"/>
  <c r="R175" i="27"/>
  <c r="Q175" i="27"/>
  <c r="O175" i="27"/>
  <c r="N175" i="27"/>
  <c r="L175" i="27"/>
  <c r="K175" i="27"/>
  <c r="AJ174" i="27"/>
  <c r="AC174" i="27"/>
  <c r="AA174" i="27"/>
  <c r="Z174" i="27"/>
  <c r="X174" i="27"/>
  <c r="W174" i="27"/>
  <c r="U174" i="27"/>
  <c r="T174" i="27"/>
  <c r="R174" i="27"/>
  <c r="Q174" i="27"/>
  <c r="O174" i="27"/>
  <c r="N174" i="27"/>
  <c r="L174" i="27"/>
  <c r="K174" i="27"/>
  <c r="AJ173" i="27"/>
  <c r="AC173" i="27"/>
  <c r="AA173" i="27"/>
  <c r="Z173" i="27"/>
  <c r="X173" i="27"/>
  <c r="W173" i="27"/>
  <c r="U173" i="27"/>
  <c r="T173" i="27"/>
  <c r="R173" i="27"/>
  <c r="Q173" i="27"/>
  <c r="O173" i="27"/>
  <c r="N173" i="27"/>
  <c r="L173" i="27"/>
  <c r="K173" i="27"/>
  <c r="AJ172" i="27"/>
  <c r="AC172" i="27"/>
  <c r="AD172" i="27" s="1"/>
  <c r="AA172" i="27"/>
  <c r="Z172" i="27"/>
  <c r="X172" i="27"/>
  <c r="W172" i="27"/>
  <c r="U172" i="27"/>
  <c r="T172" i="27"/>
  <c r="R172" i="27"/>
  <c r="Q172" i="27"/>
  <c r="O172" i="27"/>
  <c r="N172" i="27"/>
  <c r="L172" i="27"/>
  <c r="K172" i="27"/>
  <c r="AJ171" i="27"/>
  <c r="AC171" i="27"/>
  <c r="AA171" i="27"/>
  <c r="Z171" i="27"/>
  <c r="X171" i="27"/>
  <c r="W171" i="27"/>
  <c r="U171" i="27"/>
  <c r="T171" i="27"/>
  <c r="R171" i="27"/>
  <c r="Q171" i="27"/>
  <c r="O171" i="27"/>
  <c r="N171" i="27"/>
  <c r="L171" i="27"/>
  <c r="K171" i="27"/>
  <c r="AJ170" i="27"/>
  <c r="AC170" i="27"/>
  <c r="AA170" i="27"/>
  <c r="Z170" i="27"/>
  <c r="X170" i="27"/>
  <c r="W170" i="27"/>
  <c r="U170" i="27"/>
  <c r="T170" i="27"/>
  <c r="R170" i="27"/>
  <c r="Q170" i="27"/>
  <c r="O170" i="27"/>
  <c r="N170" i="27"/>
  <c r="L170" i="27"/>
  <c r="K170" i="27"/>
  <c r="AJ169" i="27"/>
  <c r="AC169" i="27"/>
  <c r="AA169" i="27"/>
  <c r="Z169" i="27"/>
  <c r="X169" i="27"/>
  <c r="W169" i="27"/>
  <c r="U169" i="27"/>
  <c r="T169" i="27"/>
  <c r="R169" i="27"/>
  <c r="Q169" i="27"/>
  <c r="O169" i="27"/>
  <c r="N169" i="27"/>
  <c r="L169" i="27"/>
  <c r="K169" i="27"/>
  <c r="AJ168" i="27"/>
  <c r="AC168" i="27"/>
  <c r="AD168" i="27" s="1"/>
  <c r="AA168" i="27"/>
  <c r="Z168" i="27"/>
  <c r="X168" i="27"/>
  <c r="W168" i="27"/>
  <c r="U168" i="27"/>
  <c r="T168" i="27"/>
  <c r="R168" i="27"/>
  <c r="Q168" i="27"/>
  <c r="O168" i="27"/>
  <c r="N168" i="27"/>
  <c r="L168" i="27"/>
  <c r="K168" i="27"/>
  <c r="AJ167" i="27"/>
  <c r="AC167" i="27"/>
  <c r="AA167" i="27"/>
  <c r="Z167" i="27"/>
  <c r="X167" i="27"/>
  <c r="W167" i="27"/>
  <c r="U167" i="27"/>
  <c r="T167" i="27"/>
  <c r="R167" i="27"/>
  <c r="Q167" i="27"/>
  <c r="O167" i="27"/>
  <c r="N167" i="27"/>
  <c r="L167" i="27"/>
  <c r="K167" i="27"/>
  <c r="AJ166" i="27"/>
  <c r="AC166" i="27"/>
  <c r="AA166" i="27"/>
  <c r="Z166" i="27"/>
  <c r="X166" i="27"/>
  <c r="W166" i="27"/>
  <c r="U166" i="27"/>
  <c r="T166" i="27"/>
  <c r="R166" i="27"/>
  <c r="Q166" i="27"/>
  <c r="O166" i="27"/>
  <c r="N166" i="27"/>
  <c r="L166" i="27"/>
  <c r="K166" i="27"/>
  <c r="AJ165" i="27"/>
  <c r="AC165" i="27"/>
  <c r="AA165" i="27"/>
  <c r="Z165" i="27"/>
  <c r="X165" i="27"/>
  <c r="W165" i="27"/>
  <c r="U165" i="27"/>
  <c r="T165" i="27"/>
  <c r="R165" i="27"/>
  <c r="Q165" i="27"/>
  <c r="O165" i="27"/>
  <c r="N165" i="27"/>
  <c r="L165" i="27"/>
  <c r="K165" i="27"/>
  <c r="AJ164" i="27"/>
  <c r="AC164" i="27"/>
  <c r="AD164" i="27" s="1"/>
  <c r="AA164" i="27"/>
  <c r="Z164" i="27"/>
  <c r="X164" i="27"/>
  <c r="W164" i="27"/>
  <c r="U164" i="27"/>
  <c r="T164" i="27"/>
  <c r="R164" i="27"/>
  <c r="Q164" i="27"/>
  <c r="O164" i="27"/>
  <c r="N164" i="27"/>
  <c r="L164" i="27"/>
  <c r="K164" i="27"/>
  <c r="AI209" i="25"/>
  <c r="AB209" i="25"/>
  <c r="Y209" i="25"/>
  <c r="V209" i="25"/>
  <c r="S209" i="25"/>
  <c r="P209" i="25"/>
  <c r="M209" i="25"/>
  <c r="J209" i="25"/>
  <c r="AJ163" i="25"/>
  <c r="AC163" i="25"/>
  <c r="AA163" i="25"/>
  <c r="Z163" i="25"/>
  <c r="X163" i="25"/>
  <c r="W163" i="25"/>
  <c r="U163" i="25"/>
  <c r="T163" i="25"/>
  <c r="R163" i="25"/>
  <c r="Q163" i="25"/>
  <c r="O163" i="25"/>
  <c r="N163" i="25"/>
  <c r="L163" i="25"/>
  <c r="K163" i="25"/>
  <c r="AJ162" i="25"/>
  <c r="AC162" i="25"/>
  <c r="AA162" i="25"/>
  <c r="Z162" i="25"/>
  <c r="X162" i="25"/>
  <c r="W162" i="25"/>
  <c r="U162" i="25"/>
  <c r="T162" i="25"/>
  <c r="R162" i="25"/>
  <c r="Q162" i="25"/>
  <c r="O162" i="25"/>
  <c r="N162" i="25"/>
  <c r="L162" i="25"/>
  <c r="K162" i="25"/>
  <c r="AJ161" i="25"/>
  <c r="AC161" i="25"/>
  <c r="AA161" i="25"/>
  <c r="Z161" i="25"/>
  <c r="X161" i="25"/>
  <c r="W161" i="25"/>
  <c r="U161" i="25"/>
  <c r="T161" i="25"/>
  <c r="R161" i="25"/>
  <c r="Q161" i="25"/>
  <c r="O161" i="25"/>
  <c r="N161" i="25"/>
  <c r="L161" i="25"/>
  <c r="K161" i="25"/>
  <c r="AJ160" i="25"/>
  <c r="AC160" i="25"/>
  <c r="AA160" i="25"/>
  <c r="Z160" i="25"/>
  <c r="X160" i="25"/>
  <c r="W160" i="25"/>
  <c r="U160" i="25"/>
  <c r="T160" i="25"/>
  <c r="R160" i="25"/>
  <c r="Q160" i="25"/>
  <c r="O160" i="25"/>
  <c r="N160" i="25"/>
  <c r="L160" i="25"/>
  <c r="K160" i="25"/>
  <c r="AJ159" i="25"/>
  <c r="AC159" i="25"/>
  <c r="AA159" i="25"/>
  <c r="Z159" i="25"/>
  <c r="X159" i="25"/>
  <c r="W159" i="25"/>
  <c r="U159" i="25"/>
  <c r="T159" i="25"/>
  <c r="R159" i="25"/>
  <c r="Q159" i="25"/>
  <c r="O159" i="25"/>
  <c r="N159" i="25"/>
  <c r="L159" i="25"/>
  <c r="K159" i="25"/>
  <c r="AJ158" i="25"/>
  <c r="AC158" i="25"/>
  <c r="AA158" i="25"/>
  <c r="Z158" i="25"/>
  <c r="X158" i="25"/>
  <c r="W158" i="25"/>
  <c r="U158" i="25"/>
  <c r="T158" i="25"/>
  <c r="R158" i="25"/>
  <c r="Q158" i="25"/>
  <c r="O158" i="25"/>
  <c r="N158" i="25"/>
  <c r="L158" i="25"/>
  <c r="K158" i="25"/>
  <c r="AJ157" i="25"/>
  <c r="AC157" i="25"/>
  <c r="AA157" i="25"/>
  <c r="Z157" i="25"/>
  <c r="X157" i="25"/>
  <c r="W157" i="25"/>
  <c r="U157" i="25"/>
  <c r="T157" i="25"/>
  <c r="R157" i="25"/>
  <c r="Q157" i="25"/>
  <c r="O157" i="25"/>
  <c r="N157" i="25"/>
  <c r="L157" i="25"/>
  <c r="K157" i="25"/>
  <c r="AJ156" i="25"/>
  <c r="AC156" i="25"/>
  <c r="AA156" i="25"/>
  <c r="Z156" i="25"/>
  <c r="X156" i="25"/>
  <c r="W156" i="25"/>
  <c r="U156" i="25"/>
  <c r="T156" i="25"/>
  <c r="R156" i="25"/>
  <c r="Q156" i="25"/>
  <c r="O156" i="25"/>
  <c r="N156" i="25"/>
  <c r="L156" i="25"/>
  <c r="K156" i="25"/>
  <c r="AJ155" i="25"/>
  <c r="AC155" i="25"/>
  <c r="AA155" i="25"/>
  <c r="Z155" i="25"/>
  <c r="X155" i="25"/>
  <c r="W155" i="25"/>
  <c r="U155" i="25"/>
  <c r="T155" i="25"/>
  <c r="R155" i="25"/>
  <c r="Q155" i="25"/>
  <c r="O155" i="25"/>
  <c r="N155" i="25"/>
  <c r="L155" i="25"/>
  <c r="K155" i="25"/>
  <c r="AJ154" i="25"/>
  <c r="AC154" i="25"/>
  <c r="AA154" i="25"/>
  <c r="Z154" i="25"/>
  <c r="X154" i="25"/>
  <c r="W154" i="25"/>
  <c r="U154" i="25"/>
  <c r="T154" i="25"/>
  <c r="R154" i="25"/>
  <c r="Q154" i="25"/>
  <c r="O154" i="25"/>
  <c r="N154" i="25"/>
  <c r="L154" i="25"/>
  <c r="K154" i="25"/>
  <c r="AJ153" i="25"/>
  <c r="AC153" i="25"/>
  <c r="AA153" i="25"/>
  <c r="Z153" i="25"/>
  <c r="X153" i="25"/>
  <c r="W153" i="25"/>
  <c r="U153" i="25"/>
  <c r="T153" i="25"/>
  <c r="R153" i="25"/>
  <c r="Q153" i="25"/>
  <c r="O153" i="25"/>
  <c r="N153" i="25"/>
  <c r="L153" i="25"/>
  <c r="K153" i="25"/>
  <c r="AJ152" i="25"/>
  <c r="AC152" i="25"/>
  <c r="AA152" i="25"/>
  <c r="Z152" i="25"/>
  <c r="X152" i="25"/>
  <c r="W152" i="25"/>
  <c r="U152" i="25"/>
  <c r="T152" i="25"/>
  <c r="R152" i="25"/>
  <c r="Q152" i="25"/>
  <c r="O152" i="25"/>
  <c r="N152" i="25"/>
  <c r="L152" i="25"/>
  <c r="K152" i="25"/>
  <c r="AJ151" i="25"/>
  <c r="AC151" i="25"/>
  <c r="AA151" i="25"/>
  <c r="Z151" i="25"/>
  <c r="X151" i="25"/>
  <c r="W151" i="25"/>
  <c r="U151" i="25"/>
  <c r="T151" i="25"/>
  <c r="R151" i="25"/>
  <c r="Q151" i="25"/>
  <c r="O151" i="25"/>
  <c r="N151" i="25"/>
  <c r="L151" i="25"/>
  <c r="K151" i="25"/>
  <c r="AJ150" i="25"/>
  <c r="AC150" i="25"/>
  <c r="AA150" i="25"/>
  <c r="Z150" i="25"/>
  <c r="X150" i="25"/>
  <c r="W150" i="25"/>
  <c r="U150" i="25"/>
  <c r="T150" i="25"/>
  <c r="R150" i="25"/>
  <c r="Q150" i="25"/>
  <c r="O150" i="25"/>
  <c r="N150" i="25"/>
  <c r="L150" i="25"/>
  <c r="K150" i="25"/>
  <c r="AJ149" i="25"/>
  <c r="AC149" i="25"/>
  <c r="AA149" i="25"/>
  <c r="Z149" i="25"/>
  <c r="X149" i="25"/>
  <c r="W149" i="25"/>
  <c r="U149" i="25"/>
  <c r="T149" i="25"/>
  <c r="R149" i="25"/>
  <c r="Q149" i="25"/>
  <c r="O149" i="25"/>
  <c r="N149" i="25"/>
  <c r="L149" i="25"/>
  <c r="K149" i="25"/>
  <c r="AJ148" i="25"/>
  <c r="AC148" i="25"/>
  <c r="AA148" i="25"/>
  <c r="Z148" i="25"/>
  <c r="X148" i="25"/>
  <c r="W148" i="25"/>
  <c r="U148" i="25"/>
  <c r="T148" i="25"/>
  <c r="R148" i="25"/>
  <c r="Q148" i="25"/>
  <c r="O148" i="25"/>
  <c r="N148" i="25"/>
  <c r="L148" i="25"/>
  <c r="K148" i="25"/>
  <c r="AJ147" i="25"/>
  <c r="AC147" i="25"/>
  <c r="AA147" i="25"/>
  <c r="Z147" i="25"/>
  <c r="X147" i="25"/>
  <c r="W147" i="25"/>
  <c r="U147" i="25"/>
  <c r="T147" i="25"/>
  <c r="R147" i="25"/>
  <c r="Q147" i="25"/>
  <c r="O147" i="25"/>
  <c r="N147" i="25"/>
  <c r="L147" i="25"/>
  <c r="K147" i="25"/>
  <c r="AJ146" i="25"/>
  <c r="AC146" i="25"/>
  <c r="AA146" i="25"/>
  <c r="Z146" i="25"/>
  <c r="X146" i="25"/>
  <c r="W146" i="25"/>
  <c r="U146" i="25"/>
  <c r="T146" i="25"/>
  <c r="R146" i="25"/>
  <c r="Q146" i="25"/>
  <c r="O146" i="25"/>
  <c r="N146" i="25"/>
  <c r="L146" i="25"/>
  <c r="K146" i="25"/>
  <c r="AJ145" i="25"/>
  <c r="AC145" i="25"/>
  <c r="AA145" i="25"/>
  <c r="Z145" i="25"/>
  <c r="X145" i="25"/>
  <c r="W145" i="25"/>
  <c r="U145" i="25"/>
  <c r="T145" i="25"/>
  <c r="R145" i="25"/>
  <c r="Q145" i="25"/>
  <c r="O145" i="25"/>
  <c r="N145" i="25"/>
  <c r="L145" i="25"/>
  <c r="K145" i="25"/>
  <c r="AJ144" i="25"/>
  <c r="AC144" i="25"/>
  <c r="AA144" i="25"/>
  <c r="Z144" i="25"/>
  <c r="X144" i="25"/>
  <c r="W144" i="25"/>
  <c r="U144" i="25"/>
  <c r="T144" i="25"/>
  <c r="R144" i="25"/>
  <c r="Q144" i="25"/>
  <c r="O144" i="25"/>
  <c r="N144" i="25"/>
  <c r="L144" i="25"/>
  <c r="K144" i="25"/>
  <c r="AJ143" i="25"/>
  <c r="AC143" i="25"/>
  <c r="AA143" i="25"/>
  <c r="Z143" i="25"/>
  <c r="X143" i="25"/>
  <c r="W143" i="25"/>
  <c r="U143" i="25"/>
  <c r="T143" i="25"/>
  <c r="R143" i="25"/>
  <c r="Q143" i="25"/>
  <c r="O143" i="25"/>
  <c r="N143" i="25"/>
  <c r="L143" i="25"/>
  <c r="K143" i="25"/>
  <c r="AJ142" i="25"/>
  <c r="AC142" i="25"/>
  <c r="AA142" i="25"/>
  <c r="Z142" i="25"/>
  <c r="X142" i="25"/>
  <c r="W142" i="25"/>
  <c r="U142" i="25"/>
  <c r="T142" i="25"/>
  <c r="R142" i="25"/>
  <c r="Q142" i="25"/>
  <c r="O142" i="25"/>
  <c r="N142" i="25"/>
  <c r="L142" i="25"/>
  <c r="K142" i="25"/>
  <c r="AJ141" i="25"/>
  <c r="AC141" i="25"/>
  <c r="AA141" i="25"/>
  <c r="Z141" i="25"/>
  <c r="X141" i="25"/>
  <c r="W141" i="25"/>
  <c r="U141" i="25"/>
  <c r="T141" i="25"/>
  <c r="R141" i="25"/>
  <c r="Q141" i="25"/>
  <c r="O141" i="25"/>
  <c r="N141" i="25"/>
  <c r="L141" i="25"/>
  <c r="K141" i="25"/>
  <c r="AJ140" i="25"/>
  <c r="AC140" i="25"/>
  <c r="AA140" i="25"/>
  <c r="Z140" i="25"/>
  <c r="X140" i="25"/>
  <c r="W140" i="25"/>
  <c r="U140" i="25"/>
  <c r="T140" i="25"/>
  <c r="R140" i="25"/>
  <c r="Q140" i="25"/>
  <c r="O140" i="25"/>
  <c r="N140" i="25"/>
  <c r="L140" i="25"/>
  <c r="K140" i="25"/>
  <c r="AJ139" i="25"/>
  <c r="AC139" i="25"/>
  <c r="AA139" i="25"/>
  <c r="Z139" i="25"/>
  <c r="X139" i="25"/>
  <c r="W139" i="25"/>
  <c r="U139" i="25"/>
  <c r="T139" i="25"/>
  <c r="R139" i="25"/>
  <c r="Q139" i="25"/>
  <c r="O139" i="25"/>
  <c r="N139" i="25"/>
  <c r="L139" i="25"/>
  <c r="K139" i="25"/>
  <c r="AJ138" i="25"/>
  <c r="AC138" i="25"/>
  <c r="AA138" i="25"/>
  <c r="Z138" i="25"/>
  <c r="X138" i="25"/>
  <c r="W138" i="25"/>
  <c r="U138" i="25"/>
  <c r="T138" i="25"/>
  <c r="R138" i="25"/>
  <c r="Q138" i="25"/>
  <c r="O138" i="25"/>
  <c r="N138" i="25"/>
  <c r="L138" i="25"/>
  <c r="K138" i="25"/>
  <c r="AJ137" i="25"/>
  <c r="AC137" i="25"/>
  <c r="AA137" i="25"/>
  <c r="Z137" i="25"/>
  <c r="X137" i="25"/>
  <c r="W137" i="25"/>
  <c r="U137" i="25"/>
  <c r="T137" i="25"/>
  <c r="R137" i="25"/>
  <c r="Q137" i="25"/>
  <c r="O137" i="25"/>
  <c r="N137" i="25"/>
  <c r="L137" i="25"/>
  <c r="K137" i="25"/>
  <c r="AJ136" i="25"/>
  <c r="AC136" i="25"/>
  <c r="AA136" i="25"/>
  <c r="Z136" i="25"/>
  <c r="X136" i="25"/>
  <c r="W136" i="25"/>
  <c r="U136" i="25"/>
  <c r="T136" i="25"/>
  <c r="R136" i="25"/>
  <c r="Q136" i="25"/>
  <c r="O136" i="25"/>
  <c r="N136" i="25"/>
  <c r="L136" i="25"/>
  <c r="K136" i="25"/>
  <c r="AJ135" i="25"/>
  <c r="AC135" i="25"/>
  <c r="AA135" i="25"/>
  <c r="Z135" i="25"/>
  <c r="X135" i="25"/>
  <c r="W135" i="25"/>
  <c r="U135" i="25"/>
  <c r="T135" i="25"/>
  <c r="R135" i="25"/>
  <c r="Q135" i="25"/>
  <c r="O135" i="25"/>
  <c r="N135" i="25"/>
  <c r="L135" i="25"/>
  <c r="K135" i="25"/>
  <c r="AJ192" i="25"/>
  <c r="AC192" i="25"/>
  <c r="AA192" i="25"/>
  <c r="Z192" i="25"/>
  <c r="X192" i="25"/>
  <c r="W192" i="25"/>
  <c r="U192" i="25"/>
  <c r="T192" i="25"/>
  <c r="R192" i="25"/>
  <c r="Q192" i="25"/>
  <c r="O192" i="25"/>
  <c r="N192" i="25"/>
  <c r="L192" i="25"/>
  <c r="K192" i="25"/>
  <c r="AJ191" i="25"/>
  <c r="AC191" i="25"/>
  <c r="AA191" i="25"/>
  <c r="Z191" i="25"/>
  <c r="X191" i="25"/>
  <c r="W191" i="25"/>
  <c r="U191" i="25"/>
  <c r="T191" i="25"/>
  <c r="R191" i="25"/>
  <c r="Q191" i="25"/>
  <c r="O191" i="25"/>
  <c r="N191" i="25"/>
  <c r="L191" i="25"/>
  <c r="K191" i="25"/>
  <c r="AJ190" i="25"/>
  <c r="AC190" i="25"/>
  <c r="AA190" i="25"/>
  <c r="Z190" i="25"/>
  <c r="X190" i="25"/>
  <c r="W190" i="25"/>
  <c r="U190" i="25"/>
  <c r="T190" i="25"/>
  <c r="R190" i="25"/>
  <c r="Q190" i="25"/>
  <c r="O190" i="25"/>
  <c r="N190" i="25"/>
  <c r="L190" i="25"/>
  <c r="K190" i="25"/>
  <c r="AJ189" i="25"/>
  <c r="AC189" i="25"/>
  <c r="AA189" i="25"/>
  <c r="Z189" i="25"/>
  <c r="X189" i="25"/>
  <c r="W189" i="25"/>
  <c r="U189" i="25"/>
  <c r="T189" i="25"/>
  <c r="R189" i="25"/>
  <c r="Q189" i="25"/>
  <c r="O189" i="25"/>
  <c r="N189" i="25"/>
  <c r="L189" i="25"/>
  <c r="K189" i="25"/>
  <c r="AJ188" i="25"/>
  <c r="AC188" i="25"/>
  <c r="AA188" i="25"/>
  <c r="Z188" i="25"/>
  <c r="X188" i="25"/>
  <c r="W188" i="25"/>
  <c r="U188" i="25"/>
  <c r="T188" i="25"/>
  <c r="R188" i="25"/>
  <c r="Q188" i="25"/>
  <c r="O188" i="25"/>
  <c r="N188" i="25"/>
  <c r="L188" i="25"/>
  <c r="K188" i="25"/>
  <c r="AJ187" i="25"/>
  <c r="AC187" i="25"/>
  <c r="AA187" i="25"/>
  <c r="Z187" i="25"/>
  <c r="X187" i="25"/>
  <c r="W187" i="25"/>
  <c r="U187" i="25"/>
  <c r="T187" i="25"/>
  <c r="R187" i="25"/>
  <c r="Q187" i="25"/>
  <c r="O187" i="25"/>
  <c r="N187" i="25"/>
  <c r="L187" i="25"/>
  <c r="K187" i="25"/>
  <c r="AJ186" i="25"/>
  <c r="AC186" i="25"/>
  <c r="AA186" i="25"/>
  <c r="Z186" i="25"/>
  <c r="X186" i="25"/>
  <c r="W186" i="25"/>
  <c r="U186" i="25"/>
  <c r="T186" i="25"/>
  <c r="R186" i="25"/>
  <c r="Q186" i="25"/>
  <c r="O186" i="25"/>
  <c r="N186" i="25"/>
  <c r="L186" i="25"/>
  <c r="K186" i="25"/>
  <c r="AJ185" i="25"/>
  <c r="AC185" i="25"/>
  <c r="AA185" i="25"/>
  <c r="Z185" i="25"/>
  <c r="X185" i="25"/>
  <c r="W185" i="25"/>
  <c r="U185" i="25"/>
  <c r="T185" i="25"/>
  <c r="R185" i="25"/>
  <c r="Q185" i="25"/>
  <c r="O185" i="25"/>
  <c r="N185" i="25"/>
  <c r="L185" i="25"/>
  <c r="K185" i="25"/>
  <c r="AJ184" i="25"/>
  <c r="AC184" i="25"/>
  <c r="AA184" i="25"/>
  <c r="Z184" i="25"/>
  <c r="X184" i="25"/>
  <c r="W184" i="25"/>
  <c r="U184" i="25"/>
  <c r="T184" i="25"/>
  <c r="R184" i="25"/>
  <c r="Q184" i="25"/>
  <c r="O184" i="25"/>
  <c r="N184" i="25"/>
  <c r="L184" i="25"/>
  <c r="K184" i="25"/>
  <c r="AJ183" i="25"/>
  <c r="AC183" i="25"/>
  <c r="AA183" i="25"/>
  <c r="Z183" i="25"/>
  <c r="X183" i="25"/>
  <c r="W183" i="25"/>
  <c r="U183" i="25"/>
  <c r="T183" i="25"/>
  <c r="R183" i="25"/>
  <c r="Q183" i="25"/>
  <c r="O183" i="25"/>
  <c r="N183" i="25"/>
  <c r="L183" i="25"/>
  <c r="K183" i="25"/>
  <c r="AJ182" i="25"/>
  <c r="AC182" i="25"/>
  <c r="AA182" i="25"/>
  <c r="Z182" i="25"/>
  <c r="X182" i="25"/>
  <c r="W182" i="25"/>
  <c r="U182" i="25"/>
  <c r="T182" i="25"/>
  <c r="R182" i="25"/>
  <c r="Q182" i="25"/>
  <c r="O182" i="25"/>
  <c r="N182" i="25"/>
  <c r="L182" i="25"/>
  <c r="K182" i="25"/>
  <c r="AJ181" i="25"/>
  <c r="AC181" i="25"/>
  <c r="AA181" i="25"/>
  <c r="Z181" i="25"/>
  <c r="X181" i="25"/>
  <c r="W181" i="25"/>
  <c r="U181" i="25"/>
  <c r="T181" i="25"/>
  <c r="R181" i="25"/>
  <c r="Q181" i="25"/>
  <c r="O181" i="25"/>
  <c r="N181" i="25"/>
  <c r="L181" i="25"/>
  <c r="K181" i="25"/>
  <c r="AJ180" i="25"/>
  <c r="AC180" i="25"/>
  <c r="AA180" i="25"/>
  <c r="Z180" i="25"/>
  <c r="X180" i="25"/>
  <c r="W180" i="25"/>
  <c r="U180" i="25"/>
  <c r="T180" i="25"/>
  <c r="R180" i="25"/>
  <c r="Q180" i="25"/>
  <c r="O180" i="25"/>
  <c r="N180" i="25"/>
  <c r="L180" i="25"/>
  <c r="K180" i="25"/>
  <c r="AJ179" i="25"/>
  <c r="AC179" i="25"/>
  <c r="AA179" i="25"/>
  <c r="Z179" i="25"/>
  <c r="X179" i="25"/>
  <c r="W179" i="25"/>
  <c r="U179" i="25"/>
  <c r="T179" i="25"/>
  <c r="R179" i="25"/>
  <c r="Q179" i="25"/>
  <c r="O179" i="25"/>
  <c r="N179" i="25"/>
  <c r="L179" i="25"/>
  <c r="K179" i="25"/>
  <c r="AJ178" i="25"/>
  <c r="AC178" i="25"/>
  <c r="AA178" i="25"/>
  <c r="Z178" i="25"/>
  <c r="X178" i="25"/>
  <c r="W178" i="25"/>
  <c r="U178" i="25"/>
  <c r="T178" i="25"/>
  <c r="R178" i="25"/>
  <c r="Q178" i="25"/>
  <c r="O178" i="25"/>
  <c r="N178" i="25"/>
  <c r="L178" i="25"/>
  <c r="K178" i="25"/>
  <c r="AJ177" i="25"/>
  <c r="AC177" i="25"/>
  <c r="AA177" i="25"/>
  <c r="Z177" i="25"/>
  <c r="X177" i="25"/>
  <c r="W177" i="25"/>
  <c r="U177" i="25"/>
  <c r="T177" i="25"/>
  <c r="R177" i="25"/>
  <c r="Q177" i="25"/>
  <c r="O177" i="25"/>
  <c r="N177" i="25"/>
  <c r="L177" i="25"/>
  <c r="K177" i="25"/>
  <c r="AJ176" i="25"/>
  <c r="AC176" i="25"/>
  <c r="AA176" i="25"/>
  <c r="Z176" i="25"/>
  <c r="X176" i="25"/>
  <c r="W176" i="25"/>
  <c r="U176" i="25"/>
  <c r="T176" i="25"/>
  <c r="R176" i="25"/>
  <c r="Q176" i="25"/>
  <c r="O176" i="25"/>
  <c r="N176" i="25"/>
  <c r="L176" i="25"/>
  <c r="K176" i="25"/>
  <c r="AJ175" i="25"/>
  <c r="AC175" i="25"/>
  <c r="AA175" i="25"/>
  <c r="Z175" i="25"/>
  <c r="X175" i="25"/>
  <c r="W175" i="25"/>
  <c r="U175" i="25"/>
  <c r="T175" i="25"/>
  <c r="R175" i="25"/>
  <c r="Q175" i="25"/>
  <c r="O175" i="25"/>
  <c r="N175" i="25"/>
  <c r="L175" i="25"/>
  <c r="K175" i="25"/>
  <c r="AJ174" i="25"/>
  <c r="AC174" i="25"/>
  <c r="AA174" i="25"/>
  <c r="Z174" i="25"/>
  <c r="X174" i="25"/>
  <c r="W174" i="25"/>
  <c r="U174" i="25"/>
  <c r="T174" i="25"/>
  <c r="R174" i="25"/>
  <c r="Q174" i="25"/>
  <c r="O174" i="25"/>
  <c r="N174" i="25"/>
  <c r="L174" i="25"/>
  <c r="K174" i="25"/>
  <c r="AJ173" i="25"/>
  <c r="AC173" i="25"/>
  <c r="AA173" i="25"/>
  <c r="Z173" i="25"/>
  <c r="X173" i="25"/>
  <c r="W173" i="25"/>
  <c r="U173" i="25"/>
  <c r="T173" i="25"/>
  <c r="R173" i="25"/>
  <c r="Q173" i="25"/>
  <c r="O173" i="25"/>
  <c r="N173" i="25"/>
  <c r="L173" i="25"/>
  <c r="K173" i="25"/>
  <c r="AJ172" i="25"/>
  <c r="AC172" i="25"/>
  <c r="AA172" i="25"/>
  <c r="Z172" i="25"/>
  <c r="X172" i="25"/>
  <c r="W172" i="25"/>
  <c r="U172" i="25"/>
  <c r="T172" i="25"/>
  <c r="R172" i="25"/>
  <c r="Q172" i="25"/>
  <c r="O172" i="25"/>
  <c r="N172" i="25"/>
  <c r="L172" i="25"/>
  <c r="K172" i="25"/>
  <c r="AJ171" i="25"/>
  <c r="AC171" i="25"/>
  <c r="AA171" i="25"/>
  <c r="Z171" i="25"/>
  <c r="X171" i="25"/>
  <c r="W171" i="25"/>
  <c r="U171" i="25"/>
  <c r="T171" i="25"/>
  <c r="R171" i="25"/>
  <c r="Q171" i="25"/>
  <c r="O171" i="25"/>
  <c r="N171" i="25"/>
  <c r="L171" i="25"/>
  <c r="K171" i="25"/>
  <c r="AJ170" i="25"/>
  <c r="AC170" i="25"/>
  <c r="AA170" i="25"/>
  <c r="Z170" i="25"/>
  <c r="X170" i="25"/>
  <c r="W170" i="25"/>
  <c r="U170" i="25"/>
  <c r="T170" i="25"/>
  <c r="R170" i="25"/>
  <c r="Q170" i="25"/>
  <c r="O170" i="25"/>
  <c r="N170" i="25"/>
  <c r="L170" i="25"/>
  <c r="K170" i="25"/>
  <c r="AJ169" i="25"/>
  <c r="AC169" i="25"/>
  <c r="AA169" i="25"/>
  <c r="Z169" i="25"/>
  <c r="X169" i="25"/>
  <c r="W169" i="25"/>
  <c r="U169" i="25"/>
  <c r="T169" i="25"/>
  <c r="R169" i="25"/>
  <c r="Q169" i="25"/>
  <c r="O169" i="25"/>
  <c r="N169" i="25"/>
  <c r="L169" i="25"/>
  <c r="K169" i="25"/>
  <c r="AJ168" i="25"/>
  <c r="AC168" i="25"/>
  <c r="AA168" i="25"/>
  <c r="Z168" i="25"/>
  <c r="X168" i="25"/>
  <c r="W168" i="25"/>
  <c r="U168" i="25"/>
  <c r="T168" i="25"/>
  <c r="R168" i="25"/>
  <c r="Q168" i="25"/>
  <c r="O168" i="25"/>
  <c r="N168" i="25"/>
  <c r="L168" i="25"/>
  <c r="K168" i="25"/>
  <c r="AJ167" i="25"/>
  <c r="AC167" i="25"/>
  <c r="AA167" i="25"/>
  <c r="Z167" i="25"/>
  <c r="X167" i="25"/>
  <c r="W167" i="25"/>
  <c r="U167" i="25"/>
  <c r="T167" i="25"/>
  <c r="R167" i="25"/>
  <c r="Q167" i="25"/>
  <c r="O167" i="25"/>
  <c r="N167" i="25"/>
  <c r="L167" i="25"/>
  <c r="K167" i="25"/>
  <c r="AJ166" i="25"/>
  <c r="AC166" i="25"/>
  <c r="AA166" i="25"/>
  <c r="Z166" i="25"/>
  <c r="X166" i="25"/>
  <c r="W166" i="25"/>
  <c r="U166" i="25"/>
  <c r="T166" i="25"/>
  <c r="R166" i="25"/>
  <c r="Q166" i="25"/>
  <c r="O166" i="25"/>
  <c r="N166" i="25"/>
  <c r="L166" i="25"/>
  <c r="K166" i="25"/>
  <c r="AJ165" i="25"/>
  <c r="AC165" i="25"/>
  <c r="AA165" i="25"/>
  <c r="Z165" i="25"/>
  <c r="X165" i="25"/>
  <c r="W165" i="25"/>
  <c r="U165" i="25"/>
  <c r="T165" i="25"/>
  <c r="R165" i="25"/>
  <c r="Q165" i="25"/>
  <c r="O165" i="25"/>
  <c r="N165" i="25"/>
  <c r="L165" i="25"/>
  <c r="K165" i="25"/>
  <c r="AJ164" i="25"/>
  <c r="AC164" i="25"/>
  <c r="AA164" i="25"/>
  <c r="Z164" i="25"/>
  <c r="X164" i="25"/>
  <c r="W164" i="25"/>
  <c r="U164" i="25"/>
  <c r="T164" i="25"/>
  <c r="R164" i="25"/>
  <c r="Q164" i="25"/>
  <c r="O164" i="25"/>
  <c r="N164" i="25"/>
  <c r="L164" i="25"/>
  <c r="K164" i="25"/>
  <c r="AI208" i="29"/>
  <c r="AB208" i="29"/>
  <c r="Y208" i="29"/>
  <c r="V208" i="29"/>
  <c r="S208" i="29"/>
  <c r="P208" i="29"/>
  <c r="M208" i="29"/>
  <c r="J208" i="29"/>
  <c r="AJ162" i="29"/>
  <c r="AC162" i="29"/>
  <c r="AA162" i="29"/>
  <c r="Z162" i="29"/>
  <c r="X162" i="29"/>
  <c r="W162" i="29"/>
  <c r="U162" i="29"/>
  <c r="T162" i="29"/>
  <c r="R162" i="29"/>
  <c r="Q162" i="29"/>
  <c r="O162" i="29"/>
  <c r="N162" i="29"/>
  <c r="L162" i="29"/>
  <c r="K162" i="29"/>
  <c r="AJ161" i="29"/>
  <c r="AC161" i="29"/>
  <c r="AA161" i="29"/>
  <c r="Z161" i="29"/>
  <c r="X161" i="29"/>
  <c r="W161" i="29"/>
  <c r="U161" i="29"/>
  <c r="T161" i="29"/>
  <c r="R161" i="29"/>
  <c r="Q161" i="29"/>
  <c r="O161" i="29"/>
  <c r="N161" i="29"/>
  <c r="L161" i="29"/>
  <c r="K161" i="29"/>
  <c r="AJ160" i="29"/>
  <c r="AC160" i="29"/>
  <c r="AA160" i="29"/>
  <c r="Z160" i="29"/>
  <c r="X160" i="29"/>
  <c r="W160" i="29"/>
  <c r="U160" i="29"/>
  <c r="T160" i="29"/>
  <c r="R160" i="29"/>
  <c r="Q160" i="29"/>
  <c r="O160" i="29"/>
  <c r="N160" i="29"/>
  <c r="L160" i="29"/>
  <c r="K160" i="29"/>
  <c r="AJ159" i="29"/>
  <c r="AC159" i="29"/>
  <c r="AA159" i="29"/>
  <c r="Z159" i="29"/>
  <c r="X159" i="29"/>
  <c r="W159" i="29"/>
  <c r="U159" i="29"/>
  <c r="T159" i="29"/>
  <c r="R159" i="29"/>
  <c r="Q159" i="29"/>
  <c r="O159" i="29"/>
  <c r="N159" i="29"/>
  <c r="L159" i="29"/>
  <c r="K159" i="29"/>
  <c r="AJ158" i="29"/>
  <c r="AC158" i="29"/>
  <c r="AA158" i="29"/>
  <c r="Z158" i="29"/>
  <c r="X158" i="29"/>
  <c r="W158" i="29"/>
  <c r="U158" i="29"/>
  <c r="T158" i="29"/>
  <c r="R158" i="29"/>
  <c r="Q158" i="29"/>
  <c r="O158" i="29"/>
  <c r="N158" i="29"/>
  <c r="L158" i="29"/>
  <c r="K158" i="29"/>
  <c r="AJ157" i="29"/>
  <c r="AC157" i="29"/>
  <c r="AA157" i="29"/>
  <c r="Z157" i="29"/>
  <c r="X157" i="29"/>
  <c r="W157" i="29"/>
  <c r="U157" i="29"/>
  <c r="T157" i="29"/>
  <c r="R157" i="29"/>
  <c r="Q157" i="29"/>
  <c r="O157" i="29"/>
  <c r="N157" i="29"/>
  <c r="L157" i="29"/>
  <c r="K157" i="29"/>
  <c r="AJ156" i="29"/>
  <c r="AC156" i="29"/>
  <c r="AA156" i="29"/>
  <c r="Z156" i="29"/>
  <c r="X156" i="29"/>
  <c r="W156" i="29"/>
  <c r="U156" i="29"/>
  <c r="T156" i="29"/>
  <c r="R156" i="29"/>
  <c r="Q156" i="29"/>
  <c r="O156" i="29"/>
  <c r="N156" i="29"/>
  <c r="L156" i="29"/>
  <c r="K156" i="29"/>
  <c r="AJ155" i="29"/>
  <c r="AC155" i="29"/>
  <c r="AA155" i="29"/>
  <c r="Z155" i="29"/>
  <c r="X155" i="29"/>
  <c r="W155" i="29"/>
  <c r="U155" i="29"/>
  <c r="T155" i="29"/>
  <c r="R155" i="29"/>
  <c r="Q155" i="29"/>
  <c r="O155" i="29"/>
  <c r="N155" i="29"/>
  <c r="L155" i="29"/>
  <c r="K155" i="29"/>
  <c r="AJ154" i="29"/>
  <c r="AC154" i="29"/>
  <c r="AA154" i="29"/>
  <c r="Z154" i="29"/>
  <c r="X154" i="29"/>
  <c r="W154" i="29"/>
  <c r="U154" i="29"/>
  <c r="T154" i="29"/>
  <c r="R154" i="29"/>
  <c r="Q154" i="29"/>
  <c r="O154" i="29"/>
  <c r="N154" i="29"/>
  <c r="L154" i="29"/>
  <c r="K154" i="29"/>
  <c r="AJ153" i="29"/>
  <c r="AC153" i="29"/>
  <c r="AA153" i="29"/>
  <c r="Z153" i="29"/>
  <c r="X153" i="29"/>
  <c r="W153" i="29"/>
  <c r="U153" i="29"/>
  <c r="T153" i="29"/>
  <c r="R153" i="29"/>
  <c r="Q153" i="29"/>
  <c r="O153" i="29"/>
  <c r="N153" i="29"/>
  <c r="L153" i="29"/>
  <c r="K153" i="29"/>
  <c r="AJ152" i="29"/>
  <c r="AC152" i="29"/>
  <c r="AA152" i="29"/>
  <c r="Z152" i="29"/>
  <c r="X152" i="29"/>
  <c r="W152" i="29"/>
  <c r="U152" i="29"/>
  <c r="T152" i="29"/>
  <c r="R152" i="29"/>
  <c r="Q152" i="29"/>
  <c r="O152" i="29"/>
  <c r="N152" i="29"/>
  <c r="L152" i="29"/>
  <c r="K152" i="29"/>
  <c r="AJ151" i="29"/>
  <c r="AC151" i="29"/>
  <c r="AA151" i="29"/>
  <c r="Z151" i="29"/>
  <c r="X151" i="29"/>
  <c r="W151" i="29"/>
  <c r="U151" i="29"/>
  <c r="T151" i="29"/>
  <c r="R151" i="29"/>
  <c r="Q151" i="29"/>
  <c r="O151" i="29"/>
  <c r="N151" i="29"/>
  <c r="L151" i="29"/>
  <c r="K151" i="29"/>
  <c r="AJ150" i="29"/>
  <c r="AC150" i="29"/>
  <c r="AA150" i="29"/>
  <c r="Z150" i="29"/>
  <c r="X150" i="29"/>
  <c r="W150" i="29"/>
  <c r="U150" i="29"/>
  <c r="T150" i="29"/>
  <c r="R150" i="29"/>
  <c r="Q150" i="29"/>
  <c r="O150" i="29"/>
  <c r="N150" i="29"/>
  <c r="L150" i="29"/>
  <c r="K150" i="29"/>
  <c r="AJ149" i="29"/>
  <c r="AC149" i="29"/>
  <c r="AA149" i="29"/>
  <c r="Z149" i="29"/>
  <c r="X149" i="29"/>
  <c r="W149" i="29"/>
  <c r="U149" i="29"/>
  <c r="T149" i="29"/>
  <c r="R149" i="29"/>
  <c r="Q149" i="29"/>
  <c r="O149" i="29"/>
  <c r="N149" i="29"/>
  <c r="L149" i="29"/>
  <c r="K149" i="29"/>
  <c r="AJ148" i="29"/>
  <c r="AC148" i="29"/>
  <c r="AA148" i="29"/>
  <c r="Z148" i="29"/>
  <c r="X148" i="29"/>
  <c r="W148" i="29"/>
  <c r="U148" i="29"/>
  <c r="T148" i="29"/>
  <c r="R148" i="29"/>
  <c r="Q148" i="29"/>
  <c r="O148" i="29"/>
  <c r="N148" i="29"/>
  <c r="L148" i="29"/>
  <c r="K148" i="29"/>
  <c r="AJ147" i="29"/>
  <c r="AC147" i="29"/>
  <c r="AA147" i="29"/>
  <c r="Z147" i="29"/>
  <c r="X147" i="29"/>
  <c r="W147" i="29"/>
  <c r="U147" i="29"/>
  <c r="T147" i="29"/>
  <c r="R147" i="29"/>
  <c r="Q147" i="29"/>
  <c r="O147" i="29"/>
  <c r="N147" i="29"/>
  <c r="L147" i="29"/>
  <c r="K147" i="29"/>
  <c r="AJ146" i="29"/>
  <c r="AC146" i="29"/>
  <c r="AA146" i="29"/>
  <c r="Z146" i="29"/>
  <c r="X146" i="29"/>
  <c r="W146" i="29"/>
  <c r="U146" i="29"/>
  <c r="T146" i="29"/>
  <c r="R146" i="29"/>
  <c r="Q146" i="29"/>
  <c r="O146" i="29"/>
  <c r="N146" i="29"/>
  <c r="L146" i="29"/>
  <c r="K146" i="29"/>
  <c r="AJ145" i="29"/>
  <c r="AC145" i="29"/>
  <c r="AA145" i="29"/>
  <c r="Z145" i="29"/>
  <c r="X145" i="29"/>
  <c r="W145" i="29"/>
  <c r="U145" i="29"/>
  <c r="T145" i="29"/>
  <c r="R145" i="29"/>
  <c r="Q145" i="29"/>
  <c r="O145" i="29"/>
  <c r="N145" i="29"/>
  <c r="L145" i="29"/>
  <c r="K145" i="29"/>
  <c r="AJ144" i="29"/>
  <c r="AC144" i="29"/>
  <c r="AA144" i="29"/>
  <c r="Z144" i="29"/>
  <c r="X144" i="29"/>
  <c r="W144" i="29"/>
  <c r="U144" i="29"/>
  <c r="T144" i="29"/>
  <c r="R144" i="29"/>
  <c r="Q144" i="29"/>
  <c r="O144" i="29"/>
  <c r="N144" i="29"/>
  <c r="L144" i="29"/>
  <c r="K144" i="29"/>
  <c r="AJ143" i="29"/>
  <c r="AC143" i="29"/>
  <c r="AA143" i="29"/>
  <c r="Z143" i="29"/>
  <c r="X143" i="29"/>
  <c r="W143" i="29"/>
  <c r="U143" i="29"/>
  <c r="T143" i="29"/>
  <c r="R143" i="29"/>
  <c r="Q143" i="29"/>
  <c r="O143" i="29"/>
  <c r="N143" i="29"/>
  <c r="L143" i="29"/>
  <c r="K143" i="29"/>
  <c r="AJ142" i="29"/>
  <c r="AC142" i="29"/>
  <c r="AA142" i="29"/>
  <c r="Z142" i="29"/>
  <c r="X142" i="29"/>
  <c r="W142" i="29"/>
  <c r="U142" i="29"/>
  <c r="T142" i="29"/>
  <c r="R142" i="29"/>
  <c r="Q142" i="29"/>
  <c r="O142" i="29"/>
  <c r="N142" i="29"/>
  <c r="L142" i="29"/>
  <c r="K142" i="29"/>
  <c r="AJ141" i="29"/>
  <c r="AC141" i="29"/>
  <c r="AA141" i="29"/>
  <c r="Z141" i="29"/>
  <c r="X141" i="29"/>
  <c r="W141" i="29"/>
  <c r="U141" i="29"/>
  <c r="T141" i="29"/>
  <c r="R141" i="29"/>
  <c r="Q141" i="29"/>
  <c r="O141" i="29"/>
  <c r="N141" i="29"/>
  <c r="L141" i="29"/>
  <c r="K141" i="29"/>
  <c r="AJ140" i="29"/>
  <c r="AC140" i="29"/>
  <c r="AA140" i="29"/>
  <c r="Z140" i="29"/>
  <c r="X140" i="29"/>
  <c r="W140" i="29"/>
  <c r="U140" i="29"/>
  <c r="T140" i="29"/>
  <c r="R140" i="29"/>
  <c r="Q140" i="29"/>
  <c r="O140" i="29"/>
  <c r="N140" i="29"/>
  <c r="L140" i="29"/>
  <c r="K140" i="29"/>
  <c r="AJ139" i="29"/>
  <c r="AC139" i="29"/>
  <c r="AA139" i="29"/>
  <c r="Z139" i="29"/>
  <c r="X139" i="29"/>
  <c r="W139" i="29"/>
  <c r="U139" i="29"/>
  <c r="T139" i="29"/>
  <c r="R139" i="29"/>
  <c r="Q139" i="29"/>
  <c r="O139" i="29"/>
  <c r="N139" i="29"/>
  <c r="L139" i="29"/>
  <c r="K139" i="29"/>
  <c r="AJ138" i="29"/>
  <c r="AC138" i="29"/>
  <c r="AA138" i="29"/>
  <c r="Z138" i="29"/>
  <c r="X138" i="29"/>
  <c r="W138" i="29"/>
  <c r="U138" i="29"/>
  <c r="T138" i="29"/>
  <c r="R138" i="29"/>
  <c r="Q138" i="29"/>
  <c r="O138" i="29"/>
  <c r="N138" i="29"/>
  <c r="L138" i="29"/>
  <c r="K138" i="29"/>
  <c r="AJ137" i="29"/>
  <c r="AC137" i="29"/>
  <c r="AA137" i="29"/>
  <c r="Z137" i="29"/>
  <c r="X137" i="29"/>
  <c r="W137" i="29"/>
  <c r="U137" i="29"/>
  <c r="T137" i="29"/>
  <c r="R137" i="29"/>
  <c r="Q137" i="29"/>
  <c r="O137" i="29"/>
  <c r="N137" i="29"/>
  <c r="L137" i="29"/>
  <c r="K137" i="29"/>
  <c r="AJ136" i="29"/>
  <c r="AC136" i="29"/>
  <c r="AA136" i="29"/>
  <c r="Z136" i="29"/>
  <c r="X136" i="29"/>
  <c r="W136" i="29"/>
  <c r="U136" i="29"/>
  <c r="T136" i="29"/>
  <c r="R136" i="29"/>
  <c r="Q136" i="29"/>
  <c r="O136" i="29"/>
  <c r="N136" i="29"/>
  <c r="L136" i="29"/>
  <c r="K136" i="29"/>
  <c r="AJ135" i="29"/>
  <c r="AC135" i="29"/>
  <c r="AA135" i="29"/>
  <c r="Z135" i="29"/>
  <c r="X135" i="29"/>
  <c r="W135" i="29"/>
  <c r="U135" i="29"/>
  <c r="T135" i="29"/>
  <c r="R135" i="29"/>
  <c r="Q135" i="29"/>
  <c r="O135" i="29"/>
  <c r="N135" i="29"/>
  <c r="L135" i="29"/>
  <c r="K135" i="29"/>
  <c r="AJ134" i="29"/>
  <c r="AC134" i="29"/>
  <c r="AA134" i="29"/>
  <c r="Z134" i="29"/>
  <c r="X134" i="29"/>
  <c r="W134" i="29"/>
  <c r="U134" i="29"/>
  <c r="T134" i="29"/>
  <c r="R134" i="29"/>
  <c r="Q134" i="29"/>
  <c r="O134" i="29"/>
  <c r="N134" i="29"/>
  <c r="L134" i="29"/>
  <c r="K134" i="29"/>
  <c r="AJ133" i="29"/>
  <c r="AC133" i="29"/>
  <c r="AA133" i="29"/>
  <c r="Z133" i="29"/>
  <c r="X133" i="29"/>
  <c r="W133" i="29"/>
  <c r="U133" i="29"/>
  <c r="T133" i="29"/>
  <c r="R133" i="29"/>
  <c r="Q133" i="29"/>
  <c r="O133" i="29"/>
  <c r="N133" i="29"/>
  <c r="L133" i="29"/>
  <c r="K133" i="29"/>
  <c r="AJ132" i="29"/>
  <c r="AC132" i="29"/>
  <c r="AA132" i="29"/>
  <c r="Z132" i="29"/>
  <c r="X132" i="29"/>
  <c r="W132" i="29"/>
  <c r="U132" i="29"/>
  <c r="T132" i="29"/>
  <c r="R132" i="29"/>
  <c r="Q132" i="29"/>
  <c r="O132" i="29"/>
  <c r="N132" i="29"/>
  <c r="L132" i="29"/>
  <c r="K132" i="29"/>
  <c r="AJ131" i="29"/>
  <c r="AC131" i="29"/>
  <c r="AA131" i="29"/>
  <c r="Z131" i="29"/>
  <c r="X131" i="29"/>
  <c r="W131" i="29"/>
  <c r="U131" i="29"/>
  <c r="T131" i="29"/>
  <c r="R131" i="29"/>
  <c r="Q131" i="29"/>
  <c r="O131" i="29"/>
  <c r="N131" i="29"/>
  <c r="L131" i="29"/>
  <c r="K131" i="29"/>
  <c r="AJ130" i="29"/>
  <c r="AC130" i="29"/>
  <c r="AA130" i="29"/>
  <c r="Z130" i="29"/>
  <c r="X130" i="29"/>
  <c r="W130" i="29"/>
  <c r="U130" i="29"/>
  <c r="T130" i="29"/>
  <c r="R130" i="29"/>
  <c r="Q130" i="29"/>
  <c r="O130" i="29"/>
  <c r="N130" i="29"/>
  <c r="L130" i="29"/>
  <c r="K130" i="29"/>
  <c r="AJ195" i="29"/>
  <c r="AC195" i="29"/>
  <c r="AA195" i="29"/>
  <c r="Z195" i="29"/>
  <c r="X195" i="29"/>
  <c r="W195" i="29"/>
  <c r="U195" i="29"/>
  <c r="T195" i="29"/>
  <c r="R195" i="29"/>
  <c r="Q195" i="29"/>
  <c r="O195" i="29"/>
  <c r="N195" i="29"/>
  <c r="L195" i="29"/>
  <c r="K195" i="29"/>
  <c r="AJ194" i="29"/>
  <c r="AC194" i="29"/>
  <c r="AA194" i="29"/>
  <c r="Z194" i="29"/>
  <c r="X194" i="29"/>
  <c r="W194" i="29"/>
  <c r="U194" i="29"/>
  <c r="T194" i="29"/>
  <c r="R194" i="29"/>
  <c r="Q194" i="29"/>
  <c r="O194" i="29"/>
  <c r="N194" i="29"/>
  <c r="L194" i="29"/>
  <c r="K194" i="29"/>
  <c r="AJ193" i="29"/>
  <c r="AC193" i="29"/>
  <c r="AA193" i="29"/>
  <c r="Z193" i="29"/>
  <c r="X193" i="29"/>
  <c r="W193" i="29"/>
  <c r="U193" i="29"/>
  <c r="T193" i="29"/>
  <c r="R193" i="29"/>
  <c r="Q193" i="29"/>
  <c r="O193" i="29"/>
  <c r="N193" i="29"/>
  <c r="L193" i="29"/>
  <c r="K193" i="29"/>
  <c r="AJ192" i="29"/>
  <c r="AC192" i="29"/>
  <c r="AA192" i="29"/>
  <c r="Z192" i="29"/>
  <c r="X192" i="29"/>
  <c r="W192" i="29"/>
  <c r="U192" i="29"/>
  <c r="T192" i="29"/>
  <c r="R192" i="29"/>
  <c r="Q192" i="29"/>
  <c r="O192" i="29"/>
  <c r="N192" i="29"/>
  <c r="L192" i="29"/>
  <c r="K192" i="29"/>
  <c r="AJ191" i="29"/>
  <c r="AC191" i="29"/>
  <c r="AA191" i="29"/>
  <c r="Z191" i="29"/>
  <c r="X191" i="29"/>
  <c r="W191" i="29"/>
  <c r="U191" i="29"/>
  <c r="T191" i="29"/>
  <c r="R191" i="29"/>
  <c r="Q191" i="29"/>
  <c r="O191" i="29"/>
  <c r="N191" i="29"/>
  <c r="L191" i="29"/>
  <c r="K191" i="29"/>
  <c r="AJ190" i="29"/>
  <c r="AC190" i="29"/>
  <c r="AA190" i="29"/>
  <c r="Z190" i="29"/>
  <c r="X190" i="29"/>
  <c r="W190" i="29"/>
  <c r="U190" i="29"/>
  <c r="T190" i="29"/>
  <c r="R190" i="29"/>
  <c r="Q190" i="29"/>
  <c r="O190" i="29"/>
  <c r="N190" i="29"/>
  <c r="L190" i="29"/>
  <c r="K190" i="29"/>
  <c r="AJ189" i="29"/>
  <c r="AC189" i="29"/>
  <c r="AA189" i="29"/>
  <c r="Z189" i="29"/>
  <c r="X189" i="29"/>
  <c r="W189" i="29"/>
  <c r="U189" i="29"/>
  <c r="T189" i="29"/>
  <c r="R189" i="29"/>
  <c r="Q189" i="29"/>
  <c r="O189" i="29"/>
  <c r="N189" i="29"/>
  <c r="L189" i="29"/>
  <c r="K189" i="29"/>
  <c r="AJ188" i="29"/>
  <c r="AC188" i="29"/>
  <c r="AA188" i="29"/>
  <c r="Z188" i="29"/>
  <c r="X188" i="29"/>
  <c r="W188" i="29"/>
  <c r="U188" i="29"/>
  <c r="T188" i="29"/>
  <c r="R188" i="29"/>
  <c r="Q188" i="29"/>
  <c r="O188" i="29"/>
  <c r="N188" i="29"/>
  <c r="L188" i="29"/>
  <c r="K188" i="29"/>
  <c r="AJ187" i="29"/>
  <c r="AC187" i="29"/>
  <c r="AA187" i="29"/>
  <c r="Z187" i="29"/>
  <c r="X187" i="29"/>
  <c r="W187" i="29"/>
  <c r="U187" i="29"/>
  <c r="T187" i="29"/>
  <c r="R187" i="29"/>
  <c r="Q187" i="29"/>
  <c r="O187" i="29"/>
  <c r="N187" i="29"/>
  <c r="L187" i="29"/>
  <c r="K187" i="29"/>
  <c r="AJ186" i="29"/>
  <c r="AC186" i="29"/>
  <c r="AA186" i="29"/>
  <c r="Z186" i="29"/>
  <c r="X186" i="29"/>
  <c r="W186" i="29"/>
  <c r="U186" i="29"/>
  <c r="T186" i="29"/>
  <c r="R186" i="29"/>
  <c r="Q186" i="29"/>
  <c r="O186" i="29"/>
  <c r="N186" i="29"/>
  <c r="L186" i="29"/>
  <c r="K186" i="29"/>
  <c r="AJ185" i="29"/>
  <c r="AC185" i="29"/>
  <c r="AA185" i="29"/>
  <c r="Z185" i="29"/>
  <c r="X185" i="29"/>
  <c r="W185" i="29"/>
  <c r="U185" i="29"/>
  <c r="T185" i="29"/>
  <c r="R185" i="29"/>
  <c r="Q185" i="29"/>
  <c r="O185" i="29"/>
  <c r="N185" i="29"/>
  <c r="L185" i="29"/>
  <c r="K185" i="29"/>
  <c r="AJ184" i="29"/>
  <c r="AC184" i="29"/>
  <c r="AA184" i="29"/>
  <c r="Z184" i="29"/>
  <c r="X184" i="29"/>
  <c r="W184" i="29"/>
  <c r="U184" i="29"/>
  <c r="T184" i="29"/>
  <c r="R184" i="29"/>
  <c r="Q184" i="29"/>
  <c r="O184" i="29"/>
  <c r="N184" i="29"/>
  <c r="L184" i="29"/>
  <c r="K184" i="29"/>
  <c r="AJ183" i="29"/>
  <c r="AC183" i="29"/>
  <c r="AA183" i="29"/>
  <c r="Z183" i="29"/>
  <c r="X183" i="29"/>
  <c r="W183" i="29"/>
  <c r="U183" i="29"/>
  <c r="T183" i="29"/>
  <c r="R183" i="29"/>
  <c r="Q183" i="29"/>
  <c r="O183" i="29"/>
  <c r="N183" i="29"/>
  <c r="L183" i="29"/>
  <c r="K183" i="29"/>
  <c r="AJ182" i="29"/>
  <c r="AC182" i="29"/>
  <c r="AA182" i="29"/>
  <c r="Z182" i="29"/>
  <c r="X182" i="29"/>
  <c r="W182" i="29"/>
  <c r="U182" i="29"/>
  <c r="T182" i="29"/>
  <c r="R182" i="29"/>
  <c r="Q182" i="29"/>
  <c r="O182" i="29"/>
  <c r="N182" i="29"/>
  <c r="L182" i="29"/>
  <c r="K182" i="29"/>
  <c r="AJ181" i="29"/>
  <c r="AC181" i="29"/>
  <c r="AA181" i="29"/>
  <c r="Z181" i="29"/>
  <c r="X181" i="29"/>
  <c r="W181" i="29"/>
  <c r="U181" i="29"/>
  <c r="T181" i="29"/>
  <c r="R181" i="29"/>
  <c r="Q181" i="29"/>
  <c r="O181" i="29"/>
  <c r="N181" i="29"/>
  <c r="L181" i="29"/>
  <c r="K181" i="29"/>
  <c r="AJ180" i="29"/>
  <c r="AC180" i="29"/>
  <c r="AA180" i="29"/>
  <c r="Z180" i="29"/>
  <c r="X180" i="29"/>
  <c r="W180" i="29"/>
  <c r="U180" i="29"/>
  <c r="T180" i="29"/>
  <c r="R180" i="29"/>
  <c r="Q180" i="29"/>
  <c r="O180" i="29"/>
  <c r="N180" i="29"/>
  <c r="L180" i="29"/>
  <c r="K180" i="29"/>
  <c r="AJ179" i="29"/>
  <c r="AC179" i="29"/>
  <c r="AA179" i="29"/>
  <c r="Z179" i="29"/>
  <c r="X179" i="29"/>
  <c r="W179" i="29"/>
  <c r="U179" i="29"/>
  <c r="T179" i="29"/>
  <c r="R179" i="29"/>
  <c r="Q179" i="29"/>
  <c r="O179" i="29"/>
  <c r="N179" i="29"/>
  <c r="L179" i="29"/>
  <c r="K179" i="29"/>
  <c r="AJ178" i="29"/>
  <c r="AC178" i="29"/>
  <c r="AA178" i="29"/>
  <c r="Z178" i="29"/>
  <c r="X178" i="29"/>
  <c r="W178" i="29"/>
  <c r="U178" i="29"/>
  <c r="T178" i="29"/>
  <c r="R178" i="29"/>
  <c r="Q178" i="29"/>
  <c r="O178" i="29"/>
  <c r="N178" i="29"/>
  <c r="L178" i="29"/>
  <c r="K178" i="29"/>
  <c r="AJ177" i="29"/>
  <c r="AC177" i="29"/>
  <c r="AA177" i="29"/>
  <c r="Z177" i="29"/>
  <c r="X177" i="29"/>
  <c r="W177" i="29"/>
  <c r="U177" i="29"/>
  <c r="T177" i="29"/>
  <c r="R177" i="29"/>
  <c r="Q177" i="29"/>
  <c r="O177" i="29"/>
  <c r="N177" i="29"/>
  <c r="L177" i="29"/>
  <c r="K177" i="29"/>
  <c r="AJ176" i="29"/>
  <c r="AC176" i="29"/>
  <c r="AA176" i="29"/>
  <c r="Z176" i="29"/>
  <c r="X176" i="29"/>
  <c r="W176" i="29"/>
  <c r="U176" i="29"/>
  <c r="T176" i="29"/>
  <c r="R176" i="29"/>
  <c r="Q176" i="29"/>
  <c r="O176" i="29"/>
  <c r="N176" i="29"/>
  <c r="L176" i="29"/>
  <c r="K176" i="29"/>
  <c r="AJ175" i="29"/>
  <c r="AC175" i="29"/>
  <c r="AA175" i="29"/>
  <c r="Z175" i="29"/>
  <c r="X175" i="29"/>
  <c r="W175" i="29"/>
  <c r="U175" i="29"/>
  <c r="T175" i="29"/>
  <c r="R175" i="29"/>
  <c r="Q175" i="29"/>
  <c r="O175" i="29"/>
  <c r="N175" i="29"/>
  <c r="L175" i="29"/>
  <c r="K175" i="29"/>
  <c r="AJ174" i="29"/>
  <c r="AC174" i="29"/>
  <c r="AA174" i="29"/>
  <c r="Z174" i="29"/>
  <c r="X174" i="29"/>
  <c r="W174" i="29"/>
  <c r="U174" i="29"/>
  <c r="T174" i="29"/>
  <c r="R174" i="29"/>
  <c r="Q174" i="29"/>
  <c r="O174" i="29"/>
  <c r="N174" i="29"/>
  <c r="L174" i="29"/>
  <c r="K174" i="29"/>
  <c r="AJ173" i="29"/>
  <c r="AC173" i="29"/>
  <c r="AA173" i="29"/>
  <c r="Z173" i="29"/>
  <c r="X173" i="29"/>
  <c r="W173" i="29"/>
  <c r="U173" i="29"/>
  <c r="T173" i="29"/>
  <c r="R173" i="29"/>
  <c r="Q173" i="29"/>
  <c r="O173" i="29"/>
  <c r="N173" i="29"/>
  <c r="L173" i="29"/>
  <c r="K173" i="29"/>
  <c r="AJ172" i="29"/>
  <c r="AC172" i="29"/>
  <c r="AA172" i="29"/>
  <c r="Z172" i="29"/>
  <c r="X172" i="29"/>
  <c r="W172" i="29"/>
  <c r="U172" i="29"/>
  <c r="T172" i="29"/>
  <c r="R172" i="29"/>
  <c r="Q172" i="29"/>
  <c r="O172" i="29"/>
  <c r="N172" i="29"/>
  <c r="L172" i="29"/>
  <c r="K172" i="29"/>
  <c r="AJ171" i="29"/>
  <c r="AC171" i="29"/>
  <c r="AA171" i="29"/>
  <c r="Z171" i="29"/>
  <c r="X171" i="29"/>
  <c r="W171" i="29"/>
  <c r="U171" i="29"/>
  <c r="T171" i="29"/>
  <c r="R171" i="29"/>
  <c r="Q171" i="29"/>
  <c r="O171" i="29"/>
  <c r="N171" i="29"/>
  <c r="L171" i="29"/>
  <c r="K171" i="29"/>
  <c r="AJ170" i="29"/>
  <c r="AC170" i="29"/>
  <c r="AA170" i="29"/>
  <c r="Z170" i="29"/>
  <c r="X170" i="29"/>
  <c r="W170" i="29"/>
  <c r="U170" i="29"/>
  <c r="T170" i="29"/>
  <c r="R170" i="29"/>
  <c r="Q170" i="29"/>
  <c r="O170" i="29"/>
  <c r="N170" i="29"/>
  <c r="L170" i="29"/>
  <c r="K170" i="29"/>
  <c r="AJ169" i="29"/>
  <c r="AC169" i="29"/>
  <c r="AA169" i="29"/>
  <c r="Z169" i="29"/>
  <c r="X169" i="29"/>
  <c r="W169" i="29"/>
  <c r="U169" i="29"/>
  <c r="T169" i="29"/>
  <c r="R169" i="29"/>
  <c r="Q169" i="29"/>
  <c r="O169" i="29"/>
  <c r="N169" i="29"/>
  <c r="L169" i="29"/>
  <c r="K169" i="29"/>
  <c r="AJ168" i="29"/>
  <c r="AC168" i="29"/>
  <c r="AA168" i="29"/>
  <c r="Z168" i="29"/>
  <c r="X168" i="29"/>
  <c r="W168" i="29"/>
  <c r="U168" i="29"/>
  <c r="T168" i="29"/>
  <c r="R168" i="29"/>
  <c r="Q168" i="29"/>
  <c r="O168" i="29"/>
  <c r="N168" i="29"/>
  <c r="L168" i="29"/>
  <c r="K168" i="29"/>
  <c r="AJ167" i="29"/>
  <c r="AC167" i="29"/>
  <c r="AA167" i="29"/>
  <c r="Z167" i="29"/>
  <c r="X167" i="29"/>
  <c r="W167" i="29"/>
  <c r="U167" i="29"/>
  <c r="T167" i="29"/>
  <c r="R167" i="29"/>
  <c r="Q167" i="29"/>
  <c r="O167" i="29"/>
  <c r="N167" i="29"/>
  <c r="L167" i="29"/>
  <c r="K167" i="29"/>
  <c r="AJ166" i="29"/>
  <c r="AC166" i="29"/>
  <c r="AA166" i="29"/>
  <c r="Z166" i="29"/>
  <c r="X166" i="29"/>
  <c r="W166" i="29"/>
  <c r="U166" i="29"/>
  <c r="T166" i="29"/>
  <c r="R166" i="29"/>
  <c r="Q166" i="29"/>
  <c r="O166" i="29"/>
  <c r="N166" i="29"/>
  <c r="L166" i="29"/>
  <c r="K166" i="29"/>
  <c r="AJ165" i="29"/>
  <c r="AC165" i="29"/>
  <c r="AA165" i="29"/>
  <c r="Z165" i="29"/>
  <c r="X165" i="29"/>
  <c r="W165" i="29"/>
  <c r="U165" i="29"/>
  <c r="T165" i="29"/>
  <c r="R165" i="29"/>
  <c r="Q165" i="29"/>
  <c r="O165" i="29"/>
  <c r="N165" i="29"/>
  <c r="L165" i="29"/>
  <c r="K165" i="29"/>
  <c r="AJ164" i="29"/>
  <c r="AC164" i="29"/>
  <c r="AA164" i="29"/>
  <c r="Z164" i="29"/>
  <c r="X164" i="29"/>
  <c r="W164" i="29"/>
  <c r="U164" i="29"/>
  <c r="T164" i="29"/>
  <c r="R164" i="29"/>
  <c r="Q164" i="29"/>
  <c r="O164" i="29"/>
  <c r="N164" i="29"/>
  <c r="L164" i="29"/>
  <c r="K164" i="29"/>
  <c r="AJ163" i="29"/>
  <c r="AC163" i="29"/>
  <c r="AA163" i="29"/>
  <c r="Z163" i="29"/>
  <c r="X163" i="29"/>
  <c r="W163" i="29"/>
  <c r="U163" i="29"/>
  <c r="T163" i="29"/>
  <c r="R163" i="29"/>
  <c r="Q163" i="29"/>
  <c r="O163" i="29"/>
  <c r="N163" i="29"/>
  <c r="L163" i="29"/>
  <c r="K163" i="29"/>
  <c r="AI208" i="30"/>
  <c r="AB208" i="30"/>
  <c r="Y208" i="30"/>
  <c r="V208" i="30"/>
  <c r="S208" i="30"/>
  <c r="P208" i="30"/>
  <c r="M208" i="30"/>
  <c r="J208" i="30"/>
  <c r="AJ162" i="30"/>
  <c r="AC162" i="30"/>
  <c r="AA162" i="30"/>
  <c r="Z162" i="30"/>
  <c r="X162" i="30"/>
  <c r="W162" i="30"/>
  <c r="U162" i="30"/>
  <c r="T162" i="30"/>
  <c r="R162" i="30"/>
  <c r="Q162" i="30"/>
  <c r="O162" i="30"/>
  <c r="N162" i="30"/>
  <c r="L162" i="30"/>
  <c r="K162" i="30"/>
  <c r="AJ161" i="30"/>
  <c r="AC161" i="30"/>
  <c r="AA161" i="30"/>
  <c r="Z161" i="30"/>
  <c r="X161" i="30"/>
  <c r="W161" i="30"/>
  <c r="U161" i="30"/>
  <c r="T161" i="30"/>
  <c r="R161" i="30"/>
  <c r="Q161" i="30"/>
  <c r="O161" i="30"/>
  <c r="N161" i="30"/>
  <c r="L161" i="30"/>
  <c r="K161" i="30"/>
  <c r="AJ160" i="30"/>
  <c r="AC160" i="30"/>
  <c r="AA160" i="30"/>
  <c r="Z160" i="30"/>
  <c r="X160" i="30"/>
  <c r="W160" i="30"/>
  <c r="U160" i="30"/>
  <c r="T160" i="30"/>
  <c r="R160" i="30"/>
  <c r="Q160" i="30"/>
  <c r="O160" i="30"/>
  <c r="N160" i="30"/>
  <c r="L160" i="30"/>
  <c r="K160" i="30"/>
  <c r="AJ159" i="30"/>
  <c r="AC159" i="30"/>
  <c r="AA159" i="30"/>
  <c r="Z159" i="30"/>
  <c r="X159" i="30"/>
  <c r="W159" i="30"/>
  <c r="U159" i="30"/>
  <c r="T159" i="30"/>
  <c r="R159" i="30"/>
  <c r="Q159" i="30"/>
  <c r="O159" i="30"/>
  <c r="N159" i="30"/>
  <c r="L159" i="30"/>
  <c r="K159" i="30"/>
  <c r="AJ158" i="30"/>
  <c r="AC158" i="30"/>
  <c r="AA158" i="30"/>
  <c r="Z158" i="30"/>
  <c r="X158" i="30"/>
  <c r="W158" i="30"/>
  <c r="U158" i="30"/>
  <c r="T158" i="30"/>
  <c r="R158" i="30"/>
  <c r="Q158" i="30"/>
  <c r="O158" i="30"/>
  <c r="N158" i="30"/>
  <c r="L158" i="30"/>
  <c r="K158" i="30"/>
  <c r="AJ157" i="30"/>
  <c r="AC157" i="30"/>
  <c r="AA157" i="30"/>
  <c r="Z157" i="30"/>
  <c r="X157" i="30"/>
  <c r="W157" i="30"/>
  <c r="U157" i="30"/>
  <c r="T157" i="30"/>
  <c r="R157" i="30"/>
  <c r="Q157" i="30"/>
  <c r="O157" i="30"/>
  <c r="N157" i="30"/>
  <c r="L157" i="30"/>
  <c r="K157" i="30"/>
  <c r="AJ156" i="30"/>
  <c r="AC156" i="30"/>
  <c r="AA156" i="30"/>
  <c r="Z156" i="30"/>
  <c r="X156" i="30"/>
  <c r="W156" i="30"/>
  <c r="U156" i="30"/>
  <c r="T156" i="30"/>
  <c r="R156" i="30"/>
  <c r="Q156" i="30"/>
  <c r="O156" i="30"/>
  <c r="N156" i="30"/>
  <c r="L156" i="30"/>
  <c r="K156" i="30"/>
  <c r="AJ155" i="30"/>
  <c r="AC155" i="30"/>
  <c r="AA155" i="30"/>
  <c r="Z155" i="30"/>
  <c r="X155" i="30"/>
  <c r="W155" i="30"/>
  <c r="U155" i="30"/>
  <c r="T155" i="30"/>
  <c r="R155" i="30"/>
  <c r="Q155" i="30"/>
  <c r="O155" i="30"/>
  <c r="N155" i="30"/>
  <c r="L155" i="30"/>
  <c r="K155" i="30"/>
  <c r="AJ154" i="30"/>
  <c r="AC154" i="30"/>
  <c r="AA154" i="30"/>
  <c r="Z154" i="30"/>
  <c r="X154" i="30"/>
  <c r="W154" i="30"/>
  <c r="U154" i="30"/>
  <c r="T154" i="30"/>
  <c r="R154" i="30"/>
  <c r="Q154" i="30"/>
  <c r="O154" i="30"/>
  <c r="N154" i="30"/>
  <c r="L154" i="30"/>
  <c r="K154" i="30"/>
  <c r="AJ153" i="30"/>
  <c r="AC153" i="30"/>
  <c r="AA153" i="30"/>
  <c r="Z153" i="30"/>
  <c r="X153" i="30"/>
  <c r="W153" i="30"/>
  <c r="U153" i="30"/>
  <c r="T153" i="30"/>
  <c r="R153" i="30"/>
  <c r="Q153" i="30"/>
  <c r="O153" i="30"/>
  <c r="N153" i="30"/>
  <c r="L153" i="30"/>
  <c r="K153" i="30"/>
  <c r="AJ152" i="30"/>
  <c r="AC152" i="30"/>
  <c r="AA152" i="30"/>
  <c r="Z152" i="30"/>
  <c r="X152" i="30"/>
  <c r="W152" i="30"/>
  <c r="U152" i="30"/>
  <c r="T152" i="30"/>
  <c r="R152" i="30"/>
  <c r="Q152" i="30"/>
  <c r="O152" i="30"/>
  <c r="N152" i="30"/>
  <c r="L152" i="30"/>
  <c r="K152" i="30"/>
  <c r="AJ151" i="30"/>
  <c r="AC151" i="30"/>
  <c r="AA151" i="30"/>
  <c r="Z151" i="30"/>
  <c r="X151" i="30"/>
  <c r="W151" i="30"/>
  <c r="U151" i="30"/>
  <c r="T151" i="30"/>
  <c r="R151" i="30"/>
  <c r="Q151" i="30"/>
  <c r="O151" i="30"/>
  <c r="N151" i="30"/>
  <c r="L151" i="30"/>
  <c r="K151" i="30"/>
  <c r="AJ150" i="30"/>
  <c r="AC150" i="30"/>
  <c r="AA150" i="30"/>
  <c r="Z150" i="30"/>
  <c r="X150" i="30"/>
  <c r="W150" i="30"/>
  <c r="U150" i="30"/>
  <c r="T150" i="30"/>
  <c r="R150" i="30"/>
  <c r="Q150" i="30"/>
  <c r="O150" i="30"/>
  <c r="N150" i="30"/>
  <c r="L150" i="30"/>
  <c r="K150" i="30"/>
  <c r="AJ149" i="30"/>
  <c r="AC149" i="30"/>
  <c r="AA149" i="30"/>
  <c r="Z149" i="30"/>
  <c r="X149" i="30"/>
  <c r="W149" i="30"/>
  <c r="U149" i="30"/>
  <c r="T149" i="30"/>
  <c r="R149" i="30"/>
  <c r="Q149" i="30"/>
  <c r="O149" i="30"/>
  <c r="N149" i="30"/>
  <c r="L149" i="30"/>
  <c r="K149" i="30"/>
  <c r="AJ148" i="30"/>
  <c r="AC148" i="30"/>
  <c r="AA148" i="30"/>
  <c r="Z148" i="30"/>
  <c r="X148" i="30"/>
  <c r="W148" i="30"/>
  <c r="U148" i="30"/>
  <c r="T148" i="30"/>
  <c r="R148" i="30"/>
  <c r="Q148" i="30"/>
  <c r="O148" i="30"/>
  <c r="N148" i="30"/>
  <c r="L148" i="30"/>
  <c r="K148" i="30"/>
  <c r="AJ147" i="30"/>
  <c r="AC147" i="30"/>
  <c r="AA147" i="30"/>
  <c r="Z147" i="30"/>
  <c r="X147" i="30"/>
  <c r="W147" i="30"/>
  <c r="U147" i="30"/>
  <c r="T147" i="30"/>
  <c r="R147" i="30"/>
  <c r="Q147" i="30"/>
  <c r="O147" i="30"/>
  <c r="N147" i="30"/>
  <c r="L147" i="30"/>
  <c r="K147" i="30"/>
  <c r="AJ146" i="30"/>
  <c r="AC146" i="30"/>
  <c r="AA146" i="30"/>
  <c r="Z146" i="30"/>
  <c r="X146" i="30"/>
  <c r="W146" i="30"/>
  <c r="U146" i="30"/>
  <c r="T146" i="30"/>
  <c r="R146" i="30"/>
  <c r="Q146" i="30"/>
  <c r="O146" i="30"/>
  <c r="N146" i="30"/>
  <c r="L146" i="30"/>
  <c r="K146" i="30"/>
  <c r="AJ145" i="30"/>
  <c r="AC145" i="30"/>
  <c r="AA145" i="30"/>
  <c r="Z145" i="30"/>
  <c r="X145" i="30"/>
  <c r="W145" i="30"/>
  <c r="U145" i="30"/>
  <c r="T145" i="30"/>
  <c r="R145" i="30"/>
  <c r="Q145" i="30"/>
  <c r="O145" i="30"/>
  <c r="N145" i="30"/>
  <c r="L145" i="30"/>
  <c r="K145" i="30"/>
  <c r="AJ144" i="30"/>
  <c r="AC144" i="30"/>
  <c r="AA144" i="30"/>
  <c r="Z144" i="30"/>
  <c r="X144" i="30"/>
  <c r="W144" i="30"/>
  <c r="U144" i="30"/>
  <c r="T144" i="30"/>
  <c r="R144" i="30"/>
  <c r="Q144" i="30"/>
  <c r="O144" i="30"/>
  <c r="N144" i="30"/>
  <c r="L144" i="30"/>
  <c r="K144" i="30"/>
  <c r="AJ143" i="30"/>
  <c r="AC143" i="30"/>
  <c r="AA143" i="30"/>
  <c r="Z143" i="30"/>
  <c r="X143" i="30"/>
  <c r="W143" i="30"/>
  <c r="U143" i="30"/>
  <c r="T143" i="30"/>
  <c r="R143" i="30"/>
  <c r="Q143" i="30"/>
  <c r="O143" i="30"/>
  <c r="N143" i="30"/>
  <c r="L143" i="30"/>
  <c r="K143" i="30"/>
  <c r="AJ142" i="30"/>
  <c r="AC142" i="30"/>
  <c r="AA142" i="30"/>
  <c r="Z142" i="30"/>
  <c r="X142" i="30"/>
  <c r="W142" i="30"/>
  <c r="U142" i="30"/>
  <c r="T142" i="30"/>
  <c r="R142" i="30"/>
  <c r="Q142" i="30"/>
  <c r="O142" i="30"/>
  <c r="N142" i="30"/>
  <c r="L142" i="30"/>
  <c r="K142" i="30"/>
  <c r="AJ141" i="30"/>
  <c r="AC141" i="30"/>
  <c r="AA141" i="30"/>
  <c r="Z141" i="30"/>
  <c r="X141" i="30"/>
  <c r="W141" i="30"/>
  <c r="U141" i="30"/>
  <c r="T141" i="30"/>
  <c r="R141" i="30"/>
  <c r="Q141" i="30"/>
  <c r="O141" i="30"/>
  <c r="N141" i="30"/>
  <c r="L141" i="30"/>
  <c r="K141" i="30"/>
  <c r="AJ140" i="30"/>
  <c r="AC140" i="30"/>
  <c r="AA140" i="30"/>
  <c r="Z140" i="30"/>
  <c r="X140" i="30"/>
  <c r="W140" i="30"/>
  <c r="U140" i="30"/>
  <c r="T140" i="30"/>
  <c r="R140" i="30"/>
  <c r="Q140" i="30"/>
  <c r="O140" i="30"/>
  <c r="N140" i="30"/>
  <c r="L140" i="30"/>
  <c r="K140" i="30"/>
  <c r="AJ139" i="30"/>
  <c r="AC139" i="30"/>
  <c r="AA139" i="30"/>
  <c r="Z139" i="30"/>
  <c r="X139" i="30"/>
  <c r="W139" i="30"/>
  <c r="U139" i="30"/>
  <c r="T139" i="30"/>
  <c r="R139" i="30"/>
  <c r="Q139" i="30"/>
  <c r="O139" i="30"/>
  <c r="N139" i="30"/>
  <c r="L139" i="30"/>
  <c r="K139" i="30"/>
  <c r="AJ138" i="30"/>
  <c r="AC138" i="30"/>
  <c r="AA138" i="30"/>
  <c r="Z138" i="30"/>
  <c r="X138" i="30"/>
  <c r="W138" i="30"/>
  <c r="U138" i="30"/>
  <c r="T138" i="30"/>
  <c r="R138" i="30"/>
  <c r="Q138" i="30"/>
  <c r="O138" i="30"/>
  <c r="N138" i="30"/>
  <c r="L138" i="30"/>
  <c r="K138" i="30"/>
  <c r="AJ137" i="30"/>
  <c r="AC137" i="30"/>
  <c r="AA137" i="30"/>
  <c r="Z137" i="30"/>
  <c r="X137" i="30"/>
  <c r="W137" i="30"/>
  <c r="U137" i="30"/>
  <c r="T137" i="30"/>
  <c r="R137" i="30"/>
  <c r="Q137" i="30"/>
  <c r="O137" i="30"/>
  <c r="N137" i="30"/>
  <c r="L137" i="30"/>
  <c r="K137" i="30"/>
  <c r="AJ136" i="30"/>
  <c r="AC136" i="30"/>
  <c r="AA136" i="30"/>
  <c r="Z136" i="30"/>
  <c r="X136" i="30"/>
  <c r="W136" i="30"/>
  <c r="U136" i="30"/>
  <c r="T136" i="30"/>
  <c r="R136" i="30"/>
  <c r="Q136" i="30"/>
  <c r="O136" i="30"/>
  <c r="N136" i="30"/>
  <c r="L136" i="30"/>
  <c r="K136" i="30"/>
  <c r="AJ135" i="30"/>
  <c r="AC135" i="30"/>
  <c r="AA135" i="30"/>
  <c r="Z135" i="30"/>
  <c r="X135" i="30"/>
  <c r="W135" i="30"/>
  <c r="U135" i="30"/>
  <c r="T135" i="30"/>
  <c r="R135" i="30"/>
  <c r="Q135" i="30"/>
  <c r="O135" i="30"/>
  <c r="N135" i="30"/>
  <c r="L135" i="30"/>
  <c r="K135" i="30"/>
  <c r="AJ134" i="30"/>
  <c r="AC134" i="30"/>
  <c r="AA134" i="30"/>
  <c r="Z134" i="30"/>
  <c r="X134" i="30"/>
  <c r="W134" i="30"/>
  <c r="U134" i="30"/>
  <c r="T134" i="30"/>
  <c r="R134" i="30"/>
  <c r="Q134" i="30"/>
  <c r="O134" i="30"/>
  <c r="N134" i="30"/>
  <c r="L134" i="30"/>
  <c r="K134" i="30"/>
  <c r="AJ133" i="30"/>
  <c r="AC133" i="30"/>
  <c r="AA133" i="30"/>
  <c r="Z133" i="30"/>
  <c r="X133" i="30"/>
  <c r="W133" i="30"/>
  <c r="U133" i="30"/>
  <c r="T133" i="30"/>
  <c r="R133" i="30"/>
  <c r="Q133" i="30"/>
  <c r="O133" i="30"/>
  <c r="N133" i="30"/>
  <c r="L133" i="30"/>
  <c r="K133" i="30"/>
  <c r="AJ132" i="30"/>
  <c r="AC132" i="30"/>
  <c r="AA132" i="30"/>
  <c r="Z132" i="30"/>
  <c r="X132" i="30"/>
  <c r="W132" i="30"/>
  <c r="U132" i="30"/>
  <c r="T132" i="30"/>
  <c r="R132" i="30"/>
  <c r="Q132" i="30"/>
  <c r="O132" i="30"/>
  <c r="N132" i="30"/>
  <c r="L132" i="30"/>
  <c r="K132" i="30"/>
  <c r="AJ131" i="30"/>
  <c r="AC131" i="30"/>
  <c r="AA131" i="30"/>
  <c r="Z131" i="30"/>
  <c r="X131" i="30"/>
  <c r="W131" i="30"/>
  <c r="U131" i="30"/>
  <c r="T131" i="30"/>
  <c r="R131" i="30"/>
  <c r="Q131" i="30"/>
  <c r="O131" i="30"/>
  <c r="N131" i="30"/>
  <c r="L131" i="30"/>
  <c r="K131" i="30"/>
  <c r="AJ130" i="30"/>
  <c r="AC130" i="30"/>
  <c r="AA130" i="30"/>
  <c r="Z130" i="30"/>
  <c r="X130" i="30"/>
  <c r="W130" i="30"/>
  <c r="U130" i="30"/>
  <c r="T130" i="30"/>
  <c r="R130" i="30"/>
  <c r="Q130" i="30"/>
  <c r="O130" i="30"/>
  <c r="N130" i="30"/>
  <c r="L130" i="30"/>
  <c r="K130" i="30"/>
  <c r="AJ129" i="30"/>
  <c r="AC129" i="30"/>
  <c r="AA129" i="30"/>
  <c r="Z129" i="30"/>
  <c r="X129" i="30"/>
  <c r="W129" i="30"/>
  <c r="U129" i="30"/>
  <c r="T129" i="30"/>
  <c r="R129" i="30"/>
  <c r="Q129" i="30"/>
  <c r="O129" i="30"/>
  <c r="N129" i="30"/>
  <c r="L129" i="30"/>
  <c r="K129" i="30"/>
  <c r="AJ128" i="30"/>
  <c r="AC128" i="30"/>
  <c r="AA128" i="30"/>
  <c r="Z128" i="30"/>
  <c r="X128" i="30"/>
  <c r="W128" i="30"/>
  <c r="U128" i="30"/>
  <c r="T128" i="30"/>
  <c r="R128" i="30"/>
  <c r="Q128" i="30"/>
  <c r="O128" i="30"/>
  <c r="N128" i="30"/>
  <c r="L128" i="30"/>
  <c r="K128" i="30"/>
  <c r="AJ127" i="30"/>
  <c r="AC127" i="30"/>
  <c r="AA127" i="30"/>
  <c r="Z127" i="30"/>
  <c r="X127" i="30"/>
  <c r="W127" i="30"/>
  <c r="U127" i="30"/>
  <c r="T127" i="30"/>
  <c r="R127" i="30"/>
  <c r="Q127" i="30"/>
  <c r="O127" i="30"/>
  <c r="N127" i="30"/>
  <c r="L127" i="30"/>
  <c r="K127" i="30"/>
  <c r="AJ126" i="30"/>
  <c r="AC126" i="30"/>
  <c r="AA126" i="30"/>
  <c r="Z126" i="30"/>
  <c r="X126" i="30"/>
  <c r="W126" i="30"/>
  <c r="U126" i="30"/>
  <c r="T126" i="30"/>
  <c r="R126" i="30"/>
  <c r="Q126" i="30"/>
  <c r="O126" i="30"/>
  <c r="N126" i="30"/>
  <c r="L126" i="30"/>
  <c r="K126" i="30"/>
  <c r="AJ125" i="30"/>
  <c r="AC125" i="30"/>
  <c r="AA125" i="30"/>
  <c r="Z125" i="30"/>
  <c r="X125" i="30"/>
  <c r="W125" i="30"/>
  <c r="U125" i="30"/>
  <c r="T125" i="30"/>
  <c r="R125" i="30"/>
  <c r="Q125" i="30"/>
  <c r="O125" i="30"/>
  <c r="N125" i="30"/>
  <c r="L125" i="30"/>
  <c r="K125" i="30"/>
  <c r="AJ124" i="30"/>
  <c r="AC124" i="30"/>
  <c r="AA124" i="30"/>
  <c r="Z124" i="30"/>
  <c r="X124" i="30"/>
  <c r="W124" i="30"/>
  <c r="U124" i="30"/>
  <c r="T124" i="30"/>
  <c r="R124" i="30"/>
  <c r="Q124" i="30"/>
  <c r="O124" i="30"/>
  <c r="N124" i="30"/>
  <c r="L124" i="30"/>
  <c r="K124" i="30"/>
  <c r="AJ123" i="30"/>
  <c r="AC123" i="30"/>
  <c r="AA123" i="30"/>
  <c r="Z123" i="30"/>
  <c r="X123" i="30"/>
  <c r="W123" i="30"/>
  <c r="U123" i="30"/>
  <c r="T123" i="30"/>
  <c r="R123" i="30"/>
  <c r="Q123" i="30"/>
  <c r="O123" i="30"/>
  <c r="N123" i="30"/>
  <c r="L123" i="30"/>
  <c r="K123" i="30"/>
  <c r="AJ122" i="30"/>
  <c r="AC122" i="30"/>
  <c r="AA122" i="30"/>
  <c r="Z122" i="30"/>
  <c r="X122" i="30"/>
  <c r="W122" i="30"/>
  <c r="U122" i="30"/>
  <c r="T122" i="30"/>
  <c r="R122" i="30"/>
  <c r="Q122" i="30"/>
  <c r="O122" i="30"/>
  <c r="N122" i="30"/>
  <c r="L122" i="30"/>
  <c r="K122" i="30"/>
  <c r="AJ121" i="30"/>
  <c r="AC121" i="30"/>
  <c r="AA121" i="30"/>
  <c r="Z121" i="30"/>
  <c r="X121" i="30"/>
  <c r="W121" i="30"/>
  <c r="U121" i="30"/>
  <c r="T121" i="30"/>
  <c r="R121" i="30"/>
  <c r="Q121" i="30"/>
  <c r="O121" i="30"/>
  <c r="N121" i="30"/>
  <c r="L121" i="30"/>
  <c r="K121" i="30"/>
  <c r="AJ120" i="30"/>
  <c r="AC120" i="30"/>
  <c r="AA120" i="30"/>
  <c r="Z120" i="30"/>
  <c r="X120" i="30"/>
  <c r="W120" i="30"/>
  <c r="U120" i="30"/>
  <c r="T120" i="30"/>
  <c r="R120" i="30"/>
  <c r="Q120" i="30"/>
  <c r="O120" i="30"/>
  <c r="N120" i="30"/>
  <c r="L120" i="30"/>
  <c r="K120" i="30"/>
  <c r="AJ119" i="30"/>
  <c r="AC119" i="30"/>
  <c r="AA119" i="30"/>
  <c r="Z119" i="30"/>
  <c r="X119" i="30"/>
  <c r="W119" i="30"/>
  <c r="U119" i="30"/>
  <c r="T119" i="30"/>
  <c r="R119" i="30"/>
  <c r="Q119" i="30"/>
  <c r="O119" i="30"/>
  <c r="N119" i="30"/>
  <c r="L119" i="30"/>
  <c r="K119" i="30"/>
  <c r="AJ118" i="30"/>
  <c r="AC118" i="30"/>
  <c r="AA118" i="30"/>
  <c r="Z118" i="30"/>
  <c r="X118" i="30"/>
  <c r="W118" i="30"/>
  <c r="U118" i="30"/>
  <c r="T118" i="30"/>
  <c r="R118" i="30"/>
  <c r="Q118" i="30"/>
  <c r="O118" i="30"/>
  <c r="N118" i="30"/>
  <c r="L118" i="30"/>
  <c r="K118" i="30"/>
  <c r="AJ117" i="30"/>
  <c r="AC117" i="30"/>
  <c r="AA117" i="30"/>
  <c r="Z117" i="30"/>
  <c r="X117" i="30"/>
  <c r="W117" i="30"/>
  <c r="U117" i="30"/>
  <c r="T117" i="30"/>
  <c r="R117" i="30"/>
  <c r="Q117" i="30"/>
  <c r="O117" i="30"/>
  <c r="N117" i="30"/>
  <c r="L117" i="30"/>
  <c r="K117" i="30"/>
  <c r="AJ116" i="30"/>
  <c r="AC116" i="30"/>
  <c r="AA116" i="30"/>
  <c r="Z116" i="30"/>
  <c r="X116" i="30"/>
  <c r="W116" i="30"/>
  <c r="U116" i="30"/>
  <c r="T116" i="30"/>
  <c r="R116" i="30"/>
  <c r="Q116" i="30"/>
  <c r="O116" i="30"/>
  <c r="N116" i="30"/>
  <c r="L116" i="30"/>
  <c r="K116" i="30"/>
  <c r="AJ115" i="30"/>
  <c r="AC115" i="30"/>
  <c r="AA115" i="30"/>
  <c r="Z115" i="30"/>
  <c r="X115" i="30"/>
  <c r="W115" i="30"/>
  <c r="U115" i="30"/>
  <c r="T115" i="30"/>
  <c r="R115" i="30"/>
  <c r="Q115" i="30"/>
  <c r="O115" i="30"/>
  <c r="N115" i="30"/>
  <c r="L115" i="30"/>
  <c r="K115" i="30"/>
  <c r="AJ114" i="30"/>
  <c r="AC114" i="30"/>
  <c r="AA114" i="30"/>
  <c r="Z114" i="30"/>
  <c r="X114" i="30"/>
  <c r="W114" i="30"/>
  <c r="U114" i="30"/>
  <c r="T114" i="30"/>
  <c r="R114" i="30"/>
  <c r="Q114" i="30"/>
  <c r="O114" i="30"/>
  <c r="N114" i="30"/>
  <c r="L114" i="30"/>
  <c r="K114" i="30"/>
  <c r="AJ113" i="30"/>
  <c r="AC113" i="30"/>
  <c r="AA113" i="30"/>
  <c r="Z113" i="30"/>
  <c r="X113" i="30"/>
  <c r="W113" i="30"/>
  <c r="U113" i="30"/>
  <c r="T113" i="30"/>
  <c r="R113" i="30"/>
  <c r="Q113" i="30"/>
  <c r="O113" i="30"/>
  <c r="N113" i="30"/>
  <c r="L113" i="30"/>
  <c r="K113" i="30"/>
  <c r="AJ112" i="30"/>
  <c r="AC112" i="30"/>
  <c r="AA112" i="30"/>
  <c r="Z112" i="30"/>
  <c r="X112" i="30"/>
  <c r="W112" i="30"/>
  <c r="U112" i="30"/>
  <c r="T112" i="30"/>
  <c r="R112" i="30"/>
  <c r="Q112" i="30"/>
  <c r="O112" i="30"/>
  <c r="N112" i="30"/>
  <c r="L112" i="30"/>
  <c r="K112" i="30"/>
  <c r="AJ111" i="30"/>
  <c r="AC111" i="30"/>
  <c r="AA111" i="30"/>
  <c r="Z111" i="30"/>
  <c r="X111" i="30"/>
  <c r="W111" i="30"/>
  <c r="U111" i="30"/>
  <c r="T111" i="30"/>
  <c r="R111" i="30"/>
  <c r="Q111" i="30"/>
  <c r="O111" i="30"/>
  <c r="N111" i="30"/>
  <c r="L111" i="30"/>
  <c r="K111" i="30"/>
  <c r="AJ110" i="30"/>
  <c r="AC110" i="30"/>
  <c r="AA110" i="30"/>
  <c r="Z110" i="30"/>
  <c r="X110" i="30"/>
  <c r="W110" i="30"/>
  <c r="U110" i="30"/>
  <c r="T110" i="30"/>
  <c r="R110" i="30"/>
  <c r="Q110" i="30"/>
  <c r="O110" i="30"/>
  <c r="N110" i="30"/>
  <c r="L110" i="30"/>
  <c r="K110" i="30"/>
  <c r="AJ109" i="30"/>
  <c r="AC109" i="30"/>
  <c r="AA109" i="30"/>
  <c r="Z109" i="30"/>
  <c r="X109" i="30"/>
  <c r="W109" i="30"/>
  <c r="U109" i="30"/>
  <c r="T109" i="30"/>
  <c r="R109" i="30"/>
  <c r="Q109" i="30"/>
  <c r="O109" i="30"/>
  <c r="N109" i="30"/>
  <c r="L109" i="30"/>
  <c r="K109" i="30"/>
  <c r="AJ108" i="30"/>
  <c r="AC108" i="30"/>
  <c r="AA108" i="30"/>
  <c r="Z108" i="30"/>
  <c r="X108" i="30"/>
  <c r="W108" i="30"/>
  <c r="U108" i="30"/>
  <c r="T108" i="30"/>
  <c r="R108" i="30"/>
  <c r="Q108" i="30"/>
  <c r="O108" i="30"/>
  <c r="N108" i="30"/>
  <c r="L108" i="30"/>
  <c r="K108" i="30"/>
  <c r="AJ107" i="30"/>
  <c r="AC107" i="30"/>
  <c r="AA107" i="30"/>
  <c r="Z107" i="30"/>
  <c r="X107" i="30"/>
  <c r="W107" i="30"/>
  <c r="U107" i="30"/>
  <c r="T107" i="30"/>
  <c r="R107" i="30"/>
  <c r="Q107" i="30"/>
  <c r="O107" i="30"/>
  <c r="N107" i="30"/>
  <c r="L107" i="30"/>
  <c r="K107" i="30"/>
  <c r="AJ106" i="30"/>
  <c r="AC106" i="30"/>
  <c r="AE106" i="30" s="1"/>
  <c r="AA106" i="30"/>
  <c r="Z106" i="30"/>
  <c r="X106" i="30"/>
  <c r="W106" i="30"/>
  <c r="U106" i="30"/>
  <c r="T106" i="30"/>
  <c r="R106" i="30"/>
  <c r="Q106" i="30"/>
  <c r="O106" i="30"/>
  <c r="N106" i="30"/>
  <c r="L106" i="30"/>
  <c r="K106" i="30"/>
  <c r="AJ105" i="30"/>
  <c r="AC105" i="30"/>
  <c r="AA105" i="30"/>
  <c r="Z105" i="30"/>
  <c r="X105" i="30"/>
  <c r="W105" i="30"/>
  <c r="U105" i="30"/>
  <c r="T105" i="30"/>
  <c r="R105" i="30"/>
  <c r="Q105" i="30"/>
  <c r="O105" i="30"/>
  <c r="N105" i="30"/>
  <c r="L105" i="30"/>
  <c r="K105" i="30"/>
  <c r="AJ104" i="30"/>
  <c r="AC104" i="30"/>
  <c r="AA104" i="30"/>
  <c r="Z104" i="30"/>
  <c r="X104" i="30"/>
  <c r="W104" i="30"/>
  <c r="U104" i="30"/>
  <c r="T104" i="30"/>
  <c r="R104" i="30"/>
  <c r="Q104" i="30"/>
  <c r="O104" i="30"/>
  <c r="N104" i="30"/>
  <c r="L104" i="30"/>
  <c r="K104" i="30"/>
  <c r="AJ103" i="30"/>
  <c r="AC103" i="30"/>
  <c r="AA103" i="30"/>
  <c r="Z103" i="30"/>
  <c r="X103" i="30"/>
  <c r="W103" i="30"/>
  <c r="U103" i="30"/>
  <c r="T103" i="30"/>
  <c r="R103" i="30"/>
  <c r="Q103" i="30"/>
  <c r="O103" i="30"/>
  <c r="N103" i="30"/>
  <c r="L103" i="30"/>
  <c r="K103" i="30"/>
  <c r="AJ102" i="30"/>
  <c r="AC102" i="30"/>
  <c r="AA102" i="30"/>
  <c r="Z102" i="30"/>
  <c r="X102" i="30"/>
  <c r="W102" i="30"/>
  <c r="U102" i="30"/>
  <c r="T102" i="30"/>
  <c r="R102" i="30"/>
  <c r="Q102" i="30"/>
  <c r="O102" i="30"/>
  <c r="N102" i="30"/>
  <c r="L102" i="30"/>
  <c r="K102" i="30"/>
  <c r="AJ101" i="30"/>
  <c r="AC101" i="30"/>
  <c r="AA101" i="30"/>
  <c r="Z101" i="30"/>
  <c r="X101" i="30"/>
  <c r="W101" i="30"/>
  <c r="U101" i="30"/>
  <c r="T101" i="30"/>
  <c r="R101" i="30"/>
  <c r="Q101" i="30"/>
  <c r="O101" i="30"/>
  <c r="N101" i="30"/>
  <c r="L101" i="30"/>
  <c r="K101" i="30"/>
  <c r="AJ100" i="30"/>
  <c r="AC100" i="30"/>
  <c r="AA100" i="30"/>
  <c r="Z100" i="30"/>
  <c r="X100" i="30"/>
  <c r="W100" i="30"/>
  <c r="U100" i="30"/>
  <c r="T100" i="30"/>
  <c r="R100" i="30"/>
  <c r="Q100" i="30"/>
  <c r="O100" i="30"/>
  <c r="N100" i="30"/>
  <c r="L100" i="30"/>
  <c r="K100" i="30"/>
  <c r="AJ99" i="30"/>
  <c r="AC99" i="30"/>
  <c r="AA99" i="30"/>
  <c r="Z99" i="30"/>
  <c r="X99" i="30"/>
  <c r="W99" i="30"/>
  <c r="U99" i="30"/>
  <c r="T99" i="30"/>
  <c r="R99" i="30"/>
  <c r="Q99" i="30"/>
  <c r="O99" i="30"/>
  <c r="N99" i="30"/>
  <c r="L99" i="30"/>
  <c r="K99" i="30"/>
  <c r="AJ98" i="30"/>
  <c r="AC98" i="30"/>
  <c r="AA98" i="30"/>
  <c r="Z98" i="30"/>
  <c r="X98" i="30"/>
  <c r="W98" i="30"/>
  <c r="U98" i="30"/>
  <c r="T98" i="30"/>
  <c r="R98" i="30"/>
  <c r="Q98" i="30"/>
  <c r="O98" i="30"/>
  <c r="N98" i="30"/>
  <c r="L98" i="30"/>
  <c r="K98" i="30"/>
  <c r="AJ97" i="30"/>
  <c r="AC97" i="30"/>
  <c r="AA97" i="30"/>
  <c r="Z97" i="30"/>
  <c r="X97" i="30"/>
  <c r="W97" i="30"/>
  <c r="U97" i="30"/>
  <c r="T97" i="30"/>
  <c r="R97" i="30"/>
  <c r="Q97" i="30"/>
  <c r="O97" i="30"/>
  <c r="N97" i="30"/>
  <c r="L97" i="30"/>
  <c r="K97" i="30"/>
  <c r="AJ96" i="30"/>
  <c r="AC96" i="30"/>
  <c r="AA96" i="30"/>
  <c r="Z96" i="30"/>
  <c r="X96" i="30"/>
  <c r="W96" i="30"/>
  <c r="U96" i="30"/>
  <c r="T96" i="30"/>
  <c r="R96" i="30"/>
  <c r="Q96" i="30"/>
  <c r="O96" i="30"/>
  <c r="N96" i="30"/>
  <c r="L96" i="30"/>
  <c r="K96" i="30"/>
  <c r="AJ95" i="30"/>
  <c r="AC95" i="30"/>
  <c r="AA95" i="30"/>
  <c r="Z95" i="30"/>
  <c r="X95" i="30"/>
  <c r="W95" i="30"/>
  <c r="U95" i="30"/>
  <c r="T95" i="30"/>
  <c r="R95" i="30"/>
  <c r="Q95" i="30"/>
  <c r="O95" i="30"/>
  <c r="N95" i="30"/>
  <c r="L95" i="30"/>
  <c r="K95" i="30"/>
  <c r="AJ94" i="30"/>
  <c r="AC94" i="30"/>
  <c r="AA94" i="30"/>
  <c r="Z94" i="30"/>
  <c r="X94" i="30"/>
  <c r="W94" i="30"/>
  <c r="U94" i="30"/>
  <c r="T94" i="30"/>
  <c r="R94" i="30"/>
  <c r="Q94" i="30"/>
  <c r="O94" i="30"/>
  <c r="N94" i="30"/>
  <c r="L94" i="30"/>
  <c r="K94" i="30"/>
  <c r="AJ93" i="30"/>
  <c r="AC93" i="30"/>
  <c r="AA93" i="30"/>
  <c r="Z93" i="30"/>
  <c r="X93" i="30"/>
  <c r="W93" i="30"/>
  <c r="U93" i="30"/>
  <c r="T93" i="30"/>
  <c r="R93" i="30"/>
  <c r="Q93" i="30"/>
  <c r="O93" i="30"/>
  <c r="N93" i="30"/>
  <c r="L93" i="30"/>
  <c r="K93" i="30"/>
  <c r="AJ92" i="30"/>
  <c r="AC92" i="30"/>
  <c r="AA92" i="30"/>
  <c r="Z92" i="30"/>
  <c r="X92" i="30"/>
  <c r="W92" i="30"/>
  <c r="U92" i="30"/>
  <c r="T92" i="30"/>
  <c r="R92" i="30"/>
  <c r="Q92" i="30"/>
  <c r="O92" i="30"/>
  <c r="N92" i="30"/>
  <c r="L92" i="30"/>
  <c r="K92" i="30"/>
  <c r="AJ91" i="30"/>
  <c r="AC91" i="30"/>
  <c r="AA91" i="30"/>
  <c r="Z91" i="30"/>
  <c r="X91" i="30"/>
  <c r="W91" i="30"/>
  <c r="U91" i="30"/>
  <c r="T91" i="30"/>
  <c r="R91" i="30"/>
  <c r="Q91" i="30"/>
  <c r="O91" i="30"/>
  <c r="N91" i="30"/>
  <c r="L91" i="30"/>
  <c r="K91" i="30"/>
  <c r="AJ90" i="30"/>
  <c r="AC90" i="30"/>
  <c r="AA90" i="30"/>
  <c r="Z90" i="30"/>
  <c r="X90" i="30"/>
  <c r="W90" i="30"/>
  <c r="U90" i="30"/>
  <c r="T90" i="30"/>
  <c r="R90" i="30"/>
  <c r="Q90" i="30"/>
  <c r="O90" i="30"/>
  <c r="N90" i="30"/>
  <c r="L90" i="30"/>
  <c r="K90" i="30"/>
  <c r="AJ89" i="30"/>
  <c r="AC89" i="30"/>
  <c r="AA89" i="30"/>
  <c r="Z89" i="30"/>
  <c r="X89" i="30"/>
  <c r="W89" i="30"/>
  <c r="U89" i="30"/>
  <c r="T89" i="30"/>
  <c r="R89" i="30"/>
  <c r="Q89" i="30"/>
  <c r="O89" i="30"/>
  <c r="N89" i="30"/>
  <c r="L89" i="30"/>
  <c r="K89" i="30"/>
  <c r="AJ88" i="30"/>
  <c r="AC88" i="30"/>
  <c r="AA88" i="30"/>
  <c r="Z88" i="30"/>
  <c r="X88" i="30"/>
  <c r="W88" i="30"/>
  <c r="U88" i="30"/>
  <c r="T88" i="30"/>
  <c r="R88" i="30"/>
  <c r="Q88" i="30"/>
  <c r="O88" i="30"/>
  <c r="N88" i="30"/>
  <c r="L88" i="30"/>
  <c r="K88" i="30"/>
  <c r="AJ87" i="30"/>
  <c r="AC87" i="30"/>
  <c r="AA87" i="30"/>
  <c r="Z87" i="30"/>
  <c r="X87" i="30"/>
  <c r="W87" i="30"/>
  <c r="U87" i="30"/>
  <c r="T87" i="30"/>
  <c r="R87" i="30"/>
  <c r="Q87" i="30"/>
  <c r="O87" i="30"/>
  <c r="N87" i="30"/>
  <c r="L87" i="30"/>
  <c r="K87" i="30"/>
  <c r="AJ86" i="30"/>
  <c r="AC86" i="30"/>
  <c r="AA86" i="30"/>
  <c r="Z86" i="30"/>
  <c r="X86" i="30"/>
  <c r="W86" i="30"/>
  <c r="U86" i="30"/>
  <c r="T86" i="30"/>
  <c r="R86" i="30"/>
  <c r="Q86" i="30"/>
  <c r="O86" i="30"/>
  <c r="N86" i="30"/>
  <c r="L86" i="30"/>
  <c r="K86" i="30"/>
  <c r="AJ206" i="30"/>
  <c r="AC206" i="30"/>
  <c r="AD206" i="30" s="1"/>
  <c r="AA206" i="30"/>
  <c r="Z206" i="30"/>
  <c r="X206" i="30"/>
  <c r="W206" i="30"/>
  <c r="U206" i="30"/>
  <c r="T206" i="30"/>
  <c r="R206" i="30"/>
  <c r="Q206" i="30"/>
  <c r="O206" i="30"/>
  <c r="N206" i="30"/>
  <c r="L206" i="30"/>
  <c r="K206" i="30"/>
  <c r="AJ205" i="30"/>
  <c r="AC205" i="30"/>
  <c r="AD205" i="30" s="1"/>
  <c r="AA205" i="30"/>
  <c r="Z205" i="30"/>
  <c r="X205" i="30"/>
  <c r="W205" i="30"/>
  <c r="U205" i="30"/>
  <c r="T205" i="30"/>
  <c r="R205" i="30"/>
  <c r="Q205" i="30"/>
  <c r="O205" i="30"/>
  <c r="N205" i="30"/>
  <c r="L205" i="30"/>
  <c r="K205" i="30"/>
  <c r="AJ204" i="30"/>
  <c r="AC204" i="30"/>
  <c r="AA204" i="30"/>
  <c r="Z204" i="30"/>
  <c r="X204" i="30"/>
  <c r="W204" i="30"/>
  <c r="U204" i="30"/>
  <c r="T204" i="30"/>
  <c r="R204" i="30"/>
  <c r="Q204" i="30"/>
  <c r="O204" i="30"/>
  <c r="N204" i="30"/>
  <c r="L204" i="30"/>
  <c r="K204" i="30"/>
  <c r="AJ203" i="30"/>
  <c r="AC203" i="30"/>
  <c r="AD203" i="30" s="1"/>
  <c r="AA203" i="30"/>
  <c r="Z203" i="30"/>
  <c r="X203" i="30"/>
  <c r="W203" i="30"/>
  <c r="U203" i="30"/>
  <c r="T203" i="30"/>
  <c r="R203" i="30"/>
  <c r="Q203" i="30"/>
  <c r="O203" i="30"/>
  <c r="N203" i="30"/>
  <c r="L203" i="30"/>
  <c r="K203" i="30"/>
  <c r="AJ202" i="30"/>
  <c r="AC202" i="30"/>
  <c r="AA202" i="30"/>
  <c r="Z202" i="30"/>
  <c r="X202" i="30"/>
  <c r="W202" i="30"/>
  <c r="U202" i="30"/>
  <c r="T202" i="30"/>
  <c r="R202" i="30"/>
  <c r="Q202" i="30"/>
  <c r="O202" i="30"/>
  <c r="N202" i="30"/>
  <c r="L202" i="30"/>
  <c r="K202" i="30"/>
  <c r="AJ201" i="30"/>
  <c r="AC201" i="30"/>
  <c r="AA201" i="30"/>
  <c r="Z201" i="30"/>
  <c r="X201" i="30"/>
  <c r="W201" i="30"/>
  <c r="U201" i="30"/>
  <c r="T201" i="30"/>
  <c r="R201" i="30"/>
  <c r="Q201" i="30"/>
  <c r="O201" i="30"/>
  <c r="N201" i="30"/>
  <c r="L201" i="30"/>
  <c r="K201" i="30"/>
  <c r="AJ200" i="30"/>
  <c r="AC200" i="30"/>
  <c r="AA200" i="30"/>
  <c r="Z200" i="30"/>
  <c r="X200" i="30"/>
  <c r="W200" i="30"/>
  <c r="U200" i="30"/>
  <c r="T200" i="30"/>
  <c r="R200" i="30"/>
  <c r="Q200" i="30"/>
  <c r="O200" i="30"/>
  <c r="N200" i="30"/>
  <c r="L200" i="30"/>
  <c r="K200" i="30"/>
  <c r="AJ199" i="30"/>
  <c r="AC199" i="30"/>
  <c r="AA199" i="30"/>
  <c r="Z199" i="30"/>
  <c r="X199" i="30"/>
  <c r="W199" i="30"/>
  <c r="U199" i="30"/>
  <c r="T199" i="30"/>
  <c r="R199" i="30"/>
  <c r="Q199" i="30"/>
  <c r="O199" i="30"/>
  <c r="N199" i="30"/>
  <c r="L199" i="30"/>
  <c r="K199" i="30"/>
  <c r="AJ198" i="30"/>
  <c r="AC198" i="30"/>
  <c r="AE198" i="30" s="1"/>
  <c r="AA198" i="30"/>
  <c r="Z198" i="30"/>
  <c r="X198" i="30"/>
  <c r="W198" i="30"/>
  <c r="U198" i="30"/>
  <c r="T198" i="30"/>
  <c r="R198" i="30"/>
  <c r="Q198" i="30"/>
  <c r="O198" i="30"/>
  <c r="N198" i="30"/>
  <c r="L198" i="30"/>
  <c r="K198" i="30"/>
  <c r="AJ197" i="30"/>
  <c r="AC197" i="30"/>
  <c r="AA197" i="30"/>
  <c r="Z197" i="30"/>
  <c r="X197" i="30"/>
  <c r="W197" i="30"/>
  <c r="U197" i="30"/>
  <c r="T197" i="30"/>
  <c r="R197" i="30"/>
  <c r="Q197" i="30"/>
  <c r="O197" i="30"/>
  <c r="N197" i="30"/>
  <c r="L197" i="30"/>
  <c r="K197" i="30"/>
  <c r="AJ196" i="30"/>
  <c r="AC196" i="30"/>
  <c r="AA196" i="30"/>
  <c r="Z196" i="30"/>
  <c r="X196" i="30"/>
  <c r="W196" i="30"/>
  <c r="U196" i="30"/>
  <c r="T196" i="30"/>
  <c r="R196" i="30"/>
  <c r="Q196" i="30"/>
  <c r="O196" i="30"/>
  <c r="N196" i="30"/>
  <c r="L196" i="30"/>
  <c r="K196" i="30"/>
  <c r="AJ195" i="30"/>
  <c r="AC195" i="30"/>
  <c r="AA195" i="30"/>
  <c r="Z195" i="30"/>
  <c r="X195" i="30"/>
  <c r="W195" i="30"/>
  <c r="U195" i="30"/>
  <c r="T195" i="30"/>
  <c r="R195" i="30"/>
  <c r="Q195" i="30"/>
  <c r="O195" i="30"/>
  <c r="N195" i="30"/>
  <c r="L195" i="30"/>
  <c r="K195" i="30"/>
  <c r="AJ194" i="30"/>
  <c r="AC194" i="30"/>
  <c r="AA194" i="30"/>
  <c r="Z194" i="30"/>
  <c r="X194" i="30"/>
  <c r="W194" i="30"/>
  <c r="U194" i="30"/>
  <c r="T194" i="30"/>
  <c r="R194" i="30"/>
  <c r="Q194" i="30"/>
  <c r="O194" i="30"/>
  <c r="N194" i="30"/>
  <c r="L194" i="30"/>
  <c r="K194" i="30"/>
  <c r="AJ193" i="30"/>
  <c r="AC193" i="30"/>
  <c r="AA193" i="30"/>
  <c r="Z193" i="30"/>
  <c r="X193" i="30"/>
  <c r="W193" i="30"/>
  <c r="U193" i="30"/>
  <c r="T193" i="30"/>
  <c r="R193" i="30"/>
  <c r="Q193" i="30"/>
  <c r="O193" i="30"/>
  <c r="N193" i="30"/>
  <c r="L193" i="30"/>
  <c r="K193" i="30"/>
  <c r="AJ192" i="30"/>
  <c r="AC192" i="30"/>
  <c r="AA192" i="30"/>
  <c r="Z192" i="30"/>
  <c r="X192" i="30"/>
  <c r="W192" i="30"/>
  <c r="U192" i="30"/>
  <c r="T192" i="30"/>
  <c r="R192" i="30"/>
  <c r="Q192" i="30"/>
  <c r="O192" i="30"/>
  <c r="N192" i="30"/>
  <c r="L192" i="30"/>
  <c r="K192" i="30"/>
  <c r="AJ191" i="30"/>
  <c r="AC191" i="30"/>
  <c r="AA191" i="30"/>
  <c r="Z191" i="30"/>
  <c r="X191" i="30"/>
  <c r="W191" i="30"/>
  <c r="U191" i="30"/>
  <c r="T191" i="30"/>
  <c r="R191" i="30"/>
  <c r="Q191" i="30"/>
  <c r="O191" i="30"/>
  <c r="N191" i="30"/>
  <c r="L191" i="30"/>
  <c r="K191" i="30"/>
  <c r="AJ190" i="30"/>
  <c r="AC190" i="30"/>
  <c r="AA190" i="30"/>
  <c r="Z190" i="30"/>
  <c r="X190" i="30"/>
  <c r="W190" i="30"/>
  <c r="U190" i="30"/>
  <c r="T190" i="30"/>
  <c r="R190" i="30"/>
  <c r="Q190" i="30"/>
  <c r="O190" i="30"/>
  <c r="N190" i="30"/>
  <c r="L190" i="30"/>
  <c r="K190" i="30"/>
  <c r="AJ189" i="30"/>
  <c r="AC189" i="30"/>
  <c r="AA189" i="30"/>
  <c r="Z189" i="30"/>
  <c r="X189" i="30"/>
  <c r="W189" i="30"/>
  <c r="U189" i="30"/>
  <c r="T189" i="30"/>
  <c r="R189" i="30"/>
  <c r="Q189" i="30"/>
  <c r="O189" i="30"/>
  <c r="N189" i="30"/>
  <c r="L189" i="30"/>
  <c r="K189" i="30"/>
  <c r="AJ188" i="30"/>
  <c r="AC188" i="30"/>
  <c r="AA188" i="30"/>
  <c r="Z188" i="30"/>
  <c r="X188" i="30"/>
  <c r="W188" i="30"/>
  <c r="U188" i="30"/>
  <c r="T188" i="30"/>
  <c r="R188" i="30"/>
  <c r="Q188" i="30"/>
  <c r="O188" i="30"/>
  <c r="N188" i="30"/>
  <c r="L188" i="30"/>
  <c r="K188" i="30"/>
  <c r="AJ187" i="30"/>
  <c r="AC187" i="30"/>
  <c r="AA187" i="30"/>
  <c r="Z187" i="30"/>
  <c r="X187" i="30"/>
  <c r="W187" i="30"/>
  <c r="U187" i="30"/>
  <c r="T187" i="30"/>
  <c r="R187" i="30"/>
  <c r="Q187" i="30"/>
  <c r="O187" i="30"/>
  <c r="N187" i="30"/>
  <c r="L187" i="30"/>
  <c r="K187" i="30"/>
  <c r="AJ186" i="30"/>
  <c r="AC186" i="30"/>
  <c r="AA186" i="30"/>
  <c r="Z186" i="30"/>
  <c r="X186" i="30"/>
  <c r="W186" i="30"/>
  <c r="U186" i="30"/>
  <c r="T186" i="30"/>
  <c r="R186" i="30"/>
  <c r="Q186" i="30"/>
  <c r="O186" i="30"/>
  <c r="N186" i="30"/>
  <c r="L186" i="30"/>
  <c r="K186" i="30"/>
  <c r="AJ185" i="30"/>
  <c r="AC185" i="30"/>
  <c r="AA185" i="30"/>
  <c r="Z185" i="30"/>
  <c r="X185" i="30"/>
  <c r="W185" i="30"/>
  <c r="U185" i="30"/>
  <c r="T185" i="30"/>
  <c r="R185" i="30"/>
  <c r="Q185" i="30"/>
  <c r="O185" i="30"/>
  <c r="N185" i="30"/>
  <c r="L185" i="30"/>
  <c r="K185" i="30"/>
  <c r="AJ184" i="30"/>
  <c r="AC184" i="30"/>
  <c r="AA184" i="30"/>
  <c r="Z184" i="30"/>
  <c r="X184" i="30"/>
  <c r="W184" i="30"/>
  <c r="U184" i="30"/>
  <c r="T184" i="30"/>
  <c r="R184" i="30"/>
  <c r="Q184" i="30"/>
  <c r="O184" i="30"/>
  <c r="N184" i="30"/>
  <c r="L184" i="30"/>
  <c r="K184" i="30"/>
  <c r="AJ183" i="30"/>
  <c r="AC183" i="30"/>
  <c r="AA183" i="30"/>
  <c r="Z183" i="30"/>
  <c r="X183" i="30"/>
  <c r="W183" i="30"/>
  <c r="U183" i="30"/>
  <c r="T183" i="30"/>
  <c r="R183" i="30"/>
  <c r="Q183" i="30"/>
  <c r="O183" i="30"/>
  <c r="N183" i="30"/>
  <c r="L183" i="30"/>
  <c r="K183" i="30"/>
  <c r="AJ182" i="30"/>
  <c r="AC182" i="30"/>
  <c r="AA182" i="30"/>
  <c r="Z182" i="30"/>
  <c r="X182" i="30"/>
  <c r="W182" i="30"/>
  <c r="U182" i="30"/>
  <c r="T182" i="30"/>
  <c r="R182" i="30"/>
  <c r="Q182" i="30"/>
  <c r="O182" i="30"/>
  <c r="N182" i="30"/>
  <c r="L182" i="30"/>
  <c r="K182" i="30"/>
  <c r="AJ181" i="30"/>
  <c r="AC181" i="30"/>
  <c r="AA181" i="30"/>
  <c r="Z181" i="30"/>
  <c r="X181" i="30"/>
  <c r="W181" i="30"/>
  <c r="U181" i="30"/>
  <c r="T181" i="30"/>
  <c r="R181" i="30"/>
  <c r="Q181" i="30"/>
  <c r="O181" i="30"/>
  <c r="N181" i="30"/>
  <c r="L181" i="30"/>
  <c r="K181" i="30"/>
  <c r="AJ180" i="30"/>
  <c r="AC180" i="30"/>
  <c r="AA180" i="30"/>
  <c r="Z180" i="30"/>
  <c r="X180" i="30"/>
  <c r="W180" i="30"/>
  <c r="U180" i="30"/>
  <c r="T180" i="30"/>
  <c r="R180" i="30"/>
  <c r="Q180" i="30"/>
  <c r="O180" i="30"/>
  <c r="N180" i="30"/>
  <c r="L180" i="30"/>
  <c r="K180" i="30"/>
  <c r="AJ179" i="30"/>
  <c r="AC179" i="30"/>
  <c r="AA179" i="30"/>
  <c r="Z179" i="30"/>
  <c r="X179" i="30"/>
  <c r="W179" i="30"/>
  <c r="U179" i="30"/>
  <c r="T179" i="30"/>
  <c r="R179" i="30"/>
  <c r="Q179" i="30"/>
  <c r="O179" i="30"/>
  <c r="N179" i="30"/>
  <c r="L179" i="30"/>
  <c r="K179" i="30"/>
  <c r="AJ178" i="30"/>
  <c r="AC178" i="30"/>
  <c r="AA178" i="30"/>
  <c r="Z178" i="30"/>
  <c r="X178" i="30"/>
  <c r="W178" i="30"/>
  <c r="U178" i="30"/>
  <c r="T178" i="30"/>
  <c r="R178" i="30"/>
  <c r="Q178" i="30"/>
  <c r="O178" i="30"/>
  <c r="N178" i="30"/>
  <c r="L178" i="30"/>
  <c r="K178" i="30"/>
  <c r="AJ177" i="30"/>
  <c r="AC177" i="30"/>
  <c r="AA177" i="30"/>
  <c r="Z177" i="30"/>
  <c r="X177" i="30"/>
  <c r="W177" i="30"/>
  <c r="U177" i="30"/>
  <c r="T177" i="30"/>
  <c r="R177" i="30"/>
  <c r="Q177" i="30"/>
  <c r="O177" i="30"/>
  <c r="N177" i="30"/>
  <c r="L177" i="30"/>
  <c r="K177" i="30"/>
  <c r="AJ176" i="30"/>
  <c r="AC176" i="30"/>
  <c r="AA176" i="30"/>
  <c r="Z176" i="30"/>
  <c r="X176" i="30"/>
  <c r="W176" i="30"/>
  <c r="U176" i="30"/>
  <c r="T176" i="30"/>
  <c r="R176" i="30"/>
  <c r="Q176" i="30"/>
  <c r="O176" i="30"/>
  <c r="N176" i="30"/>
  <c r="L176" i="30"/>
  <c r="K176" i="30"/>
  <c r="AJ175" i="30"/>
  <c r="AC175" i="30"/>
  <c r="AA175" i="30"/>
  <c r="Z175" i="30"/>
  <c r="X175" i="30"/>
  <c r="W175" i="30"/>
  <c r="U175" i="30"/>
  <c r="T175" i="30"/>
  <c r="R175" i="30"/>
  <c r="Q175" i="30"/>
  <c r="O175" i="30"/>
  <c r="N175" i="30"/>
  <c r="L175" i="30"/>
  <c r="K175" i="30"/>
  <c r="AJ174" i="30"/>
  <c r="AC174" i="30"/>
  <c r="AA174" i="30"/>
  <c r="Z174" i="30"/>
  <c r="X174" i="30"/>
  <c r="W174" i="30"/>
  <c r="U174" i="30"/>
  <c r="T174" i="30"/>
  <c r="R174" i="30"/>
  <c r="Q174" i="30"/>
  <c r="O174" i="30"/>
  <c r="N174" i="30"/>
  <c r="L174" i="30"/>
  <c r="K174" i="30"/>
  <c r="AJ173" i="30"/>
  <c r="AC173" i="30"/>
  <c r="AA173" i="30"/>
  <c r="Z173" i="30"/>
  <c r="X173" i="30"/>
  <c r="W173" i="30"/>
  <c r="U173" i="30"/>
  <c r="T173" i="30"/>
  <c r="R173" i="30"/>
  <c r="Q173" i="30"/>
  <c r="O173" i="30"/>
  <c r="N173" i="30"/>
  <c r="L173" i="30"/>
  <c r="K173" i="30"/>
  <c r="AJ172" i="30"/>
  <c r="AC172" i="30"/>
  <c r="AA172" i="30"/>
  <c r="Z172" i="30"/>
  <c r="X172" i="30"/>
  <c r="W172" i="30"/>
  <c r="U172" i="30"/>
  <c r="T172" i="30"/>
  <c r="R172" i="30"/>
  <c r="Q172" i="30"/>
  <c r="O172" i="30"/>
  <c r="N172" i="30"/>
  <c r="L172" i="30"/>
  <c r="K172" i="30"/>
  <c r="AJ171" i="30"/>
  <c r="AC171" i="30"/>
  <c r="AA171" i="30"/>
  <c r="Z171" i="30"/>
  <c r="X171" i="30"/>
  <c r="W171" i="30"/>
  <c r="U171" i="30"/>
  <c r="T171" i="30"/>
  <c r="R171" i="30"/>
  <c r="Q171" i="30"/>
  <c r="O171" i="30"/>
  <c r="N171" i="30"/>
  <c r="L171" i="30"/>
  <c r="K171" i="30"/>
  <c r="AJ170" i="30"/>
  <c r="AC170" i="30"/>
  <c r="AA170" i="30"/>
  <c r="Z170" i="30"/>
  <c r="X170" i="30"/>
  <c r="W170" i="30"/>
  <c r="U170" i="30"/>
  <c r="T170" i="30"/>
  <c r="R170" i="30"/>
  <c r="Q170" i="30"/>
  <c r="O170" i="30"/>
  <c r="N170" i="30"/>
  <c r="L170" i="30"/>
  <c r="K170" i="30"/>
  <c r="AJ169" i="30"/>
  <c r="AC169" i="30"/>
  <c r="AA169" i="30"/>
  <c r="Z169" i="30"/>
  <c r="X169" i="30"/>
  <c r="W169" i="30"/>
  <c r="U169" i="30"/>
  <c r="T169" i="30"/>
  <c r="R169" i="30"/>
  <c r="Q169" i="30"/>
  <c r="O169" i="30"/>
  <c r="N169" i="30"/>
  <c r="L169" i="30"/>
  <c r="K169" i="30"/>
  <c r="AJ168" i="30"/>
  <c r="AC168" i="30"/>
  <c r="AA168" i="30"/>
  <c r="Z168" i="30"/>
  <c r="X168" i="30"/>
  <c r="W168" i="30"/>
  <c r="U168" i="30"/>
  <c r="T168" i="30"/>
  <c r="R168" i="30"/>
  <c r="Q168" i="30"/>
  <c r="O168" i="30"/>
  <c r="N168" i="30"/>
  <c r="L168" i="30"/>
  <c r="K168" i="30"/>
  <c r="AJ167" i="30"/>
  <c r="AC167" i="30"/>
  <c r="AA167" i="30"/>
  <c r="Z167" i="30"/>
  <c r="X167" i="30"/>
  <c r="W167" i="30"/>
  <c r="U167" i="30"/>
  <c r="T167" i="30"/>
  <c r="R167" i="30"/>
  <c r="Q167" i="30"/>
  <c r="O167" i="30"/>
  <c r="N167" i="30"/>
  <c r="L167" i="30"/>
  <c r="K167" i="30"/>
  <c r="AJ166" i="30"/>
  <c r="AC166" i="30"/>
  <c r="AA166" i="30"/>
  <c r="Z166" i="30"/>
  <c r="X166" i="30"/>
  <c r="W166" i="30"/>
  <c r="U166" i="30"/>
  <c r="T166" i="30"/>
  <c r="R166" i="30"/>
  <c r="Q166" i="30"/>
  <c r="O166" i="30"/>
  <c r="N166" i="30"/>
  <c r="L166" i="30"/>
  <c r="K166" i="30"/>
  <c r="AJ165" i="30"/>
  <c r="AC165" i="30"/>
  <c r="AA165" i="30"/>
  <c r="Z165" i="30"/>
  <c r="X165" i="30"/>
  <c r="W165" i="30"/>
  <c r="U165" i="30"/>
  <c r="T165" i="30"/>
  <c r="R165" i="30"/>
  <c r="Q165" i="30"/>
  <c r="O165" i="30"/>
  <c r="N165" i="30"/>
  <c r="L165" i="30"/>
  <c r="K165" i="30"/>
  <c r="AJ164" i="30"/>
  <c r="AC164" i="30"/>
  <c r="AA164" i="30"/>
  <c r="Z164" i="30"/>
  <c r="X164" i="30"/>
  <c r="W164" i="30"/>
  <c r="U164" i="30"/>
  <c r="T164" i="30"/>
  <c r="R164" i="30"/>
  <c r="Q164" i="30"/>
  <c r="O164" i="30"/>
  <c r="N164" i="30"/>
  <c r="L164" i="30"/>
  <c r="K164" i="30"/>
  <c r="AJ163" i="30"/>
  <c r="AC163" i="30"/>
  <c r="AA163" i="30"/>
  <c r="Z163" i="30"/>
  <c r="X163" i="30"/>
  <c r="W163" i="30"/>
  <c r="U163" i="30"/>
  <c r="T163" i="30"/>
  <c r="R163" i="30"/>
  <c r="Q163" i="30"/>
  <c r="O163" i="30"/>
  <c r="N163" i="30"/>
  <c r="L163" i="30"/>
  <c r="K163" i="30"/>
  <c r="AI211" i="28"/>
  <c r="AB211" i="28"/>
  <c r="Y211" i="28"/>
  <c r="V211" i="28"/>
  <c r="S211" i="28"/>
  <c r="M211" i="28"/>
  <c r="J211" i="28"/>
  <c r="AU10" i="26"/>
  <c r="AJ185" i="28"/>
  <c r="AC185" i="28"/>
  <c r="AA185" i="28"/>
  <c r="Z185" i="28"/>
  <c r="X185" i="28"/>
  <c r="W185" i="28"/>
  <c r="U185" i="28"/>
  <c r="T185" i="28"/>
  <c r="R185" i="28"/>
  <c r="Q185" i="28"/>
  <c r="O185" i="28"/>
  <c r="N185" i="28"/>
  <c r="L185" i="28"/>
  <c r="K185" i="28"/>
  <c r="AJ184" i="28"/>
  <c r="AC184" i="28"/>
  <c r="AA184" i="28"/>
  <c r="Z184" i="28"/>
  <c r="X184" i="28"/>
  <c r="W184" i="28"/>
  <c r="U184" i="28"/>
  <c r="T184" i="28"/>
  <c r="R184" i="28"/>
  <c r="Q184" i="28"/>
  <c r="O184" i="28"/>
  <c r="N184" i="28"/>
  <c r="L184" i="28"/>
  <c r="K184" i="28"/>
  <c r="AJ183" i="28"/>
  <c r="AC183" i="28"/>
  <c r="AA183" i="28"/>
  <c r="Z183" i="28"/>
  <c r="X183" i="28"/>
  <c r="W183" i="28"/>
  <c r="U183" i="28"/>
  <c r="T183" i="28"/>
  <c r="R183" i="28"/>
  <c r="Q183" i="28"/>
  <c r="O183" i="28"/>
  <c r="N183" i="28"/>
  <c r="L183" i="28"/>
  <c r="K183" i="28"/>
  <c r="AJ182" i="28"/>
  <c r="AC182" i="28"/>
  <c r="AA182" i="28"/>
  <c r="Z182" i="28"/>
  <c r="X182" i="28"/>
  <c r="W182" i="28"/>
  <c r="U182" i="28"/>
  <c r="T182" i="28"/>
  <c r="R182" i="28"/>
  <c r="Q182" i="28"/>
  <c r="O182" i="28"/>
  <c r="N182" i="28"/>
  <c r="L182" i="28"/>
  <c r="K182" i="28"/>
  <c r="AJ181" i="28"/>
  <c r="AC181" i="28"/>
  <c r="AA181" i="28"/>
  <c r="Z181" i="28"/>
  <c r="X181" i="28"/>
  <c r="W181" i="28"/>
  <c r="U181" i="28"/>
  <c r="T181" i="28"/>
  <c r="R181" i="28"/>
  <c r="Q181" i="28"/>
  <c r="O181" i="28"/>
  <c r="N181" i="28"/>
  <c r="L181" i="28"/>
  <c r="K181" i="28"/>
  <c r="AJ180" i="28"/>
  <c r="AC180" i="28"/>
  <c r="AA180" i="28"/>
  <c r="Z180" i="28"/>
  <c r="X180" i="28"/>
  <c r="W180" i="28"/>
  <c r="U180" i="28"/>
  <c r="T180" i="28"/>
  <c r="R180" i="28"/>
  <c r="Q180" i="28"/>
  <c r="O180" i="28"/>
  <c r="N180" i="28"/>
  <c r="L180" i="28"/>
  <c r="K180" i="28"/>
  <c r="AJ179" i="28"/>
  <c r="AC179" i="28"/>
  <c r="AA179" i="28"/>
  <c r="Z179" i="28"/>
  <c r="X179" i="28"/>
  <c r="W179" i="28"/>
  <c r="U179" i="28"/>
  <c r="T179" i="28"/>
  <c r="R179" i="28"/>
  <c r="Q179" i="28"/>
  <c r="O179" i="28"/>
  <c r="N179" i="28"/>
  <c r="L179" i="28"/>
  <c r="K179" i="28"/>
  <c r="AJ178" i="28"/>
  <c r="AC178" i="28"/>
  <c r="AA178" i="28"/>
  <c r="Z178" i="28"/>
  <c r="X178" i="28"/>
  <c r="W178" i="28"/>
  <c r="U178" i="28"/>
  <c r="T178" i="28"/>
  <c r="R178" i="28"/>
  <c r="Q178" i="28"/>
  <c r="O178" i="28"/>
  <c r="N178" i="28"/>
  <c r="L178" i="28"/>
  <c r="K178" i="28"/>
  <c r="AJ177" i="28"/>
  <c r="AC177" i="28"/>
  <c r="AA177" i="28"/>
  <c r="Z177" i="28"/>
  <c r="X177" i="28"/>
  <c r="W177" i="28"/>
  <c r="U177" i="28"/>
  <c r="T177" i="28"/>
  <c r="R177" i="28"/>
  <c r="Q177" i="28"/>
  <c r="O177" i="28"/>
  <c r="N177" i="28"/>
  <c r="L177" i="28"/>
  <c r="K177" i="28"/>
  <c r="AJ176" i="28"/>
  <c r="AC176" i="28"/>
  <c r="AA176" i="28"/>
  <c r="Z176" i="28"/>
  <c r="X176" i="28"/>
  <c r="W176" i="28"/>
  <c r="U176" i="28"/>
  <c r="T176" i="28"/>
  <c r="R176" i="28"/>
  <c r="Q176" i="28"/>
  <c r="O176" i="28"/>
  <c r="N176" i="28"/>
  <c r="L176" i="28"/>
  <c r="K176" i="28"/>
  <c r="AJ175" i="28"/>
  <c r="AC175" i="28"/>
  <c r="AA175" i="28"/>
  <c r="Z175" i="28"/>
  <c r="X175" i="28"/>
  <c r="W175" i="28"/>
  <c r="U175" i="28"/>
  <c r="T175" i="28"/>
  <c r="R175" i="28"/>
  <c r="Q175" i="28"/>
  <c r="O175" i="28"/>
  <c r="N175" i="28"/>
  <c r="L175" i="28"/>
  <c r="K175" i="28"/>
  <c r="AJ174" i="28"/>
  <c r="AC174" i="28"/>
  <c r="AA174" i="28"/>
  <c r="Z174" i="28"/>
  <c r="X174" i="28"/>
  <c r="W174" i="28"/>
  <c r="U174" i="28"/>
  <c r="T174" i="28"/>
  <c r="R174" i="28"/>
  <c r="Q174" i="28"/>
  <c r="O174" i="28"/>
  <c r="N174" i="28"/>
  <c r="L174" i="28"/>
  <c r="K174" i="28"/>
  <c r="AJ173" i="28"/>
  <c r="AC173" i="28"/>
  <c r="AA173" i="28"/>
  <c r="Z173" i="28"/>
  <c r="X173" i="28"/>
  <c r="W173" i="28"/>
  <c r="U173" i="28"/>
  <c r="T173" i="28"/>
  <c r="R173" i="28"/>
  <c r="Q173" i="28"/>
  <c r="O173" i="28"/>
  <c r="N173" i="28"/>
  <c r="L173" i="28"/>
  <c r="K173" i="28"/>
  <c r="AJ172" i="28"/>
  <c r="AC172" i="28"/>
  <c r="AA172" i="28"/>
  <c r="Z172" i="28"/>
  <c r="X172" i="28"/>
  <c r="W172" i="28"/>
  <c r="U172" i="28"/>
  <c r="T172" i="28"/>
  <c r="R172" i="28"/>
  <c r="Q172" i="28"/>
  <c r="O172" i="28"/>
  <c r="N172" i="28"/>
  <c r="L172" i="28"/>
  <c r="K172" i="28"/>
  <c r="AJ171" i="28"/>
  <c r="AC171" i="28"/>
  <c r="AA171" i="28"/>
  <c r="Z171" i="28"/>
  <c r="X171" i="28"/>
  <c r="W171" i="28"/>
  <c r="U171" i="28"/>
  <c r="T171" i="28"/>
  <c r="R171" i="28"/>
  <c r="Q171" i="28"/>
  <c r="O171" i="28"/>
  <c r="N171" i="28"/>
  <c r="L171" i="28"/>
  <c r="K171" i="28"/>
  <c r="AJ170" i="28"/>
  <c r="AC170" i="28"/>
  <c r="AA170" i="28"/>
  <c r="Z170" i="28"/>
  <c r="X170" i="28"/>
  <c r="W170" i="28"/>
  <c r="U170" i="28"/>
  <c r="T170" i="28"/>
  <c r="R170" i="28"/>
  <c r="Q170" i="28"/>
  <c r="O170" i="28"/>
  <c r="N170" i="28"/>
  <c r="L170" i="28"/>
  <c r="K170" i="28"/>
  <c r="AJ169" i="28"/>
  <c r="AC169" i="28"/>
  <c r="AA169" i="28"/>
  <c r="Z169" i="28"/>
  <c r="X169" i="28"/>
  <c r="W169" i="28"/>
  <c r="U169" i="28"/>
  <c r="T169" i="28"/>
  <c r="R169" i="28"/>
  <c r="Q169" i="28"/>
  <c r="O169" i="28"/>
  <c r="N169" i="28"/>
  <c r="L169" i="28"/>
  <c r="K169" i="28"/>
  <c r="AJ168" i="28"/>
  <c r="AC168" i="28"/>
  <c r="AA168" i="28"/>
  <c r="Z168" i="28"/>
  <c r="X168" i="28"/>
  <c r="W168" i="28"/>
  <c r="U168" i="28"/>
  <c r="T168" i="28"/>
  <c r="R168" i="28"/>
  <c r="Q168" i="28"/>
  <c r="O168" i="28"/>
  <c r="N168" i="28"/>
  <c r="L168" i="28"/>
  <c r="K168" i="28"/>
  <c r="AJ167" i="28"/>
  <c r="AC167" i="28"/>
  <c r="AA167" i="28"/>
  <c r="Z167" i="28"/>
  <c r="X167" i="28"/>
  <c r="W167" i="28"/>
  <c r="U167" i="28"/>
  <c r="T167" i="28"/>
  <c r="R167" i="28"/>
  <c r="Q167" i="28"/>
  <c r="O167" i="28"/>
  <c r="N167" i="28"/>
  <c r="L167" i="28"/>
  <c r="K167" i="28"/>
  <c r="AJ166" i="28"/>
  <c r="AC166" i="28"/>
  <c r="AA166" i="28"/>
  <c r="Z166" i="28"/>
  <c r="X166" i="28"/>
  <c r="W166" i="28"/>
  <c r="U166" i="28"/>
  <c r="T166" i="28"/>
  <c r="R166" i="28"/>
  <c r="Q166" i="28"/>
  <c r="O166" i="28"/>
  <c r="N166" i="28"/>
  <c r="L166" i="28"/>
  <c r="K166" i="28"/>
  <c r="AJ68" i="28"/>
  <c r="AC68" i="28"/>
  <c r="AA68" i="28"/>
  <c r="Z68" i="28"/>
  <c r="X68" i="28"/>
  <c r="W68" i="28"/>
  <c r="U68" i="28"/>
  <c r="T68" i="28"/>
  <c r="R68" i="28"/>
  <c r="Q68" i="28"/>
  <c r="O68" i="28"/>
  <c r="N68" i="28"/>
  <c r="L68" i="28"/>
  <c r="K68" i="28"/>
  <c r="AJ67" i="28"/>
  <c r="AC67" i="28"/>
  <c r="AA67" i="28"/>
  <c r="Z67" i="28"/>
  <c r="X67" i="28"/>
  <c r="W67" i="28"/>
  <c r="U67" i="28"/>
  <c r="T67" i="28"/>
  <c r="R67" i="28"/>
  <c r="Q67" i="28"/>
  <c r="O67" i="28"/>
  <c r="N67" i="28"/>
  <c r="L67" i="28"/>
  <c r="K67" i="28"/>
  <c r="AJ66" i="28"/>
  <c r="AC66" i="28"/>
  <c r="AA66" i="28"/>
  <c r="Z66" i="28"/>
  <c r="X66" i="28"/>
  <c r="W66" i="28"/>
  <c r="U66" i="28"/>
  <c r="T66" i="28"/>
  <c r="R66" i="28"/>
  <c r="Q66" i="28"/>
  <c r="O66" i="28"/>
  <c r="N66" i="28"/>
  <c r="L66" i="28"/>
  <c r="K66" i="28"/>
  <c r="AJ65" i="28"/>
  <c r="AC65" i="28"/>
  <c r="AA65" i="28"/>
  <c r="Z65" i="28"/>
  <c r="X65" i="28"/>
  <c r="W65" i="28"/>
  <c r="U65" i="28"/>
  <c r="T65" i="28"/>
  <c r="R65" i="28"/>
  <c r="Q65" i="28"/>
  <c r="O65" i="28"/>
  <c r="N65" i="28"/>
  <c r="L65" i="28"/>
  <c r="K65" i="28"/>
  <c r="AJ64" i="28"/>
  <c r="AC64" i="28"/>
  <c r="AA64" i="28"/>
  <c r="Z64" i="28"/>
  <c r="X64" i="28"/>
  <c r="W64" i="28"/>
  <c r="U64" i="28"/>
  <c r="T64" i="28"/>
  <c r="R64" i="28"/>
  <c r="Q64" i="28"/>
  <c r="O64" i="28"/>
  <c r="N64" i="28"/>
  <c r="L64" i="28"/>
  <c r="K64" i="28"/>
  <c r="AJ63" i="28"/>
  <c r="AC63" i="28"/>
  <c r="AA63" i="28"/>
  <c r="Z63" i="28"/>
  <c r="X63" i="28"/>
  <c r="W63" i="28"/>
  <c r="U63" i="28"/>
  <c r="T63" i="28"/>
  <c r="R63" i="28"/>
  <c r="Q63" i="28"/>
  <c r="O63" i="28"/>
  <c r="N63" i="28"/>
  <c r="L63" i="28"/>
  <c r="K63" i="28"/>
  <c r="AJ62" i="28"/>
  <c r="AC62" i="28"/>
  <c r="AA62" i="28"/>
  <c r="Z62" i="28"/>
  <c r="X62" i="28"/>
  <c r="W62" i="28"/>
  <c r="U62" i="28"/>
  <c r="T62" i="28"/>
  <c r="R62" i="28"/>
  <c r="Q62" i="28"/>
  <c r="O62" i="28"/>
  <c r="N62" i="28"/>
  <c r="L62" i="28"/>
  <c r="K62" i="28"/>
  <c r="AJ61" i="28"/>
  <c r="AC61" i="28"/>
  <c r="AA61" i="28"/>
  <c r="Z61" i="28"/>
  <c r="X61" i="28"/>
  <c r="W61" i="28"/>
  <c r="U61" i="28"/>
  <c r="T61" i="28"/>
  <c r="R61" i="28"/>
  <c r="Q61" i="28"/>
  <c r="O61" i="28"/>
  <c r="N61" i="28"/>
  <c r="L61" i="28"/>
  <c r="K61" i="28"/>
  <c r="AJ60" i="28"/>
  <c r="AC60" i="28"/>
  <c r="AA60" i="28"/>
  <c r="Z60" i="28"/>
  <c r="X60" i="28"/>
  <c r="W60" i="28"/>
  <c r="U60" i="28"/>
  <c r="T60" i="28"/>
  <c r="R60" i="28"/>
  <c r="Q60" i="28"/>
  <c r="O60" i="28"/>
  <c r="N60" i="28"/>
  <c r="L60" i="28"/>
  <c r="K60" i="28"/>
  <c r="AJ59" i="28"/>
  <c r="AC59" i="28"/>
  <c r="AA59" i="28"/>
  <c r="Z59" i="28"/>
  <c r="X59" i="28"/>
  <c r="W59" i="28"/>
  <c r="U59" i="28"/>
  <c r="T59" i="28"/>
  <c r="R59" i="28"/>
  <c r="Q59" i="28"/>
  <c r="O59" i="28"/>
  <c r="N59" i="28"/>
  <c r="L59" i="28"/>
  <c r="K59" i="28"/>
  <c r="AJ58" i="28"/>
  <c r="AC58" i="28"/>
  <c r="AA58" i="28"/>
  <c r="Z58" i="28"/>
  <c r="X58" i="28"/>
  <c r="W58" i="28"/>
  <c r="U58" i="28"/>
  <c r="T58" i="28"/>
  <c r="R58" i="28"/>
  <c r="Q58" i="28"/>
  <c r="O58" i="28"/>
  <c r="N58" i="28"/>
  <c r="L58" i="28"/>
  <c r="K58" i="28"/>
  <c r="AJ57" i="28"/>
  <c r="AC57" i="28"/>
  <c r="AA57" i="28"/>
  <c r="Z57" i="28"/>
  <c r="X57" i="28"/>
  <c r="W57" i="28"/>
  <c r="U57" i="28"/>
  <c r="T57" i="28"/>
  <c r="R57" i="28"/>
  <c r="Q57" i="28"/>
  <c r="O57" i="28"/>
  <c r="N57" i="28"/>
  <c r="L57" i="28"/>
  <c r="K57" i="28"/>
  <c r="AJ56" i="28"/>
  <c r="AC56" i="28"/>
  <c r="AA56" i="28"/>
  <c r="Z56" i="28"/>
  <c r="X56" i="28"/>
  <c r="W56" i="28"/>
  <c r="U56" i="28"/>
  <c r="T56" i="28"/>
  <c r="R56" i="28"/>
  <c r="Q56" i="28"/>
  <c r="O56" i="28"/>
  <c r="N56" i="28"/>
  <c r="L56" i="28"/>
  <c r="K56" i="28"/>
  <c r="AJ55" i="28"/>
  <c r="AC55" i="28"/>
  <c r="AA55" i="28"/>
  <c r="Z55" i="28"/>
  <c r="X55" i="28"/>
  <c r="W55" i="28"/>
  <c r="U55" i="28"/>
  <c r="T55" i="28"/>
  <c r="R55" i="28"/>
  <c r="Q55" i="28"/>
  <c r="O55" i="28"/>
  <c r="N55" i="28"/>
  <c r="L55" i="28"/>
  <c r="K55" i="28"/>
  <c r="AJ54" i="28"/>
  <c r="AC54" i="28"/>
  <c r="AA54" i="28"/>
  <c r="Z54" i="28"/>
  <c r="X54" i="28"/>
  <c r="W54" i="28"/>
  <c r="U54" i="28"/>
  <c r="T54" i="28"/>
  <c r="R54" i="28"/>
  <c r="Q54" i="28"/>
  <c r="O54" i="28"/>
  <c r="N54" i="28"/>
  <c r="L54" i="28"/>
  <c r="K54" i="28"/>
  <c r="AJ53" i="28"/>
  <c r="AC53" i="28"/>
  <c r="AA53" i="28"/>
  <c r="Z53" i="28"/>
  <c r="X53" i="28"/>
  <c r="W53" i="28"/>
  <c r="U53" i="28"/>
  <c r="T53" i="28"/>
  <c r="R53" i="28"/>
  <c r="Q53" i="28"/>
  <c r="O53" i="28"/>
  <c r="N53" i="28"/>
  <c r="L53" i="28"/>
  <c r="K53" i="28"/>
  <c r="AJ52" i="28"/>
  <c r="AC52" i="28"/>
  <c r="AA52" i="28"/>
  <c r="Z52" i="28"/>
  <c r="X52" i="28"/>
  <c r="W52" i="28"/>
  <c r="U52" i="28"/>
  <c r="T52" i="28"/>
  <c r="R52" i="28"/>
  <c r="Q52" i="28"/>
  <c r="O52" i="28"/>
  <c r="N52" i="28"/>
  <c r="L52" i="28"/>
  <c r="K52" i="28"/>
  <c r="AJ51" i="28"/>
  <c r="AC51" i="28"/>
  <c r="AA51" i="28"/>
  <c r="Z51" i="28"/>
  <c r="X51" i="28"/>
  <c r="W51" i="28"/>
  <c r="U51" i="28"/>
  <c r="T51" i="28"/>
  <c r="R51" i="28"/>
  <c r="Q51" i="28"/>
  <c r="O51" i="28"/>
  <c r="N51" i="28"/>
  <c r="L51" i="28"/>
  <c r="K51" i="28"/>
  <c r="AJ50" i="28"/>
  <c r="AC50" i="28"/>
  <c r="AA50" i="28"/>
  <c r="Z50" i="28"/>
  <c r="X50" i="28"/>
  <c r="W50" i="28"/>
  <c r="U50" i="28"/>
  <c r="T50" i="28"/>
  <c r="R50" i="28"/>
  <c r="Q50" i="28"/>
  <c r="O50" i="28"/>
  <c r="N50" i="28"/>
  <c r="L50" i="28"/>
  <c r="K50" i="28"/>
  <c r="AJ49" i="28"/>
  <c r="AC49" i="28"/>
  <c r="AA49" i="28"/>
  <c r="Z49" i="28"/>
  <c r="X49" i="28"/>
  <c r="W49" i="28"/>
  <c r="U49" i="28"/>
  <c r="T49" i="28"/>
  <c r="R49" i="28"/>
  <c r="Q49" i="28"/>
  <c r="O49" i="28"/>
  <c r="N49" i="28"/>
  <c r="L49" i="28"/>
  <c r="K49" i="28"/>
  <c r="AJ48" i="28"/>
  <c r="AC48" i="28"/>
  <c r="AA48" i="28"/>
  <c r="Z48" i="28"/>
  <c r="X48" i="28"/>
  <c r="W48" i="28"/>
  <c r="U48" i="28"/>
  <c r="T48" i="28"/>
  <c r="R48" i="28"/>
  <c r="Q48" i="28"/>
  <c r="O48" i="28"/>
  <c r="N48" i="28"/>
  <c r="L48" i="28"/>
  <c r="K48" i="28"/>
  <c r="AJ47" i="28"/>
  <c r="AC47" i="28"/>
  <c r="AA47" i="28"/>
  <c r="Z47" i="28"/>
  <c r="X47" i="28"/>
  <c r="W47" i="28"/>
  <c r="U47" i="28"/>
  <c r="T47" i="28"/>
  <c r="R47" i="28"/>
  <c r="Q47" i="28"/>
  <c r="O47" i="28"/>
  <c r="N47" i="28"/>
  <c r="L47" i="28"/>
  <c r="K47" i="28"/>
  <c r="AJ46" i="28"/>
  <c r="AC46" i="28"/>
  <c r="AA46" i="28"/>
  <c r="Z46" i="28"/>
  <c r="X46" i="28"/>
  <c r="W46" i="28"/>
  <c r="U46" i="28"/>
  <c r="T46" i="28"/>
  <c r="R46" i="28"/>
  <c r="Q46" i="28"/>
  <c r="O46" i="28"/>
  <c r="N46" i="28"/>
  <c r="L46" i="28"/>
  <c r="K46" i="28"/>
  <c r="AJ45" i="28"/>
  <c r="AC45" i="28"/>
  <c r="AA45" i="28"/>
  <c r="Z45" i="28"/>
  <c r="X45" i="28"/>
  <c r="W45" i="28"/>
  <c r="U45" i="28"/>
  <c r="T45" i="28"/>
  <c r="R45" i="28"/>
  <c r="Q45" i="28"/>
  <c r="O45" i="28"/>
  <c r="N45" i="28"/>
  <c r="L45" i="28"/>
  <c r="K45" i="28"/>
  <c r="AJ44" i="28"/>
  <c r="AC44" i="28"/>
  <c r="AA44" i="28"/>
  <c r="Z44" i="28"/>
  <c r="X44" i="28"/>
  <c r="W44" i="28"/>
  <c r="U44" i="28"/>
  <c r="T44" i="28"/>
  <c r="R44" i="28"/>
  <c r="Q44" i="28"/>
  <c r="O44" i="28"/>
  <c r="N44" i="28"/>
  <c r="L44" i="28"/>
  <c r="K44" i="28"/>
  <c r="AJ43" i="28"/>
  <c r="AC43" i="28"/>
  <c r="AA43" i="28"/>
  <c r="Z43" i="28"/>
  <c r="X43" i="28"/>
  <c r="W43" i="28"/>
  <c r="U43" i="28"/>
  <c r="T43" i="28"/>
  <c r="R43" i="28"/>
  <c r="Q43" i="28"/>
  <c r="O43" i="28"/>
  <c r="N43" i="28"/>
  <c r="L43" i="28"/>
  <c r="K43" i="28"/>
  <c r="AI207" i="22"/>
  <c r="AB207" i="22"/>
  <c r="Y207" i="22"/>
  <c r="V207" i="22"/>
  <c r="S207" i="22"/>
  <c r="P207" i="22"/>
  <c r="M207" i="22"/>
  <c r="J207" i="22"/>
  <c r="AD48" i="28" l="1"/>
  <c r="AD54" i="28"/>
  <c r="AD167" i="28"/>
  <c r="AE165" i="30"/>
  <c r="AD132" i="23"/>
  <c r="AD144" i="23"/>
  <c r="AD152" i="23"/>
  <c r="AD165" i="30"/>
  <c r="AD167" i="30"/>
  <c r="AD169" i="30"/>
  <c r="AE171" i="30"/>
  <c r="AE173" i="30"/>
  <c r="AD175" i="30"/>
  <c r="AD177" i="30"/>
  <c r="AE179" i="30"/>
  <c r="AE181" i="30"/>
  <c r="AD183" i="30"/>
  <c r="AE185" i="30"/>
  <c r="AE187" i="30"/>
  <c r="AE200" i="30"/>
  <c r="AD202" i="30"/>
  <c r="AD107" i="30"/>
  <c r="AD109" i="30"/>
  <c r="AE111" i="30"/>
  <c r="AD113" i="30"/>
  <c r="AD115" i="30"/>
  <c r="AD117" i="30"/>
  <c r="AE119" i="30"/>
  <c r="AD121" i="30"/>
  <c r="AD123" i="30"/>
  <c r="AD125" i="30"/>
  <c r="AE127" i="30"/>
  <c r="AE129" i="30"/>
  <c r="AD131" i="30"/>
  <c r="AD133" i="30"/>
  <c r="AE135" i="30"/>
  <c r="AD137" i="30"/>
  <c r="AD139" i="30"/>
  <c r="AD141" i="30"/>
  <c r="AE143" i="30"/>
  <c r="AE145" i="30"/>
  <c r="AD147" i="30"/>
  <c r="AD149" i="30"/>
  <c r="AE151" i="30"/>
  <c r="AD153" i="30"/>
  <c r="AD155" i="30"/>
  <c r="AD157" i="30"/>
  <c r="AE159" i="30"/>
  <c r="AE161" i="30"/>
  <c r="AD163" i="29"/>
  <c r="AD165" i="29"/>
  <c r="AE167" i="29"/>
  <c r="AD169" i="29"/>
  <c r="AD171" i="29"/>
  <c r="AD173" i="29"/>
  <c r="AE175" i="29"/>
  <c r="AD177" i="29"/>
  <c r="AD179" i="29"/>
  <c r="AD181" i="29"/>
  <c r="AE183" i="29"/>
  <c r="AD185" i="29"/>
  <c r="AD187" i="29"/>
  <c r="AE189" i="29"/>
  <c r="AE191" i="29"/>
  <c r="AD193" i="29"/>
  <c r="AD195" i="29"/>
  <c r="AD131" i="29"/>
  <c r="AD133" i="29"/>
  <c r="AD135" i="29"/>
  <c r="AE137" i="29"/>
  <c r="AD139" i="29"/>
  <c r="AD141" i="29"/>
  <c r="AD143" i="29"/>
  <c r="AE145" i="29"/>
  <c r="AD147" i="29"/>
  <c r="AD149" i="29"/>
  <c r="AD151" i="29"/>
  <c r="AE153" i="29"/>
  <c r="AD155" i="29"/>
  <c r="AD157" i="29"/>
  <c r="AD159" i="29"/>
  <c r="AE161" i="29"/>
  <c r="AD164" i="25"/>
  <c r="AD166" i="25"/>
  <c r="AD168" i="25"/>
  <c r="AE170" i="25"/>
  <c r="AD172" i="25"/>
  <c r="AD174" i="25"/>
  <c r="AD176" i="25"/>
  <c r="AE178" i="25"/>
  <c r="AD180" i="25"/>
  <c r="AD182" i="25"/>
  <c r="AD184" i="25"/>
  <c r="AE186" i="25"/>
  <c r="AD188" i="25"/>
  <c r="AD190" i="25"/>
  <c r="AD192" i="25"/>
  <c r="AD136" i="25"/>
  <c r="AD138" i="25"/>
  <c r="AD140" i="25"/>
  <c r="AD142" i="25"/>
  <c r="AD144" i="25"/>
  <c r="AD148" i="25"/>
  <c r="AD150" i="25"/>
  <c r="AD152" i="25"/>
  <c r="AD154" i="25"/>
  <c r="AD156" i="25"/>
  <c r="AD158" i="25"/>
  <c r="AD160" i="25"/>
  <c r="AE162" i="25"/>
  <c r="AD170" i="27"/>
  <c r="AD178" i="27"/>
  <c r="AD143" i="27"/>
  <c r="AE145" i="27"/>
  <c r="AE147" i="27"/>
  <c r="AE149" i="27"/>
  <c r="AD151" i="27"/>
  <c r="AE153" i="27"/>
  <c r="AE155" i="27"/>
  <c r="AE157" i="27"/>
  <c r="AD159" i="27"/>
  <c r="AD181" i="28"/>
  <c r="AD93" i="30"/>
  <c r="AD101" i="30"/>
  <c r="AD105" i="30"/>
  <c r="AD120" i="23"/>
  <c r="AD124" i="23"/>
  <c r="AE156" i="23"/>
  <c r="AD43" i="28"/>
  <c r="AD45" i="28"/>
  <c r="AE47" i="28"/>
  <c r="AE49" i="28"/>
  <c r="AD51" i="28"/>
  <c r="AD55" i="28"/>
  <c r="AE57" i="28"/>
  <c r="AD59" i="28"/>
  <c r="AE61" i="28"/>
  <c r="AD63" i="28"/>
  <c r="AE65" i="28"/>
  <c r="AD67" i="28"/>
  <c r="AD166" i="28"/>
  <c r="AD168" i="28"/>
  <c r="AE170" i="28"/>
  <c r="AE172" i="28"/>
  <c r="AD174" i="28"/>
  <c r="AD176" i="28"/>
  <c r="AD178" i="28"/>
  <c r="AE180" i="28"/>
  <c r="AD182" i="28"/>
  <c r="AD184" i="28"/>
  <c r="AD164" i="30"/>
  <c r="AD187" i="30"/>
  <c r="AE189" i="30"/>
  <c r="AD191" i="30"/>
  <c r="AD193" i="30"/>
  <c r="AE195" i="30"/>
  <c r="AE197" i="30"/>
  <c r="AD204" i="30"/>
  <c r="AD86" i="30"/>
  <c r="AD88" i="30"/>
  <c r="AE90" i="30"/>
  <c r="AE92" i="30"/>
  <c r="AD94" i="30"/>
  <c r="AD96" i="30"/>
  <c r="AE98" i="30"/>
  <c r="AD102" i="30"/>
  <c r="AD104" i="30"/>
  <c r="AD201" i="27"/>
  <c r="AD56" i="28"/>
  <c r="AD62" i="28"/>
  <c r="AD64" i="28"/>
  <c r="AD185" i="28"/>
  <c r="AD188" i="30"/>
  <c r="AE205" i="30"/>
  <c r="AE95" i="30"/>
  <c r="AD99" i="30"/>
  <c r="AD112" i="23"/>
  <c r="AD116" i="23"/>
  <c r="AD128" i="23"/>
  <c r="AD136" i="23"/>
  <c r="AE140" i="23"/>
  <c r="AE148" i="23"/>
  <c r="AD166" i="30"/>
  <c r="AE168" i="30"/>
  <c r="AD170" i="30"/>
  <c r="AD172" i="30"/>
  <c r="AD174" i="30"/>
  <c r="AE176" i="30"/>
  <c r="AD178" i="30"/>
  <c r="AD180" i="30"/>
  <c r="AE182" i="30"/>
  <c r="AE184" i="30"/>
  <c r="AD186" i="30"/>
  <c r="AD199" i="30"/>
  <c r="AE201" i="30"/>
  <c r="AE203" i="30"/>
  <c r="AE206" i="30"/>
  <c r="AE108" i="30"/>
  <c r="AD110" i="30"/>
  <c r="AD112" i="30"/>
  <c r="AD116" i="30"/>
  <c r="AD118" i="30"/>
  <c r="AD120" i="30"/>
  <c r="AE122" i="30"/>
  <c r="AE124" i="30"/>
  <c r="AD126" i="30"/>
  <c r="AD128" i="30"/>
  <c r="AE130" i="30"/>
  <c r="AD132" i="30"/>
  <c r="AD134" i="30"/>
  <c r="AD136" i="30"/>
  <c r="AE138" i="30"/>
  <c r="AD140" i="30"/>
  <c r="AD142" i="30"/>
  <c r="AD144" i="30"/>
  <c r="AE146" i="30"/>
  <c r="AD148" i="30"/>
  <c r="AD150" i="30"/>
  <c r="AD152" i="30"/>
  <c r="AE154" i="30"/>
  <c r="AD156" i="30"/>
  <c r="AD158" i="30"/>
  <c r="AD160" i="30"/>
  <c r="AE162" i="30"/>
  <c r="AD164" i="29"/>
  <c r="AD166" i="29"/>
  <c r="AD168" i="29"/>
  <c r="AE170" i="29"/>
  <c r="AD172" i="29"/>
  <c r="AD174" i="29"/>
  <c r="AD176" i="29"/>
  <c r="AE178" i="29"/>
  <c r="AD180" i="29"/>
  <c r="AD182" i="29"/>
  <c r="AD184" i="29"/>
  <c r="AE186" i="29"/>
  <c r="AD188" i="29"/>
  <c r="AD190" i="29"/>
  <c r="AD192" i="29"/>
  <c r="AE194" i="29"/>
  <c r="AE130" i="29"/>
  <c r="AD132" i="29"/>
  <c r="AD134" i="29"/>
  <c r="AD136" i="29"/>
  <c r="AE138" i="29"/>
  <c r="AD140" i="29"/>
  <c r="AD142" i="29"/>
  <c r="AD144" i="29"/>
  <c r="AE146" i="29"/>
  <c r="AD148" i="29"/>
  <c r="AE150" i="29"/>
  <c r="AD152" i="29"/>
  <c r="AE154" i="29"/>
  <c r="AD156" i="29"/>
  <c r="AD158" i="29"/>
  <c r="AD160" i="29"/>
  <c r="AD162" i="29"/>
  <c r="AD165" i="25"/>
  <c r="AD167" i="25"/>
  <c r="AD169" i="25"/>
  <c r="AD171" i="25"/>
  <c r="AD173" i="25"/>
  <c r="AD175" i="25"/>
  <c r="AD177" i="25"/>
  <c r="AD179" i="25"/>
  <c r="AE181" i="25"/>
  <c r="AD183" i="25"/>
  <c r="AD185" i="25"/>
  <c r="AD187" i="25"/>
  <c r="AE189" i="25"/>
  <c r="AD191" i="25"/>
  <c r="AE135" i="25"/>
  <c r="AD137" i="25"/>
  <c r="AD139" i="25"/>
  <c r="AD141" i="25"/>
  <c r="AE143" i="25"/>
  <c r="AD145" i="25"/>
  <c r="AD147" i="25"/>
  <c r="AD149" i="25"/>
  <c r="AE151" i="25"/>
  <c r="AD153" i="25"/>
  <c r="AD155" i="25"/>
  <c r="AD157" i="25"/>
  <c r="AE159" i="25"/>
  <c r="AD161" i="25"/>
  <c r="AE163" i="25"/>
  <c r="AD165" i="27"/>
  <c r="AE167" i="27"/>
  <c r="AE169" i="27"/>
  <c r="AE171" i="27"/>
  <c r="AE175" i="27"/>
  <c r="AE177" i="27"/>
  <c r="AE179" i="27"/>
  <c r="AD181" i="27"/>
  <c r="AD146" i="27"/>
  <c r="AD154" i="27"/>
  <c r="AD46" i="28"/>
  <c r="AD171" i="28"/>
  <c r="AD173" i="28"/>
  <c r="AD175" i="28"/>
  <c r="AD177" i="28"/>
  <c r="AD179" i="28"/>
  <c r="AD183" i="28"/>
  <c r="AE163" i="30"/>
  <c r="AE190" i="30"/>
  <c r="AD192" i="30"/>
  <c r="AD194" i="30"/>
  <c r="AD196" i="30"/>
  <c r="AD198" i="30"/>
  <c r="AE87" i="30"/>
  <c r="AE89" i="30"/>
  <c r="AD91" i="30"/>
  <c r="AE97" i="30"/>
  <c r="AE103" i="30"/>
  <c r="AD160" i="23"/>
  <c r="AE154" i="31"/>
  <c r="AE160" i="31"/>
  <c r="AD141" i="31"/>
  <c r="AD135" i="31"/>
  <c r="AD136" i="31"/>
  <c r="AE137" i="31"/>
  <c r="AD149" i="31"/>
  <c r="AE163" i="31"/>
  <c r="AE128" i="31"/>
  <c r="AE168" i="31"/>
  <c r="AD157" i="31"/>
  <c r="AE165" i="31"/>
  <c r="AD167" i="31"/>
  <c r="AD168" i="31"/>
  <c r="AD125" i="31"/>
  <c r="AD151" i="31"/>
  <c r="AE152" i="31"/>
  <c r="AE155" i="31"/>
  <c r="AE129" i="31"/>
  <c r="AE147" i="31"/>
  <c r="AD159" i="31"/>
  <c r="AD160" i="31"/>
  <c r="AE162" i="31"/>
  <c r="AD127" i="31"/>
  <c r="AE145" i="31"/>
  <c r="AE144" i="31"/>
  <c r="AD133" i="31"/>
  <c r="AD143" i="31"/>
  <c r="AE130" i="31"/>
  <c r="AE138" i="31"/>
  <c r="AE146" i="31"/>
  <c r="AE131" i="31"/>
  <c r="AE139" i="31"/>
  <c r="AE132" i="31"/>
  <c r="AE140" i="31"/>
  <c r="AE126" i="31"/>
  <c r="AE134" i="31"/>
  <c r="AE142" i="31"/>
  <c r="AD152" i="31"/>
  <c r="AE153" i="31"/>
  <c r="AE161" i="31"/>
  <c r="AE148" i="31"/>
  <c r="AE156" i="31"/>
  <c r="AE164" i="31"/>
  <c r="AE150" i="31"/>
  <c r="AE158" i="31"/>
  <c r="AE166" i="31"/>
  <c r="AD148" i="23"/>
  <c r="AD140" i="23"/>
  <c r="AE149" i="23"/>
  <c r="AE141" i="23"/>
  <c r="AE161" i="23"/>
  <c r="AE162" i="23"/>
  <c r="AD121" i="23"/>
  <c r="AE122" i="23"/>
  <c r="AE123" i="23"/>
  <c r="AD129" i="23"/>
  <c r="AE135" i="23"/>
  <c r="AE153" i="23"/>
  <c r="AD137" i="23"/>
  <c r="AE145" i="23"/>
  <c r="AE154" i="23"/>
  <c r="AE157" i="23"/>
  <c r="AD113" i="23"/>
  <c r="AE138" i="23"/>
  <c r="AD145" i="23"/>
  <c r="AE146" i="23"/>
  <c r="AD156" i="23"/>
  <c r="AD114" i="23"/>
  <c r="AE115" i="23"/>
  <c r="AD130" i="23"/>
  <c r="AE131" i="23"/>
  <c r="AD138" i="23"/>
  <c r="AE139" i="23"/>
  <c r="AE147" i="23"/>
  <c r="AE155" i="23"/>
  <c r="AE116" i="23"/>
  <c r="AE124" i="23"/>
  <c r="AE132" i="23"/>
  <c r="AE117" i="23"/>
  <c r="AE125" i="23"/>
  <c r="AE133" i="23"/>
  <c r="AE118" i="23"/>
  <c r="AE126" i="23"/>
  <c r="AE134" i="23"/>
  <c r="AE142" i="23"/>
  <c r="AE150" i="23"/>
  <c r="AE158" i="23"/>
  <c r="AE119" i="23"/>
  <c r="AE127" i="23"/>
  <c r="AE143" i="23"/>
  <c r="AE151" i="23"/>
  <c r="AE159" i="23"/>
  <c r="AE112" i="23"/>
  <c r="AE120" i="23"/>
  <c r="AE128" i="23"/>
  <c r="AE136" i="23"/>
  <c r="AE144" i="23"/>
  <c r="AE152" i="23"/>
  <c r="AE160" i="23"/>
  <c r="AD150" i="24"/>
  <c r="AE161" i="24"/>
  <c r="AD161" i="24"/>
  <c r="AD162" i="24"/>
  <c r="AD173" i="24"/>
  <c r="AD158" i="24"/>
  <c r="AE154" i="24"/>
  <c r="AE174" i="24"/>
  <c r="AD175" i="24"/>
  <c r="AE179" i="24"/>
  <c r="AD169" i="24"/>
  <c r="AE178" i="24"/>
  <c r="AE153" i="24"/>
  <c r="AE170" i="24"/>
  <c r="AD177" i="24"/>
  <c r="AD181" i="24"/>
  <c r="AE145" i="24"/>
  <c r="AD153" i="24"/>
  <c r="AE182" i="24"/>
  <c r="AD145" i="24"/>
  <c r="AE146" i="24"/>
  <c r="AD156" i="24"/>
  <c r="AD165" i="24"/>
  <c r="AD148" i="24"/>
  <c r="AE166" i="24"/>
  <c r="AE149" i="24"/>
  <c r="AE147" i="24"/>
  <c r="AE155" i="24"/>
  <c r="AE163" i="24"/>
  <c r="AD147" i="24"/>
  <c r="AD155" i="24"/>
  <c r="AD163" i="24"/>
  <c r="AE157" i="24"/>
  <c r="AE143" i="24"/>
  <c r="AE151" i="24"/>
  <c r="AE159" i="24"/>
  <c r="AE144" i="24"/>
  <c r="AE152" i="24"/>
  <c r="AE160" i="24"/>
  <c r="AD167" i="24"/>
  <c r="AE168" i="24"/>
  <c r="AE176" i="24"/>
  <c r="AD183" i="24"/>
  <c r="AE184" i="24"/>
  <c r="AD168" i="24"/>
  <c r="AD176" i="24"/>
  <c r="AD184" i="24"/>
  <c r="AE171" i="24"/>
  <c r="AE164" i="24"/>
  <c r="AE172" i="24"/>
  <c r="AE180" i="24"/>
  <c r="AD199" i="33"/>
  <c r="AE192" i="33"/>
  <c r="AD186" i="33"/>
  <c r="AE200" i="33"/>
  <c r="AE183" i="33"/>
  <c r="AE167" i="33"/>
  <c r="AD184" i="33"/>
  <c r="AE171" i="33"/>
  <c r="AD181" i="33"/>
  <c r="AE182" i="33"/>
  <c r="AD152" i="33"/>
  <c r="AD161" i="33"/>
  <c r="AD153" i="33"/>
  <c r="AE144" i="33"/>
  <c r="AE145" i="33"/>
  <c r="AD165" i="33"/>
  <c r="AE179" i="33"/>
  <c r="AE146" i="33"/>
  <c r="AD194" i="33"/>
  <c r="AD166" i="33"/>
  <c r="AD170" i="33"/>
  <c r="AE154" i="33"/>
  <c r="AD160" i="33"/>
  <c r="AE162" i="33"/>
  <c r="AD188" i="33"/>
  <c r="AD196" i="33"/>
  <c r="AE202" i="33"/>
  <c r="AD173" i="33"/>
  <c r="AE174" i="33"/>
  <c r="AE175" i="33"/>
  <c r="AD191" i="33"/>
  <c r="AE205" i="33"/>
  <c r="AD204" i="33"/>
  <c r="AD205" i="33"/>
  <c r="AD178" i="33"/>
  <c r="AE147" i="33"/>
  <c r="AE155" i="33"/>
  <c r="AE163" i="33"/>
  <c r="AE148" i="33"/>
  <c r="AE156" i="33"/>
  <c r="AE149" i="33"/>
  <c r="AE157" i="33"/>
  <c r="AE150" i="33"/>
  <c r="AE158" i="33"/>
  <c r="AE143" i="33"/>
  <c r="AE151" i="33"/>
  <c r="AE159" i="33"/>
  <c r="AE168" i="33"/>
  <c r="AE176" i="33"/>
  <c r="AE169" i="33"/>
  <c r="AE177" i="33"/>
  <c r="AE164" i="33"/>
  <c r="AE172" i="33"/>
  <c r="AE180" i="33"/>
  <c r="AD189" i="33"/>
  <c r="AE190" i="33"/>
  <c r="AD197" i="33"/>
  <c r="AE198" i="33"/>
  <c r="AE185" i="33"/>
  <c r="AE193" i="33"/>
  <c r="AE201" i="33"/>
  <c r="AE187" i="33"/>
  <c r="AE195" i="33"/>
  <c r="AE203" i="33"/>
  <c r="AD177" i="27"/>
  <c r="AE182" i="27"/>
  <c r="AE150" i="27"/>
  <c r="AD155" i="27"/>
  <c r="AD199" i="27"/>
  <c r="AE200" i="27"/>
  <c r="AE166" i="27"/>
  <c r="AD145" i="27"/>
  <c r="AE174" i="27"/>
  <c r="AE181" i="27"/>
  <c r="AD169" i="27"/>
  <c r="AD147" i="27"/>
  <c r="AD171" i="27"/>
  <c r="AE173" i="27"/>
  <c r="AD175" i="27"/>
  <c r="AD149" i="27"/>
  <c r="AD150" i="27"/>
  <c r="AE151" i="27"/>
  <c r="AD173" i="27"/>
  <c r="AD153" i="27"/>
  <c r="AE142" i="27"/>
  <c r="AD179" i="27"/>
  <c r="AD142" i="27"/>
  <c r="AE143" i="27"/>
  <c r="AE165" i="27"/>
  <c r="AE158" i="27"/>
  <c r="AE159" i="27"/>
  <c r="AD167" i="27"/>
  <c r="AD157" i="27"/>
  <c r="AD158" i="27"/>
  <c r="AE201" i="27"/>
  <c r="AE144" i="27"/>
  <c r="AE152" i="27"/>
  <c r="AE160" i="27"/>
  <c r="AD144" i="27"/>
  <c r="AD152" i="27"/>
  <c r="AD160" i="27"/>
  <c r="AE146" i="27"/>
  <c r="AE154" i="27"/>
  <c r="AE148" i="27"/>
  <c r="AE156" i="27"/>
  <c r="AD166" i="27"/>
  <c r="AD174" i="27"/>
  <c r="AD182" i="27"/>
  <c r="AE168" i="27"/>
  <c r="AE176" i="27"/>
  <c r="AE170" i="27"/>
  <c r="AE178" i="27"/>
  <c r="AE164" i="27"/>
  <c r="AE172" i="27"/>
  <c r="AE180" i="27"/>
  <c r="AE184" i="25"/>
  <c r="AE187" i="25"/>
  <c r="AD162" i="25"/>
  <c r="AD163" i="25"/>
  <c r="AE173" i="25"/>
  <c r="AD135" i="25"/>
  <c r="AE171" i="25"/>
  <c r="AD181" i="25"/>
  <c r="AE154" i="25"/>
  <c r="AE176" i="25"/>
  <c r="AE155" i="25"/>
  <c r="AE175" i="25"/>
  <c r="AD189" i="25"/>
  <c r="AD143" i="25"/>
  <c r="AD170" i="25"/>
  <c r="AD186" i="25"/>
  <c r="AE192" i="25"/>
  <c r="AE165" i="25"/>
  <c r="AE179" i="25"/>
  <c r="AE191" i="25"/>
  <c r="AE138" i="25"/>
  <c r="AD151" i="25"/>
  <c r="AE168" i="25"/>
  <c r="AE139" i="25"/>
  <c r="AE167" i="25"/>
  <c r="AE183" i="25"/>
  <c r="AE146" i="25"/>
  <c r="AD159" i="25"/>
  <c r="AD178" i="25"/>
  <c r="AD146" i="25"/>
  <c r="AE147" i="25"/>
  <c r="AE140" i="25"/>
  <c r="AE148" i="25"/>
  <c r="AE156" i="25"/>
  <c r="AE141" i="25"/>
  <c r="AE149" i="25"/>
  <c r="AE157" i="25"/>
  <c r="AE142" i="25"/>
  <c r="AE150" i="25"/>
  <c r="AE158" i="25"/>
  <c r="AE136" i="25"/>
  <c r="AE144" i="25"/>
  <c r="AE152" i="25"/>
  <c r="AE160" i="25"/>
  <c r="AE137" i="25"/>
  <c r="AE145" i="25"/>
  <c r="AE153" i="25"/>
  <c r="AE161" i="25"/>
  <c r="AE169" i="25"/>
  <c r="AE177" i="25"/>
  <c r="AE185" i="25"/>
  <c r="AE164" i="25"/>
  <c r="AE172" i="25"/>
  <c r="AE180" i="25"/>
  <c r="AE188" i="25"/>
  <c r="AE166" i="25"/>
  <c r="AE174" i="25"/>
  <c r="AE182" i="25"/>
  <c r="AE190" i="25"/>
  <c r="AE179" i="29"/>
  <c r="AD189" i="29"/>
  <c r="AD186" i="29"/>
  <c r="AD191" i="29"/>
  <c r="AE184" i="29"/>
  <c r="AD150" i="29"/>
  <c r="AE187" i="29"/>
  <c r="AE188" i="29"/>
  <c r="AD178" i="29"/>
  <c r="AD130" i="29"/>
  <c r="AE135" i="29"/>
  <c r="AD175" i="29"/>
  <c r="AD153" i="29"/>
  <c r="AD170" i="29"/>
  <c r="AE171" i="29"/>
  <c r="AE180" i="29"/>
  <c r="AD194" i="29"/>
  <c r="AE195" i="29"/>
  <c r="AE163" i="29"/>
  <c r="AE172" i="29"/>
  <c r="AD137" i="29"/>
  <c r="AE143" i="29"/>
  <c r="AD161" i="29"/>
  <c r="AE162" i="29"/>
  <c r="AE164" i="29"/>
  <c r="AD183" i="29"/>
  <c r="AD167" i="29"/>
  <c r="AE176" i="29"/>
  <c r="AD145" i="29"/>
  <c r="AE168" i="29"/>
  <c r="AE192" i="29"/>
  <c r="AE131" i="29"/>
  <c r="AD138" i="29"/>
  <c r="AE139" i="29"/>
  <c r="AD146" i="29"/>
  <c r="AE147" i="29"/>
  <c r="AD154" i="29"/>
  <c r="AE155" i="29"/>
  <c r="AE132" i="29"/>
  <c r="AE140" i="29"/>
  <c r="AE148" i="29"/>
  <c r="AE156" i="29"/>
  <c r="AE133" i="29"/>
  <c r="AE141" i="29"/>
  <c r="AE149" i="29"/>
  <c r="AE157" i="29"/>
  <c r="AE134" i="29"/>
  <c r="AE142" i="29"/>
  <c r="AE158" i="29"/>
  <c r="AE151" i="29"/>
  <c r="AE159" i="29"/>
  <c r="AE136" i="29"/>
  <c r="AE144" i="29"/>
  <c r="AE152" i="29"/>
  <c r="AE160" i="29"/>
  <c r="AE165" i="29"/>
  <c r="AE173" i="29"/>
  <c r="AE181" i="29"/>
  <c r="AE166" i="29"/>
  <c r="AE174" i="29"/>
  <c r="AE182" i="29"/>
  <c r="AE190" i="29"/>
  <c r="AE169" i="29"/>
  <c r="AE177" i="29"/>
  <c r="AE185" i="29"/>
  <c r="AE193" i="29"/>
  <c r="AD201" i="30"/>
  <c r="AD185" i="30"/>
  <c r="AD190" i="30"/>
  <c r="AD182" i="30"/>
  <c r="AD189" i="30"/>
  <c r="AE93" i="30"/>
  <c r="AD200" i="30"/>
  <c r="AE156" i="30"/>
  <c r="AE196" i="30"/>
  <c r="AE157" i="30"/>
  <c r="AE166" i="30"/>
  <c r="AD129" i="30"/>
  <c r="AD87" i="30"/>
  <c r="AD92" i="30"/>
  <c r="AD97" i="30"/>
  <c r="AD151" i="30"/>
  <c r="AD161" i="30"/>
  <c r="AD176" i="30"/>
  <c r="AD181" i="30"/>
  <c r="AE113" i="30"/>
  <c r="AE172" i="30"/>
  <c r="AD103" i="30"/>
  <c r="AD108" i="30"/>
  <c r="AE109" i="30"/>
  <c r="AD119" i="30"/>
  <c r="AD124" i="30"/>
  <c r="AE125" i="30"/>
  <c r="AD163" i="30"/>
  <c r="AE169" i="30"/>
  <c r="AE140" i="30"/>
  <c r="AD145" i="30"/>
  <c r="AD179" i="30"/>
  <c r="AE116" i="30"/>
  <c r="AD135" i="30"/>
  <c r="AE141" i="30"/>
  <c r="AD168" i="30"/>
  <c r="AE180" i="30"/>
  <c r="AD197" i="30"/>
  <c r="AD89" i="30"/>
  <c r="AE117" i="30"/>
  <c r="AD143" i="30"/>
  <c r="AE105" i="30"/>
  <c r="AE132" i="30"/>
  <c r="AD171" i="30"/>
  <c r="AD184" i="30"/>
  <c r="AD195" i="30"/>
  <c r="AE204" i="30"/>
  <c r="AD95" i="30"/>
  <c r="AE133" i="30"/>
  <c r="AE149" i="30"/>
  <c r="AE174" i="30"/>
  <c r="AE193" i="30"/>
  <c r="AE121" i="30"/>
  <c r="AE148" i="30"/>
  <c r="AD173" i="30"/>
  <c r="AE177" i="30"/>
  <c r="AE188" i="30"/>
  <c r="AD111" i="30"/>
  <c r="AE192" i="30"/>
  <c r="AE100" i="30"/>
  <c r="AE137" i="30"/>
  <c r="AE153" i="30"/>
  <c r="AE164" i="30"/>
  <c r="AD100" i="30"/>
  <c r="AE101" i="30"/>
  <c r="AE114" i="30"/>
  <c r="AD127" i="30"/>
  <c r="AD159" i="30"/>
  <c r="AD90" i="30"/>
  <c r="AE91" i="30"/>
  <c r="AD98" i="30"/>
  <c r="AE99" i="30"/>
  <c r="AD106" i="30"/>
  <c r="AE107" i="30"/>
  <c r="AD114" i="30"/>
  <c r="AE115" i="30"/>
  <c r="AD122" i="30"/>
  <c r="AE123" i="30"/>
  <c r="AD130" i="30"/>
  <c r="AE131" i="30"/>
  <c r="AD138" i="30"/>
  <c r="AE139" i="30"/>
  <c r="AD146" i="30"/>
  <c r="AE147" i="30"/>
  <c r="AD154" i="30"/>
  <c r="AE155" i="30"/>
  <c r="AD162" i="30"/>
  <c r="AE86" i="30"/>
  <c r="AE94" i="30"/>
  <c r="AE102" i="30"/>
  <c r="AE110" i="30"/>
  <c r="AE118" i="30"/>
  <c r="AE126" i="30"/>
  <c r="AE134" i="30"/>
  <c r="AE142" i="30"/>
  <c r="AE150" i="30"/>
  <c r="AE158" i="30"/>
  <c r="AE88" i="30"/>
  <c r="AE96" i="30"/>
  <c r="AE104" i="30"/>
  <c r="AE112" i="30"/>
  <c r="AE120" i="30"/>
  <c r="AE128" i="30"/>
  <c r="AE136" i="30"/>
  <c r="AE144" i="30"/>
  <c r="AE152" i="30"/>
  <c r="AE160" i="30"/>
  <c r="AE167" i="30"/>
  <c r="AE175" i="30"/>
  <c r="AE183" i="30"/>
  <c r="AE191" i="30"/>
  <c r="AE199" i="30"/>
  <c r="AE170" i="30"/>
  <c r="AE178" i="30"/>
  <c r="AE186" i="30"/>
  <c r="AE194" i="30"/>
  <c r="AE202" i="30"/>
  <c r="AE184" i="28"/>
  <c r="AE58" i="28"/>
  <c r="AD57" i="28"/>
  <c r="AD58" i="28"/>
  <c r="AE59" i="28"/>
  <c r="AD53" i="28"/>
  <c r="AD61" i="28"/>
  <c r="AD49" i="28"/>
  <c r="AE169" i="28"/>
  <c r="AD50" i="28"/>
  <c r="AD170" i="28"/>
  <c r="AE171" i="28"/>
  <c r="AE51" i="28"/>
  <c r="AE53" i="28"/>
  <c r="AD47" i="28"/>
  <c r="AE55" i="28"/>
  <c r="AE168" i="28"/>
  <c r="AD172" i="28"/>
  <c r="AE173" i="28"/>
  <c r="AE185" i="28"/>
  <c r="AE48" i="28"/>
  <c r="AE50" i="28"/>
  <c r="AE66" i="28"/>
  <c r="AE177" i="28"/>
  <c r="AE178" i="28"/>
  <c r="AE43" i="28"/>
  <c r="AE45" i="28"/>
  <c r="AE63" i="28"/>
  <c r="AD65" i="28"/>
  <c r="AD66" i="28"/>
  <c r="AE67" i="28"/>
  <c r="AE176" i="28"/>
  <c r="AD180" i="28"/>
  <c r="AE56" i="28"/>
  <c r="AE181" i="28"/>
  <c r="AD169" i="28"/>
  <c r="AE179" i="28"/>
  <c r="AE166" i="28"/>
  <c r="AE174" i="28"/>
  <c r="AE182" i="28"/>
  <c r="AE167" i="28"/>
  <c r="AE175" i="28"/>
  <c r="AE183" i="28"/>
  <c r="AE44" i="28"/>
  <c r="AE52" i="28"/>
  <c r="AE60" i="28"/>
  <c r="AE68" i="28"/>
  <c r="AD44" i="28"/>
  <c r="AD52" i="28"/>
  <c r="AD60" i="28"/>
  <c r="AD68" i="28"/>
  <c r="AE46" i="28"/>
  <c r="AE54" i="28"/>
  <c r="AE62" i="28"/>
  <c r="AE64" i="28"/>
  <c r="AJ162" i="22" l="1"/>
  <c r="AC162" i="22"/>
  <c r="AA162" i="22"/>
  <c r="Z162" i="22"/>
  <c r="X162" i="22"/>
  <c r="W162" i="22"/>
  <c r="U162" i="22"/>
  <c r="T162" i="22"/>
  <c r="R162" i="22"/>
  <c r="Q162" i="22"/>
  <c r="O162" i="22"/>
  <c r="N162" i="22"/>
  <c r="L162" i="22"/>
  <c r="K162" i="22"/>
  <c r="AJ161" i="22"/>
  <c r="AC161" i="22"/>
  <c r="AA161" i="22"/>
  <c r="Z161" i="22"/>
  <c r="X161" i="22"/>
  <c r="W161" i="22"/>
  <c r="U161" i="22"/>
  <c r="T161" i="22"/>
  <c r="R161" i="22"/>
  <c r="Q161" i="22"/>
  <c r="O161" i="22"/>
  <c r="N161" i="22"/>
  <c r="L161" i="22"/>
  <c r="K161" i="22"/>
  <c r="AJ160" i="22"/>
  <c r="AC160" i="22"/>
  <c r="AA160" i="22"/>
  <c r="Z160" i="22"/>
  <c r="X160" i="22"/>
  <c r="W160" i="22"/>
  <c r="U160" i="22"/>
  <c r="T160" i="22"/>
  <c r="R160" i="22"/>
  <c r="Q160" i="22"/>
  <c r="O160" i="22"/>
  <c r="N160" i="22"/>
  <c r="L160" i="22"/>
  <c r="K160" i="22"/>
  <c r="AJ159" i="22"/>
  <c r="AC159" i="22"/>
  <c r="AA159" i="22"/>
  <c r="Z159" i="22"/>
  <c r="X159" i="22"/>
  <c r="W159" i="22"/>
  <c r="U159" i="22"/>
  <c r="T159" i="22"/>
  <c r="R159" i="22"/>
  <c r="Q159" i="22"/>
  <c r="O159" i="22"/>
  <c r="N159" i="22"/>
  <c r="L159" i="22"/>
  <c r="K159" i="22"/>
  <c r="AJ158" i="22"/>
  <c r="AC158" i="22"/>
  <c r="AA158" i="22"/>
  <c r="Z158" i="22"/>
  <c r="X158" i="22"/>
  <c r="W158" i="22"/>
  <c r="U158" i="22"/>
  <c r="T158" i="22"/>
  <c r="R158" i="22"/>
  <c r="Q158" i="22"/>
  <c r="O158" i="22"/>
  <c r="N158" i="22"/>
  <c r="L158" i="22"/>
  <c r="K158" i="22"/>
  <c r="AJ157" i="22"/>
  <c r="AC157" i="22"/>
  <c r="AA157" i="22"/>
  <c r="Z157" i="22"/>
  <c r="X157" i="22"/>
  <c r="W157" i="22"/>
  <c r="U157" i="22"/>
  <c r="T157" i="22"/>
  <c r="R157" i="22"/>
  <c r="Q157" i="22"/>
  <c r="O157" i="22"/>
  <c r="N157" i="22"/>
  <c r="L157" i="22"/>
  <c r="K157" i="22"/>
  <c r="AJ156" i="22"/>
  <c r="AC156" i="22"/>
  <c r="AA156" i="22"/>
  <c r="Z156" i="22"/>
  <c r="X156" i="22"/>
  <c r="W156" i="22"/>
  <c r="U156" i="22"/>
  <c r="T156" i="22"/>
  <c r="R156" i="22"/>
  <c r="Q156" i="22"/>
  <c r="O156" i="22"/>
  <c r="N156" i="22"/>
  <c r="L156" i="22"/>
  <c r="K156" i="22"/>
  <c r="AJ155" i="22"/>
  <c r="AC155" i="22"/>
  <c r="AA155" i="22"/>
  <c r="Z155" i="22"/>
  <c r="X155" i="22"/>
  <c r="W155" i="22"/>
  <c r="U155" i="22"/>
  <c r="T155" i="22"/>
  <c r="R155" i="22"/>
  <c r="Q155" i="22"/>
  <c r="O155" i="22"/>
  <c r="N155" i="22"/>
  <c r="L155" i="22"/>
  <c r="K155" i="22"/>
  <c r="AJ154" i="22"/>
  <c r="AC154" i="22"/>
  <c r="AA154" i="22"/>
  <c r="Z154" i="22"/>
  <c r="X154" i="22"/>
  <c r="W154" i="22"/>
  <c r="U154" i="22"/>
  <c r="T154" i="22"/>
  <c r="R154" i="22"/>
  <c r="Q154" i="22"/>
  <c r="O154" i="22"/>
  <c r="N154" i="22"/>
  <c r="L154" i="22"/>
  <c r="K154" i="22"/>
  <c r="AJ153" i="22"/>
  <c r="AC153" i="22"/>
  <c r="AA153" i="22"/>
  <c r="Z153" i="22"/>
  <c r="X153" i="22"/>
  <c r="W153" i="22"/>
  <c r="U153" i="22"/>
  <c r="T153" i="22"/>
  <c r="R153" i="22"/>
  <c r="Q153" i="22"/>
  <c r="O153" i="22"/>
  <c r="N153" i="22"/>
  <c r="L153" i="22"/>
  <c r="K153" i="22"/>
  <c r="AJ152" i="22"/>
  <c r="AC152" i="22"/>
  <c r="AA152" i="22"/>
  <c r="Z152" i="22"/>
  <c r="X152" i="22"/>
  <c r="W152" i="22"/>
  <c r="U152" i="22"/>
  <c r="T152" i="22"/>
  <c r="R152" i="22"/>
  <c r="Q152" i="22"/>
  <c r="O152" i="22"/>
  <c r="N152" i="22"/>
  <c r="L152" i="22"/>
  <c r="K152" i="22"/>
  <c r="AJ151" i="22"/>
  <c r="AC151" i="22"/>
  <c r="AA151" i="22"/>
  <c r="Z151" i="22"/>
  <c r="X151" i="22"/>
  <c r="W151" i="22"/>
  <c r="U151" i="22"/>
  <c r="T151" i="22"/>
  <c r="R151" i="22"/>
  <c r="Q151" i="22"/>
  <c r="O151" i="22"/>
  <c r="N151" i="22"/>
  <c r="L151" i="22"/>
  <c r="K151" i="22"/>
  <c r="AJ150" i="22"/>
  <c r="AC150" i="22"/>
  <c r="AA150" i="22"/>
  <c r="Z150" i="22"/>
  <c r="X150" i="22"/>
  <c r="W150" i="22"/>
  <c r="U150" i="22"/>
  <c r="T150" i="22"/>
  <c r="R150" i="22"/>
  <c r="Q150" i="22"/>
  <c r="O150" i="22"/>
  <c r="N150" i="22"/>
  <c r="L150" i="22"/>
  <c r="K150" i="22"/>
  <c r="AJ149" i="22"/>
  <c r="AC149" i="22"/>
  <c r="AA149" i="22"/>
  <c r="Z149" i="22"/>
  <c r="X149" i="22"/>
  <c r="W149" i="22"/>
  <c r="U149" i="22"/>
  <c r="T149" i="22"/>
  <c r="R149" i="22"/>
  <c r="Q149" i="22"/>
  <c r="O149" i="22"/>
  <c r="N149" i="22"/>
  <c r="L149" i="22"/>
  <c r="K149" i="22"/>
  <c r="AJ148" i="22"/>
  <c r="AC148" i="22"/>
  <c r="AA148" i="22"/>
  <c r="Z148" i="22"/>
  <c r="X148" i="22"/>
  <c r="W148" i="22"/>
  <c r="U148" i="22"/>
  <c r="T148" i="22"/>
  <c r="R148" i="22"/>
  <c r="Q148" i="22"/>
  <c r="O148" i="22"/>
  <c r="N148" i="22"/>
  <c r="L148" i="22"/>
  <c r="K148" i="22"/>
  <c r="AJ147" i="22"/>
  <c r="AC147" i="22"/>
  <c r="AA147" i="22"/>
  <c r="Z147" i="22"/>
  <c r="X147" i="22"/>
  <c r="W147" i="22"/>
  <c r="U147" i="22"/>
  <c r="T147" i="22"/>
  <c r="R147" i="22"/>
  <c r="Q147" i="22"/>
  <c r="O147" i="22"/>
  <c r="N147" i="22"/>
  <c r="L147" i="22"/>
  <c r="K147" i="22"/>
  <c r="AJ146" i="22"/>
  <c r="AC146" i="22"/>
  <c r="AA146" i="22"/>
  <c r="Z146" i="22"/>
  <c r="X146" i="22"/>
  <c r="W146" i="22"/>
  <c r="U146" i="22"/>
  <c r="T146" i="22"/>
  <c r="R146" i="22"/>
  <c r="Q146" i="22"/>
  <c r="O146" i="22"/>
  <c r="N146" i="22"/>
  <c r="L146" i="22"/>
  <c r="K146" i="22"/>
  <c r="AJ145" i="22"/>
  <c r="AC145" i="22"/>
  <c r="AA145" i="22"/>
  <c r="Z145" i="22"/>
  <c r="X145" i="22"/>
  <c r="W145" i="22"/>
  <c r="U145" i="22"/>
  <c r="T145" i="22"/>
  <c r="R145" i="22"/>
  <c r="Q145" i="22"/>
  <c r="O145" i="22"/>
  <c r="N145" i="22"/>
  <c r="L145" i="22"/>
  <c r="K145" i="22"/>
  <c r="AJ144" i="22"/>
  <c r="AC144" i="22"/>
  <c r="AA144" i="22"/>
  <c r="Z144" i="22"/>
  <c r="X144" i="22"/>
  <c r="W144" i="22"/>
  <c r="U144" i="22"/>
  <c r="T144" i="22"/>
  <c r="R144" i="22"/>
  <c r="Q144" i="22"/>
  <c r="O144" i="22"/>
  <c r="N144" i="22"/>
  <c r="L144" i="22"/>
  <c r="K144" i="22"/>
  <c r="AJ143" i="22"/>
  <c r="AC143" i="22"/>
  <c r="AA143" i="22"/>
  <c r="Z143" i="22"/>
  <c r="X143" i="22"/>
  <c r="W143" i="22"/>
  <c r="U143" i="22"/>
  <c r="T143" i="22"/>
  <c r="R143" i="22"/>
  <c r="Q143" i="22"/>
  <c r="O143" i="22"/>
  <c r="N143" i="22"/>
  <c r="L143" i="22"/>
  <c r="K143" i="22"/>
  <c r="AJ142" i="22"/>
  <c r="AC142" i="22"/>
  <c r="AA142" i="22"/>
  <c r="Z142" i="22"/>
  <c r="X142" i="22"/>
  <c r="W142" i="22"/>
  <c r="U142" i="22"/>
  <c r="T142" i="22"/>
  <c r="R142" i="22"/>
  <c r="Q142" i="22"/>
  <c r="O142" i="22"/>
  <c r="N142" i="22"/>
  <c r="L142" i="22"/>
  <c r="K142" i="22"/>
  <c r="AJ183" i="22"/>
  <c r="AC183" i="22"/>
  <c r="AA183" i="22"/>
  <c r="Z183" i="22"/>
  <c r="X183" i="22"/>
  <c r="W183" i="22"/>
  <c r="U183" i="22"/>
  <c r="T183" i="22"/>
  <c r="R183" i="22"/>
  <c r="Q183" i="22"/>
  <c r="O183" i="22"/>
  <c r="N183" i="22"/>
  <c r="L183" i="22"/>
  <c r="K183" i="22"/>
  <c r="AJ182" i="22"/>
  <c r="AC182" i="22"/>
  <c r="AA182" i="22"/>
  <c r="Z182" i="22"/>
  <c r="X182" i="22"/>
  <c r="W182" i="22"/>
  <c r="U182" i="22"/>
  <c r="T182" i="22"/>
  <c r="R182" i="22"/>
  <c r="Q182" i="22"/>
  <c r="O182" i="22"/>
  <c r="N182" i="22"/>
  <c r="L182" i="22"/>
  <c r="K182" i="22"/>
  <c r="AJ181" i="22"/>
  <c r="AC181" i="22"/>
  <c r="AA181" i="22"/>
  <c r="Z181" i="22"/>
  <c r="X181" i="22"/>
  <c r="W181" i="22"/>
  <c r="U181" i="22"/>
  <c r="T181" i="22"/>
  <c r="R181" i="22"/>
  <c r="Q181" i="22"/>
  <c r="O181" i="22"/>
  <c r="N181" i="22"/>
  <c r="L181" i="22"/>
  <c r="K181" i="22"/>
  <c r="AJ180" i="22"/>
  <c r="AC180" i="22"/>
  <c r="AA180" i="22"/>
  <c r="Z180" i="22"/>
  <c r="X180" i="22"/>
  <c r="W180" i="22"/>
  <c r="U180" i="22"/>
  <c r="T180" i="22"/>
  <c r="R180" i="22"/>
  <c r="Q180" i="22"/>
  <c r="O180" i="22"/>
  <c r="N180" i="22"/>
  <c r="L180" i="22"/>
  <c r="K180" i="22"/>
  <c r="AJ179" i="22"/>
  <c r="AC179" i="22"/>
  <c r="AA179" i="22"/>
  <c r="Z179" i="22"/>
  <c r="X179" i="22"/>
  <c r="W179" i="22"/>
  <c r="U179" i="22"/>
  <c r="T179" i="22"/>
  <c r="R179" i="22"/>
  <c r="Q179" i="22"/>
  <c r="O179" i="22"/>
  <c r="N179" i="22"/>
  <c r="L179" i="22"/>
  <c r="K179" i="22"/>
  <c r="AJ178" i="22"/>
  <c r="AC178" i="22"/>
  <c r="AA178" i="22"/>
  <c r="Z178" i="22"/>
  <c r="X178" i="22"/>
  <c r="W178" i="22"/>
  <c r="U178" i="22"/>
  <c r="T178" i="22"/>
  <c r="R178" i="22"/>
  <c r="Q178" i="22"/>
  <c r="O178" i="22"/>
  <c r="N178" i="22"/>
  <c r="L178" i="22"/>
  <c r="K178" i="22"/>
  <c r="AJ177" i="22"/>
  <c r="AC177" i="22"/>
  <c r="AA177" i="22"/>
  <c r="Z177" i="22"/>
  <c r="X177" i="22"/>
  <c r="W177" i="22"/>
  <c r="U177" i="22"/>
  <c r="T177" i="22"/>
  <c r="R177" i="22"/>
  <c r="Q177" i="22"/>
  <c r="O177" i="22"/>
  <c r="N177" i="22"/>
  <c r="L177" i="22"/>
  <c r="K177" i="22"/>
  <c r="AJ176" i="22"/>
  <c r="AC176" i="22"/>
  <c r="AA176" i="22"/>
  <c r="Z176" i="22"/>
  <c r="X176" i="22"/>
  <c r="W176" i="22"/>
  <c r="U176" i="22"/>
  <c r="T176" i="22"/>
  <c r="R176" i="22"/>
  <c r="Q176" i="22"/>
  <c r="O176" i="22"/>
  <c r="N176" i="22"/>
  <c r="L176" i="22"/>
  <c r="K176" i="22"/>
  <c r="AJ175" i="22"/>
  <c r="AC175" i="22"/>
  <c r="AA175" i="22"/>
  <c r="Z175" i="22"/>
  <c r="X175" i="22"/>
  <c r="W175" i="22"/>
  <c r="U175" i="22"/>
  <c r="T175" i="22"/>
  <c r="R175" i="22"/>
  <c r="Q175" i="22"/>
  <c r="O175" i="22"/>
  <c r="N175" i="22"/>
  <c r="L175" i="22"/>
  <c r="K175" i="22"/>
  <c r="AJ174" i="22"/>
  <c r="AC174" i="22"/>
  <c r="AA174" i="22"/>
  <c r="Z174" i="22"/>
  <c r="X174" i="22"/>
  <c r="W174" i="22"/>
  <c r="U174" i="22"/>
  <c r="T174" i="22"/>
  <c r="R174" i="22"/>
  <c r="Q174" i="22"/>
  <c r="O174" i="22"/>
  <c r="N174" i="22"/>
  <c r="L174" i="22"/>
  <c r="K174" i="22"/>
  <c r="AJ173" i="22"/>
  <c r="AC173" i="22"/>
  <c r="AA173" i="22"/>
  <c r="Z173" i="22"/>
  <c r="X173" i="22"/>
  <c r="W173" i="22"/>
  <c r="U173" i="22"/>
  <c r="T173" i="22"/>
  <c r="R173" i="22"/>
  <c r="Q173" i="22"/>
  <c r="O173" i="22"/>
  <c r="N173" i="22"/>
  <c r="L173" i="22"/>
  <c r="K173" i="22"/>
  <c r="AJ172" i="22"/>
  <c r="AC172" i="22"/>
  <c r="AA172" i="22"/>
  <c r="Z172" i="22"/>
  <c r="X172" i="22"/>
  <c r="W172" i="22"/>
  <c r="U172" i="22"/>
  <c r="T172" i="22"/>
  <c r="R172" i="22"/>
  <c r="Q172" i="22"/>
  <c r="O172" i="22"/>
  <c r="N172" i="22"/>
  <c r="L172" i="22"/>
  <c r="K172" i="22"/>
  <c r="AJ171" i="22"/>
  <c r="AC171" i="22"/>
  <c r="AA171" i="22"/>
  <c r="Z171" i="22"/>
  <c r="X171" i="22"/>
  <c r="W171" i="22"/>
  <c r="U171" i="22"/>
  <c r="T171" i="22"/>
  <c r="R171" i="22"/>
  <c r="Q171" i="22"/>
  <c r="O171" i="22"/>
  <c r="N171" i="22"/>
  <c r="L171" i="22"/>
  <c r="K171" i="22"/>
  <c r="AJ170" i="22"/>
  <c r="AC170" i="22"/>
  <c r="AA170" i="22"/>
  <c r="Z170" i="22"/>
  <c r="X170" i="22"/>
  <c r="W170" i="22"/>
  <c r="U170" i="22"/>
  <c r="T170" i="22"/>
  <c r="R170" i="22"/>
  <c r="Q170" i="22"/>
  <c r="O170" i="22"/>
  <c r="N170" i="22"/>
  <c r="L170" i="22"/>
  <c r="K170" i="22"/>
  <c r="AJ169" i="22"/>
  <c r="AC169" i="22"/>
  <c r="AA169" i="22"/>
  <c r="Z169" i="22"/>
  <c r="X169" i="22"/>
  <c r="W169" i="22"/>
  <c r="U169" i="22"/>
  <c r="T169" i="22"/>
  <c r="R169" i="22"/>
  <c r="Q169" i="22"/>
  <c r="O169" i="22"/>
  <c r="N169" i="22"/>
  <c r="L169" i="22"/>
  <c r="K169" i="22"/>
  <c r="AJ168" i="22"/>
  <c r="AC168" i="22"/>
  <c r="AA168" i="22"/>
  <c r="Z168" i="22"/>
  <c r="X168" i="22"/>
  <c r="W168" i="22"/>
  <c r="U168" i="22"/>
  <c r="T168" i="22"/>
  <c r="R168" i="22"/>
  <c r="Q168" i="22"/>
  <c r="O168" i="22"/>
  <c r="N168" i="22"/>
  <c r="L168" i="22"/>
  <c r="K168" i="22"/>
  <c r="AJ167" i="22"/>
  <c r="AC167" i="22"/>
  <c r="AA167" i="22"/>
  <c r="Z167" i="22"/>
  <c r="X167" i="22"/>
  <c r="W167" i="22"/>
  <c r="U167" i="22"/>
  <c r="T167" i="22"/>
  <c r="R167" i="22"/>
  <c r="Q167" i="22"/>
  <c r="O167" i="22"/>
  <c r="N167" i="22"/>
  <c r="L167" i="22"/>
  <c r="K167" i="22"/>
  <c r="AJ166" i="22"/>
  <c r="AC166" i="22"/>
  <c r="AA166" i="22"/>
  <c r="Z166" i="22"/>
  <c r="X166" i="22"/>
  <c r="W166" i="22"/>
  <c r="U166" i="22"/>
  <c r="T166" i="22"/>
  <c r="R166" i="22"/>
  <c r="Q166" i="22"/>
  <c r="O166" i="22"/>
  <c r="N166" i="22"/>
  <c r="L166" i="22"/>
  <c r="K166" i="22"/>
  <c r="AJ165" i="22"/>
  <c r="AC165" i="22"/>
  <c r="AA165" i="22"/>
  <c r="Z165" i="22"/>
  <c r="X165" i="22"/>
  <c r="W165" i="22"/>
  <c r="U165" i="22"/>
  <c r="T165" i="22"/>
  <c r="R165" i="22"/>
  <c r="Q165" i="22"/>
  <c r="O165" i="22"/>
  <c r="N165" i="22"/>
  <c r="L165" i="22"/>
  <c r="K165" i="22"/>
  <c r="AJ164" i="22"/>
  <c r="AC164" i="22"/>
  <c r="AA164" i="22"/>
  <c r="Z164" i="22"/>
  <c r="X164" i="22"/>
  <c r="W164" i="22"/>
  <c r="U164" i="22"/>
  <c r="T164" i="22"/>
  <c r="R164" i="22"/>
  <c r="Q164" i="22"/>
  <c r="O164" i="22"/>
  <c r="N164" i="22"/>
  <c r="L164" i="22"/>
  <c r="K164" i="22"/>
  <c r="AJ163" i="22"/>
  <c r="AC163" i="22"/>
  <c r="AA163" i="22"/>
  <c r="Z163" i="22"/>
  <c r="X163" i="22"/>
  <c r="W163" i="22"/>
  <c r="U163" i="22"/>
  <c r="T163" i="22"/>
  <c r="R163" i="22"/>
  <c r="Q163" i="22"/>
  <c r="O163" i="22"/>
  <c r="N163" i="22"/>
  <c r="L163" i="22"/>
  <c r="K163" i="22"/>
  <c r="AJ54" i="32"/>
  <c r="AC54" i="32"/>
  <c r="AD54" i="32" s="1"/>
  <c r="AA54" i="32"/>
  <c r="Z54" i="32"/>
  <c r="X54" i="32"/>
  <c r="W54" i="32"/>
  <c r="U54" i="32"/>
  <c r="T54" i="32"/>
  <c r="R54" i="32"/>
  <c r="Q54" i="32"/>
  <c r="O54" i="32"/>
  <c r="N54" i="32"/>
  <c r="K160" i="32"/>
  <c r="L159" i="32"/>
  <c r="AC158" i="32"/>
  <c r="L156" i="32"/>
  <c r="L155" i="32"/>
  <c r="K152" i="32"/>
  <c r="L151" i="32"/>
  <c r="AC150" i="32"/>
  <c r="L148" i="32"/>
  <c r="L147" i="32"/>
  <c r="K144" i="32"/>
  <c r="L143" i="32"/>
  <c r="AC142" i="32"/>
  <c r="L140" i="32"/>
  <c r="L139" i="32"/>
  <c r="K136" i="32"/>
  <c r="L135" i="32"/>
  <c r="AC134" i="32"/>
  <c r="L132" i="32"/>
  <c r="L131" i="32"/>
  <c r="K128" i="32"/>
  <c r="L127" i="32"/>
  <c r="AC126" i="32"/>
  <c r="L123" i="32"/>
  <c r="K120" i="32"/>
  <c r="L119" i="32"/>
  <c r="AC118" i="32"/>
  <c r="L115" i="32"/>
  <c r="AI207" i="32"/>
  <c r="AB207" i="32"/>
  <c r="Y207" i="32"/>
  <c r="V207" i="32"/>
  <c r="S207" i="32"/>
  <c r="P207" i="32"/>
  <c r="M207" i="32"/>
  <c r="J207" i="32"/>
  <c r="AJ162" i="32"/>
  <c r="AC162" i="32"/>
  <c r="AA162" i="32"/>
  <c r="Z162" i="32"/>
  <c r="X162" i="32"/>
  <c r="W162" i="32"/>
  <c r="U162" i="32"/>
  <c r="T162" i="32"/>
  <c r="R162" i="32"/>
  <c r="Q162" i="32"/>
  <c r="O162" i="32"/>
  <c r="N162" i="32"/>
  <c r="L162" i="32"/>
  <c r="K162" i="32"/>
  <c r="AJ161" i="32"/>
  <c r="AC161" i="32"/>
  <c r="AA161" i="32"/>
  <c r="Z161" i="32"/>
  <c r="X161" i="32"/>
  <c r="W161" i="32"/>
  <c r="U161" i="32"/>
  <c r="T161" i="32"/>
  <c r="R161" i="32"/>
  <c r="Q161" i="32"/>
  <c r="O161" i="32"/>
  <c r="N161" i="32"/>
  <c r="L161" i="32"/>
  <c r="K161" i="32"/>
  <c r="AJ160" i="32"/>
  <c r="AA160" i="32"/>
  <c r="Z160" i="32"/>
  <c r="X160" i="32"/>
  <c r="W160" i="32"/>
  <c r="U160" i="32"/>
  <c r="T160" i="32"/>
  <c r="R160" i="32"/>
  <c r="Q160" i="32"/>
  <c r="O160" i="32"/>
  <c r="N160" i="32"/>
  <c r="AJ159" i="32"/>
  <c r="AC159" i="32"/>
  <c r="AA159" i="32"/>
  <c r="Z159" i="32"/>
  <c r="X159" i="32"/>
  <c r="W159" i="32"/>
  <c r="U159" i="32"/>
  <c r="T159" i="32"/>
  <c r="R159" i="32"/>
  <c r="Q159" i="32"/>
  <c r="O159" i="32"/>
  <c r="N159" i="32"/>
  <c r="K159" i="32"/>
  <c r="AJ158" i="32"/>
  <c r="AA158" i="32"/>
  <c r="Z158" i="32"/>
  <c r="X158" i="32"/>
  <c r="W158" i="32"/>
  <c r="U158" i="32"/>
  <c r="T158" i="32"/>
  <c r="R158" i="32"/>
  <c r="Q158" i="32"/>
  <c r="O158" i="32"/>
  <c r="N158" i="32"/>
  <c r="L158" i="32"/>
  <c r="AJ157" i="32"/>
  <c r="AC157" i="32"/>
  <c r="AA157" i="32"/>
  <c r="Z157" i="32"/>
  <c r="X157" i="32"/>
  <c r="W157" i="32"/>
  <c r="U157" i="32"/>
  <c r="T157" i="32"/>
  <c r="R157" i="32"/>
  <c r="Q157" i="32"/>
  <c r="O157" i="32"/>
  <c r="N157" i="32"/>
  <c r="L157" i="32"/>
  <c r="K157" i="32"/>
  <c r="AJ156" i="32"/>
  <c r="AA156" i="32"/>
  <c r="Z156" i="32"/>
  <c r="X156" i="32"/>
  <c r="W156" i="32"/>
  <c r="U156" i="32"/>
  <c r="T156" i="32"/>
  <c r="R156" i="32"/>
  <c r="Q156" i="32"/>
  <c r="O156" i="32"/>
  <c r="N156" i="32"/>
  <c r="K156" i="32"/>
  <c r="AJ155" i="32"/>
  <c r="AC155" i="32"/>
  <c r="AA155" i="32"/>
  <c r="Z155" i="32"/>
  <c r="X155" i="32"/>
  <c r="W155" i="32"/>
  <c r="U155" i="32"/>
  <c r="T155" i="32"/>
  <c r="R155" i="32"/>
  <c r="Q155" i="32"/>
  <c r="O155" i="32"/>
  <c r="N155" i="32"/>
  <c r="K155" i="32"/>
  <c r="AJ154" i="32"/>
  <c r="AC154" i="32"/>
  <c r="AA154" i="32"/>
  <c r="Z154" i="32"/>
  <c r="X154" i="32"/>
  <c r="W154" i="32"/>
  <c r="U154" i="32"/>
  <c r="T154" i="32"/>
  <c r="R154" i="32"/>
  <c r="Q154" i="32"/>
  <c r="O154" i="32"/>
  <c r="N154" i="32"/>
  <c r="L154" i="32"/>
  <c r="K154" i="32"/>
  <c r="AJ153" i="32"/>
  <c r="AC153" i="32"/>
  <c r="AA153" i="32"/>
  <c r="Z153" i="32"/>
  <c r="X153" i="32"/>
  <c r="W153" i="32"/>
  <c r="U153" i="32"/>
  <c r="T153" i="32"/>
  <c r="R153" i="32"/>
  <c r="Q153" i="32"/>
  <c r="O153" i="32"/>
  <c r="N153" i="32"/>
  <c r="L153" i="32"/>
  <c r="K153" i="32"/>
  <c r="AJ152" i="32"/>
  <c r="AA152" i="32"/>
  <c r="Z152" i="32"/>
  <c r="X152" i="32"/>
  <c r="W152" i="32"/>
  <c r="U152" i="32"/>
  <c r="T152" i="32"/>
  <c r="R152" i="32"/>
  <c r="Q152" i="32"/>
  <c r="O152" i="32"/>
  <c r="N152" i="32"/>
  <c r="AJ151" i="32"/>
  <c r="AC151" i="32"/>
  <c r="AA151" i="32"/>
  <c r="Z151" i="32"/>
  <c r="X151" i="32"/>
  <c r="W151" i="32"/>
  <c r="U151" i="32"/>
  <c r="T151" i="32"/>
  <c r="R151" i="32"/>
  <c r="Q151" i="32"/>
  <c r="O151" i="32"/>
  <c r="N151" i="32"/>
  <c r="K151" i="32"/>
  <c r="AJ150" i="32"/>
  <c r="AA150" i="32"/>
  <c r="Z150" i="32"/>
  <c r="X150" i="32"/>
  <c r="W150" i="32"/>
  <c r="U150" i="32"/>
  <c r="T150" i="32"/>
  <c r="R150" i="32"/>
  <c r="Q150" i="32"/>
  <c r="O150" i="32"/>
  <c r="N150" i="32"/>
  <c r="L150" i="32"/>
  <c r="AJ149" i="32"/>
  <c r="AC149" i="32"/>
  <c r="AA149" i="32"/>
  <c r="Z149" i="32"/>
  <c r="X149" i="32"/>
  <c r="W149" i="32"/>
  <c r="U149" i="32"/>
  <c r="T149" i="32"/>
  <c r="R149" i="32"/>
  <c r="Q149" i="32"/>
  <c r="O149" i="32"/>
  <c r="N149" i="32"/>
  <c r="L149" i="32"/>
  <c r="K149" i="32"/>
  <c r="AJ148" i="32"/>
  <c r="AA148" i="32"/>
  <c r="Z148" i="32"/>
  <c r="X148" i="32"/>
  <c r="W148" i="32"/>
  <c r="U148" i="32"/>
  <c r="T148" i="32"/>
  <c r="R148" i="32"/>
  <c r="Q148" i="32"/>
  <c r="O148" i="32"/>
  <c r="N148" i="32"/>
  <c r="K148" i="32"/>
  <c r="AJ147" i="32"/>
  <c r="AC147" i="32"/>
  <c r="AA147" i="32"/>
  <c r="Z147" i="32"/>
  <c r="X147" i="32"/>
  <c r="W147" i="32"/>
  <c r="U147" i="32"/>
  <c r="T147" i="32"/>
  <c r="R147" i="32"/>
  <c r="Q147" i="32"/>
  <c r="O147" i="32"/>
  <c r="N147" i="32"/>
  <c r="K147" i="32"/>
  <c r="AJ146" i="32"/>
  <c r="AC146" i="32"/>
  <c r="AA146" i="32"/>
  <c r="Z146" i="32"/>
  <c r="X146" i="32"/>
  <c r="W146" i="32"/>
  <c r="U146" i="32"/>
  <c r="T146" i="32"/>
  <c r="R146" i="32"/>
  <c r="Q146" i="32"/>
  <c r="O146" i="32"/>
  <c r="N146" i="32"/>
  <c r="L146" i="32"/>
  <c r="K146" i="32"/>
  <c r="AJ145" i="32"/>
  <c r="AC145" i="32"/>
  <c r="AA145" i="32"/>
  <c r="Z145" i="32"/>
  <c r="X145" i="32"/>
  <c r="W145" i="32"/>
  <c r="U145" i="32"/>
  <c r="T145" i="32"/>
  <c r="R145" i="32"/>
  <c r="Q145" i="32"/>
  <c r="O145" i="32"/>
  <c r="N145" i="32"/>
  <c r="L145" i="32"/>
  <c r="K145" i="32"/>
  <c r="AJ144" i="32"/>
  <c r="AA144" i="32"/>
  <c r="Z144" i="32"/>
  <c r="X144" i="32"/>
  <c r="W144" i="32"/>
  <c r="U144" i="32"/>
  <c r="T144" i="32"/>
  <c r="R144" i="32"/>
  <c r="Q144" i="32"/>
  <c r="O144" i="32"/>
  <c r="N144" i="32"/>
  <c r="AJ143" i="32"/>
  <c r="AC143" i="32"/>
  <c r="AA143" i="32"/>
  <c r="Z143" i="32"/>
  <c r="X143" i="32"/>
  <c r="W143" i="32"/>
  <c r="U143" i="32"/>
  <c r="T143" i="32"/>
  <c r="R143" i="32"/>
  <c r="Q143" i="32"/>
  <c r="O143" i="32"/>
  <c r="N143" i="32"/>
  <c r="K143" i="32"/>
  <c r="AJ142" i="32"/>
  <c r="AA142" i="32"/>
  <c r="Z142" i="32"/>
  <c r="X142" i="32"/>
  <c r="W142" i="32"/>
  <c r="U142" i="32"/>
  <c r="T142" i="32"/>
  <c r="R142" i="32"/>
  <c r="Q142" i="32"/>
  <c r="O142" i="32"/>
  <c r="N142" i="32"/>
  <c r="L142" i="32"/>
  <c r="AJ141" i="32"/>
  <c r="AC141" i="32"/>
  <c r="AA141" i="32"/>
  <c r="Z141" i="32"/>
  <c r="X141" i="32"/>
  <c r="W141" i="32"/>
  <c r="U141" i="32"/>
  <c r="T141" i="32"/>
  <c r="R141" i="32"/>
  <c r="Q141" i="32"/>
  <c r="O141" i="32"/>
  <c r="N141" i="32"/>
  <c r="L141" i="32"/>
  <c r="K141" i="32"/>
  <c r="AJ140" i="32"/>
  <c r="AA140" i="32"/>
  <c r="Z140" i="32"/>
  <c r="X140" i="32"/>
  <c r="W140" i="32"/>
  <c r="U140" i="32"/>
  <c r="T140" i="32"/>
  <c r="R140" i="32"/>
  <c r="Q140" i="32"/>
  <c r="O140" i="32"/>
  <c r="N140" i="32"/>
  <c r="K140" i="32"/>
  <c r="AJ139" i="32"/>
  <c r="AC139" i="32"/>
  <c r="AA139" i="32"/>
  <c r="Z139" i="32"/>
  <c r="X139" i="32"/>
  <c r="W139" i="32"/>
  <c r="U139" i="32"/>
  <c r="T139" i="32"/>
  <c r="R139" i="32"/>
  <c r="Q139" i="32"/>
  <c r="O139" i="32"/>
  <c r="N139" i="32"/>
  <c r="K139" i="32"/>
  <c r="AJ138" i="32"/>
  <c r="AC138" i="32"/>
  <c r="AA138" i="32"/>
  <c r="Z138" i="32"/>
  <c r="X138" i="32"/>
  <c r="W138" i="32"/>
  <c r="U138" i="32"/>
  <c r="T138" i="32"/>
  <c r="R138" i="32"/>
  <c r="Q138" i="32"/>
  <c r="O138" i="32"/>
  <c r="N138" i="32"/>
  <c r="L138" i="32"/>
  <c r="K138" i="32"/>
  <c r="AJ137" i="32"/>
  <c r="AC137" i="32"/>
  <c r="AA137" i="32"/>
  <c r="Z137" i="32"/>
  <c r="X137" i="32"/>
  <c r="W137" i="32"/>
  <c r="U137" i="32"/>
  <c r="T137" i="32"/>
  <c r="R137" i="32"/>
  <c r="Q137" i="32"/>
  <c r="O137" i="32"/>
  <c r="N137" i="32"/>
  <c r="L137" i="32"/>
  <c r="K137" i="32"/>
  <c r="AJ136" i="32"/>
  <c r="AA136" i="32"/>
  <c r="Z136" i="32"/>
  <c r="X136" i="32"/>
  <c r="W136" i="32"/>
  <c r="U136" i="32"/>
  <c r="T136" i="32"/>
  <c r="R136" i="32"/>
  <c r="Q136" i="32"/>
  <c r="O136" i="32"/>
  <c r="N136" i="32"/>
  <c r="AJ135" i="32"/>
  <c r="AC135" i="32"/>
  <c r="AA135" i="32"/>
  <c r="Z135" i="32"/>
  <c r="X135" i="32"/>
  <c r="W135" i="32"/>
  <c r="U135" i="32"/>
  <c r="T135" i="32"/>
  <c r="R135" i="32"/>
  <c r="Q135" i="32"/>
  <c r="O135" i="32"/>
  <c r="N135" i="32"/>
  <c r="K135" i="32"/>
  <c r="AJ134" i="32"/>
  <c r="AA134" i="32"/>
  <c r="Z134" i="32"/>
  <c r="X134" i="32"/>
  <c r="W134" i="32"/>
  <c r="U134" i="32"/>
  <c r="T134" i="32"/>
  <c r="R134" i="32"/>
  <c r="Q134" i="32"/>
  <c r="O134" i="32"/>
  <c r="N134" i="32"/>
  <c r="L134" i="32"/>
  <c r="AJ133" i="32"/>
  <c r="AC133" i="32"/>
  <c r="AA133" i="32"/>
  <c r="Z133" i="32"/>
  <c r="X133" i="32"/>
  <c r="W133" i="32"/>
  <c r="U133" i="32"/>
  <c r="T133" i="32"/>
  <c r="R133" i="32"/>
  <c r="Q133" i="32"/>
  <c r="O133" i="32"/>
  <c r="N133" i="32"/>
  <c r="L133" i="32"/>
  <c r="K133" i="32"/>
  <c r="AJ132" i="32"/>
  <c r="AA132" i="32"/>
  <c r="Z132" i="32"/>
  <c r="X132" i="32"/>
  <c r="W132" i="32"/>
  <c r="U132" i="32"/>
  <c r="T132" i="32"/>
  <c r="R132" i="32"/>
  <c r="Q132" i="32"/>
  <c r="O132" i="32"/>
  <c r="N132" i="32"/>
  <c r="K132" i="32"/>
  <c r="AJ131" i="32"/>
  <c r="AC131" i="32"/>
  <c r="AA131" i="32"/>
  <c r="Z131" i="32"/>
  <c r="X131" i="32"/>
  <c r="W131" i="32"/>
  <c r="U131" i="32"/>
  <c r="T131" i="32"/>
  <c r="R131" i="32"/>
  <c r="Q131" i="32"/>
  <c r="O131" i="32"/>
  <c r="N131" i="32"/>
  <c r="K131" i="32"/>
  <c r="AJ130" i="32"/>
  <c r="AC130" i="32"/>
  <c r="AA130" i="32"/>
  <c r="Z130" i="32"/>
  <c r="X130" i="32"/>
  <c r="W130" i="32"/>
  <c r="U130" i="32"/>
  <c r="T130" i="32"/>
  <c r="R130" i="32"/>
  <c r="Q130" i="32"/>
  <c r="O130" i="32"/>
  <c r="N130" i="32"/>
  <c r="L130" i="32"/>
  <c r="K130" i="32"/>
  <c r="AJ129" i="32"/>
  <c r="AC129" i="32"/>
  <c r="AA129" i="32"/>
  <c r="Z129" i="32"/>
  <c r="X129" i="32"/>
  <c r="W129" i="32"/>
  <c r="U129" i="32"/>
  <c r="T129" i="32"/>
  <c r="R129" i="32"/>
  <c r="Q129" i="32"/>
  <c r="O129" i="32"/>
  <c r="N129" i="32"/>
  <c r="L129" i="32"/>
  <c r="K129" i="32"/>
  <c r="AJ128" i="32"/>
  <c r="AA128" i="32"/>
  <c r="Z128" i="32"/>
  <c r="X128" i="32"/>
  <c r="W128" i="32"/>
  <c r="U128" i="32"/>
  <c r="T128" i="32"/>
  <c r="R128" i="32"/>
  <c r="Q128" i="32"/>
  <c r="O128" i="32"/>
  <c r="N128" i="32"/>
  <c r="AJ127" i="32"/>
  <c r="AC127" i="32"/>
  <c r="AA127" i="32"/>
  <c r="Z127" i="32"/>
  <c r="X127" i="32"/>
  <c r="W127" i="32"/>
  <c r="U127" i="32"/>
  <c r="T127" i="32"/>
  <c r="R127" i="32"/>
  <c r="Q127" i="32"/>
  <c r="O127" i="32"/>
  <c r="N127" i="32"/>
  <c r="K127" i="32"/>
  <c r="AJ126" i="32"/>
  <c r="AA126" i="32"/>
  <c r="Z126" i="32"/>
  <c r="X126" i="32"/>
  <c r="W126" i="32"/>
  <c r="U126" i="32"/>
  <c r="T126" i="32"/>
  <c r="R126" i="32"/>
  <c r="Q126" i="32"/>
  <c r="O126" i="32"/>
  <c r="N126" i="32"/>
  <c r="L126" i="32"/>
  <c r="AJ125" i="32"/>
  <c r="AC125" i="32"/>
  <c r="AA125" i="32"/>
  <c r="Z125" i="32"/>
  <c r="X125" i="32"/>
  <c r="W125" i="32"/>
  <c r="U125" i="32"/>
  <c r="T125" i="32"/>
  <c r="R125" i="32"/>
  <c r="Q125" i="32"/>
  <c r="O125" i="32"/>
  <c r="N125" i="32"/>
  <c r="L125" i="32"/>
  <c r="K125" i="32"/>
  <c r="AJ124" i="32"/>
  <c r="AC124" i="32"/>
  <c r="AA124" i="32"/>
  <c r="Z124" i="32"/>
  <c r="X124" i="32"/>
  <c r="W124" i="32"/>
  <c r="U124" i="32"/>
  <c r="T124" i="32"/>
  <c r="R124" i="32"/>
  <c r="Q124" i="32"/>
  <c r="O124" i="32"/>
  <c r="N124" i="32"/>
  <c r="L124" i="32"/>
  <c r="K124" i="32"/>
  <c r="AJ123" i="32"/>
  <c r="AC123" i="32"/>
  <c r="AA123" i="32"/>
  <c r="Z123" i="32"/>
  <c r="X123" i="32"/>
  <c r="W123" i="32"/>
  <c r="U123" i="32"/>
  <c r="T123" i="32"/>
  <c r="R123" i="32"/>
  <c r="Q123" i="32"/>
  <c r="O123" i="32"/>
  <c r="N123" i="32"/>
  <c r="K123" i="32"/>
  <c r="AJ122" i="32"/>
  <c r="AC122" i="32"/>
  <c r="AA122" i="32"/>
  <c r="Z122" i="32"/>
  <c r="X122" i="32"/>
  <c r="W122" i="32"/>
  <c r="U122" i="32"/>
  <c r="T122" i="32"/>
  <c r="R122" i="32"/>
  <c r="Q122" i="32"/>
  <c r="O122" i="32"/>
  <c r="N122" i="32"/>
  <c r="L122" i="32"/>
  <c r="K122" i="32"/>
  <c r="AJ121" i="32"/>
  <c r="AC121" i="32"/>
  <c r="AA121" i="32"/>
  <c r="Z121" i="32"/>
  <c r="X121" i="32"/>
  <c r="W121" i="32"/>
  <c r="U121" i="32"/>
  <c r="T121" i="32"/>
  <c r="R121" i="32"/>
  <c r="Q121" i="32"/>
  <c r="O121" i="32"/>
  <c r="N121" i="32"/>
  <c r="L121" i="32"/>
  <c r="K121" i="32"/>
  <c r="AJ120" i="32"/>
  <c r="AA120" i="32"/>
  <c r="Z120" i="32"/>
  <c r="X120" i="32"/>
  <c r="W120" i="32"/>
  <c r="U120" i="32"/>
  <c r="T120" i="32"/>
  <c r="R120" i="32"/>
  <c r="Q120" i="32"/>
  <c r="O120" i="32"/>
  <c r="N120" i="32"/>
  <c r="AJ119" i="32"/>
  <c r="AC119" i="32"/>
  <c r="AA119" i="32"/>
  <c r="Z119" i="32"/>
  <c r="X119" i="32"/>
  <c r="W119" i="32"/>
  <c r="U119" i="32"/>
  <c r="T119" i="32"/>
  <c r="R119" i="32"/>
  <c r="Q119" i="32"/>
  <c r="O119" i="32"/>
  <c r="N119" i="32"/>
  <c r="K119" i="32"/>
  <c r="AJ118" i="32"/>
  <c r="AA118" i="32"/>
  <c r="Z118" i="32"/>
  <c r="X118" i="32"/>
  <c r="W118" i="32"/>
  <c r="U118" i="32"/>
  <c r="T118" i="32"/>
  <c r="R118" i="32"/>
  <c r="Q118" i="32"/>
  <c r="O118" i="32"/>
  <c r="N118" i="32"/>
  <c r="L118" i="32"/>
  <c r="AJ117" i="32"/>
  <c r="AC117" i="32"/>
  <c r="AA117" i="32"/>
  <c r="Z117" i="32"/>
  <c r="X117" i="32"/>
  <c r="W117" i="32"/>
  <c r="U117" i="32"/>
  <c r="T117" i="32"/>
  <c r="R117" i="32"/>
  <c r="Q117" i="32"/>
  <c r="O117" i="32"/>
  <c r="N117" i="32"/>
  <c r="L117" i="32"/>
  <c r="K117" i="32"/>
  <c r="AJ116" i="32"/>
  <c r="AC116" i="32"/>
  <c r="AA116" i="32"/>
  <c r="Z116" i="32"/>
  <c r="X116" i="32"/>
  <c r="W116" i="32"/>
  <c r="U116" i="32"/>
  <c r="T116" i="32"/>
  <c r="R116" i="32"/>
  <c r="Q116" i="32"/>
  <c r="O116" i="32"/>
  <c r="N116" i="32"/>
  <c r="L116" i="32"/>
  <c r="K116" i="32"/>
  <c r="AJ115" i="32"/>
  <c r="AC115" i="32"/>
  <c r="AA115" i="32"/>
  <c r="Z115" i="32"/>
  <c r="X115" i="32"/>
  <c r="W115" i="32"/>
  <c r="U115" i="32"/>
  <c r="T115" i="32"/>
  <c r="R115" i="32"/>
  <c r="Q115" i="32"/>
  <c r="O115" i="32"/>
  <c r="N115" i="32"/>
  <c r="K115" i="32"/>
  <c r="AD116" i="32" l="1"/>
  <c r="AE116" i="32"/>
  <c r="AD121" i="32"/>
  <c r="AE121" i="32"/>
  <c r="AD127" i="32"/>
  <c r="AE127" i="32"/>
  <c r="AD131" i="32"/>
  <c r="AE131" i="32"/>
  <c r="AD137" i="32"/>
  <c r="AE137" i="32"/>
  <c r="AD149" i="32"/>
  <c r="AE149" i="32"/>
  <c r="AD154" i="32"/>
  <c r="AE154" i="32"/>
  <c r="AD159" i="32"/>
  <c r="AE159" i="32"/>
  <c r="AD142" i="32"/>
  <c r="AE142" i="32"/>
  <c r="AD124" i="32"/>
  <c r="AE124" i="32"/>
  <c r="AE129" i="32"/>
  <c r="AD141" i="32"/>
  <c r="AE141" i="32"/>
  <c r="AD146" i="32"/>
  <c r="AE146" i="32"/>
  <c r="AD151" i="32"/>
  <c r="AE151" i="32"/>
  <c r="AD155" i="32"/>
  <c r="AE155" i="32"/>
  <c r="AD161" i="32"/>
  <c r="AE161" i="32"/>
  <c r="AD150" i="32"/>
  <c r="AE150" i="32"/>
  <c r="AD115" i="32"/>
  <c r="AE115" i="32"/>
  <c r="AE117" i="32"/>
  <c r="AD122" i="32"/>
  <c r="AE122" i="32"/>
  <c r="AE133" i="32"/>
  <c r="AD138" i="32"/>
  <c r="AE138" i="32"/>
  <c r="AD143" i="32"/>
  <c r="AE143" i="32"/>
  <c r="AD147" i="32"/>
  <c r="AE147" i="32"/>
  <c r="AD153" i="32"/>
  <c r="AE153" i="32"/>
  <c r="AD118" i="32"/>
  <c r="AE118" i="32"/>
  <c r="AD126" i="32"/>
  <c r="AE126" i="32"/>
  <c r="AD158" i="32"/>
  <c r="AE158" i="32"/>
  <c r="AD119" i="32"/>
  <c r="AE119" i="32"/>
  <c r="AD123" i="32"/>
  <c r="AE123" i="32"/>
  <c r="AE125" i="32"/>
  <c r="AD130" i="32"/>
  <c r="AE130" i="32"/>
  <c r="AD135" i="32"/>
  <c r="AE135" i="32"/>
  <c r="AE139" i="32"/>
  <c r="AD145" i="32"/>
  <c r="AE145" i="32"/>
  <c r="AE157" i="32"/>
  <c r="AD162" i="32"/>
  <c r="AE162" i="32"/>
  <c r="AD134" i="32"/>
  <c r="AE134" i="32"/>
  <c r="AE54" i="32"/>
  <c r="AD152" i="22"/>
  <c r="AD170" i="22"/>
  <c r="AE163" i="22"/>
  <c r="AD171" i="22"/>
  <c r="AD179" i="22"/>
  <c r="AE145" i="22"/>
  <c r="AD149" i="22"/>
  <c r="AE153" i="22"/>
  <c r="AD157" i="22"/>
  <c r="AE161" i="22"/>
  <c r="AD182" i="22"/>
  <c r="AD166" i="22"/>
  <c r="AD178" i="22"/>
  <c r="AE168" i="22"/>
  <c r="AE176" i="22"/>
  <c r="AE142" i="22"/>
  <c r="AE150" i="22"/>
  <c r="AD158" i="22"/>
  <c r="AD148" i="22"/>
  <c r="AD144" i="22"/>
  <c r="AD156" i="22"/>
  <c r="AD160" i="22"/>
  <c r="AE165" i="22"/>
  <c r="AD169" i="22"/>
  <c r="AD173" i="22"/>
  <c r="AD177" i="22"/>
  <c r="AD181" i="22"/>
  <c r="AE143" i="22"/>
  <c r="AD147" i="22"/>
  <c r="AE151" i="22"/>
  <c r="AD159" i="22"/>
  <c r="AD153" i="22"/>
  <c r="AE156" i="22"/>
  <c r="AD161" i="22"/>
  <c r="AE146" i="22"/>
  <c r="AE172" i="22"/>
  <c r="AE174" i="22"/>
  <c r="AD143" i="22"/>
  <c r="AD150" i="22"/>
  <c r="AE162" i="22"/>
  <c r="AE173" i="22"/>
  <c r="AD174" i="22"/>
  <c r="AD145" i="22"/>
  <c r="AD151" i="22"/>
  <c r="AD164" i="22"/>
  <c r="AE169" i="22"/>
  <c r="AD176" i="22"/>
  <c r="AE154" i="22"/>
  <c r="AE155" i="22"/>
  <c r="AE158" i="22"/>
  <c r="AD165" i="22"/>
  <c r="AE182" i="22"/>
  <c r="AD155" i="22"/>
  <c r="AE157" i="22"/>
  <c r="AD172" i="22"/>
  <c r="AD162" i="22"/>
  <c r="AE180" i="22"/>
  <c r="AE181" i="22"/>
  <c r="AD180" i="22"/>
  <c r="AD142" i="22"/>
  <c r="AE166" i="22"/>
  <c r="AD146" i="22"/>
  <c r="AE147" i="22"/>
  <c r="AD154" i="22"/>
  <c r="AD163" i="22"/>
  <c r="AE164" i="22"/>
  <c r="AD168" i="22"/>
  <c r="AE177" i="22"/>
  <c r="AE148" i="22"/>
  <c r="AE149" i="22"/>
  <c r="AE159" i="22"/>
  <c r="AE144" i="22"/>
  <c r="AE152" i="22"/>
  <c r="AE160" i="22"/>
  <c r="AE167" i="22"/>
  <c r="AE175" i="22"/>
  <c r="AE183" i="22"/>
  <c r="AD167" i="22"/>
  <c r="AD175" i="22"/>
  <c r="AD183" i="22"/>
  <c r="AE170" i="22"/>
  <c r="AE178" i="22"/>
  <c r="AE171" i="22"/>
  <c r="AE179" i="22"/>
  <c r="K118" i="32"/>
  <c r="AC120" i="32"/>
  <c r="K126" i="32"/>
  <c r="AC128" i="32"/>
  <c r="AC132" i="32"/>
  <c r="K134" i="32"/>
  <c r="AC136" i="32"/>
  <c r="AC140" i="32"/>
  <c r="K142" i="32"/>
  <c r="AC144" i="32"/>
  <c r="AC148" i="32"/>
  <c r="K150" i="32"/>
  <c r="AC152" i="32"/>
  <c r="AC156" i="32"/>
  <c r="K158" i="32"/>
  <c r="AC160" i="32"/>
  <c r="L120" i="32"/>
  <c r="L128" i="32"/>
  <c r="L136" i="32"/>
  <c r="L144" i="32"/>
  <c r="L152" i="32"/>
  <c r="L160" i="32"/>
  <c r="AD125" i="32"/>
  <c r="AD129" i="32"/>
  <c r="AD139" i="32"/>
  <c r="AD117" i="32"/>
  <c r="AD133" i="32"/>
  <c r="AD157" i="32"/>
  <c r="AD140" i="32" l="1"/>
  <c r="AE140" i="32"/>
  <c r="AD148" i="32"/>
  <c r="AE148" i="32"/>
  <c r="AD136" i="32"/>
  <c r="AE136" i="32"/>
  <c r="AD160" i="32"/>
  <c r="AE160" i="32"/>
  <c r="AD128" i="32"/>
  <c r="AE128" i="32"/>
  <c r="AD156" i="32"/>
  <c r="AE156" i="32"/>
  <c r="AD144" i="32"/>
  <c r="AE144" i="32"/>
  <c r="AD120" i="32"/>
  <c r="AE120" i="32"/>
  <c r="AD152" i="32"/>
  <c r="AE152" i="32"/>
  <c r="AD132" i="32"/>
  <c r="AE132" i="32"/>
  <c r="AI206" i="26"/>
  <c r="AB206" i="26"/>
  <c r="Y206" i="26"/>
  <c r="V206" i="26"/>
  <c r="S206" i="26"/>
  <c r="P206" i="26"/>
  <c r="M206" i="26"/>
  <c r="J206" i="26"/>
  <c r="AJ194" i="26"/>
  <c r="AC194" i="26"/>
  <c r="AA194" i="26"/>
  <c r="Z194" i="26"/>
  <c r="X194" i="26"/>
  <c r="W194" i="26"/>
  <c r="U194" i="26"/>
  <c r="T194" i="26"/>
  <c r="R194" i="26"/>
  <c r="Q194" i="26"/>
  <c r="O194" i="26"/>
  <c r="N194" i="26"/>
  <c r="L194" i="26"/>
  <c r="K194" i="26"/>
  <c r="AJ193" i="26"/>
  <c r="AC193" i="26"/>
  <c r="AA193" i="26"/>
  <c r="Z193" i="26"/>
  <c r="X193" i="26"/>
  <c r="W193" i="26"/>
  <c r="U193" i="26"/>
  <c r="T193" i="26"/>
  <c r="R193" i="26"/>
  <c r="Q193" i="26"/>
  <c r="O193" i="26"/>
  <c r="N193" i="26"/>
  <c r="L193" i="26"/>
  <c r="K193" i="26"/>
  <c r="AJ192" i="26"/>
  <c r="AC192" i="26"/>
  <c r="AA192" i="26"/>
  <c r="Z192" i="26"/>
  <c r="X192" i="26"/>
  <c r="W192" i="26"/>
  <c r="U192" i="26"/>
  <c r="T192" i="26"/>
  <c r="R192" i="26"/>
  <c r="Q192" i="26"/>
  <c r="O192" i="26"/>
  <c r="N192" i="26"/>
  <c r="L192" i="26"/>
  <c r="K192" i="26"/>
  <c r="AJ191" i="26"/>
  <c r="AC191" i="26"/>
  <c r="AA191" i="26"/>
  <c r="Z191" i="26"/>
  <c r="X191" i="26"/>
  <c r="W191" i="26"/>
  <c r="U191" i="26"/>
  <c r="T191" i="26"/>
  <c r="R191" i="26"/>
  <c r="Q191" i="26"/>
  <c r="O191" i="26"/>
  <c r="N191" i="26"/>
  <c r="L191" i="26"/>
  <c r="K191" i="26"/>
  <c r="AJ190" i="26"/>
  <c r="AC190" i="26"/>
  <c r="AA190" i="26"/>
  <c r="Z190" i="26"/>
  <c r="X190" i="26"/>
  <c r="W190" i="26"/>
  <c r="U190" i="26"/>
  <c r="T190" i="26"/>
  <c r="R190" i="26"/>
  <c r="Q190" i="26"/>
  <c r="O190" i="26"/>
  <c r="N190" i="26"/>
  <c r="L190" i="26"/>
  <c r="K190" i="26"/>
  <c r="AJ161" i="26"/>
  <c r="AC161" i="26"/>
  <c r="AA161" i="26"/>
  <c r="Z161" i="26"/>
  <c r="X161" i="26"/>
  <c r="W161" i="26"/>
  <c r="U161" i="26"/>
  <c r="T161" i="26"/>
  <c r="R161" i="26"/>
  <c r="Q161" i="26"/>
  <c r="O161" i="26"/>
  <c r="N161" i="26"/>
  <c r="L161" i="26"/>
  <c r="K161" i="26"/>
  <c r="AJ160" i="26"/>
  <c r="AC160" i="26"/>
  <c r="AA160" i="26"/>
  <c r="Z160" i="26"/>
  <c r="X160" i="26"/>
  <c r="W160" i="26"/>
  <c r="U160" i="26"/>
  <c r="T160" i="26"/>
  <c r="R160" i="26"/>
  <c r="Q160" i="26"/>
  <c r="O160" i="26"/>
  <c r="N160" i="26"/>
  <c r="L160" i="26"/>
  <c r="K160" i="26"/>
  <c r="AJ159" i="26"/>
  <c r="AC159" i="26"/>
  <c r="AA159" i="26"/>
  <c r="Z159" i="26"/>
  <c r="X159" i="26"/>
  <c r="W159" i="26"/>
  <c r="U159" i="26"/>
  <c r="T159" i="26"/>
  <c r="R159" i="26"/>
  <c r="Q159" i="26"/>
  <c r="O159" i="26"/>
  <c r="N159" i="26"/>
  <c r="L159" i="26"/>
  <c r="K159" i="26"/>
  <c r="AJ158" i="26"/>
  <c r="AC158" i="26"/>
  <c r="AA158" i="26"/>
  <c r="Z158" i="26"/>
  <c r="X158" i="26"/>
  <c r="W158" i="26"/>
  <c r="U158" i="26"/>
  <c r="T158" i="26"/>
  <c r="R158" i="26"/>
  <c r="Q158" i="26"/>
  <c r="O158" i="26"/>
  <c r="N158" i="26"/>
  <c r="L158" i="26"/>
  <c r="K158" i="26"/>
  <c r="AJ157" i="26"/>
  <c r="AC157" i="26"/>
  <c r="AA157" i="26"/>
  <c r="Z157" i="26"/>
  <c r="X157" i="26"/>
  <c r="W157" i="26"/>
  <c r="U157" i="26"/>
  <c r="T157" i="26"/>
  <c r="R157" i="26"/>
  <c r="Q157" i="26"/>
  <c r="O157" i="26"/>
  <c r="N157" i="26"/>
  <c r="L157" i="26"/>
  <c r="K157" i="26"/>
  <c r="AJ156" i="26"/>
  <c r="AC156" i="26"/>
  <c r="AA156" i="26"/>
  <c r="Z156" i="26"/>
  <c r="X156" i="26"/>
  <c r="W156" i="26"/>
  <c r="U156" i="26"/>
  <c r="T156" i="26"/>
  <c r="R156" i="26"/>
  <c r="Q156" i="26"/>
  <c r="O156" i="26"/>
  <c r="N156" i="26"/>
  <c r="L156" i="26"/>
  <c r="K156" i="26"/>
  <c r="AJ155" i="26"/>
  <c r="AC155" i="26"/>
  <c r="AA155" i="26"/>
  <c r="Z155" i="26"/>
  <c r="X155" i="26"/>
  <c r="W155" i="26"/>
  <c r="U155" i="26"/>
  <c r="T155" i="26"/>
  <c r="R155" i="26"/>
  <c r="Q155" i="26"/>
  <c r="O155" i="26"/>
  <c r="N155" i="26"/>
  <c r="L155" i="26"/>
  <c r="K155" i="26"/>
  <c r="AJ154" i="26"/>
  <c r="AC154" i="26"/>
  <c r="AA154" i="26"/>
  <c r="Z154" i="26"/>
  <c r="X154" i="26"/>
  <c r="W154" i="26"/>
  <c r="U154" i="26"/>
  <c r="T154" i="26"/>
  <c r="R154" i="26"/>
  <c r="Q154" i="26"/>
  <c r="O154" i="26"/>
  <c r="N154" i="26"/>
  <c r="L154" i="26"/>
  <c r="K154" i="26"/>
  <c r="AJ153" i="26"/>
  <c r="AC153" i="26"/>
  <c r="AA153" i="26"/>
  <c r="Z153" i="26"/>
  <c r="X153" i="26"/>
  <c r="W153" i="26"/>
  <c r="U153" i="26"/>
  <c r="T153" i="26"/>
  <c r="R153" i="26"/>
  <c r="Q153" i="26"/>
  <c r="O153" i="26"/>
  <c r="N153" i="26"/>
  <c r="L153" i="26"/>
  <c r="K153" i="26"/>
  <c r="AJ152" i="26"/>
  <c r="AC152" i="26"/>
  <c r="AA152" i="26"/>
  <c r="Z152" i="26"/>
  <c r="X152" i="26"/>
  <c r="W152" i="26"/>
  <c r="U152" i="26"/>
  <c r="T152" i="26"/>
  <c r="R152" i="26"/>
  <c r="Q152" i="26"/>
  <c r="O152" i="26"/>
  <c r="N152" i="26"/>
  <c r="L152" i="26"/>
  <c r="K152" i="26"/>
  <c r="AJ151" i="26"/>
  <c r="AC151" i="26"/>
  <c r="AA151" i="26"/>
  <c r="Z151" i="26"/>
  <c r="X151" i="26"/>
  <c r="W151" i="26"/>
  <c r="U151" i="26"/>
  <c r="T151" i="26"/>
  <c r="R151" i="26"/>
  <c r="Q151" i="26"/>
  <c r="O151" i="26"/>
  <c r="N151" i="26"/>
  <c r="L151" i="26"/>
  <c r="K151" i="26"/>
  <c r="AJ150" i="26"/>
  <c r="AC150" i="26"/>
  <c r="AA150" i="26"/>
  <c r="Z150" i="26"/>
  <c r="X150" i="26"/>
  <c r="W150" i="26"/>
  <c r="U150" i="26"/>
  <c r="T150" i="26"/>
  <c r="R150" i="26"/>
  <c r="Q150" i="26"/>
  <c r="O150" i="26"/>
  <c r="N150" i="26"/>
  <c r="L150" i="26"/>
  <c r="K150" i="26"/>
  <c r="AJ149" i="26"/>
  <c r="AC149" i="26"/>
  <c r="AA149" i="26"/>
  <c r="Z149" i="26"/>
  <c r="X149" i="26"/>
  <c r="W149" i="26"/>
  <c r="U149" i="26"/>
  <c r="T149" i="26"/>
  <c r="R149" i="26"/>
  <c r="Q149" i="26"/>
  <c r="O149" i="26"/>
  <c r="N149" i="26"/>
  <c r="L149" i="26"/>
  <c r="K149" i="26"/>
  <c r="AJ148" i="26"/>
  <c r="AC148" i="26"/>
  <c r="AA148" i="26"/>
  <c r="Z148" i="26"/>
  <c r="X148" i="26"/>
  <c r="W148" i="26"/>
  <c r="U148" i="26"/>
  <c r="T148" i="26"/>
  <c r="R148" i="26"/>
  <c r="Q148" i="26"/>
  <c r="O148" i="26"/>
  <c r="N148" i="26"/>
  <c r="L148" i="26"/>
  <c r="K148" i="26"/>
  <c r="AJ147" i="26"/>
  <c r="AC147" i="26"/>
  <c r="AA147" i="26"/>
  <c r="Z147" i="26"/>
  <c r="X147" i="26"/>
  <c r="W147" i="26"/>
  <c r="U147" i="26"/>
  <c r="T147" i="26"/>
  <c r="R147" i="26"/>
  <c r="Q147" i="26"/>
  <c r="O147" i="26"/>
  <c r="N147" i="26"/>
  <c r="L147" i="26"/>
  <c r="K147" i="26"/>
  <c r="AJ146" i="26"/>
  <c r="AC146" i="26"/>
  <c r="AA146" i="26"/>
  <c r="Z146" i="26"/>
  <c r="X146" i="26"/>
  <c r="W146" i="26"/>
  <c r="U146" i="26"/>
  <c r="T146" i="26"/>
  <c r="R146" i="26"/>
  <c r="Q146" i="26"/>
  <c r="O146" i="26"/>
  <c r="N146" i="26"/>
  <c r="L146" i="26"/>
  <c r="K146" i="26"/>
  <c r="AJ145" i="26"/>
  <c r="AC145" i="26"/>
  <c r="AA145" i="26"/>
  <c r="Z145" i="26"/>
  <c r="X145" i="26"/>
  <c r="W145" i="26"/>
  <c r="U145" i="26"/>
  <c r="T145" i="26"/>
  <c r="R145" i="26"/>
  <c r="Q145" i="26"/>
  <c r="O145" i="26"/>
  <c r="N145" i="26"/>
  <c r="L145" i="26"/>
  <c r="K145" i="26"/>
  <c r="AJ144" i="26"/>
  <c r="AC144" i="26"/>
  <c r="AA144" i="26"/>
  <c r="Z144" i="26"/>
  <c r="X144" i="26"/>
  <c r="W144" i="26"/>
  <c r="U144" i="26"/>
  <c r="T144" i="26"/>
  <c r="R144" i="26"/>
  <c r="Q144" i="26"/>
  <c r="O144" i="26"/>
  <c r="N144" i="26"/>
  <c r="L144" i="26"/>
  <c r="K144" i="26"/>
  <c r="AJ179" i="26"/>
  <c r="AC179" i="26"/>
  <c r="AA179" i="26"/>
  <c r="Z179" i="26"/>
  <c r="X179" i="26"/>
  <c r="W179" i="26"/>
  <c r="U179" i="26"/>
  <c r="T179" i="26"/>
  <c r="R179" i="26"/>
  <c r="Q179" i="26"/>
  <c r="O179" i="26"/>
  <c r="N179" i="26"/>
  <c r="L179" i="26"/>
  <c r="K179" i="26"/>
  <c r="AJ178" i="26"/>
  <c r="AC178" i="26"/>
  <c r="AA178" i="26"/>
  <c r="Z178" i="26"/>
  <c r="X178" i="26"/>
  <c r="W178" i="26"/>
  <c r="U178" i="26"/>
  <c r="T178" i="26"/>
  <c r="R178" i="26"/>
  <c r="Q178" i="26"/>
  <c r="O178" i="26"/>
  <c r="N178" i="26"/>
  <c r="L178" i="26"/>
  <c r="K178" i="26"/>
  <c r="AJ177" i="26"/>
  <c r="AC177" i="26"/>
  <c r="AA177" i="26"/>
  <c r="Z177" i="26"/>
  <c r="X177" i="26"/>
  <c r="W177" i="26"/>
  <c r="U177" i="26"/>
  <c r="T177" i="26"/>
  <c r="R177" i="26"/>
  <c r="Q177" i="26"/>
  <c r="O177" i="26"/>
  <c r="N177" i="26"/>
  <c r="L177" i="26"/>
  <c r="K177" i="26"/>
  <c r="AJ176" i="26"/>
  <c r="AC176" i="26"/>
  <c r="AA176" i="26"/>
  <c r="Z176" i="26"/>
  <c r="X176" i="26"/>
  <c r="W176" i="26"/>
  <c r="U176" i="26"/>
  <c r="T176" i="26"/>
  <c r="R176" i="26"/>
  <c r="Q176" i="26"/>
  <c r="O176" i="26"/>
  <c r="N176" i="26"/>
  <c r="L176" i="26"/>
  <c r="K176" i="26"/>
  <c r="AJ175" i="26"/>
  <c r="AC175" i="26"/>
  <c r="AA175" i="26"/>
  <c r="Z175" i="26"/>
  <c r="X175" i="26"/>
  <c r="W175" i="26"/>
  <c r="U175" i="26"/>
  <c r="T175" i="26"/>
  <c r="R175" i="26"/>
  <c r="Q175" i="26"/>
  <c r="O175" i="26"/>
  <c r="N175" i="26"/>
  <c r="L175" i="26"/>
  <c r="K175" i="26"/>
  <c r="AJ174" i="26"/>
  <c r="AC174" i="26"/>
  <c r="AA174" i="26"/>
  <c r="Z174" i="26"/>
  <c r="X174" i="26"/>
  <c r="W174" i="26"/>
  <c r="U174" i="26"/>
  <c r="T174" i="26"/>
  <c r="R174" i="26"/>
  <c r="Q174" i="26"/>
  <c r="O174" i="26"/>
  <c r="N174" i="26"/>
  <c r="L174" i="26"/>
  <c r="K174" i="26"/>
  <c r="AJ173" i="26"/>
  <c r="AC173" i="26"/>
  <c r="AA173" i="26"/>
  <c r="Z173" i="26"/>
  <c r="X173" i="26"/>
  <c r="W173" i="26"/>
  <c r="U173" i="26"/>
  <c r="T173" i="26"/>
  <c r="R173" i="26"/>
  <c r="Q173" i="26"/>
  <c r="O173" i="26"/>
  <c r="N173" i="26"/>
  <c r="L173" i="26"/>
  <c r="K173" i="26"/>
  <c r="AJ172" i="26"/>
  <c r="AC172" i="26"/>
  <c r="AA172" i="26"/>
  <c r="Z172" i="26"/>
  <c r="X172" i="26"/>
  <c r="W172" i="26"/>
  <c r="U172" i="26"/>
  <c r="T172" i="26"/>
  <c r="R172" i="26"/>
  <c r="Q172" i="26"/>
  <c r="O172" i="26"/>
  <c r="N172" i="26"/>
  <c r="L172" i="26"/>
  <c r="K172" i="26"/>
  <c r="AJ171" i="26"/>
  <c r="AC171" i="26"/>
  <c r="AA171" i="26"/>
  <c r="Z171" i="26"/>
  <c r="X171" i="26"/>
  <c r="W171" i="26"/>
  <c r="U171" i="26"/>
  <c r="T171" i="26"/>
  <c r="R171" i="26"/>
  <c r="Q171" i="26"/>
  <c r="O171" i="26"/>
  <c r="N171" i="26"/>
  <c r="L171" i="26"/>
  <c r="K171" i="26"/>
  <c r="AJ170" i="26"/>
  <c r="AC170" i="26"/>
  <c r="AA170" i="26"/>
  <c r="Z170" i="26"/>
  <c r="X170" i="26"/>
  <c r="W170" i="26"/>
  <c r="U170" i="26"/>
  <c r="T170" i="26"/>
  <c r="R170" i="26"/>
  <c r="Q170" i="26"/>
  <c r="O170" i="26"/>
  <c r="N170" i="26"/>
  <c r="L170" i="26"/>
  <c r="K170" i="26"/>
  <c r="AJ169" i="26"/>
  <c r="AC169" i="26"/>
  <c r="AA169" i="26"/>
  <c r="Z169" i="26"/>
  <c r="X169" i="26"/>
  <c r="W169" i="26"/>
  <c r="U169" i="26"/>
  <c r="T169" i="26"/>
  <c r="R169" i="26"/>
  <c r="Q169" i="26"/>
  <c r="O169" i="26"/>
  <c r="N169" i="26"/>
  <c r="L169" i="26"/>
  <c r="K169" i="26"/>
  <c r="AJ168" i="26"/>
  <c r="AC168" i="26"/>
  <c r="AA168" i="26"/>
  <c r="Z168" i="26"/>
  <c r="X168" i="26"/>
  <c r="W168" i="26"/>
  <c r="U168" i="26"/>
  <c r="T168" i="26"/>
  <c r="R168" i="26"/>
  <c r="Q168" i="26"/>
  <c r="O168" i="26"/>
  <c r="N168" i="26"/>
  <c r="L168" i="26"/>
  <c r="K168" i="26"/>
  <c r="AJ167" i="26"/>
  <c r="AC167" i="26"/>
  <c r="AA167" i="26"/>
  <c r="Z167" i="26"/>
  <c r="X167" i="26"/>
  <c r="W167" i="26"/>
  <c r="U167" i="26"/>
  <c r="T167" i="26"/>
  <c r="R167" i="26"/>
  <c r="Q167" i="26"/>
  <c r="O167" i="26"/>
  <c r="N167" i="26"/>
  <c r="L167" i="26"/>
  <c r="K167" i="26"/>
  <c r="AJ166" i="26"/>
  <c r="AC166" i="26"/>
  <c r="AA166" i="26"/>
  <c r="Z166" i="26"/>
  <c r="X166" i="26"/>
  <c r="W166" i="26"/>
  <c r="U166" i="26"/>
  <c r="T166" i="26"/>
  <c r="R166" i="26"/>
  <c r="Q166" i="26"/>
  <c r="O166" i="26"/>
  <c r="N166" i="26"/>
  <c r="L166" i="26"/>
  <c r="K166" i="26"/>
  <c r="AJ165" i="26"/>
  <c r="AC165" i="26"/>
  <c r="AA165" i="26"/>
  <c r="Z165" i="26"/>
  <c r="X165" i="26"/>
  <c r="W165" i="26"/>
  <c r="U165" i="26"/>
  <c r="T165" i="26"/>
  <c r="R165" i="26"/>
  <c r="Q165" i="26"/>
  <c r="O165" i="26"/>
  <c r="N165" i="26"/>
  <c r="L165" i="26"/>
  <c r="K165" i="26"/>
  <c r="AJ164" i="26"/>
  <c r="AC164" i="26"/>
  <c r="AA164" i="26"/>
  <c r="Z164" i="26"/>
  <c r="X164" i="26"/>
  <c r="W164" i="26"/>
  <c r="U164" i="26"/>
  <c r="T164" i="26"/>
  <c r="R164" i="26"/>
  <c r="Q164" i="26"/>
  <c r="O164" i="26"/>
  <c r="N164" i="26"/>
  <c r="L164" i="26"/>
  <c r="K164" i="26"/>
  <c r="AJ163" i="26"/>
  <c r="AC163" i="26"/>
  <c r="AA163" i="26"/>
  <c r="Z163" i="26"/>
  <c r="X163" i="26"/>
  <c r="W163" i="26"/>
  <c r="U163" i="26"/>
  <c r="T163" i="26"/>
  <c r="R163" i="26"/>
  <c r="Q163" i="26"/>
  <c r="O163" i="26"/>
  <c r="N163" i="26"/>
  <c r="L163" i="26"/>
  <c r="K163" i="26"/>
  <c r="AJ162" i="26"/>
  <c r="AC162" i="26"/>
  <c r="AA162" i="26"/>
  <c r="Z162" i="26"/>
  <c r="X162" i="26"/>
  <c r="W162" i="26"/>
  <c r="U162" i="26"/>
  <c r="T162" i="26"/>
  <c r="R162" i="26"/>
  <c r="Q162" i="26"/>
  <c r="O162" i="26"/>
  <c r="N162" i="26"/>
  <c r="L162" i="26"/>
  <c r="K162" i="26"/>
  <c r="AD164" i="26" l="1"/>
  <c r="AE166" i="26"/>
  <c r="AD168" i="26"/>
  <c r="AD172" i="26"/>
  <c r="AE174" i="26"/>
  <c r="AD176" i="26"/>
  <c r="AE144" i="26"/>
  <c r="AE148" i="26"/>
  <c r="AE152" i="26"/>
  <c r="AD154" i="26"/>
  <c r="AE156" i="26"/>
  <c r="AD158" i="26"/>
  <c r="AE160" i="26"/>
  <c r="AD190" i="26"/>
  <c r="AD194" i="26"/>
  <c r="AD163" i="26"/>
  <c r="AD165" i="26"/>
  <c r="AD167" i="26"/>
  <c r="AE169" i="26"/>
  <c r="AD171" i="26"/>
  <c r="AD173" i="26"/>
  <c r="AD175" i="26"/>
  <c r="AE177" i="26"/>
  <c r="AE179" i="26"/>
  <c r="AD145" i="26"/>
  <c r="AD147" i="26"/>
  <c r="AD151" i="26"/>
  <c r="AD155" i="26"/>
  <c r="AE159" i="26"/>
  <c r="AE191" i="26"/>
  <c r="AD193" i="26"/>
  <c r="AE175" i="26"/>
  <c r="AD174" i="26"/>
  <c r="AD179" i="26"/>
  <c r="AD169" i="26"/>
  <c r="AD191" i="26"/>
  <c r="AE149" i="26"/>
  <c r="AE150" i="26"/>
  <c r="AD159" i="26"/>
  <c r="AD149" i="26"/>
  <c r="AD150" i="26"/>
  <c r="AE194" i="26"/>
  <c r="AE172" i="26"/>
  <c r="AE192" i="26"/>
  <c r="AE193" i="26"/>
  <c r="AD192" i="26"/>
  <c r="AD156" i="26"/>
  <c r="AD166" i="26"/>
  <c r="AD178" i="26"/>
  <c r="AE170" i="26"/>
  <c r="AE171" i="26"/>
  <c r="AD170" i="26"/>
  <c r="AD177" i="26"/>
  <c r="AE178" i="26"/>
  <c r="AE146" i="26"/>
  <c r="AE157" i="26"/>
  <c r="AE158" i="26"/>
  <c r="AE162" i="26"/>
  <c r="AE163" i="26"/>
  <c r="AE164" i="26"/>
  <c r="AE167" i="26"/>
  <c r="AD146" i="26"/>
  <c r="AE151" i="26"/>
  <c r="AE154" i="26"/>
  <c r="AD157" i="26"/>
  <c r="AD162" i="26"/>
  <c r="AD148" i="26"/>
  <c r="AE190" i="26"/>
  <c r="AD144" i="26"/>
  <c r="AE145" i="26"/>
  <c r="AD152" i="26"/>
  <c r="AE153" i="26"/>
  <c r="AD160" i="26"/>
  <c r="AE161" i="26"/>
  <c r="AD153" i="26"/>
  <c r="AD161" i="26"/>
  <c r="AE147" i="26"/>
  <c r="AE155" i="26"/>
  <c r="AE165" i="26"/>
  <c r="AE173" i="26"/>
  <c r="AE168" i="26"/>
  <c r="AE176" i="26"/>
  <c r="AT10" i="31" l="1"/>
  <c r="AS10" i="27"/>
  <c r="AT10" i="25"/>
  <c r="AT10" i="24"/>
  <c r="AX10" i="24"/>
  <c r="AV10" i="24"/>
  <c r="AT10" i="23"/>
  <c r="AS10" i="22"/>
  <c r="AU10" i="22"/>
  <c r="AC221" i="33" l="1"/>
  <c r="AC102" i="23"/>
  <c r="AC14" i="30"/>
  <c r="AC18" i="30"/>
  <c r="AC25" i="30"/>
  <c r="AC33" i="30"/>
  <c r="AC40" i="30"/>
  <c r="AC48" i="30"/>
  <c r="AC55" i="30"/>
  <c r="AC63" i="30"/>
  <c r="AC71" i="30"/>
  <c r="AC79" i="30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C31" i="33"/>
  <c r="AC32" i="33"/>
  <c r="AC33" i="33"/>
  <c r="AC34" i="33"/>
  <c r="AC35" i="33"/>
  <c r="AC36" i="33"/>
  <c r="AC37" i="33"/>
  <c r="AC38" i="33"/>
  <c r="AC39" i="33"/>
  <c r="AC40" i="33"/>
  <c r="AC41" i="33"/>
  <c r="AC42" i="33"/>
  <c r="AC43" i="33"/>
  <c r="AC44" i="33"/>
  <c r="AC45" i="33"/>
  <c r="AC46" i="33"/>
  <c r="AC47" i="33"/>
  <c r="AC48" i="33"/>
  <c r="AC49" i="33"/>
  <c r="AC50" i="33"/>
  <c r="AC51" i="33"/>
  <c r="AC52" i="33"/>
  <c r="AC53" i="33"/>
  <c r="AC54" i="33"/>
  <c r="AC55" i="33"/>
  <c r="AC56" i="33"/>
  <c r="AC57" i="33"/>
  <c r="AC58" i="33"/>
  <c r="AC59" i="33"/>
  <c r="AC60" i="33"/>
  <c r="AC61" i="33"/>
  <c r="AC62" i="33"/>
  <c r="AC63" i="33"/>
  <c r="AC64" i="33"/>
  <c r="AC65" i="33"/>
  <c r="AC66" i="33"/>
  <c r="AC67" i="33"/>
  <c r="AC68" i="33"/>
  <c r="AC69" i="33"/>
  <c r="AC70" i="33"/>
  <c r="AC71" i="33"/>
  <c r="AC72" i="33"/>
  <c r="AC73" i="33"/>
  <c r="AC74" i="33"/>
  <c r="AC75" i="33"/>
  <c r="AC76" i="33"/>
  <c r="AC77" i="33"/>
  <c r="AC78" i="33"/>
  <c r="AC79" i="33"/>
  <c r="AC80" i="33"/>
  <c r="AC81" i="33"/>
  <c r="AC82" i="33"/>
  <c r="AC83" i="33"/>
  <c r="AC84" i="33"/>
  <c r="AC85" i="33"/>
  <c r="AC86" i="33"/>
  <c r="AC87" i="33"/>
  <c r="AC88" i="33"/>
  <c r="AC89" i="33"/>
  <c r="AC90" i="33"/>
  <c r="AC91" i="33"/>
  <c r="AC92" i="33"/>
  <c r="AC93" i="33"/>
  <c r="AC94" i="33"/>
  <c r="AC95" i="33"/>
  <c r="AC96" i="33"/>
  <c r="AC97" i="33"/>
  <c r="AC98" i="33"/>
  <c r="AC99" i="33"/>
  <c r="AC100" i="33"/>
  <c r="AC101" i="33"/>
  <c r="AC102" i="33"/>
  <c r="AC103" i="33"/>
  <c r="AC104" i="33"/>
  <c r="AC105" i="33"/>
  <c r="AC106" i="33"/>
  <c r="AC107" i="33"/>
  <c r="AC108" i="33"/>
  <c r="AC109" i="33"/>
  <c r="AC110" i="33"/>
  <c r="AC111" i="33"/>
  <c r="AC112" i="33"/>
  <c r="AC113" i="33"/>
  <c r="AC114" i="33"/>
  <c r="AC115" i="33"/>
  <c r="AC116" i="33"/>
  <c r="AC117" i="33"/>
  <c r="AC118" i="33"/>
  <c r="AC119" i="33"/>
  <c r="AC120" i="33"/>
  <c r="AC121" i="33"/>
  <c r="AC122" i="33"/>
  <c r="AC123" i="33"/>
  <c r="AC124" i="33"/>
  <c r="AC125" i="33"/>
  <c r="AC126" i="33"/>
  <c r="AC127" i="33"/>
  <c r="AC128" i="33"/>
  <c r="AC129" i="33"/>
  <c r="AC130" i="33"/>
  <c r="AC131" i="33"/>
  <c r="AC132" i="33"/>
  <c r="AC133" i="33"/>
  <c r="AC134" i="33"/>
  <c r="AC135" i="33"/>
  <c r="AC136" i="33"/>
  <c r="AC137" i="33"/>
  <c r="AC138" i="33"/>
  <c r="AC139" i="33"/>
  <c r="AC140" i="33"/>
  <c r="AC141" i="33"/>
  <c r="AC142" i="33"/>
  <c r="AC206" i="33"/>
  <c r="AC207" i="33"/>
  <c r="AC208" i="33"/>
  <c r="AC14" i="33"/>
  <c r="AC14" i="32"/>
  <c r="AC15" i="32"/>
  <c r="AC16" i="32"/>
  <c r="AC17" i="32"/>
  <c r="AC18" i="32"/>
  <c r="AC19" i="32"/>
  <c r="AC20" i="32"/>
  <c r="AC21" i="32"/>
  <c r="AC22" i="32"/>
  <c r="AC23" i="32"/>
  <c r="AC24" i="32"/>
  <c r="AC25" i="32"/>
  <c r="AC26" i="32"/>
  <c r="AC27" i="32"/>
  <c r="AC28" i="32"/>
  <c r="AC29" i="32"/>
  <c r="AC30" i="32"/>
  <c r="AC31" i="32"/>
  <c r="AC32" i="32"/>
  <c r="AC33" i="32"/>
  <c r="AC34" i="32"/>
  <c r="AC35" i="32"/>
  <c r="AC36" i="32"/>
  <c r="AC37" i="32"/>
  <c r="AC38" i="32"/>
  <c r="AC39" i="32"/>
  <c r="AC40" i="32"/>
  <c r="AC41" i="32"/>
  <c r="AC42" i="32"/>
  <c r="AC43" i="32"/>
  <c r="AC44" i="32"/>
  <c r="AC45" i="32"/>
  <c r="AC46" i="32"/>
  <c r="AC47" i="32"/>
  <c r="AC48" i="32"/>
  <c r="AC49" i="32"/>
  <c r="AC50" i="32"/>
  <c r="AC51" i="32"/>
  <c r="AC52" i="32"/>
  <c r="AC53" i="32"/>
  <c r="AC55" i="32"/>
  <c r="AC56" i="32"/>
  <c r="AC57" i="32"/>
  <c r="AC58" i="32"/>
  <c r="AC59" i="32"/>
  <c r="AC60" i="32"/>
  <c r="AC61" i="32"/>
  <c r="AC62" i="32"/>
  <c r="AC63" i="32"/>
  <c r="AC64" i="32"/>
  <c r="AC65" i="32"/>
  <c r="AC66" i="32"/>
  <c r="AC67" i="32"/>
  <c r="AC68" i="32"/>
  <c r="AC69" i="32"/>
  <c r="AC70" i="32"/>
  <c r="AC71" i="32"/>
  <c r="AC72" i="32"/>
  <c r="AC73" i="32"/>
  <c r="AC74" i="32"/>
  <c r="AC75" i="32"/>
  <c r="AC76" i="32"/>
  <c r="AC77" i="32"/>
  <c r="AC78" i="32"/>
  <c r="AC79" i="32"/>
  <c r="AC80" i="32"/>
  <c r="AC81" i="32"/>
  <c r="AC82" i="32"/>
  <c r="AC83" i="32"/>
  <c r="AC84" i="32"/>
  <c r="AC85" i="32"/>
  <c r="AC86" i="32"/>
  <c r="AC87" i="32"/>
  <c r="AC88" i="32"/>
  <c r="AC89" i="32"/>
  <c r="AC90" i="32"/>
  <c r="AC91" i="32"/>
  <c r="AC92" i="32"/>
  <c r="AC93" i="32"/>
  <c r="AC94" i="32"/>
  <c r="AC95" i="32"/>
  <c r="AC96" i="32"/>
  <c r="AC97" i="32"/>
  <c r="AC98" i="32"/>
  <c r="AC99" i="32"/>
  <c r="AC100" i="32"/>
  <c r="AC101" i="32"/>
  <c r="AC102" i="32"/>
  <c r="AC103" i="32"/>
  <c r="AC104" i="32"/>
  <c r="AC105" i="32"/>
  <c r="AC106" i="32"/>
  <c r="AC107" i="32"/>
  <c r="AC108" i="32"/>
  <c r="AC109" i="32"/>
  <c r="AC110" i="32"/>
  <c r="AC111" i="32"/>
  <c r="AC112" i="32"/>
  <c r="AC113" i="32"/>
  <c r="AC114" i="32"/>
  <c r="AC163" i="32"/>
  <c r="AC164" i="32"/>
  <c r="AC165" i="32"/>
  <c r="AC166" i="32"/>
  <c r="AC167" i="32"/>
  <c r="AC168" i="32"/>
  <c r="AC169" i="32"/>
  <c r="AC170" i="32"/>
  <c r="AC171" i="32"/>
  <c r="AC172" i="32"/>
  <c r="AC173" i="32"/>
  <c r="AC174" i="32"/>
  <c r="AC175" i="32"/>
  <c r="AC176" i="32"/>
  <c r="AC177" i="32"/>
  <c r="AC178" i="32"/>
  <c r="AC179" i="32"/>
  <c r="AC180" i="32"/>
  <c r="AC181" i="32"/>
  <c r="AC182" i="32"/>
  <c r="AC183" i="32"/>
  <c r="AC184" i="32"/>
  <c r="AC185" i="32"/>
  <c r="AC186" i="32"/>
  <c r="AC187" i="32"/>
  <c r="AC188" i="32"/>
  <c r="AC189" i="32"/>
  <c r="AC190" i="32"/>
  <c r="AC191" i="32"/>
  <c r="AC192" i="32"/>
  <c r="AC193" i="32"/>
  <c r="AC194" i="32"/>
  <c r="AC195" i="32"/>
  <c r="AC196" i="32"/>
  <c r="AC197" i="32"/>
  <c r="AC198" i="32"/>
  <c r="AC199" i="32"/>
  <c r="AC200" i="32"/>
  <c r="AC201" i="32"/>
  <c r="AC202" i="32"/>
  <c r="AC203" i="32"/>
  <c r="AC204" i="32"/>
  <c r="AC205" i="32"/>
  <c r="AC13" i="32"/>
  <c r="AC14" i="31"/>
  <c r="AC15" i="31"/>
  <c r="AC16" i="31"/>
  <c r="AC17" i="31"/>
  <c r="AC18" i="31"/>
  <c r="AC19" i="31"/>
  <c r="AC20" i="31"/>
  <c r="AC21" i="31"/>
  <c r="AC22" i="31"/>
  <c r="AC23" i="31"/>
  <c r="AC24" i="31"/>
  <c r="AC25" i="31"/>
  <c r="AC26" i="31"/>
  <c r="AC27" i="31"/>
  <c r="AC28" i="31"/>
  <c r="AC29" i="31"/>
  <c r="AC30" i="31"/>
  <c r="AC31" i="31"/>
  <c r="AC32" i="31"/>
  <c r="AC33" i="31"/>
  <c r="AC34" i="31"/>
  <c r="AC35" i="31"/>
  <c r="AC36" i="31"/>
  <c r="AC37" i="31"/>
  <c r="AC38" i="31"/>
  <c r="AC39" i="31"/>
  <c r="AC40" i="31"/>
  <c r="AC41" i="31"/>
  <c r="AC42" i="31"/>
  <c r="AC43" i="31"/>
  <c r="AC44" i="31"/>
  <c r="AC45" i="31"/>
  <c r="AC46" i="31"/>
  <c r="AC47" i="31"/>
  <c r="AC48" i="31"/>
  <c r="AC49" i="31"/>
  <c r="AC50" i="31"/>
  <c r="AC51" i="31"/>
  <c r="AC52" i="31"/>
  <c r="AC53" i="31"/>
  <c r="AC54" i="31"/>
  <c r="AC55" i="31"/>
  <c r="AC56" i="31"/>
  <c r="AC57" i="31"/>
  <c r="AC58" i="31"/>
  <c r="AC59" i="31"/>
  <c r="AC60" i="31"/>
  <c r="AC61" i="31"/>
  <c r="AC62" i="31"/>
  <c r="AC63" i="31"/>
  <c r="AC64" i="31"/>
  <c r="AC65" i="31"/>
  <c r="AC66" i="31"/>
  <c r="AC67" i="31"/>
  <c r="AC68" i="31"/>
  <c r="AC69" i="31"/>
  <c r="AC70" i="31"/>
  <c r="AC71" i="31"/>
  <c r="AC72" i="31"/>
  <c r="AC73" i="31"/>
  <c r="AC74" i="31"/>
  <c r="AC75" i="31"/>
  <c r="AC76" i="31"/>
  <c r="AC77" i="31"/>
  <c r="AC78" i="31"/>
  <c r="AC79" i="31"/>
  <c r="AC80" i="31"/>
  <c r="AC81" i="31"/>
  <c r="AC82" i="31"/>
  <c r="AC83" i="31"/>
  <c r="AC84" i="31"/>
  <c r="AC85" i="31"/>
  <c r="AC86" i="31"/>
  <c r="AC87" i="31"/>
  <c r="AC88" i="31"/>
  <c r="AC89" i="31"/>
  <c r="AC90" i="31"/>
  <c r="AC91" i="31"/>
  <c r="AC92" i="31"/>
  <c r="AC93" i="31"/>
  <c r="AC94" i="31"/>
  <c r="AC95" i="31"/>
  <c r="AC96" i="31"/>
  <c r="AC97" i="31"/>
  <c r="AC98" i="31"/>
  <c r="AC99" i="31"/>
  <c r="AC100" i="31"/>
  <c r="AC101" i="31"/>
  <c r="AC102" i="31"/>
  <c r="AC103" i="31"/>
  <c r="AC104" i="31"/>
  <c r="AC105" i="31"/>
  <c r="AC106" i="31"/>
  <c r="AC107" i="31"/>
  <c r="AC108" i="31"/>
  <c r="AC109" i="31"/>
  <c r="AC110" i="31"/>
  <c r="AC111" i="31"/>
  <c r="AC112" i="31"/>
  <c r="AC113" i="31"/>
  <c r="AC114" i="31"/>
  <c r="AC115" i="31"/>
  <c r="AC116" i="31"/>
  <c r="AC117" i="31"/>
  <c r="AC118" i="31"/>
  <c r="AC119" i="31"/>
  <c r="AC120" i="31"/>
  <c r="AC121" i="31"/>
  <c r="AC122" i="31"/>
  <c r="AC123" i="31"/>
  <c r="AC124" i="31"/>
  <c r="AC169" i="31"/>
  <c r="AC170" i="31"/>
  <c r="AC171" i="31"/>
  <c r="AC172" i="31"/>
  <c r="AC173" i="31"/>
  <c r="AC174" i="31"/>
  <c r="AC175" i="31"/>
  <c r="AC176" i="31"/>
  <c r="AC177" i="31"/>
  <c r="AC178" i="31"/>
  <c r="AC179" i="31"/>
  <c r="AC180" i="31"/>
  <c r="AC181" i="31"/>
  <c r="AC182" i="31"/>
  <c r="AC183" i="31"/>
  <c r="AC184" i="31"/>
  <c r="AC185" i="31"/>
  <c r="AC186" i="31"/>
  <c r="AC187" i="31"/>
  <c r="AC188" i="31"/>
  <c r="AC189" i="31"/>
  <c r="AC190" i="31"/>
  <c r="AC191" i="31"/>
  <c r="AC192" i="31"/>
  <c r="AC193" i="31"/>
  <c r="AC194" i="31"/>
  <c r="AC195" i="31"/>
  <c r="AC196" i="31"/>
  <c r="AC197" i="31"/>
  <c r="AC198" i="31"/>
  <c r="AC199" i="31"/>
  <c r="AC200" i="31"/>
  <c r="AC201" i="31"/>
  <c r="AC202" i="31"/>
  <c r="AC203" i="31"/>
  <c r="AC204" i="31"/>
  <c r="AC205" i="31"/>
  <c r="AC206" i="31"/>
  <c r="AC207" i="31"/>
  <c r="AC13" i="31"/>
  <c r="AC15" i="30"/>
  <c r="AC16" i="30"/>
  <c r="AC17" i="30"/>
  <c r="AC19" i="30"/>
  <c r="AC20" i="30"/>
  <c r="AC21" i="30"/>
  <c r="AC22" i="30"/>
  <c r="AC23" i="30"/>
  <c r="AC24" i="30"/>
  <c r="AC26" i="30"/>
  <c r="AC27" i="30"/>
  <c r="AC28" i="30"/>
  <c r="AC29" i="30"/>
  <c r="AC30" i="30"/>
  <c r="AC31" i="30"/>
  <c r="AC32" i="30"/>
  <c r="AC34" i="30"/>
  <c r="AC35" i="30"/>
  <c r="AC36" i="30"/>
  <c r="AC37" i="30"/>
  <c r="AC38" i="30"/>
  <c r="AC39" i="30"/>
  <c r="AC41" i="30"/>
  <c r="AC42" i="30"/>
  <c r="AC43" i="30"/>
  <c r="AC44" i="30"/>
  <c r="AC45" i="30"/>
  <c r="AC46" i="30"/>
  <c r="AC47" i="30"/>
  <c r="AC49" i="30"/>
  <c r="AC50" i="30"/>
  <c r="AC51" i="30"/>
  <c r="AC52" i="30"/>
  <c r="AC53" i="30"/>
  <c r="AC54" i="30"/>
  <c r="AC56" i="30"/>
  <c r="AC57" i="30"/>
  <c r="AC58" i="30"/>
  <c r="AC59" i="30"/>
  <c r="AC60" i="30"/>
  <c r="AC61" i="30"/>
  <c r="AC62" i="30"/>
  <c r="AC64" i="30"/>
  <c r="AC65" i="30"/>
  <c r="AC66" i="30"/>
  <c r="AC67" i="30"/>
  <c r="AC68" i="30"/>
  <c r="AC69" i="30"/>
  <c r="AC70" i="30"/>
  <c r="AC72" i="30"/>
  <c r="AC73" i="30"/>
  <c r="AC74" i="30"/>
  <c r="AC75" i="30"/>
  <c r="AC76" i="30"/>
  <c r="AC77" i="30"/>
  <c r="AC78" i="30"/>
  <c r="AC80" i="30"/>
  <c r="AC81" i="30"/>
  <c r="AC82" i="30"/>
  <c r="AC83" i="30"/>
  <c r="AC84" i="30"/>
  <c r="AC85" i="30"/>
  <c r="AC13" i="30"/>
  <c r="AC14" i="29"/>
  <c r="AC15" i="29"/>
  <c r="AC16" i="29"/>
  <c r="AC17" i="29"/>
  <c r="AC18" i="29"/>
  <c r="AC19" i="29"/>
  <c r="AC20" i="29"/>
  <c r="AC21" i="29"/>
  <c r="AC22" i="29"/>
  <c r="AC23" i="29"/>
  <c r="AC24" i="29"/>
  <c r="AC25" i="29"/>
  <c r="AC26" i="29"/>
  <c r="AC27" i="29"/>
  <c r="AC28" i="29"/>
  <c r="AC29" i="29"/>
  <c r="AC30" i="29"/>
  <c r="AC31" i="29"/>
  <c r="AC32" i="29"/>
  <c r="AC33" i="29"/>
  <c r="AC34" i="29"/>
  <c r="AC35" i="29"/>
  <c r="AC36" i="29"/>
  <c r="AC37" i="29"/>
  <c r="AC38" i="29"/>
  <c r="AC39" i="29"/>
  <c r="AC40" i="29"/>
  <c r="AC41" i="29"/>
  <c r="AC42" i="29"/>
  <c r="AC43" i="29"/>
  <c r="AC44" i="29"/>
  <c r="AC45" i="29"/>
  <c r="AC46" i="29"/>
  <c r="AC47" i="29"/>
  <c r="AC48" i="29"/>
  <c r="AC49" i="29"/>
  <c r="AC50" i="29"/>
  <c r="AC51" i="29"/>
  <c r="AC52" i="29"/>
  <c r="AC53" i="29"/>
  <c r="AC54" i="29"/>
  <c r="AC55" i="29"/>
  <c r="AC56" i="29"/>
  <c r="AC57" i="29"/>
  <c r="AC58" i="29"/>
  <c r="AC59" i="29"/>
  <c r="AC60" i="29"/>
  <c r="AC61" i="29"/>
  <c r="AC62" i="29"/>
  <c r="AC63" i="29"/>
  <c r="AC64" i="29"/>
  <c r="AC65" i="29"/>
  <c r="AC66" i="29"/>
  <c r="AC67" i="29"/>
  <c r="AC68" i="29"/>
  <c r="AC69" i="29"/>
  <c r="AC70" i="29"/>
  <c r="AC71" i="29"/>
  <c r="AC72" i="29"/>
  <c r="AC73" i="29"/>
  <c r="AC74" i="29"/>
  <c r="AC75" i="29"/>
  <c r="AC76" i="29"/>
  <c r="AC77" i="29"/>
  <c r="AC78" i="29"/>
  <c r="AC79" i="29"/>
  <c r="AC80" i="29"/>
  <c r="AC81" i="29"/>
  <c r="AC82" i="29"/>
  <c r="AC83" i="29"/>
  <c r="AC84" i="29"/>
  <c r="AC85" i="29"/>
  <c r="AC86" i="29"/>
  <c r="AC87" i="29"/>
  <c r="AC88" i="29"/>
  <c r="AC89" i="29"/>
  <c r="AC90" i="29"/>
  <c r="AC91" i="29"/>
  <c r="AC92" i="29"/>
  <c r="AC93" i="29"/>
  <c r="AC94" i="29"/>
  <c r="AC95" i="29"/>
  <c r="AC96" i="29"/>
  <c r="AC97" i="29"/>
  <c r="AC98" i="29"/>
  <c r="AC99" i="29"/>
  <c r="AC100" i="29"/>
  <c r="AC101" i="29"/>
  <c r="AC102" i="29"/>
  <c r="AC103" i="29"/>
  <c r="AC104" i="29"/>
  <c r="AC105" i="29"/>
  <c r="AC106" i="29"/>
  <c r="AC107" i="29"/>
  <c r="AC108" i="29"/>
  <c r="AC109" i="29"/>
  <c r="AC110" i="29"/>
  <c r="AC111" i="29"/>
  <c r="AC112" i="29"/>
  <c r="AC113" i="29"/>
  <c r="AC114" i="29"/>
  <c r="AC115" i="29"/>
  <c r="AC116" i="29"/>
  <c r="AC117" i="29"/>
  <c r="AC118" i="29"/>
  <c r="AC119" i="29"/>
  <c r="AC120" i="29"/>
  <c r="AC121" i="29"/>
  <c r="AC122" i="29"/>
  <c r="AC123" i="29"/>
  <c r="AC124" i="29"/>
  <c r="AC125" i="29"/>
  <c r="AC126" i="29"/>
  <c r="AC127" i="29"/>
  <c r="AC128" i="29"/>
  <c r="AC129" i="29"/>
  <c r="AC196" i="29"/>
  <c r="AC197" i="29"/>
  <c r="AC198" i="29"/>
  <c r="AC199" i="29"/>
  <c r="AC200" i="29"/>
  <c r="AC201" i="29"/>
  <c r="AC202" i="29"/>
  <c r="AC203" i="29"/>
  <c r="AC204" i="29"/>
  <c r="AC205" i="29"/>
  <c r="AC206" i="29"/>
  <c r="AC13" i="29"/>
  <c r="AC14" i="28"/>
  <c r="AC15" i="28"/>
  <c r="AC16" i="28"/>
  <c r="AC17" i="28"/>
  <c r="AC18" i="28"/>
  <c r="AC19" i="28"/>
  <c r="AC20" i="28"/>
  <c r="AC21" i="28"/>
  <c r="AC22" i="28"/>
  <c r="AC23" i="28"/>
  <c r="AC24" i="28"/>
  <c r="AC25" i="28"/>
  <c r="AC26" i="28"/>
  <c r="AC27" i="28"/>
  <c r="AC28" i="28"/>
  <c r="AC29" i="28"/>
  <c r="AC30" i="28"/>
  <c r="AC31" i="28"/>
  <c r="AC32" i="28"/>
  <c r="AC33" i="28"/>
  <c r="AC34" i="28"/>
  <c r="AC35" i="28"/>
  <c r="AC36" i="28"/>
  <c r="AC37" i="28"/>
  <c r="AC38" i="28"/>
  <c r="AC39" i="28"/>
  <c r="AC40" i="28"/>
  <c r="AC41" i="28"/>
  <c r="AC42" i="28"/>
  <c r="AC69" i="28"/>
  <c r="AC70" i="28"/>
  <c r="AC71" i="28"/>
  <c r="AC72" i="28"/>
  <c r="AC73" i="28"/>
  <c r="AC74" i="28"/>
  <c r="AC75" i="28"/>
  <c r="AC76" i="28"/>
  <c r="AC77" i="28"/>
  <c r="AC78" i="28"/>
  <c r="AC79" i="28"/>
  <c r="AC80" i="28"/>
  <c r="AC81" i="28"/>
  <c r="AC82" i="28"/>
  <c r="AC83" i="28"/>
  <c r="AC84" i="28"/>
  <c r="AC85" i="28"/>
  <c r="AC86" i="28"/>
  <c r="AC87" i="28"/>
  <c r="AC88" i="28"/>
  <c r="AC89" i="28"/>
  <c r="AC90" i="28"/>
  <c r="AC91" i="28"/>
  <c r="AC92" i="28"/>
  <c r="AC93" i="28"/>
  <c r="AC94" i="28"/>
  <c r="AC95" i="28"/>
  <c r="AC96" i="28"/>
  <c r="AC97" i="28"/>
  <c r="AC98" i="28"/>
  <c r="AC99" i="28"/>
  <c r="AC100" i="28"/>
  <c r="AC101" i="28"/>
  <c r="AC102" i="28"/>
  <c r="AC103" i="28"/>
  <c r="AC104" i="28"/>
  <c r="AC105" i="28"/>
  <c r="AC106" i="28"/>
  <c r="AC107" i="28"/>
  <c r="AC108" i="28"/>
  <c r="AC109" i="28"/>
  <c r="AC110" i="28"/>
  <c r="AC111" i="28"/>
  <c r="AC112" i="28"/>
  <c r="AC113" i="28"/>
  <c r="AC114" i="28"/>
  <c r="AC115" i="28"/>
  <c r="AC116" i="28"/>
  <c r="AC117" i="28"/>
  <c r="AC118" i="28"/>
  <c r="AC119" i="28"/>
  <c r="AC120" i="28"/>
  <c r="AC121" i="28"/>
  <c r="AC122" i="28"/>
  <c r="AC123" i="28"/>
  <c r="AC124" i="28"/>
  <c r="AC125" i="28"/>
  <c r="AC126" i="28"/>
  <c r="AC127" i="28"/>
  <c r="AC128" i="28"/>
  <c r="AC129" i="28"/>
  <c r="AC130" i="28"/>
  <c r="AC131" i="28"/>
  <c r="AC132" i="28"/>
  <c r="AC133" i="28"/>
  <c r="AC134" i="28"/>
  <c r="AC135" i="28"/>
  <c r="AC136" i="28"/>
  <c r="AC137" i="28"/>
  <c r="AC138" i="28"/>
  <c r="AC139" i="28"/>
  <c r="AC140" i="28"/>
  <c r="AC141" i="28"/>
  <c r="AC142" i="28"/>
  <c r="AC143" i="28"/>
  <c r="AC144" i="28"/>
  <c r="AC145" i="28"/>
  <c r="AC146" i="28"/>
  <c r="AC147" i="28"/>
  <c r="AC148" i="28"/>
  <c r="AC149" i="28"/>
  <c r="AC150" i="28"/>
  <c r="AC151" i="28"/>
  <c r="AC152" i="28"/>
  <c r="AC153" i="28"/>
  <c r="AC154" i="28"/>
  <c r="AC155" i="28"/>
  <c r="AC156" i="28"/>
  <c r="AC157" i="28"/>
  <c r="AC158" i="28"/>
  <c r="AC159" i="28"/>
  <c r="AC160" i="28"/>
  <c r="AC161" i="28"/>
  <c r="AC162" i="28"/>
  <c r="AC163" i="28"/>
  <c r="AC164" i="28"/>
  <c r="AC165" i="28"/>
  <c r="AC186" i="28"/>
  <c r="AC187" i="28"/>
  <c r="AC188" i="28"/>
  <c r="AC189" i="28"/>
  <c r="AC190" i="28"/>
  <c r="AC191" i="28"/>
  <c r="AC192" i="28"/>
  <c r="AC193" i="28"/>
  <c r="AC194" i="28"/>
  <c r="AC195" i="28"/>
  <c r="AC196" i="28"/>
  <c r="AC197" i="28"/>
  <c r="AC198" i="28"/>
  <c r="AC199" i="28"/>
  <c r="AC200" i="28"/>
  <c r="AC201" i="28"/>
  <c r="AC202" i="28"/>
  <c r="AC203" i="28"/>
  <c r="AC204" i="28"/>
  <c r="AC205" i="28"/>
  <c r="AC206" i="28"/>
  <c r="AC207" i="28"/>
  <c r="AC208" i="28"/>
  <c r="AC209" i="28"/>
  <c r="AC13" i="28"/>
  <c r="AC15" i="27"/>
  <c r="AC16" i="27"/>
  <c r="AC17" i="27"/>
  <c r="AC18" i="27"/>
  <c r="AC19" i="27"/>
  <c r="AC20" i="27"/>
  <c r="AC21" i="27"/>
  <c r="AC22" i="27"/>
  <c r="AC23" i="27"/>
  <c r="AC24" i="27"/>
  <c r="AC25" i="27"/>
  <c r="AC26" i="27"/>
  <c r="AC27" i="27"/>
  <c r="AC28" i="27"/>
  <c r="AC29" i="27"/>
  <c r="AC30" i="27"/>
  <c r="AC31" i="27"/>
  <c r="AC32" i="27"/>
  <c r="AC33" i="27"/>
  <c r="AC34" i="27"/>
  <c r="AC35" i="27"/>
  <c r="AC36" i="27"/>
  <c r="AC37" i="27"/>
  <c r="AC38" i="27"/>
  <c r="AC39" i="27"/>
  <c r="AC40" i="27"/>
  <c r="AC41" i="27"/>
  <c r="AC42" i="27"/>
  <c r="AC43" i="27"/>
  <c r="AC44" i="27"/>
  <c r="AC45" i="27"/>
  <c r="AC46" i="27"/>
  <c r="AC47" i="27"/>
  <c r="AC48" i="27"/>
  <c r="AC49" i="27"/>
  <c r="AC50" i="27"/>
  <c r="AC51" i="27"/>
  <c r="AC52" i="27"/>
  <c r="AC53" i="27"/>
  <c r="AC54" i="27"/>
  <c r="AC55" i="27"/>
  <c r="AC56" i="27"/>
  <c r="AC57" i="27"/>
  <c r="AC58" i="27"/>
  <c r="AC59" i="27"/>
  <c r="AC60" i="27"/>
  <c r="AC61" i="27"/>
  <c r="AC62" i="27"/>
  <c r="AC63" i="27"/>
  <c r="AC64" i="27"/>
  <c r="AC65" i="27"/>
  <c r="AC66" i="27"/>
  <c r="AC67" i="27"/>
  <c r="AC68" i="27"/>
  <c r="AC69" i="27"/>
  <c r="AC70" i="27"/>
  <c r="AC71" i="27"/>
  <c r="AC72" i="27"/>
  <c r="AC73" i="27"/>
  <c r="AC74" i="27"/>
  <c r="AC75" i="27"/>
  <c r="AC76" i="27"/>
  <c r="AC77" i="27"/>
  <c r="AC78" i="27"/>
  <c r="AC79" i="27"/>
  <c r="AC80" i="27"/>
  <c r="AC81" i="27"/>
  <c r="AC82" i="27"/>
  <c r="AC83" i="27"/>
  <c r="AC84" i="27"/>
  <c r="AC85" i="27"/>
  <c r="AC86" i="27"/>
  <c r="AC87" i="27"/>
  <c r="AC88" i="27"/>
  <c r="AC89" i="27"/>
  <c r="AC90" i="27"/>
  <c r="AC91" i="27"/>
  <c r="AC92" i="27"/>
  <c r="AC93" i="27"/>
  <c r="AC94" i="27"/>
  <c r="AC95" i="27"/>
  <c r="AC96" i="27"/>
  <c r="AC97" i="27"/>
  <c r="AC98" i="27"/>
  <c r="AC99" i="27"/>
  <c r="AC100" i="27"/>
  <c r="AC101" i="27"/>
  <c r="AC102" i="27"/>
  <c r="AC103" i="27"/>
  <c r="AC104" i="27"/>
  <c r="AC105" i="27"/>
  <c r="AC106" i="27"/>
  <c r="AC107" i="27"/>
  <c r="AC108" i="27"/>
  <c r="AC109" i="27"/>
  <c r="AC110" i="27"/>
  <c r="AC111" i="27"/>
  <c r="AC112" i="27"/>
  <c r="AC113" i="27"/>
  <c r="AC114" i="27"/>
  <c r="AC115" i="27"/>
  <c r="AC116" i="27"/>
  <c r="AC117" i="27"/>
  <c r="AC118" i="27"/>
  <c r="AC119" i="27"/>
  <c r="AC120" i="27"/>
  <c r="AC121" i="27"/>
  <c r="AC122" i="27"/>
  <c r="AC123" i="27"/>
  <c r="AC124" i="27"/>
  <c r="AC125" i="27"/>
  <c r="AC126" i="27"/>
  <c r="AC127" i="27"/>
  <c r="AC128" i="27"/>
  <c r="AC129" i="27"/>
  <c r="AC130" i="27"/>
  <c r="AC131" i="27"/>
  <c r="AC132" i="27"/>
  <c r="AC133" i="27"/>
  <c r="AC134" i="27"/>
  <c r="AC135" i="27"/>
  <c r="AC136" i="27"/>
  <c r="AC137" i="27"/>
  <c r="AC138" i="27"/>
  <c r="AC139" i="27"/>
  <c r="AC140" i="27"/>
  <c r="AC141" i="27"/>
  <c r="AC161" i="27"/>
  <c r="AC162" i="27"/>
  <c r="AC163" i="27"/>
  <c r="AC183" i="27"/>
  <c r="AC184" i="27"/>
  <c r="AC185" i="27"/>
  <c r="AC186" i="27"/>
  <c r="AC187" i="27"/>
  <c r="AC188" i="27"/>
  <c r="AC189" i="27"/>
  <c r="AC190" i="27"/>
  <c r="AC191" i="27"/>
  <c r="AC192" i="27"/>
  <c r="AC193" i="27"/>
  <c r="AC194" i="27"/>
  <c r="AC195" i="27"/>
  <c r="AC196" i="27"/>
  <c r="AC197" i="27"/>
  <c r="AC198" i="27"/>
  <c r="AC202" i="27"/>
  <c r="AC203" i="27"/>
  <c r="AC204" i="27"/>
  <c r="AC205" i="27"/>
  <c r="AC14" i="27"/>
  <c r="AC14" i="26"/>
  <c r="AC15" i="26"/>
  <c r="AC16" i="26"/>
  <c r="AC17" i="26"/>
  <c r="AC18" i="26"/>
  <c r="AC19" i="26"/>
  <c r="AC20" i="26"/>
  <c r="AC21" i="26"/>
  <c r="AC22" i="26"/>
  <c r="AC23" i="26"/>
  <c r="AC24" i="26"/>
  <c r="AC25" i="26"/>
  <c r="AC26" i="26"/>
  <c r="AC27" i="26"/>
  <c r="AC28" i="26"/>
  <c r="AC29" i="26"/>
  <c r="AC30" i="26"/>
  <c r="AC31" i="26"/>
  <c r="AC32" i="26"/>
  <c r="AC33" i="26"/>
  <c r="AC34" i="26"/>
  <c r="AC35" i="26"/>
  <c r="AC36" i="26"/>
  <c r="AC37" i="26"/>
  <c r="AC38" i="26"/>
  <c r="AC39" i="26"/>
  <c r="AC40" i="26"/>
  <c r="AC41" i="26"/>
  <c r="AC42" i="26"/>
  <c r="AC43" i="26"/>
  <c r="AC44" i="26"/>
  <c r="AC45" i="26"/>
  <c r="AC46" i="26"/>
  <c r="AC47" i="26"/>
  <c r="AC48" i="26"/>
  <c r="AC49" i="26"/>
  <c r="AC50" i="26"/>
  <c r="AC51" i="26"/>
  <c r="AC52" i="26"/>
  <c r="AC53" i="26"/>
  <c r="AC54" i="26"/>
  <c r="AC55" i="26"/>
  <c r="AC56" i="26"/>
  <c r="AC57" i="26"/>
  <c r="AC58" i="26"/>
  <c r="AC59" i="26"/>
  <c r="AC60" i="26"/>
  <c r="AC61" i="26"/>
  <c r="AC62" i="26"/>
  <c r="AC63" i="26"/>
  <c r="AC64" i="26"/>
  <c r="AC65" i="26"/>
  <c r="AC66" i="26"/>
  <c r="AC67" i="26"/>
  <c r="AC68" i="26"/>
  <c r="AC69" i="26"/>
  <c r="AC70" i="26"/>
  <c r="AC71" i="26"/>
  <c r="AC72" i="26"/>
  <c r="AC73" i="26"/>
  <c r="AC74" i="26"/>
  <c r="AC75" i="26"/>
  <c r="AC76" i="26"/>
  <c r="AC77" i="26"/>
  <c r="AC78" i="26"/>
  <c r="AC79" i="26"/>
  <c r="AC80" i="26"/>
  <c r="AC81" i="26"/>
  <c r="AC82" i="26"/>
  <c r="AC83" i="26"/>
  <c r="AC84" i="26"/>
  <c r="AC85" i="26"/>
  <c r="AC86" i="26"/>
  <c r="AC87" i="26"/>
  <c r="AC88" i="26"/>
  <c r="AC89" i="26"/>
  <c r="AC90" i="26"/>
  <c r="AC91" i="26"/>
  <c r="AC92" i="26"/>
  <c r="AC93" i="26"/>
  <c r="AC94" i="26"/>
  <c r="AC95" i="26"/>
  <c r="AC96" i="26"/>
  <c r="AC97" i="26"/>
  <c r="AC98" i="26"/>
  <c r="AC99" i="26"/>
  <c r="AC100" i="26"/>
  <c r="AC101" i="26"/>
  <c r="AC102" i="26"/>
  <c r="AC103" i="26"/>
  <c r="AC104" i="26"/>
  <c r="AC105" i="26"/>
  <c r="AC106" i="26"/>
  <c r="AC107" i="26"/>
  <c r="AC108" i="26"/>
  <c r="AC109" i="26"/>
  <c r="AC110" i="26"/>
  <c r="AC111" i="26"/>
  <c r="AC112" i="26"/>
  <c r="AC113" i="26"/>
  <c r="AC114" i="26"/>
  <c r="AC115" i="26"/>
  <c r="AC116" i="26"/>
  <c r="AC117" i="26"/>
  <c r="AC118" i="26"/>
  <c r="AC119" i="26"/>
  <c r="AC120" i="26"/>
  <c r="AC121" i="26"/>
  <c r="AC122" i="26"/>
  <c r="AC123" i="26"/>
  <c r="AC124" i="26"/>
  <c r="AC125" i="26"/>
  <c r="AC126" i="26"/>
  <c r="AC127" i="26"/>
  <c r="AC128" i="26"/>
  <c r="AC129" i="26"/>
  <c r="AC130" i="26"/>
  <c r="AC131" i="26"/>
  <c r="AC132" i="26"/>
  <c r="AC133" i="26"/>
  <c r="AC134" i="26"/>
  <c r="AC135" i="26"/>
  <c r="AC136" i="26"/>
  <c r="AC137" i="26"/>
  <c r="AC138" i="26"/>
  <c r="AC139" i="26"/>
  <c r="AC140" i="26"/>
  <c r="AC141" i="26"/>
  <c r="AC142" i="26"/>
  <c r="AC143" i="26"/>
  <c r="AC180" i="26"/>
  <c r="AC181" i="26"/>
  <c r="AC182" i="26"/>
  <c r="AC183" i="26"/>
  <c r="AC184" i="26"/>
  <c r="AC185" i="26"/>
  <c r="AC186" i="26"/>
  <c r="AC187" i="26"/>
  <c r="AC188" i="26"/>
  <c r="AC189" i="26"/>
  <c r="AC195" i="26"/>
  <c r="AC196" i="26"/>
  <c r="AC197" i="26"/>
  <c r="AC198" i="26"/>
  <c r="AC199" i="26"/>
  <c r="AC200" i="26"/>
  <c r="AC201" i="26"/>
  <c r="AC202" i="26"/>
  <c r="AC203" i="26"/>
  <c r="AC204" i="26"/>
  <c r="AC13" i="26"/>
  <c r="AC15" i="25"/>
  <c r="AC16" i="25"/>
  <c r="AC17" i="25"/>
  <c r="AC18" i="25"/>
  <c r="AC19" i="25"/>
  <c r="AC20" i="25"/>
  <c r="AC21" i="25"/>
  <c r="AD21" i="25" s="1"/>
  <c r="AC22" i="25"/>
  <c r="AD22" i="25" s="1"/>
  <c r="AC23" i="25"/>
  <c r="AC24" i="25"/>
  <c r="AC25" i="25"/>
  <c r="AC26" i="25"/>
  <c r="AC27" i="25"/>
  <c r="AC28" i="25"/>
  <c r="AC29" i="25"/>
  <c r="AD29" i="25" s="1"/>
  <c r="AC30" i="25"/>
  <c r="AD30" i="25" s="1"/>
  <c r="AC31" i="25"/>
  <c r="AC32" i="25"/>
  <c r="AC33" i="25"/>
  <c r="AC34" i="25"/>
  <c r="AC35" i="25"/>
  <c r="AC36" i="25"/>
  <c r="AC37" i="25"/>
  <c r="AD37" i="25" s="1"/>
  <c r="AC38" i="25"/>
  <c r="AD38" i="25" s="1"/>
  <c r="AC39" i="25"/>
  <c r="AC40" i="25"/>
  <c r="AC41" i="25"/>
  <c r="AC42" i="25"/>
  <c r="AC43" i="25"/>
  <c r="AC44" i="25"/>
  <c r="AC45" i="25"/>
  <c r="AD45" i="25" s="1"/>
  <c r="AC46" i="25"/>
  <c r="AD46" i="25" s="1"/>
  <c r="AC47" i="25"/>
  <c r="AC48" i="25"/>
  <c r="AC49" i="25"/>
  <c r="AC50" i="25"/>
  <c r="AC51" i="25"/>
  <c r="AC52" i="25"/>
  <c r="AC53" i="25"/>
  <c r="AD53" i="25" s="1"/>
  <c r="AC54" i="25"/>
  <c r="AD54" i="25" s="1"/>
  <c r="AC55" i="25"/>
  <c r="AC56" i="25"/>
  <c r="AC57" i="25"/>
  <c r="AC58" i="25"/>
  <c r="AC59" i="25"/>
  <c r="AC60" i="25"/>
  <c r="AC61" i="25"/>
  <c r="AD61" i="25" s="1"/>
  <c r="AC62" i="25"/>
  <c r="AD62" i="25" s="1"/>
  <c r="AC63" i="25"/>
  <c r="AC64" i="25"/>
  <c r="AC65" i="25"/>
  <c r="AC66" i="25"/>
  <c r="AC67" i="25"/>
  <c r="AC68" i="25"/>
  <c r="AC69" i="25"/>
  <c r="AD69" i="25" s="1"/>
  <c r="AC70" i="25"/>
  <c r="AD70" i="25" s="1"/>
  <c r="AC71" i="25"/>
  <c r="AC72" i="25"/>
  <c r="AC73" i="25"/>
  <c r="AC74" i="25"/>
  <c r="AC75" i="25"/>
  <c r="AC76" i="25"/>
  <c r="AC77" i="25"/>
  <c r="AD77" i="25" s="1"/>
  <c r="AC78" i="25"/>
  <c r="AD78" i="25" s="1"/>
  <c r="AC79" i="25"/>
  <c r="AC80" i="25"/>
  <c r="AC81" i="25"/>
  <c r="AC82" i="25"/>
  <c r="AC83" i="25"/>
  <c r="AC84" i="25"/>
  <c r="AC85" i="25"/>
  <c r="AD85" i="25" s="1"/>
  <c r="AC86" i="25"/>
  <c r="AD86" i="25" s="1"/>
  <c r="AC87" i="25"/>
  <c r="AC88" i="25"/>
  <c r="AC89" i="25"/>
  <c r="AC90" i="25"/>
  <c r="AC91" i="25"/>
  <c r="AC92" i="25"/>
  <c r="AC93" i="25"/>
  <c r="AD93" i="25" s="1"/>
  <c r="AC94" i="25"/>
  <c r="AD94" i="25" s="1"/>
  <c r="AC95" i="25"/>
  <c r="AC96" i="25"/>
  <c r="AC97" i="25"/>
  <c r="AC98" i="25"/>
  <c r="AC99" i="25"/>
  <c r="AC100" i="25"/>
  <c r="AC101" i="25"/>
  <c r="AD101" i="25" s="1"/>
  <c r="AC102" i="25"/>
  <c r="AD102" i="25" s="1"/>
  <c r="AC103" i="25"/>
  <c r="AC104" i="25"/>
  <c r="AC105" i="25"/>
  <c r="AC106" i="25"/>
  <c r="AC107" i="25"/>
  <c r="AC108" i="25"/>
  <c r="AC109" i="25"/>
  <c r="AD109" i="25" s="1"/>
  <c r="AC110" i="25"/>
  <c r="AD110" i="25" s="1"/>
  <c r="AC111" i="25"/>
  <c r="AC112" i="25"/>
  <c r="AC113" i="25"/>
  <c r="AC114" i="25"/>
  <c r="AC115" i="25"/>
  <c r="AC116" i="25"/>
  <c r="AC117" i="25"/>
  <c r="AD117" i="25" s="1"/>
  <c r="AC118" i="25"/>
  <c r="AD118" i="25" s="1"/>
  <c r="AC119" i="25"/>
  <c r="AC120" i="25"/>
  <c r="AC121" i="25"/>
  <c r="AC122" i="25"/>
  <c r="AC123" i="25"/>
  <c r="AC124" i="25"/>
  <c r="AC125" i="25"/>
  <c r="AD125" i="25" s="1"/>
  <c r="AC126" i="25"/>
  <c r="AD126" i="25" s="1"/>
  <c r="AC127" i="25"/>
  <c r="AC128" i="25"/>
  <c r="AC129" i="25"/>
  <c r="AC130" i="25"/>
  <c r="AC131" i="25"/>
  <c r="AC132" i="25"/>
  <c r="AC133" i="25"/>
  <c r="AD133" i="25" s="1"/>
  <c r="AC134" i="25"/>
  <c r="AD134" i="25" s="1"/>
  <c r="AC193" i="25"/>
  <c r="AC194" i="25"/>
  <c r="AC195" i="25"/>
  <c r="AC196" i="25"/>
  <c r="AC197" i="25"/>
  <c r="AC198" i="25"/>
  <c r="AC199" i="25"/>
  <c r="AD199" i="25" s="1"/>
  <c r="AC200" i="25"/>
  <c r="AD200" i="25" s="1"/>
  <c r="AC201" i="25"/>
  <c r="AD201" i="25" s="1"/>
  <c r="AC202" i="25"/>
  <c r="AC203" i="25"/>
  <c r="AC204" i="25"/>
  <c r="AC205" i="25"/>
  <c r="AC206" i="25"/>
  <c r="AC207" i="25"/>
  <c r="AD207" i="25" s="1"/>
  <c r="AC14" i="25"/>
  <c r="AD14" i="25" s="1"/>
  <c r="AD55" i="25"/>
  <c r="Z14" i="22"/>
  <c r="Z15" i="22"/>
  <c r="Z16" i="22"/>
  <c r="Z17" i="22"/>
  <c r="Z18" i="22"/>
  <c r="Z19" i="22"/>
  <c r="Z20" i="22"/>
  <c r="Z21" i="22"/>
  <c r="Z22" i="22"/>
  <c r="Z23" i="22"/>
  <c r="Z24" i="22"/>
  <c r="Z25" i="22"/>
  <c r="Z26" i="22"/>
  <c r="Z27" i="22"/>
  <c r="Z28" i="22"/>
  <c r="Z29" i="22"/>
  <c r="Z30" i="22"/>
  <c r="Z31" i="22"/>
  <c r="Z32" i="22"/>
  <c r="Z33" i="22"/>
  <c r="Z34" i="22"/>
  <c r="Z35" i="22"/>
  <c r="Z36" i="22"/>
  <c r="Z37" i="22"/>
  <c r="Z38" i="22"/>
  <c r="Z39" i="22"/>
  <c r="Z40" i="22"/>
  <c r="Z41" i="22"/>
  <c r="Z42" i="22"/>
  <c r="Z43" i="22"/>
  <c r="Z44" i="22"/>
  <c r="Z45" i="22"/>
  <c r="Z46" i="22"/>
  <c r="Z47" i="22"/>
  <c r="Z48" i="22"/>
  <c r="Z49" i="22"/>
  <c r="Z50" i="22"/>
  <c r="Z51" i="22"/>
  <c r="Z52" i="22"/>
  <c r="Z53" i="22"/>
  <c r="Z54" i="22"/>
  <c r="Z55" i="22"/>
  <c r="Z56" i="22"/>
  <c r="Z57" i="22"/>
  <c r="Z58" i="22"/>
  <c r="Z59" i="22"/>
  <c r="Z60" i="22"/>
  <c r="Z61" i="22"/>
  <c r="Z62" i="22"/>
  <c r="Z63" i="22"/>
  <c r="Z64" i="22"/>
  <c r="Z65" i="22"/>
  <c r="Z66" i="22"/>
  <c r="Z67" i="22"/>
  <c r="Z68" i="22"/>
  <c r="Z69" i="22"/>
  <c r="Z70" i="22"/>
  <c r="Z71" i="22"/>
  <c r="Z72" i="22"/>
  <c r="Z73" i="22"/>
  <c r="Z74" i="22"/>
  <c r="Z75" i="22"/>
  <c r="Z76" i="22"/>
  <c r="Z77" i="22"/>
  <c r="Z78" i="22"/>
  <c r="Z79" i="22"/>
  <c r="Z80" i="22"/>
  <c r="Z81" i="22"/>
  <c r="Z82" i="22"/>
  <c r="Z83" i="22"/>
  <c r="Z84" i="22"/>
  <c r="Z85" i="22"/>
  <c r="Z86" i="22"/>
  <c r="Z87" i="22"/>
  <c r="Z88" i="22"/>
  <c r="Z89" i="22"/>
  <c r="Z90" i="22"/>
  <c r="Z91" i="22"/>
  <c r="Z92" i="22"/>
  <c r="Z93" i="22"/>
  <c r="Z94" i="22"/>
  <c r="Z95" i="22"/>
  <c r="Z96" i="22"/>
  <c r="Z97" i="22"/>
  <c r="Z98" i="22"/>
  <c r="Z99" i="22"/>
  <c r="Z100" i="22"/>
  <c r="Z101" i="22"/>
  <c r="Z102" i="22"/>
  <c r="Z103" i="22"/>
  <c r="Z104" i="22"/>
  <c r="Z105" i="22"/>
  <c r="Z106" i="22"/>
  <c r="Z107" i="22"/>
  <c r="Z108" i="22"/>
  <c r="Z109" i="22"/>
  <c r="Z110" i="22"/>
  <c r="Z111" i="22"/>
  <c r="Z112" i="22"/>
  <c r="Z113" i="22"/>
  <c r="Z114" i="22"/>
  <c r="Z115" i="22"/>
  <c r="Z116" i="22"/>
  <c r="Z117" i="22"/>
  <c r="Z118" i="22"/>
  <c r="Z119" i="22"/>
  <c r="Z120" i="22"/>
  <c r="Z121" i="22"/>
  <c r="Z122" i="22"/>
  <c r="Z123" i="22"/>
  <c r="Z124" i="22"/>
  <c r="Z125" i="22"/>
  <c r="Z126" i="22"/>
  <c r="Z127" i="22"/>
  <c r="Z128" i="22"/>
  <c r="Z129" i="22"/>
  <c r="Z130" i="22"/>
  <c r="Z131" i="22"/>
  <c r="Z132" i="22"/>
  <c r="Z133" i="22"/>
  <c r="Z134" i="22"/>
  <c r="Z135" i="22"/>
  <c r="Z136" i="22"/>
  <c r="Z137" i="22"/>
  <c r="Z138" i="22"/>
  <c r="Z139" i="22"/>
  <c r="Z140" i="22"/>
  <c r="Z141" i="22"/>
  <c r="Z184" i="22"/>
  <c r="Z185" i="22"/>
  <c r="Z186" i="22"/>
  <c r="Z187" i="22"/>
  <c r="Z188" i="22"/>
  <c r="Z189" i="22"/>
  <c r="Z190" i="22"/>
  <c r="Z191" i="22"/>
  <c r="Z192" i="22"/>
  <c r="Z193" i="22"/>
  <c r="Z194" i="22"/>
  <c r="Z195" i="22"/>
  <c r="Z196" i="22"/>
  <c r="Z197" i="22"/>
  <c r="Z198" i="22"/>
  <c r="Z199" i="22"/>
  <c r="Z200" i="22"/>
  <c r="Z201" i="22"/>
  <c r="Z202" i="22"/>
  <c r="Z203" i="22"/>
  <c r="Z204" i="22"/>
  <c r="Z205" i="22"/>
  <c r="AA208" i="33"/>
  <c r="Z208" i="33"/>
  <c r="AA207" i="33"/>
  <c r="Z207" i="33"/>
  <c r="AA206" i="33"/>
  <c r="Z206" i="33"/>
  <c r="AA142" i="33"/>
  <c r="Z142" i="33"/>
  <c r="AA141" i="33"/>
  <c r="Z141" i="33"/>
  <c r="AA140" i="33"/>
  <c r="Z140" i="33"/>
  <c r="AA139" i="33"/>
  <c r="Z139" i="33"/>
  <c r="AA138" i="33"/>
  <c r="Z138" i="33"/>
  <c r="AA137" i="33"/>
  <c r="Z137" i="33"/>
  <c r="AA136" i="33"/>
  <c r="Z136" i="33"/>
  <c r="AA135" i="33"/>
  <c r="Z135" i="33"/>
  <c r="AA134" i="33"/>
  <c r="Z134" i="33"/>
  <c r="AA133" i="33"/>
  <c r="Z133" i="33"/>
  <c r="AA132" i="33"/>
  <c r="Z132" i="33"/>
  <c r="AA131" i="33"/>
  <c r="Z131" i="33"/>
  <c r="AA130" i="33"/>
  <c r="Z130" i="33"/>
  <c r="AA129" i="33"/>
  <c r="Z129" i="33"/>
  <c r="AA128" i="33"/>
  <c r="Z128" i="33"/>
  <c r="AA127" i="33"/>
  <c r="Z127" i="33"/>
  <c r="AA126" i="33"/>
  <c r="Z126" i="33"/>
  <c r="AA125" i="33"/>
  <c r="Z125" i="33"/>
  <c r="AA124" i="33"/>
  <c r="Z124" i="33"/>
  <c r="AA123" i="33"/>
  <c r="Z123" i="33"/>
  <c r="AA122" i="33"/>
  <c r="Z122" i="33"/>
  <c r="AA121" i="33"/>
  <c r="Z121" i="33"/>
  <c r="AA120" i="33"/>
  <c r="Z120" i="33"/>
  <c r="AA119" i="33"/>
  <c r="Z119" i="33"/>
  <c r="AA118" i="33"/>
  <c r="Z118" i="33"/>
  <c r="AA117" i="33"/>
  <c r="Z117" i="33"/>
  <c r="AA116" i="33"/>
  <c r="Z116" i="33"/>
  <c r="AA115" i="33"/>
  <c r="Z115" i="33"/>
  <c r="AA114" i="33"/>
  <c r="Z114" i="33"/>
  <c r="AA113" i="33"/>
  <c r="Z113" i="33"/>
  <c r="AA112" i="33"/>
  <c r="Z112" i="33"/>
  <c r="AA111" i="33"/>
  <c r="Z111" i="33"/>
  <c r="AA110" i="33"/>
  <c r="Z110" i="33"/>
  <c r="AA109" i="33"/>
  <c r="Z109" i="33"/>
  <c r="AA108" i="33"/>
  <c r="Z108" i="33"/>
  <c r="AA107" i="33"/>
  <c r="Z107" i="33"/>
  <c r="AA106" i="33"/>
  <c r="Z106" i="33"/>
  <c r="AA105" i="33"/>
  <c r="Z105" i="33"/>
  <c r="AA104" i="33"/>
  <c r="Z104" i="33"/>
  <c r="AA103" i="33"/>
  <c r="Z103" i="33"/>
  <c r="AA102" i="33"/>
  <c r="Z102" i="33"/>
  <c r="AA101" i="33"/>
  <c r="Z101" i="33"/>
  <c r="AA100" i="33"/>
  <c r="Z100" i="33"/>
  <c r="AA99" i="33"/>
  <c r="Z99" i="33"/>
  <c r="AA98" i="33"/>
  <c r="Z98" i="33"/>
  <c r="AA97" i="33"/>
  <c r="Z97" i="33"/>
  <c r="AA96" i="33"/>
  <c r="Z96" i="33"/>
  <c r="AA95" i="33"/>
  <c r="Z95" i="33"/>
  <c r="AA94" i="33"/>
  <c r="Z94" i="33"/>
  <c r="AA93" i="33"/>
  <c r="Z93" i="33"/>
  <c r="AA92" i="33"/>
  <c r="Z92" i="33"/>
  <c r="AA91" i="33"/>
  <c r="Z91" i="33"/>
  <c r="AA90" i="33"/>
  <c r="Z90" i="33"/>
  <c r="AA89" i="33"/>
  <c r="Z89" i="33"/>
  <c r="AA88" i="33"/>
  <c r="Z88" i="33"/>
  <c r="AA87" i="33"/>
  <c r="Z87" i="33"/>
  <c r="AA86" i="33"/>
  <c r="Z86" i="33"/>
  <c r="AA85" i="33"/>
  <c r="Z85" i="33"/>
  <c r="AA84" i="33"/>
  <c r="Z84" i="33"/>
  <c r="AA83" i="33"/>
  <c r="Z83" i="33"/>
  <c r="AA82" i="33"/>
  <c r="Z82" i="33"/>
  <c r="AA81" i="33"/>
  <c r="Z81" i="33"/>
  <c r="AA80" i="33"/>
  <c r="Z80" i="33"/>
  <c r="AA79" i="33"/>
  <c r="Z79" i="33"/>
  <c r="AA78" i="33"/>
  <c r="Z78" i="33"/>
  <c r="AA77" i="33"/>
  <c r="Z77" i="33"/>
  <c r="AA76" i="33"/>
  <c r="Z76" i="33"/>
  <c r="AA75" i="33"/>
  <c r="Z75" i="33"/>
  <c r="AA74" i="33"/>
  <c r="Z74" i="33"/>
  <c r="AA73" i="33"/>
  <c r="Z73" i="33"/>
  <c r="AA72" i="33"/>
  <c r="Z72" i="33"/>
  <c r="AA71" i="33"/>
  <c r="Z71" i="33"/>
  <c r="AA70" i="33"/>
  <c r="Z70" i="33"/>
  <c r="AA69" i="33"/>
  <c r="Z69" i="33"/>
  <c r="AA68" i="33"/>
  <c r="Z68" i="33"/>
  <c r="AA67" i="33"/>
  <c r="Z67" i="33"/>
  <c r="AA66" i="33"/>
  <c r="Z66" i="33"/>
  <c r="AA65" i="33"/>
  <c r="Z65" i="33"/>
  <c r="AA64" i="33"/>
  <c r="Z64" i="33"/>
  <c r="AA63" i="33"/>
  <c r="Z63" i="33"/>
  <c r="AA62" i="33"/>
  <c r="Z62" i="33"/>
  <c r="AA61" i="33"/>
  <c r="Z61" i="33"/>
  <c r="AA60" i="33"/>
  <c r="Z60" i="33"/>
  <c r="AA59" i="33"/>
  <c r="Z59" i="33"/>
  <c r="AA58" i="33"/>
  <c r="Z58" i="33"/>
  <c r="AA57" i="33"/>
  <c r="Z57" i="33"/>
  <c r="AA56" i="33"/>
  <c r="Z56" i="33"/>
  <c r="AA55" i="33"/>
  <c r="Z55" i="33"/>
  <c r="AA54" i="33"/>
  <c r="Z54" i="33"/>
  <c r="AA53" i="33"/>
  <c r="Z53" i="33"/>
  <c r="AA52" i="33"/>
  <c r="Z52" i="33"/>
  <c r="AA51" i="33"/>
  <c r="Z51" i="33"/>
  <c r="AA50" i="33"/>
  <c r="Z50" i="33"/>
  <c r="AA49" i="33"/>
  <c r="Z49" i="33"/>
  <c r="AA48" i="33"/>
  <c r="Z48" i="33"/>
  <c r="AA47" i="33"/>
  <c r="Z47" i="33"/>
  <c r="AA46" i="33"/>
  <c r="Z46" i="33"/>
  <c r="AA45" i="33"/>
  <c r="Z45" i="33"/>
  <c r="AA44" i="33"/>
  <c r="Z44" i="33"/>
  <c r="AA43" i="33"/>
  <c r="Z43" i="33"/>
  <c r="AA42" i="33"/>
  <c r="Z42" i="33"/>
  <c r="AA41" i="33"/>
  <c r="Z41" i="33"/>
  <c r="AA40" i="33"/>
  <c r="Z40" i="33"/>
  <c r="AA39" i="33"/>
  <c r="Z39" i="33"/>
  <c r="AA38" i="33"/>
  <c r="Z38" i="33"/>
  <c r="AA37" i="33"/>
  <c r="Z37" i="33"/>
  <c r="AA36" i="33"/>
  <c r="Z36" i="33"/>
  <c r="AA35" i="33"/>
  <c r="Z35" i="33"/>
  <c r="AA34" i="33"/>
  <c r="Z34" i="33"/>
  <c r="AA33" i="33"/>
  <c r="Z33" i="33"/>
  <c r="AA32" i="33"/>
  <c r="Z32" i="33"/>
  <c r="AA31" i="33"/>
  <c r="Z31" i="33"/>
  <c r="AA30" i="33"/>
  <c r="Z30" i="33"/>
  <c r="AA29" i="33"/>
  <c r="Z29" i="33"/>
  <c r="AA28" i="33"/>
  <c r="Z28" i="33"/>
  <c r="AA27" i="33"/>
  <c r="Z27" i="33"/>
  <c r="AA26" i="33"/>
  <c r="Z26" i="33"/>
  <c r="AA25" i="33"/>
  <c r="Z25" i="33"/>
  <c r="AA24" i="33"/>
  <c r="Z24" i="33"/>
  <c r="AA23" i="33"/>
  <c r="Z23" i="33"/>
  <c r="AA22" i="33"/>
  <c r="Z22" i="33"/>
  <c r="AA21" i="33"/>
  <c r="Z21" i="33"/>
  <c r="AA20" i="33"/>
  <c r="Z20" i="33"/>
  <c r="AA19" i="33"/>
  <c r="Z19" i="33"/>
  <c r="AA18" i="33"/>
  <c r="Z18" i="33"/>
  <c r="AA17" i="33"/>
  <c r="Z17" i="33"/>
  <c r="AA16" i="33"/>
  <c r="Z16" i="33"/>
  <c r="AA15" i="33"/>
  <c r="Z15" i="33"/>
  <c r="AA14" i="33"/>
  <c r="Z14" i="33"/>
  <c r="AA205" i="32"/>
  <c r="Z205" i="32"/>
  <c r="AA204" i="32"/>
  <c r="Z204" i="32"/>
  <c r="AA203" i="32"/>
  <c r="Z203" i="32"/>
  <c r="AA202" i="32"/>
  <c r="Z202" i="32"/>
  <c r="AA201" i="32"/>
  <c r="Z201" i="32"/>
  <c r="AA200" i="32"/>
  <c r="Z200" i="32"/>
  <c r="AA199" i="32"/>
  <c r="Z199" i="32"/>
  <c r="AA198" i="32"/>
  <c r="Z198" i="32"/>
  <c r="AA197" i="32"/>
  <c r="Z197" i="32"/>
  <c r="AA196" i="32"/>
  <c r="Z196" i="32"/>
  <c r="AA195" i="32"/>
  <c r="Z195" i="32"/>
  <c r="AA194" i="32"/>
  <c r="Z194" i="32"/>
  <c r="AA193" i="32"/>
  <c r="Z193" i="32"/>
  <c r="AA192" i="32"/>
  <c r="Z192" i="32"/>
  <c r="AA191" i="32"/>
  <c r="Z191" i="32"/>
  <c r="AA190" i="32"/>
  <c r="Z190" i="32"/>
  <c r="AA189" i="32"/>
  <c r="Z189" i="32"/>
  <c r="AA188" i="32"/>
  <c r="Z188" i="32"/>
  <c r="AA187" i="32"/>
  <c r="Z187" i="32"/>
  <c r="AA186" i="32"/>
  <c r="Z186" i="32"/>
  <c r="AA185" i="32"/>
  <c r="Z185" i="32"/>
  <c r="AA184" i="32"/>
  <c r="Z184" i="32"/>
  <c r="AA183" i="32"/>
  <c r="Z183" i="32"/>
  <c r="AA182" i="32"/>
  <c r="Z182" i="32"/>
  <c r="AA181" i="32"/>
  <c r="Z181" i="32"/>
  <c r="AA180" i="32"/>
  <c r="Z180" i="32"/>
  <c r="AA179" i="32"/>
  <c r="Z179" i="32"/>
  <c r="AA178" i="32"/>
  <c r="Z178" i="32"/>
  <c r="AA177" i="32"/>
  <c r="Z177" i="32"/>
  <c r="AA176" i="32"/>
  <c r="Z176" i="32"/>
  <c r="AA175" i="32"/>
  <c r="Z175" i="32"/>
  <c r="AA174" i="32"/>
  <c r="Z174" i="32"/>
  <c r="AA173" i="32"/>
  <c r="Z173" i="32"/>
  <c r="AA172" i="32"/>
  <c r="Z172" i="32"/>
  <c r="AA171" i="32"/>
  <c r="Z171" i="32"/>
  <c r="AA170" i="32"/>
  <c r="Z170" i="32"/>
  <c r="AA169" i="32"/>
  <c r="Z169" i="32"/>
  <c r="AA168" i="32"/>
  <c r="Z168" i="32"/>
  <c r="AA167" i="32"/>
  <c r="Z167" i="32"/>
  <c r="AA166" i="32"/>
  <c r="Z166" i="32"/>
  <c r="AA165" i="32"/>
  <c r="Z165" i="32"/>
  <c r="AA164" i="32"/>
  <c r="Z164" i="32"/>
  <c r="AA163" i="32"/>
  <c r="Z163" i="32"/>
  <c r="AA114" i="32"/>
  <c r="Z114" i="32"/>
  <c r="AA113" i="32"/>
  <c r="Z113" i="32"/>
  <c r="AA112" i="32"/>
  <c r="Z112" i="32"/>
  <c r="AA111" i="32"/>
  <c r="Z111" i="32"/>
  <c r="AA110" i="32"/>
  <c r="Z110" i="32"/>
  <c r="AA109" i="32"/>
  <c r="Z109" i="32"/>
  <c r="AA108" i="32"/>
  <c r="Z108" i="32"/>
  <c r="AA107" i="32"/>
  <c r="Z107" i="32"/>
  <c r="AA106" i="32"/>
  <c r="Z106" i="32"/>
  <c r="AA105" i="32"/>
  <c r="Z105" i="32"/>
  <c r="AA104" i="32"/>
  <c r="Z104" i="32"/>
  <c r="AA103" i="32"/>
  <c r="Z103" i="32"/>
  <c r="AA102" i="32"/>
  <c r="Z102" i="32"/>
  <c r="AA101" i="32"/>
  <c r="Z101" i="32"/>
  <c r="AA100" i="32"/>
  <c r="Z100" i="32"/>
  <c r="AA99" i="32"/>
  <c r="Z99" i="32"/>
  <c r="AA98" i="32"/>
  <c r="Z98" i="32"/>
  <c r="AA97" i="32"/>
  <c r="Z97" i="32"/>
  <c r="AA96" i="32"/>
  <c r="Z96" i="32"/>
  <c r="AA95" i="32"/>
  <c r="Z95" i="32"/>
  <c r="AA94" i="32"/>
  <c r="Z94" i="32"/>
  <c r="AA93" i="32"/>
  <c r="Z93" i="32"/>
  <c r="AA92" i="32"/>
  <c r="Z92" i="32"/>
  <c r="AA91" i="32"/>
  <c r="Z91" i="32"/>
  <c r="AA90" i="32"/>
  <c r="Z90" i="32"/>
  <c r="AA89" i="32"/>
  <c r="Z89" i="32"/>
  <c r="AA88" i="32"/>
  <c r="Z88" i="32"/>
  <c r="AA87" i="32"/>
  <c r="Z87" i="32"/>
  <c r="AA86" i="32"/>
  <c r="Z86" i="32"/>
  <c r="AA85" i="32"/>
  <c r="Z85" i="32"/>
  <c r="AA84" i="32"/>
  <c r="Z84" i="32"/>
  <c r="AA83" i="32"/>
  <c r="Z83" i="32"/>
  <c r="AA82" i="32"/>
  <c r="Z82" i="32"/>
  <c r="AA81" i="32"/>
  <c r="Z81" i="32"/>
  <c r="AA80" i="32"/>
  <c r="Z80" i="32"/>
  <c r="AA79" i="32"/>
  <c r="Z79" i="32"/>
  <c r="AA78" i="32"/>
  <c r="Z78" i="32"/>
  <c r="AA77" i="32"/>
  <c r="Z77" i="32"/>
  <c r="AA76" i="32"/>
  <c r="Z76" i="32"/>
  <c r="AA75" i="32"/>
  <c r="Z75" i="32"/>
  <c r="AA74" i="32"/>
  <c r="Z74" i="32"/>
  <c r="AA73" i="32"/>
  <c r="Z73" i="32"/>
  <c r="AA72" i="32"/>
  <c r="Z72" i="32"/>
  <c r="AA71" i="32"/>
  <c r="Z71" i="32"/>
  <c r="AA70" i="32"/>
  <c r="Z70" i="32"/>
  <c r="AA69" i="32"/>
  <c r="Z69" i="32"/>
  <c r="AA68" i="32"/>
  <c r="Z68" i="32"/>
  <c r="AA67" i="32"/>
  <c r="Z67" i="32"/>
  <c r="AA66" i="32"/>
  <c r="Z66" i="32"/>
  <c r="AA65" i="32"/>
  <c r="Z65" i="32"/>
  <c r="AA64" i="32"/>
  <c r="Z64" i="32"/>
  <c r="AA63" i="32"/>
  <c r="Z63" i="32"/>
  <c r="AA62" i="32"/>
  <c r="Z62" i="32"/>
  <c r="AA61" i="32"/>
  <c r="Z61" i="32"/>
  <c r="AA60" i="32"/>
  <c r="Z60" i="32"/>
  <c r="AA59" i="32"/>
  <c r="Z59" i="32"/>
  <c r="AA58" i="32"/>
  <c r="Z58" i="32"/>
  <c r="AA57" i="32"/>
  <c r="Z57" i="32"/>
  <c r="AA56" i="32"/>
  <c r="Z56" i="32"/>
  <c r="AA55" i="32"/>
  <c r="Z55" i="32"/>
  <c r="AA53" i="32"/>
  <c r="Z53" i="32"/>
  <c r="AA52" i="32"/>
  <c r="Z52" i="32"/>
  <c r="AA51" i="32"/>
  <c r="Z51" i="32"/>
  <c r="AA50" i="32"/>
  <c r="Z50" i="32"/>
  <c r="AA49" i="32"/>
  <c r="Z49" i="32"/>
  <c r="AA48" i="32"/>
  <c r="Z48" i="32"/>
  <c r="AA47" i="32"/>
  <c r="Z47" i="32"/>
  <c r="AA46" i="32"/>
  <c r="Z46" i="32"/>
  <c r="AA45" i="32"/>
  <c r="Z45" i="32"/>
  <c r="AA44" i="32"/>
  <c r="Z44" i="32"/>
  <c r="AA43" i="32"/>
  <c r="Z43" i="32"/>
  <c r="AA42" i="32"/>
  <c r="Z42" i="32"/>
  <c r="AA41" i="32"/>
  <c r="Z41" i="32"/>
  <c r="AA40" i="32"/>
  <c r="Z40" i="32"/>
  <c r="AA39" i="32"/>
  <c r="Z39" i="32"/>
  <c r="AA38" i="32"/>
  <c r="Z38" i="32"/>
  <c r="AA37" i="32"/>
  <c r="Z37" i="32"/>
  <c r="AA36" i="32"/>
  <c r="Z36" i="32"/>
  <c r="AA35" i="32"/>
  <c r="Z35" i="32"/>
  <c r="AA34" i="32"/>
  <c r="Z34" i="32"/>
  <c r="AA33" i="32"/>
  <c r="Z33" i="32"/>
  <c r="AA32" i="32"/>
  <c r="Z32" i="32"/>
  <c r="AA31" i="32"/>
  <c r="Z31" i="32"/>
  <c r="AA30" i="32"/>
  <c r="Z30" i="32"/>
  <c r="AA29" i="32"/>
  <c r="Z29" i="32"/>
  <c r="AA28" i="32"/>
  <c r="Z28" i="32"/>
  <c r="AA27" i="32"/>
  <c r="Z27" i="32"/>
  <c r="AA26" i="32"/>
  <c r="Z26" i="32"/>
  <c r="AA25" i="32"/>
  <c r="Z25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207" i="31"/>
  <c r="Z207" i="31"/>
  <c r="AA206" i="31"/>
  <c r="Z206" i="31"/>
  <c r="AA205" i="31"/>
  <c r="Z205" i="31"/>
  <c r="AA204" i="31"/>
  <c r="Z204" i="31"/>
  <c r="AA203" i="31"/>
  <c r="Z203" i="31"/>
  <c r="AA202" i="31"/>
  <c r="Z202" i="31"/>
  <c r="AA201" i="31"/>
  <c r="Z201" i="31"/>
  <c r="AA200" i="31"/>
  <c r="Z200" i="31"/>
  <c r="AA199" i="31"/>
  <c r="Z199" i="31"/>
  <c r="AA198" i="31"/>
  <c r="Z198" i="31"/>
  <c r="AA197" i="31"/>
  <c r="Z197" i="31"/>
  <c r="AA196" i="31"/>
  <c r="Z196" i="31"/>
  <c r="AA195" i="31"/>
  <c r="Z195" i="31"/>
  <c r="AA194" i="31"/>
  <c r="Z194" i="31"/>
  <c r="AA193" i="31"/>
  <c r="Z193" i="31"/>
  <c r="AA192" i="31"/>
  <c r="Z192" i="31"/>
  <c r="AA191" i="31"/>
  <c r="Z191" i="31"/>
  <c r="AA190" i="31"/>
  <c r="Z190" i="31"/>
  <c r="AA189" i="31"/>
  <c r="Z189" i="31"/>
  <c r="AA188" i="31"/>
  <c r="Z188" i="31"/>
  <c r="AA187" i="31"/>
  <c r="Z187" i="31"/>
  <c r="AA186" i="31"/>
  <c r="Z186" i="31"/>
  <c r="AA185" i="31"/>
  <c r="Z185" i="31"/>
  <c r="AA184" i="31"/>
  <c r="Z184" i="31"/>
  <c r="AA183" i="31"/>
  <c r="Z183" i="31"/>
  <c r="AA182" i="31"/>
  <c r="Z182" i="31"/>
  <c r="AA181" i="31"/>
  <c r="Z181" i="31"/>
  <c r="AA180" i="31"/>
  <c r="Z180" i="31"/>
  <c r="AA179" i="31"/>
  <c r="Z179" i="31"/>
  <c r="AA178" i="31"/>
  <c r="Z178" i="31"/>
  <c r="AA177" i="31"/>
  <c r="Z177" i="31"/>
  <c r="AA176" i="31"/>
  <c r="Z176" i="31"/>
  <c r="AA175" i="31"/>
  <c r="Z175" i="31"/>
  <c r="AA174" i="31"/>
  <c r="Z174" i="31"/>
  <c r="AA173" i="31"/>
  <c r="Z173" i="31"/>
  <c r="AA172" i="31"/>
  <c r="Z172" i="31"/>
  <c r="AA171" i="31"/>
  <c r="Z171" i="31"/>
  <c r="AA170" i="31"/>
  <c r="Z170" i="31"/>
  <c r="AA169" i="31"/>
  <c r="Z169" i="31"/>
  <c r="AA124" i="31"/>
  <c r="Z124" i="31"/>
  <c r="AA123" i="31"/>
  <c r="Z123" i="31"/>
  <c r="AA122" i="31"/>
  <c r="Z122" i="31"/>
  <c r="AA121" i="31"/>
  <c r="Z121" i="31"/>
  <c r="AA120" i="31"/>
  <c r="Z120" i="31"/>
  <c r="AA119" i="31"/>
  <c r="Z119" i="31"/>
  <c r="AA118" i="31"/>
  <c r="Z118" i="31"/>
  <c r="AA117" i="31"/>
  <c r="Z117" i="31"/>
  <c r="AA116" i="31"/>
  <c r="Z116" i="31"/>
  <c r="AA115" i="31"/>
  <c r="Z115" i="31"/>
  <c r="AA114" i="31"/>
  <c r="Z114" i="31"/>
  <c r="AA113" i="31"/>
  <c r="Z113" i="31"/>
  <c r="AA112" i="31"/>
  <c r="Z112" i="31"/>
  <c r="AA111" i="31"/>
  <c r="Z111" i="31"/>
  <c r="AA110" i="31"/>
  <c r="Z110" i="31"/>
  <c r="AA109" i="31"/>
  <c r="Z109" i="31"/>
  <c r="AA108" i="31"/>
  <c r="Z108" i="31"/>
  <c r="AA107" i="31"/>
  <c r="Z107" i="31"/>
  <c r="AA106" i="31"/>
  <c r="Z106" i="31"/>
  <c r="AA105" i="31"/>
  <c r="Z105" i="31"/>
  <c r="AA104" i="31"/>
  <c r="Z104" i="31"/>
  <c r="AA103" i="31"/>
  <c r="Z103" i="31"/>
  <c r="AA102" i="31"/>
  <c r="Z102" i="31"/>
  <c r="AA101" i="31"/>
  <c r="Z101" i="31"/>
  <c r="AA100" i="31"/>
  <c r="Z100" i="31"/>
  <c r="AA99" i="31"/>
  <c r="Z99" i="31"/>
  <c r="AA98" i="31"/>
  <c r="Z98" i="31"/>
  <c r="AA97" i="31"/>
  <c r="Z97" i="31"/>
  <c r="AA96" i="31"/>
  <c r="Z96" i="31"/>
  <c r="AA95" i="31"/>
  <c r="Z95" i="31"/>
  <c r="AA94" i="31"/>
  <c r="Z94" i="31"/>
  <c r="AA93" i="31"/>
  <c r="Z93" i="31"/>
  <c r="AA92" i="31"/>
  <c r="Z92" i="31"/>
  <c r="AA91" i="31"/>
  <c r="Z91" i="31"/>
  <c r="AA90" i="31"/>
  <c r="Z90" i="31"/>
  <c r="AA89" i="31"/>
  <c r="Z89" i="31"/>
  <c r="AA88" i="31"/>
  <c r="Z88" i="31"/>
  <c r="AA87" i="31"/>
  <c r="Z87" i="31"/>
  <c r="AA86" i="31"/>
  <c r="Z86" i="31"/>
  <c r="AA85" i="31"/>
  <c r="Z85" i="31"/>
  <c r="AA84" i="31"/>
  <c r="Z84" i="31"/>
  <c r="AA83" i="31"/>
  <c r="Z83" i="31"/>
  <c r="AA82" i="31"/>
  <c r="Z82" i="31"/>
  <c r="AA81" i="31"/>
  <c r="Z81" i="31"/>
  <c r="AA80" i="31"/>
  <c r="Z80" i="31"/>
  <c r="AA79" i="31"/>
  <c r="Z79" i="31"/>
  <c r="AA78" i="31"/>
  <c r="Z78" i="31"/>
  <c r="AA77" i="31"/>
  <c r="Z77" i="31"/>
  <c r="AA76" i="31"/>
  <c r="Z76" i="31"/>
  <c r="AA75" i="31"/>
  <c r="Z75" i="31"/>
  <c r="AA74" i="31"/>
  <c r="Z74" i="31"/>
  <c r="AA73" i="31"/>
  <c r="Z73" i="31"/>
  <c r="AA72" i="31"/>
  <c r="Z72" i="31"/>
  <c r="AA71" i="31"/>
  <c r="Z71" i="31"/>
  <c r="AA70" i="31"/>
  <c r="Z70" i="31"/>
  <c r="AA69" i="31"/>
  <c r="Z69" i="31"/>
  <c r="AA68" i="31"/>
  <c r="Z68" i="31"/>
  <c r="AA67" i="31"/>
  <c r="Z67" i="31"/>
  <c r="AA66" i="31"/>
  <c r="Z66" i="31"/>
  <c r="AA65" i="31"/>
  <c r="Z65" i="31"/>
  <c r="AA64" i="31"/>
  <c r="Z64" i="31"/>
  <c r="AA63" i="31"/>
  <c r="Z63" i="31"/>
  <c r="AA62" i="31"/>
  <c r="Z62" i="31"/>
  <c r="AA61" i="31"/>
  <c r="Z61" i="31"/>
  <c r="AA60" i="31"/>
  <c r="Z60" i="31"/>
  <c r="AA59" i="31"/>
  <c r="Z59" i="31"/>
  <c r="AA58" i="31"/>
  <c r="Z58" i="31"/>
  <c r="AA57" i="31"/>
  <c r="Z57" i="31"/>
  <c r="AA56" i="31"/>
  <c r="Z56" i="31"/>
  <c r="AA55" i="31"/>
  <c r="Z55" i="31"/>
  <c r="AA54" i="31"/>
  <c r="Z54" i="31"/>
  <c r="AA53" i="31"/>
  <c r="Z53" i="31"/>
  <c r="AA52" i="31"/>
  <c r="Z52" i="31"/>
  <c r="AA51" i="31"/>
  <c r="Z51" i="31"/>
  <c r="AA50" i="31"/>
  <c r="Z50" i="31"/>
  <c r="AA49" i="31"/>
  <c r="Z49" i="31"/>
  <c r="AA48" i="31"/>
  <c r="Z48" i="31"/>
  <c r="AA47" i="31"/>
  <c r="Z47" i="31"/>
  <c r="AA46" i="31"/>
  <c r="Z46" i="31"/>
  <c r="AA45" i="31"/>
  <c r="Z45" i="31"/>
  <c r="AA44" i="31"/>
  <c r="Z44" i="31"/>
  <c r="AA43" i="31"/>
  <c r="Z43" i="31"/>
  <c r="AA42" i="31"/>
  <c r="Z42" i="31"/>
  <c r="AA41" i="31"/>
  <c r="Z41" i="31"/>
  <c r="AA40" i="31"/>
  <c r="Z40" i="31"/>
  <c r="AA39" i="31"/>
  <c r="Z39" i="31"/>
  <c r="AA38" i="31"/>
  <c r="Z38" i="31"/>
  <c r="AA37" i="31"/>
  <c r="Z37" i="31"/>
  <c r="AA36" i="31"/>
  <c r="Z36" i="31"/>
  <c r="AA35" i="31"/>
  <c r="Z35" i="31"/>
  <c r="AA34" i="31"/>
  <c r="Z34" i="31"/>
  <c r="AA33" i="31"/>
  <c r="Z33" i="31"/>
  <c r="AA32" i="31"/>
  <c r="Z32" i="31"/>
  <c r="AA31" i="31"/>
  <c r="Z31" i="31"/>
  <c r="AA30" i="31"/>
  <c r="Z30" i="31"/>
  <c r="AA29" i="31"/>
  <c r="Z29" i="31"/>
  <c r="AA28" i="31"/>
  <c r="Z28" i="31"/>
  <c r="AA27" i="31"/>
  <c r="Z27" i="31"/>
  <c r="AA26" i="31"/>
  <c r="Z26" i="31"/>
  <c r="AA25" i="31"/>
  <c r="Z25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85" i="30"/>
  <c r="Z85" i="30"/>
  <c r="AA84" i="30"/>
  <c r="Z84" i="30"/>
  <c r="AA83" i="30"/>
  <c r="Z83" i="30"/>
  <c r="AA82" i="30"/>
  <c r="Z82" i="30"/>
  <c r="AA81" i="30"/>
  <c r="Z81" i="30"/>
  <c r="AA80" i="30"/>
  <c r="Z80" i="30"/>
  <c r="AA78" i="30"/>
  <c r="Z78" i="30"/>
  <c r="AA77" i="30"/>
  <c r="Z77" i="30"/>
  <c r="AA76" i="30"/>
  <c r="Z76" i="30"/>
  <c r="AA75" i="30"/>
  <c r="Z75" i="30"/>
  <c r="AA74" i="30"/>
  <c r="Z74" i="30"/>
  <c r="AA73" i="30"/>
  <c r="Z73" i="30"/>
  <c r="AA72" i="30"/>
  <c r="Z72" i="30"/>
  <c r="AA70" i="30"/>
  <c r="Z70" i="30"/>
  <c r="AA69" i="30"/>
  <c r="Z69" i="30"/>
  <c r="AA68" i="30"/>
  <c r="Z68" i="30"/>
  <c r="AA67" i="30"/>
  <c r="Z67" i="30"/>
  <c r="AA66" i="30"/>
  <c r="Z66" i="30"/>
  <c r="AA65" i="30"/>
  <c r="Z65" i="30"/>
  <c r="AA64" i="30"/>
  <c r="Z64" i="30"/>
  <c r="AA62" i="30"/>
  <c r="Z62" i="30"/>
  <c r="AA61" i="30"/>
  <c r="Z61" i="30"/>
  <c r="AA60" i="30"/>
  <c r="Z60" i="30"/>
  <c r="AA59" i="30"/>
  <c r="Z59" i="30"/>
  <c r="AA58" i="30"/>
  <c r="Z58" i="30"/>
  <c r="AA57" i="30"/>
  <c r="Z57" i="30"/>
  <c r="AA56" i="30"/>
  <c r="Z56" i="30"/>
  <c r="AA54" i="30"/>
  <c r="Z54" i="30"/>
  <c r="AA53" i="30"/>
  <c r="Z53" i="30"/>
  <c r="AA52" i="30"/>
  <c r="Z52" i="30"/>
  <c r="AA51" i="30"/>
  <c r="Z51" i="30"/>
  <c r="AA50" i="30"/>
  <c r="Z50" i="30"/>
  <c r="AA49" i="30"/>
  <c r="Z49" i="30"/>
  <c r="AA48" i="30"/>
  <c r="AA47" i="30"/>
  <c r="Z47" i="30"/>
  <c r="AA46" i="30"/>
  <c r="Z46" i="30"/>
  <c r="AA45" i="30"/>
  <c r="Z45" i="30"/>
  <c r="AA44" i="30"/>
  <c r="Z44" i="30"/>
  <c r="AA43" i="30"/>
  <c r="Z43" i="30"/>
  <c r="AA42" i="30"/>
  <c r="Z42" i="30"/>
  <c r="AA41" i="30"/>
  <c r="Z41" i="30"/>
  <c r="AA40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2" i="30"/>
  <c r="Z32" i="30"/>
  <c r="AA31" i="30"/>
  <c r="Z31" i="30"/>
  <c r="AA30" i="30"/>
  <c r="Z30" i="30"/>
  <c r="AA29" i="30"/>
  <c r="Z29" i="30"/>
  <c r="AA28" i="30"/>
  <c r="Z28" i="30"/>
  <c r="AA27" i="30"/>
  <c r="Z27" i="30"/>
  <c r="AA26" i="30"/>
  <c r="Z26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7" i="30"/>
  <c r="Z17" i="30"/>
  <c r="AA16" i="30"/>
  <c r="Z16" i="30"/>
  <c r="AA15" i="30"/>
  <c r="Z15" i="30"/>
  <c r="Z14" i="30"/>
  <c r="AA13" i="30"/>
  <c r="Z13" i="30"/>
  <c r="AA206" i="29"/>
  <c r="Z206" i="29"/>
  <c r="AA205" i="29"/>
  <c r="Z205" i="29"/>
  <c r="AA204" i="29"/>
  <c r="Z204" i="29"/>
  <c r="AA203" i="29"/>
  <c r="Z203" i="29"/>
  <c r="AA202" i="29"/>
  <c r="Z202" i="29"/>
  <c r="AA201" i="29"/>
  <c r="Z201" i="29"/>
  <c r="AA200" i="29"/>
  <c r="Z200" i="29"/>
  <c r="AA199" i="29"/>
  <c r="Z199" i="29"/>
  <c r="AA198" i="29"/>
  <c r="Z198" i="29"/>
  <c r="AA197" i="29"/>
  <c r="Z197" i="29"/>
  <c r="AA196" i="29"/>
  <c r="Z196" i="29"/>
  <c r="AA129" i="29"/>
  <c r="Z129" i="29"/>
  <c r="AA128" i="29"/>
  <c r="Z128" i="29"/>
  <c r="AA127" i="29"/>
  <c r="Z127" i="29"/>
  <c r="AA126" i="29"/>
  <c r="Z126" i="29"/>
  <c r="AA125" i="29"/>
  <c r="Z125" i="29"/>
  <c r="AA124" i="29"/>
  <c r="Z124" i="29"/>
  <c r="AA123" i="29"/>
  <c r="Z123" i="29"/>
  <c r="AA122" i="29"/>
  <c r="Z122" i="29"/>
  <c r="AA121" i="29"/>
  <c r="Z121" i="29"/>
  <c r="AA120" i="29"/>
  <c r="Z120" i="29"/>
  <c r="AA119" i="29"/>
  <c r="Z119" i="29"/>
  <c r="AA118" i="29"/>
  <c r="Z118" i="29"/>
  <c r="AA117" i="29"/>
  <c r="Z117" i="29"/>
  <c r="AA116" i="29"/>
  <c r="Z116" i="29"/>
  <c r="AA115" i="29"/>
  <c r="Z115" i="29"/>
  <c r="AA114" i="29"/>
  <c r="Z114" i="29"/>
  <c r="AA113" i="29"/>
  <c r="Z113" i="29"/>
  <c r="AA112" i="29"/>
  <c r="Z112" i="29"/>
  <c r="AA111" i="29"/>
  <c r="Z111" i="29"/>
  <c r="AA110" i="29"/>
  <c r="Z110" i="29"/>
  <c r="AA109" i="29"/>
  <c r="Z109" i="29"/>
  <c r="AA108" i="29"/>
  <c r="Z108" i="29"/>
  <c r="AA107" i="29"/>
  <c r="Z107" i="29"/>
  <c r="AA106" i="29"/>
  <c r="Z106" i="29"/>
  <c r="AA105" i="29"/>
  <c r="Z105" i="29"/>
  <c r="AA104" i="29"/>
  <c r="Z104" i="29"/>
  <c r="AA103" i="29"/>
  <c r="Z103" i="29"/>
  <c r="AA102" i="29"/>
  <c r="Z102" i="29"/>
  <c r="AA101" i="29"/>
  <c r="Z101" i="29"/>
  <c r="AA100" i="29"/>
  <c r="Z100" i="29"/>
  <c r="AA99" i="29"/>
  <c r="Z99" i="29"/>
  <c r="AA98" i="29"/>
  <c r="Z98" i="29"/>
  <c r="AA97" i="29"/>
  <c r="Z97" i="29"/>
  <c r="AA96" i="29"/>
  <c r="Z96" i="29"/>
  <c r="AA95" i="29"/>
  <c r="Z95" i="29"/>
  <c r="AA94" i="29"/>
  <c r="Z94" i="29"/>
  <c r="AA93" i="29"/>
  <c r="Z93" i="29"/>
  <c r="AA92" i="29"/>
  <c r="Z92" i="29"/>
  <c r="AA91" i="29"/>
  <c r="Z91" i="29"/>
  <c r="AA90" i="29"/>
  <c r="Z90" i="29"/>
  <c r="AA89" i="29"/>
  <c r="Z89" i="29"/>
  <c r="AA88" i="29"/>
  <c r="Z88" i="29"/>
  <c r="AA87" i="29"/>
  <c r="Z87" i="29"/>
  <c r="AA86" i="29"/>
  <c r="Z86" i="29"/>
  <c r="AA85" i="29"/>
  <c r="Z85" i="29"/>
  <c r="AA84" i="29"/>
  <c r="Z84" i="29"/>
  <c r="AA83" i="29"/>
  <c r="Z83" i="29"/>
  <c r="AA82" i="29"/>
  <c r="Z82" i="29"/>
  <c r="AA81" i="29"/>
  <c r="Z81" i="29"/>
  <c r="AA80" i="29"/>
  <c r="Z80" i="29"/>
  <c r="AA79" i="29"/>
  <c r="Z79" i="29"/>
  <c r="AA78" i="29"/>
  <c r="Z78" i="29"/>
  <c r="AA77" i="29"/>
  <c r="Z77" i="29"/>
  <c r="AA76" i="29"/>
  <c r="Z76" i="29"/>
  <c r="AA75" i="29"/>
  <c r="Z75" i="29"/>
  <c r="AA74" i="29"/>
  <c r="Z74" i="29"/>
  <c r="AA73" i="29"/>
  <c r="Z73" i="29"/>
  <c r="AA72" i="29"/>
  <c r="Z72" i="29"/>
  <c r="AA71" i="29"/>
  <c r="Z71" i="29"/>
  <c r="AA70" i="29"/>
  <c r="Z70" i="29"/>
  <c r="AA69" i="29"/>
  <c r="Z69" i="29"/>
  <c r="AA68" i="29"/>
  <c r="Z68" i="29"/>
  <c r="AA67" i="29"/>
  <c r="Z67" i="29"/>
  <c r="AA66" i="29"/>
  <c r="Z66" i="29"/>
  <c r="AA65" i="29"/>
  <c r="Z65" i="29"/>
  <c r="AA64" i="29"/>
  <c r="Z64" i="29"/>
  <c r="AA63" i="29"/>
  <c r="Z63" i="29"/>
  <c r="AA62" i="29"/>
  <c r="Z62" i="29"/>
  <c r="AA61" i="29"/>
  <c r="Z61" i="29"/>
  <c r="AA60" i="29"/>
  <c r="Z60" i="29"/>
  <c r="AA59" i="29"/>
  <c r="Z59" i="29"/>
  <c r="AA58" i="29"/>
  <c r="Z58" i="29"/>
  <c r="AA57" i="29"/>
  <c r="Z57" i="29"/>
  <c r="AA56" i="29"/>
  <c r="Z56" i="29"/>
  <c r="AA55" i="29"/>
  <c r="Z55" i="29"/>
  <c r="AA54" i="29"/>
  <c r="Z54" i="29"/>
  <c r="AA53" i="29"/>
  <c r="Z53" i="29"/>
  <c r="AA52" i="29"/>
  <c r="Z52" i="29"/>
  <c r="AA51" i="29"/>
  <c r="Z51" i="29"/>
  <c r="AA50" i="29"/>
  <c r="Z50" i="29"/>
  <c r="AA49" i="29"/>
  <c r="Z49" i="29"/>
  <c r="AA48" i="29"/>
  <c r="Z48" i="29"/>
  <c r="AA47" i="29"/>
  <c r="Z47" i="29"/>
  <c r="AA46" i="29"/>
  <c r="Z46" i="29"/>
  <c r="AA45" i="29"/>
  <c r="Z45" i="29"/>
  <c r="AA44" i="29"/>
  <c r="Z44" i="29"/>
  <c r="AA43" i="29"/>
  <c r="Z43" i="29"/>
  <c r="AA42" i="29"/>
  <c r="Z42" i="29"/>
  <c r="AA41" i="29"/>
  <c r="Z41" i="29"/>
  <c r="AA40" i="29"/>
  <c r="Z40" i="29"/>
  <c r="AA39" i="29"/>
  <c r="Z39" i="29"/>
  <c r="AA38" i="29"/>
  <c r="Z38" i="29"/>
  <c r="AA37" i="29"/>
  <c r="Z37" i="29"/>
  <c r="AA36" i="29"/>
  <c r="Z36" i="29"/>
  <c r="AA35" i="29"/>
  <c r="Z35" i="29"/>
  <c r="AA34" i="29"/>
  <c r="Z34" i="29"/>
  <c r="AA33" i="29"/>
  <c r="Z33" i="29"/>
  <c r="AA32" i="29"/>
  <c r="Z32" i="29"/>
  <c r="AA31" i="29"/>
  <c r="Z31" i="29"/>
  <c r="AA30" i="29"/>
  <c r="Z30" i="29"/>
  <c r="AA29" i="29"/>
  <c r="Z29" i="29"/>
  <c r="AA28" i="29"/>
  <c r="Z28" i="29"/>
  <c r="AA27" i="29"/>
  <c r="Z27" i="29"/>
  <c r="AA26" i="29"/>
  <c r="Z26" i="29"/>
  <c r="AA25" i="29"/>
  <c r="Z25" i="29"/>
  <c r="AA24" i="29"/>
  <c r="Z24" i="29"/>
  <c r="AA23" i="29"/>
  <c r="Z23" i="29"/>
  <c r="AA22" i="29"/>
  <c r="Z22" i="29"/>
  <c r="AA21" i="29"/>
  <c r="Z21" i="29"/>
  <c r="AA20" i="29"/>
  <c r="Z20" i="29"/>
  <c r="AA19" i="29"/>
  <c r="Z19" i="29"/>
  <c r="AA18" i="29"/>
  <c r="Z18" i="29"/>
  <c r="AA17" i="29"/>
  <c r="Z17" i="29"/>
  <c r="AA16" i="29"/>
  <c r="Z16" i="29"/>
  <c r="AA15" i="29"/>
  <c r="Z15" i="29"/>
  <c r="AA14" i="29"/>
  <c r="Z14" i="29"/>
  <c r="AA13" i="29"/>
  <c r="Z13" i="29"/>
  <c r="AA209" i="28"/>
  <c r="Z209" i="28"/>
  <c r="AA208" i="28"/>
  <c r="Z208" i="28"/>
  <c r="AA207" i="28"/>
  <c r="Z207" i="28"/>
  <c r="AA206" i="28"/>
  <c r="Z206" i="28"/>
  <c r="AA205" i="28"/>
  <c r="Z205" i="28"/>
  <c r="AA204" i="28"/>
  <c r="Z204" i="28"/>
  <c r="AA203" i="28"/>
  <c r="Z203" i="28"/>
  <c r="AA202" i="28"/>
  <c r="Z202" i="28"/>
  <c r="AA201" i="28"/>
  <c r="Z201" i="28"/>
  <c r="AA200" i="28"/>
  <c r="Z200" i="28"/>
  <c r="AA199" i="28"/>
  <c r="Z199" i="28"/>
  <c r="AA198" i="28"/>
  <c r="Z198" i="28"/>
  <c r="AA197" i="28"/>
  <c r="Z197" i="28"/>
  <c r="AA196" i="28"/>
  <c r="Z196" i="28"/>
  <c r="AA195" i="28"/>
  <c r="Z195" i="28"/>
  <c r="AA194" i="28"/>
  <c r="Z194" i="28"/>
  <c r="AA193" i="28"/>
  <c r="Z193" i="28"/>
  <c r="AA192" i="28"/>
  <c r="Z192" i="28"/>
  <c r="AA191" i="28"/>
  <c r="Z191" i="28"/>
  <c r="AA190" i="28"/>
  <c r="Z190" i="28"/>
  <c r="AA189" i="28"/>
  <c r="Z189" i="28"/>
  <c r="AA188" i="28"/>
  <c r="Z188" i="28"/>
  <c r="AA187" i="28"/>
  <c r="Z187" i="28"/>
  <c r="AA186" i="28"/>
  <c r="Z186" i="28"/>
  <c r="AA165" i="28"/>
  <c r="Z165" i="28"/>
  <c r="AA164" i="28"/>
  <c r="Z164" i="28"/>
  <c r="AA163" i="28"/>
  <c r="Z163" i="28"/>
  <c r="AA162" i="28"/>
  <c r="Z162" i="28"/>
  <c r="AA161" i="28"/>
  <c r="Z161" i="28"/>
  <c r="AA160" i="28"/>
  <c r="Z160" i="28"/>
  <c r="AA159" i="28"/>
  <c r="Z159" i="28"/>
  <c r="AA158" i="28"/>
  <c r="Z158" i="28"/>
  <c r="AA157" i="28"/>
  <c r="Z157" i="28"/>
  <c r="AA156" i="28"/>
  <c r="Z156" i="28"/>
  <c r="AA155" i="28"/>
  <c r="Z155" i="28"/>
  <c r="AA154" i="28"/>
  <c r="Z154" i="28"/>
  <c r="AA153" i="28"/>
  <c r="Z153" i="28"/>
  <c r="AA152" i="28"/>
  <c r="Z152" i="28"/>
  <c r="AA151" i="28"/>
  <c r="Z151" i="28"/>
  <c r="AA150" i="28"/>
  <c r="Z150" i="28"/>
  <c r="AA149" i="28"/>
  <c r="Z149" i="28"/>
  <c r="AA148" i="28"/>
  <c r="Z148" i="28"/>
  <c r="AA147" i="28"/>
  <c r="Z147" i="28"/>
  <c r="AA146" i="28"/>
  <c r="Z146" i="28"/>
  <c r="AA145" i="28"/>
  <c r="Z145" i="28"/>
  <c r="AA144" i="28"/>
  <c r="Z144" i="28"/>
  <c r="AA143" i="28"/>
  <c r="Z143" i="28"/>
  <c r="AA142" i="28"/>
  <c r="Z142" i="28"/>
  <c r="AA141" i="28"/>
  <c r="Z141" i="28"/>
  <c r="AA140" i="28"/>
  <c r="Z140" i="28"/>
  <c r="AA139" i="28"/>
  <c r="Z139" i="28"/>
  <c r="AA138" i="28"/>
  <c r="Z138" i="28"/>
  <c r="AA137" i="28"/>
  <c r="Z137" i="28"/>
  <c r="AA136" i="28"/>
  <c r="Z136" i="28"/>
  <c r="AA135" i="28"/>
  <c r="Z135" i="28"/>
  <c r="AA134" i="28"/>
  <c r="Z134" i="28"/>
  <c r="AA133" i="28"/>
  <c r="Z133" i="28"/>
  <c r="AA132" i="28"/>
  <c r="Z132" i="28"/>
  <c r="AA131" i="28"/>
  <c r="Z131" i="28"/>
  <c r="AA130" i="28"/>
  <c r="Z130" i="28"/>
  <c r="AA129" i="28"/>
  <c r="Z129" i="28"/>
  <c r="AA128" i="28"/>
  <c r="Z128" i="28"/>
  <c r="AA127" i="28"/>
  <c r="Z127" i="28"/>
  <c r="AA126" i="28"/>
  <c r="Z126" i="28"/>
  <c r="AA125" i="28"/>
  <c r="Z125" i="28"/>
  <c r="AA124" i="28"/>
  <c r="Z124" i="28"/>
  <c r="AA123" i="28"/>
  <c r="Z123" i="28"/>
  <c r="AA122" i="28"/>
  <c r="Z122" i="28"/>
  <c r="AA121" i="28"/>
  <c r="Z121" i="28"/>
  <c r="AA120" i="28"/>
  <c r="Z120" i="28"/>
  <c r="AA119" i="28"/>
  <c r="Z119" i="28"/>
  <c r="AA118" i="28"/>
  <c r="Z118" i="28"/>
  <c r="AA117" i="28"/>
  <c r="Z117" i="28"/>
  <c r="AA116" i="28"/>
  <c r="Z116" i="28"/>
  <c r="AA115" i="28"/>
  <c r="Z115" i="28"/>
  <c r="AA114" i="28"/>
  <c r="Z114" i="28"/>
  <c r="AA113" i="28"/>
  <c r="Z113" i="28"/>
  <c r="AA112" i="28"/>
  <c r="Z112" i="28"/>
  <c r="AA111" i="28"/>
  <c r="Z111" i="28"/>
  <c r="AA110" i="28"/>
  <c r="Z110" i="28"/>
  <c r="AA109" i="28"/>
  <c r="Z109" i="28"/>
  <c r="AA108" i="28"/>
  <c r="Z108" i="28"/>
  <c r="AA107" i="28"/>
  <c r="Z107" i="28"/>
  <c r="AA106" i="28"/>
  <c r="Z106" i="28"/>
  <c r="AA105" i="28"/>
  <c r="Z105" i="28"/>
  <c r="AA104" i="28"/>
  <c r="Z104" i="28"/>
  <c r="AA103" i="28"/>
  <c r="Z103" i="28"/>
  <c r="AA102" i="28"/>
  <c r="Z102" i="28"/>
  <c r="AA101" i="28"/>
  <c r="Z101" i="28"/>
  <c r="AA100" i="28"/>
  <c r="Z100" i="28"/>
  <c r="AA99" i="28"/>
  <c r="Z99" i="28"/>
  <c r="AA98" i="28"/>
  <c r="Z98" i="28"/>
  <c r="AA97" i="28"/>
  <c r="Z97" i="28"/>
  <c r="AA96" i="28"/>
  <c r="Z96" i="28"/>
  <c r="AA95" i="28"/>
  <c r="Z95" i="28"/>
  <c r="AA94" i="28"/>
  <c r="Z94" i="28"/>
  <c r="AA93" i="28"/>
  <c r="Z93" i="28"/>
  <c r="AA92" i="28"/>
  <c r="Z92" i="28"/>
  <c r="AA91" i="28"/>
  <c r="Z91" i="28"/>
  <c r="AA90" i="28"/>
  <c r="Z90" i="28"/>
  <c r="AA89" i="28"/>
  <c r="Z89" i="28"/>
  <c r="AA88" i="28"/>
  <c r="Z88" i="28"/>
  <c r="AA87" i="28"/>
  <c r="Z87" i="28"/>
  <c r="AA86" i="28"/>
  <c r="Z86" i="28"/>
  <c r="AA85" i="28"/>
  <c r="Z85" i="28"/>
  <c r="AA84" i="28"/>
  <c r="Z84" i="28"/>
  <c r="AA83" i="28"/>
  <c r="Z83" i="28"/>
  <c r="AA82" i="28"/>
  <c r="Z82" i="28"/>
  <c r="AA81" i="28"/>
  <c r="Z81" i="28"/>
  <c r="AA80" i="28"/>
  <c r="Z80" i="28"/>
  <c r="AA79" i="28"/>
  <c r="Z79" i="28"/>
  <c r="AA78" i="28"/>
  <c r="Z78" i="28"/>
  <c r="AA77" i="28"/>
  <c r="Z77" i="28"/>
  <c r="AA76" i="28"/>
  <c r="Z76" i="28"/>
  <c r="AA75" i="28"/>
  <c r="Z75" i="28"/>
  <c r="AA74" i="28"/>
  <c r="Z74" i="28"/>
  <c r="AA73" i="28"/>
  <c r="Z73" i="28"/>
  <c r="AA72" i="28"/>
  <c r="Z72" i="28"/>
  <c r="AA71" i="28"/>
  <c r="Z71" i="28"/>
  <c r="AA70" i="28"/>
  <c r="Z70" i="28"/>
  <c r="AA69" i="28"/>
  <c r="Z69" i="28"/>
  <c r="AA42" i="28"/>
  <c r="Z42" i="28"/>
  <c r="AA41" i="28"/>
  <c r="Z41" i="28"/>
  <c r="AA40" i="28"/>
  <c r="Z40" i="28"/>
  <c r="AA39" i="28"/>
  <c r="Z39" i="28"/>
  <c r="AA38" i="28"/>
  <c r="Z38" i="28"/>
  <c r="AA37" i="28"/>
  <c r="Z37" i="28"/>
  <c r="AA36" i="28"/>
  <c r="Z36" i="28"/>
  <c r="AA35" i="28"/>
  <c r="Z35" i="28"/>
  <c r="AA34" i="28"/>
  <c r="Z34" i="28"/>
  <c r="AA33" i="28"/>
  <c r="Z33" i="28"/>
  <c r="AA32" i="28"/>
  <c r="Z32" i="28"/>
  <c r="AA31" i="28"/>
  <c r="Z31" i="28"/>
  <c r="AA30" i="28"/>
  <c r="Z30" i="28"/>
  <c r="AA29" i="28"/>
  <c r="Z29" i="28"/>
  <c r="AA28" i="28"/>
  <c r="Z28" i="28"/>
  <c r="AA27" i="28"/>
  <c r="Z27" i="28"/>
  <c r="AA26" i="28"/>
  <c r="Z26" i="28"/>
  <c r="AA25" i="28"/>
  <c r="Z25" i="28"/>
  <c r="AA24" i="28"/>
  <c r="Z24" i="28"/>
  <c r="AA23" i="28"/>
  <c r="Z23" i="28"/>
  <c r="AA22" i="28"/>
  <c r="Z22" i="28"/>
  <c r="AA21" i="28"/>
  <c r="Z21" i="28"/>
  <c r="AA20" i="28"/>
  <c r="Z20" i="28"/>
  <c r="AA19" i="28"/>
  <c r="Z19" i="28"/>
  <c r="AA18" i="28"/>
  <c r="Z18" i="28"/>
  <c r="AA17" i="28"/>
  <c r="Z17" i="28"/>
  <c r="AA16" i="28"/>
  <c r="Z16" i="28"/>
  <c r="AA15" i="28"/>
  <c r="Z15" i="28"/>
  <c r="AA14" i="28"/>
  <c r="Z14" i="28"/>
  <c r="AA13" i="28"/>
  <c r="Z13" i="28"/>
  <c r="AA205" i="27"/>
  <c r="Z205" i="27"/>
  <c r="AA204" i="27"/>
  <c r="Z204" i="27"/>
  <c r="AA203" i="27"/>
  <c r="Z203" i="27"/>
  <c r="AA202" i="27"/>
  <c r="Z202" i="27"/>
  <c r="AA198" i="27"/>
  <c r="Z198" i="27"/>
  <c r="AA197" i="27"/>
  <c r="Z197" i="27"/>
  <c r="AA196" i="27"/>
  <c r="Z196" i="27"/>
  <c r="AA195" i="27"/>
  <c r="Z195" i="27"/>
  <c r="AA194" i="27"/>
  <c r="Z194" i="27"/>
  <c r="AA193" i="27"/>
  <c r="Z193" i="27"/>
  <c r="AA192" i="27"/>
  <c r="Z192" i="27"/>
  <c r="AA191" i="27"/>
  <c r="Z191" i="27"/>
  <c r="AA190" i="27"/>
  <c r="Z190" i="27"/>
  <c r="AA189" i="27"/>
  <c r="Z189" i="27"/>
  <c r="AA188" i="27"/>
  <c r="Z188" i="27"/>
  <c r="AA187" i="27"/>
  <c r="Z187" i="27"/>
  <c r="AA186" i="27"/>
  <c r="Z186" i="27"/>
  <c r="AA185" i="27"/>
  <c r="Z185" i="27"/>
  <c r="AA184" i="27"/>
  <c r="Z184" i="27"/>
  <c r="AA183" i="27"/>
  <c r="Z183" i="27"/>
  <c r="AA163" i="27"/>
  <c r="Z163" i="27"/>
  <c r="AA162" i="27"/>
  <c r="Z162" i="27"/>
  <c r="AA161" i="27"/>
  <c r="Z161" i="27"/>
  <c r="AA141" i="27"/>
  <c r="Z141" i="27"/>
  <c r="AA140" i="27"/>
  <c r="Z140" i="27"/>
  <c r="AA139" i="27"/>
  <c r="Z139" i="27"/>
  <c r="AA138" i="27"/>
  <c r="Z138" i="27"/>
  <c r="AA137" i="27"/>
  <c r="Z137" i="27"/>
  <c r="AA136" i="27"/>
  <c r="Z136" i="27"/>
  <c r="AA135" i="27"/>
  <c r="Z135" i="27"/>
  <c r="AA134" i="27"/>
  <c r="Z134" i="27"/>
  <c r="AA133" i="27"/>
  <c r="Z133" i="27"/>
  <c r="AA132" i="27"/>
  <c r="Z132" i="27"/>
  <c r="AA131" i="27"/>
  <c r="Z131" i="27"/>
  <c r="AA130" i="27"/>
  <c r="Z130" i="27"/>
  <c r="AA129" i="27"/>
  <c r="Z129" i="27"/>
  <c r="AA128" i="27"/>
  <c r="Z128" i="27"/>
  <c r="AA127" i="27"/>
  <c r="Z127" i="27"/>
  <c r="AA126" i="27"/>
  <c r="Z126" i="27"/>
  <c r="AA125" i="27"/>
  <c r="Z125" i="27"/>
  <c r="AA124" i="27"/>
  <c r="Z124" i="27"/>
  <c r="AA123" i="27"/>
  <c r="Z123" i="27"/>
  <c r="AA122" i="27"/>
  <c r="Z122" i="27"/>
  <c r="AA121" i="27"/>
  <c r="Z121" i="27"/>
  <c r="AA120" i="27"/>
  <c r="Z120" i="27"/>
  <c r="AA119" i="27"/>
  <c r="Z119" i="27"/>
  <c r="AA118" i="27"/>
  <c r="Z118" i="27"/>
  <c r="AA117" i="27"/>
  <c r="Z117" i="27"/>
  <c r="AA116" i="27"/>
  <c r="Z116" i="27"/>
  <c r="AA115" i="27"/>
  <c r="Z115" i="27"/>
  <c r="AA114" i="27"/>
  <c r="Z114" i="27"/>
  <c r="AA113" i="27"/>
  <c r="Z113" i="27"/>
  <c r="AA112" i="27"/>
  <c r="Z112" i="27"/>
  <c r="AA111" i="27"/>
  <c r="Z111" i="27"/>
  <c r="AA110" i="27"/>
  <c r="Z110" i="27"/>
  <c r="AA109" i="27"/>
  <c r="Z109" i="27"/>
  <c r="AA108" i="27"/>
  <c r="Z108" i="27"/>
  <c r="AA107" i="27"/>
  <c r="Z107" i="27"/>
  <c r="AA106" i="27"/>
  <c r="Z106" i="27"/>
  <c r="AA105" i="27"/>
  <c r="Z105" i="27"/>
  <c r="AA104" i="27"/>
  <c r="Z104" i="27"/>
  <c r="AA103" i="27"/>
  <c r="Z103" i="27"/>
  <c r="AA102" i="27"/>
  <c r="Z102" i="27"/>
  <c r="AA101" i="27"/>
  <c r="Z101" i="27"/>
  <c r="AA100" i="27"/>
  <c r="Z100" i="27"/>
  <c r="AA99" i="27"/>
  <c r="Z99" i="27"/>
  <c r="AA98" i="27"/>
  <c r="Z98" i="27"/>
  <c r="AA97" i="27"/>
  <c r="Z97" i="27"/>
  <c r="AA96" i="27"/>
  <c r="Z96" i="27"/>
  <c r="AA95" i="27"/>
  <c r="Z95" i="27"/>
  <c r="AA94" i="27"/>
  <c r="Z94" i="27"/>
  <c r="AA93" i="27"/>
  <c r="Z93" i="27"/>
  <c r="AA92" i="27"/>
  <c r="Z92" i="27"/>
  <c r="AA91" i="27"/>
  <c r="Z91" i="27"/>
  <c r="AA90" i="27"/>
  <c r="Z90" i="27"/>
  <c r="AA89" i="27"/>
  <c r="Z89" i="27"/>
  <c r="AA88" i="27"/>
  <c r="Z88" i="27"/>
  <c r="AA87" i="27"/>
  <c r="Z87" i="27"/>
  <c r="AA86" i="27"/>
  <c r="Z86" i="27"/>
  <c r="AA85" i="27"/>
  <c r="Z85" i="27"/>
  <c r="AA84" i="27"/>
  <c r="Z84" i="27"/>
  <c r="AA83" i="27"/>
  <c r="Z83" i="27"/>
  <c r="AA82" i="27"/>
  <c r="Z82" i="27"/>
  <c r="AA81" i="27"/>
  <c r="Z81" i="27"/>
  <c r="AA80" i="27"/>
  <c r="Z80" i="27"/>
  <c r="AA79" i="27"/>
  <c r="Z79" i="27"/>
  <c r="AA78" i="27"/>
  <c r="Z78" i="27"/>
  <c r="AA77" i="27"/>
  <c r="Z77" i="27"/>
  <c r="AA76" i="27"/>
  <c r="Z76" i="27"/>
  <c r="AA75" i="27"/>
  <c r="Z75" i="27"/>
  <c r="AA74" i="27"/>
  <c r="Z74" i="27"/>
  <c r="AA73" i="27"/>
  <c r="Z73" i="27"/>
  <c r="AA72" i="27"/>
  <c r="Z72" i="27"/>
  <c r="AA71" i="27"/>
  <c r="Z71" i="27"/>
  <c r="AA70" i="27"/>
  <c r="Z70" i="27"/>
  <c r="AA69" i="27"/>
  <c r="Z69" i="27"/>
  <c r="AA68" i="27"/>
  <c r="Z68" i="27"/>
  <c r="AA67" i="27"/>
  <c r="Z67" i="27"/>
  <c r="AA66" i="27"/>
  <c r="Z66" i="27"/>
  <c r="AA65" i="27"/>
  <c r="Z65" i="27"/>
  <c r="AA64" i="27"/>
  <c r="Z64" i="27"/>
  <c r="AA63" i="27"/>
  <c r="Z63" i="27"/>
  <c r="AA62" i="27"/>
  <c r="Z62" i="27"/>
  <c r="AA61" i="27"/>
  <c r="Z61" i="27"/>
  <c r="AA60" i="27"/>
  <c r="Z60" i="27"/>
  <c r="AA59" i="27"/>
  <c r="Z59" i="27"/>
  <c r="AA58" i="27"/>
  <c r="Z58" i="27"/>
  <c r="AA57" i="27"/>
  <c r="Z57" i="27"/>
  <c r="AA56" i="27"/>
  <c r="Z56" i="27"/>
  <c r="AA55" i="27"/>
  <c r="Z55" i="27"/>
  <c r="AA54" i="27"/>
  <c r="Z54" i="27"/>
  <c r="AA53" i="27"/>
  <c r="Z53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A40" i="27"/>
  <c r="Z40" i="27"/>
  <c r="AA39" i="27"/>
  <c r="Z39" i="27"/>
  <c r="AA38" i="27"/>
  <c r="Z38" i="27"/>
  <c r="AA37" i="27"/>
  <c r="Z37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A24" i="27"/>
  <c r="Z24" i="27"/>
  <c r="AA23" i="27"/>
  <c r="Z23" i="27"/>
  <c r="AA22" i="27"/>
  <c r="Z22" i="27"/>
  <c r="AA21" i="27"/>
  <c r="Z21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204" i="26"/>
  <c r="Z204" i="26"/>
  <c r="AA203" i="26"/>
  <c r="Z203" i="26"/>
  <c r="AA202" i="26"/>
  <c r="Z202" i="26"/>
  <c r="AA201" i="26"/>
  <c r="Z201" i="26"/>
  <c r="AA200" i="26"/>
  <c r="Z200" i="26"/>
  <c r="AA199" i="26"/>
  <c r="Z199" i="26"/>
  <c r="AA198" i="26"/>
  <c r="Z198" i="26"/>
  <c r="AA197" i="26"/>
  <c r="Z197" i="26"/>
  <c r="AA196" i="26"/>
  <c r="Z196" i="26"/>
  <c r="AA195" i="26"/>
  <c r="Z195" i="26"/>
  <c r="AA189" i="26"/>
  <c r="Z189" i="26"/>
  <c r="AA188" i="26"/>
  <c r="Z188" i="26"/>
  <c r="AA187" i="26"/>
  <c r="Z187" i="26"/>
  <c r="AA186" i="26"/>
  <c r="Z186" i="26"/>
  <c r="AA185" i="26"/>
  <c r="Z185" i="26"/>
  <c r="AA184" i="26"/>
  <c r="Z184" i="26"/>
  <c r="AA183" i="26"/>
  <c r="Z183" i="26"/>
  <c r="AA182" i="26"/>
  <c r="Z182" i="26"/>
  <c r="AA181" i="26"/>
  <c r="Z181" i="26"/>
  <c r="AA180" i="26"/>
  <c r="Z180" i="26"/>
  <c r="AA143" i="26"/>
  <c r="Z143" i="26"/>
  <c r="AA142" i="26"/>
  <c r="Z142" i="26"/>
  <c r="AA141" i="26"/>
  <c r="Z141" i="26"/>
  <c r="AA140" i="26"/>
  <c r="Z140" i="26"/>
  <c r="AA139" i="26"/>
  <c r="Z139" i="26"/>
  <c r="AA138" i="26"/>
  <c r="Z138" i="26"/>
  <c r="AA137" i="26"/>
  <c r="Z137" i="26"/>
  <c r="AA136" i="26"/>
  <c r="Z136" i="26"/>
  <c r="AA135" i="26"/>
  <c r="Z135" i="26"/>
  <c r="AA134" i="26"/>
  <c r="Z134" i="26"/>
  <c r="AA133" i="26"/>
  <c r="Z133" i="26"/>
  <c r="AA132" i="26"/>
  <c r="Z132" i="26"/>
  <c r="AA131" i="26"/>
  <c r="Z131" i="26"/>
  <c r="AA130" i="26"/>
  <c r="Z130" i="26"/>
  <c r="AA129" i="26"/>
  <c r="Z129" i="26"/>
  <c r="AA128" i="26"/>
  <c r="Z128" i="26"/>
  <c r="AA127" i="26"/>
  <c r="Z127" i="26"/>
  <c r="AA126" i="26"/>
  <c r="Z126" i="26"/>
  <c r="AA125" i="26"/>
  <c r="Z125" i="26"/>
  <c r="AA124" i="26"/>
  <c r="Z124" i="26"/>
  <c r="AA123" i="26"/>
  <c r="Z123" i="26"/>
  <c r="AA122" i="26"/>
  <c r="Z122" i="26"/>
  <c r="AA121" i="26"/>
  <c r="Z121" i="26"/>
  <c r="AA120" i="26"/>
  <c r="Z120" i="26"/>
  <c r="AA119" i="26"/>
  <c r="Z119" i="26"/>
  <c r="AA118" i="26"/>
  <c r="Z118" i="26"/>
  <c r="AA117" i="26"/>
  <c r="Z117" i="26"/>
  <c r="AA116" i="26"/>
  <c r="Z116" i="26"/>
  <c r="AA115" i="26"/>
  <c r="Z115" i="26"/>
  <c r="AA114" i="26"/>
  <c r="Z114" i="26"/>
  <c r="AA113" i="26"/>
  <c r="Z113" i="26"/>
  <c r="AA112" i="26"/>
  <c r="Z112" i="26"/>
  <c r="AA111" i="26"/>
  <c r="Z111" i="26"/>
  <c r="AA110" i="26"/>
  <c r="Z110" i="26"/>
  <c r="AA109" i="26"/>
  <c r="Z109" i="26"/>
  <c r="AA108" i="26"/>
  <c r="Z108" i="26"/>
  <c r="AA107" i="26"/>
  <c r="Z107" i="26"/>
  <c r="AA106" i="26"/>
  <c r="Z106" i="26"/>
  <c r="AA105" i="26"/>
  <c r="Z105" i="26"/>
  <c r="AA104" i="26"/>
  <c r="Z104" i="26"/>
  <c r="AA103" i="26"/>
  <c r="Z103" i="26"/>
  <c r="AA102" i="26"/>
  <c r="Z102" i="26"/>
  <c r="AA101" i="26"/>
  <c r="Z101" i="26"/>
  <c r="AA100" i="26"/>
  <c r="Z100" i="26"/>
  <c r="AA99" i="26"/>
  <c r="Z99" i="26"/>
  <c r="AA98" i="26"/>
  <c r="Z98" i="26"/>
  <c r="AA97" i="26"/>
  <c r="Z97" i="26"/>
  <c r="AA96" i="26"/>
  <c r="Z96" i="26"/>
  <c r="AA95" i="26"/>
  <c r="Z95" i="26"/>
  <c r="AA94" i="26"/>
  <c r="Z94" i="26"/>
  <c r="AA93" i="26"/>
  <c r="Z93" i="26"/>
  <c r="AA92" i="26"/>
  <c r="Z92" i="26"/>
  <c r="AA91" i="26"/>
  <c r="Z91" i="26"/>
  <c r="AA90" i="26"/>
  <c r="Z90" i="26"/>
  <c r="AA89" i="26"/>
  <c r="Z89" i="26"/>
  <c r="AA88" i="26"/>
  <c r="Z88" i="26"/>
  <c r="AA87" i="26"/>
  <c r="Z87" i="26"/>
  <c r="AA86" i="26"/>
  <c r="Z86" i="26"/>
  <c r="AA85" i="26"/>
  <c r="Z85" i="26"/>
  <c r="AA84" i="26"/>
  <c r="Z84" i="26"/>
  <c r="AA83" i="26"/>
  <c r="Z83" i="26"/>
  <c r="AA82" i="26"/>
  <c r="Z82" i="26"/>
  <c r="AA81" i="26"/>
  <c r="Z81" i="26"/>
  <c r="AA80" i="26"/>
  <c r="Z80" i="26"/>
  <c r="AA79" i="26"/>
  <c r="Z79" i="26"/>
  <c r="AA78" i="26"/>
  <c r="Z78" i="26"/>
  <c r="AA77" i="26"/>
  <c r="Z77" i="26"/>
  <c r="AA76" i="26"/>
  <c r="Z76" i="26"/>
  <c r="AA75" i="26"/>
  <c r="Z75" i="26"/>
  <c r="AA74" i="26"/>
  <c r="Z74" i="26"/>
  <c r="AA73" i="26"/>
  <c r="Z73" i="26"/>
  <c r="AA72" i="26"/>
  <c r="Z72" i="26"/>
  <c r="AA71" i="26"/>
  <c r="Z71" i="26"/>
  <c r="AA70" i="26"/>
  <c r="Z70" i="26"/>
  <c r="AA69" i="26"/>
  <c r="Z69" i="26"/>
  <c r="AA68" i="26"/>
  <c r="Z68" i="26"/>
  <c r="AA67" i="26"/>
  <c r="Z67" i="26"/>
  <c r="AA66" i="26"/>
  <c r="Z66" i="26"/>
  <c r="AA65" i="26"/>
  <c r="Z65" i="26"/>
  <c r="AA64" i="26"/>
  <c r="Z64" i="26"/>
  <c r="AA63" i="26"/>
  <c r="Z63" i="26"/>
  <c r="AA62" i="26"/>
  <c r="Z62" i="26"/>
  <c r="AA61" i="26"/>
  <c r="Z61" i="26"/>
  <c r="AA60" i="26"/>
  <c r="Z60" i="26"/>
  <c r="AA59" i="26"/>
  <c r="Z59" i="26"/>
  <c r="AA58" i="26"/>
  <c r="Z58" i="26"/>
  <c r="AA57" i="26"/>
  <c r="Z57" i="26"/>
  <c r="AA56" i="26"/>
  <c r="Z56" i="26"/>
  <c r="AA55" i="26"/>
  <c r="Z55" i="26"/>
  <c r="AA54" i="26"/>
  <c r="Z54" i="26"/>
  <c r="AA53" i="26"/>
  <c r="Z53" i="26"/>
  <c r="AA52" i="26"/>
  <c r="Z52" i="26"/>
  <c r="AA51" i="26"/>
  <c r="Z51" i="26"/>
  <c r="AA50" i="26"/>
  <c r="Z50" i="26"/>
  <c r="AA49" i="26"/>
  <c r="Z49" i="26"/>
  <c r="AA48" i="26"/>
  <c r="Z48" i="26"/>
  <c r="AA47" i="26"/>
  <c r="Z47" i="26"/>
  <c r="AA46" i="26"/>
  <c r="Z46" i="26"/>
  <c r="AA45" i="26"/>
  <c r="Z45" i="26"/>
  <c r="AA44" i="26"/>
  <c r="Z44" i="26"/>
  <c r="AA43" i="26"/>
  <c r="Z43" i="26"/>
  <c r="AA42" i="26"/>
  <c r="Z42" i="26"/>
  <c r="AA41" i="26"/>
  <c r="Z41" i="26"/>
  <c r="AA40" i="26"/>
  <c r="Z40" i="26"/>
  <c r="AA39" i="26"/>
  <c r="Z39" i="26"/>
  <c r="AA38" i="26"/>
  <c r="Z38" i="26"/>
  <c r="AA37" i="26"/>
  <c r="Z37" i="26"/>
  <c r="AA36" i="26"/>
  <c r="Z36" i="26"/>
  <c r="AA35" i="26"/>
  <c r="Z35" i="26"/>
  <c r="AA34" i="26"/>
  <c r="Z34" i="26"/>
  <c r="AA33" i="26"/>
  <c r="Z33" i="26"/>
  <c r="AA32" i="26"/>
  <c r="Z32" i="26"/>
  <c r="AA31" i="26"/>
  <c r="Z31" i="26"/>
  <c r="AA30" i="26"/>
  <c r="Z30" i="26"/>
  <c r="AA29" i="26"/>
  <c r="Z29" i="26"/>
  <c r="AA28" i="26"/>
  <c r="Z28" i="26"/>
  <c r="AA27" i="26"/>
  <c r="Z27" i="26"/>
  <c r="AA26" i="26"/>
  <c r="Z26" i="26"/>
  <c r="AA25" i="26"/>
  <c r="Z25" i="26"/>
  <c r="AA24" i="26"/>
  <c r="Z24" i="26"/>
  <c r="AA23" i="26"/>
  <c r="Z23" i="26"/>
  <c r="AA22" i="26"/>
  <c r="Z22" i="26"/>
  <c r="AA21" i="26"/>
  <c r="Z21" i="26"/>
  <c r="AA20" i="26"/>
  <c r="Z20" i="26"/>
  <c r="AA19" i="26"/>
  <c r="Z19" i="26"/>
  <c r="AA18" i="26"/>
  <c r="Z18" i="26"/>
  <c r="AA17" i="26"/>
  <c r="Z17" i="26"/>
  <c r="AA16" i="26"/>
  <c r="Z16" i="26"/>
  <c r="AA15" i="26"/>
  <c r="Z15" i="26"/>
  <c r="AA14" i="26"/>
  <c r="Z14" i="26"/>
  <c r="AA13" i="26"/>
  <c r="Z13" i="26"/>
  <c r="AA207" i="25"/>
  <c r="Z207" i="25"/>
  <c r="AA206" i="25"/>
  <c r="Z206" i="25"/>
  <c r="AA205" i="25"/>
  <c r="Z205" i="25"/>
  <c r="AA204" i="25"/>
  <c r="Z204" i="25"/>
  <c r="AA203" i="25"/>
  <c r="Z203" i="25"/>
  <c r="AA202" i="25"/>
  <c r="Z202" i="25"/>
  <c r="AA201" i="25"/>
  <c r="Z201" i="25"/>
  <c r="AA200" i="25"/>
  <c r="Z200" i="25"/>
  <c r="AA199" i="25"/>
  <c r="Z199" i="25"/>
  <c r="AA198" i="25"/>
  <c r="Z198" i="25"/>
  <c r="AA197" i="25"/>
  <c r="Z197" i="25"/>
  <c r="AA196" i="25"/>
  <c r="Z196" i="25"/>
  <c r="AA195" i="25"/>
  <c r="Z195" i="25"/>
  <c r="AA194" i="25"/>
  <c r="Z194" i="25"/>
  <c r="AA193" i="25"/>
  <c r="Z193" i="25"/>
  <c r="AA134" i="25"/>
  <c r="Z134" i="25"/>
  <c r="AA133" i="25"/>
  <c r="Z133" i="25"/>
  <c r="AA132" i="25"/>
  <c r="Z132" i="25"/>
  <c r="AA131" i="25"/>
  <c r="Z131" i="25"/>
  <c r="AA130" i="25"/>
  <c r="Z130" i="25"/>
  <c r="AA129" i="25"/>
  <c r="Z129" i="25"/>
  <c r="AA128" i="25"/>
  <c r="Z128" i="25"/>
  <c r="AA127" i="25"/>
  <c r="Z127" i="25"/>
  <c r="AA126" i="25"/>
  <c r="Z126" i="25"/>
  <c r="AA125" i="25"/>
  <c r="Z125" i="25"/>
  <c r="AA124" i="25"/>
  <c r="Z124" i="25"/>
  <c r="AA123" i="25"/>
  <c r="Z123" i="25"/>
  <c r="AA122" i="25"/>
  <c r="Z122" i="25"/>
  <c r="AA121" i="25"/>
  <c r="Z121" i="25"/>
  <c r="AA120" i="25"/>
  <c r="Z120" i="25"/>
  <c r="AA119" i="25"/>
  <c r="Z119" i="25"/>
  <c r="AA118" i="25"/>
  <c r="Z118" i="25"/>
  <c r="AA117" i="25"/>
  <c r="Z117" i="25"/>
  <c r="AA116" i="25"/>
  <c r="Z116" i="25"/>
  <c r="AA115" i="25"/>
  <c r="Z115" i="25"/>
  <c r="AA114" i="25"/>
  <c r="Z114" i="25"/>
  <c r="AA113" i="25"/>
  <c r="Z113" i="25"/>
  <c r="AA112" i="25"/>
  <c r="Z112" i="25"/>
  <c r="AA111" i="25"/>
  <c r="Z111" i="25"/>
  <c r="AA110" i="25"/>
  <c r="Z110" i="25"/>
  <c r="AA109" i="25"/>
  <c r="Z109" i="25"/>
  <c r="AA108" i="25"/>
  <c r="Z108" i="25"/>
  <c r="AA107" i="25"/>
  <c r="Z107" i="25"/>
  <c r="AA106" i="25"/>
  <c r="Z106" i="25"/>
  <c r="AA105" i="25"/>
  <c r="Z105" i="25"/>
  <c r="AA104" i="25"/>
  <c r="Z104" i="25"/>
  <c r="AA103" i="25"/>
  <c r="Z103" i="25"/>
  <c r="AA102" i="25"/>
  <c r="Z102" i="25"/>
  <c r="AA101" i="25"/>
  <c r="Z101" i="25"/>
  <c r="AA100" i="25"/>
  <c r="Z100" i="25"/>
  <c r="AA99" i="25"/>
  <c r="Z99" i="25"/>
  <c r="AA98" i="25"/>
  <c r="Z98" i="25"/>
  <c r="AA97" i="25"/>
  <c r="Z97" i="25"/>
  <c r="AA96" i="25"/>
  <c r="Z96" i="25"/>
  <c r="AA95" i="25"/>
  <c r="Z95" i="25"/>
  <c r="AA94" i="25"/>
  <c r="Z94" i="25"/>
  <c r="AA93" i="25"/>
  <c r="Z93" i="25"/>
  <c r="AA92" i="25"/>
  <c r="Z92" i="25"/>
  <c r="AA91" i="25"/>
  <c r="Z91" i="25"/>
  <c r="AA90" i="25"/>
  <c r="Z90" i="25"/>
  <c r="AA89" i="25"/>
  <c r="Z89" i="25"/>
  <c r="AA88" i="25"/>
  <c r="Z88" i="25"/>
  <c r="AA87" i="25"/>
  <c r="Z87" i="25"/>
  <c r="AA86" i="25"/>
  <c r="Z86" i="25"/>
  <c r="AA85" i="25"/>
  <c r="Z85" i="25"/>
  <c r="AA84" i="25"/>
  <c r="Z84" i="25"/>
  <c r="AA83" i="25"/>
  <c r="Z83" i="25"/>
  <c r="AA82" i="25"/>
  <c r="Z82" i="25"/>
  <c r="AA81" i="25"/>
  <c r="Z81" i="25"/>
  <c r="AA80" i="25"/>
  <c r="Z80" i="25"/>
  <c r="AA79" i="25"/>
  <c r="Z79" i="25"/>
  <c r="AA78" i="25"/>
  <c r="Z78" i="25"/>
  <c r="AA77" i="25"/>
  <c r="Z77" i="25"/>
  <c r="AA76" i="25"/>
  <c r="Z76" i="25"/>
  <c r="AA75" i="25"/>
  <c r="Z75" i="25"/>
  <c r="AA74" i="25"/>
  <c r="Z74" i="25"/>
  <c r="AA73" i="25"/>
  <c r="Z73" i="25"/>
  <c r="AA72" i="25"/>
  <c r="Z72" i="25"/>
  <c r="AA71" i="25"/>
  <c r="Z71" i="25"/>
  <c r="AA70" i="25"/>
  <c r="Z70" i="25"/>
  <c r="AA69" i="25"/>
  <c r="Z69" i="25"/>
  <c r="AA68" i="25"/>
  <c r="Z68" i="25"/>
  <c r="AA67" i="25"/>
  <c r="Z67" i="25"/>
  <c r="AA66" i="25"/>
  <c r="Z66" i="25"/>
  <c r="AA65" i="25"/>
  <c r="Z65" i="25"/>
  <c r="AA64" i="25"/>
  <c r="Z64" i="25"/>
  <c r="AA63" i="25"/>
  <c r="Z63" i="25"/>
  <c r="AA62" i="25"/>
  <c r="Z62" i="25"/>
  <c r="AA61" i="25"/>
  <c r="Z61" i="25"/>
  <c r="AA60" i="25"/>
  <c r="Z60" i="25"/>
  <c r="AA59" i="25"/>
  <c r="Z59" i="25"/>
  <c r="AA58" i="25"/>
  <c r="Z58" i="25"/>
  <c r="AA57" i="25"/>
  <c r="Z57" i="25"/>
  <c r="AA56" i="25"/>
  <c r="Z56" i="25"/>
  <c r="AA55" i="25"/>
  <c r="Z55" i="25"/>
  <c r="AA54" i="25"/>
  <c r="Z54" i="25"/>
  <c r="AA53" i="25"/>
  <c r="Z53" i="25"/>
  <c r="AA52" i="25"/>
  <c r="Z52" i="25"/>
  <c r="AA51" i="25"/>
  <c r="Z51" i="25"/>
  <c r="AA50" i="25"/>
  <c r="Z50" i="25"/>
  <c r="AA49" i="25"/>
  <c r="Z49" i="25"/>
  <c r="AA48" i="25"/>
  <c r="Z48" i="25"/>
  <c r="AA47" i="25"/>
  <c r="Z47" i="25"/>
  <c r="AA46" i="25"/>
  <c r="Z46" i="25"/>
  <c r="AA45" i="25"/>
  <c r="Z45" i="25"/>
  <c r="AA44" i="25"/>
  <c r="Z44" i="25"/>
  <c r="AA43" i="25"/>
  <c r="Z43" i="25"/>
  <c r="AA42" i="25"/>
  <c r="Z42" i="25"/>
  <c r="AA41" i="25"/>
  <c r="Z41" i="25"/>
  <c r="AA40" i="25"/>
  <c r="Z40" i="25"/>
  <c r="AA39" i="25"/>
  <c r="Z39" i="25"/>
  <c r="AA38" i="25"/>
  <c r="Z38" i="25"/>
  <c r="AA37" i="25"/>
  <c r="Z37" i="25"/>
  <c r="AA36" i="25"/>
  <c r="Z36" i="25"/>
  <c r="AA35" i="25"/>
  <c r="Z35" i="25"/>
  <c r="AA34" i="25"/>
  <c r="Z34" i="25"/>
  <c r="AA33" i="25"/>
  <c r="Z33" i="25"/>
  <c r="AA32" i="25"/>
  <c r="Z32" i="25"/>
  <c r="AA31" i="25"/>
  <c r="Z31" i="25"/>
  <c r="AA30" i="25"/>
  <c r="Z30" i="25"/>
  <c r="AA29" i="25"/>
  <c r="Z29" i="25"/>
  <c r="AA28" i="25"/>
  <c r="Z28" i="25"/>
  <c r="AA27" i="25"/>
  <c r="Z27" i="25"/>
  <c r="AA26" i="25"/>
  <c r="Z26" i="25"/>
  <c r="AA25" i="25"/>
  <c r="Z25" i="25"/>
  <c r="AA24" i="25"/>
  <c r="Z24" i="25"/>
  <c r="AA23" i="25"/>
  <c r="Z23" i="25"/>
  <c r="AA22" i="25"/>
  <c r="Z22" i="25"/>
  <c r="AA21" i="25"/>
  <c r="Z21" i="25"/>
  <c r="AA20" i="25"/>
  <c r="Z20" i="25"/>
  <c r="AA19" i="25"/>
  <c r="Z19" i="25"/>
  <c r="AA18" i="25"/>
  <c r="Z18" i="25"/>
  <c r="AA17" i="25"/>
  <c r="Z17" i="25"/>
  <c r="AA16" i="25"/>
  <c r="Z16" i="25"/>
  <c r="AA15" i="25"/>
  <c r="Z15" i="25"/>
  <c r="AA14" i="25"/>
  <c r="Z14" i="25"/>
  <c r="AC203" i="24"/>
  <c r="AC206" i="24"/>
  <c r="AC205" i="24"/>
  <c r="AC204" i="24"/>
  <c r="AC202" i="24"/>
  <c r="AC201" i="24"/>
  <c r="AC200" i="24"/>
  <c r="AC199" i="24"/>
  <c r="AC198" i="24"/>
  <c r="AC197" i="24"/>
  <c r="AC196" i="24"/>
  <c r="AC195" i="24"/>
  <c r="AC194" i="24"/>
  <c r="AC193" i="24"/>
  <c r="AC192" i="24"/>
  <c r="AC191" i="24"/>
  <c r="AC190" i="24"/>
  <c r="AC189" i="24"/>
  <c r="AC188" i="24"/>
  <c r="AC187" i="24"/>
  <c r="AC186" i="24"/>
  <c r="AC185" i="24"/>
  <c r="AC142" i="24"/>
  <c r="AC141" i="24"/>
  <c r="AC140" i="24"/>
  <c r="AC139" i="24"/>
  <c r="AC138" i="24"/>
  <c r="AC137" i="24"/>
  <c r="AC136" i="24"/>
  <c r="AC135" i="24"/>
  <c r="AC134" i="24"/>
  <c r="AC133" i="24"/>
  <c r="AC132" i="24"/>
  <c r="AC131" i="24"/>
  <c r="AC130" i="24"/>
  <c r="AC129" i="24"/>
  <c r="AC128" i="24"/>
  <c r="AC127" i="24"/>
  <c r="AC126" i="24"/>
  <c r="AC125" i="24"/>
  <c r="AC124" i="24"/>
  <c r="AC123" i="24"/>
  <c r="AC122" i="24"/>
  <c r="AC120" i="24"/>
  <c r="AC119" i="24"/>
  <c r="AC121" i="24"/>
  <c r="AC118" i="24"/>
  <c r="AC117" i="24"/>
  <c r="AC116" i="24"/>
  <c r="AC115" i="24"/>
  <c r="AC114" i="24"/>
  <c r="AC113" i="24"/>
  <c r="AC109" i="24"/>
  <c r="AC112" i="24"/>
  <c r="AC111" i="24"/>
  <c r="AC110" i="24"/>
  <c r="AC108" i="24"/>
  <c r="AC107" i="24"/>
  <c r="AC106" i="24"/>
  <c r="AC105" i="24"/>
  <c r="AC104" i="24"/>
  <c r="AC102" i="24"/>
  <c r="AC103" i="24"/>
  <c r="AC98" i="24"/>
  <c r="AC101" i="24"/>
  <c r="AC100" i="24"/>
  <c r="AC99" i="24"/>
  <c r="AC96" i="24"/>
  <c r="AC97" i="24"/>
  <c r="AC90" i="24"/>
  <c r="AC95" i="24"/>
  <c r="AC94" i="24"/>
  <c r="AC93" i="24"/>
  <c r="AC92" i="24"/>
  <c r="AC91" i="24"/>
  <c r="AC84" i="24"/>
  <c r="AC57" i="24"/>
  <c r="AC89" i="24"/>
  <c r="AC88" i="24"/>
  <c r="AC87" i="24"/>
  <c r="AC86" i="24"/>
  <c r="AC85" i="24"/>
  <c r="AC83" i="24"/>
  <c r="AC82" i="24"/>
  <c r="AC81" i="24"/>
  <c r="AC80" i="24"/>
  <c r="AC79" i="24"/>
  <c r="AC78" i="24"/>
  <c r="AC77" i="24"/>
  <c r="AC76" i="24"/>
  <c r="AC75" i="24"/>
  <c r="AC74" i="24"/>
  <c r="AC73" i="24"/>
  <c r="AC72" i="24"/>
  <c r="AC71" i="24"/>
  <c r="AC70" i="24"/>
  <c r="AC69" i="24"/>
  <c r="AC68" i="24"/>
  <c r="AC67" i="24"/>
  <c r="AC66" i="24"/>
  <c r="AC65" i="24"/>
  <c r="AC64" i="24"/>
  <c r="AC63" i="24"/>
  <c r="AC62" i="24"/>
  <c r="AC61" i="24"/>
  <c r="AC60" i="24"/>
  <c r="AC59" i="24"/>
  <c r="AC58" i="24"/>
  <c r="AC56" i="24"/>
  <c r="AC55" i="24"/>
  <c r="AC54" i="24"/>
  <c r="AC53" i="24"/>
  <c r="AC52" i="24"/>
  <c r="AC51" i="24"/>
  <c r="AC50" i="24"/>
  <c r="AC49" i="24"/>
  <c r="AC48" i="24"/>
  <c r="AC47" i="24"/>
  <c r="AC46" i="24"/>
  <c r="AC45" i="24"/>
  <c r="AC44" i="24"/>
  <c r="AC43" i="24"/>
  <c r="AC42" i="24"/>
  <c r="AC41" i="24"/>
  <c r="AC40" i="24"/>
  <c r="AC39" i="24"/>
  <c r="AC29" i="24"/>
  <c r="AC38" i="24"/>
  <c r="AC37" i="24"/>
  <c r="AC36" i="24"/>
  <c r="AC35" i="24"/>
  <c r="AC34" i="24"/>
  <c r="AC33" i="24"/>
  <c r="AC32" i="24"/>
  <c r="AC31" i="24"/>
  <c r="AC30" i="24"/>
  <c r="AC28" i="24"/>
  <c r="AC27" i="24"/>
  <c r="AC26" i="24"/>
  <c r="AC25" i="24"/>
  <c r="AC24" i="24"/>
  <c r="AC23" i="24"/>
  <c r="AC22" i="24"/>
  <c r="AC21" i="24"/>
  <c r="AC17" i="24"/>
  <c r="AC20" i="24"/>
  <c r="AC19" i="24"/>
  <c r="AC18" i="24"/>
  <c r="AC16" i="24"/>
  <c r="AC15" i="24"/>
  <c r="AC14" i="24"/>
  <c r="AA206" i="24"/>
  <c r="Z206" i="24"/>
  <c r="AA205" i="24"/>
  <c r="Z205" i="24"/>
  <c r="AA204" i="24"/>
  <c r="Z204" i="24"/>
  <c r="AA203" i="24"/>
  <c r="Z203" i="24"/>
  <c r="AA202" i="24"/>
  <c r="Z202" i="24"/>
  <c r="AA201" i="24"/>
  <c r="Z201" i="24"/>
  <c r="AA200" i="24"/>
  <c r="Z200" i="24"/>
  <c r="AA199" i="24"/>
  <c r="Z199" i="24"/>
  <c r="AA198" i="24"/>
  <c r="Z198" i="24"/>
  <c r="AA197" i="24"/>
  <c r="Z197" i="24"/>
  <c r="AA196" i="24"/>
  <c r="Z196" i="24"/>
  <c r="AA195" i="24"/>
  <c r="Z195" i="24"/>
  <c r="AA194" i="24"/>
  <c r="Z194" i="24"/>
  <c r="AA193" i="24"/>
  <c r="Z193" i="24"/>
  <c r="AA192" i="24"/>
  <c r="Z192" i="24"/>
  <c r="AA191" i="24"/>
  <c r="Z191" i="24"/>
  <c r="AA190" i="24"/>
  <c r="Z190" i="24"/>
  <c r="AA189" i="24"/>
  <c r="Z189" i="24"/>
  <c r="AA188" i="24"/>
  <c r="Z188" i="24"/>
  <c r="AA187" i="24"/>
  <c r="Z187" i="24"/>
  <c r="AA186" i="24"/>
  <c r="Z186" i="24"/>
  <c r="AA185" i="24"/>
  <c r="Z185" i="24"/>
  <c r="AA142" i="24"/>
  <c r="Z142" i="24"/>
  <c r="AA141" i="24"/>
  <c r="Z141" i="24"/>
  <c r="AA140" i="24"/>
  <c r="Z140" i="24"/>
  <c r="AA139" i="24"/>
  <c r="Z139" i="24"/>
  <c r="AA138" i="24"/>
  <c r="Z138" i="24"/>
  <c r="AA137" i="24"/>
  <c r="Z137" i="24"/>
  <c r="AA136" i="24"/>
  <c r="Z136" i="24"/>
  <c r="AA135" i="24"/>
  <c r="Z135" i="24"/>
  <c r="AA134" i="24"/>
  <c r="Z134" i="24"/>
  <c r="AA133" i="24"/>
  <c r="Z133" i="24"/>
  <c r="AA132" i="24"/>
  <c r="Z132" i="24"/>
  <c r="AA131" i="24"/>
  <c r="Z131" i="24"/>
  <c r="AA130" i="24"/>
  <c r="Z130" i="24"/>
  <c r="AA129" i="24"/>
  <c r="Z129" i="24"/>
  <c r="AA128" i="24"/>
  <c r="Z128" i="24"/>
  <c r="AA127" i="24"/>
  <c r="Z127" i="24"/>
  <c r="AA126" i="24"/>
  <c r="Z126" i="24"/>
  <c r="AA125" i="24"/>
  <c r="Z125" i="24"/>
  <c r="AA124" i="24"/>
  <c r="Z124" i="24"/>
  <c r="AA123" i="24"/>
  <c r="Z123" i="24"/>
  <c r="AA122" i="24"/>
  <c r="Z122" i="24"/>
  <c r="AA121" i="24"/>
  <c r="Z121" i="24"/>
  <c r="AA120" i="24"/>
  <c r="Z120" i="24"/>
  <c r="AA119" i="24"/>
  <c r="Z119" i="24"/>
  <c r="AA118" i="24"/>
  <c r="Z118" i="24"/>
  <c r="AA117" i="24"/>
  <c r="Z117" i="24"/>
  <c r="AA116" i="24"/>
  <c r="Z116" i="24"/>
  <c r="AA115" i="24"/>
  <c r="Z115" i="24"/>
  <c r="AA114" i="24"/>
  <c r="Z114" i="24"/>
  <c r="AA113" i="24"/>
  <c r="Z113" i="24"/>
  <c r="AA112" i="24"/>
  <c r="Z112" i="24"/>
  <c r="AA111" i="24"/>
  <c r="Z111" i="24"/>
  <c r="AA110" i="24"/>
  <c r="Z110" i="24"/>
  <c r="AA109" i="24"/>
  <c r="Z109" i="24"/>
  <c r="AA108" i="24"/>
  <c r="Z108" i="24"/>
  <c r="AA107" i="24"/>
  <c r="Z107" i="24"/>
  <c r="AA106" i="24"/>
  <c r="Z106" i="24"/>
  <c r="AA105" i="24"/>
  <c r="Z105" i="24"/>
  <c r="AA104" i="24"/>
  <c r="Z104" i="24"/>
  <c r="AA103" i="24"/>
  <c r="Z103" i="24"/>
  <c r="AA102" i="24"/>
  <c r="Z102" i="24"/>
  <c r="AA101" i="24"/>
  <c r="Z101" i="24"/>
  <c r="AA100" i="24"/>
  <c r="Z100" i="24"/>
  <c r="AA99" i="24"/>
  <c r="Z99" i="24"/>
  <c r="AA98" i="24"/>
  <c r="Z98" i="24"/>
  <c r="AA97" i="24"/>
  <c r="Z97" i="24"/>
  <c r="AA96" i="24"/>
  <c r="Z96" i="24"/>
  <c r="AA95" i="24"/>
  <c r="Z95" i="24"/>
  <c r="AA94" i="24"/>
  <c r="Z94" i="24"/>
  <c r="AA93" i="24"/>
  <c r="Z93" i="24"/>
  <c r="AA92" i="24"/>
  <c r="Z92" i="24"/>
  <c r="AA91" i="24"/>
  <c r="Z91" i="24"/>
  <c r="AA90" i="24"/>
  <c r="Z90" i="24"/>
  <c r="AA89" i="24"/>
  <c r="Z89" i="24"/>
  <c r="AA88" i="24"/>
  <c r="Z88" i="24"/>
  <c r="AA87" i="24"/>
  <c r="Z87" i="24"/>
  <c r="AA86" i="24"/>
  <c r="Z86" i="24"/>
  <c r="AA85" i="24"/>
  <c r="Z85" i="24"/>
  <c r="AA84" i="24"/>
  <c r="Z84" i="24"/>
  <c r="AA83" i="24"/>
  <c r="Z83" i="24"/>
  <c r="AA82" i="24"/>
  <c r="Z82" i="24"/>
  <c r="AA81" i="24"/>
  <c r="Z81" i="24"/>
  <c r="AA80" i="24"/>
  <c r="Z80" i="24"/>
  <c r="AA79" i="24"/>
  <c r="Z79" i="24"/>
  <c r="AA78" i="24"/>
  <c r="Z78" i="24"/>
  <c r="AA77" i="24"/>
  <c r="Z77" i="24"/>
  <c r="AA76" i="24"/>
  <c r="Z76" i="24"/>
  <c r="AA75" i="24"/>
  <c r="Z75" i="24"/>
  <c r="AA74" i="24"/>
  <c r="Z74" i="24"/>
  <c r="AA73" i="24"/>
  <c r="Z73" i="24"/>
  <c r="AA72" i="24"/>
  <c r="Z72" i="24"/>
  <c r="AA71" i="24"/>
  <c r="Z71" i="24"/>
  <c r="AA70" i="24"/>
  <c r="Z70" i="24"/>
  <c r="AA69" i="24"/>
  <c r="Z69" i="24"/>
  <c r="AA68" i="24"/>
  <c r="Z68" i="24"/>
  <c r="AA67" i="24"/>
  <c r="Z67" i="24"/>
  <c r="AA66" i="24"/>
  <c r="Z66" i="24"/>
  <c r="AA65" i="24"/>
  <c r="Z65" i="24"/>
  <c r="AA64" i="24"/>
  <c r="Z64" i="24"/>
  <c r="AA63" i="24"/>
  <c r="Z63" i="24"/>
  <c r="AA62" i="24"/>
  <c r="Z62" i="24"/>
  <c r="AA61" i="24"/>
  <c r="Z61" i="24"/>
  <c r="AA60" i="24"/>
  <c r="Z60" i="24"/>
  <c r="AA59" i="24"/>
  <c r="Z59" i="24"/>
  <c r="AA58" i="24"/>
  <c r="Z58" i="24"/>
  <c r="AA57" i="24"/>
  <c r="Z57" i="24"/>
  <c r="AA56" i="24"/>
  <c r="Z56" i="24"/>
  <c r="AA55" i="24"/>
  <c r="Z55" i="24"/>
  <c r="AA54" i="24"/>
  <c r="Z54" i="24"/>
  <c r="AA53" i="24"/>
  <c r="Z53" i="24"/>
  <c r="AA52" i="24"/>
  <c r="Z52" i="24"/>
  <c r="AA51" i="24"/>
  <c r="Z51" i="24"/>
  <c r="AA50" i="24"/>
  <c r="Z50" i="24"/>
  <c r="AA49" i="24"/>
  <c r="Z49" i="24"/>
  <c r="AA48" i="24"/>
  <c r="Z48" i="24"/>
  <c r="AA47" i="24"/>
  <c r="Z47" i="24"/>
  <c r="AA46" i="24"/>
  <c r="Z46" i="24"/>
  <c r="AA45" i="24"/>
  <c r="Z45" i="24"/>
  <c r="AA44" i="24"/>
  <c r="Z44" i="24"/>
  <c r="AA43" i="24"/>
  <c r="Z43" i="24"/>
  <c r="AA42" i="24"/>
  <c r="Z42" i="24"/>
  <c r="AA41" i="24"/>
  <c r="Z41" i="24"/>
  <c r="AA40" i="24"/>
  <c r="Z40" i="24"/>
  <c r="AA39" i="24"/>
  <c r="Z39" i="24"/>
  <c r="AA38" i="24"/>
  <c r="Z38" i="24"/>
  <c r="AA37" i="24"/>
  <c r="Z37" i="24"/>
  <c r="AA36" i="24"/>
  <c r="Z36" i="24"/>
  <c r="AA35" i="24"/>
  <c r="Z35" i="24"/>
  <c r="AA34" i="24"/>
  <c r="Z34" i="24"/>
  <c r="AA33" i="24"/>
  <c r="Z33" i="24"/>
  <c r="AA32" i="24"/>
  <c r="Z32" i="24"/>
  <c r="AA31" i="24"/>
  <c r="Z31" i="24"/>
  <c r="AA30" i="24"/>
  <c r="Z30" i="24"/>
  <c r="AA29" i="24"/>
  <c r="Z29" i="24"/>
  <c r="AA28" i="24"/>
  <c r="Z28" i="24"/>
  <c r="AA27" i="24"/>
  <c r="Z27" i="24"/>
  <c r="AA26" i="24"/>
  <c r="Z26" i="24"/>
  <c r="AA25" i="24"/>
  <c r="Z25" i="24"/>
  <c r="AA24" i="24"/>
  <c r="Z24" i="24"/>
  <c r="AA23" i="24"/>
  <c r="Z23" i="24"/>
  <c r="AA22" i="24"/>
  <c r="Z22" i="24"/>
  <c r="AA21" i="24"/>
  <c r="Z21" i="24"/>
  <c r="AA20" i="24"/>
  <c r="Z20" i="24"/>
  <c r="AA19" i="24"/>
  <c r="Z19" i="24"/>
  <c r="AA18" i="24"/>
  <c r="Z18" i="24"/>
  <c r="AA17" i="24"/>
  <c r="Z17" i="24"/>
  <c r="AA16" i="24"/>
  <c r="Z16" i="24"/>
  <c r="AA15" i="24"/>
  <c r="Z15" i="24"/>
  <c r="AA14" i="24"/>
  <c r="Z14" i="24"/>
  <c r="AC205" i="23"/>
  <c r="AC208" i="23"/>
  <c r="AC207" i="23"/>
  <c r="AC206" i="23"/>
  <c r="AC204" i="23"/>
  <c r="AC203" i="23"/>
  <c r="AC202" i="23"/>
  <c r="AC201" i="23"/>
  <c r="AC200" i="23"/>
  <c r="AC193" i="23"/>
  <c r="AC199" i="23"/>
  <c r="AC198" i="23"/>
  <c r="AC197" i="23"/>
  <c r="AC196" i="23"/>
  <c r="AC195" i="23"/>
  <c r="AC194" i="23"/>
  <c r="AC192" i="23"/>
  <c r="AC191" i="23"/>
  <c r="AC190" i="23"/>
  <c r="AC189" i="23"/>
  <c r="AC188" i="23"/>
  <c r="AC187" i="23"/>
  <c r="AC186" i="23"/>
  <c r="AC183" i="23"/>
  <c r="AC185" i="23"/>
  <c r="AC184" i="23"/>
  <c r="AC182" i="23"/>
  <c r="AC181" i="23"/>
  <c r="AC180" i="23"/>
  <c r="AC179" i="23"/>
  <c r="AC178" i="23"/>
  <c r="AC177" i="23"/>
  <c r="AC176" i="23"/>
  <c r="AC175" i="23"/>
  <c r="AC174" i="23"/>
  <c r="AC173" i="23"/>
  <c r="AC171" i="23"/>
  <c r="AC172" i="23"/>
  <c r="AC170" i="23"/>
  <c r="AC169" i="23"/>
  <c r="AC168" i="23"/>
  <c r="AC167" i="23"/>
  <c r="AC166" i="23"/>
  <c r="AC165" i="23"/>
  <c r="AC164" i="23"/>
  <c r="AC163" i="23"/>
  <c r="AC111" i="23"/>
  <c r="AC110" i="23"/>
  <c r="AC109" i="23"/>
  <c r="AC108" i="23"/>
  <c r="AC107" i="23"/>
  <c r="AC106" i="23"/>
  <c r="AC105" i="23"/>
  <c r="AC104" i="23"/>
  <c r="AC103" i="23"/>
  <c r="AC101" i="23"/>
  <c r="AC100" i="23"/>
  <c r="AC99" i="23"/>
  <c r="AC98" i="23"/>
  <c r="AC97" i="23"/>
  <c r="AC96" i="23"/>
  <c r="AC93" i="23"/>
  <c r="AC95" i="23"/>
  <c r="AC94" i="23"/>
  <c r="AC92" i="23"/>
  <c r="AC91" i="23"/>
  <c r="AC81" i="23"/>
  <c r="AC89" i="23"/>
  <c r="AC88" i="23"/>
  <c r="AC87" i="23"/>
  <c r="AC86" i="23"/>
  <c r="AC85" i="23"/>
  <c r="AC84" i="23"/>
  <c r="AC83" i="23"/>
  <c r="AC82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47" i="23"/>
  <c r="AC54" i="23"/>
  <c r="AC53" i="23"/>
  <c r="AC52" i="23"/>
  <c r="AC51" i="23"/>
  <c r="AC50" i="23"/>
  <c r="AC49" i="23"/>
  <c r="AC48" i="23"/>
  <c r="AC46" i="23"/>
  <c r="AC45" i="23"/>
  <c r="AC44" i="23"/>
  <c r="AC43" i="23"/>
  <c r="AC42" i="23"/>
  <c r="AC41" i="23"/>
  <c r="AC40" i="23"/>
  <c r="AC39" i="23"/>
  <c r="AC31" i="23"/>
  <c r="AC38" i="23"/>
  <c r="AC37" i="23"/>
  <c r="AC36" i="23"/>
  <c r="AC35" i="23"/>
  <c r="AC34" i="23"/>
  <c r="AC33" i="23"/>
  <c r="AC32" i="23"/>
  <c r="AC30" i="23"/>
  <c r="AC29" i="23"/>
  <c r="AC28" i="23"/>
  <c r="AC27" i="23"/>
  <c r="AC26" i="23"/>
  <c r="AC25" i="23"/>
  <c r="AC24" i="23"/>
  <c r="AC23" i="23"/>
  <c r="AC22" i="23"/>
  <c r="AC21" i="23"/>
  <c r="AC17" i="23"/>
  <c r="AC20" i="23"/>
  <c r="AC19" i="23"/>
  <c r="AC18" i="23"/>
  <c r="AC16" i="23"/>
  <c r="AC14" i="23"/>
  <c r="AC15" i="23"/>
  <c r="AA208" i="23"/>
  <c r="Z208" i="23"/>
  <c r="AA207" i="23"/>
  <c r="Z207" i="23"/>
  <c r="AA206" i="23"/>
  <c r="Z206" i="23"/>
  <c r="AA205" i="23"/>
  <c r="Z205" i="23"/>
  <c r="AA204" i="23"/>
  <c r="Z204" i="23"/>
  <c r="AA203" i="23"/>
  <c r="Z203" i="23"/>
  <c r="AA202" i="23"/>
  <c r="Z202" i="23"/>
  <c r="AA201" i="23"/>
  <c r="Z201" i="23"/>
  <c r="AA200" i="23"/>
  <c r="Z200" i="23"/>
  <c r="AA199" i="23"/>
  <c r="Z199" i="23"/>
  <c r="AA198" i="23"/>
  <c r="Z198" i="23"/>
  <c r="AA197" i="23"/>
  <c r="Z197" i="23"/>
  <c r="AA196" i="23"/>
  <c r="Z196" i="23"/>
  <c r="AA195" i="23"/>
  <c r="Z195" i="23"/>
  <c r="AA194" i="23"/>
  <c r="Z194" i="23"/>
  <c r="AA193" i="23"/>
  <c r="Z193" i="23"/>
  <c r="AA192" i="23"/>
  <c r="Z192" i="23"/>
  <c r="AA191" i="23"/>
  <c r="Z191" i="23"/>
  <c r="AA190" i="23"/>
  <c r="Z190" i="23"/>
  <c r="AA189" i="23"/>
  <c r="Z189" i="23"/>
  <c r="AA188" i="23"/>
  <c r="Z188" i="23"/>
  <c r="AA187" i="23"/>
  <c r="Z187" i="23"/>
  <c r="AA186" i="23"/>
  <c r="Z186" i="23"/>
  <c r="AA185" i="23"/>
  <c r="Z185" i="23"/>
  <c r="AA184" i="23"/>
  <c r="Z184" i="23"/>
  <c r="AA183" i="23"/>
  <c r="Z183" i="23"/>
  <c r="AA182" i="23"/>
  <c r="Z182" i="23"/>
  <c r="AA181" i="23"/>
  <c r="Z181" i="23"/>
  <c r="AA180" i="23"/>
  <c r="Z180" i="23"/>
  <c r="AA179" i="23"/>
  <c r="Z179" i="23"/>
  <c r="AA178" i="23"/>
  <c r="Z178" i="23"/>
  <c r="AA177" i="23"/>
  <c r="Z177" i="23"/>
  <c r="AA176" i="23"/>
  <c r="Z176" i="23"/>
  <c r="AA175" i="23"/>
  <c r="Z175" i="23"/>
  <c r="AA174" i="23"/>
  <c r="Z174" i="23"/>
  <c r="AA173" i="23"/>
  <c r="Z173" i="23"/>
  <c r="AA172" i="23"/>
  <c r="Z172" i="23"/>
  <c r="AA171" i="23"/>
  <c r="Z171" i="23"/>
  <c r="AA170" i="23"/>
  <c r="Z170" i="23"/>
  <c r="AA169" i="23"/>
  <c r="Z169" i="23"/>
  <c r="AA168" i="23"/>
  <c r="Z168" i="23"/>
  <c r="AA167" i="23"/>
  <c r="Z167" i="23"/>
  <c r="AA166" i="23"/>
  <c r="Z166" i="23"/>
  <c r="AA165" i="23"/>
  <c r="Z165" i="23"/>
  <c r="AA164" i="23"/>
  <c r="Z164" i="23"/>
  <c r="AA163" i="23"/>
  <c r="Z163" i="23"/>
  <c r="AA111" i="23"/>
  <c r="Z111" i="23"/>
  <c r="AA110" i="23"/>
  <c r="Z110" i="23"/>
  <c r="AA109" i="23"/>
  <c r="Z109" i="23"/>
  <c r="AA108" i="23"/>
  <c r="Z108" i="23"/>
  <c r="AA107" i="23"/>
  <c r="Z107" i="23"/>
  <c r="AA106" i="23"/>
  <c r="Z106" i="23"/>
  <c r="AA105" i="23"/>
  <c r="Z105" i="23"/>
  <c r="AA104" i="23"/>
  <c r="Z104" i="23"/>
  <c r="AA103" i="23"/>
  <c r="Z103" i="23"/>
  <c r="AA102" i="23"/>
  <c r="Z102" i="23"/>
  <c r="AA101" i="23"/>
  <c r="Z101" i="23"/>
  <c r="AA100" i="23"/>
  <c r="Z100" i="23"/>
  <c r="AA99" i="23"/>
  <c r="Z99" i="23"/>
  <c r="AA98" i="23"/>
  <c r="Z98" i="23"/>
  <c r="AA97" i="23"/>
  <c r="Z97" i="23"/>
  <c r="AA96" i="23"/>
  <c r="Z96" i="23"/>
  <c r="AA95" i="23"/>
  <c r="Z95" i="23"/>
  <c r="AA94" i="23"/>
  <c r="Z94" i="23"/>
  <c r="AA93" i="23"/>
  <c r="Z93" i="23"/>
  <c r="AA92" i="23"/>
  <c r="Z92" i="23"/>
  <c r="AA91" i="23"/>
  <c r="Z91" i="23"/>
  <c r="AA90" i="23"/>
  <c r="Z90" i="23"/>
  <c r="AA89" i="23"/>
  <c r="Z89" i="23"/>
  <c r="AA88" i="23"/>
  <c r="Z88" i="23"/>
  <c r="AA87" i="23"/>
  <c r="Z87" i="23"/>
  <c r="AA86" i="23"/>
  <c r="Z86" i="23"/>
  <c r="AA85" i="23"/>
  <c r="Z85" i="23"/>
  <c r="AA84" i="23"/>
  <c r="Z84" i="23"/>
  <c r="AA83" i="23"/>
  <c r="Z83" i="23"/>
  <c r="AA82" i="23"/>
  <c r="Z82" i="23"/>
  <c r="AA81" i="23"/>
  <c r="Z81" i="23"/>
  <c r="AA80" i="23"/>
  <c r="Z80" i="23"/>
  <c r="AA79" i="23"/>
  <c r="Z79" i="23"/>
  <c r="AA78" i="23"/>
  <c r="Z78" i="23"/>
  <c r="AA77" i="23"/>
  <c r="Z77" i="23"/>
  <c r="AA76" i="23"/>
  <c r="Z76" i="23"/>
  <c r="AA75" i="23"/>
  <c r="Z75" i="23"/>
  <c r="AA74" i="23"/>
  <c r="Z74" i="23"/>
  <c r="AA73" i="23"/>
  <c r="Z73" i="23"/>
  <c r="AA72" i="23"/>
  <c r="Z72" i="23"/>
  <c r="AA71" i="23"/>
  <c r="Z71" i="23"/>
  <c r="AA70" i="23"/>
  <c r="Z70" i="23"/>
  <c r="AA69" i="23"/>
  <c r="Z69" i="23"/>
  <c r="AA68" i="23"/>
  <c r="Z68" i="23"/>
  <c r="AA67" i="23"/>
  <c r="Z67" i="23"/>
  <c r="AA66" i="23"/>
  <c r="Z66" i="23"/>
  <c r="AA65" i="23"/>
  <c r="Z65" i="23"/>
  <c r="AA64" i="23"/>
  <c r="Z64" i="23"/>
  <c r="AA63" i="23"/>
  <c r="Z63" i="23"/>
  <c r="AA62" i="23"/>
  <c r="Z62" i="23"/>
  <c r="AA61" i="23"/>
  <c r="Z61" i="23"/>
  <c r="AA60" i="23"/>
  <c r="Z60" i="23"/>
  <c r="AA59" i="23"/>
  <c r="Z59" i="23"/>
  <c r="AA58" i="23"/>
  <c r="Z58" i="23"/>
  <c r="AA57" i="23"/>
  <c r="Z57" i="23"/>
  <c r="AA56" i="23"/>
  <c r="Z56" i="23"/>
  <c r="AA55" i="23"/>
  <c r="Z55" i="23"/>
  <c r="AA54" i="23"/>
  <c r="Z54" i="23"/>
  <c r="AA53" i="23"/>
  <c r="Z53" i="23"/>
  <c r="AA52" i="23"/>
  <c r="Z52" i="23"/>
  <c r="AA51" i="23"/>
  <c r="Z51" i="23"/>
  <c r="AA50" i="23"/>
  <c r="Z50" i="23"/>
  <c r="AA49" i="23"/>
  <c r="Z49" i="23"/>
  <c r="AA48" i="23"/>
  <c r="Z48" i="23"/>
  <c r="AA47" i="23"/>
  <c r="Z47" i="23"/>
  <c r="AA46" i="23"/>
  <c r="Z46" i="23"/>
  <c r="AA45" i="23"/>
  <c r="Z45" i="23"/>
  <c r="AA44" i="23"/>
  <c r="Z44" i="23"/>
  <c r="AA43" i="23"/>
  <c r="Z43" i="23"/>
  <c r="AA42" i="23"/>
  <c r="Z42" i="23"/>
  <c r="AA41" i="23"/>
  <c r="Z41" i="23"/>
  <c r="AA40" i="23"/>
  <c r="Z40" i="23"/>
  <c r="AA39" i="23"/>
  <c r="Z39" i="23"/>
  <c r="AA38" i="23"/>
  <c r="Z38" i="23"/>
  <c r="AA37" i="23"/>
  <c r="Z37" i="23"/>
  <c r="AA36" i="23"/>
  <c r="Z36" i="23"/>
  <c r="AA35" i="23"/>
  <c r="Z35" i="23"/>
  <c r="AA34" i="23"/>
  <c r="Z34" i="23"/>
  <c r="AA33" i="23"/>
  <c r="Z33" i="23"/>
  <c r="AA32" i="23"/>
  <c r="Z32" i="23"/>
  <c r="AA31" i="23"/>
  <c r="Z31" i="23"/>
  <c r="AA30" i="23"/>
  <c r="Z30" i="23"/>
  <c r="AA29" i="23"/>
  <c r="Z29" i="23"/>
  <c r="AA28" i="23"/>
  <c r="Z28" i="23"/>
  <c r="AA27" i="23"/>
  <c r="Z27" i="23"/>
  <c r="AA26" i="23"/>
  <c r="Z26" i="23"/>
  <c r="AA25" i="23"/>
  <c r="Z25" i="23"/>
  <c r="AA24" i="23"/>
  <c r="Z24" i="23"/>
  <c r="AA23" i="23"/>
  <c r="Z23" i="23"/>
  <c r="AA22" i="23"/>
  <c r="Z22" i="23"/>
  <c r="AA21" i="23"/>
  <c r="Z21" i="23"/>
  <c r="AA20" i="23"/>
  <c r="Z20" i="23"/>
  <c r="AA19" i="23"/>
  <c r="Z19" i="23"/>
  <c r="AA18" i="23"/>
  <c r="Z18" i="23"/>
  <c r="AA17" i="23"/>
  <c r="Z17" i="23"/>
  <c r="AA16" i="23"/>
  <c r="Z16" i="23"/>
  <c r="AA15" i="23"/>
  <c r="Z15" i="23"/>
  <c r="AA14" i="23"/>
  <c r="Z14" i="23"/>
  <c r="AC29" i="22"/>
  <c r="AC22" i="22"/>
  <c r="AC200" i="22"/>
  <c r="AC205" i="22"/>
  <c r="AC204" i="22"/>
  <c r="AC203" i="22"/>
  <c r="AC202" i="22"/>
  <c r="AC201" i="22"/>
  <c r="AC199" i="22"/>
  <c r="AC198" i="22"/>
  <c r="AC197" i="22"/>
  <c r="AC196" i="22"/>
  <c r="AC195" i="22"/>
  <c r="AC194" i="22"/>
  <c r="AC193" i="22"/>
  <c r="AC192" i="22"/>
  <c r="AC191" i="22"/>
  <c r="AC190" i="22"/>
  <c r="AC186" i="22"/>
  <c r="AC189" i="22"/>
  <c r="AC188" i="22"/>
  <c r="AC187" i="22"/>
  <c r="AC185" i="22"/>
  <c r="AC184" i="22"/>
  <c r="AC141" i="22"/>
  <c r="AC140" i="22"/>
  <c r="AC139" i="22"/>
  <c r="AC138" i="22"/>
  <c r="AC137" i="22"/>
  <c r="AC136" i="22"/>
  <c r="AC135" i="22"/>
  <c r="AC134" i="22"/>
  <c r="AC133" i="22"/>
  <c r="AC132" i="22"/>
  <c r="AC131" i="22"/>
  <c r="AC130" i="22"/>
  <c r="AC129" i="22"/>
  <c r="AC128" i="22"/>
  <c r="AC127" i="22"/>
  <c r="AC126" i="22"/>
  <c r="AC125" i="22"/>
  <c r="AC124" i="22"/>
  <c r="AC123" i="22"/>
  <c r="AC122" i="22"/>
  <c r="AC121" i="22"/>
  <c r="AC115" i="22"/>
  <c r="AC120" i="22"/>
  <c r="AC119" i="22"/>
  <c r="AC118" i="22"/>
  <c r="AC117" i="22"/>
  <c r="AC116" i="22"/>
  <c r="AC114" i="22"/>
  <c r="AC113" i="22"/>
  <c r="AC112" i="22"/>
  <c r="AC109" i="22"/>
  <c r="AC111" i="22"/>
  <c r="AC110" i="22"/>
  <c r="AC108" i="22"/>
  <c r="AC107" i="22"/>
  <c r="AC106" i="22"/>
  <c r="AC105" i="22"/>
  <c r="AC104" i="22"/>
  <c r="AC103" i="22"/>
  <c r="AC102" i="22"/>
  <c r="AC101" i="22"/>
  <c r="AC100" i="22"/>
  <c r="AC99" i="22"/>
  <c r="AC98" i="22"/>
  <c r="AC97" i="22"/>
  <c r="AC96" i="22"/>
  <c r="AC95" i="22"/>
  <c r="AC89" i="22"/>
  <c r="AC94" i="22"/>
  <c r="AC93" i="22"/>
  <c r="AC92" i="22"/>
  <c r="AC91" i="22"/>
  <c r="AC90" i="22"/>
  <c r="AC71" i="22"/>
  <c r="AC88" i="22"/>
  <c r="AC87" i="22"/>
  <c r="AC86" i="22"/>
  <c r="AC85" i="22"/>
  <c r="AC84" i="22"/>
  <c r="AC83" i="22"/>
  <c r="AC82" i="22"/>
  <c r="AC81" i="22"/>
  <c r="AC80" i="22"/>
  <c r="AC79" i="22"/>
  <c r="AC78" i="22"/>
  <c r="AC77" i="22"/>
  <c r="AC76" i="22"/>
  <c r="AC75" i="22"/>
  <c r="AC74" i="22"/>
  <c r="AC73" i="22"/>
  <c r="AC72" i="22"/>
  <c r="AC70" i="22"/>
  <c r="AC69" i="22"/>
  <c r="AC68" i="22"/>
  <c r="AC67" i="22"/>
  <c r="AC66" i="22"/>
  <c r="AC65" i="22"/>
  <c r="AC64" i="22"/>
  <c r="AC63" i="22"/>
  <c r="AC62" i="22"/>
  <c r="AC61" i="22"/>
  <c r="AC60" i="22"/>
  <c r="AC59" i="22"/>
  <c r="AC58" i="22"/>
  <c r="AC57" i="22"/>
  <c r="AC56" i="22"/>
  <c r="AC55" i="22"/>
  <c r="AC54" i="22"/>
  <c r="AC53" i="22"/>
  <c r="AC52" i="22"/>
  <c r="AC51" i="22"/>
  <c r="AC50" i="22"/>
  <c r="AC49" i="22"/>
  <c r="AC48" i="22"/>
  <c r="AC47" i="22"/>
  <c r="AC46" i="22"/>
  <c r="AC45" i="22"/>
  <c r="AC44" i="22"/>
  <c r="AC43" i="22"/>
  <c r="AC42" i="22"/>
  <c r="AC41" i="22"/>
  <c r="AC40" i="22"/>
  <c r="AC39" i="22"/>
  <c r="AC38" i="22"/>
  <c r="AC37" i="22"/>
  <c r="AC36" i="22"/>
  <c r="AC35" i="22"/>
  <c r="AC34" i="22"/>
  <c r="AC33" i="22"/>
  <c r="AC32" i="22"/>
  <c r="AC31" i="22"/>
  <c r="AC30" i="22"/>
  <c r="AC28" i="22"/>
  <c r="AC27" i="22"/>
  <c r="AC26" i="22"/>
  <c r="AC25" i="22"/>
  <c r="AC24" i="22"/>
  <c r="AC23" i="22"/>
  <c r="AC21" i="22"/>
  <c r="AC20" i="22"/>
  <c r="AC19" i="22"/>
  <c r="AC18" i="22"/>
  <c r="AC17" i="22"/>
  <c r="AC16" i="22"/>
  <c r="AC15" i="22"/>
  <c r="AC14" i="22"/>
  <c r="AC13" i="22"/>
  <c r="AA205" i="22"/>
  <c r="AA204" i="22"/>
  <c r="AA203" i="22"/>
  <c r="AA202" i="22"/>
  <c r="AA201" i="22"/>
  <c r="AA200" i="22"/>
  <c r="AA199" i="22"/>
  <c r="AA198" i="22"/>
  <c r="AA197" i="22"/>
  <c r="AA196" i="22"/>
  <c r="AA195" i="22"/>
  <c r="AA194" i="22"/>
  <c r="AA193" i="22"/>
  <c r="AA192" i="22"/>
  <c r="AA191" i="22"/>
  <c r="AA190" i="22"/>
  <c r="AA189" i="22"/>
  <c r="AA188" i="22"/>
  <c r="AA187" i="22"/>
  <c r="AA186" i="22"/>
  <c r="AA185" i="22"/>
  <c r="AA184" i="22"/>
  <c r="AA141" i="22"/>
  <c r="AA140" i="22"/>
  <c r="AA139" i="22"/>
  <c r="AA138" i="22"/>
  <c r="AA137" i="22"/>
  <c r="AA136" i="22"/>
  <c r="AA135" i="22"/>
  <c r="AA134" i="22"/>
  <c r="AA133" i="22"/>
  <c r="AA132" i="22"/>
  <c r="AA131" i="22"/>
  <c r="AA130" i="22"/>
  <c r="AA129" i="22"/>
  <c r="AA128" i="22"/>
  <c r="AA127" i="22"/>
  <c r="AA126" i="22"/>
  <c r="AA125" i="22"/>
  <c r="AA124" i="22"/>
  <c r="AA123" i="22"/>
  <c r="AA122" i="22"/>
  <c r="AA121" i="22"/>
  <c r="AA120" i="22"/>
  <c r="AA119" i="22"/>
  <c r="AA118" i="22"/>
  <c r="AA117" i="22"/>
  <c r="AA116" i="22"/>
  <c r="AA115" i="22"/>
  <c r="AA114" i="22"/>
  <c r="AA113" i="22"/>
  <c r="AA112" i="22"/>
  <c r="AA111" i="22"/>
  <c r="AA110" i="22"/>
  <c r="AA109" i="22"/>
  <c r="AA108" i="22"/>
  <c r="AA107" i="22"/>
  <c r="AA106" i="22"/>
  <c r="AA105" i="22"/>
  <c r="AA104" i="22"/>
  <c r="AA103" i="22"/>
  <c r="AA102" i="22"/>
  <c r="AA101" i="22"/>
  <c r="AA100" i="22"/>
  <c r="AA99" i="22"/>
  <c r="AA98" i="22"/>
  <c r="AA97" i="22"/>
  <c r="AA96" i="22"/>
  <c r="AA95" i="22"/>
  <c r="AA94" i="22"/>
  <c r="AA93" i="22"/>
  <c r="AA92" i="22"/>
  <c r="AA91" i="22"/>
  <c r="AA90" i="22"/>
  <c r="AA89" i="22"/>
  <c r="AA88" i="22"/>
  <c r="AA87" i="22"/>
  <c r="AA86" i="22"/>
  <c r="AA85" i="22"/>
  <c r="AA84" i="22"/>
  <c r="AA83" i="22"/>
  <c r="AA82" i="22"/>
  <c r="AA81" i="22"/>
  <c r="AA80" i="22"/>
  <c r="AA79" i="22"/>
  <c r="AA78" i="22"/>
  <c r="AA77" i="22"/>
  <c r="AA76" i="22"/>
  <c r="AA75" i="22"/>
  <c r="AA74" i="22"/>
  <c r="AA73" i="22"/>
  <c r="AA72" i="22"/>
  <c r="AA71" i="22"/>
  <c r="AA70" i="22"/>
  <c r="AA69" i="22"/>
  <c r="AA68" i="22"/>
  <c r="AA67" i="22"/>
  <c r="AA66" i="22"/>
  <c r="AA65" i="22"/>
  <c r="AA64" i="22"/>
  <c r="AA63" i="22"/>
  <c r="AA62" i="22"/>
  <c r="AA61" i="22"/>
  <c r="AA60" i="22"/>
  <c r="AA59" i="22"/>
  <c r="AA58" i="22"/>
  <c r="AA57" i="22"/>
  <c r="AA56" i="22"/>
  <c r="AA55" i="22"/>
  <c r="AA54" i="22"/>
  <c r="AA53" i="22"/>
  <c r="AA52" i="22"/>
  <c r="AA51" i="22"/>
  <c r="AA50" i="22"/>
  <c r="AA49" i="22"/>
  <c r="AA48" i="22"/>
  <c r="AA47" i="22"/>
  <c r="AA46" i="22"/>
  <c r="AA45" i="22"/>
  <c r="AA44" i="22"/>
  <c r="AA43" i="22"/>
  <c r="AA42" i="22"/>
  <c r="AA41" i="22"/>
  <c r="AA40" i="22"/>
  <c r="AA39" i="22"/>
  <c r="AA38" i="22"/>
  <c r="AA37" i="22"/>
  <c r="AA36" i="22"/>
  <c r="AA35" i="22"/>
  <c r="AA34" i="22"/>
  <c r="AA33" i="22"/>
  <c r="AA32" i="22"/>
  <c r="AA31" i="22"/>
  <c r="AA30" i="22"/>
  <c r="AA29" i="22"/>
  <c r="AA28" i="22"/>
  <c r="AA27" i="22"/>
  <c r="AA26" i="22"/>
  <c r="AA25" i="22"/>
  <c r="AA24" i="22"/>
  <c r="AA23" i="22"/>
  <c r="AA22" i="22"/>
  <c r="AA21" i="22"/>
  <c r="AA20" i="22"/>
  <c r="AA19" i="22"/>
  <c r="AA18" i="22"/>
  <c r="AA17" i="22"/>
  <c r="AA16" i="22"/>
  <c r="AA15" i="22"/>
  <c r="AA14" i="22"/>
  <c r="AA13" i="22"/>
  <c r="Z13" i="22"/>
  <c r="L14" i="22"/>
  <c r="L13" i="22"/>
  <c r="AA209" i="31" l="1"/>
  <c r="AA209" i="25"/>
  <c r="AA211" i="28"/>
  <c r="Z208" i="29"/>
  <c r="Z211" i="28"/>
  <c r="AA207" i="22"/>
  <c r="AE18" i="23"/>
  <c r="AE21" i="23"/>
  <c r="AE25" i="23"/>
  <c r="AE29" i="23"/>
  <c r="AD34" i="23"/>
  <c r="AE38" i="23"/>
  <c r="AD41" i="23"/>
  <c r="AE45" i="23"/>
  <c r="AE50" i="23"/>
  <c r="AE54" i="23"/>
  <c r="AE57" i="23"/>
  <c r="AE61" i="23"/>
  <c r="AE65" i="23"/>
  <c r="AE69" i="23"/>
  <c r="AE73" i="23"/>
  <c r="AE77" i="23"/>
  <c r="AE82" i="23"/>
  <c r="AE86" i="23"/>
  <c r="AE81" i="23"/>
  <c r="AD95" i="23"/>
  <c r="AE98" i="23"/>
  <c r="AE103" i="23"/>
  <c r="AD107" i="23"/>
  <c r="AE111" i="23"/>
  <c r="AE166" i="23"/>
  <c r="AE170" i="23"/>
  <c r="AE174" i="23"/>
  <c r="AE178" i="23"/>
  <c r="AE182" i="23"/>
  <c r="AE202" i="23"/>
  <c r="AE207" i="23"/>
  <c r="AD203" i="25"/>
  <c r="AD195" i="25"/>
  <c r="AE133" i="25"/>
  <c r="AE129" i="25"/>
  <c r="AE125" i="25"/>
  <c r="AE121" i="25"/>
  <c r="AE117" i="25"/>
  <c r="AD113" i="25"/>
  <c r="AE109" i="25"/>
  <c r="AE105" i="25"/>
  <c r="AE101" i="25"/>
  <c r="AE97" i="25"/>
  <c r="AE93" i="25"/>
  <c r="AE89" i="25"/>
  <c r="AE85" i="25"/>
  <c r="AE81" i="25"/>
  <c r="AE77" i="25"/>
  <c r="AE73" i="25"/>
  <c r="AE69" i="25"/>
  <c r="AE65" i="25"/>
  <c r="AE61" i="25"/>
  <c r="AE57" i="25"/>
  <c r="AE53" i="25"/>
  <c r="AE49" i="25"/>
  <c r="AE45" i="25"/>
  <c r="AE41" i="25"/>
  <c r="AE37" i="25"/>
  <c r="AE33" i="25"/>
  <c r="AE29" i="25"/>
  <c r="AE25" i="25"/>
  <c r="AE17" i="25"/>
  <c r="AE204" i="26"/>
  <c r="AE200" i="26"/>
  <c r="AE196" i="26"/>
  <c r="AE187" i="26"/>
  <c r="AE183" i="26"/>
  <c r="AE143" i="26"/>
  <c r="AE139" i="26"/>
  <c r="AE135" i="26"/>
  <c r="AE119" i="26"/>
  <c r="AE115" i="26"/>
  <c r="AE111" i="26"/>
  <c r="AE107" i="26"/>
  <c r="AE99" i="26"/>
  <c r="AE91" i="26"/>
  <c r="AE87" i="26"/>
  <c r="AE83" i="26"/>
  <c r="AE79" i="26"/>
  <c r="AE75" i="26"/>
  <c r="AE71" i="26"/>
  <c r="AE67" i="26"/>
  <c r="AE63" i="26"/>
  <c r="AE59" i="26"/>
  <c r="AE55" i="26"/>
  <c r="AE51" i="26"/>
  <c r="AE47" i="26"/>
  <c r="AE43" i="26"/>
  <c r="AE39" i="26"/>
  <c r="AE35" i="26"/>
  <c r="AE31" i="26"/>
  <c r="AE27" i="26"/>
  <c r="AE23" i="26"/>
  <c r="AE19" i="26"/>
  <c r="AE203" i="29"/>
  <c r="AE199" i="29"/>
  <c r="AE129" i="29"/>
  <c r="AE125" i="29"/>
  <c r="AE117" i="29"/>
  <c r="AE113" i="29"/>
  <c r="AE109" i="29"/>
  <c r="AE105" i="29"/>
  <c r="AE93" i="29"/>
  <c r="AE85" i="29"/>
  <c r="AE81" i="29"/>
  <c r="AE77" i="29"/>
  <c r="AE73" i="29"/>
  <c r="AE69" i="29"/>
  <c r="AE65" i="29"/>
  <c r="AE61" i="29"/>
  <c r="AE57" i="29"/>
  <c r="AE53" i="29"/>
  <c r="AE49" i="29"/>
  <c r="AE45" i="29"/>
  <c r="AE41" i="29"/>
  <c r="AE37" i="29"/>
  <c r="AE33" i="29"/>
  <c r="AE29" i="29"/>
  <c r="AE25" i="29"/>
  <c r="AE21" i="29"/>
  <c r="AE17" i="29"/>
  <c r="AC208" i="30"/>
  <c r="AE82" i="30"/>
  <c r="AE77" i="30"/>
  <c r="AE73" i="30"/>
  <c r="AE68" i="30"/>
  <c r="AE64" i="30"/>
  <c r="AE59" i="30"/>
  <c r="AE50" i="30"/>
  <c r="AE45" i="30"/>
  <c r="AE41" i="30"/>
  <c r="AE36" i="30"/>
  <c r="AE31" i="30"/>
  <c r="AE27" i="30"/>
  <c r="AE22" i="30"/>
  <c r="AD17" i="30"/>
  <c r="AE207" i="31"/>
  <c r="AE203" i="31"/>
  <c r="AE199" i="31"/>
  <c r="AE195" i="31"/>
  <c r="AE171" i="31"/>
  <c r="AE123" i="31"/>
  <c r="AE119" i="31"/>
  <c r="AE115" i="31"/>
  <c r="AE111" i="31"/>
  <c r="AE107" i="31"/>
  <c r="AE99" i="31"/>
  <c r="AE91" i="31"/>
  <c r="AE87" i="31"/>
  <c r="AE83" i="31"/>
  <c r="AE79" i="31"/>
  <c r="AE75" i="31"/>
  <c r="AE71" i="31"/>
  <c r="AE67" i="31"/>
  <c r="AE63" i="31"/>
  <c r="AE59" i="31"/>
  <c r="AE55" i="31"/>
  <c r="AE51" i="31"/>
  <c r="AE47" i="31"/>
  <c r="AE43" i="31"/>
  <c r="AE39" i="31"/>
  <c r="AE35" i="31"/>
  <c r="AE31" i="31"/>
  <c r="AE27" i="31"/>
  <c r="AE23" i="31"/>
  <c r="AE19" i="31"/>
  <c r="AE204" i="32"/>
  <c r="AE200" i="32"/>
  <c r="AE196" i="32"/>
  <c r="AE192" i="32"/>
  <c r="AE188" i="32"/>
  <c r="AE184" i="32"/>
  <c r="AE180" i="32"/>
  <c r="AE176" i="32"/>
  <c r="AE172" i="32"/>
  <c r="AE168" i="32"/>
  <c r="AE164" i="32"/>
  <c r="AE112" i="32"/>
  <c r="AE108" i="32"/>
  <c r="AE104" i="32"/>
  <c r="AE100" i="32"/>
  <c r="AE96" i="32"/>
  <c r="AE92" i="32"/>
  <c r="AE88" i="32"/>
  <c r="AE84" i="32"/>
  <c r="AE80" i="32"/>
  <c r="AE76" i="32"/>
  <c r="AE72" i="32"/>
  <c r="AE68" i="32"/>
  <c r="AE64" i="32"/>
  <c r="AE60" i="32"/>
  <c r="AE56" i="32"/>
  <c r="AE51" i="32"/>
  <c r="AE47" i="32"/>
  <c r="AE43" i="32"/>
  <c r="AE39" i="32"/>
  <c r="AE35" i="32"/>
  <c r="AE31" i="32"/>
  <c r="AE27" i="32"/>
  <c r="AE23" i="32"/>
  <c r="AE19" i="32"/>
  <c r="AE15" i="32"/>
  <c r="AE207" i="33"/>
  <c r="AE140" i="33"/>
  <c r="AE136" i="33"/>
  <c r="AE128" i="33"/>
  <c r="AE124" i="33"/>
  <c r="AE120" i="33"/>
  <c r="AE116" i="33"/>
  <c r="AE112" i="33"/>
  <c r="AE108" i="33"/>
  <c r="AE100" i="33"/>
  <c r="AE92" i="33"/>
  <c r="AE88" i="33"/>
  <c r="AE84" i="33"/>
  <c r="AE80" i="33"/>
  <c r="AE76" i="33"/>
  <c r="AE72" i="33"/>
  <c r="AE68" i="33"/>
  <c r="AE64" i="33"/>
  <c r="AE60" i="33"/>
  <c r="AE56" i="33"/>
  <c r="AE52" i="33"/>
  <c r="AE48" i="33"/>
  <c r="AE44" i="33"/>
  <c r="AE40" i="33"/>
  <c r="AE36" i="33"/>
  <c r="AE32" i="33"/>
  <c r="AE28" i="33"/>
  <c r="AE24" i="33"/>
  <c r="AE20" i="33"/>
  <c r="AE15" i="23"/>
  <c r="AD19" i="23"/>
  <c r="AE22" i="23"/>
  <c r="AD26" i="23"/>
  <c r="AE30" i="23"/>
  <c r="AE35" i="23"/>
  <c r="AE31" i="23"/>
  <c r="AE42" i="23"/>
  <c r="AE46" i="23"/>
  <c r="AE51" i="23"/>
  <c r="AE47" i="23"/>
  <c r="AE58" i="23"/>
  <c r="AE62" i="23"/>
  <c r="AE66" i="23"/>
  <c r="AE70" i="23"/>
  <c r="AE74" i="23"/>
  <c r="AE78" i="23"/>
  <c r="AE83" i="23"/>
  <c r="AE87" i="23"/>
  <c r="AE91" i="23"/>
  <c r="AE93" i="23"/>
  <c r="AE99" i="23"/>
  <c r="AE104" i="23"/>
  <c r="AE108" i="23"/>
  <c r="AE163" i="23"/>
  <c r="AE167" i="23"/>
  <c r="AE172" i="23"/>
  <c r="AE175" i="23"/>
  <c r="AE179" i="23"/>
  <c r="AE184" i="23"/>
  <c r="AE203" i="23"/>
  <c r="AE208" i="23"/>
  <c r="Z210" i="33"/>
  <c r="AD206" i="25"/>
  <c r="AD202" i="25"/>
  <c r="AD198" i="25"/>
  <c r="AD194" i="25"/>
  <c r="AD132" i="25"/>
  <c r="AE128" i="25"/>
  <c r="AE124" i="25"/>
  <c r="AE120" i="25"/>
  <c r="AE116" i="25"/>
  <c r="AE112" i="25"/>
  <c r="AE108" i="25"/>
  <c r="AD104" i="25"/>
  <c r="AE100" i="25"/>
  <c r="AD96" i="25"/>
  <c r="AE92" i="25"/>
  <c r="AE88" i="25"/>
  <c r="AE84" i="25"/>
  <c r="AE80" i="25"/>
  <c r="AE76" i="25"/>
  <c r="AE72" i="25"/>
  <c r="AE68" i="25"/>
  <c r="AE64" i="25"/>
  <c r="AE60" i="25"/>
  <c r="AE56" i="25"/>
  <c r="AE52" i="25"/>
  <c r="AE48" i="25"/>
  <c r="AE44" i="25"/>
  <c r="AE40" i="25"/>
  <c r="AE36" i="25"/>
  <c r="AE32" i="25"/>
  <c r="AE28" i="25"/>
  <c r="AE24" i="25"/>
  <c r="AE20" i="25"/>
  <c r="AD16" i="25"/>
  <c r="AE203" i="26"/>
  <c r="AE199" i="26"/>
  <c r="AE195" i="26"/>
  <c r="AE186" i="26"/>
  <c r="AE182" i="26"/>
  <c r="AE142" i="26"/>
  <c r="AE138" i="26"/>
  <c r="AE118" i="26"/>
  <c r="AE114" i="26"/>
  <c r="AE110" i="26"/>
  <c r="AE106" i="26"/>
  <c r="AE102" i="26"/>
  <c r="AE98" i="26"/>
  <c r="AE94" i="26"/>
  <c r="AE90" i="26"/>
  <c r="AE86" i="26"/>
  <c r="AE82" i="26"/>
  <c r="AE78" i="26"/>
  <c r="AE74" i="26"/>
  <c r="AE70" i="26"/>
  <c r="AE66" i="26"/>
  <c r="AE62" i="26"/>
  <c r="AE58" i="26"/>
  <c r="AE50" i="26"/>
  <c r="AE46" i="26"/>
  <c r="AE42" i="26"/>
  <c r="AE34" i="26"/>
  <c r="AE30" i="26"/>
  <c r="AE26" i="26"/>
  <c r="AE22" i="26"/>
  <c r="AE18" i="26"/>
  <c r="AE14" i="26"/>
  <c r="AE13" i="28"/>
  <c r="AC211" i="28"/>
  <c r="AE206" i="29"/>
  <c r="AE202" i="29"/>
  <c r="AE198" i="29"/>
  <c r="AE128" i="29"/>
  <c r="AE124" i="29"/>
  <c r="AE120" i="29"/>
  <c r="AE116" i="29"/>
  <c r="AE108" i="29"/>
  <c r="AE104" i="29"/>
  <c r="AE100" i="29"/>
  <c r="AE96" i="29"/>
  <c r="AE92" i="29"/>
  <c r="AE88" i="29"/>
  <c r="AE84" i="29"/>
  <c r="AE80" i="29"/>
  <c r="AE76" i="29"/>
  <c r="AE72" i="29"/>
  <c r="AE68" i="29"/>
  <c r="AE64" i="29"/>
  <c r="AE60" i="29"/>
  <c r="AE56" i="29"/>
  <c r="AE52" i="29"/>
  <c r="AE48" i="29"/>
  <c r="AE44" i="29"/>
  <c r="AE40" i="29"/>
  <c r="AE36" i="29"/>
  <c r="AE32" i="29"/>
  <c r="AE28" i="29"/>
  <c r="AE24" i="29"/>
  <c r="AE16" i="29"/>
  <c r="AE85" i="30"/>
  <c r="AE81" i="30"/>
  <c r="AE76" i="30"/>
  <c r="AE72" i="30"/>
  <c r="AE67" i="30"/>
  <c r="AD62" i="30"/>
  <c r="AE58" i="30"/>
  <c r="AE53" i="30"/>
  <c r="AE49" i="30"/>
  <c r="AE44" i="30"/>
  <c r="AD39" i="30"/>
  <c r="AE35" i="30"/>
  <c r="AE30" i="30"/>
  <c r="AE26" i="30"/>
  <c r="AE21" i="30"/>
  <c r="AE16" i="30"/>
  <c r="AE206" i="31"/>
  <c r="AE202" i="31"/>
  <c r="AE198" i="31"/>
  <c r="AE194" i="31"/>
  <c r="AE174" i="31"/>
  <c r="AE170" i="31"/>
  <c r="AE122" i="31"/>
  <c r="AE118" i="31"/>
  <c r="AE114" i="31"/>
  <c r="AE110" i="31"/>
  <c r="AE106" i="31"/>
  <c r="AE102" i="31"/>
  <c r="AE98" i="31"/>
  <c r="AE94" i="31"/>
  <c r="AE90" i="31"/>
  <c r="AE86" i="31"/>
  <c r="AE82" i="31"/>
  <c r="AE78" i="31"/>
  <c r="AE74" i="31"/>
  <c r="AE70" i="31"/>
  <c r="AE66" i="31"/>
  <c r="AE62" i="31"/>
  <c r="AE58" i="31"/>
  <c r="AE50" i="31"/>
  <c r="AE46" i="31"/>
  <c r="AE42" i="31"/>
  <c r="AE34" i="31"/>
  <c r="AE30" i="31"/>
  <c r="AE26" i="31"/>
  <c r="AE22" i="31"/>
  <c r="AE18" i="31"/>
  <c r="AE14" i="31"/>
  <c r="AE203" i="32"/>
  <c r="AE199" i="32"/>
  <c r="AE195" i="32"/>
  <c r="AE191" i="32"/>
  <c r="AE187" i="32"/>
  <c r="AE183" i="32"/>
  <c r="AE179" i="32"/>
  <c r="AE175" i="32"/>
  <c r="AE171" i="32"/>
  <c r="AE167" i="32"/>
  <c r="AE163" i="32"/>
  <c r="AE111" i="32"/>
  <c r="AE107" i="32"/>
  <c r="AE103" i="32"/>
  <c r="AE99" i="32"/>
  <c r="AE95" i="32"/>
  <c r="AE91" i="32"/>
  <c r="AE87" i="32"/>
  <c r="AE83" i="32"/>
  <c r="AE79" i="32"/>
  <c r="AE75" i="32"/>
  <c r="AE71" i="32"/>
  <c r="AE67" i="32"/>
  <c r="AE63" i="32"/>
  <c r="AE59" i="32"/>
  <c r="AE55" i="32"/>
  <c r="AE50" i="32"/>
  <c r="AE46" i="32"/>
  <c r="AE42" i="32"/>
  <c r="AE38" i="32"/>
  <c r="AE34" i="32"/>
  <c r="AE30" i="32"/>
  <c r="AE26" i="32"/>
  <c r="AE22" i="32"/>
  <c r="AE18" i="32"/>
  <c r="AE14" i="32"/>
  <c r="AE206" i="33"/>
  <c r="AE139" i="33"/>
  <c r="AE131" i="33"/>
  <c r="AE127" i="33"/>
  <c r="AE119" i="33"/>
  <c r="AE115" i="33"/>
  <c r="AE111" i="33"/>
  <c r="AE107" i="33"/>
  <c r="AE103" i="33"/>
  <c r="AE99" i="33"/>
  <c r="AE95" i="33"/>
  <c r="AE91" i="33"/>
  <c r="AE87" i="33"/>
  <c r="AE83" i="33"/>
  <c r="AE79" i="33"/>
  <c r="AE75" i="33"/>
  <c r="AE71" i="33"/>
  <c r="AE67" i="33"/>
  <c r="AE63" i="33"/>
  <c r="AE59" i="33"/>
  <c r="AE51" i="33"/>
  <c r="AE47" i="33"/>
  <c r="AE43" i="33"/>
  <c r="AE35" i="33"/>
  <c r="AE31" i="33"/>
  <c r="AE27" i="33"/>
  <c r="AE23" i="33"/>
  <c r="AE19" i="33"/>
  <c r="AE15" i="33"/>
  <c r="AE20" i="23"/>
  <c r="AE23" i="23"/>
  <c r="AE27" i="23"/>
  <c r="AE32" i="23"/>
  <c r="AE36" i="23"/>
  <c r="AE39" i="23"/>
  <c r="AE43" i="23"/>
  <c r="AE48" i="23"/>
  <c r="AE52" i="23"/>
  <c r="AE55" i="23"/>
  <c r="AE59" i="23"/>
  <c r="AE63" i="23"/>
  <c r="AE67" i="23"/>
  <c r="AE71" i="23"/>
  <c r="AE75" i="23"/>
  <c r="AE79" i="23"/>
  <c r="AE84" i="23"/>
  <c r="AD88" i="23"/>
  <c r="AE92" i="23"/>
  <c r="AE96" i="23"/>
  <c r="AE100" i="23"/>
  <c r="AE105" i="23"/>
  <c r="AE109" i="23"/>
  <c r="AE164" i="23"/>
  <c r="AE168" i="23"/>
  <c r="AE171" i="23"/>
  <c r="AE176" i="23"/>
  <c r="AE185" i="23"/>
  <c r="AE200" i="23"/>
  <c r="AE204" i="23"/>
  <c r="AE205" i="23"/>
  <c r="AD205" i="25"/>
  <c r="AD197" i="25"/>
  <c r="AD193" i="25"/>
  <c r="AE131" i="25"/>
  <c r="AE127" i="25"/>
  <c r="AE123" i="25"/>
  <c r="AE119" i="25"/>
  <c r="AE115" i="25"/>
  <c r="AE111" i="25"/>
  <c r="AE107" i="25"/>
  <c r="AE103" i="25"/>
  <c r="AE99" i="25"/>
  <c r="AE95" i="25"/>
  <c r="AE91" i="25"/>
  <c r="AE87" i="25"/>
  <c r="AE83" i="25"/>
  <c r="AE79" i="25"/>
  <c r="AE75" i="25"/>
  <c r="AE71" i="25"/>
  <c r="AE67" i="25"/>
  <c r="AE63" i="25"/>
  <c r="AE59" i="25"/>
  <c r="AE51" i="25"/>
  <c r="AE47" i="25"/>
  <c r="AE43" i="25"/>
  <c r="AD39" i="25"/>
  <c r="AE35" i="25"/>
  <c r="AE31" i="25"/>
  <c r="AE27" i="25"/>
  <c r="AE23" i="25"/>
  <c r="AE19" i="25"/>
  <c r="AE15" i="25"/>
  <c r="AE202" i="26"/>
  <c r="AE198" i="26"/>
  <c r="AE189" i="26"/>
  <c r="AE185" i="26"/>
  <c r="AE181" i="26"/>
  <c r="AE141" i="26"/>
  <c r="AE137" i="26"/>
  <c r="AE133" i="26"/>
  <c r="AE117" i="26"/>
  <c r="AE113" i="26"/>
  <c r="AE109" i="26"/>
  <c r="AE105" i="26"/>
  <c r="AE93" i="26"/>
  <c r="AE85" i="26"/>
  <c r="AE81" i="26"/>
  <c r="AE77" i="26"/>
  <c r="AE73" i="26"/>
  <c r="AE69" i="26"/>
  <c r="AE65" i="26"/>
  <c r="AE61" i="26"/>
  <c r="AE57" i="26"/>
  <c r="AE53" i="26"/>
  <c r="AE49" i="26"/>
  <c r="AE45" i="26"/>
  <c r="AE41" i="26"/>
  <c r="AE37" i="26"/>
  <c r="AE33" i="26"/>
  <c r="AE29" i="26"/>
  <c r="AE25" i="26"/>
  <c r="AE21" i="26"/>
  <c r="AE17" i="26"/>
  <c r="AE205" i="29"/>
  <c r="AE201" i="29"/>
  <c r="AE127" i="29"/>
  <c r="AE123" i="29"/>
  <c r="AE119" i="29"/>
  <c r="AE115" i="29"/>
  <c r="AE111" i="29"/>
  <c r="AE107" i="29"/>
  <c r="AE99" i="29"/>
  <c r="AE91" i="29"/>
  <c r="AE87" i="29"/>
  <c r="AE83" i="29"/>
  <c r="AE79" i="29"/>
  <c r="AE75" i="29"/>
  <c r="AE71" i="29"/>
  <c r="AE67" i="29"/>
  <c r="AE63" i="29"/>
  <c r="AE59" i="29"/>
  <c r="AE55" i="29"/>
  <c r="AE51" i="29"/>
  <c r="AE47" i="29"/>
  <c r="AE43" i="29"/>
  <c r="AE39" i="29"/>
  <c r="AE35" i="29"/>
  <c r="AE31" i="29"/>
  <c r="AE27" i="29"/>
  <c r="AE23" i="29"/>
  <c r="AE19" i="29"/>
  <c r="AE84" i="30"/>
  <c r="AE80" i="30"/>
  <c r="AE75" i="30"/>
  <c r="AD70" i="30"/>
  <c r="AE66" i="30"/>
  <c r="AE61" i="30"/>
  <c r="AE57" i="30"/>
  <c r="AE52" i="30"/>
  <c r="AD47" i="30"/>
  <c r="AE43" i="30"/>
  <c r="AE34" i="30"/>
  <c r="AE29" i="30"/>
  <c r="AD24" i="30"/>
  <c r="AE205" i="31"/>
  <c r="AE201" i="31"/>
  <c r="AE197" i="31"/>
  <c r="AE193" i="31"/>
  <c r="AE177" i="31"/>
  <c r="AE173" i="31"/>
  <c r="AE169" i="31"/>
  <c r="AE117" i="31"/>
  <c r="AE113" i="31"/>
  <c r="AE109" i="31"/>
  <c r="AE105" i="31"/>
  <c r="AE93" i="31"/>
  <c r="AE85" i="31"/>
  <c r="AE81" i="31"/>
  <c r="AE77" i="31"/>
  <c r="AE73" i="31"/>
  <c r="AE69" i="31"/>
  <c r="AE65" i="31"/>
  <c r="AE61" i="31"/>
  <c r="AE57" i="31"/>
  <c r="AE53" i="31"/>
  <c r="AE49" i="31"/>
  <c r="AE45" i="31"/>
  <c r="AE41" i="31"/>
  <c r="AE37" i="31"/>
  <c r="AE33" i="31"/>
  <c r="AE29" i="31"/>
  <c r="AE25" i="31"/>
  <c r="AE21" i="31"/>
  <c r="AE17" i="31"/>
  <c r="AE202" i="32"/>
  <c r="AE198" i="32"/>
  <c r="AE194" i="32"/>
  <c r="AE190" i="32"/>
  <c r="AE186" i="32"/>
  <c r="AE182" i="32"/>
  <c r="AE178" i="32"/>
  <c r="AE174" i="32"/>
  <c r="AE170" i="32"/>
  <c r="AE166" i="32"/>
  <c r="AE114" i="32"/>
  <c r="AE110" i="32"/>
  <c r="AE106" i="32"/>
  <c r="AE102" i="32"/>
  <c r="AE98" i="32"/>
  <c r="AE94" i="32"/>
  <c r="AE90" i="32"/>
  <c r="AE86" i="32"/>
  <c r="AE82" i="32"/>
  <c r="AE78" i="32"/>
  <c r="AE74" i="32"/>
  <c r="AE70" i="32"/>
  <c r="AE66" i="32"/>
  <c r="AE62" i="32"/>
  <c r="AE58" i="32"/>
  <c r="AE53" i="32"/>
  <c r="AE49" i="32"/>
  <c r="AE45" i="32"/>
  <c r="AE41" i="32"/>
  <c r="AE37" i="32"/>
  <c r="AE33" i="32"/>
  <c r="AE29" i="32"/>
  <c r="AE25" i="32"/>
  <c r="AE21" i="32"/>
  <c r="AE17" i="32"/>
  <c r="AE142" i="33"/>
  <c r="AE138" i="33"/>
  <c r="AE134" i="33"/>
  <c r="AE130" i="33"/>
  <c r="AE126" i="33"/>
  <c r="AE118" i="33"/>
  <c r="AE114" i="33"/>
  <c r="AE110" i="33"/>
  <c r="AE106" i="33"/>
  <c r="AE94" i="33"/>
  <c r="AE86" i="33"/>
  <c r="AE82" i="33"/>
  <c r="AE78" i="33"/>
  <c r="AE74" i="33"/>
  <c r="AE70" i="33"/>
  <c r="AE66" i="33"/>
  <c r="AE62" i="33"/>
  <c r="AE58" i="33"/>
  <c r="AE54" i="33"/>
  <c r="AE50" i="33"/>
  <c r="AE46" i="33"/>
  <c r="AE42" i="33"/>
  <c r="AE38" i="33"/>
  <c r="AE34" i="33"/>
  <c r="AE30" i="33"/>
  <c r="AE26" i="33"/>
  <c r="AE22" i="33"/>
  <c r="AE18" i="33"/>
  <c r="AE16" i="23"/>
  <c r="AE17" i="23"/>
  <c r="AE24" i="23"/>
  <c r="AE28" i="23"/>
  <c r="AE33" i="23"/>
  <c r="AE37" i="23"/>
  <c r="AE40" i="23"/>
  <c r="AE44" i="23"/>
  <c r="AD49" i="23"/>
  <c r="AE53" i="23"/>
  <c r="AD56" i="23"/>
  <c r="AE60" i="23"/>
  <c r="AD64" i="23"/>
  <c r="AE68" i="23"/>
  <c r="AD72" i="23"/>
  <c r="AE76" i="23"/>
  <c r="AD80" i="23"/>
  <c r="AE85" i="23"/>
  <c r="AE89" i="23"/>
  <c r="AE94" i="23"/>
  <c r="AE97" i="23"/>
  <c r="AD101" i="23"/>
  <c r="AE106" i="23"/>
  <c r="AE110" i="23"/>
  <c r="AD165" i="23"/>
  <c r="AE169" i="23"/>
  <c r="AE173" i="23"/>
  <c r="AE177" i="23"/>
  <c r="AE181" i="23"/>
  <c r="AE183" i="23"/>
  <c r="AD201" i="23"/>
  <c r="AE206" i="23"/>
  <c r="AD204" i="25"/>
  <c r="AD196" i="25"/>
  <c r="AE134" i="25"/>
  <c r="AE130" i="25"/>
  <c r="AE126" i="25"/>
  <c r="AD122" i="25"/>
  <c r="AE118" i="25"/>
  <c r="AE114" i="25"/>
  <c r="AE110" i="25"/>
  <c r="AE106" i="25"/>
  <c r="AD98" i="25"/>
  <c r="AE94" i="25"/>
  <c r="AD90" i="25"/>
  <c r="AE86" i="25"/>
  <c r="AE82" i="25"/>
  <c r="AE78" i="25"/>
  <c r="AE74" i="25"/>
  <c r="AE70" i="25"/>
  <c r="AE66" i="25"/>
  <c r="AE62" i="25"/>
  <c r="AE58" i="25"/>
  <c r="AE54" i="25"/>
  <c r="AE50" i="25"/>
  <c r="AE46" i="25"/>
  <c r="AE42" i="25"/>
  <c r="AE38" i="25"/>
  <c r="AE34" i="25"/>
  <c r="AE30" i="25"/>
  <c r="AE26" i="25"/>
  <c r="AE22" i="25"/>
  <c r="AE18" i="25"/>
  <c r="AE201" i="26"/>
  <c r="AE197" i="26"/>
  <c r="AE188" i="26"/>
  <c r="AE180" i="26"/>
  <c r="AE140" i="26"/>
  <c r="AE136" i="26"/>
  <c r="AE132" i="26"/>
  <c r="AE120" i="26"/>
  <c r="AE116" i="26"/>
  <c r="AE108" i="26"/>
  <c r="AE104" i="26"/>
  <c r="AE100" i="26"/>
  <c r="AE96" i="26"/>
  <c r="AE92" i="26"/>
  <c r="AE88" i="26"/>
  <c r="AE84" i="26"/>
  <c r="AE80" i="26"/>
  <c r="AE76" i="26"/>
  <c r="AE72" i="26"/>
  <c r="AE68" i="26"/>
  <c r="AE64" i="26"/>
  <c r="AE60" i="26"/>
  <c r="AE56" i="26"/>
  <c r="AE52" i="26"/>
  <c r="AE48" i="26"/>
  <c r="AE44" i="26"/>
  <c r="AE40" i="26"/>
  <c r="AE36" i="26"/>
  <c r="AE32" i="26"/>
  <c r="AE28" i="26"/>
  <c r="AE24" i="26"/>
  <c r="AE16" i="26"/>
  <c r="AE204" i="29"/>
  <c r="AE196" i="29"/>
  <c r="AE126" i="29"/>
  <c r="AE122" i="29"/>
  <c r="AE118" i="29"/>
  <c r="AE114" i="29"/>
  <c r="AE110" i="29"/>
  <c r="AE106" i="29"/>
  <c r="AE102" i="29"/>
  <c r="AE98" i="29"/>
  <c r="AE94" i="29"/>
  <c r="AE90" i="29"/>
  <c r="AE86" i="29"/>
  <c r="AE82" i="29"/>
  <c r="AE78" i="29"/>
  <c r="AE74" i="29"/>
  <c r="AE70" i="29"/>
  <c r="AE66" i="29"/>
  <c r="AE62" i="29"/>
  <c r="AE58" i="29"/>
  <c r="AE50" i="29"/>
  <c r="AE46" i="29"/>
  <c r="AE42" i="29"/>
  <c r="AE34" i="29"/>
  <c r="AE30" i="29"/>
  <c r="AE26" i="29"/>
  <c r="AE22" i="29"/>
  <c r="AE18" i="29"/>
  <c r="AE14" i="29"/>
  <c r="AE83" i="30"/>
  <c r="AD78" i="30"/>
  <c r="AE74" i="30"/>
  <c r="AE69" i="30"/>
  <c r="AE65" i="30"/>
  <c r="AE60" i="30"/>
  <c r="AE56" i="30"/>
  <c r="AE51" i="30"/>
  <c r="AE46" i="30"/>
  <c r="AE42" i="30"/>
  <c r="AE37" i="30"/>
  <c r="AD32" i="30"/>
  <c r="AE28" i="30"/>
  <c r="AE23" i="30"/>
  <c r="AE19" i="30"/>
  <c r="AE204" i="31"/>
  <c r="AE200" i="31"/>
  <c r="AE196" i="31"/>
  <c r="AE176" i="31"/>
  <c r="AE172" i="31"/>
  <c r="AE124" i="31"/>
  <c r="AE120" i="31"/>
  <c r="AE116" i="31"/>
  <c r="AE108" i="31"/>
  <c r="AE104" i="31"/>
  <c r="AE100" i="31"/>
  <c r="AE96" i="31"/>
  <c r="AE92" i="31"/>
  <c r="AE88" i="31"/>
  <c r="AE84" i="31"/>
  <c r="AE80" i="31"/>
  <c r="AE76" i="31"/>
  <c r="AE72" i="31"/>
  <c r="AE68" i="31"/>
  <c r="AE64" i="31"/>
  <c r="AE60" i="31"/>
  <c r="AE56" i="31"/>
  <c r="AE52" i="31"/>
  <c r="AE48" i="31"/>
  <c r="AE44" i="31"/>
  <c r="AE40" i="31"/>
  <c r="AE36" i="31"/>
  <c r="AE32" i="31"/>
  <c r="AE28" i="31"/>
  <c r="AE24" i="31"/>
  <c r="AE16" i="31"/>
  <c r="AE205" i="32"/>
  <c r="AE201" i="32"/>
  <c r="AE197" i="32"/>
  <c r="AE193" i="32"/>
  <c r="AE189" i="32"/>
  <c r="AE185" i="32"/>
  <c r="AE181" i="32"/>
  <c r="AE177" i="32"/>
  <c r="AE173" i="32"/>
  <c r="AE169" i="32"/>
  <c r="AE165" i="32"/>
  <c r="AE113" i="32"/>
  <c r="AE109" i="32"/>
  <c r="AE105" i="32"/>
  <c r="AE101" i="32"/>
  <c r="AE97" i="32"/>
  <c r="AE93" i="32"/>
  <c r="AE89" i="32"/>
  <c r="AE85" i="32"/>
  <c r="AE81" i="32"/>
  <c r="AE77" i="32"/>
  <c r="AE73" i="32"/>
  <c r="AE69" i="32"/>
  <c r="AE65" i="32"/>
  <c r="AE61" i="32"/>
  <c r="AE57" i="32"/>
  <c r="AE52" i="32"/>
  <c r="AE48" i="32"/>
  <c r="AE44" i="32"/>
  <c r="AE40" i="32"/>
  <c r="AE36" i="32"/>
  <c r="AE32" i="32"/>
  <c r="AE28" i="32"/>
  <c r="AE24" i="32"/>
  <c r="AE20" i="32"/>
  <c r="AE16" i="32"/>
  <c r="AE208" i="33"/>
  <c r="AE141" i="33"/>
  <c r="AE137" i="33"/>
  <c r="AE133" i="33"/>
  <c r="AE129" i="33"/>
  <c r="AE125" i="33"/>
  <c r="AE121" i="33"/>
  <c r="AE117" i="33"/>
  <c r="AE109" i="33"/>
  <c r="AE105" i="33"/>
  <c r="AE101" i="33"/>
  <c r="AE97" i="33"/>
  <c r="AE93" i="33"/>
  <c r="AE89" i="33"/>
  <c r="AE85" i="33"/>
  <c r="AE81" i="33"/>
  <c r="AE77" i="33"/>
  <c r="AE73" i="33"/>
  <c r="AE69" i="33"/>
  <c r="AE65" i="33"/>
  <c r="AE61" i="33"/>
  <c r="AE57" i="33"/>
  <c r="AE53" i="33"/>
  <c r="AE49" i="33"/>
  <c r="AE45" i="33"/>
  <c r="AE41" i="33"/>
  <c r="AE37" i="33"/>
  <c r="AE33" i="33"/>
  <c r="AE29" i="33"/>
  <c r="AE25" i="33"/>
  <c r="AE17" i="33"/>
  <c r="AE32" i="22"/>
  <c r="AE71" i="22"/>
  <c r="AE13" i="22"/>
  <c r="AC207" i="22"/>
  <c r="AE21" i="22"/>
  <c r="AD31" i="22"/>
  <c r="AE39" i="22"/>
  <c r="AE47" i="22"/>
  <c r="AE55" i="22"/>
  <c r="AE63" i="22"/>
  <c r="AE72" i="22"/>
  <c r="AE80" i="22"/>
  <c r="AE88" i="22"/>
  <c r="AE95" i="22"/>
  <c r="AE103" i="22"/>
  <c r="AE109" i="22"/>
  <c r="AE120" i="22"/>
  <c r="AE202" i="22"/>
  <c r="Z207" i="22"/>
  <c r="AE14" i="22"/>
  <c r="AE64" i="22"/>
  <c r="AE20" i="22"/>
  <c r="AE30" i="22"/>
  <c r="AD38" i="22"/>
  <c r="AD46" i="22"/>
  <c r="AE54" i="22"/>
  <c r="AE62" i="22"/>
  <c r="AE70" i="22"/>
  <c r="AE79" i="22"/>
  <c r="AE87" i="22"/>
  <c r="AE89" i="22"/>
  <c r="AE102" i="22"/>
  <c r="AE111" i="22"/>
  <c r="AD119" i="22"/>
  <c r="AE201" i="22"/>
  <c r="AE56" i="22"/>
  <c r="AD104" i="22"/>
  <c r="AE115" i="22"/>
  <c r="AE19" i="22"/>
  <c r="AE28" i="22"/>
  <c r="AE37" i="22"/>
  <c r="AE45" i="22"/>
  <c r="AE53" i="22"/>
  <c r="AD61" i="22"/>
  <c r="AD69" i="22"/>
  <c r="AE78" i="22"/>
  <c r="AE86" i="22"/>
  <c r="AE94" i="22"/>
  <c r="AE101" i="22"/>
  <c r="AE110" i="22"/>
  <c r="AE118" i="22"/>
  <c r="AD133" i="22"/>
  <c r="AE199" i="22"/>
  <c r="AE29" i="22"/>
  <c r="AE18" i="22"/>
  <c r="AE27" i="22"/>
  <c r="AE36" i="22"/>
  <c r="AE44" i="22"/>
  <c r="AE52" i="22"/>
  <c r="AE60" i="22"/>
  <c r="AE68" i="22"/>
  <c r="AD77" i="22"/>
  <c r="AD85" i="22"/>
  <c r="AE93" i="22"/>
  <c r="AE100" i="22"/>
  <c r="AE108" i="22"/>
  <c r="AE117" i="22"/>
  <c r="AE132" i="22"/>
  <c r="AE198" i="22"/>
  <c r="AE22" i="22"/>
  <c r="AD23" i="22"/>
  <c r="AE73" i="22"/>
  <c r="AE112" i="22"/>
  <c r="AE203" i="22"/>
  <c r="AE17" i="22"/>
  <c r="AE26" i="22"/>
  <c r="AE35" i="22"/>
  <c r="AE43" i="22"/>
  <c r="AE51" i="22"/>
  <c r="AE59" i="22"/>
  <c r="AE67" i="22"/>
  <c r="AE76" i="22"/>
  <c r="AE84" i="22"/>
  <c r="AD92" i="22"/>
  <c r="AE99" i="22"/>
  <c r="AE107" i="22"/>
  <c r="AE116" i="22"/>
  <c r="AE131" i="22"/>
  <c r="AD197" i="22"/>
  <c r="AE200" i="22"/>
  <c r="AE40" i="22"/>
  <c r="AE81" i="22"/>
  <c r="AD16" i="22"/>
  <c r="AE25" i="22"/>
  <c r="AE34" i="22"/>
  <c r="AE42" i="22"/>
  <c r="AE50" i="22"/>
  <c r="AE58" i="22"/>
  <c r="AE66" i="22"/>
  <c r="AE75" i="22"/>
  <c r="AE83" i="22"/>
  <c r="AE91" i="22"/>
  <c r="AD98" i="22"/>
  <c r="AE106" i="22"/>
  <c r="AE114" i="22"/>
  <c r="AE196" i="22"/>
  <c r="AD205" i="22"/>
  <c r="AE48" i="22"/>
  <c r="AE96" i="22"/>
  <c r="AE15" i="22"/>
  <c r="AE24" i="22"/>
  <c r="AE33" i="22"/>
  <c r="AE41" i="22"/>
  <c r="AE49" i="22"/>
  <c r="AE57" i="22"/>
  <c r="AE65" i="22"/>
  <c r="AE74" i="22"/>
  <c r="AE82" i="22"/>
  <c r="AE90" i="22"/>
  <c r="AE97" i="22"/>
  <c r="AE105" i="22"/>
  <c r="AE113" i="22"/>
  <c r="AE204" i="22"/>
  <c r="Z209" i="31"/>
  <c r="AD13" i="31"/>
  <c r="AC209" i="31"/>
  <c r="AC220" i="31"/>
  <c r="AE97" i="31"/>
  <c r="AE190" i="31"/>
  <c r="AE182" i="31"/>
  <c r="AE191" i="31"/>
  <c r="AE183" i="31"/>
  <c r="AE175" i="31"/>
  <c r="AE181" i="31"/>
  <c r="AE89" i="31"/>
  <c r="AE192" i="31"/>
  <c r="AE184" i="31"/>
  <c r="AE20" i="31"/>
  <c r="AE189" i="31"/>
  <c r="AE185" i="31"/>
  <c r="AE101" i="31"/>
  <c r="AE121" i="31"/>
  <c r="AE186" i="31"/>
  <c r="AE178" i="31"/>
  <c r="AE54" i="31"/>
  <c r="AE38" i="31"/>
  <c r="AE187" i="31"/>
  <c r="AE179" i="31"/>
  <c r="AE103" i="31"/>
  <c r="AE95" i="31"/>
  <c r="AE15" i="31"/>
  <c r="AE188" i="31"/>
  <c r="AE180" i="31"/>
  <c r="AE112" i="31"/>
  <c r="AE14" i="23"/>
  <c r="AA210" i="23"/>
  <c r="Z210" i="23"/>
  <c r="AE102" i="23"/>
  <c r="AE187" i="23"/>
  <c r="AE196" i="23"/>
  <c r="AE188" i="23"/>
  <c r="AD186" i="23"/>
  <c r="AE195" i="23"/>
  <c r="AD194" i="23"/>
  <c r="AE197" i="23"/>
  <c r="AE192" i="23"/>
  <c r="AE191" i="23"/>
  <c r="AE193" i="23"/>
  <c r="AE190" i="23"/>
  <c r="AE199" i="23"/>
  <c r="AE189" i="23"/>
  <c r="AE198" i="23"/>
  <c r="AC208" i="24"/>
  <c r="AA208" i="24"/>
  <c r="Z208" i="24"/>
  <c r="AE123" i="33"/>
  <c r="AD14" i="33"/>
  <c r="AC210" i="33"/>
  <c r="AA210" i="33"/>
  <c r="AA213" i="33" s="1"/>
  <c r="AA214" i="33" s="1"/>
  <c r="AE90" i="33"/>
  <c r="AE132" i="33"/>
  <c r="AE21" i="33"/>
  <c r="AE102" i="33"/>
  <c r="AE98" i="33"/>
  <c r="AE135" i="33"/>
  <c r="AE55" i="33"/>
  <c r="AE39" i="33"/>
  <c r="AE122" i="33"/>
  <c r="AE104" i="33"/>
  <c r="AE96" i="33"/>
  <c r="AE16" i="33"/>
  <c r="AE113" i="33"/>
  <c r="AC207" i="27"/>
  <c r="Z207" i="27"/>
  <c r="AA207" i="27"/>
  <c r="AE135" i="27"/>
  <c r="AD135" i="27"/>
  <c r="AE103" i="27"/>
  <c r="AD103" i="27"/>
  <c r="AD39" i="27"/>
  <c r="AE39" i="27"/>
  <c r="AE198" i="27"/>
  <c r="AD198" i="27"/>
  <c r="AE120" i="27"/>
  <c r="AD120" i="27"/>
  <c r="AE202" i="27"/>
  <c r="AD202" i="27"/>
  <c r="AE191" i="27"/>
  <c r="AD191" i="27"/>
  <c r="AE183" i="27"/>
  <c r="AD183" i="27"/>
  <c r="AE137" i="27"/>
  <c r="AD137" i="27"/>
  <c r="AE129" i="27"/>
  <c r="AD129" i="27"/>
  <c r="AE121" i="27"/>
  <c r="AD121" i="27"/>
  <c r="AE113" i="27"/>
  <c r="AD113" i="27"/>
  <c r="AE105" i="27"/>
  <c r="AD105" i="27"/>
  <c r="AE97" i="27"/>
  <c r="AD97" i="27"/>
  <c r="AD57" i="27"/>
  <c r="AE57" i="27"/>
  <c r="AD41" i="27"/>
  <c r="AE41" i="27"/>
  <c r="AD33" i="27"/>
  <c r="AE33" i="27"/>
  <c r="AD25" i="27"/>
  <c r="AE25" i="27"/>
  <c r="AE17" i="27"/>
  <c r="AD17" i="27"/>
  <c r="AE197" i="27"/>
  <c r="AD197" i="27"/>
  <c r="AE119" i="27"/>
  <c r="AD119" i="27"/>
  <c r="AD55" i="27"/>
  <c r="AE55" i="27"/>
  <c r="AE15" i="27"/>
  <c r="AD15" i="27"/>
  <c r="AE136" i="27"/>
  <c r="AD136" i="27"/>
  <c r="AE96" i="27"/>
  <c r="AD96" i="27"/>
  <c r="AD56" i="27"/>
  <c r="AE56" i="27"/>
  <c r="AE16" i="27"/>
  <c r="AD16" i="27"/>
  <c r="AE203" i="27"/>
  <c r="AD203" i="27"/>
  <c r="AE192" i="27"/>
  <c r="AD192" i="27"/>
  <c r="AE184" i="27"/>
  <c r="AD184" i="27"/>
  <c r="AE138" i="27"/>
  <c r="AD138" i="27"/>
  <c r="AE130" i="27"/>
  <c r="AD130" i="27"/>
  <c r="AE122" i="27"/>
  <c r="AD122" i="27"/>
  <c r="AE114" i="27"/>
  <c r="AD114" i="27"/>
  <c r="AE106" i="27"/>
  <c r="AD106" i="27"/>
  <c r="AE98" i="27"/>
  <c r="AD98" i="27"/>
  <c r="AE90" i="27"/>
  <c r="AD90" i="27"/>
  <c r="AD58" i="27"/>
  <c r="AE58" i="27"/>
  <c r="AE42" i="27"/>
  <c r="AD42" i="27"/>
  <c r="AD34" i="27"/>
  <c r="AE34" i="27"/>
  <c r="AD26" i="27"/>
  <c r="AE26" i="27"/>
  <c r="AE18" i="27"/>
  <c r="AD18" i="27"/>
  <c r="AE127" i="27"/>
  <c r="AD127" i="27"/>
  <c r="AD23" i="27"/>
  <c r="AE23" i="27"/>
  <c r="AE190" i="27"/>
  <c r="AD190" i="27"/>
  <c r="AE112" i="27"/>
  <c r="AD112" i="27"/>
  <c r="AD24" i="27"/>
  <c r="AE24" i="27"/>
  <c r="AE204" i="27"/>
  <c r="AD204" i="27"/>
  <c r="AE193" i="27"/>
  <c r="AD193" i="27"/>
  <c r="AE139" i="27"/>
  <c r="AD139" i="27"/>
  <c r="AE131" i="27"/>
  <c r="AD131" i="27"/>
  <c r="AE123" i="27"/>
  <c r="AD123" i="27"/>
  <c r="AE115" i="27"/>
  <c r="AD115" i="27"/>
  <c r="AE107" i="27"/>
  <c r="AD107" i="27"/>
  <c r="AE99" i="27"/>
  <c r="AD99" i="27"/>
  <c r="AD59" i="27"/>
  <c r="AE59" i="27"/>
  <c r="AE43" i="27"/>
  <c r="AD43" i="27"/>
  <c r="AE35" i="27"/>
  <c r="AD35" i="27"/>
  <c r="AE27" i="27"/>
  <c r="AD27" i="27"/>
  <c r="AE19" i="27"/>
  <c r="AD19" i="27"/>
  <c r="AE189" i="27"/>
  <c r="AD189" i="27"/>
  <c r="AE111" i="27"/>
  <c r="AD111" i="27"/>
  <c r="AD31" i="27"/>
  <c r="AE31" i="27"/>
  <c r="AE163" i="27"/>
  <c r="AD163" i="27"/>
  <c r="AE104" i="27"/>
  <c r="AD104" i="27"/>
  <c r="AD32" i="27"/>
  <c r="AE32" i="27"/>
  <c r="AE205" i="27"/>
  <c r="AD205" i="27"/>
  <c r="AE194" i="27"/>
  <c r="AD194" i="27"/>
  <c r="AE140" i="27"/>
  <c r="AD140" i="27"/>
  <c r="AE132" i="27"/>
  <c r="AD132" i="27"/>
  <c r="AE124" i="27"/>
  <c r="AD124" i="27"/>
  <c r="AE116" i="27"/>
  <c r="AD116" i="27"/>
  <c r="AE108" i="27"/>
  <c r="AD108" i="27"/>
  <c r="AE100" i="27"/>
  <c r="AD100" i="27"/>
  <c r="AE60" i="27"/>
  <c r="AD60" i="27"/>
  <c r="AE44" i="27"/>
  <c r="AD44" i="27"/>
  <c r="AE36" i="27"/>
  <c r="AD36" i="27"/>
  <c r="AE28" i="27"/>
  <c r="AD28" i="27"/>
  <c r="AE20" i="27"/>
  <c r="AD20" i="27"/>
  <c r="AE14" i="27"/>
  <c r="AD14" i="27"/>
  <c r="AE195" i="27"/>
  <c r="AD195" i="27"/>
  <c r="AE187" i="27"/>
  <c r="AD187" i="27"/>
  <c r="AE141" i="27"/>
  <c r="AD141" i="27"/>
  <c r="AE133" i="27"/>
  <c r="AD133" i="27"/>
  <c r="AE125" i="27"/>
  <c r="AD125" i="27"/>
  <c r="AE117" i="27"/>
  <c r="AD117" i="27"/>
  <c r="AE109" i="27"/>
  <c r="AD109" i="27"/>
  <c r="AE101" i="27"/>
  <c r="AD101" i="27"/>
  <c r="AE37" i="27"/>
  <c r="AD37" i="27"/>
  <c r="AE29" i="27"/>
  <c r="AD29" i="27"/>
  <c r="AE21" i="27"/>
  <c r="AD21" i="27"/>
  <c r="AE162" i="27"/>
  <c r="AD162" i="27"/>
  <c r="AE128" i="27"/>
  <c r="AD128" i="27"/>
  <c r="AD40" i="27"/>
  <c r="AE40" i="27"/>
  <c r="AE196" i="27"/>
  <c r="AD196" i="27"/>
  <c r="AE188" i="27"/>
  <c r="AD188" i="27"/>
  <c r="AE161" i="27"/>
  <c r="AD161" i="27"/>
  <c r="AE134" i="27"/>
  <c r="AD134" i="27"/>
  <c r="AE126" i="27"/>
  <c r="AD126" i="27"/>
  <c r="AE118" i="27"/>
  <c r="AD118" i="27"/>
  <c r="AE110" i="27"/>
  <c r="AD110" i="27"/>
  <c r="AE102" i="27"/>
  <c r="AD102" i="27"/>
  <c r="AE54" i="27"/>
  <c r="AD54" i="27"/>
  <c r="AD38" i="27"/>
  <c r="AE38" i="27"/>
  <c r="AD30" i="27"/>
  <c r="AE30" i="27"/>
  <c r="AD22" i="27"/>
  <c r="AE22" i="27"/>
  <c r="AC209" i="25"/>
  <c r="Z209" i="25"/>
  <c r="AD82" i="25"/>
  <c r="AD91" i="25"/>
  <c r="AD115" i="25"/>
  <c r="AD75" i="25"/>
  <c r="AD35" i="25"/>
  <c r="AD99" i="25"/>
  <c r="AD59" i="25"/>
  <c r="AD19" i="25"/>
  <c r="AD123" i="25"/>
  <c r="AD43" i="25"/>
  <c r="AD83" i="25"/>
  <c r="AD107" i="25"/>
  <c r="AD67" i="25"/>
  <c r="AD27" i="25"/>
  <c r="AD131" i="25"/>
  <c r="AD51" i="25"/>
  <c r="AD76" i="25"/>
  <c r="AD60" i="25"/>
  <c r="AD124" i="25"/>
  <c r="AD108" i="25"/>
  <c r="AD92" i="25"/>
  <c r="AD52" i="25"/>
  <c r="AD36" i="25"/>
  <c r="AD20" i="25"/>
  <c r="AD68" i="25"/>
  <c r="AC220" i="25"/>
  <c r="AD116" i="25"/>
  <c r="AD100" i="25"/>
  <c r="AD84" i="25"/>
  <c r="AD44" i="25"/>
  <c r="AD28" i="25"/>
  <c r="AD31" i="25"/>
  <c r="AD95" i="25"/>
  <c r="AD71" i="25"/>
  <c r="AD47" i="25"/>
  <c r="AD111" i="25"/>
  <c r="AD23" i="25"/>
  <c r="AD87" i="25"/>
  <c r="AD63" i="25"/>
  <c r="AD127" i="25"/>
  <c r="AD119" i="25"/>
  <c r="AD103" i="25"/>
  <c r="AD79" i="25"/>
  <c r="AD15" i="25"/>
  <c r="AD114" i="25"/>
  <c r="AD42" i="25"/>
  <c r="AD73" i="25"/>
  <c r="AD106" i="25"/>
  <c r="AD74" i="25"/>
  <c r="AD65" i="25"/>
  <c r="AD34" i="25"/>
  <c r="AD66" i="25"/>
  <c r="AD129" i="25"/>
  <c r="AD58" i="25"/>
  <c r="AD26" i="25"/>
  <c r="AD130" i="25"/>
  <c r="AD50" i="25"/>
  <c r="AD18" i="25"/>
  <c r="AD121" i="25"/>
  <c r="AD57" i="25"/>
  <c r="AD49" i="25"/>
  <c r="AD105" i="25"/>
  <c r="AD41" i="25"/>
  <c r="AD97" i="25"/>
  <c r="AD33" i="25"/>
  <c r="AD89" i="25"/>
  <c r="AD25" i="25"/>
  <c r="AD81" i="25"/>
  <c r="AD17" i="25"/>
  <c r="AD128" i="25"/>
  <c r="AD120" i="25"/>
  <c r="AD112" i="25"/>
  <c r="AD88" i="25"/>
  <c r="AD80" i="25"/>
  <c r="AD72" i="25"/>
  <c r="AD64" i="25"/>
  <c r="AD56" i="25"/>
  <c r="AD48" i="25"/>
  <c r="AD40" i="25"/>
  <c r="AD32" i="25"/>
  <c r="AD24" i="25"/>
  <c r="AC208" i="29"/>
  <c r="AA208" i="29"/>
  <c r="AC219" i="29"/>
  <c r="AC219" i="30"/>
  <c r="AE15" i="30"/>
  <c r="AE13" i="30"/>
  <c r="AD54" i="30"/>
  <c r="AE38" i="30"/>
  <c r="AE20" i="30"/>
  <c r="AD163" i="28"/>
  <c r="AE163" i="28"/>
  <c r="AD115" i="28"/>
  <c r="AE115" i="28"/>
  <c r="AD25" i="28"/>
  <c r="AE25" i="28"/>
  <c r="AD208" i="28"/>
  <c r="AE208" i="28"/>
  <c r="AD200" i="28"/>
  <c r="AE200" i="28"/>
  <c r="AD192" i="28"/>
  <c r="AE192" i="28"/>
  <c r="AD164" i="28"/>
  <c r="AE164" i="28"/>
  <c r="AD156" i="28"/>
  <c r="AE156" i="28"/>
  <c r="AD148" i="28"/>
  <c r="AE148" i="28"/>
  <c r="AD140" i="28"/>
  <c r="AE140" i="28"/>
  <c r="AD132" i="28"/>
  <c r="AE132" i="28"/>
  <c r="AD124" i="28"/>
  <c r="AE124" i="28"/>
  <c r="AD84" i="28"/>
  <c r="AE84" i="28"/>
  <c r="AD42" i="28"/>
  <c r="AE42" i="28"/>
  <c r="AD34" i="28"/>
  <c r="AE34" i="28"/>
  <c r="AD26" i="28"/>
  <c r="AE26" i="28"/>
  <c r="AD18" i="28"/>
  <c r="AE18" i="28"/>
  <c r="AD209" i="28"/>
  <c r="AE209" i="28"/>
  <c r="AD201" i="28"/>
  <c r="AE201" i="28"/>
  <c r="AD193" i="28"/>
  <c r="AE193" i="28"/>
  <c r="AD165" i="28"/>
  <c r="AE165" i="28"/>
  <c r="AD157" i="28"/>
  <c r="AE157" i="28"/>
  <c r="AD149" i="28"/>
  <c r="AE149" i="28"/>
  <c r="AD141" i="28"/>
  <c r="AE141" i="28"/>
  <c r="AD133" i="28"/>
  <c r="AE133" i="28"/>
  <c r="AD125" i="28"/>
  <c r="AE125" i="28"/>
  <c r="AD85" i="28"/>
  <c r="AE85" i="28"/>
  <c r="AD69" i="28"/>
  <c r="AE69" i="28"/>
  <c r="AD35" i="28"/>
  <c r="AE35" i="28"/>
  <c r="AD27" i="28"/>
  <c r="AE27" i="28"/>
  <c r="AD19" i="28"/>
  <c r="AE19" i="28"/>
  <c r="AD147" i="28"/>
  <c r="AE147" i="28"/>
  <c r="AD17" i="28"/>
  <c r="AE17" i="28"/>
  <c r="AD202" i="28"/>
  <c r="AE202" i="28"/>
  <c r="AD194" i="28"/>
  <c r="AE194" i="28"/>
  <c r="AD186" i="28"/>
  <c r="AE186" i="28"/>
  <c r="AD158" i="28"/>
  <c r="AE158" i="28"/>
  <c r="AD150" i="28"/>
  <c r="AE150" i="28"/>
  <c r="AD142" i="28"/>
  <c r="AE142" i="28"/>
  <c r="AD134" i="28"/>
  <c r="AE134" i="28"/>
  <c r="AD126" i="28"/>
  <c r="AE126" i="28"/>
  <c r="AD36" i="28"/>
  <c r="AE36" i="28"/>
  <c r="AD28" i="28"/>
  <c r="AE28" i="28"/>
  <c r="AD20" i="28"/>
  <c r="AE20" i="28"/>
  <c r="AD199" i="28"/>
  <c r="AE199" i="28"/>
  <c r="AD123" i="28"/>
  <c r="AE123" i="28"/>
  <c r="AD41" i="28"/>
  <c r="AE41" i="28"/>
  <c r="AD203" i="28"/>
  <c r="AE203" i="28"/>
  <c r="AD195" i="28"/>
  <c r="AE195" i="28"/>
  <c r="AD187" i="28"/>
  <c r="AE187" i="28"/>
  <c r="AD159" i="28"/>
  <c r="AE159" i="28"/>
  <c r="AD151" i="28"/>
  <c r="AE151" i="28"/>
  <c r="AD143" i="28"/>
  <c r="AE143" i="28"/>
  <c r="AD135" i="28"/>
  <c r="AE135" i="28"/>
  <c r="AD127" i="28"/>
  <c r="AE127" i="28"/>
  <c r="AD79" i="28"/>
  <c r="AE79" i="28"/>
  <c r="AD37" i="28"/>
  <c r="AE37" i="28"/>
  <c r="AD29" i="28"/>
  <c r="AE29" i="28"/>
  <c r="AD21" i="28"/>
  <c r="AE21" i="28"/>
  <c r="AD155" i="28"/>
  <c r="AE155" i="28"/>
  <c r="AD33" i="28"/>
  <c r="AE33" i="28"/>
  <c r="AD204" i="28"/>
  <c r="AE204" i="28"/>
  <c r="AD196" i="28"/>
  <c r="AE196" i="28"/>
  <c r="AD188" i="28"/>
  <c r="AE188" i="28"/>
  <c r="AD160" i="28"/>
  <c r="AE160" i="28"/>
  <c r="AD152" i="28"/>
  <c r="AE152" i="28"/>
  <c r="AD144" i="28"/>
  <c r="AE144" i="28"/>
  <c r="AD136" i="28"/>
  <c r="AE136" i="28"/>
  <c r="AD128" i="28"/>
  <c r="AE128" i="28"/>
  <c r="AD80" i="28"/>
  <c r="AE80" i="28"/>
  <c r="AD38" i="28"/>
  <c r="AE38" i="28"/>
  <c r="AD30" i="28"/>
  <c r="AE30" i="28"/>
  <c r="AD22" i="28"/>
  <c r="AE22" i="28"/>
  <c r="AD14" i="28"/>
  <c r="AE14" i="28"/>
  <c r="AD191" i="28"/>
  <c r="AE191" i="28"/>
  <c r="AD131" i="28"/>
  <c r="AE131" i="28"/>
  <c r="AD83" i="28"/>
  <c r="AE83" i="28"/>
  <c r="AD205" i="28"/>
  <c r="AE205" i="28"/>
  <c r="AD197" i="28"/>
  <c r="AE197" i="28"/>
  <c r="AD189" i="28"/>
  <c r="AE189" i="28"/>
  <c r="AD161" i="28"/>
  <c r="AE161" i="28"/>
  <c r="AD153" i="28"/>
  <c r="AE153" i="28"/>
  <c r="AD145" i="28"/>
  <c r="AE145" i="28"/>
  <c r="AD137" i="28"/>
  <c r="AE137" i="28"/>
  <c r="AD129" i="28"/>
  <c r="AE129" i="28"/>
  <c r="AD121" i="28"/>
  <c r="AE121" i="28"/>
  <c r="AD81" i="28"/>
  <c r="AE81" i="28"/>
  <c r="AD39" i="28"/>
  <c r="AE39" i="28"/>
  <c r="AD31" i="28"/>
  <c r="AE31" i="28"/>
  <c r="AD23" i="28"/>
  <c r="AE23" i="28"/>
  <c r="AD15" i="28"/>
  <c r="AE15" i="28"/>
  <c r="AD207" i="28"/>
  <c r="AE207" i="28"/>
  <c r="AD139" i="28"/>
  <c r="AE139" i="28"/>
  <c r="AD206" i="28"/>
  <c r="AE206" i="28"/>
  <c r="AD198" i="28"/>
  <c r="AE198" i="28"/>
  <c r="AD190" i="28"/>
  <c r="AE190" i="28"/>
  <c r="AD162" i="28"/>
  <c r="AE162" i="28"/>
  <c r="AD154" i="28"/>
  <c r="AE154" i="28"/>
  <c r="AD146" i="28"/>
  <c r="AE146" i="28"/>
  <c r="AD138" i="28"/>
  <c r="AE138" i="28"/>
  <c r="AD130" i="28"/>
  <c r="AE130" i="28"/>
  <c r="AD122" i="28"/>
  <c r="AE122" i="28"/>
  <c r="AD82" i="28"/>
  <c r="AE82" i="28"/>
  <c r="AD40" i="28"/>
  <c r="AE40" i="28"/>
  <c r="AD32" i="28"/>
  <c r="AE32" i="28"/>
  <c r="AD24" i="28"/>
  <c r="AE24" i="28"/>
  <c r="AE138" i="22"/>
  <c r="AE189" i="22"/>
  <c r="AE186" i="22"/>
  <c r="AE137" i="22"/>
  <c r="AE188" i="22"/>
  <c r="AE195" i="22"/>
  <c r="AE136" i="22"/>
  <c r="AE187" i="22"/>
  <c r="AE194" i="22"/>
  <c r="AE135" i="22"/>
  <c r="AE185" i="22"/>
  <c r="AE193" i="22"/>
  <c r="AE134" i="22"/>
  <c r="AE184" i="22"/>
  <c r="AE192" i="22"/>
  <c r="AE141" i="22"/>
  <c r="AE191" i="22"/>
  <c r="AE139" i="22"/>
  <c r="AD140" i="22"/>
  <c r="AE190" i="22"/>
  <c r="AA207" i="32"/>
  <c r="Z207" i="32"/>
  <c r="AD13" i="32"/>
  <c r="AC207" i="32"/>
  <c r="AA206" i="26"/>
  <c r="Z206" i="26"/>
  <c r="AD13" i="26"/>
  <c r="AC206" i="26"/>
  <c r="AE54" i="26"/>
  <c r="AE127" i="26"/>
  <c r="AE103" i="26"/>
  <c r="AE95" i="26"/>
  <c r="AE15" i="26"/>
  <c r="AE128" i="26"/>
  <c r="AE112" i="26"/>
  <c r="AE129" i="26"/>
  <c r="AE121" i="26"/>
  <c r="AE97" i="26"/>
  <c r="AE89" i="26"/>
  <c r="AE134" i="26"/>
  <c r="AE38" i="26"/>
  <c r="AE130" i="26"/>
  <c r="AE122" i="26"/>
  <c r="AE131" i="26"/>
  <c r="AE123" i="26"/>
  <c r="AE184" i="26"/>
  <c r="AE124" i="26"/>
  <c r="AE20" i="26"/>
  <c r="AE126" i="26"/>
  <c r="AE125" i="26"/>
  <c r="AE101" i="26"/>
  <c r="AE19" i="24"/>
  <c r="AE26" i="24"/>
  <c r="AE35" i="24"/>
  <c r="AE42" i="24"/>
  <c r="AE50" i="24"/>
  <c r="AE59" i="24"/>
  <c r="AE67" i="24"/>
  <c r="AE75" i="24"/>
  <c r="AE83" i="24"/>
  <c r="AE91" i="24"/>
  <c r="AE99" i="24"/>
  <c r="AE106" i="24"/>
  <c r="AE114" i="24"/>
  <c r="AE122" i="24"/>
  <c r="AE130" i="24"/>
  <c r="AE138" i="24"/>
  <c r="AE188" i="24"/>
  <c r="AE196" i="24"/>
  <c r="AE205" i="24"/>
  <c r="AE18" i="24"/>
  <c r="AE25" i="24"/>
  <c r="AE34" i="24"/>
  <c r="AE41" i="24"/>
  <c r="AE49" i="24"/>
  <c r="AE58" i="24"/>
  <c r="AE66" i="24"/>
  <c r="AE74" i="24"/>
  <c r="AE82" i="24"/>
  <c r="AE84" i="24"/>
  <c r="AE96" i="24"/>
  <c r="AE105" i="24"/>
  <c r="AE113" i="24"/>
  <c r="AE120" i="24"/>
  <c r="AE129" i="24"/>
  <c r="AE137" i="24"/>
  <c r="AE187" i="24"/>
  <c r="AE195" i="24"/>
  <c r="AE204" i="24"/>
  <c r="AE16" i="24"/>
  <c r="AE24" i="24"/>
  <c r="AE33" i="24"/>
  <c r="AE40" i="24"/>
  <c r="AE48" i="24"/>
  <c r="AE56" i="24"/>
  <c r="AE65" i="24"/>
  <c r="AE73" i="24"/>
  <c r="AE81" i="24"/>
  <c r="AE57" i="24"/>
  <c r="AE97" i="24"/>
  <c r="AE104" i="24"/>
  <c r="AE109" i="24"/>
  <c r="AE119" i="24"/>
  <c r="AE128" i="24"/>
  <c r="AE136" i="24"/>
  <c r="AE186" i="24"/>
  <c r="AE194" i="24"/>
  <c r="AE202" i="24"/>
  <c r="AD15" i="24"/>
  <c r="AE23" i="24"/>
  <c r="AE32" i="24"/>
  <c r="AE39" i="24"/>
  <c r="AE47" i="24"/>
  <c r="AE55" i="24"/>
  <c r="AE64" i="24"/>
  <c r="AE72" i="24"/>
  <c r="AE80" i="24"/>
  <c r="AE89" i="24"/>
  <c r="AE90" i="24"/>
  <c r="AE102" i="24"/>
  <c r="AE112" i="24"/>
  <c r="AE121" i="24"/>
  <c r="AE127" i="24"/>
  <c r="AE135" i="24"/>
  <c r="AE185" i="24"/>
  <c r="AE193" i="24"/>
  <c r="AD201" i="24"/>
  <c r="AD14" i="24"/>
  <c r="AE22" i="24"/>
  <c r="AE31" i="24"/>
  <c r="AE29" i="24"/>
  <c r="AE46" i="24"/>
  <c r="AE54" i="24"/>
  <c r="AE63" i="24"/>
  <c r="AE71" i="24"/>
  <c r="AE79" i="24"/>
  <c r="AE88" i="24"/>
  <c r="AE95" i="24"/>
  <c r="AE103" i="24"/>
  <c r="AE111" i="24"/>
  <c r="AE118" i="24"/>
  <c r="AE126" i="24"/>
  <c r="AE134" i="24"/>
  <c r="AE142" i="24"/>
  <c r="AE192" i="24"/>
  <c r="AE200" i="24"/>
  <c r="AE21" i="24"/>
  <c r="AE30" i="24"/>
  <c r="AE38" i="24"/>
  <c r="AE45" i="24"/>
  <c r="AE53" i="24"/>
  <c r="AE62" i="24"/>
  <c r="AE70" i="24"/>
  <c r="AE78" i="24"/>
  <c r="AE87" i="24"/>
  <c r="AE94" i="24"/>
  <c r="AE98" i="24"/>
  <c r="AE110" i="24"/>
  <c r="AE117" i="24"/>
  <c r="AE125" i="24"/>
  <c r="AE133" i="24"/>
  <c r="AE141" i="24"/>
  <c r="AE191" i="24"/>
  <c r="AE199" i="24"/>
  <c r="AE17" i="24"/>
  <c r="AE28" i="24"/>
  <c r="AE37" i="24"/>
  <c r="AE44" i="24"/>
  <c r="AE52" i="24"/>
  <c r="AE61" i="24"/>
  <c r="AE69" i="24"/>
  <c r="AE77" i="24"/>
  <c r="AE86" i="24"/>
  <c r="AE93" i="24"/>
  <c r="AE101" i="24"/>
  <c r="AE108" i="24"/>
  <c r="AE116" i="24"/>
  <c r="AE124" i="24"/>
  <c r="AE132" i="24"/>
  <c r="AE140" i="24"/>
  <c r="AE190" i="24"/>
  <c r="AE198" i="24"/>
  <c r="AE203" i="24"/>
  <c r="AE20" i="24"/>
  <c r="AE27" i="24"/>
  <c r="AE36" i="24"/>
  <c r="AE43" i="24"/>
  <c r="AE51" i="24"/>
  <c r="AE60" i="24"/>
  <c r="AE68" i="24"/>
  <c r="AE76" i="24"/>
  <c r="AE85" i="24"/>
  <c r="AE92" i="24"/>
  <c r="AE100" i="24"/>
  <c r="AE107" i="24"/>
  <c r="AE115" i="24"/>
  <c r="AE123" i="24"/>
  <c r="AE131" i="24"/>
  <c r="AE139" i="24"/>
  <c r="AE189" i="24"/>
  <c r="AE197" i="24"/>
  <c r="AE206" i="24"/>
  <c r="AE14" i="25"/>
  <c r="AE207" i="25"/>
  <c r="AE199" i="25"/>
  <c r="AE21" i="25"/>
  <c r="AE200" i="25"/>
  <c r="AE102" i="25"/>
  <c r="AE201" i="25"/>
  <c r="AE193" i="25"/>
  <c r="AE55" i="25"/>
  <c r="AE39" i="25"/>
  <c r="AE202" i="25"/>
  <c r="AE194" i="25"/>
  <c r="AE104" i="25"/>
  <c r="AE96" i="25"/>
  <c r="AE16" i="25"/>
  <c r="AE203" i="25"/>
  <c r="AE195" i="25"/>
  <c r="AE113" i="25"/>
  <c r="AE204" i="25"/>
  <c r="AE196" i="25"/>
  <c r="AE122" i="25"/>
  <c r="AE98" i="25"/>
  <c r="AE90" i="25"/>
  <c r="AE205" i="25"/>
  <c r="AE197" i="25"/>
  <c r="AE206" i="25"/>
  <c r="AE198" i="25"/>
  <c r="AE132" i="25"/>
  <c r="AE125" i="22"/>
  <c r="AE124" i="22"/>
  <c r="AE123" i="22"/>
  <c r="AE122" i="22"/>
  <c r="AE130" i="22"/>
  <c r="AE121" i="22"/>
  <c r="AE129" i="22"/>
  <c r="AE128" i="22"/>
  <c r="AE127" i="22"/>
  <c r="AD126" i="22"/>
  <c r="AE112" i="29"/>
  <c r="AE121" i="29"/>
  <c r="AE97" i="29"/>
  <c r="AE89" i="29"/>
  <c r="AE197" i="29"/>
  <c r="AD13" i="29"/>
  <c r="AE20" i="29"/>
  <c r="AE101" i="29"/>
  <c r="AE200" i="29"/>
  <c r="AE54" i="29"/>
  <c r="AE38" i="29"/>
  <c r="AE103" i="29"/>
  <c r="AE95" i="29"/>
  <c r="AE15" i="29"/>
  <c r="AD116" i="28"/>
  <c r="AE116" i="28"/>
  <c r="AD117" i="28"/>
  <c r="AE117" i="28"/>
  <c r="AD118" i="28"/>
  <c r="AE118" i="28"/>
  <c r="AD119" i="28"/>
  <c r="AE119" i="28"/>
  <c r="AD120" i="28"/>
  <c r="AE120" i="28"/>
  <c r="AD108" i="28"/>
  <c r="AE108" i="28"/>
  <c r="AD109" i="28"/>
  <c r="AE109" i="28"/>
  <c r="AD101" i="28"/>
  <c r="AE101" i="28"/>
  <c r="AD93" i="28"/>
  <c r="AE93" i="28"/>
  <c r="AD110" i="28"/>
  <c r="AE110" i="28"/>
  <c r="AD102" i="28"/>
  <c r="AE102" i="28"/>
  <c r="AD94" i="28"/>
  <c r="AE94" i="28"/>
  <c r="AD86" i="28"/>
  <c r="AE86" i="28"/>
  <c r="AD111" i="28"/>
  <c r="AE111" i="28"/>
  <c r="AD103" i="28"/>
  <c r="AE103" i="28"/>
  <c r="AD95" i="28"/>
  <c r="AE95" i="28"/>
  <c r="AD87" i="28"/>
  <c r="AE87" i="28"/>
  <c r="AD100" i="28"/>
  <c r="AE100" i="28"/>
  <c r="AD112" i="28"/>
  <c r="AE112" i="28"/>
  <c r="AD104" i="28"/>
  <c r="AE104" i="28"/>
  <c r="AD96" i="28"/>
  <c r="AE96" i="28"/>
  <c r="AD88" i="28"/>
  <c r="AE88" i="28"/>
  <c r="AD92" i="28"/>
  <c r="AE92" i="28"/>
  <c r="AD113" i="28"/>
  <c r="AE113" i="28"/>
  <c r="AD105" i="28"/>
  <c r="AE105" i="28"/>
  <c r="AD97" i="28"/>
  <c r="AE97" i="28"/>
  <c r="AD89" i="28"/>
  <c r="AE89" i="28"/>
  <c r="AD114" i="28"/>
  <c r="AE114" i="28"/>
  <c r="AD106" i="28"/>
  <c r="AE106" i="28"/>
  <c r="AD98" i="28"/>
  <c r="AE98" i="28"/>
  <c r="AD90" i="28"/>
  <c r="AE90" i="28"/>
  <c r="AD107" i="28"/>
  <c r="AE107" i="28"/>
  <c r="AD99" i="28"/>
  <c r="AE99" i="28"/>
  <c r="AD91" i="28"/>
  <c r="AE91" i="28"/>
  <c r="AD77" i="28"/>
  <c r="AE77" i="28"/>
  <c r="AD78" i="28"/>
  <c r="AE78" i="28"/>
  <c r="AD70" i="28"/>
  <c r="AE70" i="28"/>
  <c r="AD71" i="28"/>
  <c r="AE71" i="28"/>
  <c r="AD72" i="28"/>
  <c r="AE72" i="28"/>
  <c r="AD73" i="28"/>
  <c r="AE73" i="28"/>
  <c r="AD74" i="28"/>
  <c r="AE74" i="28"/>
  <c r="AD75" i="28"/>
  <c r="AE75" i="28"/>
  <c r="AD76" i="28"/>
  <c r="AE76" i="28"/>
  <c r="AD16" i="28"/>
  <c r="AE16" i="28"/>
  <c r="AE186" i="27"/>
  <c r="AD186" i="27"/>
  <c r="AE185" i="27"/>
  <c r="AD185" i="27"/>
  <c r="AE94" i="27"/>
  <c r="AD94" i="27"/>
  <c r="AD95" i="27"/>
  <c r="AE95" i="27"/>
  <c r="AD91" i="27"/>
  <c r="AE91" i="27"/>
  <c r="AD92" i="27"/>
  <c r="AE92" i="27"/>
  <c r="AE93" i="27"/>
  <c r="AD93" i="27"/>
  <c r="AE85" i="27"/>
  <c r="AD85" i="27"/>
  <c r="AE77" i="27"/>
  <c r="AD77" i="27"/>
  <c r="AE69" i="27"/>
  <c r="AD69" i="27"/>
  <c r="AE61" i="27"/>
  <c r="AD61" i="27"/>
  <c r="AE86" i="27"/>
  <c r="AD86" i="27"/>
  <c r="AE78" i="27"/>
  <c r="AD78" i="27"/>
  <c r="AE70" i="27"/>
  <c r="AD70" i="27"/>
  <c r="AE62" i="27"/>
  <c r="AD62" i="27"/>
  <c r="AE87" i="27"/>
  <c r="AD87" i="27"/>
  <c r="AE79" i="27"/>
  <c r="AD79" i="27"/>
  <c r="AE71" i="27"/>
  <c r="AD71" i="27"/>
  <c r="AE63" i="27"/>
  <c r="AD63" i="27"/>
  <c r="AD88" i="27"/>
  <c r="AE88" i="27"/>
  <c r="AD80" i="27"/>
  <c r="AE80" i="27"/>
  <c r="AD72" i="27"/>
  <c r="AE72" i="27"/>
  <c r="AD64" i="27"/>
  <c r="AE64" i="27"/>
  <c r="AD89" i="27"/>
  <c r="AE89" i="27"/>
  <c r="AD81" i="27"/>
  <c r="AE81" i="27"/>
  <c r="AD73" i="27"/>
  <c r="AE73" i="27"/>
  <c r="AD65" i="27"/>
  <c r="AE65" i="27"/>
  <c r="AD82" i="27"/>
  <c r="AE82" i="27"/>
  <c r="AD74" i="27"/>
  <c r="AE74" i="27"/>
  <c r="AD66" i="27"/>
  <c r="AE66" i="27"/>
  <c r="AE83" i="27"/>
  <c r="AD83" i="27"/>
  <c r="AE75" i="27"/>
  <c r="AD75" i="27"/>
  <c r="AE67" i="27"/>
  <c r="AD67" i="27"/>
  <c r="AD84" i="27"/>
  <c r="AE84" i="27"/>
  <c r="AD76" i="27"/>
  <c r="AE76" i="27"/>
  <c r="AD68" i="27"/>
  <c r="AE68" i="27"/>
  <c r="AE53" i="27"/>
  <c r="AD53" i="27"/>
  <c r="AE45" i="27"/>
  <c r="AD45" i="27"/>
  <c r="AE46" i="27"/>
  <c r="AD46" i="27"/>
  <c r="AE47" i="27"/>
  <c r="AD47" i="27"/>
  <c r="AD48" i="27"/>
  <c r="AE48" i="27"/>
  <c r="AD49" i="27"/>
  <c r="AE49" i="27"/>
  <c r="AD50" i="27"/>
  <c r="AE50" i="27"/>
  <c r="AD51" i="27"/>
  <c r="AE51" i="27"/>
  <c r="AD52" i="27"/>
  <c r="AE52" i="27"/>
  <c r="AD204" i="31"/>
  <c r="AD196" i="31"/>
  <c r="AD189" i="31"/>
  <c r="AD181" i="31"/>
  <c r="AD123" i="31"/>
  <c r="AD116" i="31"/>
  <c r="AD109" i="31"/>
  <c r="AD102" i="31"/>
  <c r="AD96" i="31"/>
  <c r="AD89" i="31"/>
  <c r="AD82" i="31"/>
  <c r="AD74" i="31"/>
  <c r="AD66" i="31"/>
  <c r="AD58" i="31"/>
  <c r="AD51" i="31"/>
  <c r="AD43" i="31"/>
  <c r="AD36" i="31"/>
  <c r="AD28" i="31"/>
  <c r="AD20" i="31"/>
  <c r="AD205" i="31"/>
  <c r="AD197" i="31"/>
  <c r="AD190" i="31"/>
  <c r="AD182" i="31"/>
  <c r="AD175" i="31"/>
  <c r="AD124" i="31"/>
  <c r="AD117" i="31"/>
  <c r="AD110" i="31"/>
  <c r="AD90" i="31"/>
  <c r="AD83" i="31"/>
  <c r="AD75" i="31"/>
  <c r="AD67" i="31"/>
  <c r="AD59" i="31"/>
  <c r="AD52" i="31"/>
  <c r="AD44" i="31"/>
  <c r="AD37" i="31"/>
  <c r="AD29" i="31"/>
  <c r="AD21" i="31"/>
  <c r="AD206" i="31"/>
  <c r="AD198" i="31"/>
  <c r="AD191" i="31"/>
  <c r="AD183" i="31"/>
  <c r="AD176" i="31"/>
  <c r="AD169" i="31"/>
  <c r="AD118" i="31"/>
  <c r="AD111" i="31"/>
  <c r="AD103" i="31"/>
  <c r="AD97" i="31"/>
  <c r="AD91" i="31"/>
  <c r="AD84" i="31"/>
  <c r="AD76" i="31"/>
  <c r="AD68" i="31"/>
  <c r="AD60" i="31"/>
  <c r="AD53" i="31"/>
  <c r="AD45" i="31"/>
  <c r="AD30" i="31"/>
  <c r="AD22" i="31"/>
  <c r="AD15" i="31"/>
  <c r="AD207" i="31"/>
  <c r="AD199" i="31"/>
  <c r="AD184" i="31"/>
  <c r="AD177" i="31"/>
  <c r="AD170" i="31"/>
  <c r="AD119" i="31"/>
  <c r="AD104" i="31"/>
  <c r="AD98" i="31"/>
  <c r="AD92" i="31"/>
  <c r="AD85" i="31"/>
  <c r="AD77" i="31"/>
  <c r="AD69" i="31"/>
  <c r="AD61" i="31"/>
  <c r="AD46" i="31"/>
  <c r="AD38" i="31"/>
  <c r="AD31" i="31"/>
  <c r="AD23" i="31"/>
  <c r="AD16" i="31"/>
  <c r="AD200" i="31"/>
  <c r="AD192" i="31"/>
  <c r="AD185" i="31"/>
  <c r="AD171" i="31"/>
  <c r="AD120" i="31"/>
  <c r="AD112" i="31"/>
  <c r="AD105" i="31"/>
  <c r="AD99" i="31"/>
  <c r="AD93" i="31"/>
  <c r="AD86" i="31"/>
  <c r="AD78" i="31"/>
  <c r="AD70" i="31"/>
  <c r="AD62" i="31"/>
  <c r="AD54" i="31"/>
  <c r="AD47" i="31"/>
  <c r="AD39" i="31"/>
  <c r="AD32" i="31"/>
  <c r="AD24" i="31"/>
  <c r="AD17" i="31"/>
  <c r="AD201" i="31"/>
  <c r="AD193" i="31"/>
  <c r="AD186" i="31"/>
  <c r="AD178" i="31"/>
  <c r="AD172" i="31"/>
  <c r="AD113" i="31"/>
  <c r="AD106" i="31"/>
  <c r="AD100" i="31"/>
  <c r="AD94" i="31"/>
  <c r="AD87" i="31"/>
  <c r="AD79" i="31"/>
  <c r="AD71" i="31"/>
  <c r="AD63" i="31"/>
  <c r="AD55" i="31"/>
  <c r="AD48" i="31"/>
  <c r="AD40" i="31"/>
  <c r="AD33" i="31"/>
  <c r="AD25" i="31"/>
  <c r="AD18" i="31"/>
  <c r="AD14" i="31"/>
  <c r="AD202" i="31"/>
  <c r="AD194" i="31"/>
  <c r="AD187" i="31"/>
  <c r="AD179" i="31"/>
  <c r="AD173" i="31"/>
  <c r="AD121" i="31"/>
  <c r="AD114" i="31"/>
  <c r="AD107" i="31"/>
  <c r="AD88" i="31"/>
  <c r="AD80" i="31"/>
  <c r="AD72" i="31"/>
  <c r="AD64" i="31"/>
  <c r="AD56" i="31"/>
  <c r="AD49" i="31"/>
  <c r="AD41" i="31"/>
  <c r="AD34" i="31"/>
  <c r="AD26" i="31"/>
  <c r="AD19" i="31"/>
  <c r="AD203" i="31"/>
  <c r="AD195" i="31"/>
  <c r="AD188" i="31"/>
  <c r="AD180" i="31"/>
  <c r="AD174" i="31"/>
  <c r="AD122" i="31"/>
  <c r="AD115" i="31"/>
  <c r="AD108" i="31"/>
  <c r="AD101" i="31"/>
  <c r="AD95" i="31"/>
  <c r="AD81" i="31"/>
  <c r="AD73" i="31"/>
  <c r="AD65" i="31"/>
  <c r="AD57" i="31"/>
  <c r="AD50" i="31"/>
  <c r="AD42" i="31"/>
  <c r="AD35" i="31"/>
  <c r="AD27" i="31"/>
  <c r="AE13" i="31"/>
  <c r="AD202" i="24"/>
  <c r="AD193" i="24"/>
  <c r="AD186" i="24"/>
  <c r="AD136" i="24"/>
  <c r="AD130" i="24"/>
  <c r="AD122" i="24"/>
  <c r="AD115" i="24"/>
  <c r="AD108" i="24"/>
  <c r="AD89" i="24"/>
  <c r="AD81" i="24"/>
  <c r="AD73" i="24"/>
  <c r="AD65" i="24"/>
  <c r="AD57" i="24"/>
  <c r="AD50" i="24"/>
  <c r="AD42" i="24"/>
  <c r="AD35" i="24"/>
  <c r="AD27" i="24"/>
  <c r="AD20" i="24"/>
  <c r="AD196" i="24"/>
  <c r="AE201" i="24"/>
  <c r="AE15" i="24"/>
  <c r="AD203" i="24"/>
  <c r="AD194" i="24"/>
  <c r="AD187" i="24"/>
  <c r="AD137" i="24"/>
  <c r="AD131" i="24"/>
  <c r="AD123" i="24"/>
  <c r="AD116" i="24"/>
  <c r="AD109" i="24"/>
  <c r="AD102" i="24"/>
  <c r="AD96" i="24"/>
  <c r="AD82" i="24"/>
  <c r="AD74" i="24"/>
  <c r="AD66" i="24"/>
  <c r="AD58" i="24"/>
  <c r="AD51" i="24"/>
  <c r="AD43" i="24"/>
  <c r="AD36" i="24"/>
  <c r="AD28" i="24"/>
  <c r="AD204" i="24"/>
  <c r="AD195" i="24"/>
  <c r="AD188" i="24"/>
  <c r="AD138" i="24"/>
  <c r="AD124" i="24"/>
  <c r="AD117" i="24"/>
  <c r="AD110" i="24"/>
  <c r="AD103" i="24"/>
  <c r="AD97" i="24"/>
  <c r="AD90" i="24"/>
  <c r="AD83" i="24"/>
  <c r="AD75" i="24"/>
  <c r="AD67" i="24"/>
  <c r="AD59" i="24"/>
  <c r="AD52" i="24"/>
  <c r="AD44" i="24"/>
  <c r="AD37" i="24"/>
  <c r="AD29" i="24"/>
  <c r="AD21" i="24"/>
  <c r="AD205" i="24"/>
  <c r="AD197" i="24"/>
  <c r="AD189" i="24"/>
  <c r="AD139" i="24"/>
  <c r="AD132" i="24"/>
  <c r="AD125" i="24"/>
  <c r="AD118" i="24"/>
  <c r="AD111" i="24"/>
  <c r="AD91" i="24"/>
  <c r="AD84" i="24"/>
  <c r="AD76" i="24"/>
  <c r="AD68" i="24"/>
  <c r="AD60" i="24"/>
  <c r="AD53" i="24"/>
  <c r="AD45" i="24"/>
  <c r="AD38" i="24"/>
  <c r="AD30" i="24"/>
  <c r="AD22" i="24"/>
  <c r="AD206" i="24"/>
  <c r="AD198" i="24"/>
  <c r="AD190" i="24"/>
  <c r="AD140" i="24"/>
  <c r="AD133" i="24"/>
  <c r="AD126" i="24"/>
  <c r="AD119" i="24"/>
  <c r="AD112" i="24"/>
  <c r="AD104" i="24"/>
  <c r="AD98" i="24"/>
  <c r="AD92" i="24"/>
  <c r="AD85" i="24"/>
  <c r="AD77" i="24"/>
  <c r="AD69" i="24"/>
  <c r="AD61" i="24"/>
  <c r="AD54" i="24"/>
  <c r="AD46" i="24"/>
  <c r="AD31" i="24"/>
  <c r="AD23" i="24"/>
  <c r="AD16" i="24"/>
  <c r="AD199" i="24"/>
  <c r="AD141" i="24"/>
  <c r="AD134" i="24"/>
  <c r="AD127" i="24"/>
  <c r="AD120" i="24"/>
  <c r="AD105" i="24"/>
  <c r="AD99" i="24"/>
  <c r="AD93" i="24"/>
  <c r="AD86" i="24"/>
  <c r="AD78" i="24"/>
  <c r="AD70" i="24"/>
  <c r="AD62" i="24"/>
  <c r="AD47" i="24"/>
  <c r="AD39" i="24"/>
  <c r="AD32" i="24"/>
  <c r="AD24" i="24"/>
  <c r="AD17" i="24"/>
  <c r="AD200" i="24"/>
  <c r="AD191" i="24"/>
  <c r="AD142" i="24"/>
  <c r="AD128" i="24"/>
  <c r="AD121" i="24"/>
  <c r="AD113" i="24"/>
  <c r="AD106" i="24"/>
  <c r="AD100" i="24"/>
  <c r="AD94" i="24"/>
  <c r="AD87" i="24"/>
  <c r="AD79" i="24"/>
  <c r="AD71" i="24"/>
  <c r="AD63" i="24"/>
  <c r="AD55" i="24"/>
  <c r="AD48" i="24"/>
  <c r="AD40" i="24"/>
  <c r="AD33" i="24"/>
  <c r="AD25" i="24"/>
  <c r="AD18" i="24"/>
  <c r="AD192" i="24"/>
  <c r="AD185" i="24"/>
  <c r="AD135" i="24"/>
  <c r="AD129" i="24"/>
  <c r="AD114" i="24"/>
  <c r="AD107" i="24"/>
  <c r="AD101" i="24"/>
  <c r="AD95" i="24"/>
  <c r="AD88" i="24"/>
  <c r="AD80" i="24"/>
  <c r="AD72" i="24"/>
  <c r="AD64" i="24"/>
  <c r="AD56" i="24"/>
  <c r="AD49" i="24"/>
  <c r="AD41" i="24"/>
  <c r="AD34" i="24"/>
  <c r="AD26" i="24"/>
  <c r="AD19" i="24"/>
  <c r="AE14" i="24"/>
  <c r="AD140" i="33"/>
  <c r="AD133" i="33"/>
  <c r="AD126" i="33"/>
  <c r="AD119" i="33"/>
  <c r="AD112" i="33"/>
  <c r="AD104" i="33"/>
  <c r="AD98" i="33"/>
  <c r="AD92" i="33"/>
  <c r="AD85" i="33"/>
  <c r="AD77" i="33"/>
  <c r="AD69" i="33"/>
  <c r="AD61" i="33"/>
  <c r="AD54" i="33"/>
  <c r="AD46" i="33"/>
  <c r="AD31" i="33"/>
  <c r="AD23" i="33"/>
  <c r="AD16" i="33"/>
  <c r="AD141" i="33"/>
  <c r="AD134" i="33"/>
  <c r="AD127" i="33"/>
  <c r="AD120" i="33"/>
  <c r="AD105" i="33"/>
  <c r="AD99" i="33"/>
  <c r="AD93" i="33"/>
  <c r="AD86" i="33"/>
  <c r="AD78" i="33"/>
  <c r="AD70" i="33"/>
  <c r="AD62" i="33"/>
  <c r="AD47" i="33"/>
  <c r="AD39" i="33"/>
  <c r="AD32" i="33"/>
  <c r="AD24" i="33"/>
  <c r="AD17" i="33"/>
  <c r="AD142" i="33"/>
  <c r="AD128" i="33"/>
  <c r="AD121" i="33"/>
  <c r="AD113" i="33"/>
  <c r="AD106" i="33"/>
  <c r="AD100" i="33"/>
  <c r="AD94" i="33"/>
  <c r="AD87" i="33"/>
  <c r="AD79" i="33"/>
  <c r="AD71" i="33"/>
  <c r="AD63" i="33"/>
  <c r="AD55" i="33"/>
  <c r="AD48" i="33"/>
  <c r="AD40" i="33"/>
  <c r="AD33" i="33"/>
  <c r="AD25" i="33"/>
  <c r="AD18" i="33"/>
  <c r="AD206" i="33"/>
  <c r="AD135" i="33"/>
  <c r="AD129" i="33"/>
  <c r="AD114" i="33"/>
  <c r="AD107" i="33"/>
  <c r="AD101" i="33"/>
  <c r="AD95" i="33"/>
  <c r="AD88" i="33"/>
  <c r="AD80" i="33"/>
  <c r="AD72" i="33"/>
  <c r="AD64" i="33"/>
  <c r="AD56" i="33"/>
  <c r="AD49" i="33"/>
  <c r="AD41" i="33"/>
  <c r="AD34" i="33"/>
  <c r="AD26" i="33"/>
  <c r="AD19" i="33"/>
  <c r="AD15" i="33"/>
  <c r="AD207" i="33"/>
  <c r="AD136" i="33"/>
  <c r="AD130" i="33"/>
  <c r="AD122" i="33"/>
  <c r="AD115" i="33"/>
  <c r="AD108" i="33"/>
  <c r="AD89" i="33"/>
  <c r="AD81" i="33"/>
  <c r="AD73" i="33"/>
  <c r="AD65" i="33"/>
  <c r="AD57" i="33"/>
  <c r="AD50" i="33"/>
  <c r="AD42" i="33"/>
  <c r="AD35" i="33"/>
  <c r="AD27" i="33"/>
  <c r="AD20" i="33"/>
  <c r="AD208" i="33"/>
  <c r="AD137" i="33"/>
  <c r="AD131" i="33"/>
  <c r="AD123" i="33"/>
  <c r="AD116" i="33"/>
  <c r="AD109" i="33"/>
  <c r="AD102" i="33"/>
  <c r="AD96" i="33"/>
  <c r="AD82" i="33"/>
  <c r="AD74" i="33"/>
  <c r="AD66" i="33"/>
  <c r="AD58" i="33"/>
  <c r="AD51" i="33"/>
  <c r="AD43" i="33"/>
  <c r="AD36" i="33"/>
  <c r="AD28" i="33"/>
  <c r="AD138" i="33"/>
  <c r="AD124" i="33"/>
  <c r="AD117" i="33"/>
  <c r="AD110" i="33"/>
  <c r="AD103" i="33"/>
  <c r="AD97" i="33"/>
  <c r="AD90" i="33"/>
  <c r="AD83" i="33"/>
  <c r="AD75" i="33"/>
  <c r="AD67" i="33"/>
  <c r="AD59" i="33"/>
  <c r="AD52" i="33"/>
  <c r="AD44" i="33"/>
  <c r="AD37" i="33"/>
  <c r="AD29" i="33"/>
  <c r="AD21" i="33"/>
  <c r="AD139" i="33"/>
  <c r="AD132" i="33"/>
  <c r="AD125" i="33"/>
  <c r="AD118" i="33"/>
  <c r="AD111" i="33"/>
  <c r="AD91" i="33"/>
  <c r="AD84" i="33"/>
  <c r="AD76" i="33"/>
  <c r="AD68" i="33"/>
  <c r="AD60" i="33"/>
  <c r="AD53" i="33"/>
  <c r="AD45" i="33"/>
  <c r="AD38" i="33"/>
  <c r="AD30" i="33"/>
  <c r="AD22" i="33"/>
  <c r="AE14" i="33"/>
  <c r="AD198" i="32"/>
  <c r="AD191" i="32"/>
  <c r="AD183" i="32"/>
  <c r="AD177" i="32"/>
  <c r="AD114" i="32"/>
  <c r="AD107" i="32"/>
  <c r="AD101" i="32"/>
  <c r="AD95" i="32"/>
  <c r="AD88" i="32"/>
  <c r="AD80" i="32"/>
  <c r="AD72" i="32"/>
  <c r="AD64" i="32"/>
  <c r="AD56" i="32"/>
  <c r="AD48" i="32"/>
  <c r="AD40" i="32"/>
  <c r="AD33" i="32"/>
  <c r="AD25" i="32"/>
  <c r="AD18" i="32"/>
  <c r="AD14" i="32"/>
  <c r="AD199" i="32"/>
  <c r="AD192" i="32"/>
  <c r="AD184" i="32"/>
  <c r="AD178" i="32"/>
  <c r="AD170" i="32"/>
  <c r="AD163" i="32"/>
  <c r="AD108" i="32"/>
  <c r="AD89" i="32"/>
  <c r="AD81" i="32"/>
  <c r="AD73" i="32"/>
  <c r="AD65" i="32"/>
  <c r="AD57" i="32"/>
  <c r="AD49" i="32"/>
  <c r="AD41" i="32"/>
  <c r="AD34" i="32"/>
  <c r="AD26" i="32"/>
  <c r="AD19" i="32"/>
  <c r="AD200" i="32"/>
  <c r="AD193" i="32"/>
  <c r="AD185" i="32"/>
  <c r="AD179" i="32"/>
  <c r="AD171" i="32"/>
  <c r="AD164" i="32"/>
  <c r="AD109" i="32"/>
  <c r="AD102" i="32"/>
  <c r="AD96" i="32"/>
  <c r="AD82" i="32"/>
  <c r="AD74" i="32"/>
  <c r="AD66" i="32"/>
  <c r="AD58" i="32"/>
  <c r="AD50" i="32"/>
  <c r="AD42" i="32"/>
  <c r="AD35" i="32"/>
  <c r="AD27" i="32"/>
  <c r="AD201" i="32"/>
  <c r="AD194" i="32"/>
  <c r="AD186" i="32"/>
  <c r="AD172" i="32"/>
  <c r="AD165" i="32"/>
  <c r="AD110" i="32"/>
  <c r="AD103" i="32"/>
  <c r="AD97" i="32"/>
  <c r="AD90" i="32"/>
  <c r="AD83" i="32"/>
  <c r="AD75" i="32"/>
  <c r="AD67" i="32"/>
  <c r="AD59" i="32"/>
  <c r="AD51" i="32"/>
  <c r="AD43" i="32"/>
  <c r="AD36" i="32"/>
  <c r="AD28" i="32"/>
  <c r="AD20" i="32"/>
  <c r="AD202" i="32"/>
  <c r="AD195" i="32"/>
  <c r="AD187" i="32"/>
  <c r="AD180" i="32"/>
  <c r="AD173" i="32"/>
  <c r="AD166" i="32"/>
  <c r="AD111" i="32"/>
  <c r="AD91" i="32"/>
  <c r="AD84" i="32"/>
  <c r="AD76" i="32"/>
  <c r="AD68" i="32"/>
  <c r="AD60" i="32"/>
  <c r="AD52" i="32"/>
  <c r="AD44" i="32"/>
  <c r="AD37" i="32"/>
  <c r="AD29" i="32"/>
  <c r="AD21" i="32"/>
  <c r="AD203" i="32"/>
  <c r="AD196" i="32"/>
  <c r="AD188" i="32"/>
  <c r="AD181" i="32"/>
  <c r="AD174" i="32"/>
  <c r="AD167" i="32"/>
  <c r="AD112" i="32"/>
  <c r="AD104" i="32"/>
  <c r="AD98" i="32"/>
  <c r="AD92" i="32"/>
  <c r="AD85" i="32"/>
  <c r="AD77" i="32"/>
  <c r="AD69" i="32"/>
  <c r="AD61" i="32"/>
  <c r="AD53" i="32"/>
  <c r="AD45" i="32"/>
  <c r="AD30" i="32"/>
  <c r="AD22" i="32"/>
  <c r="AD15" i="32"/>
  <c r="AD205" i="32"/>
  <c r="AD204" i="32"/>
  <c r="AD189" i="32"/>
  <c r="AD182" i="32"/>
  <c r="AD175" i="32"/>
  <c r="AD168" i="32"/>
  <c r="AD105" i="32"/>
  <c r="AD99" i="32"/>
  <c r="AD93" i="32"/>
  <c r="AD86" i="32"/>
  <c r="AD78" i="32"/>
  <c r="AD70" i="32"/>
  <c r="AD62" i="32"/>
  <c r="AD46" i="32"/>
  <c r="AD38" i="32"/>
  <c r="AD31" i="32"/>
  <c r="AD23" i="32"/>
  <c r="AD16" i="32"/>
  <c r="AD197" i="32"/>
  <c r="AD190" i="32"/>
  <c r="AD176" i="32"/>
  <c r="AD169" i="32"/>
  <c r="AD113" i="32"/>
  <c r="AD106" i="32"/>
  <c r="AD100" i="32"/>
  <c r="AD94" i="32"/>
  <c r="AD87" i="32"/>
  <c r="AD79" i="32"/>
  <c r="AD71" i="32"/>
  <c r="AD63" i="32"/>
  <c r="AD55" i="32"/>
  <c r="AD47" i="32"/>
  <c r="AD39" i="32"/>
  <c r="AD32" i="32"/>
  <c r="AD24" i="32"/>
  <c r="AD17" i="32"/>
  <c r="AE13" i="32"/>
  <c r="AD127" i="29"/>
  <c r="AD120" i="29"/>
  <c r="AD112" i="29"/>
  <c r="AD105" i="29"/>
  <c r="AD99" i="29"/>
  <c r="AD93" i="29"/>
  <c r="AD86" i="29"/>
  <c r="AD78" i="29"/>
  <c r="AD70" i="29"/>
  <c r="AD62" i="29"/>
  <c r="AD54" i="29"/>
  <c r="AD47" i="29"/>
  <c r="AD39" i="29"/>
  <c r="AD32" i="29"/>
  <c r="AD24" i="29"/>
  <c r="AD17" i="29"/>
  <c r="AD200" i="29"/>
  <c r="AD128" i="29"/>
  <c r="AD113" i="29"/>
  <c r="AD106" i="29"/>
  <c r="AD100" i="29"/>
  <c r="AD94" i="29"/>
  <c r="AD87" i="29"/>
  <c r="AD79" i="29"/>
  <c r="AD71" i="29"/>
  <c r="AD63" i="29"/>
  <c r="AD55" i="29"/>
  <c r="AD48" i="29"/>
  <c r="AD40" i="29"/>
  <c r="AD33" i="29"/>
  <c r="AD25" i="29"/>
  <c r="AD18" i="29"/>
  <c r="AD14" i="29"/>
  <c r="AD201" i="29"/>
  <c r="AD129" i="29"/>
  <c r="AD121" i="29"/>
  <c r="AD114" i="29"/>
  <c r="AD107" i="29"/>
  <c r="AD88" i="29"/>
  <c r="AD80" i="29"/>
  <c r="AD72" i="29"/>
  <c r="AD64" i="29"/>
  <c r="AD56" i="29"/>
  <c r="AD49" i="29"/>
  <c r="AD41" i="29"/>
  <c r="AD34" i="29"/>
  <c r="AD26" i="29"/>
  <c r="AD19" i="29"/>
  <c r="AD202" i="29"/>
  <c r="AD196" i="29"/>
  <c r="AD122" i="29"/>
  <c r="AD115" i="29"/>
  <c r="AD108" i="29"/>
  <c r="AD101" i="29"/>
  <c r="AD95" i="29"/>
  <c r="AD81" i="29"/>
  <c r="AD73" i="29"/>
  <c r="AD65" i="29"/>
  <c r="AD57" i="29"/>
  <c r="AD50" i="29"/>
  <c r="AD42" i="29"/>
  <c r="AD35" i="29"/>
  <c r="AD27" i="29"/>
  <c r="AD203" i="29"/>
  <c r="AD123" i="29"/>
  <c r="AD116" i="29"/>
  <c r="AD109" i="29"/>
  <c r="AD102" i="29"/>
  <c r="AD96" i="29"/>
  <c r="AD89" i="29"/>
  <c r="AD82" i="29"/>
  <c r="AD74" i="29"/>
  <c r="AD66" i="29"/>
  <c r="AD58" i="29"/>
  <c r="AD51" i="29"/>
  <c r="AD43" i="29"/>
  <c r="AD36" i="29"/>
  <c r="AD28" i="29"/>
  <c r="AD20" i="29"/>
  <c r="AD204" i="29"/>
  <c r="AD197" i="29"/>
  <c r="AD124" i="29"/>
  <c r="AD117" i="29"/>
  <c r="AD110" i="29"/>
  <c r="AD90" i="29"/>
  <c r="AD83" i="29"/>
  <c r="AD75" i="29"/>
  <c r="AD67" i="29"/>
  <c r="AD59" i="29"/>
  <c r="AD52" i="29"/>
  <c r="AD44" i="29"/>
  <c r="AD37" i="29"/>
  <c r="AD29" i="29"/>
  <c r="AD21" i="29"/>
  <c r="AD205" i="29"/>
  <c r="AD198" i="29"/>
  <c r="AD125" i="29"/>
  <c r="AD118" i="29"/>
  <c r="AD111" i="29"/>
  <c r="AD103" i="29"/>
  <c r="AD97" i="29"/>
  <c r="AD91" i="29"/>
  <c r="AD84" i="29"/>
  <c r="AD76" i="29"/>
  <c r="AD68" i="29"/>
  <c r="AD60" i="29"/>
  <c r="AD53" i="29"/>
  <c r="AD45" i="29"/>
  <c r="AD30" i="29"/>
  <c r="AD22" i="29"/>
  <c r="AD15" i="29"/>
  <c r="AD206" i="29"/>
  <c r="AD199" i="29"/>
  <c r="AD126" i="29"/>
  <c r="AD119" i="29"/>
  <c r="AD104" i="29"/>
  <c r="AD98" i="29"/>
  <c r="AD92" i="29"/>
  <c r="AD85" i="29"/>
  <c r="AD77" i="29"/>
  <c r="AD69" i="29"/>
  <c r="AD61" i="29"/>
  <c r="AD46" i="29"/>
  <c r="AD38" i="29"/>
  <c r="AD31" i="29"/>
  <c r="AD23" i="29"/>
  <c r="AD16" i="29"/>
  <c r="AE13" i="29"/>
  <c r="AE39" i="30"/>
  <c r="AE47" i="30"/>
  <c r="AE54" i="30"/>
  <c r="AE62" i="30"/>
  <c r="AE70" i="30"/>
  <c r="AE78" i="30"/>
  <c r="AE17" i="30"/>
  <c r="AE24" i="30"/>
  <c r="AE32" i="30"/>
  <c r="AD14" i="30"/>
  <c r="AE14" i="30"/>
  <c r="AE33" i="30"/>
  <c r="AD33" i="30"/>
  <c r="AD18" i="30"/>
  <c r="AE18" i="30"/>
  <c r="AD71" i="30"/>
  <c r="AE71" i="30"/>
  <c r="AD25" i="30"/>
  <c r="AE25" i="30"/>
  <c r="AD79" i="30"/>
  <c r="AE79" i="30"/>
  <c r="AD40" i="30"/>
  <c r="AE40" i="30"/>
  <c r="AD48" i="30"/>
  <c r="AE48" i="30"/>
  <c r="AD63" i="30"/>
  <c r="AE63" i="30"/>
  <c r="AD55" i="30"/>
  <c r="AE55" i="30"/>
  <c r="Z40" i="30"/>
  <c r="Z48" i="30"/>
  <c r="AD80" i="30"/>
  <c r="AD72" i="30"/>
  <c r="AD64" i="30"/>
  <c r="AD56" i="30"/>
  <c r="AD49" i="30"/>
  <c r="AD41" i="30"/>
  <c r="AD34" i="30"/>
  <c r="AD26" i="30"/>
  <c r="AD19" i="30"/>
  <c r="AA55" i="30"/>
  <c r="AA63" i="30"/>
  <c r="AA71" i="30"/>
  <c r="AA79" i="30"/>
  <c r="AD81" i="30"/>
  <c r="AD73" i="30"/>
  <c r="AD65" i="30"/>
  <c r="AD57" i="30"/>
  <c r="AD50" i="30"/>
  <c r="AD42" i="30"/>
  <c r="AD35" i="30"/>
  <c r="AD27" i="30"/>
  <c r="Z55" i="30"/>
  <c r="Z63" i="30"/>
  <c r="Z71" i="30"/>
  <c r="Z79" i="30"/>
  <c r="AD82" i="30"/>
  <c r="AD74" i="30"/>
  <c r="AD66" i="30"/>
  <c r="AD58" i="30"/>
  <c r="AD51" i="30"/>
  <c r="AD43" i="30"/>
  <c r="AD36" i="30"/>
  <c r="AD28" i="30"/>
  <c r="AD20" i="30"/>
  <c r="AA18" i="30"/>
  <c r="AD83" i="30"/>
  <c r="AD75" i="30"/>
  <c r="AD67" i="30"/>
  <c r="AD59" i="30"/>
  <c r="AD52" i="30"/>
  <c r="AD44" i="30"/>
  <c r="AD37" i="30"/>
  <c r="AD29" i="30"/>
  <c r="AD21" i="30"/>
  <c r="Z18" i="30"/>
  <c r="AD84" i="30"/>
  <c r="AD76" i="30"/>
  <c r="AD68" i="30"/>
  <c r="AD60" i="30"/>
  <c r="AD53" i="30"/>
  <c r="AD45" i="30"/>
  <c r="AD30" i="30"/>
  <c r="AD22" i="30"/>
  <c r="AD15" i="30"/>
  <c r="AA25" i="30"/>
  <c r="AA33" i="30"/>
  <c r="AD85" i="30"/>
  <c r="AD77" i="30"/>
  <c r="AD69" i="30"/>
  <c r="AD61" i="30"/>
  <c r="AD46" i="30"/>
  <c r="AD38" i="30"/>
  <c r="AD31" i="30"/>
  <c r="AD23" i="30"/>
  <c r="AD16" i="30"/>
  <c r="AA14" i="30"/>
  <c r="Z25" i="30"/>
  <c r="Z33" i="30"/>
  <c r="AD13" i="30"/>
  <c r="AD13" i="28"/>
  <c r="AD204" i="26"/>
  <c r="AD196" i="26"/>
  <c r="AD140" i="26"/>
  <c r="AD133" i="26"/>
  <c r="AD126" i="26"/>
  <c r="AD119" i="26"/>
  <c r="AD104" i="26"/>
  <c r="AD98" i="26"/>
  <c r="AD92" i="26"/>
  <c r="AD85" i="26"/>
  <c r="AD77" i="26"/>
  <c r="AD69" i="26"/>
  <c r="AD61" i="26"/>
  <c r="AD46" i="26"/>
  <c r="AD38" i="26"/>
  <c r="AD31" i="26"/>
  <c r="AD23" i="26"/>
  <c r="AD16" i="26"/>
  <c r="AD197" i="26"/>
  <c r="AD184" i="26"/>
  <c r="AD141" i="26"/>
  <c r="AD127" i="26"/>
  <c r="AD120" i="26"/>
  <c r="AD112" i="26"/>
  <c r="AD105" i="26"/>
  <c r="AD99" i="26"/>
  <c r="AD93" i="26"/>
  <c r="AD86" i="26"/>
  <c r="AD78" i="26"/>
  <c r="AD70" i="26"/>
  <c r="AD62" i="26"/>
  <c r="AD54" i="26"/>
  <c r="AD47" i="26"/>
  <c r="AD39" i="26"/>
  <c r="AD32" i="26"/>
  <c r="AD24" i="26"/>
  <c r="AD17" i="26"/>
  <c r="AD198" i="26"/>
  <c r="AD185" i="26"/>
  <c r="AD142" i="26"/>
  <c r="AD134" i="26"/>
  <c r="AD128" i="26"/>
  <c r="AD113" i="26"/>
  <c r="AD106" i="26"/>
  <c r="AD100" i="26"/>
  <c r="AD94" i="26"/>
  <c r="AD87" i="26"/>
  <c r="AD79" i="26"/>
  <c r="AD71" i="26"/>
  <c r="AD63" i="26"/>
  <c r="AD55" i="26"/>
  <c r="AD48" i="26"/>
  <c r="AD40" i="26"/>
  <c r="AD33" i="26"/>
  <c r="AD25" i="26"/>
  <c r="AD18" i="26"/>
  <c r="AD14" i="26"/>
  <c r="AD199" i="26"/>
  <c r="AD186" i="26"/>
  <c r="AD143" i="26"/>
  <c r="AD135" i="26"/>
  <c r="AD129" i="26"/>
  <c r="AD121" i="26"/>
  <c r="AD114" i="26"/>
  <c r="AD107" i="26"/>
  <c r="AD88" i="26"/>
  <c r="AD80" i="26"/>
  <c r="AD72" i="26"/>
  <c r="AD64" i="26"/>
  <c r="AD56" i="26"/>
  <c r="AD49" i="26"/>
  <c r="AD41" i="26"/>
  <c r="AD34" i="26"/>
  <c r="AD26" i="26"/>
  <c r="AD19" i="26"/>
  <c r="AD200" i="26"/>
  <c r="AD187" i="26"/>
  <c r="AD180" i="26"/>
  <c r="AD136" i="26"/>
  <c r="AD130" i="26"/>
  <c r="AD122" i="26"/>
  <c r="AD115" i="26"/>
  <c r="AD108" i="26"/>
  <c r="AD101" i="26"/>
  <c r="AD95" i="26"/>
  <c r="AD81" i="26"/>
  <c r="AD73" i="26"/>
  <c r="AD65" i="26"/>
  <c r="AD57" i="26"/>
  <c r="AD50" i="26"/>
  <c r="AD42" i="26"/>
  <c r="AD35" i="26"/>
  <c r="AD27" i="26"/>
  <c r="AD201" i="26"/>
  <c r="AD188" i="26"/>
  <c r="AD181" i="26"/>
  <c r="AD137" i="26"/>
  <c r="AD123" i="26"/>
  <c r="AD116" i="26"/>
  <c r="AD109" i="26"/>
  <c r="AD102" i="26"/>
  <c r="AD96" i="26"/>
  <c r="AD89" i="26"/>
  <c r="AD82" i="26"/>
  <c r="AD74" i="26"/>
  <c r="AD66" i="26"/>
  <c r="AD58" i="26"/>
  <c r="AD51" i="26"/>
  <c r="AD43" i="26"/>
  <c r="AD36" i="26"/>
  <c r="AD28" i="26"/>
  <c r="AD20" i="26"/>
  <c r="AD202" i="26"/>
  <c r="AD189" i="26"/>
  <c r="AD182" i="26"/>
  <c r="AD138" i="26"/>
  <c r="AD131" i="26"/>
  <c r="AD124" i="26"/>
  <c r="AD117" i="26"/>
  <c r="AD110" i="26"/>
  <c r="AD90" i="26"/>
  <c r="AD83" i="26"/>
  <c r="AD75" i="26"/>
  <c r="AD67" i="26"/>
  <c r="AD59" i="26"/>
  <c r="AD52" i="26"/>
  <c r="AD44" i="26"/>
  <c r="AD37" i="26"/>
  <c r="AD29" i="26"/>
  <c r="AD21" i="26"/>
  <c r="AD203" i="26"/>
  <c r="AD195" i="26"/>
  <c r="AD183" i="26"/>
  <c r="AD139" i="26"/>
  <c r="AD132" i="26"/>
  <c r="AD125" i="26"/>
  <c r="AD118" i="26"/>
  <c r="AD111" i="26"/>
  <c r="AD103" i="26"/>
  <c r="AD97" i="26"/>
  <c r="AD91" i="26"/>
  <c r="AD84" i="26"/>
  <c r="AD76" i="26"/>
  <c r="AD68" i="26"/>
  <c r="AD60" i="26"/>
  <c r="AD53" i="26"/>
  <c r="AD45" i="26"/>
  <c r="AD30" i="26"/>
  <c r="AD22" i="26"/>
  <c r="AD15" i="26"/>
  <c r="AE13" i="26"/>
  <c r="AD202" i="23"/>
  <c r="AD195" i="23"/>
  <c r="AD187" i="23"/>
  <c r="AD181" i="23"/>
  <c r="AD173" i="23"/>
  <c r="AD166" i="23"/>
  <c r="AD108" i="23"/>
  <c r="AD89" i="23"/>
  <c r="AD81" i="23"/>
  <c r="AD73" i="23"/>
  <c r="AD65" i="23"/>
  <c r="AD57" i="23"/>
  <c r="AD50" i="23"/>
  <c r="AD42" i="23"/>
  <c r="AD35" i="23"/>
  <c r="AD27" i="23"/>
  <c r="AD20" i="23"/>
  <c r="AD15" i="23"/>
  <c r="AE201" i="23"/>
  <c r="AE194" i="23"/>
  <c r="AE186" i="23"/>
  <c r="AE180" i="23"/>
  <c r="AE165" i="23"/>
  <c r="AE107" i="23"/>
  <c r="AE101" i="23"/>
  <c r="AE95" i="23"/>
  <c r="AE88" i="23"/>
  <c r="AE80" i="23"/>
  <c r="AE72" i="23"/>
  <c r="AE64" i="23"/>
  <c r="AE56" i="23"/>
  <c r="AE49" i="23"/>
  <c r="AE41" i="23"/>
  <c r="AE34" i="23"/>
  <c r="AE26" i="23"/>
  <c r="AE19" i="23"/>
  <c r="AD203" i="23"/>
  <c r="AD196" i="23"/>
  <c r="AD188" i="23"/>
  <c r="AD182" i="23"/>
  <c r="AD174" i="23"/>
  <c r="AD167" i="23"/>
  <c r="AD109" i="23"/>
  <c r="AD102" i="23"/>
  <c r="AD96" i="23"/>
  <c r="AD82" i="23"/>
  <c r="AD74" i="23"/>
  <c r="AD66" i="23"/>
  <c r="AD58" i="23"/>
  <c r="AD51" i="23"/>
  <c r="AD43" i="23"/>
  <c r="AD36" i="23"/>
  <c r="AD28" i="23"/>
  <c r="AD204" i="23"/>
  <c r="AD197" i="23"/>
  <c r="AD189" i="23"/>
  <c r="AD175" i="23"/>
  <c r="AD168" i="23"/>
  <c r="AD110" i="23"/>
  <c r="AD103" i="23"/>
  <c r="AD97" i="23"/>
  <c r="AD83" i="23"/>
  <c r="AD75" i="23"/>
  <c r="AD67" i="23"/>
  <c r="AD59" i="23"/>
  <c r="AD52" i="23"/>
  <c r="AD44" i="23"/>
  <c r="AD37" i="23"/>
  <c r="AD29" i="23"/>
  <c r="AD21" i="23"/>
  <c r="AD205" i="23"/>
  <c r="AD198" i="23"/>
  <c r="AD190" i="23"/>
  <c r="AD183" i="23"/>
  <c r="AD176" i="23"/>
  <c r="AD169" i="23"/>
  <c r="AD111" i="23"/>
  <c r="AD91" i="23"/>
  <c r="AD84" i="23"/>
  <c r="AD76" i="23"/>
  <c r="AD68" i="23"/>
  <c r="AD60" i="23"/>
  <c r="AD53" i="23"/>
  <c r="AD45" i="23"/>
  <c r="AD38" i="23"/>
  <c r="AD30" i="23"/>
  <c r="AD22" i="23"/>
  <c r="AD206" i="23"/>
  <c r="AD199" i="23"/>
  <c r="AD191" i="23"/>
  <c r="AD184" i="23"/>
  <c r="AD177" i="23"/>
  <c r="AD170" i="23"/>
  <c r="AD163" i="23"/>
  <c r="AD104" i="23"/>
  <c r="AD98" i="23"/>
  <c r="AD92" i="23"/>
  <c r="AD85" i="23"/>
  <c r="AD77" i="23"/>
  <c r="AD69" i="23"/>
  <c r="AD61" i="23"/>
  <c r="AD54" i="23"/>
  <c r="AD46" i="23"/>
  <c r="AD31" i="23"/>
  <c r="AD23" i="23"/>
  <c r="AD16" i="23"/>
  <c r="AD207" i="23"/>
  <c r="AD192" i="23"/>
  <c r="AD185" i="23"/>
  <c r="AD178" i="23"/>
  <c r="AD171" i="23"/>
  <c r="AD105" i="23"/>
  <c r="AD99" i="23"/>
  <c r="AD93" i="23"/>
  <c r="AD86" i="23"/>
  <c r="AD78" i="23"/>
  <c r="AD70" i="23"/>
  <c r="AD62" i="23"/>
  <c r="AD47" i="23"/>
  <c r="AD39" i="23"/>
  <c r="AD32" i="23"/>
  <c r="AD24" i="23"/>
  <c r="AD17" i="23"/>
  <c r="AD208" i="23"/>
  <c r="AD200" i="23"/>
  <c r="AD193" i="23"/>
  <c r="AD179" i="23"/>
  <c r="AD172" i="23"/>
  <c r="AD164" i="23"/>
  <c r="AD106" i="23"/>
  <c r="AD100" i="23"/>
  <c r="AD94" i="23"/>
  <c r="AD87" i="23"/>
  <c r="AD79" i="23"/>
  <c r="AD71" i="23"/>
  <c r="AD63" i="23"/>
  <c r="AD55" i="23"/>
  <c r="AD48" i="23"/>
  <c r="AD40" i="23"/>
  <c r="AD33" i="23"/>
  <c r="AD25" i="23"/>
  <c r="AD18" i="23"/>
  <c r="AD180" i="23"/>
  <c r="AD14" i="23"/>
  <c r="AD198" i="22"/>
  <c r="AD190" i="22"/>
  <c r="AD141" i="22"/>
  <c r="AD127" i="22"/>
  <c r="AD120" i="22"/>
  <c r="AD112" i="22"/>
  <c r="AD105" i="22"/>
  <c r="AD99" i="22"/>
  <c r="AD93" i="22"/>
  <c r="AD86" i="22"/>
  <c r="AD78" i="22"/>
  <c r="AD70" i="22"/>
  <c r="AD62" i="22"/>
  <c r="AD54" i="22"/>
  <c r="AD47" i="22"/>
  <c r="AD39" i="22"/>
  <c r="AD32" i="22"/>
  <c r="AD24" i="22"/>
  <c r="AD17" i="22"/>
  <c r="AE205" i="22"/>
  <c r="AE197" i="22"/>
  <c r="AE140" i="22"/>
  <c r="AE133" i="22"/>
  <c r="AE126" i="22"/>
  <c r="AE119" i="22"/>
  <c r="AE104" i="22"/>
  <c r="AE98" i="22"/>
  <c r="AE92" i="22"/>
  <c r="AE85" i="22"/>
  <c r="AE77" i="22"/>
  <c r="AE69" i="22"/>
  <c r="AE61" i="22"/>
  <c r="AE46" i="22"/>
  <c r="AE38" i="22"/>
  <c r="AE31" i="22"/>
  <c r="AE23" i="22"/>
  <c r="AE16" i="22"/>
  <c r="AD199" i="22"/>
  <c r="AD191" i="22"/>
  <c r="AD184" i="22"/>
  <c r="AD134" i="22"/>
  <c r="AD128" i="22"/>
  <c r="AD113" i="22"/>
  <c r="AD106" i="22"/>
  <c r="AD100" i="22"/>
  <c r="AD94" i="22"/>
  <c r="AD87" i="22"/>
  <c r="AD79" i="22"/>
  <c r="AD71" i="22"/>
  <c r="AD63" i="22"/>
  <c r="AD55" i="22"/>
  <c r="AD48" i="22"/>
  <c r="AD40" i="22"/>
  <c r="AD33" i="22"/>
  <c r="AD25" i="22"/>
  <c r="AD18" i="22"/>
  <c r="AD200" i="22"/>
  <c r="AD192" i="22"/>
  <c r="AD185" i="22"/>
  <c r="AD135" i="22"/>
  <c r="AD129" i="22"/>
  <c r="AD121" i="22"/>
  <c r="AD114" i="22"/>
  <c r="AD107" i="22"/>
  <c r="AD88" i="22"/>
  <c r="AD80" i="22"/>
  <c r="AD72" i="22"/>
  <c r="AD64" i="22"/>
  <c r="AD56" i="22"/>
  <c r="AD49" i="22"/>
  <c r="AD41" i="22"/>
  <c r="AD34" i="22"/>
  <c r="AD26" i="22"/>
  <c r="AD19" i="22"/>
  <c r="AD14" i="22"/>
  <c r="AD201" i="22"/>
  <c r="AD193" i="22"/>
  <c r="AD186" i="22"/>
  <c r="AD136" i="22"/>
  <c r="AD130" i="22"/>
  <c r="AD122" i="22"/>
  <c r="AD115" i="22"/>
  <c r="AD108" i="22"/>
  <c r="AD101" i="22"/>
  <c r="AD95" i="22"/>
  <c r="AD81" i="22"/>
  <c r="AD73" i="22"/>
  <c r="AD65" i="22"/>
  <c r="AD57" i="22"/>
  <c r="AD50" i="22"/>
  <c r="AD42" i="22"/>
  <c r="AD35" i="22"/>
  <c r="AD27" i="22"/>
  <c r="AD202" i="22"/>
  <c r="AD194" i="22"/>
  <c r="AD187" i="22"/>
  <c r="AD137" i="22"/>
  <c r="AD123" i="22"/>
  <c r="AD116" i="22"/>
  <c r="AD109" i="22"/>
  <c r="AD102" i="22"/>
  <c r="AD96" i="22"/>
  <c r="AD89" i="22"/>
  <c r="AD82" i="22"/>
  <c r="AD74" i="22"/>
  <c r="AD66" i="22"/>
  <c r="AD58" i="22"/>
  <c r="AD51" i="22"/>
  <c r="AD43" i="22"/>
  <c r="AD36" i="22"/>
  <c r="AD28" i="22"/>
  <c r="AD20" i="22"/>
  <c r="AD203" i="22"/>
  <c r="AD195" i="22"/>
  <c r="AD188" i="22"/>
  <c r="AD138" i="22"/>
  <c r="AD131" i="22"/>
  <c r="AD124" i="22"/>
  <c r="AD117" i="22"/>
  <c r="AD110" i="22"/>
  <c r="AD90" i="22"/>
  <c r="AD83" i="22"/>
  <c r="AD75" i="22"/>
  <c r="AD67" i="22"/>
  <c r="AD59" i="22"/>
  <c r="AD52" i="22"/>
  <c r="AD44" i="22"/>
  <c r="AD37" i="22"/>
  <c r="AD29" i="22"/>
  <c r="AD21" i="22"/>
  <c r="AD204" i="22"/>
  <c r="AD196" i="22"/>
  <c r="AD189" i="22"/>
  <c r="AD139" i="22"/>
  <c r="AD132" i="22"/>
  <c r="AD125" i="22"/>
  <c r="AD118" i="22"/>
  <c r="AD111" i="22"/>
  <c r="AD103" i="22"/>
  <c r="AD97" i="22"/>
  <c r="AD91" i="22"/>
  <c r="AD84" i="22"/>
  <c r="AD76" i="22"/>
  <c r="AD68" i="22"/>
  <c r="AD60" i="22"/>
  <c r="AD53" i="22"/>
  <c r="AD45" i="22"/>
  <c r="AD30" i="22"/>
  <c r="AD22" i="22"/>
  <c r="AD15" i="22"/>
  <c r="AD13" i="22"/>
  <c r="L13" i="26"/>
  <c r="T13" i="26"/>
  <c r="W14" i="25"/>
  <c r="Q14" i="24"/>
  <c r="K13" i="22"/>
  <c r="O196" i="31"/>
  <c r="O204" i="31"/>
  <c r="O29" i="32"/>
  <c r="O173" i="32"/>
  <c r="O16" i="33"/>
  <c r="O61" i="33"/>
  <c r="O98" i="33"/>
  <c r="O104" i="33"/>
  <c r="O112" i="33"/>
  <c r="O119" i="33"/>
  <c r="O140" i="33"/>
  <c r="K13" i="31"/>
  <c r="T13" i="22"/>
  <c r="T14" i="33"/>
  <c r="T13" i="31"/>
  <c r="AJ208" i="33"/>
  <c r="X208" i="33"/>
  <c r="W208" i="33"/>
  <c r="U208" i="33"/>
  <c r="T208" i="33"/>
  <c r="R208" i="33"/>
  <c r="Q208" i="33"/>
  <c r="O208" i="33"/>
  <c r="N208" i="33"/>
  <c r="L208" i="33"/>
  <c r="K208" i="33"/>
  <c r="AJ207" i="33"/>
  <c r="X207" i="33"/>
  <c r="W207" i="33"/>
  <c r="U207" i="33"/>
  <c r="T207" i="33"/>
  <c r="R207" i="33"/>
  <c r="Q207" i="33"/>
  <c r="O207" i="33"/>
  <c r="N207" i="33"/>
  <c r="L207" i="33"/>
  <c r="K207" i="33"/>
  <c r="AJ206" i="33"/>
  <c r="X206" i="33"/>
  <c r="W206" i="33"/>
  <c r="U206" i="33"/>
  <c r="T206" i="33"/>
  <c r="R206" i="33"/>
  <c r="Q206" i="33"/>
  <c r="O206" i="33"/>
  <c r="N206" i="33"/>
  <c r="L206" i="33"/>
  <c r="K206" i="33"/>
  <c r="AJ142" i="33"/>
  <c r="X142" i="33"/>
  <c r="W142" i="33"/>
  <c r="U142" i="33"/>
  <c r="T142" i="33"/>
  <c r="R142" i="33"/>
  <c r="Q142" i="33"/>
  <c r="O142" i="33"/>
  <c r="N142" i="33"/>
  <c r="L142" i="33"/>
  <c r="K142" i="33"/>
  <c r="AJ141" i="33"/>
  <c r="X141" i="33"/>
  <c r="W141" i="33"/>
  <c r="U141" i="33"/>
  <c r="T141" i="33"/>
  <c r="R141" i="33"/>
  <c r="Q141" i="33"/>
  <c r="O141" i="33"/>
  <c r="N141" i="33"/>
  <c r="L141" i="33"/>
  <c r="K141" i="33"/>
  <c r="AJ140" i="33"/>
  <c r="X140" i="33"/>
  <c r="W140" i="33"/>
  <c r="U140" i="33"/>
  <c r="T140" i="33"/>
  <c r="R140" i="33"/>
  <c r="Q140" i="33"/>
  <c r="L140" i="33"/>
  <c r="K140" i="33"/>
  <c r="AJ139" i="33"/>
  <c r="X139" i="33"/>
  <c r="W139" i="33"/>
  <c r="U139" i="33"/>
  <c r="T139" i="33"/>
  <c r="R139" i="33"/>
  <c r="Q139" i="33"/>
  <c r="O139" i="33"/>
  <c r="N139" i="33"/>
  <c r="L139" i="33"/>
  <c r="K139" i="33"/>
  <c r="AJ138" i="33"/>
  <c r="X138" i="33"/>
  <c r="W138" i="33"/>
  <c r="U138" i="33"/>
  <c r="T138" i="33"/>
  <c r="R138" i="33"/>
  <c r="Q138" i="33"/>
  <c r="O138" i="33"/>
  <c r="N138" i="33"/>
  <c r="L138" i="33"/>
  <c r="K138" i="33"/>
  <c r="AJ137" i="33"/>
  <c r="X137" i="33"/>
  <c r="W137" i="33"/>
  <c r="U137" i="33"/>
  <c r="T137" i="33"/>
  <c r="R137" i="33"/>
  <c r="Q137" i="33"/>
  <c r="O137" i="33"/>
  <c r="N137" i="33"/>
  <c r="L137" i="33"/>
  <c r="K137" i="33"/>
  <c r="AJ136" i="33"/>
  <c r="X136" i="33"/>
  <c r="W136" i="33"/>
  <c r="U136" i="33"/>
  <c r="T136" i="33"/>
  <c r="R136" i="33"/>
  <c r="Q136" i="33"/>
  <c r="O136" i="33"/>
  <c r="N136" i="33"/>
  <c r="L136" i="33"/>
  <c r="K136" i="33"/>
  <c r="AJ135" i="33"/>
  <c r="X135" i="33"/>
  <c r="W135" i="33"/>
  <c r="U135" i="33"/>
  <c r="T135" i="33"/>
  <c r="R135" i="33"/>
  <c r="Q135" i="33"/>
  <c r="O135" i="33"/>
  <c r="N135" i="33"/>
  <c r="L135" i="33"/>
  <c r="K135" i="33"/>
  <c r="AJ134" i="33"/>
  <c r="X134" i="33"/>
  <c r="W134" i="33"/>
  <c r="U134" i="33"/>
  <c r="T134" i="33"/>
  <c r="R134" i="33"/>
  <c r="Q134" i="33"/>
  <c r="O134" i="33"/>
  <c r="N134" i="33"/>
  <c r="L134" i="33"/>
  <c r="K134" i="33"/>
  <c r="AJ133" i="33"/>
  <c r="X133" i="33"/>
  <c r="W133" i="33"/>
  <c r="U133" i="33"/>
  <c r="T133" i="33"/>
  <c r="R133" i="33"/>
  <c r="Q133" i="33"/>
  <c r="L133" i="33"/>
  <c r="K133" i="33"/>
  <c r="AJ132" i="33"/>
  <c r="X132" i="33"/>
  <c r="W132" i="33"/>
  <c r="U132" i="33"/>
  <c r="T132" i="33"/>
  <c r="R132" i="33"/>
  <c r="Q132" i="33"/>
  <c r="O132" i="33"/>
  <c r="N132" i="33"/>
  <c r="L132" i="33"/>
  <c r="K132" i="33"/>
  <c r="AJ131" i="33"/>
  <c r="X131" i="33"/>
  <c r="W131" i="33"/>
  <c r="U131" i="33"/>
  <c r="T131" i="33"/>
  <c r="R131" i="33"/>
  <c r="Q131" i="33"/>
  <c r="O131" i="33"/>
  <c r="N131" i="33"/>
  <c r="L131" i="33"/>
  <c r="K131" i="33"/>
  <c r="AJ130" i="33"/>
  <c r="X130" i="33"/>
  <c r="W130" i="33"/>
  <c r="U130" i="33"/>
  <c r="T130" i="33"/>
  <c r="R130" i="33"/>
  <c r="Q130" i="33"/>
  <c r="O130" i="33"/>
  <c r="N130" i="33"/>
  <c r="L130" i="33"/>
  <c r="K130" i="33"/>
  <c r="AJ129" i="33"/>
  <c r="X129" i="33"/>
  <c r="W129" i="33"/>
  <c r="U129" i="33"/>
  <c r="T129" i="33"/>
  <c r="R129" i="33"/>
  <c r="Q129" i="33"/>
  <c r="O129" i="33"/>
  <c r="N129" i="33"/>
  <c r="L129" i="33"/>
  <c r="K129" i="33"/>
  <c r="AJ128" i="33"/>
  <c r="X128" i="33"/>
  <c r="W128" i="33"/>
  <c r="U128" i="33"/>
  <c r="T128" i="33"/>
  <c r="R128" i="33"/>
  <c r="Q128" i="33"/>
  <c r="O128" i="33"/>
  <c r="N128" i="33"/>
  <c r="L128" i="33"/>
  <c r="K128" i="33"/>
  <c r="AJ127" i="33"/>
  <c r="X127" i="33"/>
  <c r="W127" i="33"/>
  <c r="U127" i="33"/>
  <c r="T127" i="33"/>
  <c r="R127" i="33"/>
  <c r="Q127" i="33"/>
  <c r="O127" i="33"/>
  <c r="N127" i="33"/>
  <c r="L127" i="33"/>
  <c r="K127" i="33"/>
  <c r="AJ126" i="33"/>
  <c r="X126" i="33"/>
  <c r="W126" i="33"/>
  <c r="U126" i="33"/>
  <c r="T126" i="33"/>
  <c r="R126" i="33"/>
  <c r="Q126" i="33"/>
  <c r="L126" i="33"/>
  <c r="K126" i="33"/>
  <c r="AJ125" i="33"/>
  <c r="X125" i="33"/>
  <c r="W125" i="33"/>
  <c r="U125" i="33"/>
  <c r="T125" i="33"/>
  <c r="R125" i="33"/>
  <c r="Q125" i="33"/>
  <c r="O125" i="33"/>
  <c r="N125" i="33"/>
  <c r="L125" i="33"/>
  <c r="K125" i="33"/>
  <c r="AJ124" i="33"/>
  <c r="X124" i="33"/>
  <c r="W124" i="33"/>
  <c r="U124" i="33"/>
  <c r="T124" i="33"/>
  <c r="R124" i="33"/>
  <c r="Q124" i="33"/>
  <c r="O124" i="33"/>
  <c r="N124" i="33"/>
  <c r="L124" i="33"/>
  <c r="K124" i="33"/>
  <c r="AJ123" i="33"/>
  <c r="X123" i="33"/>
  <c r="W123" i="33"/>
  <c r="U123" i="33"/>
  <c r="T123" i="33"/>
  <c r="R123" i="33"/>
  <c r="Q123" i="33"/>
  <c r="O123" i="33"/>
  <c r="N123" i="33"/>
  <c r="L123" i="33"/>
  <c r="K123" i="33"/>
  <c r="AJ122" i="33"/>
  <c r="X122" i="33"/>
  <c r="W122" i="33"/>
  <c r="U122" i="33"/>
  <c r="T122" i="33"/>
  <c r="R122" i="33"/>
  <c r="Q122" i="33"/>
  <c r="O122" i="33"/>
  <c r="N122" i="33"/>
  <c r="L122" i="33"/>
  <c r="K122" i="33"/>
  <c r="AJ121" i="33"/>
  <c r="X121" i="33"/>
  <c r="W121" i="33"/>
  <c r="U121" i="33"/>
  <c r="T121" i="33"/>
  <c r="R121" i="33"/>
  <c r="Q121" i="33"/>
  <c r="O121" i="33"/>
  <c r="N121" i="33"/>
  <c r="L121" i="33"/>
  <c r="K121" i="33"/>
  <c r="AJ120" i="33"/>
  <c r="X120" i="33"/>
  <c r="W120" i="33"/>
  <c r="U120" i="33"/>
  <c r="T120" i="33"/>
  <c r="R120" i="33"/>
  <c r="Q120" i="33"/>
  <c r="O120" i="33"/>
  <c r="N120" i="33"/>
  <c r="L120" i="33"/>
  <c r="K120" i="33"/>
  <c r="AJ119" i="33"/>
  <c r="X119" i="33"/>
  <c r="W119" i="33"/>
  <c r="U119" i="33"/>
  <c r="T119" i="33"/>
  <c r="R119" i="33"/>
  <c r="Q119" i="33"/>
  <c r="L119" i="33"/>
  <c r="K119" i="33"/>
  <c r="AJ118" i="33"/>
  <c r="X118" i="33"/>
  <c r="W118" i="33"/>
  <c r="U118" i="33"/>
  <c r="T118" i="33"/>
  <c r="R118" i="33"/>
  <c r="Q118" i="33"/>
  <c r="O118" i="33"/>
  <c r="N118" i="33"/>
  <c r="L118" i="33"/>
  <c r="K118" i="33"/>
  <c r="AJ117" i="33"/>
  <c r="X117" i="33"/>
  <c r="W117" i="33"/>
  <c r="U117" i="33"/>
  <c r="T117" i="33"/>
  <c r="R117" i="33"/>
  <c r="Q117" i="33"/>
  <c r="O117" i="33"/>
  <c r="N117" i="33"/>
  <c r="L117" i="33"/>
  <c r="K117" i="33"/>
  <c r="AJ116" i="33"/>
  <c r="X116" i="33"/>
  <c r="W116" i="33"/>
  <c r="U116" i="33"/>
  <c r="T116" i="33"/>
  <c r="R116" i="33"/>
  <c r="Q116" i="33"/>
  <c r="O116" i="33"/>
  <c r="N116" i="33"/>
  <c r="L116" i="33"/>
  <c r="K116" i="33"/>
  <c r="AJ115" i="33"/>
  <c r="X115" i="33"/>
  <c r="W115" i="33"/>
  <c r="U115" i="33"/>
  <c r="T115" i="33"/>
  <c r="R115" i="33"/>
  <c r="Q115" i="33"/>
  <c r="O115" i="33"/>
  <c r="N115" i="33"/>
  <c r="L115" i="33"/>
  <c r="K115" i="33"/>
  <c r="AJ114" i="33"/>
  <c r="X114" i="33"/>
  <c r="W114" i="33"/>
  <c r="U114" i="33"/>
  <c r="T114" i="33"/>
  <c r="R114" i="33"/>
  <c r="Q114" i="33"/>
  <c r="O114" i="33"/>
  <c r="N114" i="33"/>
  <c r="L114" i="33"/>
  <c r="K114" i="33"/>
  <c r="AJ113" i="33"/>
  <c r="X113" i="33"/>
  <c r="W113" i="33"/>
  <c r="U113" i="33"/>
  <c r="T113" i="33"/>
  <c r="R113" i="33"/>
  <c r="Q113" i="33"/>
  <c r="O113" i="33"/>
  <c r="N113" i="33"/>
  <c r="L113" i="33"/>
  <c r="K113" i="33"/>
  <c r="AJ112" i="33"/>
  <c r="X112" i="33"/>
  <c r="W112" i="33"/>
  <c r="U112" i="33"/>
  <c r="T112" i="33"/>
  <c r="R112" i="33"/>
  <c r="Q112" i="33"/>
  <c r="L112" i="33"/>
  <c r="K112" i="33"/>
  <c r="AJ111" i="33"/>
  <c r="X111" i="33"/>
  <c r="W111" i="33"/>
  <c r="U111" i="33"/>
  <c r="T111" i="33"/>
  <c r="R111" i="33"/>
  <c r="Q111" i="33"/>
  <c r="O111" i="33"/>
  <c r="N111" i="33"/>
  <c r="L111" i="33"/>
  <c r="K111" i="33"/>
  <c r="AJ110" i="33"/>
  <c r="X110" i="33"/>
  <c r="W110" i="33"/>
  <c r="U110" i="33"/>
  <c r="T110" i="33"/>
  <c r="R110" i="33"/>
  <c r="Q110" i="33"/>
  <c r="O110" i="33"/>
  <c r="N110" i="33"/>
  <c r="L110" i="33"/>
  <c r="K110" i="33"/>
  <c r="AJ109" i="33"/>
  <c r="X109" i="33"/>
  <c r="W109" i="33"/>
  <c r="U109" i="33"/>
  <c r="T109" i="33"/>
  <c r="R109" i="33"/>
  <c r="Q109" i="33"/>
  <c r="O109" i="33"/>
  <c r="N109" i="33"/>
  <c r="L109" i="33"/>
  <c r="K109" i="33"/>
  <c r="AJ108" i="33"/>
  <c r="X108" i="33"/>
  <c r="W108" i="33"/>
  <c r="U108" i="33"/>
  <c r="T108" i="33"/>
  <c r="R108" i="33"/>
  <c r="Q108" i="33"/>
  <c r="O108" i="33"/>
  <c r="N108" i="33"/>
  <c r="L108" i="33"/>
  <c r="K108" i="33"/>
  <c r="AJ107" i="33"/>
  <c r="X107" i="33"/>
  <c r="W107" i="33"/>
  <c r="U107" i="33"/>
  <c r="T107" i="33"/>
  <c r="R107" i="33"/>
  <c r="Q107" i="33"/>
  <c r="O107" i="33"/>
  <c r="N107" i="33"/>
  <c r="L107" i="33"/>
  <c r="K107" i="33"/>
  <c r="AJ106" i="33"/>
  <c r="X106" i="33"/>
  <c r="W106" i="33"/>
  <c r="U106" i="33"/>
  <c r="T106" i="33"/>
  <c r="R106" i="33"/>
  <c r="Q106" i="33"/>
  <c r="O106" i="33"/>
  <c r="N106" i="33"/>
  <c r="L106" i="33"/>
  <c r="K106" i="33"/>
  <c r="AJ105" i="33"/>
  <c r="X105" i="33"/>
  <c r="W105" i="33"/>
  <c r="U105" i="33"/>
  <c r="T105" i="33"/>
  <c r="R105" i="33"/>
  <c r="Q105" i="33"/>
  <c r="O105" i="33"/>
  <c r="N105" i="33"/>
  <c r="L105" i="33"/>
  <c r="K105" i="33"/>
  <c r="AJ104" i="33"/>
  <c r="X104" i="33"/>
  <c r="W104" i="33"/>
  <c r="U104" i="33"/>
  <c r="T104" i="33"/>
  <c r="R104" i="33"/>
  <c r="Q104" i="33"/>
  <c r="L104" i="33"/>
  <c r="K104" i="33"/>
  <c r="AJ103" i="33"/>
  <c r="X103" i="33"/>
  <c r="W103" i="33"/>
  <c r="U103" i="33"/>
  <c r="T103" i="33"/>
  <c r="R103" i="33"/>
  <c r="Q103" i="33"/>
  <c r="O103" i="33"/>
  <c r="N103" i="33"/>
  <c r="L103" i="33"/>
  <c r="K103" i="33"/>
  <c r="AJ102" i="33"/>
  <c r="X102" i="33"/>
  <c r="W102" i="33"/>
  <c r="U102" i="33"/>
  <c r="T102" i="33"/>
  <c r="R102" i="33"/>
  <c r="Q102" i="33"/>
  <c r="O102" i="33"/>
  <c r="N102" i="33"/>
  <c r="L102" i="33"/>
  <c r="K102" i="33"/>
  <c r="AJ101" i="33"/>
  <c r="X101" i="33"/>
  <c r="W101" i="33"/>
  <c r="U101" i="33"/>
  <c r="T101" i="33"/>
  <c r="R101" i="33"/>
  <c r="Q101" i="33"/>
  <c r="O101" i="33"/>
  <c r="N101" i="33"/>
  <c r="L101" i="33"/>
  <c r="K101" i="33"/>
  <c r="AJ100" i="33"/>
  <c r="X100" i="33"/>
  <c r="W100" i="33"/>
  <c r="U100" i="33"/>
  <c r="T100" i="33"/>
  <c r="R100" i="33"/>
  <c r="Q100" i="33"/>
  <c r="O100" i="33"/>
  <c r="N100" i="33"/>
  <c r="L100" i="33"/>
  <c r="K100" i="33"/>
  <c r="AJ99" i="33"/>
  <c r="X99" i="33"/>
  <c r="W99" i="33"/>
  <c r="U99" i="33"/>
  <c r="T99" i="33"/>
  <c r="R99" i="33"/>
  <c r="Q99" i="33"/>
  <c r="O99" i="33"/>
  <c r="N99" i="33"/>
  <c r="L99" i="33"/>
  <c r="K99" i="33"/>
  <c r="AJ98" i="33"/>
  <c r="X98" i="33"/>
  <c r="W98" i="33"/>
  <c r="U98" i="33"/>
  <c r="T98" i="33"/>
  <c r="R98" i="33"/>
  <c r="Q98" i="33"/>
  <c r="L98" i="33"/>
  <c r="K98" i="33"/>
  <c r="AJ97" i="33"/>
  <c r="X97" i="33"/>
  <c r="W97" i="33"/>
  <c r="U97" i="33"/>
  <c r="T97" i="33"/>
  <c r="R97" i="33"/>
  <c r="Q97" i="33"/>
  <c r="O97" i="33"/>
  <c r="N97" i="33"/>
  <c r="L97" i="33"/>
  <c r="K97" i="33"/>
  <c r="AJ96" i="33"/>
  <c r="X96" i="33"/>
  <c r="W96" i="33"/>
  <c r="U96" i="33"/>
  <c r="T96" i="33"/>
  <c r="R96" i="33"/>
  <c r="Q96" i="33"/>
  <c r="O96" i="33"/>
  <c r="N96" i="33"/>
  <c r="L96" i="33"/>
  <c r="K96" i="33"/>
  <c r="AJ95" i="33"/>
  <c r="X95" i="33"/>
  <c r="W95" i="33"/>
  <c r="U95" i="33"/>
  <c r="T95" i="33"/>
  <c r="R95" i="33"/>
  <c r="Q95" i="33"/>
  <c r="O95" i="33"/>
  <c r="N95" i="33"/>
  <c r="L95" i="33"/>
  <c r="K95" i="33"/>
  <c r="AJ94" i="33"/>
  <c r="X94" i="33"/>
  <c r="W94" i="33"/>
  <c r="U94" i="33"/>
  <c r="T94" i="33"/>
  <c r="R94" i="33"/>
  <c r="Q94" i="33"/>
  <c r="O94" i="33"/>
  <c r="N94" i="33"/>
  <c r="L94" i="33"/>
  <c r="K94" i="33"/>
  <c r="AJ93" i="33"/>
  <c r="X93" i="33"/>
  <c r="W93" i="33"/>
  <c r="U93" i="33"/>
  <c r="T93" i="33"/>
  <c r="R93" i="33"/>
  <c r="Q93" i="33"/>
  <c r="O93" i="33"/>
  <c r="N93" i="33"/>
  <c r="L93" i="33"/>
  <c r="K93" i="33"/>
  <c r="AJ92" i="33"/>
  <c r="X92" i="33"/>
  <c r="W92" i="33"/>
  <c r="U92" i="33"/>
  <c r="T92" i="33"/>
  <c r="R92" i="33"/>
  <c r="Q92" i="33"/>
  <c r="L92" i="33"/>
  <c r="K92" i="33"/>
  <c r="AJ91" i="33"/>
  <c r="X91" i="33"/>
  <c r="W91" i="33"/>
  <c r="U91" i="33"/>
  <c r="T91" i="33"/>
  <c r="R91" i="33"/>
  <c r="Q91" i="33"/>
  <c r="O91" i="33"/>
  <c r="N91" i="33"/>
  <c r="L91" i="33"/>
  <c r="K91" i="33"/>
  <c r="AJ90" i="33"/>
  <c r="X90" i="33"/>
  <c r="W90" i="33"/>
  <c r="U90" i="33"/>
  <c r="T90" i="33"/>
  <c r="R90" i="33"/>
  <c r="Q90" i="33"/>
  <c r="O90" i="33"/>
  <c r="N90" i="33"/>
  <c r="L90" i="33"/>
  <c r="K90" i="33"/>
  <c r="AJ89" i="33"/>
  <c r="X89" i="33"/>
  <c r="W89" i="33"/>
  <c r="U89" i="33"/>
  <c r="T89" i="33"/>
  <c r="R89" i="33"/>
  <c r="Q89" i="33"/>
  <c r="O89" i="33"/>
  <c r="N89" i="33"/>
  <c r="L89" i="33"/>
  <c r="K89" i="33"/>
  <c r="AJ88" i="33"/>
  <c r="X88" i="33"/>
  <c r="W88" i="33"/>
  <c r="U88" i="33"/>
  <c r="T88" i="33"/>
  <c r="R88" i="33"/>
  <c r="Q88" i="33"/>
  <c r="O88" i="33"/>
  <c r="N88" i="33"/>
  <c r="L88" i="33"/>
  <c r="K88" i="33"/>
  <c r="AJ87" i="33"/>
  <c r="X87" i="33"/>
  <c r="W87" i="33"/>
  <c r="U87" i="33"/>
  <c r="T87" i="33"/>
  <c r="R87" i="33"/>
  <c r="Q87" i="33"/>
  <c r="O87" i="33"/>
  <c r="N87" i="33"/>
  <c r="L87" i="33"/>
  <c r="K87" i="33"/>
  <c r="AJ86" i="33"/>
  <c r="X86" i="33"/>
  <c r="W86" i="33"/>
  <c r="U86" i="33"/>
  <c r="T86" i="33"/>
  <c r="R86" i="33"/>
  <c r="Q86" i="33"/>
  <c r="O86" i="33"/>
  <c r="N86" i="33"/>
  <c r="L86" i="33"/>
  <c r="K86" i="33"/>
  <c r="AJ85" i="33"/>
  <c r="X85" i="33"/>
  <c r="W85" i="33"/>
  <c r="U85" i="33"/>
  <c r="T85" i="33"/>
  <c r="R85" i="33"/>
  <c r="Q85" i="33"/>
  <c r="L85" i="33"/>
  <c r="K85" i="33"/>
  <c r="AJ84" i="33"/>
  <c r="X84" i="33"/>
  <c r="W84" i="33"/>
  <c r="U84" i="33"/>
  <c r="T84" i="33"/>
  <c r="R84" i="33"/>
  <c r="Q84" i="33"/>
  <c r="O84" i="33"/>
  <c r="N84" i="33"/>
  <c r="L84" i="33"/>
  <c r="K84" i="33"/>
  <c r="AJ83" i="33"/>
  <c r="X83" i="33"/>
  <c r="W83" i="33"/>
  <c r="U83" i="33"/>
  <c r="T83" i="33"/>
  <c r="R83" i="33"/>
  <c r="Q83" i="33"/>
  <c r="O83" i="33"/>
  <c r="N83" i="33"/>
  <c r="L83" i="33"/>
  <c r="K83" i="33"/>
  <c r="AJ82" i="33"/>
  <c r="X82" i="33"/>
  <c r="W82" i="33"/>
  <c r="U82" i="33"/>
  <c r="T82" i="33"/>
  <c r="R82" i="33"/>
  <c r="Q82" i="33"/>
  <c r="O82" i="33"/>
  <c r="N82" i="33"/>
  <c r="L82" i="33"/>
  <c r="K82" i="33"/>
  <c r="AJ81" i="33"/>
  <c r="X81" i="33"/>
  <c r="W81" i="33"/>
  <c r="U81" i="33"/>
  <c r="T81" i="33"/>
  <c r="R81" i="33"/>
  <c r="Q81" i="33"/>
  <c r="O81" i="33"/>
  <c r="N81" i="33"/>
  <c r="L81" i="33"/>
  <c r="K81" i="33"/>
  <c r="AJ80" i="33"/>
  <c r="X80" i="33"/>
  <c r="W80" i="33"/>
  <c r="U80" i="33"/>
  <c r="T80" i="33"/>
  <c r="R80" i="33"/>
  <c r="Q80" i="33"/>
  <c r="O80" i="33"/>
  <c r="N80" i="33"/>
  <c r="L80" i="33"/>
  <c r="K80" i="33"/>
  <c r="AJ79" i="33"/>
  <c r="X79" i="33"/>
  <c r="W79" i="33"/>
  <c r="U79" i="33"/>
  <c r="T79" i="33"/>
  <c r="R79" i="33"/>
  <c r="Q79" i="33"/>
  <c r="O79" i="33"/>
  <c r="N79" i="33"/>
  <c r="L79" i="33"/>
  <c r="K79" i="33"/>
  <c r="AJ78" i="33"/>
  <c r="X78" i="33"/>
  <c r="W78" i="33"/>
  <c r="U78" i="33"/>
  <c r="T78" i="33"/>
  <c r="R78" i="33"/>
  <c r="Q78" i="33"/>
  <c r="O78" i="33"/>
  <c r="N78" i="33"/>
  <c r="L78" i="33"/>
  <c r="K78" i="33"/>
  <c r="AJ77" i="33"/>
  <c r="X77" i="33"/>
  <c r="W77" i="33"/>
  <c r="U77" i="33"/>
  <c r="T77" i="33"/>
  <c r="R77" i="33"/>
  <c r="Q77" i="33"/>
  <c r="O77" i="33"/>
  <c r="L77" i="33"/>
  <c r="K77" i="33"/>
  <c r="AJ76" i="33"/>
  <c r="X76" i="33"/>
  <c r="W76" i="33"/>
  <c r="U76" i="33"/>
  <c r="T76" i="33"/>
  <c r="R76" i="33"/>
  <c r="Q76" i="33"/>
  <c r="O76" i="33"/>
  <c r="N76" i="33"/>
  <c r="L76" i="33"/>
  <c r="K76" i="33"/>
  <c r="AJ75" i="33"/>
  <c r="X75" i="33"/>
  <c r="W75" i="33"/>
  <c r="U75" i="33"/>
  <c r="T75" i="33"/>
  <c r="R75" i="33"/>
  <c r="Q75" i="33"/>
  <c r="O75" i="33"/>
  <c r="N75" i="33"/>
  <c r="L75" i="33"/>
  <c r="K75" i="33"/>
  <c r="AJ74" i="33"/>
  <c r="X74" i="33"/>
  <c r="W74" i="33"/>
  <c r="U74" i="33"/>
  <c r="T74" i="33"/>
  <c r="R74" i="33"/>
  <c r="Q74" i="33"/>
  <c r="O74" i="33"/>
  <c r="N74" i="33"/>
  <c r="L74" i="33"/>
  <c r="K74" i="33"/>
  <c r="AJ73" i="33"/>
  <c r="X73" i="33"/>
  <c r="W73" i="33"/>
  <c r="U73" i="33"/>
  <c r="T73" i="33"/>
  <c r="R73" i="33"/>
  <c r="Q73" i="33"/>
  <c r="O73" i="33"/>
  <c r="N73" i="33"/>
  <c r="L73" i="33"/>
  <c r="K73" i="33"/>
  <c r="AJ72" i="33"/>
  <c r="X72" i="33"/>
  <c r="W72" i="33"/>
  <c r="U72" i="33"/>
  <c r="T72" i="33"/>
  <c r="R72" i="33"/>
  <c r="Q72" i="33"/>
  <c r="O72" i="33"/>
  <c r="N72" i="33"/>
  <c r="L72" i="33"/>
  <c r="K72" i="33"/>
  <c r="AJ71" i="33"/>
  <c r="X71" i="33"/>
  <c r="W71" i="33"/>
  <c r="U71" i="33"/>
  <c r="T71" i="33"/>
  <c r="R71" i="33"/>
  <c r="Q71" i="33"/>
  <c r="O71" i="33"/>
  <c r="N71" i="33"/>
  <c r="L71" i="33"/>
  <c r="K71" i="33"/>
  <c r="AJ70" i="33"/>
  <c r="X70" i="33"/>
  <c r="W70" i="33"/>
  <c r="U70" i="33"/>
  <c r="T70" i="33"/>
  <c r="R70" i="33"/>
  <c r="Q70" i="33"/>
  <c r="O70" i="33"/>
  <c r="N70" i="33"/>
  <c r="L70" i="33"/>
  <c r="K70" i="33"/>
  <c r="AJ69" i="33"/>
  <c r="X69" i="33"/>
  <c r="W69" i="33"/>
  <c r="U69" i="33"/>
  <c r="T69" i="33"/>
  <c r="R69" i="33"/>
  <c r="Q69" i="33"/>
  <c r="L69" i="33"/>
  <c r="K69" i="33"/>
  <c r="AJ68" i="33"/>
  <c r="X68" i="33"/>
  <c r="W68" i="33"/>
  <c r="U68" i="33"/>
  <c r="T68" i="33"/>
  <c r="R68" i="33"/>
  <c r="Q68" i="33"/>
  <c r="O68" i="33"/>
  <c r="N68" i="33"/>
  <c r="L68" i="33"/>
  <c r="K68" i="33"/>
  <c r="AJ67" i="33"/>
  <c r="X67" i="33"/>
  <c r="W67" i="33"/>
  <c r="U67" i="33"/>
  <c r="T67" i="33"/>
  <c r="R67" i="33"/>
  <c r="Q67" i="33"/>
  <c r="O67" i="33"/>
  <c r="N67" i="33"/>
  <c r="L67" i="33"/>
  <c r="K67" i="33"/>
  <c r="AJ66" i="33"/>
  <c r="X66" i="33"/>
  <c r="W66" i="33"/>
  <c r="U66" i="33"/>
  <c r="T66" i="33"/>
  <c r="R66" i="33"/>
  <c r="Q66" i="33"/>
  <c r="O66" i="33"/>
  <c r="N66" i="33"/>
  <c r="L66" i="33"/>
  <c r="K66" i="33"/>
  <c r="AJ65" i="33"/>
  <c r="X65" i="33"/>
  <c r="W65" i="33"/>
  <c r="U65" i="33"/>
  <c r="T65" i="33"/>
  <c r="R65" i="33"/>
  <c r="Q65" i="33"/>
  <c r="O65" i="33"/>
  <c r="N65" i="33"/>
  <c r="L65" i="33"/>
  <c r="K65" i="33"/>
  <c r="AJ64" i="33"/>
  <c r="X64" i="33"/>
  <c r="W64" i="33"/>
  <c r="U64" i="33"/>
  <c r="T64" i="33"/>
  <c r="R64" i="33"/>
  <c r="Q64" i="33"/>
  <c r="O64" i="33"/>
  <c r="N64" i="33"/>
  <c r="L64" i="33"/>
  <c r="K64" i="33"/>
  <c r="AJ63" i="33"/>
  <c r="X63" i="33"/>
  <c r="W63" i="33"/>
  <c r="U63" i="33"/>
  <c r="T63" i="33"/>
  <c r="R63" i="33"/>
  <c r="Q63" i="33"/>
  <c r="O63" i="33"/>
  <c r="N63" i="33"/>
  <c r="L63" i="33"/>
  <c r="K63" i="33"/>
  <c r="AJ62" i="33"/>
  <c r="X62" i="33"/>
  <c r="W62" i="33"/>
  <c r="U62" i="33"/>
  <c r="T62" i="33"/>
  <c r="R62" i="33"/>
  <c r="Q62" i="33"/>
  <c r="O62" i="33"/>
  <c r="N62" i="33"/>
  <c r="L62" i="33"/>
  <c r="K62" i="33"/>
  <c r="AJ61" i="33"/>
  <c r="X61" i="33"/>
  <c r="W61" i="33"/>
  <c r="U61" i="33"/>
  <c r="T61" i="33"/>
  <c r="R61" i="33"/>
  <c r="Q61" i="33"/>
  <c r="N61" i="33"/>
  <c r="L61" i="33"/>
  <c r="K61" i="33"/>
  <c r="AJ60" i="33"/>
  <c r="X60" i="33"/>
  <c r="W60" i="33"/>
  <c r="U60" i="33"/>
  <c r="T60" i="33"/>
  <c r="R60" i="33"/>
  <c r="Q60" i="33"/>
  <c r="O60" i="33"/>
  <c r="N60" i="33"/>
  <c r="L60" i="33"/>
  <c r="K60" i="33"/>
  <c r="AJ59" i="33"/>
  <c r="X59" i="33"/>
  <c r="W59" i="33"/>
  <c r="U59" i="33"/>
  <c r="T59" i="33"/>
  <c r="R59" i="33"/>
  <c r="Q59" i="33"/>
  <c r="O59" i="33"/>
  <c r="N59" i="33"/>
  <c r="L59" i="33"/>
  <c r="K59" i="33"/>
  <c r="AJ58" i="33"/>
  <c r="X58" i="33"/>
  <c r="W58" i="33"/>
  <c r="U58" i="33"/>
  <c r="T58" i="33"/>
  <c r="R58" i="33"/>
  <c r="Q58" i="33"/>
  <c r="O58" i="33"/>
  <c r="N58" i="33"/>
  <c r="L58" i="33"/>
  <c r="K58" i="33"/>
  <c r="AJ57" i="33"/>
  <c r="X57" i="33"/>
  <c r="W57" i="33"/>
  <c r="U57" i="33"/>
  <c r="T57" i="33"/>
  <c r="R57" i="33"/>
  <c r="Q57" i="33"/>
  <c r="O57" i="33"/>
  <c r="N57" i="33"/>
  <c r="L57" i="33"/>
  <c r="K57" i="33"/>
  <c r="AJ56" i="33"/>
  <c r="X56" i="33"/>
  <c r="W56" i="33"/>
  <c r="U56" i="33"/>
  <c r="T56" i="33"/>
  <c r="R56" i="33"/>
  <c r="Q56" i="33"/>
  <c r="O56" i="33"/>
  <c r="N56" i="33"/>
  <c r="L56" i="33"/>
  <c r="K56" i="33"/>
  <c r="AJ55" i="33"/>
  <c r="X55" i="33"/>
  <c r="W55" i="33"/>
  <c r="U55" i="33"/>
  <c r="T55" i="33"/>
  <c r="R55" i="33"/>
  <c r="Q55" i="33"/>
  <c r="O55" i="33"/>
  <c r="N55" i="33"/>
  <c r="L55" i="33"/>
  <c r="K55" i="33"/>
  <c r="AJ54" i="33"/>
  <c r="X54" i="33"/>
  <c r="W54" i="33"/>
  <c r="U54" i="33"/>
  <c r="T54" i="33"/>
  <c r="R54" i="33"/>
  <c r="Q54" i="33"/>
  <c r="O54" i="33"/>
  <c r="L54" i="33"/>
  <c r="K54" i="33"/>
  <c r="AJ53" i="33"/>
  <c r="X53" i="33"/>
  <c r="W53" i="33"/>
  <c r="U53" i="33"/>
  <c r="T53" i="33"/>
  <c r="R53" i="33"/>
  <c r="Q53" i="33"/>
  <c r="O53" i="33"/>
  <c r="N53" i="33"/>
  <c r="L53" i="33"/>
  <c r="K53" i="33"/>
  <c r="AJ52" i="33"/>
  <c r="X52" i="33"/>
  <c r="W52" i="33"/>
  <c r="U52" i="33"/>
  <c r="T52" i="33"/>
  <c r="R52" i="33"/>
  <c r="Q52" i="33"/>
  <c r="O52" i="33"/>
  <c r="N52" i="33"/>
  <c r="L52" i="33"/>
  <c r="K52" i="33"/>
  <c r="AJ51" i="33"/>
  <c r="X51" i="33"/>
  <c r="W51" i="33"/>
  <c r="U51" i="33"/>
  <c r="T51" i="33"/>
  <c r="R51" i="33"/>
  <c r="Q51" i="33"/>
  <c r="O51" i="33"/>
  <c r="N51" i="33"/>
  <c r="L51" i="33"/>
  <c r="K51" i="33"/>
  <c r="AJ50" i="33"/>
  <c r="X50" i="33"/>
  <c r="W50" i="33"/>
  <c r="U50" i="33"/>
  <c r="T50" i="33"/>
  <c r="R50" i="33"/>
  <c r="Q50" i="33"/>
  <c r="O50" i="33"/>
  <c r="N50" i="33"/>
  <c r="L50" i="33"/>
  <c r="K50" i="33"/>
  <c r="AJ49" i="33"/>
  <c r="X49" i="33"/>
  <c r="W49" i="33"/>
  <c r="U49" i="33"/>
  <c r="T49" i="33"/>
  <c r="R49" i="33"/>
  <c r="Q49" i="33"/>
  <c r="O49" i="33"/>
  <c r="N49" i="33"/>
  <c r="L49" i="33"/>
  <c r="K49" i="33"/>
  <c r="AJ48" i="33"/>
  <c r="X48" i="33"/>
  <c r="W48" i="33"/>
  <c r="U48" i="33"/>
  <c r="T48" i="33"/>
  <c r="R48" i="33"/>
  <c r="Q48" i="33"/>
  <c r="O48" i="33"/>
  <c r="N48" i="33"/>
  <c r="L48" i="33"/>
  <c r="K48" i="33"/>
  <c r="AJ47" i="33"/>
  <c r="X47" i="33"/>
  <c r="W47" i="33"/>
  <c r="U47" i="33"/>
  <c r="T47" i="33"/>
  <c r="R47" i="33"/>
  <c r="Q47" i="33"/>
  <c r="O47" i="33"/>
  <c r="N47" i="33"/>
  <c r="L47" i="33"/>
  <c r="K47" i="33"/>
  <c r="AJ46" i="33"/>
  <c r="X46" i="33"/>
  <c r="W46" i="33"/>
  <c r="U46" i="33"/>
  <c r="T46" i="33"/>
  <c r="R46" i="33"/>
  <c r="Q46" i="33"/>
  <c r="L46" i="33"/>
  <c r="K46" i="33"/>
  <c r="AJ45" i="33"/>
  <c r="X45" i="33"/>
  <c r="W45" i="33"/>
  <c r="U45" i="33"/>
  <c r="T45" i="33"/>
  <c r="R45" i="33"/>
  <c r="Q45" i="33"/>
  <c r="O45" i="33"/>
  <c r="N45" i="33"/>
  <c r="L45" i="33"/>
  <c r="K45" i="33"/>
  <c r="AJ44" i="33"/>
  <c r="X44" i="33"/>
  <c r="W44" i="33"/>
  <c r="U44" i="33"/>
  <c r="T44" i="33"/>
  <c r="R44" i="33"/>
  <c r="Q44" i="33"/>
  <c r="O44" i="33"/>
  <c r="N44" i="33"/>
  <c r="L44" i="33"/>
  <c r="K44" i="33"/>
  <c r="AJ43" i="33"/>
  <c r="X43" i="33"/>
  <c r="W43" i="33"/>
  <c r="U43" i="33"/>
  <c r="T43" i="33"/>
  <c r="R43" i="33"/>
  <c r="Q43" i="33"/>
  <c r="O43" i="33"/>
  <c r="N43" i="33"/>
  <c r="L43" i="33"/>
  <c r="K43" i="33"/>
  <c r="AJ42" i="33"/>
  <c r="X42" i="33"/>
  <c r="W42" i="33"/>
  <c r="U42" i="33"/>
  <c r="T42" i="33"/>
  <c r="R42" i="33"/>
  <c r="Q42" i="33"/>
  <c r="O42" i="33"/>
  <c r="N42" i="33"/>
  <c r="L42" i="33"/>
  <c r="K42" i="33"/>
  <c r="AJ41" i="33"/>
  <c r="X41" i="33"/>
  <c r="W41" i="33"/>
  <c r="U41" i="33"/>
  <c r="T41" i="33"/>
  <c r="R41" i="33"/>
  <c r="Q41" i="33"/>
  <c r="O41" i="33"/>
  <c r="N41" i="33"/>
  <c r="L41" i="33"/>
  <c r="K41" i="33"/>
  <c r="AJ40" i="33"/>
  <c r="X40" i="33"/>
  <c r="W40" i="33"/>
  <c r="U40" i="33"/>
  <c r="T40" i="33"/>
  <c r="R40" i="33"/>
  <c r="Q40" i="33"/>
  <c r="O40" i="33"/>
  <c r="N40" i="33"/>
  <c r="L40" i="33"/>
  <c r="K40" i="33"/>
  <c r="AJ39" i="33"/>
  <c r="X39" i="33"/>
  <c r="W39" i="33"/>
  <c r="U39" i="33"/>
  <c r="T39" i="33"/>
  <c r="R39" i="33"/>
  <c r="Q39" i="33"/>
  <c r="O39" i="33"/>
  <c r="N39" i="33"/>
  <c r="L39" i="33"/>
  <c r="K39" i="33"/>
  <c r="AJ38" i="33"/>
  <c r="X38" i="33"/>
  <c r="W38" i="33"/>
  <c r="U38" i="33"/>
  <c r="T38" i="33"/>
  <c r="R38" i="33"/>
  <c r="Q38" i="33"/>
  <c r="O38" i="33"/>
  <c r="N38" i="33"/>
  <c r="L38" i="33"/>
  <c r="K38" i="33"/>
  <c r="AJ37" i="33"/>
  <c r="X37" i="33"/>
  <c r="W37" i="33"/>
  <c r="U37" i="33"/>
  <c r="T37" i="33"/>
  <c r="R37" i="33"/>
  <c r="Q37" i="33"/>
  <c r="O37" i="33"/>
  <c r="N37" i="33"/>
  <c r="L37" i="33"/>
  <c r="K37" i="33"/>
  <c r="AJ36" i="33"/>
  <c r="X36" i="33"/>
  <c r="W36" i="33"/>
  <c r="U36" i="33"/>
  <c r="T36" i="33"/>
  <c r="R36" i="33"/>
  <c r="Q36" i="33"/>
  <c r="O36" i="33"/>
  <c r="N36" i="33"/>
  <c r="L36" i="33"/>
  <c r="K36" i="33"/>
  <c r="AJ35" i="33"/>
  <c r="X35" i="33"/>
  <c r="W35" i="33"/>
  <c r="U35" i="33"/>
  <c r="T35" i="33"/>
  <c r="R35" i="33"/>
  <c r="Q35" i="33"/>
  <c r="O35" i="33"/>
  <c r="N35" i="33"/>
  <c r="L35" i="33"/>
  <c r="K35" i="33"/>
  <c r="AJ34" i="33"/>
  <c r="X34" i="33"/>
  <c r="W34" i="33"/>
  <c r="U34" i="33"/>
  <c r="T34" i="33"/>
  <c r="R34" i="33"/>
  <c r="Q34" i="33"/>
  <c r="O34" i="33"/>
  <c r="N34" i="33"/>
  <c r="L34" i="33"/>
  <c r="K34" i="33"/>
  <c r="AJ33" i="33"/>
  <c r="X33" i="33"/>
  <c r="W33" i="33"/>
  <c r="U33" i="33"/>
  <c r="T33" i="33"/>
  <c r="R33" i="33"/>
  <c r="Q33" i="33"/>
  <c r="O33" i="33"/>
  <c r="N33" i="33"/>
  <c r="L33" i="33"/>
  <c r="K33" i="33"/>
  <c r="AJ32" i="33"/>
  <c r="X32" i="33"/>
  <c r="W32" i="33"/>
  <c r="U32" i="33"/>
  <c r="T32" i="33"/>
  <c r="R32" i="33"/>
  <c r="Q32" i="33"/>
  <c r="O32" i="33"/>
  <c r="N32" i="33"/>
  <c r="L32" i="33"/>
  <c r="K32" i="33"/>
  <c r="AJ31" i="33"/>
  <c r="X31" i="33"/>
  <c r="W31" i="33"/>
  <c r="U31" i="33"/>
  <c r="T31" i="33"/>
  <c r="R31" i="33"/>
  <c r="Q31" i="33"/>
  <c r="O31" i="33"/>
  <c r="L31" i="33"/>
  <c r="K31" i="33"/>
  <c r="AJ30" i="33"/>
  <c r="X30" i="33"/>
  <c r="W30" i="33"/>
  <c r="U30" i="33"/>
  <c r="T30" i="33"/>
  <c r="R30" i="33"/>
  <c r="Q30" i="33"/>
  <c r="O30" i="33"/>
  <c r="N30" i="33"/>
  <c r="L30" i="33"/>
  <c r="K30" i="33"/>
  <c r="AJ29" i="33"/>
  <c r="X29" i="33"/>
  <c r="W29" i="33"/>
  <c r="U29" i="33"/>
  <c r="T29" i="33"/>
  <c r="R29" i="33"/>
  <c r="Q29" i="33"/>
  <c r="O29" i="33"/>
  <c r="N29" i="33"/>
  <c r="L29" i="33"/>
  <c r="K29" i="33"/>
  <c r="AJ28" i="33"/>
  <c r="X28" i="33"/>
  <c r="W28" i="33"/>
  <c r="U28" i="33"/>
  <c r="T28" i="33"/>
  <c r="R28" i="33"/>
  <c r="Q28" i="33"/>
  <c r="O28" i="33"/>
  <c r="N28" i="33"/>
  <c r="L28" i="33"/>
  <c r="K28" i="33"/>
  <c r="AJ27" i="33"/>
  <c r="X27" i="33"/>
  <c r="W27" i="33"/>
  <c r="U27" i="33"/>
  <c r="T27" i="33"/>
  <c r="R27" i="33"/>
  <c r="Q27" i="33"/>
  <c r="O27" i="33"/>
  <c r="N27" i="33"/>
  <c r="L27" i="33"/>
  <c r="K27" i="33"/>
  <c r="AJ26" i="33"/>
  <c r="X26" i="33"/>
  <c r="W26" i="33"/>
  <c r="U26" i="33"/>
  <c r="T26" i="33"/>
  <c r="R26" i="33"/>
  <c r="Q26" i="33"/>
  <c r="O26" i="33"/>
  <c r="N26" i="33"/>
  <c r="L26" i="33"/>
  <c r="K26" i="33"/>
  <c r="AJ25" i="33"/>
  <c r="X25" i="33"/>
  <c r="W25" i="33"/>
  <c r="U25" i="33"/>
  <c r="T25" i="33"/>
  <c r="R25" i="33"/>
  <c r="Q25" i="33"/>
  <c r="O25" i="33"/>
  <c r="N25" i="33"/>
  <c r="L25" i="33"/>
  <c r="K25" i="33"/>
  <c r="AJ24" i="33"/>
  <c r="X24" i="33"/>
  <c r="W24" i="33"/>
  <c r="U24" i="33"/>
  <c r="T24" i="33"/>
  <c r="R24" i="33"/>
  <c r="Q24" i="33"/>
  <c r="O24" i="33"/>
  <c r="N24" i="33"/>
  <c r="L24" i="33"/>
  <c r="K24" i="33"/>
  <c r="AJ23" i="33"/>
  <c r="X23" i="33"/>
  <c r="W23" i="33"/>
  <c r="U23" i="33"/>
  <c r="T23" i="33"/>
  <c r="R23" i="33"/>
  <c r="Q23" i="33"/>
  <c r="L23" i="33"/>
  <c r="K23" i="33"/>
  <c r="AJ22" i="33"/>
  <c r="X22" i="33"/>
  <c r="W22" i="33"/>
  <c r="U22" i="33"/>
  <c r="T22" i="33"/>
  <c r="R22" i="33"/>
  <c r="Q22" i="33"/>
  <c r="O22" i="33"/>
  <c r="N22" i="33"/>
  <c r="L22" i="33"/>
  <c r="K22" i="33"/>
  <c r="AJ21" i="33"/>
  <c r="X21" i="33"/>
  <c r="W21" i="33"/>
  <c r="U21" i="33"/>
  <c r="T21" i="33"/>
  <c r="R21" i="33"/>
  <c r="Q21" i="33"/>
  <c r="O21" i="33"/>
  <c r="N21" i="33"/>
  <c r="L21" i="33"/>
  <c r="K21" i="33"/>
  <c r="AJ20" i="33"/>
  <c r="X20" i="33"/>
  <c r="W20" i="33"/>
  <c r="U20" i="33"/>
  <c r="T20" i="33"/>
  <c r="R20" i="33"/>
  <c r="Q20" i="33"/>
  <c r="O20" i="33"/>
  <c r="N20" i="33"/>
  <c r="L20" i="33"/>
  <c r="K20" i="33"/>
  <c r="AJ19" i="33"/>
  <c r="X19" i="33"/>
  <c r="W19" i="33"/>
  <c r="U19" i="33"/>
  <c r="T19" i="33"/>
  <c r="R19" i="33"/>
  <c r="Q19" i="33"/>
  <c r="O19" i="33"/>
  <c r="N19" i="33"/>
  <c r="L19" i="33"/>
  <c r="K19" i="33"/>
  <c r="AJ18" i="33"/>
  <c r="X18" i="33"/>
  <c r="W18" i="33"/>
  <c r="U18" i="33"/>
  <c r="T18" i="33"/>
  <c r="R18" i="33"/>
  <c r="Q18" i="33"/>
  <c r="O18" i="33"/>
  <c r="N18" i="33"/>
  <c r="L18" i="33"/>
  <c r="K18" i="33"/>
  <c r="AJ17" i="33"/>
  <c r="X17" i="33"/>
  <c r="W17" i="33"/>
  <c r="U17" i="33"/>
  <c r="T17" i="33"/>
  <c r="R17" i="33"/>
  <c r="Q17" i="33"/>
  <c r="O17" i="33"/>
  <c r="N17" i="33"/>
  <c r="L17" i="33"/>
  <c r="K17" i="33"/>
  <c r="AJ16" i="33"/>
  <c r="X16" i="33"/>
  <c r="W16" i="33"/>
  <c r="U16" i="33"/>
  <c r="T16" i="33"/>
  <c r="R16" i="33"/>
  <c r="Q16" i="33"/>
  <c r="N16" i="33"/>
  <c r="L16" i="33"/>
  <c r="K16" i="33"/>
  <c r="AJ15" i="33"/>
  <c r="X15" i="33"/>
  <c r="W15" i="33"/>
  <c r="U15" i="33"/>
  <c r="T15" i="33"/>
  <c r="R15" i="33"/>
  <c r="Q15" i="33"/>
  <c r="O15" i="33"/>
  <c r="N15" i="33"/>
  <c r="L15" i="33"/>
  <c r="K15" i="33"/>
  <c r="AJ14" i="33"/>
  <c r="X14" i="33"/>
  <c r="W14" i="33"/>
  <c r="R14" i="33"/>
  <c r="Q14" i="33"/>
  <c r="O14" i="33"/>
  <c r="N14" i="33"/>
  <c r="L14" i="33"/>
  <c r="K14" i="33"/>
  <c r="AT10" i="33"/>
  <c r="AQ10" i="33"/>
  <c r="AF85" i="33" s="1"/>
  <c r="AJ205" i="32"/>
  <c r="X205" i="32"/>
  <c r="W205" i="32"/>
  <c r="U205" i="32"/>
  <c r="T205" i="32"/>
  <c r="R205" i="32"/>
  <c r="Q205" i="32"/>
  <c r="O205" i="32"/>
  <c r="N205" i="32"/>
  <c r="L205" i="32"/>
  <c r="K205" i="32"/>
  <c r="AJ204" i="32"/>
  <c r="X204" i="32"/>
  <c r="W204" i="32"/>
  <c r="U204" i="32"/>
  <c r="T204" i="32"/>
  <c r="R204" i="32"/>
  <c r="Q204" i="32"/>
  <c r="O204" i="32"/>
  <c r="N204" i="32"/>
  <c r="L204" i="32"/>
  <c r="K204" i="32"/>
  <c r="AJ203" i="32"/>
  <c r="X203" i="32"/>
  <c r="W203" i="32"/>
  <c r="U203" i="32"/>
  <c r="T203" i="32"/>
  <c r="R203" i="32"/>
  <c r="Q203" i="32"/>
  <c r="O203" i="32"/>
  <c r="N203" i="32"/>
  <c r="L203" i="32"/>
  <c r="K203" i="32"/>
  <c r="AJ202" i="32"/>
  <c r="X202" i="32"/>
  <c r="W202" i="32"/>
  <c r="U202" i="32"/>
  <c r="T202" i="32"/>
  <c r="R202" i="32"/>
  <c r="Q202" i="32"/>
  <c r="L202" i="32"/>
  <c r="K202" i="32"/>
  <c r="AJ201" i="32"/>
  <c r="X201" i="32"/>
  <c r="W201" i="32"/>
  <c r="U201" i="32"/>
  <c r="T201" i="32"/>
  <c r="R201" i="32"/>
  <c r="Q201" i="32"/>
  <c r="O201" i="32"/>
  <c r="N201" i="32"/>
  <c r="L201" i="32"/>
  <c r="K201" i="32"/>
  <c r="AJ200" i="32"/>
  <c r="X200" i="32"/>
  <c r="W200" i="32"/>
  <c r="U200" i="32"/>
  <c r="T200" i="32"/>
  <c r="R200" i="32"/>
  <c r="Q200" i="32"/>
  <c r="O200" i="32"/>
  <c r="N200" i="32"/>
  <c r="L200" i="32"/>
  <c r="K200" i="32"/>
  <c r="AJ199" i="32"/>
  <c r="X199" i="32"/>
  <c r="W199" i="32"/>
  <c r="U199" i="32"/>
  <c r="T199" i="32"/>
  <c r="R199" i="32"/>
  <c r="Q199" i="32"/>
  <c r="O199" i="32"/>
  <c r="N199" i="32"/>
  <c r="L199" i="32"/>
  <c r="K199" i="32"/>
  <c r="AJ198" i="32"/>
  <c r="X198" i="32"/>
  <c r="W198" i="32"/>
  <c r="U198" i="32"/>
  <c r="T198" i="32"/>
  <c r="R198" i="32"/>
  <c r="Q198" i="32"/>
  <c r="O198" i="32"/>
  <c r="N198" i="32"/>
  <c r="L198" i="32"/>
  <c r="K198" i="32"/>
  <c r="AJ197" i="32"/>
  <c r="X197" i="32"/>
  <c r="W197" i="32"/>
  <c r="U197" i="32"/>
  <c r="T197" i="32"/>
  <c r="R197" i="32"/>
  <c r="Q197" i="32"/>
  <c r="O197" i="32"/>
  <c r="N197" i="32"/>
  <c r="L197" i="32"/>
  <c r="K197" i="32"/>
  <c r="AJ196" i="32"/>
  <c r="X196" i="32"/>
  <c r="W196" i="32"/>
  <c r="U196" i="32"/>
  <c r="T196" i="32"/>
  <c r="R196" i="32"/>
  <c r="Q196" i="32"/>
  <c r="O196" i="32"/>
  <c r="N196" i="32"/>
  <c r="L196" i="32"/>
  <c r="K196" i="32"/>
  <c r="AJ195" i="32"/>
  <c r="X195" i="32"/>
  <c r="W195" i="32"/>
  <c r="U195" i="32"/>
  <c r="T195" i="32"/>
  <c r="R195" i="32"/>
  <c r="Q195" i="32"/>
  <c r="L195" i="32"/>
  <c r="K195" i="32"/>
  <c r="AJ194" i="32"/>
  <c r="X194" i="32"/>
  <c r="W194" i="32"/>
  <c r="U194" i="32"/>
  <c r="T194" i="32"/>
  <c r="R194" i="32"/>
  <c r="Q194" i="32"/>
  <c r="O194" i="32"/>
  <c r="N194" i="32"/>
  <c r="L194" i="32"/>
  <c r="K194" i="32"/>
  <c r="AJ193" i="32"/>
  <c r="X193" i="32"/>
  <c r="W193" i="32"/>
  <c r="U193" i="32"/>
  <c r="T193" i="32"/>
  <c r="R193" i="32"/>
  <c r="Q193" i="32"/>
  <c r="O193" i="32"/>
  <c r="N193" i="32"/>
  <c r="L193" i="32"/>
  <c r="K193" i="32"/>
  <c r="AJ192" i="32"/>
  <c r="X192" i="32"/>
  <c r="W192" i="32"/>
  <c r="U192" i="32"/>
  <c r="T192" i="32"/>
  <c r="R192" i="32"/>
  <c r="Q192" i="32"/>
  <c r="O192" i="32"/>
  <c r="N192" i="32"/>
  <c r="L192" i="32"/>
  <c r="K192" i="32"/>
  <c r="AJ191" i="32"/>
  <c r="X191" i="32"/>
  <c r="W191" i="32"/>
  <c r="U191" i="32"/>
  <c r="T191" i="32"/>
  <c r="R191" i="32"/>
  <c r="Q191" i="32"/>
  <c r="O191" i="32"/>
  <c r="N191" i="32"/>
  <c r="L191" i="32"/>
  <c r="K191" i="32"/>
  <c r="AJ190" i="32"/>
  <c r="X190" i="32"/>
  <c r="W190" i="32"/>
  <c r="U190" i="32"/>
  <c r="T190" i="32"/>
  <c r="R190" i="32"/>
  <c r="Q190" i="32"/>
  <c r="O190" i="32"/>
  <c r="N190" i="32"/>
  <c r="L190" i="32"/>
  <c r="K190" i="32"/>
  <c r="AJ189" i="32"/>
  <c r="X189" i="32"/>
  <c r="W189" i="32"/>
  <c r="U189" i="32"/>
  <c r="T189" i="32"/>
  <c r="R189" i="32"/>
  <c r="Q189" i="32"/>
  <c r="O189" i="32"/>
  <c r="N189" i="32"/>
  <c r="L189" i="32"/>
  <c r="K189" i="32"/>
  <c r="AJ188" i="32"/>
  <c r="X188" i="32"/>
  <c r="W188" i="32"/>
  <c r="U188" i="32"/>
  <c r="T188" i="32"/>
  <c r="R188" i="32"/>
  <c r="Q188" i="32"/>
  <c r="O188" i="32"/>
  <c r="N188" i="32"/>
  <c r="L188" i="32"/>
  <c r="K188" i="32"/>
  <c r="AJ187" i="32"/>
  <c r="X187" i="32"/>
  <c r="W187" i="32"/>
  <c r="U187" i="32"/>
  <c r="T187" i="32"/>
  <c r="R187" i="32"/>
  <c r="Q187" i="32"/>
  <c r="L187" i="32"/>
  <c r="K187" i="32"/>
  <c r="AJ186" i="32"/>
  <c r="X186" i="32"/>
  <c r="W186" i="32"/>
  <c r="U186" i="32"/>
  <c r="T186" i="32"/>
  <c r="R186" i="32"/>
  <c r="Q186" i="32"/>
  <c r="O186" i="32"/>
  <c r="N186" i="32"/>
  <c r="L186" i="32"/>
  <c r="K186" i="32"/>
  <c r="AJ185" i="32"/>
  <c r="X185" i="32"/>
  <c r="W185" i="32"/>
  <c r="U185" i="32"/>
  <c r="T185" i="32"/>
  <c r="R185" i="32"/>
  <c r="Q185" i="32"/>
  <c r="O185" i="32"/>
  <c r="N185" i="32"/>
  <c r="L185" i="32"/>
  <c r="K185" i="32"/>
  <c r="AJ184" i="32"/>
  <c r="X184" i="32"/>
  <c r="W184" i="32"/>
  <c r="U184" i="32"/>
  <c r="T184" i="32"/>
  <c r="R184" i="32"/>
  <c r="Q184" i="32"/>
  <c r="O184" i="32"/>
  <c r="N184" i="32"/>
  <c r="L184" i="32"/>
  <c r="K184" i="32"/>
  <c r="AJ183" i="32"/>
  <c r="X183" i="32"/>
  <c r="W183" i="32"/>
  <c r="U183" i="32"/>
  <c r="T183" i="32"/>
  <c r="R183" i="32"/>
  <c r="Q183" i="32"/>
  <c r="O183" i="32"/>
  <c r="N183" i="32"/>
  <c r="L183" i="32"/>
  <c r="K183" i="32"/>
  <c r="AJ182" i="32"/>
  <c r="X182" i="32"/>
  <c r="W182" i="32"/>
  <c r="U182" i="32"/>
  <c r="T182" i="32"/>
  <c r="R182" i="32"/>
  <c r="Q182" i="32"/>
  <c r="O182" i="32"/>
  <c r="N182" i="32"/>
  <c r="L182" i="32"/>
  <c r="K182" i="32"/>
  <c r="AJ181" i="32"/>
  <c r="X181" i="32"/>
  <c r="W181" i="32"/>
  <c r="U181" i="32"/>
  <c r="T181" i="32"/>
  <c r="R181" i="32"/>
  <c r="Q181" i="32"/>
  <c r="O181" i="32"/>
  <c r="N181" i="32"/>
  <c r="L181" i="32"/>
  <c r="K181" i="32"/>
  <c r="AJ180" i="32"/>
  <c r="X180" i="32"/>
  <c r="W180" i="32"/>
  <c r="U180" i="32"/>
  <c r="T180" i="32"/>
  <c r="R180" i="32"/>
  <c r="Q180" i="32"/>
  <c r="L180" i="32"/>
  <c r="K180" i="32"/>
  <c r="AJ179" i="32"/>
  <c r="X179" i="32"/>
  <c r="W179" i="32"/>
  <c r="U179" i="32"/>
  <c r="T179" i="32"/>
  <c r="R179" i="32"/>
  <c r="Q179" i="32"/>
  <c r="O179" i="32"/>
  <c r="N179" i="32"/>
  <c r="L179" i="32"/>
  <c r="K179" i="32"/>
  <c r="AJ178" i="32"/>
  <c r="X178" i="32"/>
  <c r="W178" i="32"/>
  <c r="U178" i="32"/>
  <c r="T178" i="32"/>
  <c r="R178" i="32"/>
  <c r="Q178" i="32"/>
  <c r="O178" i="32"/>
  <c r="N178" i="32"/>
  <c r="L178" i="32"/>
  <c r="K178" i="32"/>
  <c r="AJ177" i="32"/>
  <c r="X177" i="32"/>
  <c r="W177" i="32"/>
  <c r="U177" i="32"/>
  <c r="T177" i="32"/>
  <c r="R177" i="32"/>
  <c r="Q177" i="32"/>
  <c r="O177" i="32"/>
  <c r="N177" i="32"/>
  <c r="L177" i="32"/>
  <c r="K177" i="32"/>
  <c r="AJ176" i="32"/>
  <c r="X176" i="32"/>
  <c r="W176" i="32"/>
  <c r="U176" i="32"/>
  <c r="T176" i="32"/>
  <c r="R176" i="32"/>
  <c r="Q176" i="32"/>
  <c r="O176" i="32"/>
  <c r="N176" i="32"/>
  <c r="L176" i="32"/>
  <c r="K176" i="32"/>
  <c r="AJ175" i="32"/>
  <c r="X175" i="32"/>
  <c r="W175" i="32"/>
  <c r="U175" i="32"/>
  <c r="T175" i="32"/>
  <c r="R175" i="32"/>
  <c r="Q175" i="32"/>
  <c r="O175" i="32"/>
  <c r="N175" i="32"/>
  <c r="L175" i="32"/>
  <c r="K175" i="32"/>
  <c r="AJ174" i="32"/>
  <c r="X174" i="32"/>
  <c r="W174" i="32"/>
  <c r="U174" i="32"/>
  <c r="T174" i="32"/>
  <c r="R174" i="32"/>
  <c r="Q174" i="32"/>
  <c r="O174" i="32"/>
  <c r="N174" i="32"/>
  <c r="L174" i="32"/>
  <c r="K174" i="32"/>
  <c r="AJ173" i="32"/>
  <c r="X173" i="32"/>
  <c r="W173" i="32"/>
  <c r="U173" i="32"/>
  <c r="T173" i="32"/>
  <c r="R173" i="32"/>
  <c r="Q173" i="32"/>
  <c r="N173" i="32"/>
  <c r="L173" i="32"/>
  <c r="K173" i="32"/>
  <c r="AJ172" i="32"/>
  <c r="X172" i="32"/>
  <c r="W172" i="32"/>
  <c r="U172" i="32"/>
  <c r="T172" i="32"/>
  <c r="R172" i="32"/>
  <c r="Q172" i="32"/>
  <c r="O172" i="32"/>
  <c r="N172" i="32"/>
  <c r="L172" i="32"/>
  <c r="K172" i="32"/>
  <c r="AJ171" i="32"/>
  <c r="X171" i="32"/>
  <c r="W171" i="32"/>
  <c r="U171" i="32"/>
  <c r="T171" i="32"/>
  <c r="R171" i="32"/>
  <c r="Q171" i="32"/>
  <c r="O171" i="32"/>
  <c r="N171" i="32"/>
  <c r="L171" i="32"/>
  <c r="K171" i="32"/>
  <c r="AJ170" i="32"/>
  <c r="X170" i="32"/>
  <c r="W170" i="32"/>
  <c r="U170" i="32"/>
  <c r="T170" i="32"/>
  <c r="R170" i="32"/>
  <c r="Q170" i="32"/>
  <c r="O170" i="32"/>
  <c r="N170" i="32"/>
  <c r="L170" i="32"/>
  <c r="K170" i="32"/>
  <c r="AJ169" i="32"/>
  <c r="X169" i="32"/>
  <c r="W169" i="32"/>
  <c r="U169" i="32"/>
  <c r="T169" i="32"/>
  <c r="R169" i="32"/>
  <c r="Q169" i="32"/>
  <c r="O169" i="32"/>
  <c r="N169" i="32"/>
  <c r="L169" i="32"/>
  <c r="K169" i="32"/>
  <c r="AJ168" i="32"/>
  <c r="X168" i="32"/>
  <c r="W168" i="32"/>
  <c r="U168" i="32"/>
  <c r="T168" i="32"/>
  <c r="R168" i="32"/>
  <c r="Q168" i="32"/>
  <c r="O168" i="32"/>
  <c r="N168" i="32"/>
  <c r="L168" i="32"/>
  <c r="K168" i="32"/>
  <c r="AJ167" i="32"/>
  <c r="X167" i="32"/>
  <c r="W167" i="32"/>
  <c r="U167" i="32"/>
  <c r="T167" i="32"/>
  <c r="R167" i="32"/>
  <c r="Q167" i="32"/>
  <c r="O167" i="32"/>
  <c r="N167" i="32"/>
  <c r="L167" i="32"/>
  <c r="K167" i="32"/>
  <c r="AJ166" i="32"/>
  <c r="X166" i="32"/>
  <c r="W166" i="32"/>
  <c r="U166" i="32"/>
  <c r="T166" i="32"/>
  <c r="R166" i="32"/>
  <c r="Q166" i="32"/>
  <c r="O166" i="32"/>
  <c r="L166" i="32"/>
  <c r="K166" i="32"/>
  <c r="AJ165" i="32"/>
  <c r="X165" i="32"/>
  <c r="W165" i="32"/>
  <c r="U165" i="32"/>
  <c r="T165" i="32"/>
  <c r="R165" i="32"/>
  <c r="Q165" i="32"/>
  <c r="O165" i="32"/>
  <c r="N165" i="32"/>
  <c r="L165" i="32"/>
  <c r="K165" i="32"/>
  <c r="AJ164" i="32"/>
  <c r="X164" i="32"/>
  <c r="W164" i="32"/>
  <c r="U164" i="32"/>
  <c r="T164" i="32"/>
  <c r="R164" i="32"/>
  <c r="Q164" i="32"/>
  <c r="O164" i="32"/>
  <c r="N164" i="32"/>
  <c r="L164" i="32"/>
  <c r="K164" i="32"/>
  <c r="AJ163" i="32"/>
  <c r="X163" i="32"/>
  <c r="W163" i="32"/>
  <c r="U163" i="32"/>
  <c r="T163" i="32"/>
  <c r="R163" i="32"/>
  <c r="Q163" i="32"/>
  <c r="O163" i="32"/>
  <c r="N163" i="32"/>
  <c r="L163" i="32"/>
  <c r="K163" i="32"/>
  <c r="AJ114" i="32"/>
  <c r="X114" i="32"/>
  <c r="W114" i="32"/>
  <c r="U114" i="32"/>
  <c r="T114" i="32"/>
  <c r="R114" i="32"/>
  <c r="Q114" i="32"/>
  <c r="O114" i="32"/>
  <c r="N114" i="32"/>
  <c r="L114" i="32"/>
  <c r="K114" i="32"/>
  <c r="AJ113" i="32"/>
  <c r="X113" i="32"/>
  <c r="W113" i="32"/>
  <c r="U113" i="32"/>
  <c r="T113" i="32"/>
  <c r="R113" i="32"/>
  <c r="Q113" i="32"/>
  <c r="O113" i="32"/>
  <c r="N113" i="32"/>
  <c r="L113" i="32"/>
  <c r="K113" i="32"/>
  <c r="AJ112" i="32"/>
  <c r="X112" i="32"/>
  <c r="W112" i="32"/>
  <c r="U112" i="32"/>
  <c r="T112" i="32"/>
  <c r="R112" i="32"/>
  <c r="Q112" i="32"/>
  <c r="O112" i="32"/>
  <c r="N112" i="32"/>
  <c r="L112" i="32"/>
  <c r="K112" i="32"/>
  <c r="AJ111" i="32"/>
  <c r="X111" i="32"/>
  <c r="W111" i="32"/>
  <c r="U111" i="32"/>
  <c r="T111" i="32"/>
  <c r="R111" i="32"/>
  <c r="Q111" i="32"/>
  <c r="O111" i="32"/>
  <c r="L111" i="32"/>
  <c r="K111" i="32"/>
  <c r="AJ110" i="32"/>
  <c r="X110" i="32"/>
  <c r="W110" i="32"/>
  <c r="U110" i="32"/>
  <c r="T110" i="32"/>
  <c r="R110" i="32"/>
  <c r="Q110" i="32"/>
  <c r="O110" i="32"/>
  <c r="N110" i="32"/>
  <c r="L110" i="32"/>
  <c r="K110" i="32"/>
  <c r="AJ109" i="32"/>
  <c r="X109" i="32"/>
  <c r="W109" i="32"/>
  <c r="U109" i="32"/>
  <c r="T109" i="32"/>
  <c r="R109" i="32"/>
  <c r="Q109" i="32"/>
  <c r="O109" i="32"/>
  <c r="N109" i="32"/>
  <c r="L109" i="32"/>
  <c r="K109" i="32"/>
  <c r="AJ108" i="32"/>
  <c r="X108" i="32"/>
  <c r="W108" i="32"/>
  <c r="U108" i="32"/>
  <c r="T108" i="32"/>
  <c r="R108" i="32"/>
  <c r="Q108" i="32"/>
  <c r="O108" i="32"/>
  <c r="N108" i="32"/>
  <c r="L108" i="32"/>
  <c r="K108" i="32"/>
  <c r="AJ107" i="32"/>
  <c r="X107" i="32"/>
  <c r="W107" i="32"/>
  <c r="U107" i="32"/>
  <c r="T107" i="32"/>
  <c r="R107" i="32"/>
  <c r="Q107" i="32"/>
  <c r="O107" i="32"/>
  <c r="N107" i="32"/>
  <c r="L107" i="32"/>
  <c r="K107" i="32"/>
  <c r="AJ106" i="32"/>
  <c r="X106" i="32"/>
  <c r="W106" i="32"/>
  <c r="U106" i="32"/>
  <c r="T106" i="32"/>
  <c r="R106" i="32"/>
  <c r="Q106" i="32"/>
  <c r="O106" i="32"/>
  <c r="N106" i="32"/>
  <c r="L106" i="32"/>
  <c r="K106" i="32"/>
  <c r="AJ105" i="32"/>
  <c r="X105" i="32"/>
  <c r="W105" i="32"/>
  <c r="U105" i="32"/>
  <c r="T105" i="32"/>
  <c r="R105" i="32"/>
  <c r="Q105" i="32"/>
  <c r="O105" i="32"/>
  <c r="N105" i="32"/>
  <c r="L105" i="32"/>
  <c r="K105" i="32"/>
  <c r="AJ104" i="32"/>
  <c r="X104" i="32"/>
  <c r="W104" i="32"/>
  <c r="U104" i="32"/>
  <c r="T104" i="32"/>
  <c r="R104" i="32"/>
  <c r="Q104" i="32"/>
  <c r="O104" i="32"/>
  <c r="N104" i="32"/>
  <c r="L104" i="32"/>
  <c r="K104" i="32"/>
  <c r="AJ103" i="32"/>
  <c r="X103" i="32"/>
  <c r="W103" i="32"/>
  <c r="U103" i="32"/>
  <c r="T103" i="32"/>
  <c r="R103" i="32"/>
  <c r="Q103" i="32"/>
  <c r="O103" i="32"/>
  <c r="N103" i="32"/>
  <c r="L103" i="32"/>
  <c r="K103" i="32"/>
  <c r="AJ102" i="32"/>
  <c r="X102" i="32"/>
  <c r="W102" i="32"/>
  <c r="U102" i="32"/>
  <c r="T102" i="32"/>
  <c r="R102" i="32"/>
  <c r="Q102" i="32"/>
  <c r="O102" i="32"/>
  <c r="N102" i="32"/>
  <c r="L102" i="32"/>
  <c r="K102" i="32"/>
  <c r="AJ101" i="32"/>
  <c r="X101" i="32"/>
  <c r="W101" i="32"/>
  <c r="U101" i="32"/>
  <c r="T101" i="32"/>
  <c r="R101" i="32"/>
  <c r="Q101" i="32"/>
  <c r="O101" i="32"/>
  <c r="N101" i="32"/>
  <c r="L101" i="32"/>
  <c r="K101" i="32"/>
  <c r="AJ100" i="32"/>
  <c r="X100" i="32"/>
  <c r="W100" i="32"/>
  <c r="U100" i="32"/>
  <c r="T100" i="32"/>
  <c r="R100" i="32"/>
  <c r="Q100" i="32"/>
  <c r="O100" i="32"/>
  <c r="N100" i="32"/>
  <c r="L100" i="32"/>
  <c r="K100" i="32"/>
  <c r="AJ99" i="32"/>
  <c r="X99" i="32"/>
  <c r="W99" i="32"/>
  <c r="U99" i="32"/>
  <c r="T99" i="32"/>
  <c r="R99" i="32"/>
  <c r="Q99" i="32"/>
  <c r="O99" i="32"/>
  <c r="N99" i="32"/>
  <c r="L99" i="32"/>
  <c r="K99" i="32"/>
  <c r="AJ98" i="32"/>
  <c r="X98" i="32"/>
  <c r="W98" i="32"/>
  <c r="U98" i="32"/>
  <c r="T98" i="32"/>
  <c r="R98" i="32"/>
  <c r="Q98" i="32"/>
  <c r="O98" i="32"/>
  <c r="N98" i="32"/>
  <c r="L98" i="32"/>
  <c r="K98" i="32"/>
  <c r="AJ97" i="32"/>
  <c r="X97" i="32"/>
  <c r="W97" i="32"/>
  <c r="U97" i="32"/>
  <c r="T97" i="32"/>
  <c r="R97" i="32"/>
  <c r="Q97" i="32"/>
  <c r="O97" i="32"/>
  <c r="N97" i="32"/>
  <c r="L97" i="32"/>
  <c r="K97" i="32"/>
  <c r="AJ96" i="32"/>
  <c r="X96" i="32"/>
  <c r="W96" i="32"/>
  <c r="U96" i="32"/>
  <c r="T96" i="32"/>
  <c r="R96" i="32"/>
  <c r="Q96" i="32"/>
  <c r="O96" i="32"/>
  <c r="N96" i="32"/>
  <c r="L96" i="32"/>
  <c r="K96" i="32"/>
  <c r="AJ95" i="32"/>
  <c r="X95" i="32"/>
  <c r="W95" i="32"/>
  <c r="U95" i="32"/>
  <c r="T95" i="32"/>
  <c r="R95" i="32"/>
  <c r="Q95" i="32"/>
  <c r="O95" i="32"/>
  <c r="N95" i="32"/>
  <c r="L95" i="32"/>
  <c r="K95" i="32"/>
  <c r="AJ94" i="32"/>
  <c r="X94" i="32"/>
  <c r="W94" i="32"/>
  <c r="U94" i="32"/>
  <c r="T94" i="32"/>
  <c r="R94" i="32"/>
  <c r="Q94" i="32"/>
  <c r="O94" i="32"/>
  <c r="N94" i="32"/>
  <c r="L94" i="32"/>
  <c r="K94" i="32"/>
  <c r="AJ93" i="32"/>
  <c r="X93" i="32"/>
  <c r="W93" i="32"/>
  <c r="U93" i="32"/>
  <c r="T93" i="32"/>
  <c r="R93" i="32"/>
  <c r="Q93" i="32"/>
  <c r="O93" i="32"/>
  <c r="N93" i="32"/>
  <c r="L93" i="32"/>
  <c r="K93" i="32"/>
  <c r="AJ92" i="32"/>
  <c r="X92" i="32"/>
  <c r="W92" i="32"/>
  <c r="U92" i="32"/>
  <c r="T92" i="32"/>
  <c r="R92" i="32"/>
  <c r="Q92" i="32"/>
  <c r="O92" i="32"/>
  <c r="N92" i="32"/>
  <c r="L92" i="32"/>
  <c r="K92" i="32"/>
  <c r="AJ91" i="32"/>
  <c r="X91" i="32"/>
  <c r="W91" i="32"/>
  <c r="U91" i="32"/>
  <c r="T91" i="32"/>
  <c r="R91" i="32"/>
  <c r="Q91" i="32"/>
  <c r="L91" i="32"/>
  <c r="K91" i="32"/>
  <c r="AJ90" i="32"/>
  <c r="X90" i="32"/>
  <c r="W90" i="32"/>
  <c r="U90" i="32"/>
  <c r="T90" i="32"/>
  <c r="R90" i="32"/>
  <c r="Q90" i="32"/>
  <c r="O90" i="32"/>
  <c r="N90" i="32"/>
  <c r="L90" i="32"/>
  <c r="K90" i="32"/>
  <c r="AJ89" i="32"/>
  <c r="X89" i="32"/>
  <c r="W89" i="32"/>
  <c r="U89" i="32"/>
  <c r="T89" i="32"/>
  <c r="R89" i="32"/>
  <c r="Q89" i="32"/>
  <c r="O89" i="32"/>
  <c r="N89" i="32"/>
  <c r="L89" i="32"/>
  <c r="K89" i="32"/>
  <c r="AJ88" i="32"/>
  <c r="X88" i="32"/>
  <c r="W88" i="32"/>
  <c r="U88" i="32"/>
  <c r="T88" i="32"/>
  <c r="R88" i="32"/>
  <c r="Q88" i="32"/>
  <c r="O88" i="32"/>
  <c r="N88" i="32"/>
  <c r="L88" i="32"/>
  <c r="K88" i="32"/>
  <c r="AJ87" i="32"/>
  <c r="X87" i="32"/>
  <c r="W87" i="32"/>
  <c r="U87" i="32"/>
  <c r="T87" i="32"/>
  <c r="R87" i="32"/>
  <c r="Q87" i="32"/>
  <c r="O87" i="32"/>
  <c r="N87" i="32"/>
  <c r="L87" i="32"/>
  <c r="K87" i="32"/>
  <c r="AJ86" i="32"/>
  <c r="X86" i="32"/>
  <c r="W86" i="32"/>
  <c r="U86" i="32"/>
  <c r="T86" i="32"/>
  <c r="R86" i="32"/>
  <c r="Q86" i="32"/>
  <c r="O86" i="32"/>
  <c r="N86" i="32"/>
  <c r="L86" i="32"/>
  <c r="K86" i="32"/>
  <c r="AJ85" i="32"/>
  <c r="X85" i="32"/>
  <c r="W85" i="32"/>
  <c r="U85" i="32"/>
  <c r="T85" i="32"/>
  <c r="R85" i="32"/>
  <c r="Q85" i="32"/>
  <c r="O85" i="32"/>
  <c r="N85" i="32"/>
  <c r="L85" i="32"/>
  <c r="K85" i="32"/>
  <c r="AJ84" i="32"/>
  <c r="X84" i="32"/>
  <c r="W84" i="32"/>
  <c r="U84" i="32"/>
  <c r="T84" i="32"/>
  <c r="R84" i="32"/>
  <c r="Q84" i="32"/>
  <c r="L84" i="32"/>
  <c r="K84" i="32"/>
  <c r="AJ83" i="32"/>
  <c r="X83" i="32"/>
  <c r="W83" i="32"/>
  <c r="U83" i="32"/>
  <c r="T83" i="32"/>
  <c r="R83" i="32"/>
  <c r="Q83" i="32"/>
  <c r="O83" i="32"/>
  <c r="N83" i="32"/>
  <c r="L83" i="32"/>
  <c r="K83" i="32"/>
  <c r="AJ82" i="32"/>
  <c r="X82" i="32"/>
  <c r="W82" i="32"/>
  <c r="U82" i="32"/>
  <c r="T82" i="32"/>
  <c r="R82" i="32"/>
  <c r="Q82" i="32"/>
  <c r="O82" i="32"/>
  <c r="N82" i="32"/>
  <c r="L82" i="32"/>
  <c r="K82" i="32"/>
  <c r="AJ81" i="32"/>
  <c r="X81" i="32"/>
  <c r="W81" i="32"/>
  <c r="U81" i="32"/>
  <c r="T81" i="32"/>
  <c r="R81" i="32"/>
  <c r="Q81" i="32"/>
  <c r="O81" i="32"/>
  <c r="N81" i="32"/>
  <c r="L81" i="32"/>
  <c r="K81" i="32"/>
  <c r="AJ80" i="32"/>
  <c r="X80" i="32"/>
  <c r="W80" i="32"/>
  <c r="U80" i="32"/>
  <c r="T80" i="32"/>
  <c r="R80" i="32"/>
  <c r="Q80" i="32"/>
  <c r="O80" i="32"/>
  <c r="N80" i="32"/>
  <c r="L80" i="32"/>
  <c r="K80" i="32"/>
  <c r="AJ79" i="32"/>
  <c r="X79" i="32"/>
  <c r="W79" i="32"/>
  <c r="U79" i="32"/>
  <c r="T79" i="32"/>
  <c r="R79" i="32"/>
  <c r="Q79" i="32"/>
  <c r="O79" i="32"/>
  <c r="N79" i="32"/>
  <c r="L79" i="32"/>
  <c r="K79" i="32"/>
  <c r="AJ78" i="32"/>
  <c r="X78" i="32"/>
  <c r="W78" i="32"/>
  <c r="U78" i="32"/>
  <c r="T78" i="32"/>
  <c r="R78" i="32"/>
  <c r="Q78" i="32"/>
  <c r="O78" i="32"/>
  <c r="N78" i="32"/>
  <c r="L78" i="32"/>
  <c r="K78" i="32"/>
  <c r="AJ77" i="32"/>
  <c r="X77" i="32"/>
  <c r="W77" i="32"/>
  <c r="U77" i="32"/>
  <c r="T77" i="32"/>
  <c r="R77" i="32"/>
  <c r="Q77" i="32"/>
  <c r="O77" i="32"/>
  <c r="N77" i="32"/>
  <c r="L77" i="32"/>
  <c r="K77" i="32"/>
  <c r="AJ76" i="32"/>
  <c r="X76" i="32"/>
  <c r="W76" i="32"/>
  <c r="U76" i="32"/>
  <c r="T76" i="32"/>
  <c r="R76" i="32"/>
  <c r="Q76" i="32"/>
  <c r="L76" i="32"/>
  <c r="K76" i="32"/>
  <c r="AJ75" i="32"/>
  <c r="X75" i="32"/>
  <c r="W75" i="32"/>
  <c r="U75" i="32"/>
  <c r="T75" i="32"/>
  <c r="R75" i="32"/>
  <c r="Q75" i="32"/>
  <c r="O75" i="32"/>
  <c r="N75" i="32"/>
  <c r="L75" i="32"/>
  <c r="K75" i="32"/>
  <c r="AJ74" i="32"/>
  <c r="X74" i="32"/>
  <c r="W74" i="32"/>
  <c r="U74" i="32"/>
  <c r="T74" i="32"/>
  <c r="R74" i="32"/>
  <c r="Q74" i="32"/>
  <c r="O74" i="32"/>
  <c r="N74" i="32"/>
  <c r="L74" i="32"/>
  <c r="K74" i="32"/>
  <c r="AJ73" i="32"/>
  <c r="X73" i="32"/>
  <c r="W73" i="32"/>
  <c r="U73" i="32"/>
  <c r="T73" i="32"/>
  <c r="R73" i="32"/>
  <c r="Q73" i="32"/>
  <c r="O73" i="32"/>
  <c r="N73" i="32"/>
  <c r="L73" i="32"/>
  <c r="K73" i="32"/>
  <c r="AJ72" i="32"/>
  <c r="X72" i="32"/>
  <c r="W72" i="32"/>
  <c r="U72" i="32"/>
  <c r="T72" i="32"/>
  <c r="R72" i="32"/>
  <c r="Q72" i="32"/>
  <c r="O72" i="32"/>
  <c r="N72" i="32"/>
  <c r="L72" i="32"/>
  <c r="K72" i="32"/>
  <c r="AJ71" i="32"/>
  <c r="X71" i="32"/>
  <c r="W71" i="32"/>
  <c r="U71" i="32"/>
  <c r="T71" i="32"/>
  <c r="R71" i="32"/>
  <c r="Q71" i="32"/>
  <c r="O71" i="32"/>
  <c r="N71" i="32"/>
  <c r="L71" i="32"/>
  <c r="K71" i="32"/>
  <c r="AJ70" i="32"/>
  <c r="X70" i="32"/>
  <c r="W70" i="32"/>
  <c r="U70" i="32"/>
  <c r="T70" i="32"/>
  <c r="R70" i="32"/>
  <c r="Q70" i="32"/>
  <c r="O70" i="32"/>
  <c r="N70" i="32"/>
  <c r="L70" i="32"/>
  <c r="K70" i="32"/>
  <c r="AJ69" i="32"/>
  <c r="X69" i="32"/>
  <c r="W69" i="32"/>
  <c r="U69" i="32"/>
  <c r="T69" i="32"/>
  <c r="R69" i="32"/>
  <c r="Q69" i="32"/>
  <c r="O69" i="32"/>
  <c r="N69" i="32"/>
  <c r="L69" i="32"/>
  <c r="K69" i="32"/>
  <c r="AJ68" i="32"/>
  <c r="X68" i="32"/>
  <c r="W68" i="32"/>
  <c r="U68" i="32"/>
  <c r="T68" i="32"/>
  <c r="R68" i="32"/>
  <c r="Q68" i="32"/>
  <c r="L68" i="32"/>
  <c r="K68" i="32"/>
  <c r="AJ67" i="32"/>
  <c r="X67" i="32"/>
  <c r="W67" i="32"/>
  <c r="U67" i="32"/>
  <c r="T67" i="32"/>
  <c r="R67" i="32"/>
  <c r="Q67" i="32"/>
  <c r="O67" i="32"/>
  <c r="N67" i="32"/>
  <c r="L67" i="32"/>
  <c r="K67" i="32"/>
  <c r="AJ66" i="32"/>
  <c r="X66" i="32"/>
  <c r="W66" i="32"/>
  <c r="U66" i="32"/>
  <c r="T66" i="32"/>
  <c r="R66" i="32"/>
  <c r="Q66" i="32"/>
  <c r="O66" i="32"/>
  <c r="N66" i="32"/>
  <c r="L66" i="32"/>
  <c r="K66" i="32"/>
  <c r="AJ65" i="32"/>
  <c r="X65" i="32"/>
  <c r="W65" i="32"/>
  <c r="U65" i="32"/>
  <c r="T65" i="32"/>
  <c r="R65" i="32"/>
  <c r="Q65" i="32"/>
  <c r="O65" i="32"/>
  <c r="N65" i="32"/>
  <c r="L65" i="32"/>
  <c r="K65" i="32"/>
  <c r="AJ64" i="32"/>
  <c r="X64" i="32"/>
  <c r="W64" i="32"/>
  <c r="U64" i="32"/>
  <c r="T64" i="32"/>
  <c r="R64" i="32"/>
  <c r="Q64" i="32"/>
  <c r="O64" i="32"/>
  <c r="N64" i="32"/>
  <c r="L64" i="32"/>
  <c r="K64" i="32"/>
  <c r="AJ63" i="32"/>
  <c r="X63" i="32"/>
  <c r="W63" i="32"/>
  <c r="U63" i="32"/>
  <c r="T63" i="32"/>
  <c r="R63" i="32"/>
  <c r="Q63" i="32"/>
  <c r="O63" i="32"/>
  <c r="N63" i="32"/>
  <c r="L63" i="32"/>
  <c r="K63" i="32"/>
  <c r="AJ62" i="32"/>
  <c r="X62" i="32"/>
  <c r="W62" i="32"/>
  <c r="U62" i="32"/>
  <c r="T62" i="32"/>
  <c r="R62" i="32"/>
  <c r="Q62" i="32"/>
  <c r="O62" i="32"/>
  <c r="N62" i="32"/>
  <c r="L62" i="32"/>
  <c r="K62" i="32"/>
  <c r="AJ61" i="32"/>
  <c r="X61" i="32"/>
  <c r="W61" i="32"/>
  <c r="U61" i="32"/>
  <c r="T61" i="32"/>
  <c r="R61" i="32"/>
  <c r="Q61" i="32"/>
  <c r="O61" i="32"/>
  <c r="N61" i="32"/>
  <c r="L61" i="32"/>
  <c r="K61" i="32"/>
  <c r="AJ60" i="32"/>
  <c r="X60" i="32"/>
  <c r="W60" i="32"/>
  <c r="U60" i="32"/>
  <c r="T60" i="32"/>
  <c r="R60" i="32"/>
  <c r="Q60" i="32"/>
  <c r="L60" i="32"/>
  <c r="K60" i="32"/>
  <c r="AJ59" i="32"/>
  <c r="X59" i="32"/>
  <c r="W59" i="32"/>
  <c r="U59" i="32"/>
  <c r="T59" i="32"/>
  <c r="R59" i="32"/>
  <c r="Q59" i="32"/>
  <c r="O59" i="32"/>
  <c r="N59" i="32"/>
  <c r="L59" i="32"/>
  <c r="K59" i="32"/>
  <c r="AJ58" i="32"/>
  <c r="X58" i="32"/>
  <c r="W58" i="32"/>
  <c r="U58" i="32"/>
  <c r="T58" i="32"/>
  <c r="R58" i="32"/>
  <c r="Q58" i="32"/>
  <c r="O58" i="32"/>
  <c r="N58" i="32"/>
  <c r="L58" i="32"/>
  <c r="K58" i="32"/>
  <c r="AJ57" i="32"/>
  <c r="X57" i="32"/>
  <c r="W57" i="32"/>
  <c r="U57" i="32"/>
  <c r="T57" i="32"/>
  <c r="R57" i="32"/>
  <c r="Q57" i="32"/>
  <c r="O57" i="32"/>
  <c r="N57" i="32"/>
  <c r="L57" i="32"/>
  <c r="K57" i="32"/>
  <c r="AJ56" i="32"/>
  <c r="X56" i="32"/>
  <c r="W56" i="32"/>
  <c r="U56" i="32"/>
  <c r="T56" i="32"/>
  <c r="R56" i="32"/>
  <c r="Q56" i="32"/>
  <c r="O56" i="32"/>
  <c r="N56" i="32"/>
  <c r="L56" i="32"/>
  <c r="K56" i="32"/>
  <c r="AJ55" i="32"/>
  <c r="X55" i="32"/>
  <c r="W55" i="32"/>
  <c r="U55" i="32"/>
  <c r="T55" i="32"/>
  <c r="R55" i="32"/>
  <c r="Q55" i="32"/>
  <c r="O55" i="32"/>
  <c r="N55" i="32"/>
  <c r="L55" i="32"/>
  <c r="K55" i="32"/>
  <c r="AJ53" i="32"/>
  <c r="X53" i="32"/>
  <c r="W53" i="32"/>
  <c r="U53" i="32"/>
  <c r="T53" i="32"/>
  <c r="R53" i="32"/>
  <c r="Q53" i="32"/>
  <c r="O53" i="32"/>
  <c r="N53" i="32"/>
  <c r="L53" i="32"/>
  <c r="K53" i="32"/>
  <c r="AJ52" i="32"/>
  <c r="X52" i="32"/>
  <c r="W52" i="32"/>
  <c r="U52" i="32"/>
  <c r="T52" i="32"/>
  <c r="R52" i="32"/>
  <c r="Q52" i="32"/>
  <c r="L52" i="32"/>
  <c r="K52" i="32"/>
  <c r="AJ51" i="32"/>
  <c r="X51" i="32"/>
  <c r="W51" i="32"/>
  <c r="U51" i="32"/>
  <c r="T51" i="32"/>
  <c r="R51" i="32"/>
  <c r="Q51" i="32"/>
  <c r="O51" i="32"/>
  <c r="N51" i="32"/>
  <c r="L51" i="32"/>
  <c r="K51" i="32"/>
  <c r="AJ50" i="32"/>
  <c r="X50" i="32"/>
  <c r="W50" i="32"/>
  <c r="U50" i="32"/>
  <c r="T50" i="32"/>
  <c r="R50" i="32"/>
  <c r="Q50" i="32"/>
  <c r="O50" i="32"/>
  <c r="N50" i="32"/>
  <c r="L50" i="32"/>
  <c r="K50" i="32"/>
  <c r="AJ49" i="32"/>
  <c r="X49" i="32"/>
  <c r="W49" i="32"/>
  <c r="U49" i="32"/>
  <c r="T49" i="32"/>
  <c r="R49" i="32"/>
  <c r="Q49" i="32"/>
  <c r="O49" i="32"/>
  <c r="N49" i="32"/>
  <c r="L49" i="32"/>
  <c r="K49" i="32"/>
  <c r="AJ48" i="32"/>
  <c r="X48" i="32"/>
  <c r="W48" i="32"/>
  <c r="U48" i="32"/>
  <c r="T48" i="32"/>
  <c r="R48" i="32"/>
  <c r="Q48" i="32"/>
  <c r="O48" i="32"/>
  <c r="N48" i="32"/>
  <c r="L48" i="32"/>
  <c r="K48" i="32"/>
  <c r="AJ47" i="32"/>
  <c r="X47" i="32"/>
  <c r="W47" i="32"/>
  <c r="U47" i="32"/>
  <c r="T47" i="32"/>
  <c r="R47" i="32"/>
  <c r="Q47" i="32"/>
  <c r="O47" i="32"/>
  <c r="N47" i="32"/>
  <c r="L47" i="32"/>
  <c r="K47" i="32"/>
  <c r="AJ46" i="32"/>
  <c r="X46" i="32"/>
  <c r="W46" i="32"/>
  <c r="U46" i="32"/>
  <c r="T46" i="32"/>
  <c r="R46" i="32"/>
  <c r="Q46" i="32"/>
  <c r="O46" i="32"/>
  <c r="N46" i="32"/>
  <c r="L46" i="32"/>
  <c r="K46" i="32"/>
  <c r="AJ45" i="32"/>
  <c r="X45" i="32"/>
  <c r="W45" i="32"/>
  <c r="U45" i="32"/>
  <c r="T45" i="32"/>
  <c r="R45" i="32"/>
  <c r="Q45" i="32"/>
  <c r="O45" i="32"/>
  <c r="N45" i="32"/>
  <c r="L45" i="32"/>
  <c r="K45" i="32"/>
  <c r="AJ44" i="32"/>
  <c r="X44" i="32"/>
  <c r="W44" i="32"/>
  <c r="U44" i="32"/>
  <c r="T44" i="32"/>
  <c r="R44" i="32"/>
  <c r="Q44" i="32"/>
  <c r="L44" i="32"/>
  <c r="K44" i="32"/>
  <c r="AJ43" i="32"/>
  <c r="X43" i="32"/>
  <c r="W43" i="32"/>
  <c r="U43" i="32"/>
  <c r="T43" i="32"/>
  <c r="R43" i="32"/>
  <c r="Q43" i="32"/>
  <c r="O43" i="32"/>
  <c r="N43" i="32"/>
  <c r="L43" i="32"/>
  <c r="K43" i="32"/>
  <c r="AJ42" i="32"/>
  <c r="X42" i="32"/>
  <c r="W42" i="32"/>
  <c r="U42" i="32"/>
  <c r="T42" i="32"/>
  <c r="R42" i="32"/>
  <c r="Q42" i="32"/>
  <c r="O42" i="32"/>
  <c r="N42" i="32"/>
  <c r="L42" i="32"/>
  <c r="K42" i="32"/>
  <c r="AJ41" i="32"/>
  <c r="X41" i="32"/>
  <c r="W41" i="32"/>
  <c r="U41" i="32"/>
  <c r="T41" i="32"/>
  <c r="R41" i="32"/>
  <c r="Q41" i="32"/>
  <c r="O41" i="32"/>
  <c r="N41" i="32"/>
  <c r="L41" i="32"/>
  <c r="K41" i="32"/>
  <c r="AJ40" i="32"/>
  <c r="X40" i="32"/>
  <c r="W40" i="32"/>
  <c r="U40" i="32"/>
  <c r="T40" i="32"/>
  <c r="R40" i="32"/>
  <c r="Q40" i="32"/>
  <c r="O40" i="32"/>
  <c r="N40" i="32"/>
  <c r="L40" i="32"/>
  <c r="K40" i="32"/>
  <c r="AJ39" i="32"/>
  <c r="X39" i="32"/>
  <c r="W39" i="32"/>
  <c r="U39" i="32"/>
  <c r="T39" i="32"/>
  <c r="R39" i="32"/>
  <c r="Q39" i="32"/>
  <c r="O39" i="32"/>
  <c r="N39" i="32"/>
  <c r="L39" i="32"/>
  <c r="K39" i="32"/>
  <c r="AJ38" i="32"/>
  <c r="X38" i="32"/>
  <c r="W38" i="32"/>
  <c r="U38" i="32"/>
  <c r="T38" i="32"/>
  <c r="R38" i="32"/>
  <c r="Q38" i="32"/>
  <c r="O38" i="32"/>
  <c r="N38" i="32"/>
  <c r="L38" i="32"/>
  <c r="K38" i="32"/>
  <c r="AJ37" i="32"/>
  <c r="X37" i="32"/>
  <c r="W37" i="32"/>
  <c r="U37" i="32"/>
  <c r="T37" i="32"/>
  <c r="R37" i="32"/>
  <c r="Q37" i="32"/>
  <c r="L37" i="32"/>
  <c r="K37" i="32"/>
  <c r="AJ36" i="32"/>
  <c r="X36" i="32"/>
  <c r="W36" i="32"/>
  <c r="U36" i="32"/>
  <c r="T36" i="32"/>
  <c r="R36" i="32"/>
  <c r="Q36" i="32"/>
  <c r="O36" i="32"/>
  <c r="N36" i="32"/>
  <c r="L36" i="32"/>
  <c r="K36" i="32"/>
  <c r="AJ35" i="32"/>
  <c r="X35" i="32"/>
  <c r="W35" i="32"/>
  <c r="U35" i="32"/>
  <c r="T35" i="32"/>
  <c r="R35" i="32"/>
  <c r="Q35" i="32"/>
  <c r="O35" i="32"/>
  <c r="N35" i="32"/>
  <c r="L35" i="32"/>
  <c r="K35" i="32"/>
  <c r="AJ34" i="32"/>
  <c r="X34" i="32"/>
  <c r="W34" i="32"/>
  <c r="U34" i="32"/>
  <c r="T34" i="32"/>
  <c r="R34" i="32"/>
  <c r="Q34" i="32"/>
  <c r="O34" i="32"/>
  <c r="N34" i="32"/>
  <c r="L34" i="32"/>
  <c r="K34" i="32"/>
  <c r="AJ33" i="32"/>
  <c r="X33" i="32"/>
  <c r="W33" i="32"/>
  <c r="U33" i="32"/>
  <c r="T33" i="32"/>
  <c r="R33" i="32"/>
  <c r="Q33" i="32"/>
  <c r="O33" i="32"/>
  <c r="N33" i="32"/>
  <c r="L33" i="32"/>
  <c r="K33" i="32"/>
  <c r="AJ32" i="32"/>
  <c r="X32" i="32"/>
  <c r="W32" i="32"/>
  <c r="U32" i="32"/>
  <c r="T32" i="32"/>
  <c r="R32" i="32"/>
  <c r="Q32" i="32"/>
  <c r="O32" i="32"/>
  <c r="N32" i="32"/>
  <c r="L32" i="32"/>
  <c r="K32" i="32"/>
  <c r="AJ31" i="32"/>
  <c r="X31" i="32"/>
  <c r="W31" i="32"/>
  <c r="U31" i="32"/>
  <c r="T31" i="32"/>
  <c r="R31" i="32"/>
  <c r="Q31" i="32"/>
  <c r="O31" i="32"/>
  <c r="N31" i="32"/>
  <c r="L31" i="32"/>
  <c r="K31" i="32"/>
  <c r="AJ30" i="32"/>
  <c r="X30" i="32"/>
  <c r="W30" i="32"/>
  <c r="U30" i="32"/>
  <c r="T30" i="32"/>
  <c r="R30" i="32"/>
  <c r="Q30" i="32"/>
  <c r="O30" i="32"/>
  <c r="N30" i="32"/>
  <c r="L30" i="32"/>
  <c r="K30" i="32"/>
  <c r="AJ29" i="32"/>
  <c r="X29" i="32"/>
  <c r="W29" i="32"/>
  <c r="U29" i="32"/>
  <c r="T29" i="32"/>
  <c r="R29" i="32"/>
  <c r="Q29" i="32"/>
  <c r="N29" i="32"/>
  <c r="L29" i="32"/>
  <c r="K29" i="32"/>
  <c r="AJ28" i="32"/>
  <c r="X28" i="32"/>
  <c r="W28" i="32"/>
  <c r="U28" i="32"/>
  <c r="T28" i="32"/>
  <c r="R28" i="32"/>
  <c r="Q28" i="32"/>
  <c r="O28" i="32"/>
  <c r="N28" i="32"/>
  <c r="L28" i="32"/>
  <c r="K28" i="32"/>
  <c r="AJ27" i="32"/>
  <c r="X27" i="32"/>
  <c r="W27" i="32"/>
  <c r="U27" i="32"/>
  <c r="T27" i="32"/>
  <c r="R27" i="32"/>
  <c r="Q27" i="32"/>
  <c r="O27" i="32"/>
  <c r="N27" i="32"/>
  <c r="L27" i="32"/>
  <c r="K27" i="32"/>
  <c r="AJ26" i="32"/>
  <c r="X26" i="32"/>
  <c r="W26" i="32"/>
  <c r="U26" i="32"/>
  <c r="T26" i="32"/>
  <c r="R26" i="32"/>
  <c r="Q26" i="32"/>
  <c r="O26" i="32"/>
  <c r="N26" i="32"/>
  <c r="L26" i="32"/>
  <c r="K26" i="32"/>
  <c r="AJ25" i="32"/>
  <c r="X25" i="32"/>
  <c r="W25" i="32"/>
  <c r="U25" i="32"/>
  <c r="T25" i="32"/>
  <c r="R25" i="32"/>
  <c r="Q25" i="32"/>
  <c r="O25" i="32"/>
  <c r="N25" i="32"/>
  <c r="L25" i="32"/>
  <c r="K25" i="32"/>
  <c r="AJ24" i="32"/>
  <c r="X24" i="32"/>
  <c r="W24" i="32"/>
  <c r="U24" i="32"/>
  <c r="T24" i="32"/>
  <c r="R24" i="32"/>
  <c r="Q24" i="32"/>
  <c r="O24" i="32"/>
  <c r="N24" i="32"/>
  <c r="L24" i="32"/>
  <c r="K24" i="32"/>
  <c r="AJ23" i="32"/>
  <c r="X23" i="32"/>
  <c r="W23" i="32"/>
  <c r="U23" i="32"/>
  <c r="T23" i="32"/>
  <c r="R23" i="32"/>
  <c r="Q23" i="32"/>
  <c r="O23" i="32"/>
  <c r="N23" i="32"/>
  <c r="L23" i="32"/>
  <c r="K23" i="32"/>
  <c r="AJ22" i="32"/>
  <c r="X22" i="32"/>
  <c r="W22" i="32"/>
  <c r="U22" i="32"/>
  <c r="T22" i="32"/>
  <c r="R22" i="32"/>
  <c r="Q22" i="32"/>
  <c r="O22" i="32"/>
  <c r="N22" i="32"/>
  <c r="L22" i="32"/>
  <c r="K22" i="32"/>
  <c r="AJ21" i="32"/>
  <c r="X21" i="32"/>
  <c r="W21" i="32"/>
  <c r="U21" i="32"/>
  <c r="T21" i="32"/>
  <c r="R21" i="32"/>
  <c r="Q21" i="32"/>
  <c r="O21" i="32"/>
  <c r="L21" i="32"/>
  <c r="K21" i="32"/>
  <c r="AJ20" i="32"/>
  <c r="X20" i="32"/>
  <c r="W20" i="32"/>
  <c r="U20" i="32"/>
  <c r="T20" i="32"/>
  <c r="R20" i="32"/>
  <c r="Q20" i="32"/>
  <c r="O20" i="32"/>
  <c r="N20" i="32"/>
  <c r="L20" i="32"/>
  <c r="K20" i="32"/>
  <c r="AJ19" i="32"/>
  <c r="X19" i="32"/>
  <c r="W19" i="32"/>
  <c r="U19" i="32"/>
  <c r="T19" i="32"/>
  <c r="R19" i="32"/>
  <c r="Q19" i="32"/>
  <c r="O19" i="32"/>
  <c r="N19" i="32"/>
  <c r="L19" i="32"/>
  <c r="K19" i="32"/>
  <c r="AJ18" i="32"/>
  <c r="X18" i="32"/>
  <c r="W18" i="32"/>
  <c r="U18" i="32"/>
  <c r="T18" i="32"/>
  <c r="R18" i="32"/>
  <c r="Q18" i="32"/>
  <c r="O18" i="32"/>
  <c r="N18" i="32"/>
  <c r="L18" i="32"/>
  <c r="K18" i="32"/>
  <c r="AJ17" i="32"/>
  <c r="X17" i="32"/>
  <c r="W17" i="32"/>
  <c r="U17" i="32"/>
  <c r="T17" i="32"/>
  <c r="R17" i="32"/>
  <c r="Q17" i="32"/>
  <c r="O17" i="32"/>
  <c r="N17" i="32"/>
  <c r="L17" i="32"/>
  <c r="K17" i="32"/>
  <c r="AJ16" i="32"/>
  <c r="X16" i="32"/>
  <c r="W16" i="32"/>
  <c r="U16" i="32"/>
  <c r="T16" i="32"/>
  <c r="R16" i="32"/>
  <c r="Q16" i="32"/>
  <c r="O16" i="32"/>
  <c r="N16" i="32"/>
  <c r="L16" i="32"/>
  <c r="K16" i="32"/>
  <c r="AJ15" i="32"/>
  <c r="X15" i="32"/>
  <c r="W15" i="32"/>
  <c r="U15" i="32"/>
  <c r="T15" i="32"/>
  <c r="R15" i="32"/>
  <c r="Q15" i="32"/>
  <c r="O15" i="32"/>
  <c r="N15" i="32"/>
  <c r="L15" i="32"/>
  <c r="K15" i="32"/>
  <c r="AJ14" i="32"/>
  <c r="X14" i="32"/>
  <c r="W14" i="32"/>
  <c r="U14" i="32"/>
  <c r="T14" i="32"/>
  <c r="R14" i="32"/>
  <c r="Q14" i="32"/>
  <c r="O14" i="32"/>
  <c r="N14" i="32"/>
  <c r="L14" i="32"/>
  <c r="K14" i="32"/>
  <c r="AJ13" i="32"/>
  <c r="X13" i="32"/>
  <c r="W13" i="32"/>
  <c r="U13" i="32"/>
  <c r="T13" i="32"/>
  <c r="R13" i="32"/>
  <c r="Q13" i="32"/>
  <c r="O13" i="32"/>
  <c r="N13" i="32"/>
  <c r="L13" i="32"/>
  <c r="K13" i="32"/>
  <c r="AT10" i="32"/>
  <c r="AQ10" i="32"/>
  <c r="AJ207" i="31"/>
  <c r="X207" i="31"/>
  <c r="W207" i="31"/>
  <c r="U207" i="31"/>
  <c r="T207" i="31"/>
  <c r="R207" i="31"/>
  <c r="Q207" i="31"/>
  <c r="O207" i="31"/>
  <c r="N207" i="31"/>
  <c r="L207" i="31"/>
  <c r="K207" i="31"/>
  <c r="AJ206" i="31"/>
  <c r="X206" i="31"/>
  <c r="W206" i="31"/>
  <c r="U206" i="31"/>
  <c r="T206" i="31"/>
  <c r="R206" i="31"/>
  <c r="Q206" i="31"/>
  <c r="O206" i="31"/>
  <c r="N206" i="31"/>
  <c r="L206" i="31"/>
  <c r="K206" i="31"/>
  <c r="AJ205" i="31"/>
  <c r="X205" i="31"/>
  <c r="W205" i="31"/>
  <c r="U205" i="31"/>
  <c r="T205" i="31"/>
  <c r="R205" i="31"/>
  <c r="Q205" i="31"/>
  <c r="O205" i="31"/>
  <c r="N205" i="31"/>
  <c r="L205" i="31"/>
  <c r="K205" i="31"/>
  <c r="AJ204" i="31"/>
  <c r="X204" i="31"/>
  <c r="W204" i="31"/>
  <c r="U204" i="31"/>
  <c r="T204" i="31"/>
  <c r="R204" i="31"/>
  <c r="Q204" i="31"/>
  <c r="N204" i="31"/>
  <c r="L204" i="31"/>
  <c r="K204" i="31"/>
  <c r="AJ203" i="31"/>
  <c r="X203" i="31"/>
  <c r="W203" i="31"/>
  <c r="U203" i="31"/>
  <c r="T203" i="31"/>
  <c r="R203" i="31"/>
  <c r="Q203" i="31"/>
  <c r="O203" i="31"/>
  <c r="N203" i="31"/>
  <c r="L203" i="31"/>
  <c r="K203" i="31"/>
  <c r="AJ202" i="31"/>
  <c r="X202" i="31"/>
  <c r="W202" i="31"/>
  <c r="U202" i="31"/>
  <c r="T202" i="31"/>
  <c r="R202" i="31"/>
  <c r="Q202" i="31"/>
  <c r="O202" i="31"/>
  <c r="N202" i="31"/>
  <c r="L202" i="31"/>
  <c r="K202" i="31"/>
  <c r="AJ201" i="31"/>
  <c r="X201" i="31"/>
  <c r="W201" i="31"/>
  <c r="U201" i="31"/>
  <c r="T201" i="31"/>
  <c r="R201" i="31"/>
  <c r="Q201" i="31"/>
  <c r="O201" i="31"/>
  <c r="N201" i="31"/>
  <c r="L201" i="31"/>
  <c r="K201" i="31"/>
  <c r="AJ200" i="31"/>
  <c r="X200" i="31"/>
  <c r="W200" i="31"/>
  <c r="U200" i="31"/>
  <c r="T200" i="31"/>
  <c r="R200" i="31"/>
  <c r="Q200" i="31"/>
  <c r="O200" i="31"/>
  <c r="N200" i="31"/>
  <c r="L200" i="31"/>
  <c r="K200" i="31"/>
  <c r="AJ199" i="31"/>
  <c r="X199" i="31"/>
  <c r="W199" i="31"/>
  <c r="U199" i="31"/>
  <c r="T199" i="31"/>
  <c r="R199" i="31"/>
  <c r="Q199" i="31"/>
  <c r="O199" i="31"/>
  <c r="N199" i="31"/>
  <c r="L199" i="31"/>
  <c r="K199" i="31"/>
  <c r="AJ198" i="31"/>
  <c r="X198" i="31"/>
  <c r="W198" i="31"/>
  <c r="U198" i="31"/>
  <c r="T198" i="31"/>
  <c r="R198" i="31"/>
  <c r="Q198" i="31"/>
  <c r="O198" i="31"/>
  <c r="N198" i="31"/>
  <c r="L198" i="31"/>
  <c r="K198" i="31"/>
  <c r="AJ197" i="31"/>
  <c r="X197" i="31"/>
  <c r="W197" i="31"/>
  <c r="U197" i="31"/>
  <c r="T197" i="31"/>
  <c r="R197" i="31"/>
  <c r="Q197" i="31"/>
  <c r="O197" i="31"/>
  <c r="N197" i="31"/>
  <c r="L197" i="31"/>
  <c r="K197" i="31"/>
  <c r="AJ196" i="31"/>
  <c r="X196" i="31"/>
  <c r="W196" i="31"/>
  <c r="U196" i="31"/>
  <c r="T196" i="31"/>
  <c r="R196" i="31"/>
  <c r="Q196" i="31"/>
  <c r="N196" i="31"/>
  <c r="L196" i="31"/>
  <c r="K196" i="31"/>
  <c r="AJ195" i="31"/>
  <c r="X195" i="31"/>
  <c r="W195" i="31"/>
  <c r="U195" i="31"/>
  <c r="T195" i="31"/>
  <c r="R195" i="31"/>
  <c r="Q195" i="31"/>
  <c r="O195" i="31"/>
  <c r="N195" i="31"/>
  <c r="L195" i="31"/>
  <c r="K195" i="31"/>
  <c r="AJ194" i="31"/>
  <c r="X194" i="31"/>
  <c r="W194" i="31"/>
  <c r="U194" i="31"/>
  <c r="T194" i="31"/>
  <c r="R194" i="31"/>
  <c r="Q194" i="31"/>
  <c r="O194" i="31"/>
  <c r="N194" i="31"/>
  <c r="L194" i="31"/>
  <c r="K194" i="31"/>
  <c r="AJ193" i="31"/>
  <c r="X193" i="31"/>
  <c r="W193" i="31"/>
  <c r="U193" i="31"/>
  <c r="T193" i="31"/>
  <c r="R193" i="31"/>
  <c r="Q193" i="31"/>
  <c r="O193" i="31"/>
  <c r="N193" i="31"/>
  <c r="L193" i="31"/>
  <c r="K193" i="31"/>
  <c r="AJ192" i="31"/>
  <c r="X192" i="31"/>
  <c r="W192" i="31"/>
  <c r="U192" i="31"/>
  <c r="T192" i="31"/>
  <c r="R192" i="31"/>
  <c r="Q192" i="31"/>
  <c r="O192" i="31"/>
  <c r="N192" i="31"/>
  <c r="L192" i="31"/>
  <c r="K192" i="31"/>
  <c r="AJ191" i="31"/>
  <c r="X191" i="31"/>
  <c r="W191" i="31"/>
  <c r="U191" i="31"/>
  <c r="T191" i="31"/>
  <c r="R191" i="31"/>
  <c r="Q191" i="31"/>
  <c r="O191" i="31"/>
  <c r="N191" i="31"/>
  <c r="L191" i="31"/>
  <c r="K191" i="31"/>
  <c r="AJ190" i="31"/>
  <c r="X190" i="31"/>
  <c r="W190" i="31"/>
  <c r="U190" i="31"/>
  <c r="T190" i="31"/>
  <c r="R190" i="31"/>
  <c r="Q190" i="31"/>
  <c r="O190" i="31"/>
  <c r="N190" i="31"/>
  <c r="L190" i="31"/>
  <c r="K190" i="31"/>
  <c r="AJ189" i="31"/>
  <c r="X189" i="31"/>
  <c r="W189" i="31"/>
  <c r="U189" i="31"/>
  <c r="T189" i="31"/>
  <c r="R189" i="31"/>
  <c r="Q189" i="31"/>
  <c r="L189" i="31"/>
  <c r="K189" i="31"/>
  <c r="AJ188" i="31"/>
  <c r="X188" i="31"/>
  <c r="W188" i="31"/>
  <c r="U188" i="31"/>
  <c r="T188" i="31"/>
  <c r="R188" i="31"/>
  <c r="Q188" i="31"/>
  <c r="O188" i="31"/>
  <c r="N188" i="31"/>
  <c r="L188" i="31"/>
  <c r="K188" i="31"/>
  <c r="AJ187" i="31"/>
  <c r="X187" i="31"/>
  <c r="W187" i="31"/>
  <c r="U187" i="31"/>
  <c r="T187" i="31"/>
  <c r="R187" i="31"/>
  <c r="Q187" i="31"/>
  <c r="O187" i="31"/>
  <c r="N187" i="31"/>
  <c r="L187" i="31"/>
  <c r="K187" i="31"/>
  <c r="AJ186" i="31"/>
  <c r="X186" i="31"/>
  <c r="W186" i="31"/>
  <c r="U186" i="31"/>
  <c r="T186" i="31"/>
  <c r="R186" i="31"/>
  <c r="Q186" i="31"/>
  <c r="O186" i="31"/>
  <c r="N186" i="31"/>
  <c r="L186" i="31"/>
  <c r="K186" i="31"/>
  <c r="AJ185" i="31"/>
  <c r="X185" i="31"/>
  <c r="W185" i="31"/>
  <c r="U185" i="31"/>
  <c r="T185" i="31"/>
  <c r="R185" i="31"/>
  <c r="Q185" i="31"/>
  <c r="O185" i="31"/>
  <c r="N185" i="31"/>
  <c r="L185" i="31"/>
  <c r="K185" i="31"/>
  <c r="AJ184" i="31"/>
  <c r="X184" i="31"/>
  <c r="W184" i="31"/>
  <c r="U184" i="31"/>
  <c r="T184" i="31"/>
  <c r="R184" i="31"/>
  <c r="Q184" i="31"/>
  <c r="O184" i="31"/>
  <c r="N184" i="31"/>
  <c r="L184" i="31"/>
  <c r="K184" i="31"/>
  <c r="AJ183" i="31"/>
  <c r="X183" i="31"/>
  <c r="W183" i="31"/>
  <c r="U183" i="31"/>
  <c r="T183" i="31"/>
  <c r="R183" i="31"/>
  <c r="Q183" i="31"/>
  <c r="O183" i="31"/>
  <c r="N183" i="31"/>
  <c r="L183" i="31"/>
  <c r="K183" i="31"/>
  <c r="AJ182" i="31"/>
  <c r="X182" i="31"/>
  <c r="W182" i="31"/>
  <c r="U182" i="31"/>
  <c r="T182" i="31"/>
  <c r="R182" i="31"/>
  <c r="Q182" i="31"/>
  <c r="O182" i="31"/>
  <c r="N182" i="31"/>
  <c r="L182" i="31"/>
  <c r="K182" i="31"/>
  <c r="AJ181" i="31"/>
  <c r="X181" i="31"/>
  <c r="W181" i="31"/>
  <c r="U181" i="31"/>
  <c r="T181" i="31"/>
  <c r="R181" i="31"/>
  <c r="Q181" i="31"/>
  <c r="O181" i="31"/>
  <c r="N181" i="31"/>
  <c r="L181" i="31"/>
  <c r="K181" i="31"/>
  <c r="AJ180" i="31"/>
  <c r="X180" i="31"/>
  <c r="W180" i="31"/>
  <c r="U180" i="31"/>
  <c r="T180" i="31"/>
  <c r="R180" i="31"/>
  <c r="Q180" i="31"/>
  <c r="O180" i="31"/>
  <c r="N180" i="31"/>
  <c r="L180" i="31"/>
  <c r="K180" i="31"/>
  <c r="AJ179" i="31"/>
  <c r="X179" i="31"/>
  <c r="W179" i="31"/>
  <c r="U179" i="31"/>
  <c r="T179" i="31"/>
  <c r="R179" i="31"/>
  <c r="Q179" i="31"/>
  <c r="O179" i="31"/>
  <c r="N179" i="31"/>
  <c r="L179" i="31"/>
  <c r="K179" i="31"/>
  <c r="AJ178" i="31"/>
  <c r="X178" i="31"/>
  <c r="W178" i="31"/>
  <c r="U178" i="31"/>
  <c r="T178" i="31"/>
  <c r="R178" i="31"/>
  <c r="Q178" i="31"/>
  <c r="O178" i="31"/>
  <c r="N178" i="31"/>
  <c r="L178" i="31"/>
  <c r="K178" i="31"/>
  <c r="AJ177" i="31"/>
  <c r="X177" i="31"/>
  <c r="W177" i="31"/>
  <c r="U177" i="31"/>
  <c r="T177" i="31"/>
  <c r="R177" i="31"/>
  <c r="Q177" i="31"/>
  <c r="O177" i="31"/>
  <c r="N177" i="31"/>
  <c r="L177" i="31"/>
  <c r="K177" i="31"/>
  <c r="AJ176" i="31"/>
  <c r="X176" i="31"/>
  <c r="W176" i="31"/>
  <c r="U176" i="31"/>
  <c r="T176" i="31"/>
  <c r="R176" i="31"/>
  <c r="Q176" i="31"/>
  <c r="O176" i="31"/>
  <c r="N176" i="31"/>
  <c r="L176" i="31"/>
  <c r="K176" i="31"/>
  <c r="AJ175" i="31"/>
  <c r="X175" i="31"/>
  <c r="W175" i="31"/>
  <c r="U175" i="31"/>
  <c r="T175" i="31"/>
  <c r="R175" i="31"/>
  <c r="Q175" i="31"/>
  <c r="O175" i="31"/>
  <c r="N175" i="31"/>
  <c r="L175" i="31"/>
  <c r="K175" i="31"/>
  <c r="AJ174" i="31"/>
  <c r="X174" i="31"/>
  <c r="W174" i="31"/>
  <c r="U174" i="31"/>
  <c r="T174" i="31"/>
  <c r="R174" i="31"/>
  <c r="Q174" i="31"/>
  <c r="O174" i="31"/>
  <c r="N174" i="31"/>
  <c r="L174" i="31"/>
  <c r="K174" i="31"/>
  <c r="AJ173" i="31"/>
  <c r="X173" i="31"/>
  <c r="W173" i="31"/>
  <c r="U173" i="31"/>
  <c r="T173" i="31"/>
  <c r="R173" i="31"/>
  <c r="Q173" i="31"/>
  <c r="O173" i="31"/>
  <c r="N173" i="31"/>
  <c r="L173" i="31"/>
  <c r="K173" i="31"/>
  <c r="AJ172" i="31"/>
  <c r="X172" i="31"/>
  <c r="W172" i="31"/>
  <c r="U172" i="31"/>
  <c r="T172" i="31"/>
  <c r="R172" i="31"/>
  <c r="Q172" i="31"/>
  <c r="O172" i="31"/>
  <c r="N172" i="31"/>
  <c r="L172" i="31"/>
  <c r="K172" i="31"/>
  <c r="AJ171" i="31"/>
  <c r="X171" i="31"/>
  <c r="W171" i="31"/>
  <c r="U171" i="31"/>
  <c r="T171" i="31"/>
  <c r="R171" i="31"/>
  <c r="Q171" i="31"/>
  <c r="O171" i="31"/>
  <c r="N171" i="31"/>
  <c r="L171" i="31"/>
  <c r="K171" i="31"/>
  <c r="AJ170" i="31"/>
  <c r="X170" i="31"/>
  <c r="W170" i="31"/>
  <c r="U170" i="31"/>
  <c r="T170" i="31"/>
  <c r="R170" i="31"/>
  <c r="Q170" i="31"/>
  <c r="O170" i="31"/>
  <c r="N170" i="31"/>
  <c r="L170" i="31"/>
  <c r="K170" i="31"/>
  <c r="AJ169" i="31"/>
  <c r="X169" i="31"/>
  <c r="W169" i="31"/>
  <c r="U169" i="31"/>
  <c r="T169" i="31"/>
  <c r="R169" i="31"/>
  <c r="Q169" i="31"/>
  <c r="O169" i="31"/>
  <c r="N169" i="31"/>
  <c r="L169" i="31"/>
  <c r="K169" i="31"/>
  <c r="AJ124" i="31"/>
  <c r="X124" i="31"/>
  <c r="W124" i="31"/>
  <c r="U124" i="31"/>
  <c r="T124" i="31"/>
  <c r="R124" i="31"/>
  <c r="Q124" i="31"/>
  <c r="O124" i="31"/>
  <c r="N124" i="31"/>
  <c r="L124" i="31"/>
  <c r="K124" i="31"/>
  <c r="AJ123" i="31"/>
  <c r="X123" i="31"/>
  <c r="W123" i="31"/>
  <c r="U123" i="31"/>
  <c r="T123" i="31"/>
  <c r="R123" i="31"/>
  <c r="Q123" i="31"/>
  <c r="O123" i="31"/>
  <c r="N123" i="31"/>
  <c r="L123" i="31"/>
  <c r="K123" i="31"/>
  <c r="AJ122" i="31"/>
  <c r="X122" i="31"/>
  <c r="W122" i="31"/>
  <c r="U122" i="31"/>
  <c r="T122" i="31"/>
  <c r="R122" i="31"/>
  <c r="Q122" i="31"/>
  <c r="O122" i="31"/>
  <c r="N122" i="31"/>
  <c r="L122" i="31"/>
  <c r="K122" i="31"/>
  <c r="AJ121" i="31"/>
  <c r="X121" i="31"/>
  <c r="W121" i="31"/>
  <c r="U121" i="31"/>
  <c r="T121" i="31"/>
  <c r="R121" i="31"/>
  <c r="Q121" i="31"/>
  <c r="O121" i="31"/>
  <c r="N121" i="31"/>
  <c r="L121" i="31"/>
  <c r="K121" i="31"/>
  <c r="AJ120" i="31"/>
  <c r="X120" i="31"/>
  <c r="W120" i="31"/>
  <c r="U120" i="31"/>
  <c r="T120" i="31"/>
  <c r="R120" i="31"/>
  <c r="Q120" i="31"/>
  <c r="O120" i="31"/>
  <c r="N120" i="31"/>
  <c r="L120" i="31"/>
  <c r="K120" i="31"/>
  <c r="AJ119" i="31"/>
  <c r="X119" i="31"/>
  <c r="W119" i="31"/>
  <c r="U119" i="31"/>
  <c r="T119" i="31"/>
  <c r="R119" i="31"/>
  <c r="Q119" i="31"/>
  <c r="O119" i="31"/>
  <c r="N119" i="31"/>
  <c r="L119" i="31"/>
  <c r="K119" i="31"/>
  <c r="AJ118" i="31"/>
  <c r="X118" i="31"/>
  <c r="W118" i="31"/>
  <c r="U118" i="31"/>
  <c r="T118" i="31"/>
  <c r="R118" i="31"/>
  <c r="Q118" i="31"/>
  <c r="O118" i="31"/>
  <c r="N118" i="31"/>
  <c r="L118" i="31"/>
  <c r="K118" i="31"/>
  <c r="AJ117" i="31"/>
  <c r="X117" i="31"/>
  <c r="W117" i="31"/>
  <c r="U117" i="31"/>
  <c r="T117" i="31"/>
  <c r="R117" i="31"/>
  <c r="Q117" i="31"/>
  <c r="O117" i="31"/>
  <c r="N117" i="31"/>
  <c r="L117" i="31"/>
  <c r="K117" i="31"/>
  <c r="AJ116" i="31"/>
  <c r="X116" i="31"/>
  <c r="W116" i="31"/>
  <c r="U116" i="31"/>
  <c r="T116" i="31"/>
  <c r="R116" i="31"/>
  <c r="Q116" i="31"/>
  <c r="O116" i="31"/>
  <c r="N116" i="31"/>
  <c r="L116" i="31"/>
  <c r="K116" i="31"/>
  <c r="AJ115" i="31"/>
  <c r="X115" i="31"/>
  <c r="W115" i="31"/>
  <c r="U115" i="31"/>
  <c r="T115" i="31"/>
  <c r="R115" i="31"/>
  <c r="Q115" i="31"/>
  <c r="O115" i="31"/>
  <c r="N115" i="31"/>
  <c r="L115" i="31"/>
  <c r="K115" i="31"/>
  <c r="AJ114" i="31"/>
  <c r="X114" i="31"/>
  <c r="W114" i="31"/>
  <c r="U114" i="31"/>
  <c r="T114" i="31"/>
  <c r="R114" i="31"/>
  <c r="Q114" i="31"/>
  <c r="O114" i="31"/>
  <c r="N114" i="31"/>
  <c r="L114" i="31"/>
  <c r="K114" i="31"/>
  <c r="AJ113" i="31"/>
  <c r="X113" i="31"/>
  <c r="W113" i="31"/>
  <c r="U113" i="31"/>
  <c r="T113" i="31"/>
  <c r="R113" i="31"/>
  <c r="Q113" i="31"/>
  <c r="O113" i="31"/>
  <c r="N113" i="31"/>
  <c r="L113" i="31"/>
  <c r="K113" i="31"/>
  <c r="AJ112" i="31"/>
  <c r="X112" i="31"/>
  <c r="W112" i="31"/>
  <c r="U112" i="31"/>
  <c r="T112" i="31"/>
  <c r="R112" i="31"/>
  <c r="Q112" i="31"/>
  <c r="O112" i="31"/>
  <c r="N112" i="31"/>
  <c r="L112" i="31"/>
  <c r="K112" i="31"/>
  <c r="AJ111" i="31"/>
  <c r="X111" i="31"/>
  <c r="W111" i="31"/>
  <c r="U111" i="31"/>
  <c r="T111" i="31"/>
  <c r="R111" i="31"/>
  <c r="Q111" i="31"/>
  <c r="O111" i="31"/>
  <c r="N111" i="31"/>
  <c r="L111" i="31"/>
  <c r="K111" i="31"/>
  <c r="AJ110" i="31"/>
  <c r="X110" i="31"/>
  <c r="W110" i="31"/>
  <c r="U110" i="31"/>
  <c r="T110" i="31"/>
  <c r="R110" i="31"/>
  <c r="Q110" i="31"/>
  <c r="O110" i="31"/>
  <c r="N110" i="31"/>
  <c r="L110" i="31"/>
  <c r="K110" i="31"/>
  <c r="AJ109" i="31"/>
  <c r="X109" i="31"/>
  <c r="W109" i="31"/>
  <c r="U109" i="31"/>
  <c r="T109" i="31"/>
  <c r="R109" i="31"/>
  <c r="Q109" i="31"/>
  <c r="O109" i="31"/>
  <c r="N109" i="31"/>
  <c r="L109" i="31"/>
  <c r="K109" i="31"/>
  <c r="AJ108" i="31"/>
  <c r="X108" i="31"/>
  <c r="W108" i="31"/>
  <c r="U108" i="31"/>
  <c r="T108" i="31"/>
  <c r="R108" i="31"/>
  <c r="Q108" i="31"/>
  <c r="O108" i="31"/>
  <c r="N108" i="31"/>
  <c r="L108" i="31"/>
  <c r="K108" i="31"/>
  <c r="AJ107" i="31"/>
  <c r="X107" i="31"/>
  <c r="W107" i="31"/>
  <c r="U107" i="31"/>
  <c r="T107" i="31"/>
  <c r="R107" i="31"/>
  <c r="Q107" i="31"/>
  <c r="O107" i="31"/>
  <c r="N107" i="31"/>
  <c r="L107" i="31"/>
  <c r="K107" i="31"/>
  <c r="AJ106" i="31"/>
  <c r="X106" i="31"/>
  <c r="W106" i="31"/>
  <c r="U106" i="31"/>
  <c r="T106" i="31"/>
  <c r="R106" i="31"/>
  <c r="Q106" i="31"/>
  <c r="O106" i="31"/>
  <c r="N106" i="31"/>
  <c r="L106" i="31"/>
  <c r="K106" i="31"/>
  <c r="AJ105" i="31"/>
  <c r="X105" i="31"/>
  <c r="W105" i="31"/>
  <c r="U105" i="31"/>
  <c r="T105" i="31"/>
  <c r="R105" i="31"/>
  <c r="Q105" i="31"/>
  <c r="O105" i="31"/>
  <c r="N105" i="31"/>
  <c r="L105" i="31"/>
  <c r="K105" i="31"/>
  <c r="AJ104" i="31"/>
  <c r="X104" i="31"/>
  <c r="W104" i="31"/>
  <c r="U104" i="31"/>
  <c r="T104" i="31"/>
  <c r="R104" i="31"/>
  <c r="Q104" i="31"/>
  <c r="O104" i="31"/>
  <c r="N104" i="31"/>
  <c r="L104" i="31"/>
  <c r="K104" i="31"/>
  <c r="AJ103" i="31"/>
  <c r="X103" i="31"/>
  <c r="W103" i="31"/>
  <c r="U103" i="31"/>
  <c r="T103" i="31"/>
  <c r="R103" i="31"/>
  <c r="Q103" i="31"/>
  <c r="O103" i="31"/>
  <c r="N103" i="31"/>
  <c r="L103" i="31"/>
  <c r="K103" i="31"/>
  <c r="AJ102" i="31"/>
  <c r="X102" i="31"/>
  <c r="W102" i="31"/>
  <c r="U102" i="31"/>
  <c r="T102" i="31"/>
  <c r="R102" i="31"/>
  <c r="Q102" i="31"/>
  <c r="O102" i="31"/>
  <c r="N102" i="31"/>
  <c r="L102" i="31"/>
  <c r="K102" i="31"/>
  <c r="AJ101" i="31"/>
  <c r="X101" i="31"/>
  <c r="W101" i="31"/>
  <c r="U101" i="31"/>
  <c r="T101" i="31"/>
  <c r="R101" i="31"/>
  <c r="Q101" i="31"/>
  <c r="O101" i="31"/>
  <c r="N101" i="31"/>
  <c r="L101" i="31"/>
  <c r="K101" i="31"/>
  <c r="AJ100" i="31"/>
  <c r="X100" i="31"/>
  <c r="W100" i="31"/>
  <c r="U100" i="31"/>
  <c r="T100" i="31"/>
  <c r="R100" i="31"/>
  <c r="Q100" i="31"/>
  <c r="O100" i="31"/>
  <c r="N100" i="31"/>
  <c r="L100" i="31"/>
  <c r="K100" i="31"/>
  <c r="AJ99" i="31"/>
  <c r="X99" i="31"/>
  <c r="W99" i="31"/>
  <c r="U99" i="31"/>
  <c r="T99" i="31"/>
  <c r="R99" i="31"/>
  <c r="Q99" i="31"/>
  <c r="O99" i="31"/>
  <c r="N99" i="31"/>
  <c r="L99" i="31"/>
  <c r="K99" i="31"/>
  <c r="AJ98" i="31"/>
  <c r="X98" i="31"/>
  <c r="W98" i="31"/>
  <c r="U98" i="31"/>
  <c r="T98" i="31"/>
  <c r="R98" i="31"/>
  <c r="Q98" i="31"/>
  <c r="O98" i="31"/>
  <c r="N98" i="31"/>
  <c r="L98" i="31"/>
  <c r="K98" i="31"/>
  <c r="AJ97" i="31"/>
  <c r="X97" i="31"/>
  <c r="W97" i="31"/>
  <c r="U97" i="31"/>
  <c r="T97" i="31"/>
  <c r="R97" i="31"/>
  <c r="Q97" i="31"/>
  <c r="O97" i="31"/>
  <c r="N97" i="31"/>
  <c r="L97" i="31"/>
  <c r="K97" i="31"/>
  <c r="AJ96" i="31"/>
  <c r="X96" i="31"/>
  <c r="W96" i="31"/>
  <c r="U96" i="31"/>
  <c r="T96" i="31"/>
  <c r="R96" i="31"/>
  <c r="Q96" i="31"/>
  <c r="O96" i="31"/>
  <c r="N96" i="31"/>
  <c r="L96" i="31"/>
  <c r="K96" i="31"/>
  <c r="AJ95" i="31"/>
  <c r="X95" i="31"/>
  <c r="W95" i="31"/>
  <c r="U95" i="31"/>
  <c r="T95" i="31"/>
  <c r="R95" i="31"/>
  <c r="Q95" i="31"/>
  <c r="O95" i="31"/>
  <c r="N95" i="31"/>
  <c r="L95" i="31"/>
  <c r="K95" i="31"/>
  <c r="AJ94" i="31"/>
  <c r="X94" i="31"/>
  <c r="W94" i="31"/>
  <c r="U94" i="31"/>
  <c r="T94" i="31"/>
  <c r="R94" i="31"/>
  <c r="Q94" i="31"/>
  <c r="O94" i="31"/>
  <c r="N94" i="31"/>
  <c r="L94" i="31"/>
  <c r="K94" i="31"/>
  <c r="AJ93" i="31"/>
  <c r="X93" i="31"/>
  <c r="W93" i="31"/>
  <c r="U93" i="31"/>
  <c r="T93" i="31"/>
  <c r="R93" i="31"/>
  <c r="Q93" i="31"/>
  <c r="O93" i="31"/>
  <c r="N93" i="31"/>
  <c r="L93" i="31"/>
  <c r="K93" i="31"/>
  <c r="AJ92" i="31"/>
  <c r="X92" i="31"/>
  <c r="W92" i="31"/>
  <c r="U92" i="31"/>
  <c r="T92" i="31"/>
  <c r="R92" i="31"/>
  <c r="Q92" i="31"/>
  <c r="O92" i="31"/>
  <c r="N92" i="31"/>
  <c r="L92" i="31"/>
  <c r="K92" i="31"/>
  <c r="AJ91" i="31"/>
  <c r="X91" i="31"/>
  <c r="W91" i="31"/>
  <c r="U91" i="31"/>
  <c r="T91" i="31"/>
  <c r="R91" i="31"/>
  <c r="Q91" i="31"/>
  <c r="O91" i="31"/>
  <c r="N91" i="31"/>
  <c r="L91" i="31"/>
  <c r="K91" i="31"/>
  <c r="AJ90" i="31"/>
  <c r="X90" i="31"/>
  <c r="W90" i="31"/>
  <c r="U90" i="31"/>
  <c r="T90" i="31"/>
  <c r="R90" i="31"/>
  <c r="Q90" i="31"/>
  <c r="O90" i="31"/>
  <c r="N90" i="31"/>
  <c r="L90" i="31"/>
  <c r="K90" i="31"/>
  <c r="AJ89" i="31"/>
  <c r="X89" i="31"/>
  <c r="W89" i="31"/>
  <c r="U89" i="31"/>
  <c r="T89" i="31"/>
  <c r="R89" i="31"/>
  <c r="Q89" i="31"/>
  <c r="O89" i="31"/>
  <c r="N89" i="31"/>
  <c r="L89" i="31"/>
  <c r="K89" i="31"/>
  <c r="AJ88" i="31"/>
  <c r="X88" i="31"/>
  <c r="W88" i="31"/>
  <c r="U88" i="31"/>
  <c r="T88" i="31"/>
  <c r="R88" i="31"/>
  <c r="Q88" i="31"/>
  <c r="O88" i="31"/>
  <c r="N88" i="31"/>
  <c r="L88" i="31"/>
  <c r="K88" i="31"/>
  <c r="AJ87" i="31"/>
  <c r="X87" i="31"/>
  <c r="W87" i="31"/>
  <c r="U87" i="31"/>
  <c r="T87" i="31"/>
  <c r="R87" i="31"/>
  <c r="Q87" i="31"/>
  <c r="O87" i="31"/>
  <c r="N87" i="31"/>
  <c r="L87" i="31"/>
  <c r="K87" i="31"/>
  <c r="AJ86" i="31"/>
  <c r="X86" i="31"/>
  <c r="W86" i="31"/>
  <c r="U86" i="31"/>
  <c r="T86" i="31"/>
  <c r="R86" i="31"/>
  <c r="Q86" i="31"/>
  <c r="O86" i="31"/>
  <c r="N86" i="31"/>
  <c r="L86" i="31"/>
  <c r="K86" i="31"/>
  <c r="AJ85" i="31"/>
  <c r="X85" i="31"/>
  <c r="W85" i="31"/>
  <c r="U85" i="31"/>
  <c r="T85" i="31"/>
  <c r="R85" i="31"/>
  <c r="Q85" i="31"/>
  <c r="O85" i="31"/>
  <c r="N85" i="31"/>
  <c r="L85" i="31"/>
  <c r="K85" i="31"/>
  <c r="AJ84" i="31"/>
  <c r="X84" i="31"/>
  <c r="W84" i="31"/>
  <c r="U84" i="31"/>
  <c r="T84" i="31"/>
  <c r="R84" i="31"/>
  <c r="Q84" i="31"/>
  <c r="O84" i="31"/>
  <c r="N84" i="31"/>
  <c r="L84" i="31"/>
  <c r="K84" i="31"/>
  <c r="AJ83" i="31"/>
  <c r="X83" i="31"/>
  <c r="W83" i="31"/>
  <c r="U83" i="31"/>
  <c r="T83" i="31"/>
  <c r="R83" i="31"/>
  <c r="Q83" i="31"/>
  <c r="O83" i="31"/>
  <c r="N83" i="31"/>
  <c r="L83" i="31"/>
  <c r="K83" i="31"/>
  <c r="AJ82" i="31"/>
  <c r="X82" i="31"/>
  <c r="W82" i="31"/>
  <c r="U82" i="31"/>
  <c r="T82" i="31"/>
  <c r="R82" i="31"/>
  <c r="Q82" i="31"/>
  <c r="O82" i="31"/>
  <c r="N82" i="31"/>
  <c r="L82" i="31"/>
  <c r="K82" i="31"/>
  <c r="AJ81" i="31"/>
  <c r="X81" i="31"/>
  <c r="W81" i="31"/>
  <c r="U81" i="31"/>
  <c r="T81" i="31"/>
  <c r="R81" i="31"/>
  <c r="Q81" i="31"/>
  <c r="O81" i="31"/>
  <c r="N81" i="31"/>
  <c r="L81" i="31"/>
  <c r="K81" i="31"/>
  <c r="AJ80" i="31"/>
  <c r="X80" i="31"/>
  <c r="W80" i="31"/>
  <c r="U80" i="31"/>
  <c r="T80" i="31"/>
  <c r="R80" i="31"/>
  <c r="Q80" i="31"/>
  <c r="O80" i="31"/>
  <c r="N80" i="31"/>
  <c r="L80" i="31"/>
  <c r="K80" i="31"/>
  <c r="AJ79" i="31"/>
  <c r="X79" i="31"/>
  <c r="W79" i="31"/>
  <c r="U79" i="31"/>
  <c r="T79" i="31"/>
  <c r="R79" i="31"/>
  <c r="Q79" i="31"/>
  <c r="O79" i="31"/>
  <c r="N79" i="31"/>
  <c r="L79" i="31"/>
  <c r="K79" i="31"/>
  <c r="AJ78" i="31"/>
  <c r="X78" i="31"/>
  <c r="W78" i="31"/>
  <c r="U78" i="31"/>
  <c r="T78" i="31"/>
  <c r="R78" i="31"/>
  <c r="Q78" i="31"/>
  <c r="O78" i="31"/>
  <c r="N78" i="31"/>
  <c r="L78" i="31"/>
  <c r="K78" i="31"/>
  <c r="AJ77" i="31"/>
  <c r="X77" i="31"/>
  <c r="W77" i="31"/>
  <c r="U77" i="31"/>
  <c r="T77" i="31"/>
  <c r="R77" i="31"/>
  <c r="Q77" i="31"/>
  <c r="O77" i="31"/>
  <c r="N77" i="31"/>
  <c r="L77" i="31"/>
  <c r="K77" i="31"/>
  <c r="AJ76" i="31"/>
  <c r="X76" i="31"/>
  <c r="W76" i="31"/>
  <c r="U76" i="31"/>
  <c r="T76" i="31"/>
  <c r="R76" i="31"/>
  <c r="Q76" i="31"/>
  <c r="O76" i="31"/>
  <c r="N76" i="31"/>
  <c r="L76" i="31"/>
  <c r="K76" i="31"/>
  <c r="AJ75" i="31"/>
  <c r="X75" i="31"/>
  <c r="W75" i="31"/>
  <c r="U75" i="31"/>
  <c r="T75" i="31"/>
  <c r="R75" i="31"/>
  <c r="Q75" i="31"/>
  <c r="O75" i="31"/>
  <c r="N75" i="31"/>
  <c r="L75" i="31"/>
  <c r="K75" i="31"/>
  <c r="AJ74" i="31"/>
  <c r="X74" i="31"/>
  <c r="W74" i="31"/>
  <c r="U74" i="31"/>
  <c r="T74" i="31"/>
  <c r="R74" i="31"/>
  <c r="Q74" i="31"/>
  <c r="O74" i="31"/>
  <c r="N74" i="31"/>
  <c r="L74" i="31"/>
  <c r="K74" i="31"/>
  <c r="AJ73" i="31"/>
  <c r="X73" i="31"/>
  <c r="W73" i="31"/>
  <c r="U73" i="31"/>
  <c r="T73" i="31"/>
  <c r="R73" i="31"/>
  <c r="Q73" i="31"/>
  <c r="O73" i="31"/>
  <c r="N73" i="31"/>
  <c r="L73" i="31"/>
  <c r="K73" i="31"/>
  <c r="AJ72" i="31"/>
  <c r="X72" i="31"/>
  <c r="W72" i="31"/>
  <c r="U72" i="31"/>
  <c r="T72" i="31"/>
  <c r="R72" i="31"/>
  <c r="Q72" i="31"/>
  <c r="O72" i="31"/>
  <c r="N72" i="31"/>
  <c r="L72" i="31"/>
  <c r="K72" i="31"/>
  <c r="AJ71" i="31"/>
  <c r="X71" i="31"/>
  <c r="W71" i="31"/>
  <c r="U71" i="31"/>
  <c r="T71" i="31"/>
  <c r="R71" i="31"/>
  <c r="Q71" i="31"/>
  <c r="O71" i="31"/>
  <c r="N71" i="31"/>
  <c r="L71" i="31"/>
  <c r="K71" i="31"/>
  <c r="AJ70" i="31"/>
  <c r="X70" i="31"/>
  <c r="W70" i="31"/>
  <c r="U70" i="31"/>
  <c r="T70" i="31"/>
  <c r="R70" i="31"/>
  <c r="Q70" i="31"/>
  <c r="O70" i="31"/>
  <c r="N70" i="31"/>
  <c r="L70" i="31"/>
  <c r="K70" i="31"/>
  <c r="AJ69" i="31"/>
  <c r="X69" i="31"/>
  <c r="W69" i="31"/>
  <c r="U69" i="31"/>
  <c r="T69" i="31"/>
  <c r="R69" i="31"/>
  <c r="Q69" i="31"/>
  <c r="O69" i="31"/>
  <c r="N69" i="31"/>
  <c r="L69" i="31"/>
  <c r="K69" i="31"/>
  <c r="AJ68" i="31"/>
  <c r="X68" i="31"/>
  <c r="W68" i="31"/>
  <c r="U68" i="31"/>
  <c r="T68" i="31"/>
  <c r="R68" i="31"/>
  <c r="Q68" i="31"/>
  <c r="O68" i="31"/>
  <c r="N68" i="31"/>
  <c r="L68" i="31"/>
  <c r="K68" i="31"/>
  <c r="AJ67" i="31"/>
  <c r="X67" i="31"/>
  <c r="W67" i="31"/>
  <c r="U67" i="31"/>
  <c r="T67" i="31"/>
  <c r="R67" i="31"/>
  <c r="Q67" i="31"/>
  <c r="O67" i="31"/>
  <c r="N67" i="31"/>
  <c r="L67" i="31"/>
  <c r="K67" i="31"/>
  <c r="AJ66" i="31"/>
  <c r="X66" i="31"/>
  <c r="W66" i="31"/>
  <c r="U66" i="31"/>
  <c r="T66" i="31"/>
  <c r="R66" i="31"/>
  <c r="Q66" i="31"/>
  <c r="O66" i="31"/>
  <c r="N66" i="31"/>
  <c r="L66" i="31"/>
  <c r="K66" i="31"/>
  <c r="AJ65" i="31"/>
  <c r="X65" i="31"/>
  <c r="W65" i="31"/>
  <c r="U65" i="31"/>
  <c r="T65" i="31"/>
  <c r="R65" i="31"/>
  <c r="Q65" i="31"/>
  <c r="O65" i="31"/>
  <c r="N65" i="31"/>
  <c r="L65" i="31"/>
  <c r="K65" i="31"/>
  <c r="AJ64" i="31"/>
  <c r="X64" i="31"/>
  <c r="W64" i="31"/>
  <c r="U64" i="31"/>
  <c r="T64" i="31"/>
  <c r="R64" i="31"/>
  <c r="Q64" i="31"/>
  <c r="O64" i="31"/>
  <c r="N64" i="31"/>
  <c r="L64" i="31"/>
  <c r="K64" i="31"/>
  <c r="AJ63" i="31"/>
  <c r="X63" i="31"/>
  <c r="W63" i="31"/>
  <c r="U63" i="31"/>
  <c r="T63" i="31"/>
  <c r="R63" i="31"/>
  <c r="Q63" i="31"/>
  <c r="O63" i="31"/>
  <c r="N63" i="31"/>
  <c r="L63" i="31"/>
  <c r="K63" i="31"/>
  <c r="AJ62" i="31"/>
  <c r="X62" i="31"/>
  <c r="W62" i="31"/>
  <c r="U62" i="31"/>
  <c r="T62" i="31"/>
  <c r="R62" i="31"/>
  <c r="Q62" i="31"/>
  <c r="O62" i="31"/>
  <c r="N62" i="31"/>
  <c r="L62" i="31"/>
  <c r="K62" i="31"/>
  <c r="AJ61" i="31"/>
  <c r="X61" i="31"/>
  <c r="W61" i="31"/>
  <c r="U61" i="31"/>
  <c r="T61" i="31"/>
  <c r="R61" i="31"/>
  <c r="Q61" i="31"/>
  <c r="O61" i="31"/>
  <c r="N61" i="31"/>
  <c r="L61" i="31"/>
  <c r="K61" i="31"/>
  <c r="AJ60" i="31"/>
  <c r="X60" i="31"/>
  <c r="W60" i="31"/>
  <c r="U60" i="31"/>
  <c r="T60" i="31"/>
  <c r="R60" i="31"/>
  <c r="Q60" i="31"/>
  <c r="O60" i="31"/>
  <c r="N60" i="31"/>
  <c r="L60" i="31"/>
  <c r="K60" i="31"/>
  <c r="AJ59" i="31"/>
  <c r="X59" i="31"/>
  <c r="W59" i="31"/>
  <c r="U59" i="31"/>
  <c r="T59" i="31"/>
  <c r="R59" i="31"/>
  <c r="Q59" i="31"/>
  <c r="O59" i="31"/>
  <c r="N59" i="31"/>
  <c r="L59" i="31"/>
  <c r="K59" i="31"/>
  <c r="AJ58" i="31"/>
  <c r="X58" i="31"/>
  <c r="W58" i="31"/>
  <c r="U58" i="31"/>
  <c r="T58" i="31"/>
  <c r="R58" i="31"/>
  <c r="Q58" i="31"/>
  <c r="O58" i="31"/>
  <c r="N58" i="31"/>
  <c r="L58" i="31"/>
  <c r="K58" i="31"/>
  <c r="AJ57" i="31"/>
  <c r="X57" i="31"/>
  <c r="W57" i="31"/>
  <c r="U57" i="31"/>
  <c r="T57" i="31"/>
  <c r="R57" i="31"/>
  <c r="Q57" i="31"/>
  <c r="O57" i="31"/>
  <c r="N57" i="31"/>
  <c r="L57" i="31"/>
  <c r="K57" i="31"/>
  <c r="AJ56" i="31"/>
  <c r="X56" i="31"/>
  <c r="W56" i="31"/>
  <c r="U56" i="31"/>
  <c r="T56" i="31"/>
  <c r="R56" i="31"/>
  <c r="Q56" i="31"/>
  <c r="O56" i="31"/>
  <c r="N56" i="31"/>
  <c r="L56" i="31"/>
  <c r="K56" i="31"/>
  <c r="AJ55" i="31"/>
  <c r="X55" i="31"/>
  <c r="W55" i="31"/>
  <c r="U55" i="31"/>
  <c r="T55" i="31"/>
  <c r="R55" i="31"/>
  <c r="Q55" i="31"/>
  <c r="O55" i="31"/>
  <c r="N55" i="31"/>
  <c r="L55" i="31"/>
  <c r="K55" i="31"/>
  <c r="AJ54" i="31"/>
  <c r="X54" i="31"/>
  <c r="W54" i="31"/>
  <c r="U54" i="31"/>
  <c r="T54" i="31"/>
  <c r="R54" i="31"/>
  <c r="Q54" i="31"/>
  <c r="O54" i="31"/>
  <c r="N54" i="31"/>
  <c r="L54" i="31"/>
  <c r="K54" i="31"/>
  <c r="AJ53" i="31"/>
  <c r="X53" i="31"/>
  <c r="W53" i="31"/>
  <c r="U53" i="31"/>
  <c r="T53" i="31"/>
  <c r="R53" i="31"/>
  <c r="Q53" i="31"/>
  <c r="O53" i="31"/>
  <c r="N53" i="31"/>
  <c r="L53" i="31"/>
  <c r="K53" i="31"/>
  <c r="AJ52" i="31"/>
  <c r="X52" i="31"/>
  <c r="W52" i="31"/>
  <c r="U52" i="31"/>
  <c r="T52" i="31"/>
  <c r="R52" i="31"/>
  <c r="Q52" i="31"/>
  <c r="O52" i="31"/>
  <c r="N52" i="31"/>
  <c r="L52" i="31"/>
  <c r="K52" i="31"/>
  <c r="AJ51" i="31"/>
  <c r="X51" i="31"/>
  <c r="W51" i="31"/>
  <c r="U51" i="31"/>
  <c r="T51" i="31"/>
  <c r="R51" i="31"/>
  <c r="Q51" i="31"/>
  <c r="O51" i="31"/>
  <c r="N51" i="31"/>
  <c r="L51" i="31"/>
  <c r="K51" i="31"/>
  <c r="AJ50" i="31"/>
  <c r="X50" i="31"/>
  <c r="W50" i="31"/>
  <c r="U50" i="31"/>
  <c r="T50" i="31"/>
  <c r="R50" i="31"/>
  <c r="Q50" i="31"/>
  <c r="O50" i="31"/>
  <c r="N50" i="31"/>
  <c r="L50" i="31"/>
  <c r="K50" i="31"/>
  <c r="AJ49" i="31"/>
  <c r="X49" i="31"/>
  <c r="W49" i="31"/>
  <c r="U49" i="31"/>
  <c r="T49" i="31"/>
  <c r="R49" i="31"/>
  <c r="Q49" i="31"/>
  <c r="O49" i="31"/>
  <c r="N49" i="31"/>
  <c r="L49" i="31"/>
  <c r="K49" i="31"/>
  <c r="AJ48" i="31"/>
  <c r="X48" i="31"/>
  <c r="W48" i="31"/>
  <c r="U48" i="31"/>
  <c r="T48" i="31"/>
  <c r="R48" i="31"/>
  <c r="Q48" i="31"/>
  <c r="O48" i="31"/>
  <c r="N48" i="31"/>
  <c r="L48" i="31"/>
  <c r="K48" i="31"/>
  <c r="AJ47" i="31"/>
  <c r="X47" i="31"/>
  <c r="W47" i="31"/>
  <c r="U47" i="31"/>
  <c r="T47" i="31"/>
  <c r="R47" i="31"/>
  <c r="Q47" i="31"/>
  <c r="O47" i="31"/>
  <c r="N47" i="31"/>
  <c r="L47" i="31"/>
  <c r="K47" i="31"/>
  <c r="AJ46" i="31"/>
  <c r="X46" i="31"/>
  <c r="W46" i="31"/>
  <c r="U46" i="31"/>
  <c r="T46" i="31"/>
  <c r="R46" i="31"/>
  <c r="Q46" i="31"/>
  <c r="O46" i="31"/>
  <c r="N46" i="31"/>
  <c r="L46" i="31"/>
  <c r="K46" i="31"/>
  <c r="AJ45" i="31"/>
  <c r="X45" i="31"/>
  <c r="W45" i="31"/>
  <c r="U45" i="31"/>
  <c r="T45" i="31"/>
  <c r="R45" i="31"/>
  <c r="Q45" i="31"/>
  <c r="O45" i="31"/>
  <c r="N45" i="31"/>
  <c r="L45" i="31"/>
  <c r="K45" i="31"/>
  <c r="AJ44" i="31"/>
  <c r="X44" i="31"/>
  <c r="W44" i="31"/>
  <c r="U44" i="31"/>
  <c r="T44" i="31"/>
  <c r="R44" i="31"/>
  <c r="Q44" i="31"/>
  <c r="O44" i="31"/>
  <c r="N44" i="31"/>
  <c r="L44" i="31"/>
  <c r="K44" i="31"/>
  <c r="AJ43" i="31"/>
  <c r="X43" i="31"/>
  <c r="W43" i="31"/>
  <c r="U43" i="31"/>
  <c r="T43" i="31"/>
  <c r="R43" i="31"/>
  <c r="Q43" i="31"/>
  <c r="O43" i="31"/>
  <c r="N43" i="31"/>
  <c r="L43" i="31"/>
  <c r="K43" i="31"/>
  <c r="AJ42" i="31"/>
  <c r="X42" i="31"/>
  <c r="W42" i="31"/>
  <c r="U42" i="31"/>
  <c r="T42" i="31"/>
  <c r="R42" i="31"/>
  <c r="Q42" i="31"/>
  <c r="O42" i="31"/>
  <c r="N42" i="31"/>
  <c r="L42" i="31"/>
  <c r="K42" i="31"/>
  <c r="AJ41" i="31"/>
  <c r="X41" i="31"/>
  <c r="W41" i="31"/>
  <c r="U41" i="31"/>
  <c r="T41" i="31"/>
  <c r="R41" i="31"/>
  <c r="Q41" i="31"/>
  <c r="O41" i="31"/>
  <c r="N41" i="31"/>
  <c r="L41" i="31"/>
  <c r="K41" i="31"/>
  <c r="AJ40" i="31"/>
  <c r="X40" i="31"/>
  <c r="W40" i="31"/>
  <c r="U40" i="31"/>
  <c r="T40" i="31"/>
  <c r="R40" i="31"/>
  <c r="Q40" i="31"/>
  <c r="O40" i="31"/>
  <c r="N40" i="31"/>
  <c r="L40" i="31"/>
  <c r="K40" i="31"/>
  <c r="AJ39" i="31"/>
  <c r="X39" i="31"/>
  <c r="W39" i="31"/>
  <c r="U39" i="31"/>
  <c r="T39" i="31"/>
  <c r="R39" i="31"/>
  <c r="Q39" i="31"/>
  <c r="O39" i="31"/>
  <c r="N39" i="31"/>
  <c r="L39" i="31"/>
  <c r="K39" i="31"/>
  <c r="AJ38" i="31"/>
  <c r="X38" i="31"/>
  <c r="W38" i="31"/>
  <c r="U38" i="31"/>
  <c r="T38" i="31"/>
  <c r="R38" i="31"/>
  <c r="Q38" i="31"/>
  <c r="O38" i="31"/>
  <c r="N38" i="31"/>
  <c r="L38" i="31"/>
  <c r="K38" i="31"/>
  <c r="AJ37" i="31"/>
  <c r="X37" i="31"/>
  <c r="W37" i="31"/>
  <c r="U37" i="31"/>
  <c r="T37" i="31"/>
  <c r="R37" i="31"/>
  <c r="Q37" i="31"/>
  <c r="O37" i="31"/>
  <c r="N37" i="31"/>
  <c r="L37" i="31"/>
  <c r="K37" i="31"/>
  <c r="AJ36" i="31"/>
  <c r="X36" i="31"/>
  <c r="W36" i="31"/>
  <c r="U36" i="31"/>
  <c r="T36" i="31"/>
  <c r="R36" i="31"/>
  <c r="Q36" i="31"/>
  <c r="O36" i="31"/>
  <c r="N36" i="31"/>
  <c r="L36" i="31"/>
  <c r="K36" i="31"/>
  <c r="AJ35" i="31"/>
  <c r="X35" i="31"/>
  <c r="W35" i="31"/>
  <c r="U35" i="31"/>
  <c r="T35" i="31"/>
  <c r="R35" i="31"/>
  <c r="Q35" i="31"/>
  <c r="O35" i="31"/>
  <c r="N35" i="31"/>
  <c r="L35" i="31"/>
  <c r="K35" i="31"/>
  <c r="AJ34" i="31"/>
  <c r="X34" i="31"/>
  <c r="W34" i="31"/>
  <c r="U34" i="31"/>
  <c r="T34" i="31"/>
  <c r="R34" i="31"/>
  <c r="Q34" i="31"/>
  <c r="O34" i="31"/>
  <c r="N34" i="31"/>
  <c r="L34" i="31"/>
  <c r="K34" i="31"/>
  <c r="AJ33" i="31"/>
  <c r="X33" i="31"/>
  <c r="W33" i="31"/>
  <c r="U33" i="31"/>
  <c r="T33" i="31"/>
  <c r="R33" i="31"/>
  <c r="Q33" i="31"/>
  <c r="O33" i="31"/>
  <c r="N33" i="31"/>
  <c r="L33" i="31"/>
  <c r="K33" i="31"/>
  <c r="AJ32" i="31"/>
  <c r="X32" i="31"/>
  <c r="W32" i="31"/>
  <c r="U32" i="31"/>
  <c r="T32" i="31"/>
  <c r="R32" i="31"/>
  <c r="Q32" i="31"/>
  <c r="O32" i="31"/>
  <c r="N32" i="31"/>
  <c r="L32" i="31"/>
  <c r="K32" i="31"/>
  <c r="AJ31" i="31"/>
  <c r="X31" i="31"/>
  <c r="W31" i="31"/>
  <c r="U31" i="31"/>
  <c r="T31" i="31"/>
  <c r="R31" i="31"/>
  <c r="Q31" i="31"/>
  <c r="O31" i="31"/>
  <c r="N31" i="31"/>
  <c r="L31" i="31"/>
  <c r="K31" i="31"/>
  <c r="AJ30" i="31"/>
  <c r="X30" i="31"/>
  <c r="W30" i="31"/>
  <c r="U30" i="31"/>
  <c r="T30" i="31"/>
  <c r="R30" i="31"/>
  <c r="Q30" i="31"/>
  <c r="O30" i="31"/>
  <c r="N30" i="31"/>
  <c r="L30" i="31"/>
  <c r="K30" i="31"/>
  <c r="AJ29" i="31"/>
  <c r="X29" i="31"/>
  <c r="W29" i="31"/>
  <c r="U29" i="31"/>
  <c r="T29" i="31"/>
  <c r="R29" i="31"/>
  <c r="Q29" i="31"/>
  <c r="O29" i="31"/>
  <c r="N29" i="31"/>
  <c r="L29" i="31"/>
  <c r="K29" i="31"/>
  <c r="AJ28" i="31"/>
  <c r="X28" i="31"/>
  <c r="W28" i="31"/>
  <c r="U28" i="31"/>
  <c r="T28" i="31"/>
  <c r="R28" i="31"/>
  <c r="Q28" i="31"/>
  <c r="O28" i="31"/>
  <c r="N28" i="31"/>
  <c r="L28" i="31"/>
  <c r="K28" i="31"/>
  <c r="AJ27" i="31"/>
  <c r="X27" i="31"/>
  <c r="W27" i="31"/>
  <c r="U27" i="31"/>
  <c r="T27" i="31"/>
  <c r="R27" i="31"/>
  <c r="Q27" i="31"/>
  <c r="O27" i="31"/>
  <c r="N27" i="31"/>
  <c r="L27" i="31"/>
  <c r="K27" i="31"/>
  <c r="AJ26" i="31"/>
  <c r="X26" i="31"/>
  <c r="W26" i="31"/>
  <c r="U26" i="31"/>
  <c r="T26" i="31"/>
  <c r="R26" i="31"/>
  <c r="Q26" i="31"/>
  <c r="O26" i="31"/>
  <c r="N26" i="31"/>
  <c r="L26" i="31"/>
  <c r="K26" i="31"/>
  <c r="AJ25" i="31"/>
  <c r="X25" i="31"/>
  <c r="W25" i="31"/>
  <c r="U25" i="31"/>
  <c r="T25" i="31"/>
  <c r="R25" i="31"/>
  <c r="Q25" i="31"/>
  <c r="O25" i="31"/>
  <c r="N25" i="31"/>
  <c r="L25" i="31"/>
  <c r="K25" i="31"/>
  <c r="AJ24" i="31"/>
  <c r="X24" i="31"/>
  <c r="W24" i="31"/>
  <c r="U24" i="31"/>
  <c r="T24" i="31"/>
  <c r="R24" i="31"/>
  <c r="Q24" i="31"/>
  <c r="O24" i="31"/>
  <c r="N24" i="31"/>
  <c r="L24" i="31"/>
  <c r="K24" i="31"/>
  <c r="AJ23" i="31"/>
  <c r="X23" i="31"/>
  <c r="W23" i="31"/>
  <c r="U23" i="31"/>
  <c r="T23" i="31"/>
  <c r="R23" i="31"/>
  <c r="Q23" i="31"/>
  <c r="O23" i="31"/>
  <c r="N23" i="31"/>
  <c r="L23" i="31"/>
  <c r="K23" i="31"/>
  <c r="AJ22" i="31"/>
  <c r="X22" i="31"/>
  <c r="W22" i="31"/>
  <c r="U22" i="31"/>
  <c r="T22" i="31"/>
  <c r="R22" i="31"/>
  <c r="Q22" i="31"/>
  <c r="O22" i="31"/>
  <c r="N22" i="31"/>
  <c r="L22" i="31"/>
  <c r="K22" i="31"/>
  <c r="AJ21" i="31"/>
  <c r="X21" i="31"/>
  <c r="W21" i="31"/>
  <c r="U21" i="31"/>
  <c r="T21" i="31"/>
  <c r="R21" i="31"/>
  <c r="Q21" i="31"/>
  <c r="O21" i="31"/>
  <c r="N21" i="31"/>
  <c r="L21" i="31"/>
  <c r="K21" i="31"/>
  <c r="AJ20" i="31"/>
  <c r="X20" i="31"/>
  <c r="W20" i="31"/>
  <c r="U20" i="31"/>
  <c r="T20" i="31"/>
  <c r="R20" i="31"/>
  <c r="Q20" i="31"/>
  <c r="O20" i="31"/>
  <c r="N20" i="31"/>
  <c r="L20" i="31"/>
  <c r="K20" i="31"/>
  <c r="AJ19" i="31"/>
  <c r="X19" i="31"/>
  <c r="W19" i="31"/>
  <c r="U19" i="31"/>
  <c r="T19" i="31"/>
  <c r="R19" i="31"/>
  <c r="Q19" i="31"/>
  <c r="O19" i="31"/>
  <c r="N19" i="31"/>
  <c r="L19" i="31"/>
  <c r="K19" i="31"/>
  <c r="AJ18" i="31"/>
  <c r="X18" i="31"/>
  <c r="W18" i="31"/>
  <c r="U18" i="31"/>
  <c r="T18" i="31"/>
  <c r="R18" i="31"/>
  <c r="Q18" i="31"/>
  <c r="O18" i="31"/>
  <c r="N18" i="31"/>
  <c r="L18" i="31"/>
  <c r="K18" i="31"/>
  <c r="AJ17" i="31"/>
  <c r="X17" i="31"/>
  <c r="W17" i="31"/>
  <c r="U17" i="31"/>
  <c r="T17" i="31"/>
  <c r="R17" i="31"/>
  <c r="Q17" i="31"/>
  <c r="O17" i="31"/>
  <c r="N17" i="31"/>
  <c r="L17" i="31"/>
  <c r="K17" i="31"/>
  <c r="AJ16" i="31"/>
  <c r="X16" i="31"/>
  <c r="W16" i="31"/>
  <c r="U16" i="31"/>
  <c r="T16" i="31"/>
  <c r="R16" i="31"/>
  <c r="Q16" i="31"/>
  <c r="O16" i="31"/>
  <c r="N16" i="31"/>
  <c r="L16" i="31"/>
  <c r="K16" i="31"/>
  <c r="AJ15" i="31"/>
  <c r="X15" i="31"/>
  <c r="W15" i="31"/>
  <c r="U15" i="31"/>
  <c r="T15" i="31"/>
  <c r="R15" i="31"/>
  <c r="Q15" i="31"/>
  <c r="O15" i="31"/>
  <c r="N15" i="31"/>
  <c r="L15" i="31"/>
  <c r="K15" i="31"/>
  <c r="AJ14" i="31"/>
  <c r="X14" i="31"/>
  <c r="W14" i="31"/>
  <c r="U14" i="31"/>
  <c r="T14" i="31"/>
  <c r="R14" i="31"/>
  <c r="Q14" i="31"/>
  <c r="O14" i="31"/>
  <c r="N14" i="31"/>
  <c r="L14" i="31"/>
  <c r="K14" i="31"/>
  <c r="AJ13" i="31"/>
  <c r="X13" i="31"/>
  <c r="W13" i="31"/>
  <c r="R13" i="31"/>
  <c r="Q13" i="31"/>
  <c r="O13" i="31"/>
  <c r="N13" i="31"/>
  <c r="L13" i="31"/>
  <c r="AV10" i="31"/>
  <c r="AQ10" i="31"/>
  <c r="AJ85" i="30"/>
  <c r="X85" i="30"/>
  <c r="W85" i="30"/>
  <c r="U85" i="30"/>
  <c r="T85" i="30"/>
  <c r="R85" i="30"/>
  <c r="Q85" i="30"/>
  <c r="O85" i="30"/>
  <c r="N85" i="30"/>
  <c r="L85" i="30"/>
  <c r="K85" i="30"/>
  <c r="AJ84" i="30"/>
  <c r="X84" i="30"/>
  <c r="W84" i="30"/>
  <c r="U84" i="30"/>
  <c r="T84" i="30"/>
  <c r="R84" i="30"/>
  <c r="Q84" i="30"/>
  <c r="O84" i="30"/>
  <c r="N84" i="30"/>
  <c r="L84" i="30"/>
  <c r="K84" i="30"/>
  <c r="AJ83" i="30"/>
  <c r="X83" i="30"/>
  <c r="W83" i="30"/>
  <c r="U83" i="30"/>
  <c r="T83" i="30"/>
  <c r="R83" i="30"/>
  <c r="Q83" i="30"/>
  <c r="O83" i="30"/>
  <c r="N83" i="30"/>
  <c r="L83" i="30"/>
  <c r="K83" i="30"/>
  <c r="AJ82" i="30"/>
  <c r="X82" i="30"/>
  <c r="W82" i="30"/>
  <c r="U82" i="30"/>
  <c r="T82" i="30"/>
  <c r="R82" i="30"/>
  <c r="Q82" i="30"/>
  <c r="O82" i="30"/>
  <c r="N82" i="30"/>
  <c r="L82" i="30"/>
  <c r="K82" i="30"/>
  <c r="AJ81" i="30"/>
  <c r="X81" i="30"/>
  <c r="W81" i="30"/>
  <c r="U81" i="30"/>
  <c r="T81" i="30"/>
  <c r="R81" i="30"/>
  <c r="Q81" i="30"/>
  <c r="O81" i="30"/>
  <c r="N81" i="30"/>
  <c r="L81" i="30"/>
  <c r="K81" i="30"/>
  <c r="AJ80" i="30"/>
  <c r="X80" i="30"/>
  <c r="W80" i="30"/>
  <c r="U80" i="30"/>
  <c r="T80" i="30"/>
  <c r="R80" i="30"/>
  <c r="Q80" i="30"/>
  <c r="O80" i="30"/>
  <c r="N80" i="30"/>
  <c r="L80" i="30"/>
  <c r="K80" i="30"/>
  <c r="AJ79" i="30"/>
  <c r="X79" i="30"/>
  <c r="W79" i="30"/>
  <c r="U79" i="30"/>
  <c r="T79" i="30"/>
  <c r="R79" i="30"/>
  <c r="Q79" i="30"/>
  <c r="O79" i="30"/>
  <c r="N79" i="30"/>
  <c r="L79" i="30"/>
  <c r="K79" i="30"/>
  <c r="AJ78" i="30"/>
  <c r="X78" i="30"/>
  <c r="W78" i="30"/>
  <c r="U78" i="30"/>
  <c r="T78" i="30"/>
  <c r="R78" i="30"/>
  <c r="Q78" i="30"/>
  <c r="O78" i="30"/>
  <c r="N78" i="30"/>
  <c r="L78" i="30"/>
  <c r="K78" i="30"/>
  <c r="AJ77" i="30"/>
  <c r="X77" i="30"/>
  <c r="W77" i="30"/>
  <c r="U77" i="30"/>
  <c r="T77" i="30"/>
  <c r="R77" i="30"/>
  <c r="Q77" i="30"/>
  <c r="O77" i="30"/>
  <c r="N77" i="30"/>
  <c r="L77" i="30"/>
  <c r="K77" i="30"/>
  <c r="AJ76" i="30"/>
  <c r="X76" i="30"/>
  <c r="W76" i="30"/>
  <c r="U76" i="30"/>
  <c r="T76" i="30"/>
  <c r="R76" i="30"/>
  <c r="Q76" i="30"/>
  <c r="O76" i="30"/>
  <c r="N76" i="30"/>
  <c r="L76" i="30"/>
  <c r="K76" i="30"/>
  <c r="AJ75" i="30"/>
  <c r="X75" i="30"/>
  <c r="W75" i="30"/>
  <c r="U75" i="30"/>
  <c r="T75" i="30"/>
  <c r="R75" i="30"/>
  <c r="Q75" i="30"/>
  <c r="O75" i="30"/>
  <c r="N75" i="30"/>
  <c r="L75" i="30"/>
  <c r="K75" i="30"/>
  <c r="AJ74" i="30"/>
  <c r="X74" i="30"/>
  <c r="W74" i="30"/>
  <c r="U74" i="30"/>
  <c r="T74" i="30"/>
  <c r="R74" i="30"/>
  <c r="Q74" i="30"/>
  <c r="O74" i="30"/>
  <c r="N74" i="30"/>
  <c r="L74" i="30"/>
  <c r="K74" i="30"/>
  <c r="AJ73" i="30"/>
  <c r="X73" i="30"/>
  <c r="W73" i="30"/>
  <c r="U73" i="30"/>
  <c r="T73" i="30"/>
  <c r="R73" i="30"/>
  <c r="Q73" i="30"/>
  <c r="O73" i="30"/>
  <c r="N73" i="30"/>
  <c r="L73" i="30"/>
  <c r="K73" i="30"/>
  <c r="AJ72" i="30"/>
  <c r="X72" i="30"/>
  <c r="W72" i="30"/>
  <c r="U72" i="30"/>
  <c r="T72" i="30"/>
  <c r="R72" i="30"/>
  <c r="Q72" i="30"/>
  <c r="O72" i="30"/>
  <c r="N72" i="30"/>
  <c r="L72" i="30"/>
  <c r="K72" i="30"/>
  <c r="AJ71" i="30"/>
  <c r="X71" i="30"/>
  <c r="W71" i="30"/>
  <c r="U71" i="30"/>
  <c r="T71" i="30"/>
  <c r="R71" i="30"/>
  <c r="Q71" i="30"/>
  <c r="O71" i="30"/>
  <c r="N71" i="30"/>
  <c r="L71" i="30"/>
  <c r="K71" i="30"/>
  <c r="AJ70" i="30"/>
  <c r="X70" i="30"/>
  <c r="W70" i="30"/>
  <c r="U70" i="30"/>
  <c r="T70" i="30"/>
  <c r="R70" i="30"/>
  <c r="Q70" i="30"/>
  <c r="O70" i="30"/>
  <c r="N70" i="30"/>
  <c r="L70" i="30"/>
  <c r="K70" i="30"/>
  <c r="AJ69" i="30"/>
  <c r="X69" i="30"/>
  <c r="W69" i="30"/>
  <c r="U69" i="30"/>
  <c r="T69" i="30"/>
  <c r="R69" i="30"/>
  <c r="Q69" i="30"/>
  <c r="O69" i="30"/>
  <c r="N69" i="30"/>
  <c r="L69" i="30"/>
  <c r="K69" i="30"/>
  <c r="AJ68" i="30"/>
  <c r="X68" i="30"/>
  <c r="W68" i="30"/>
  <c r="U68" i="30"/>
  <c r="T68" i="30"/>
  <c r="R68" i="30"/>
  <c r="Q68" i="30"/>
  <c r="O68" i="30"/>
  <c r="N68" i="30"/>
  <c r="L68" i="30"/>
  <c r="K68" i="30"/>
  <c r="AJ67" i="30"/>
  <c r="X67" i="30"/>
  <c r="W67" i="30"/>
  <c r="U67" i="30"/>
  <c r="T67" i="30"/>
  <c r="R67" i="30"/>
  <c r="Q67" i="30"/>
  <c r="O67" i="30"/>
  <c r="N67" i="30"/>
  <c r="L67" i="30"/>
  <c r="K67" i="30"/>
  <c r="AJ66" i="30"/>
  <c r="X66" i="30"/>
  <c r="W66" i="30"/>
  <c r="U66" i="30"/>
  <c r="T66" i="30"/>
  <c r="R66" i="30"/>
  <c r="Q66" i="30"/>
  <c r="O66" i="30"/>
  <c r="N66" i="30"/>
  <c r="L66" i="30"/>
  <c r="K66" i="30"/>
  <c r="AJ65" i="30"/>
  <c r="X65" i="30"/>
  <c r="W65" i="30"/>
  <c r="U65" i="30"/>
  <c r="T65" i="30"/>
  <c r="R65" i="30"/>
  <c r="Q65" i="30"/>
  <c r="O65" i="30"/>
  <c r="N65" i="30"/>
  <c r="L65" i="30"/>
  <c r="K65" i="30"/>
  <c r="AJ64" i="30"/>
  <c r="X64" i="30"/>
  <c r="W64" i="30"/>
  <c r="U64" i="30"/>
  <c r="T64" i="30"/>
  <c r="R64" i="30"/>
  <c r="Q64" i="30"/>
  <c r="O64" i="30"/>
  <c r="N64" i="30"/>
  <c r="L64" i="30"/>
  <c r="K64" i="30"/>
  <c r="AJ63" i="30"/>
  <c r="X63" i="30"/>
  <c r="W63" i="30"/>
  <c r="U63" i="30"/>
  <c r="T63" i="30"/>
  <c r="R63" i="30"/>
  <c r="Q63" i="30"/>
  <c r="O63" i="30"/>
  <c r="N63" i="30"/>
  <c r="L63" i="30"/>
  <c r="K63" i="30"/>
  <c r="AJ62" i="30"/>
  <c r="X62" i="30"/>
  <c r="W62" i="30"/>
  <c r="U62" i="30"/>
  <c r="T62" i="30"/>
  <c r="R62" i="30"/>
  <c r="Q62" i="30"/>
  <c r="O62" i="30"/>
  <c r="N62" i="30"/>
  <c r="L62" i="30"/>
  <c r="K62" i="30"/>
  <c r="AJ61" i="30"/>
  <c r="X61" i="30"/>
  <c r="W61" i="30"/>
  <c r="U61" i="30"/>
  <c r="T61" i="30"/>
  <c r="R61" i="30"/>
  <c r="Q61" i="30"/>
  <c r="O61" i="30"/>
  <c r="N61" i="30"/>
  <c r="L61" i="30"/>
  <c r="K61" i="30"/>
  <c r="AJ60" i="30"/>
  <c r="X60" i="30"/>
  <c r="W60" i="30"/>
  <c r="U60" i="30"/>
  <c r="T60" i="30"/>
  <c r="R60" i="30"/>
  <c r="Q60" i="30"/>
  <c r="O60" i="30"/>
  <c r="N60" i="30"/>
  <c r="L60" i="30"/>
  <c r="K60" i="30"/>
  <c r="AJ59" i="30"/>
  <c r="X59" i="30"/>
  <c r="W59" i="30"/>
  <c r="U59" i="30"/>
  <c r="T59" i="30"/>
  <c r="R59" i="30"/>
  <c r="Q59" i="30"/>
  <c r="O59" i="30"/>
  <c r="N59" i="30"/>
  <c r="L59" i="30"/>
  <c r="K59" i="30"/>
  <c r="AJ58" i="30"/>
  <c r="X58" i="30"/>
  <c r="W58" i="30"/>
  <c r="U58" i="30"/>
  <c r="T58" i="30"/>
  <c r="R58" i="30"/>
  <c r="Q58" i="30"/>
  <c r="O58" i="30"/>
  <c r="N58" i="30"/>
  <c r="L58" i="30"/>
  <c r="K58" i="30"/>
  <c r="AJ57" i="30"/>
  <c r="X57" i="30"/>
  <c r="W57" i="30"/>
  <c r="U57" i="30"/>
  <c r="T57" i="30"/>
  <c r="R57" i="30"/>
  <c r="Q57" i="30"/>
  <c r="O57" i="30"/>
  <c r="N57" i="30"/>
  <c r="L57" i="30"/>
  <c r="K57" i="30"/>
  <c r="AJ56" i="30"/>
  <c r="X56" i="30"/>
  <c r="W56" i="30"/>
  <c r="U56" i="30"/>
  <c r="T56" i="30"/>
  <c r="R56" i="30"/>
  <c r="Q56" i="30"/>
  <c r="O56" i="30"/>
  <c r="N56" i="30"/>
  <c r="L56" i="30"/>
  <c r="K56" i="30"/>
  <c r="AJ55" i="30"/>
  <c r="X55" i="30"/>
  <c r="W55" i="30"/>
  <c r="U55" i="30"/>
  <c r="T55" i="30"/>
  <c r="R55" i="30"/>
  <c r="Q55" i="30"/>
  <c r="O55" i="30"/>
  <c r="N55" i="30"/>
  <c r="L55" i="30"/>
  <c r="K55" i="30"/>
  <c r="AJ54" i="30"/>
  <c r="X54" i="30"/>
  <c r="W54" i="30"/>
  <c r="U54" i="30"/>
  <c r="T54" i="30"/>
  <c r="R54" i="30"/>
  <c r="Q54" i="30"/>
  <c r="O54" i="30"/>
  <c r="N54" i="30"/>
  <c r="L54" i="30"/>
  <c r="K54" i="30"/>
  <c r="AJ53" i="30"/>
  <c r="X53" i="30"/>
  <c r="W53" i="30"/>
  <c r="U53" i="30"/>
  <c r="T53" i="30"/>
  <c r="R53" i="30"/>
  <c r="Q53" i="30"/>
  <c r="O53" i="30"/>
  <c r="N53" i="30"/>
  <c r="L53" i="30"/>
  <c r="K53" i="30"/>
  <c r="AJ52" i="30"/>
  <c r="X52" i="30"/>
  <c r="W52" i="30"/>
  <c r="U52" i="30"/>
  <c r="T52" i="30"/>
  <c r="R52" i="30"/>
  <c r="Q52" i="30"/>
  <c r="O52" i="30"/>
  <c r="N52" i="30"/>
  <c r="L52" i="30"/>
  <c r="K52" i="30"/>
  <c r="AJ51" i="30"/>
  <c r="X51" i="30"/>
  <c r="W51" i="30"/>
  <c r="U51" i="30"/>
  <c r="T51" i="30"/>
  <c r="R51" i="30"/>
  <c r="Q51" i="30"/>
  <c r="O51" i="30"/>
  <c r="N51" i="30"/>
  <c r="L51" i="30"/>
  <c r="K51" i="30"/>
  <c r="AJ50" i="30"/>
  <c r="X50" i="30"/>
  <c r="W50" i="30"/>
  <c r="U50" i="30"/>
  <c r="T50" i="30"/>
  <c r="R50" i="30"/>
  <c r="Q50" i="30"/>
  <c r="O50" i="30"/>
  <c r="N50" i="30"/>
  <c r="L50" i="30"/>
  <c r="K50" i="30"/>
  <c r="AJ49" i="30"/>
  <c r="X49" i="30"/>
  <c r="W49" i="30"/>
  <c r="U49" i="30"/>
  <c r="T49" i="30"/>
  <c r="R49" i="30"/>
  <c r="Q49" i="30"/>
  <c r="O49" i="30"/>
  <c r="N49" i="30"/>
  <c r="L49" i="30"/>
  <c r="K49" i="30"/>
  <c r="AJ48" i="30"/>
  <c r="X48" i="30"/>
  <c r="W48" i="30"/>
  <c r="U48" i="30"/>
  <c r="T48" i="30"/>
  <c r="R48" i="30"/>
  <c r="Q48" i="30"/>
  <c r="O48" i="30"/>
  <c r="N48" i="30"/>
  <c r="L48" i="30"/>
  <c r="K48" i="30"/>
  <c r="AJ47" i="30"/>
  <c r="X47" i="30"/>
  <c r="W47" i="30"/>
  <c r="U47" i="30"/>
  <c r="T47" i="30"/>
  <c r="R47" i="30"/>
  <c r="Q47" i="30"/>
  <c r="O47" i="30"/>
  <c r="N47" i="30"/>
  <c r="L47" i="30"/>
  <c r="K47" i="30"/>
  <c r="AJ46" i="30"/>
  <c r="X46" i="30"/>
  <c r="W46" i="30"/>
  <c r="U46" i="30"/>
  <c r="T46" i="30"/>
  <c r="R46" i="30"/>
  <c r="Q46" i="30"/>
  <c r="O46" i="30"/>
  <c r="N46" i="30"/>
  <c r="L46" i="30"/>
  <c r="K46" i="30"/>
  <c r="AJ45" i="30"/>
  <c r="X45" i="30"/>
  <c r="W45" i="30"/>
  <c r="U45" i="30"/>
  <c r="T45" i="30"/>
  <c r="R45" i="30"/>
  <c r="Q45" i="30"/>
  <c r="O45" i="30"/>
  <c r="N45" i="30"/>
  <c r="L45" i="30"/>
  <c r="K45" i="30"/>
  <c r="AJ44" i="30"/>
  <c r="X44" i="30"/>
  <c r="W44" i="30"/>
  <c r="U44" i="30"/>
  <c r="T44" i="30"/>
  <c r="R44" i="30"/>
  <c r="Q44" i="30"/>
  <c r="O44" i="30"/>
  <c r="N44" i="30"/>
  <c r="L44" i="30"/>
  <c r="K44" i="30"/>
  <c r="AJ43" i="30"/>
  <c r="X43" i="30"/>
  <c r="W43" i="30"/>
  <c r="U43" i="30"/>
  <c r="T43" i="30"/>
  <c r="R43" i="30"/>
  <c r="Q43" i="30"/>
  <c r="O43" i="30"/>
  <c r="N43" i="30"/>
  <c r="L43" i="30"/>
  <c r="K43" i="30"/>
  <c r="AJ42" i="30"/>
  <c r="X42" i="30"/>
  <c r="W42" i="30"/>
  <c r="U42" i="30"/>
  <c r="T42" i="30"/>
  <c r="R42" i="30"/>
  <c r="Q42" i="30"/>
  <c r="O42" i="30"/>
  <c r="N42" i="30"/>
  <c r="L42" i="30"/>
  <c r="K42" i="30"/>
  <c r="AJ41" i="30"/>
  <c r="X41" i="30"/>
  <c r="W41" i="30"/>
  <c r="U41" i="30"/>
  <c r="T41" i="30"/>
  <c r="R41" i="30"/>
  <c r="Q41" i="30"/>
  <c r="O41" i="30"/>
  <c r="N41" i="30"/>
  <c r="L41" i="30"/>
  <c r="K41" i="30"/>
  <c r="AJ40" i="30"/>
  <c r="X40" i="30"/>
  <c r="W40" i="30"/>
  <c r="U40" i="30"/>
  <c r="T40" i="30"/>
  <c r="R40" i="30"/>
  <c r="Q40" i="30"/>
  <c r="O40" i="30"/>
  <c r="N40" i="30"/>
  <c r="L40" i="30"/>
  <c r="K40" i="30"/>
  <c r="AJ39" i="30"/>
  <c r="X39" i="30"/>
  <c r="W39" i="30"/>
  <c r="U39" i="30"/>
  <c r="T39" i="30"/>
  <c r="R39" i="30"/>
  <c r="Q39" i="30"/>
  <c r="O39" i="30"/>
  <c r="N39" i="30"/>
  <c r="L39" i="30"/>
  <c r="K39" i="30"/>
  <c r="AJ38" i="30"/>
  <c r="X38" i="30"/>
  <c r="W38" i="30"/>
  <c r="U38" i="30"/>
  <c r="T38" i="30"/>
  <c r="R38" i="30"/>
  <c r="Q38" i="30"/>
  <c r="O38" i="30"/>
  <c r="N38" i="30"/>
  <c r="L38" i="30"/>
  <c r="K38" i="30"/>
  <c r="AJ37" i="30"/>
  <c r="X37" i="30"/>
  <c r="W37" i="30"/>
  <c r="U37" i="30"/>
  <c r="T37" i="30"/>
  <c r="R37" i="30"/>
  <c r="Q37" i="30"/>
  <c r="O37" i="30"/>
  <c r="N37" i="30"/>
  <c r="L37" i="30"/>
  <c r="K37" i="30"/>
  <c r="AJ36" i="30"/>
  <c r="X36" i="30"/>
  <c r="W36" i="30"/>
  <c r="U36" i="30"/>
  <c r="T36" i="30"/>
  <c r="R36" i="30"/>
  <c r="Q36" i="30"/>
  <c r="O36" i="30"/>
  <c r="N36" i="30"/>
  <c r="L36" i="30"/>
  <c r="K36" i="30"/>
  <c r="AJ35" i="30"/>
  <c r="X35" i="30"/>
  <c r="W35" i="30"/>
  <c r="U35" i="30"/>
  <c r="T35" i="30"/>
  <c r="R35" i="30"/>
  <c r="Q35" i="30"/>
  <c r="O35" i="30"/>
  <c r="N35" i="30"/>
  <c r="L35" i="30"/>
  <c r="K35" i="30"/>
  <c r="AJ34" i="30"/>
  <c r="X34" i="30"/>
  <c r="W34" i="30"/>
  <c r="U34" i="30"/>
  <c r="T34" i="30"/>
  <c r="R34" i="30"/>
  <c r="Q34" i="30"/>
  <c r="O34" i="30"/>
  <c r="N34" i="30"/>
  <c r="L34" i="30"/>
  <c r="K34" i="30"/>
  <c r="AJ33" i="30"/>
  <c r="X33" i="30"/>
  <c r="W33" i="30"/>
  <c r="U33" i="30"/>
  <c r="T33" i="30"/>
  <c r="R33" i="30"/>
  <c r="Q33" i="30"/>
  <c r="O33" i="30"/>
  <c r="N33" i="30"/>
  <c r="L33" i="30"/>
  <c r="K33" i="30"/>
  <c r="AJ32" i="30"/>
  <c r="X32" i="30"/>
  <c r="W32" i="30"/>
  <c r="U32" i="30"/>
  <c r="T32" i="30"/>
  <c r="R32" i="30"/>
  <c r="Q32" i="30"/>
  <c r="O32" i="30"/>
  <c r="N32" i="30"/>
  <c r="L32" i="30"/>
  <c r="K32" i="30"/>
  <c r="AJ31" i="30"/>
  <c r="X31" i="30"/>
  <c r="W31" i="30"/>
  <c r="U31" i="30"/>
  <c r="T31" i="30"/>
  <c r="R31" i="30"/>
  <c r="Q31" i="30"/>
  <c r="O31" i="30"/>
  <c r="N31" i="30"/>
  <c r="L31" i="30"/>
  <c r="K31" i="30"/>
  <c r="AJ30" i="30"/>
  <c r="X30" i="30"/>
  <c r="W30" i="30"/>
  <c r="U30" i="30"/>
  <c r="T30" i="30"/>
  <c r="R30" i="30"/>
  <c r="Q30" i="30"/>
  <c r="O30" i="30"/>
  <c r="N30" i="30"/>
  <c r="L30" i="30"/>
  <c r="K30" i="30"/>
  <c r="AJ29" i="30"/>
  <c r="X29" i="30"/>
  <c r="W29" i="30"/>
  <c r="U29" i="30"/>
  <c r="T29" i="30"/>
  <c r="R29" i="30"/>
  <c r="Q29" i="30"/>
  <c r="O29" i="30"/>
  <c r="N29" i="30"/>
  <c r="L29" i="30"/>
  <c r="K29" i="30"/>
  <c r="AJ28" i="30"/>
  <c r="X28" i="30"/>
  <c r="W28" i="30"/>
  <c r="U28" i="30"/>
  <c r="T28" i="30"/>
  <c r="R28" i="30"/>
  <c r="Q28" i="30"/>
  <c r="O28" i="30"/>
  <c r="N28" i="30"/>
  <c r="L28" i="30"/>
  <c r="K28" i="30"/>
  <c r="AJ27" i="30"/>
  <c r="X27" i="30"/>
  <c r="W27" i="30"/>
  <c r="U27" i="30"/>
  <c r="T27" i="30"/>
  <c r="R27" i="30"/>
  <c r="Q27" i="30"/>
  <c r="O27" i="30"/>
  <c r="N27" i="30"/>
  <c r="L27" i="30"/>
  <c r="K27" i="30"/>
  <c r="AJ26" i="30"/>
  <c r="X26" i="30"/>
  <c r="W26" i="30"/>
  <c r="U26" i="30"/>
  <c r="T26" i="30"/>
  <c r="R26" i="30"/>
  <c r="Q26" i="30"/>
  <c r="O26" i="30"/>
  <c r="N26" i="30"/>
  <c r="L26" i="30"/>
  <c r="K26" i="30"/>
  <c r="AJ25" i="30"/>
  <c r="X25" i="30"/>
  <c r="W25" i="30"/>
  <c r="U25" i="30"/>
  <c r="T25" i="30"/>
  <c r="R25" i="30"/>
  <c r="Q25" i="30"/>
  <c r="O25" i="30"/>
  <c r="N25" i="30"/>
  <c r="L25" i="30"/>
  <c r="K25" i="30"/>
  <c r="AJ24" i="30"/>
  <c r="X24" i="30"/>
  <c r="W24" i="30"/>
  <c r="U24" i="30"/>
  <c r="T24" i="30"/>
  <c r="R24" i="30"/>
  <c r="Q24" i="30"/>
  <c r="O24" i="30"/>
  <c r="N24" i="30"/>
  <c r="L24" i="30"/>
  <c r="K24" i="30"/>
  <c r="AJ23" i="30"/>
  <c r="X23" i="30"/>
  <c r="W23" i="30"/>
  <c r="U23" i="30"/>
  <c r="T23" i="30"/>
  <c r="R23" i="30"/>
  <c r="Q23" i="30"/>
  <c r="O23" i="30"/>
  <c r="N23" i="30"/>
  <c r="L23" i="30"/>
  <c r="K23" i="30"/>
  <c r="AJ22" i="30"/>
  <c r="X22" i="30"/>
  <c r="W22" i="30"/>
  <c r="U22" i="30"/>
  <c r="T22" i="30"/>
  <c r="R22" i="30"/>
  <c r="Q22" i="30"/>
  <c r="O22" i="30"/>
  <c r="N22" i="30"/>
  <c r="L22" i="30"/>
  <c r="K22" i="30"/>
  <c r="AJ21" i="30"/>
  <c r="X21" i="30"/>
  <c r="W21" i="30"/>
  <c r="U21" i="30"/>
  <c r="T21" i="30"/>
  <c r="R21" i="30"/>
  <c r="Q21" i="30"/>
  <c r="O21" i="30"/>
  <c r="N21" i="30"/>
  <c r="L21" i="30"/>
  <c r="K21" i="30"/>
  <c r="AJ20" i="30"/>
  <c r="X20" i="30"/>
  <c r="W20" i="30"/>
  <c r="U20" i="30"/>
  <c r="T20" i="30"/>
  <c r="R20" i="30"/>
  <c r="Q20" i="30"/>
  <c r="O20" i="30"/>
  <c r="N20" i="30"/>
  <c r="L20" i="30"/>
  <c r="K20" i="30"/>
  <c r="AJ19" i="30"/>
  <c r="X19" i="30"/>
  <c r="W19" i="30"/>
  <c r="U19" i="30"/>
  <c r="T19" i="30"/>
  <c r="R19" i="30"/>
  <c r="Q19" i="30"/>
  <c r="O19" i="30"/>
  <c r="N19" i="30"/>
  <c r="L19" i="30"/>
  <c r="K19" i="30"/>
  <c r="AJ18" i="30"/>
  <c r="X18" i="30"/>
  <c r="W18" i="30"/>
  <c r="U18" i="30"/>
  <c r="T18" i="30"/>
  <c r="R18" i="30"/>
  <c r="Q18" i="30"/>
  <c r="O18" i="30"/>
  <c r="N18" i="30"/>
  <c r="L18" i="30"/>
  <c r="K18" i="30"/>
  <c r="AJ17" i="30"/>
  <c r="X17" i="30"/>
  <c r="W17" i="30"/>
  <c r="U17" i="30"/>
  <c r="T17" i="30"/>
  <c r="R17" i="30"/>
  <c r="Q17" i="30"/>
  <c r="O17" i="30"/>
  <c r="N17" i="30"/>
  <c r="L17" i="30"/>
  <c r="K17" i="30"/>
  <c r="AJ16" i="30"/>
  <c r="X16" i="30"/>
  <c r="W16" i="30"/>
  <c r="U16" i="30"/>
  <c r="T16" i="30"/>
  <c r="R16" i="30"/>
  <c r="Q16" i="30"/>
  <c r="O16" i="30"/>
  <c r="N16" i="30"/>
  <c r="L16" i="30"/>
  <c r="K16" i="30"/>
  <c r="AJ15" i="30"/>
  <c r="X15" i="30"/>
  <c r="W15" i="30"/>
  <c r="U15" i="30"/>
  <c r="T15" i="30"/>
  <c r="R15" i="30"/>
  <c r="Q15" i="30"/>
  <c r="O15" i="30"/>
  <c r="N15" i="30"/>
  <c r="L15" i="30"/>
  <c r="K15" i="30"/>
  <c r="AJ14" i="30"/>
  <c r="X14" i="30"/>
  <c r="W14" i="30"/>
  <c r="U14" i="30"/>
  <c r="T14" i="30"/>
  <c r="R14" i="30"/>
  <c r="Q14" i="30"/>
  <c r="O14" i="30"/>
  <c r="N14" i="30"/>
  <c r="L14" i="30"/>
  <c r="K14" i="30"/>
  <c r="AJ13" i="30"/>
  <c r="X13" i="30"/>
  <c r="W13" i="30"/>
  <c r="U13" i="30"/>
  <c r="T13" i="30"/>
  <c r="R13" i="30"/>
  <c r="Q13" i="30"/>
  <c r="O13" i="30"/>
  <c r="N13" i="30"/>
  <c r="L13" i="30"/>
  <c r="K13" i="30"/>
  <c r="AT10" i="30"/>
  <c r="AQ10" i="30"/>
  <c r="AF83" i="30" s="1"/>
  <c r="AG83" i="30" s="1"/>
  <c r="AH83" i="30" s="1"/>
  <c r="AJ206" i="29"/>
  <c r="X206" i="29"/>
  <c r="W206" i="29"/>
  <c r="U206" i="29"/>
  <c r="T206" i="29"/>
  <c r="R206" i="29"/>
  <c r="Q206" i="29"/>
  <c r="O206" i="29"/>
  <c r="N206" i="29"/>
  <c r="L206" i="29"/>
  <c r="K206" i="29"/>
  <c r="AJ205" i="29"/>
  <c r="X205" i="29"/>
  <c r="W205" i="29"/>
  <c r="U205" i="29"/>
  <c r="T205" i="29"/>
  <c r="R205" i="29"/>
  <c r="Q205" i="29"/>
  <c r="O205" i="29"/>
  <c r="N205" i="29"/>
  <c r="L205" i="29"/>
  <c r="K205" i="29"/>
  <c r="AJ204" i="29"/>
  <c r="X204" i="29"/>
  <c r="W204" i="29"/>
  <c r="U204" i="29"/>
  <c r="T204" i="29"/>
  <c r="R204" i="29"/>
  <c r="Q204" i="29"/>
  <c r="O204" i="29"/>
  <c r="N204" i="29"/>
  <c r="L204" i="29"/>
  <c r="K204" i="29"/>
  <c r="AJ203" i="29"/>
  <c r="X203" i="29"/>
  <c r="W203" i="29"/>
  <c r="U203" i="29"/>
  <c r="T203" i="29"/>
  <c r="R203" i="29"/>
  <c r="Q203" i="29"/>
  <c r="O203" i="29"/>
  <c r="N203" i="29"/>
  <c r="L203" i="29"/>
  <c r="K203" i="29"/>
  <c r="AJ202" i="29"/>
  <c r="X202" i="29"/>
  <c r="W202" i="29"/>
  <c r="U202" i="29"/>
  <c r="T202" i="29"/>
  <c r="R202" i="29"/>
  <c r="Q202" i="29"/>
  <c r="O202" i="29"/>
  <c r="N202" i="29"/>
  <c r="L202" i="29"/>
  <c r="K202" i="29"/>
  <c r="AJ201" i="29"/>
  <c r="X201" i="29"/>
  <c r="W201" i="29"/>
  <c r="U201" i="29"/>
  <c r="T201" i="29"/>
  <c r="R201" i="29"/>
  <c r="Q201" i="29"/>
  <c r="O201" i="29"/>
  <c r="N201" i="29"/>
  <c r="L201" i="29"/>
  <c r="K201" i="29"/>
  <c r="AJ200" i="29"/>
  <c r="X200" i="29"/>
  <c r="W200" i="29"/>
  <c r="U200" i="29"/>
  <c r="T200" i="29"/>
  <c r="R200" i="29"/>
  <c r="Q200" i="29"/>
  <c r="O200" i="29"/>
  <c r="N200" i="29"/>
  <c r="L200" i="29"/>
  <c r="K200" i="29"/>
  <c r="AJ199" i="29"/>
  <c r="X199" i="29"/>
  <c r="W199" i="29"/>
  <c r="U199" i="29"/>
  <c r="T199" i="29"/>
  <c r="R199" i="29"/>
  <c r="Q199" i="29"/>
  <c r="O199" i="29"/>
  <c r="N199" i="29"/>
  <c r="L199" i="29"/>
  <c r="K199" i="29"/>
  <c r="AJ198" i="29"/>
  <c r="X198" i="29"/>
  <c r="W198" i="29"/>
  <c r="U198" i="29"/>
  <c r="T198" i="29"/>
  <c r="R198" i="29"/>
  <c r="Q198" i="29"/>
  <c r="O198" i="29"/>
  <c r="N198" i="29"/>
  <c r="L198" i="29"/>
  <c r="K198" i="29"/>
  <c r="AJ197" i="29"/>
  <c r="X197" i="29"/>
  <c r="W197" i="29"/>
  <c r="U197" i="29"/>
  <c r="T197" i="29"/>
  <c r="R197" i="29"/>
  <c r="Q197" i="29"/>
  <c r="O197" i="29"/>
  <c r="N197" i="29"/>
  <c r="L197" i="29"/>
  <c r="K197" i="29"/>
  <c r="AJ196" i="29"/>
  <c r="X196" i="29"/>
  <c r="W196" i="29"/>
  <c r="U196" i="29"/>
  <c r="T196" i="29"/>
  <c r="R196" i="29"/>
  <c r="Q196" i="29"/>
  <c r="O196" i="29"/>
  <c r="N196" i="29"/>
  <c r="L196" i="29"/>
  <c r="K196" i="29"/>
  <c r="AJ129" i="29"/>
  <c r="X129" i="29"/>
  <c r="W129" i="29"/>
  <c r="U129" i="29"/>
  <c r="T129" i="29"/>
  <c r="R129" i="29"/>
  <c r="Q129" i="29"/>
  <c r="O129" i="29"/>
  <c r="N129" i="29"/>
  <c r="L129" i="29"/>
  <c r="K129" i="29"/>
  <c r="AJ128" i="29"/>
  <c r="X128" i="29"/>
  <c r="W128" i="29"/>
  <c r="U128" i="29"/>
  <c r="T128" i="29"/>
  <c r="R128" i="29"/>
  <c r="Q128" i="29"/>
  <c r="O128" i="29"/>
  <c r="N128" i="29"/>
  <c r="L128" i="29"/>
  <c r="K128" i="29"/>
  <c r="AJ127" i="29"/>
  <c r="X127" i="29"/>
  <c r="W127" i="29"/>
  <c r="U127" i="29"/>
  <c r="T127" i="29"/>
  <c r="R127" i="29"/>
  <c r="Q127" i="29"/>
  <c r="O127" i="29"/>
  <c r="N127" i="29"/>
  <c r="L127" i="29"/>
  <c r="K127" i="29"/>
  <c r="AJ126" i="29"/>
  <c r="X126" i="29"/>
  <c r="W126" i="29"/>
  <c r="U126" i="29"/>
  <c r="T126" i="29"/>
  <c r="R126" i="29"/>
  <c r="Q126" i="29"/>
  <c r="O126" i="29"/>
  <c r="N126" i="29"/>
  <c r="L126" i="29"/>
  <c r="K126" i="29"/>
  <c r="AJ125" i="29"/>
  <c r="X125" i="29"/>
  <c r="W125" i="29"/>
  <c r="U125" i="29"/>
  <c r="T125" i="29"/>
  <c r="R125" i="29"/>
  <c r="Q125" i="29"/>
  <c r="O125" i="29"/>
  <c r="N125" i="29"/>
  <c r="L125" i="29"/>
  <c r="K125" i="29"/>
  <c r="AJ124" i="29"/>
  <c r="X124" i="29"/>
  <c r="W124" i="29"/>
  <c r="U124" i="29"/>
  <c r="T124" i="29"/>
  <c r="R124" i="29"/>
  <c r="Q124" i="29"/>
  <c r="O124" i="29"/>
  <c r="N124" i="29"/>
  <c r="L124" i="29"/>
  <c r="K124" i="29"/>
  <c r="AJ123" i="29"/>
  <c r="X123" i="29"/>
  <c r="W123" i="29"/>
  <c r="U123" i="29"/>
  <c r="T123" i="29"/>
  <c r="R123" i="29"/>
  <c r="Q123" i="29"/>
  <c r="O123" i="29"/>
  <c r="N123" i="29"/>
  <c r="L123" i="29"/>
  <c r="K123" i="29"/>
  <c r="AJ122" i="29"/>
  <c r="X122" i="29"/>
  <c r="W122" i="29"/>
  <c r="U122" i="29"/>
  <c r="T122" i="29"/>
  <c r="R122" i="29"/>
  <c r="Q122" i="29"/>
  <c r="O122" i="29"/>
  <c r="N122" i="29"/>
  <c r="L122" i="29"/>
  <c r="K122" i="29"/>
  <c r="AJ121" i="29"/>
  <c r="X121" i="29"/>
  <c r="W121" i="29"/>
  <c r="U121" i="29"/>
  <c r="T121" i="29"/>
  <c r="R121" i="29"/>
  <c r="Q121" i="29"/>
  <c r="O121" i="29"/>
  <c r="N121" i="29"/>
  <c r="L121" i="29"/>
  <c r="K121" i="29"/>
  <c r="AJ120" i="29"/>
  <c r="X120" i="29"/>
  <c r="W120" i="29"/>
  <c r="U120" i="29"/>
  <c r="T120" i="29"/>
  <c r="R120" i="29"/>
  <c r="Q120" i="29"/>
  <c r="O120" i="29"/>
  <c r="N120" i="29"/>
  <c r="L120" i="29"/>
  <c r="K120" i="29"/>
  <c r="AJ119" i="29"/>
  <c r="X119" i="29"/>
  <c r="W119" i="29"/>
  <c r="U119" i="29"/>
  <c r="T119" i="29"/>
  <c r="R119" i="29"/>
  <c r="Q119" i="29"/>
  <c r="O119" i="29"/>
  <c r="N119" i="29"/>
  <c r="L119" i="29"/>
  <c r="K119" i="29"/>
  <c r="AJ118" i="29"/>
  <c r="X118" i="29"/>
  <c r="W118" i="29"/>
  <c r="U118" i="29"/>
  <c r="T118" i="29"/>
  <c r="R118" i="29"/>
  <c r="Q118" i="29"/>
  <c r="O118" i="29"/>
  <c r="N118" i="29"/>
  <c r="L118" i="29"/>
  <c r="K118" i="29"/>
  <c r="AJ117" i="29"/>
  <c r="X117" i="29"/>
  <c r="W117" i="29"/>
  <c r="U117" i="29"/>
  <c r="T117" i="29"/>
  <c r="R117" i="29"/>
  <c r="Q117" i="29"/>
  <c r="O117" i="29"/>
  <c r="N117" i="29"/>
  <c r="L117" i="29"/>
  <c r="K117" i="29"/>
  <c r="AJ116" i="29"/>
  <c r="X116" i="29"/>
  <c r="W116" i="29"/>
  <c r="U116" i="29"/>
  <c r="T116" i="29"/>
  <c r="R116" i="29"/>
  <c r="Q116" i="29"/>
  <c r="O116" i="29"/>
  <c r="N116" i="29"/>
  <c r="L116" i="29"/>
  <c r="K116" i="29"/>
  <c r="AJ115" i="29"/>
  <c r="X115" i="29"/>
  <c r="W115" i="29"/>
  <c r="U115" i="29"/>
  <c r="T115" i="29"/>
  <c r="R115" i="29"/>
  <c r="Q115" i="29"/>
  <c r="O115" i="29"/>
  <c r="N115" i="29"/>
  <c r="L115" i="29"/>
  <c r="K115" i="29"/>
  <c r="AJ114" i="29"/>
  <c r="X114" i="29"/>
  <c r="W114" i="29"/>
  <c r="U114" i="29"/>
  <c r="T114" i="29"/>
  <c r="R114" i="29"/>
  <c r="Q114" i="29"/>
  <c r="O114" i="29"/>
  <c r="N114" i="29"/>
  <c r="L114" i="29"/>
  <c r="K114" i="29"/>
  <c r="AJ113" i="29"/>
  <c r="X113" i="29"/>
  <c r="W113" i="29"/>
  <c r="U113" i="29"/>
  <c r="T113" i="29"/>
  <c r="R113" i="29"/>
  <c r="Q113" i="29"/>
  <c r="O113" i="29"/>
  <c r="N113" i="29"/>
  <c r="L113" i="29"/>
  <c r="K113" i="29"/>
  <c r="AJ112" i="29"/>
  <c r="X112" i="29"/>
  <c r="W112" i="29"/>
  <c r="U112" i="29"/>
  <c r="T112" i="29"/>
  <c r="R112" i="29"/>
  <c r="Q112" i="29"/>
  <c r="O112" i="29"/>
  <c r="N112" i="29"/>
  <c r="L112" i="29"/>
  <c r="K112" i="29"/>
  <c r="AJ111" i="29"/>
  <c r="X111" i="29"/>
  <c r="W111" i="29"/>
  <c r="U111" i="29"/>
  <c r="T111" i="29"/>
  <c r="R111" i="29"/>
  <c r="Q111" i="29"/>
  <c r="O111" i="29"/>
  <c r="N111" i="29"/>
  <c r="L111" i="29"/>
  <c r="K111" i="29"/>
  <c r="AJ110" i="29"/>
  <c r="X110" i="29"/>
  <c r="W110" i="29"/>
  <c r="U110" i="29"/>
  <c r="T110" i="29"/>
  <c r="R110" i="29"/>
  <c r="Q110" i="29"/>
  <c r="O110" i="29"/>
  <c r="N110" i="29"/>
  <c r="L110" i="29"/>
  <c r="K110" i="29"/>
  <c r="AJ109" i="29"/>
  <c r="X109" i="29"/>
  <c r="W109" i="29"/>
  <c r="U109" i="29"/>
  <c r="T109" i="29"/>
  <c r="R109" i="29"/>
  <c r="Q109" i="29"/>
  <c r="O109" i="29"/>
  <c r="N109" i="29"/>
  <c r="L109" i="29"/>
  <c r="K109" i="29"/>
  <c r="AJ108" i="29"/>
  <c r="X108" i="29"/>
  <c r="W108" i="29"/>
  <c r="U108" i="29"/>
  <c r="T108" i="29"/>
  <c r="R108" i="29"/>
  <c r="Q108" i="29"/>
  <c r="O108" i="29"/>
  <c r="N108" i="29"/>
  <c r="L108" i="29"/>
  <c r="K108" i="29"/>
  <c r="AJ107" i="29"/>
  <c r="X107" i="29"/>
  <c r="W107" i="29"/>
  <c r="U107" i="29"/>
  <c r="T107" i="29"/>
  <c r="R107" i="29"/>
  <c r="Q107" i="29"/>
  <c r="O107" i="29"/>
  <c r="N107" i="29"/>
  <c r="L107" i="29"/>
  <c r="K107" i="29"/>
  <c r="AJ106" i="29"/>
  <c r="X106" i="29"/>
  <c r="W106" i="29"/>
  <c r="U106" i="29"/>
  <c r="T106" i="29"/>
  <c r="R106" i="29"/>
  <c r="Q106" i="29"/>
  <c r="O106" i="29"/>
  <c r="N106" i="29"/>
  <c r="L106" i="29"/>
  <c r="K106" i="29"/>
  <c r="AJ105" i="29"/>
  <c r="X105" i="29"/>
  <c r="W105" i="29"/>
  <c r="U105" i="29"/>
  <c r="T105" i="29"/>
  <c r="R105" i="29"/>
  <c r="Q105" i="29"/>
  <c r="O105" i="29"/>
  <c r="N105" i="29"/>
  <c r="L105" i="29"/>
  <c r="K105" i="29"/>
  <c r="AJ104" i="29"/>
  <c r="X104" i="29"/>
  <c r="W104" i="29"/>
  <c r="U104" i="29"/>
  <c r="T104" i="29"/>
  <c r="R104" i="29"/>
  <c r="Q104" i="29"/>
  <c r="O104" i="29"/>
  <c r="N104" i="29"/>
  <c r="L104" i="29"/>
  <c r="K104" i="29"/>
  <c r="AJ103" i="29"/>
  <c r="X103" i="29"/>
  <c r="W103" i="29"/>
  <c r="U103" i="29"/>
  <c r="T103" i="29"/>
  <c r="R103" i="29"/>
  <c r="Q103" i="29"/>
  <c r="O103" i="29"/>
  <c r="N103" i="29"/>
  <c r="L103" i="29"/>
  <c r="K103" i="29"/>
  <c r="AJ102" i="29"/>
  <c r="X102" i="29"/>
  <c r="W102" i="29"/>
  <c r="U102" i="29"/>
  <c r="T102" i="29"/>
  <c r="R102" i="29"/>
  <c r="Q102" i="29"/>
  <c r="O102" i="29"/>
  <c r="N102" i="29"/>
  <c r="L102" i="29"/>
  <c r="K102" i="29"/>
  <c r="AJ101" i="29"/>
  <c r="X101" i="29"/>
  <c r="W101" i="29"/>
  <c r="U101" i="29"/>
  <c r="T101" i="29"/>
  <c r="R101" i="29"/>
  <c r="Q101" i="29"/>
  <c r="O101" i="29"/>
  <c r="N101" i="29"/>
  <c r="L101" i="29"/>
  <c r="K101" i="29"/>
  <c r="AJ100" i="29"/>
  <c r="X100" i="29"/>
  <c r="W100" i="29"/>
  <c r="U100" i="29"/>
  <c r="T100" i="29"/>
  <c r="R100" i="29"/>
  <c r="Q100" i="29"/>
  <c r="O100" i="29"/>
  <c r="N100" i="29"/>
  <c r="L100" i="29"/>
  <c r="K100" i="29"/>
  <c r="AJ99" i="29"/>
  <c r="X99" i="29"/>
  <c r="W99" i="29"/>
  <c r="U99" i="29"/>
  <c r="T99" i="29"/>
  <c r="R99" i="29"/>
  <c r="Q99" i="29"/>
  <c r="O99" i="29"/>
  <c r="N99" i="29"/>
  <c r="L99" i="29"/>
  <c r="K99" i="29"/>
  <c r="AJ98" i="29"/>
  <c r="X98" i="29"/>
  <c r="W98" i="29"/>
  <c r="U98" i="29"/>
  <c r="T98" i="29"/>
  <c r="R98" i="29"/>
  <c r="Q98" i="29"/>
  <c r="O98" i="29"/>
  <c r="N98" i="29"/>
  <c r="L98" i="29"/>
  <c r="K98" i="29"/>
  <c r="AJ97" i="29"/>
  <c r="X97" i="29"/>
  <c r="W97" i="29"/>
  <c r="U97" i="29"/>
  <c r="T97" i="29"/>
  <c r="R97" i="29"/>
  <c r="Q97" i="29"/>
  <c r="O97" i="29"/>
  <c r="N97" i="29"/>
  <c r="L97" i="29"/>
  <c r="K97" i="29"/>
  <c r="AJ96" i="29"/>
  <c r="X96" i="29"/>
  <c r="W96" i="29"/>
  <c r="U96" i="29"/>
  <c r="T96" i="29"/>
  <c r="R96" i="29"/>
  <c r="Q96" i="29"/>
  <c r="O96" i="29"/>
  <c r="N96" i="29"/>
  <c r="L96" i="29"/>
  <c r="K96" i="29"/>
  <c r="AJ95" i="29"/>
  <c r="X95" i="29"/>
  <c r="W95" i="29"/>
  <c r="U95" i="29"/>
  <c r="T95" i="29"/>
  <c r="R95" i="29"/>
  <c r="Q95" i="29"/>
  <c r="O95" i="29"/>
  <c r="N95" i="29"/>
  <c r="L95" i="29"/>
  <c r="K95" i="29"/>
  <c r="AJ94" i="29"/>
  <c r="X94" i="29"/>
  <c r="W94" i="29"/>
  <c r="U94" i="29"/>
  <c r="T94" i="29"/>
  <c r="R94" i="29"/>
  <c r="Q94" i="29"/>
  <c r="O94" i="29"/>
  <c r="N94" i="29"/>
  <c r="L94" i="29"/>
  <c r="K94" i="29"/>
  <c r="AJ93" i="29"/>
  <c r="X93" i="29"/>
  <c r="W93" i="29"/>
  <c r="U93" i="29"/>
  <c r="T93" i="29"/>
  <c r="R93" i="29"/>
  <c r="Q93" i="29"/>
  <c r="O93" i="29"/>
  <c r="N93" i="29"/>
  <c r="L93" i="29"/>
  <c r="K93" i="29"/>
  <c r="AJ92" i="29"/>
  <c r="X92" i="29"/>
  <c r="W92" i="29"/>
  <c r="U92" i="29"/>
  <c r="T92" i="29"/>
  <c r="R92" i="29"/>
  <c r="Q92" i="29"/>
  <c r="O92" i="29"/>
  <c r="N92" i="29"/>
  <c r="L92" i="29"/>
  <c r="K92" i="29"/>
  <c r="AJ91" i="29"/>
  <c r="X91" i="29"/>
  <c r="W91" i="29"/>
  <c r="U91" i="29"/>
  <c r="T91" i="29"/>
  <c r="R91" i="29"/>
  <c r="Q91" i="29"/>
  <c r="O91" i="29"/>
  <c r="N91" i="29"/>
  <c r="L91" i="29"/>
  <c r="K91" i="29"/>
  <c r="AJ90" i="29"/>
  <c r="X90" i="29"/>
  <c r="W90" i="29"/>
  <c r="U90" i="29"/>
  <c r="T90" i="29"/>
  <c r="R90" i="29"/>
  <c r="Q90" i="29"/>
  <c r="O90" i="29"/>
  <c r="N90" i="29"/>
  <c r="L90" i="29"/>
  <c r="K90" i="29"/>
  <c r="AJ89" i="29"/>
  <c r="X89" i="29"/>
  <c r="W89" i="29"/>
  <c r="U89" i="29"/>
  <c r="T89" i="29"/>
  <c r="R89" i="29"/>
  <c r="Q89" i="29"/>
  <c r="O89" i="29"/>
  <c r="N89" i="29"/>
  <c r="L89" i="29"/>
  <c r="K89" i="29"/>
  <c r="AJ88" i="29"/>
  <c r="X88" i="29"/>
  <c r="W88" i="29"/>
  <c r="U88" i="29"/>
  <c r="T88" i="29"/>
  <c r="R88" i="29"/>
  <c r="Q88" i="29"/>
  <c r="O88" i="29"/>
  <c r="N88" i="29"/>
  <c r="L88" i="29"/>
  <c r="K88" i="29"/>
  <c r="AJ87" i="29"/>
  <c r="X87" i="29"/>
  <c r="W87" i="29"/>
  <c r="U87" i="29"/>
  <c r="T87" i="29"/>
  <c r="R87" i="29"/>
  <c r="Q87" i="29"/>
  <c r="O87" i="29"/>
  <c r="N87" i="29"/>
  <c r="L87" i="29"/>
  <c r="K87" i="29"/>
  <c r="AJ86" i="29"/>
  <c r="X86" i="29"/>
  <c r="W86" i="29"/>
  <c r="U86" i="29"/>
  <c r="T86" i="29"/>
  <c r="R86" i="29"/>
  <c r="Q86" i="29"/>
  <c r="O86" i="29"/>
  <c r="N86" i="29"/>
  <c r="L86" i="29"/>
  <c r="K86" i="29"/>
  <c r="AJ85" i="29"/>
  <c r="X85" i="29"/>
  <c r="W85" i="29"/>
  <c r="U85" i="29"/>
  <c r="T85" i="29"/>
  <c r="R85" i="29"/>
  <c r="Q85" i="29"/>
  <c r="O85" i="29"/>
  <c r="N85" i="29"/>
  <c r="L85" i="29"/>
  <c r="K85" i="29"/>
  <c r="AJ84" i="29"/>
  <c r="X84" i="29"/>
  <c r="W84" i="29"/>
  <c r="U84" i="29"/>
  <c r="T84" i="29"/>
  <c r="R84" i="29"/>
  <c r="Q84" i="29"/>
  <c r="O84" i="29"/>
  <c r="N84" i="29"/>
  <c r="L84" i="29"/>
  <c r="K84" i="29"/>
  <c r="AJ83" i="29"/>
  <c r="X83" i="29"/>
  <c r="W83" i="29"/>
  <c r="U83" i="29"/>
  <c r="T83" i="29"/>
  <c r="R83" i="29"/>
  <c r="Q83" i="29"/>
  <c r="O83" i="29"/>
  <c r="N83" i="29"/>
  <c r="L83" i="29"/>
  <c r="K83" i="29"/>
  <c r="AJ82" i="29"/>
  <c r="X82" i="29"/>
  <c r="W82" i="29"/>
  <c r="U82" i="29"/>
  <c r="T82" i="29"/>
  <c r="R82" i="29"/>
  <c r="Q82" i="29"/>
  <c r="O82" i="29"/>
  <c r="N82" i="29"/>
  <c r="L82" i="29"/>
  <c r="K82" i="29"/>
  <c r="AJ81" i="29"/>
  <c r="X81" i="29"/>
  <c r="W81" i="29"/>
  <c r="U81" i="29"/>
  <c r="T81" i="29"/>
  <c r="R81" i="29"/>
  <c r="Q81" i="29"/>
  <c r="O81" i="29"/>
  <c r="N81" i="29"/>
  <c r="L81" i="29"/>
  <c r="K81" i="29"/>
  <c r="AJ80" i="29"/>
  <c r="X80" i="29"/>
  <c r="W80" i="29"/>
  <c r="U80" i="29"/>
  <c r="T80" i="29"/>
  <c r="R80" i="29"/>
  <c r="Q80" i="29"/>
  <c r="O80" i="29"/>
  <c r="N80" i="29"/>
  <c r="L80" i="29"/>
  <c r="K80" i="29"/>
  <c r="AJ79" i="29"/>
  <c r="X79" i="29"/>
  <c r="W79" i="29"/>
  <c r="U79" i="29"/>
  <c r="T79" i="29"/>
  <c r="R79" i="29"/>
  <c r="Q79" i="29"/>
  <c r="O79" i="29"/>
  <c r="N79" i="29"/>
  <c r="L79" i="29"/>
  <c r="K79" i="29"/>
  <c r="AJ78" i="29"/>
  <c r="X78" i="29"/>
  <c r="W78" i="29"/>
  <c r="U78" i="29"/>
  <c r="T78" i="29"/>
  <c r="R78" i="29"/>
  <c r="Q78" i="29"/>
  <c r="O78" i="29"/>
  <c r="N78" i="29"/>
  <c r="L78" i="29"/>
  <c r="K78" i="29"/>
  <c r="AJ77" i="29"/>
  <c r="X77" i="29"/>
  <c r="W77" i="29"/>
  <c r="U77" i="29"/>
  <c r="T77" i="29"/>
  <c r="R77" i="29"/>
  <c r="Q77" i="29"/>
  <c r="O77" i="29"/>
  <c r="N77" i="29"/>
  <c r="L77" i="29"/>
  <c r="K77" i="29"/>
  <c r="AJ76" i="29"/>
  <c r="X76" i="29"/>
  <c r="W76" i="29"/>
  <c r="U76" i="29"/>
  <c r="T76" i="29"/>
  <c r="R76" i="29"/>
  <c r="Q76" i="29"/>
  <c r="O76" i="29"/>
  <c r="N76" i="29"/>
  <c r="L76" i="29"/>
  <c r="K76" i="29"/>
  <c r="AJ75" i="29"/>
  <c r="X75" i="29"/>
  <c r="W75" i="29"/>
  <c r="U75" i="29"/>
  <c r="T75" i="29"/>
  <c r="R75" i="29"/>
  <c r="Q75" i="29"/>
  <c r="O75" i="29"/>
  <c r="N75" i="29"/>
  <c r="L75" i="29"/>
  <c r="K75" i="29"/>
  <c r="AJ74" i="29"/>
  <c r="X74" i="29"/>
  <c r="W74" i="29"/>
  <c r="U74" i="29"/>
  <c r="T74" i="29"/>
  <c r="R74" i="29"/>
  <c r="Q74" i="29"/>
  <c r="O74" i="29"/>
  <c r="N74" i="29"/>
  <c r="L74" i="29"/>
  <c r="K74" i="29"/>
  <c r="AJ73" i="29"/>
  <c r="X73" i="29"/>
  <c r="W73" i="29"/>
  <c r="U73" i="29"/>
  <c r="T73" i="29"/>
  <c r="R73" i="29"/>
  <c r="Q73" i="29"/>
  <c r="O73" i="29"/>
  <c r="N73" i="29"/>
  <c r="L73" i="29"/>
  <c r="K73" i="29"/>
  <c r="AJ72" i="29"/>
  <c r="X72" i="29"/>
  <c r="W72" i="29"/>
  <c r="U72" i="29"/>
  <c r="T72" i="29"/>
  <c r="R72" i="29"/>
  <c r="Q72" i="29"/>
  <c r="O72" i="29"/>
  <c r="N72" i="29"/>
  <c r="L72" i="29"/>
  <c r="K72" i="29"/>
  <c r="AJ71" i="29"/>
  <c r="X71" i="29"/>
  <c r="W71" i="29"/>
  <c r="U71" i="29"/>
  <c r="T71" i="29"/>
  <c r="R71" i="29"/>
  <c r="Q71" i="29"/>
  <c r="O71" i="29"/>
  <c r="N71" i="29"/>
  <c r="L71" i="29"/>
  <c r="K71" i="29"/>
  <c r="AJ70" i="29"/>
  <c r="X70" i="29"/>
  <c r="W70" i="29"/>
  <c r="U70" i="29"/>
  <c r="T70" i="29"/>
  <c r="R70" i="29"/>
  <c r="Q70" i="29"/>
  <c r="O70" i="29"/>
  <c r="N70" i="29"/>
  <c r="L70" i="29"/>
  <c r="K70" i="29"/>
  <c r="AJ69" i="29"/>
  <c r="X69" i="29"/>
  <c r="W69" i="29"/>
  <c r="U69" i="29"/>
  <c r="T69" i="29"/>
  <c r="R69" i="29"/>
  <c r="Q69" i="29"/>
  <c r="O69" i="29"/>
  <c r="N69" i="29"/>
  <c r="L69" i="29"/>
  <c r="K69" i="29"/>
  <c r="AJ68" i="29"/>
  <c r="X68" i="29"/>
  <c r="W68" i="29"/>
  <c r="U68" i="29"/>
  <c r="T68" i="29"/>
  <c r="R68" i="29"/>
  <c r="Q68" i="29"/>
  <c r="O68" i="29"/>
  <c r="N68" i="29"/>
  <c r="L68" i="29"/>
  <c r="K68" i="29"/>
  <c r="AJ67" i="29"/>
  <c r="X67" i="29"/>
  <c r="W67" i="29"/>
  <c r="U67" i="29"/>
  <c r="T67" i="29"/>
  <c r="R67" i="29"/>
  <c r="Q67" i="29"/>
  <c r="O67" i="29"/>
  <c r="N67" i="29"/>
  <c r="L67" i="29"/>
  <c r="K67" i="29"/>
  <c r="AJ66" i="29"/>
  <c r="X66" i="29"/>
  <c r="W66" i="29"/>
  <c r="U66" i="29"/>
  <c r="T66" i="29"/>
  <c r="R66" i="29"/>
  <c r="Q66" i="29"/>
  <c r="O66" i="29"/>
  <c r="N66" i="29"/>
  <c r="L66" i="29"/>
  <c r="K66" i="29"/>
  <c r="AJ65" i="29"/>
  <c r="X65" i="29"/>
  <c r="W65" i="29"/>
  <c r="U65" i="29"/>
  <c r="T65" i="29"/>
  <c r="R65" i="29"/>
  <c r="Q65" i="29"/>
  <c r="O65" i="29"/>
  <c r="N65" i="29"/>
  <c r="L65" i="29"/>
  <c r="K65" i="29"/>
  <c r="AJ64" i="29"/>
  <c r="X64" i="29"/>
  <c r="W64" i="29"/>
  <c r="U64" i="29"/>
  <c r="T64" i="29"/>
  <c r="R64" i="29"/>
  <c r="Q64" i="29"/>
  <c r="O64" i="29"/>
  <c r="N64" i="29"/>
  <c r="L64" i="29"/>
  <c r="K64" i="29"/>
  <c r="AJ63" i="29"/>
  <c r="X63" i="29"/>
  <c r="W63" i="29"/>
  <c r="U63" i="29"/>
  <c r="T63" i="29"/>
  <c r="R63" i="29"/>
  <c r="Q63" i="29"/>
  <c r="O63" i="29"/>
  <c r="N63" i="29"/>
  <c r="L63" i="29"/>
  <c r="K63" i="29"/>
  <c r="AJ62" i="29"/>
  <c r="X62" i="29"/>
  <c r="W62" i="29"/>
  <c r="U62" i="29"/>
  <c r="T62" i="29"/>
  <c r="R62" i="29"/>
  <c r="Q62" i="29"/>
  <c r="O62" i="29"/>
  <c r="N62" i="29"/>
  <c r="L62" i="29"/>
  <c r="K62" i="29"/>
  <c r="AJ61" i="29"/>
  <c r="X61" i="29"/>
  <c r="W61" i="29"/>
  <c r="U61" i="29"/>
  <c r="T61" i="29"/>
  <c r="R61" i="29"/>
  <c r="Q61" i="29"/>
  <c r="O61" i="29"/>
  <c r="N61" i="29"/>
  <c r="L61" i="29"/>
  <c r="K61" i="29"/>
  <c r="AJ60" i="29"/>
  <c r="X60" i="29"/>
  <c r="W60" i="29"/>
  <c r="U60" i="29"/>
  <c r="T60" i="29"/>
  <c r="R60" i="29"/>
  <c r="Q60" i="29"/>
  <c r="O60" i="29"/>
  <c r="N60" i="29"/>
  <c r="L60" i="29"/>
  <c r="K60" i="29"/>
  <c r="AJ59" i="29"/>
  <c r="X59" i="29"/>
  <c r="W59" i="29"/>
  <c r="U59" i="29"/>
  <c r="T59" i="29"/>
  <c r="R59" i="29"/>
  <c r="Q59" i="29"/>
  <c r="O59" i="29"/>
  <c r="N59" i="29"/>
  <c r="L59" i="29"/>
  <c r="K59" i="29"/>
  <c r="AJ58" i="29"/>
  <c r="X58" i="29"/>
  <c r="W58" i="29"/>
  <c r="U58" i="29"/>
  <c r="T58" i="29"/>
  <c r="R58" i="29"/>
  <c r="Q58" i="29"/>
  <c r="O58" i="29"/>
  <c r="N58" i="29"/>
  <c r="L58" i="29"/>
  <c r="K58" i="29"/>
  <c r="AJ57" i="29"/>
  <c r="X57" i="29"/>
  <c r="W57" i="29"/>
  <c r="U57" i="29"/>
  <c r="T57" i="29"/>
  <c r="R57" i="29"/>
  <c r="Q57" i="29"/>
  <c r="O57" i="29"/>
  <c r="N57" i="29"/>
  <c r="L57" i="29"/>
  <c r="K57" i="29"/>
  <c r="AJ56" i="29"/>
  <c r="X56" i="29"/>
  <c r="W56" i="29"/>
  <c r="U56" i="29"/>
  <c r="T56" i="29"/>
  <c r="R56" i="29"/>
  <c r="Q56" i="29"/>
  <c r="O56" i="29"/>
  <c r="N56" i="29"/>
  <c r="L56" i="29"/>
  <c r="K56" i="29"/>
  <c r="AJ55" i="29"/>
  <c r="X55" i="29"/>
  <c r="W55" i="29"/>
  <c r="U55" i="29"/>
  <c r="T55" i="29"/>
  <c r="R55" i="29"/>
  <c r="Q55" i="29"/>
  <c r="O55" i="29"/>
  <c r="N55" i="29"/>
  <c r="L55" i="29"/>
  <c r="K55" i="29"/>
  <c r="AJ54" i="29"/>
  <c r="X54" i="29"/>
  <c r="W54" i="29"/>
  <c r="U54" i="29"/>
  <c r="T54" i="29"/>
  <c r="R54" i="29"/>
  <c r="Q54" i="29"/>
  <c r="O54" i="29"/>
  <c r="N54" i="29"/>
  <c r="L54" i="29"/>
  <c r="K54" i="29"/>
  <c r="AJ53" i="29"/>
  <c r="X53" i="29"/>
  <c r="W53" i="29"/>
  <c r="U53" i="29"/>
  <c r="T53" i="29"/>
  <c r="R53" i="29"/>
  <c r="Q53" i="29"/>
  <c r="O53" i="29"/>
  <c r="N53" i="29"/>
  <c r="L53" i="29"/>
  <c r="K53" i="29"/>
  <c r="AJ52" i="29"/>
  <c r="X52" i="29"/>
  <c r="W52" i="29"/>
  <c r="U52" i="29"/>
  <c r="T52" i="29"/>
  <c r="R52" i="29"/>
  <c r="Q52" i="29"/>
  <c r="O52" i="29"/>
  <c r="N52" i="29"/>
  <c r="L52" i="29"/>
  <c r="K52" i="29"/>
  <c r="AJ51" i="29"/>
  <c r="X51" i="29"/>
  <c r="W51" i="29"/>
  <c r="U51" i="29"/>
  <c r="T51" i="29"/>
  <c r="R51" i="29"/>
  <c r="Q51" i="29"/>
  <c r="O51" i="29"/>
  <c r="N51" i="29"/>
  <c r="L51" i="29"/>
  <c r="K51" i="29"/>
  <c r="AJ50" i="29"/>
  <c r="X50" i="29"/>
  <c r="W50" i="29"/>
  <c r="U50" i="29"/>
  <c r="T50" i="29"/>
  <c r="R50" i="29"/>
  <c r="Q50" i="29"/>
  <c r="O50" i="29"/>
  <c r="N50" i="29"/>
  <c r="L50" i="29"/>
  <c r="K50" i="29"/>
  <c r="AJ49" i="29"/>
  <c r="X49" i="29"/>
  <c r="W49" i="29"/>
  <c r="U49" i="29"/>
  <c r="T49" i="29"/>
  <c r="R49" i="29"/>
  <c r="Q49" i="29"/>
  <c r="O49" i="29"/>
  <c r="N49" i="29"/>
  <c r="L49" i="29"/>
  <c r="K49" i="29"/>
  <c r="AJ48" i="29"/>
  <c r="X48" i="29"/>
  <c r="W48" i="29"/>
  <c r="U48" i="29"/>
  <c r="T48" i="29"/>
  <c r="R48" i="29"/>
  <c r="Q48" i="29"/>
  <c r="O48" i="29"/>
  <c r="N48" i="29"/>
  <c r="L48" i="29"/>
  <c r="K48" i="29"/>
  <c r="AJ47" i="29"/>
  <c r="X47" i="29"/>
  <c r="W47" i="29"/>
  <c r="U47" i="29"/>
  <c r="T47" i="29"/>
  <c r="R47" i="29"/>
  <c r="Q47" i="29"/>
  <c r="O47" i="29"/>
  <c r="N47" i="29"/>
  <c r="L47" i="29"/>
  <c r="K47" i="29"/>
  <c r="AJ46" i="29"/>
  <c r="X46" i="29"/>
  <c r="W46" i="29"/>
  <c r="U46" i="29"/>
  <c r="T46" i="29"/>
  <c r="R46" i="29"/>
  <c r="Q46" i="29"/>
  <c r="O46" i="29"/>
  <c r="N46" i="29"/>
  <c r="L46" i="29"/>
  <c r="K46" i="29"/>
  <c r="AJ45" i="29"/>
  <c r="X45" i="29"/>
  <c r="W45" i="29"/>
  <c r="U45" i="29"/>
  <c r="T45" i="29"/>
  <c r="R45" i="29"/>
  <c r="Q45" i="29"/>
  <c r="O45" i="29"/>
  <c r="N45" i="29"/>
  <c r="L45" i="29"/>
  <c r="K45" i="29"/>
  <c r="AJ44" i="29"/>
  <c r="X44" i="29"/>
  <c r="W44" i="29"/>
  <c r="U44" i="29"/>
  <c r="T44" i="29"/>
  <c r="R44" i="29"/>
  <c r="Q44" i="29"/>
  <c r="O44" i="29"/>
  <c r="N44" i="29"/>
  <c r="L44" i="29"/>
  <c r="K44" i="29"/>
  <c r="AJ43" i="29"/>
  <c r="X43" i="29"/>
  <c r="W43" i="29"/>
  <c r="U43" i="29"/>
  <c r="T43" i="29"/>
  <c r="R43" i="29"/>
  <c r="Q43" i="29"/>
  <c r="O43" i="29"/>
  <c r="N43" i="29"/>
  <c r="L43" i="29"/>
  <c r="K43" i="29"/>
  <c r="AJ42" i="29"/>
  <c r="X42" i="29"/>
  <c r="W42" i="29"/>
  <c r="U42" i="29"/>
  <c r="T42" i="29"/>
  <c r="R42" i="29"/>
  <c r="Q42" i="29"/>
  <c r="O42" i="29"/>
  <c r="N42" i="29"/>
  <c r="L42" i="29"/>
  <c r="K42" i="29"/>
  <c r="AJ41" i="29"/>
  <c r="X41" i="29"/>
  <c r="W41" i="29"/>
  <c r="U41" i="29"/>
  <c r="T41" i="29"/>
  <c r="R41" i="29"/>
  <c r="Q41" i="29"/>
  <c r="O41" i="29"/>
  <c r="N41" i="29"/>
  <c r="L41" i="29"/>
  <c r="K41" i="29"/>
  <c r="AJ40" i="29"/>
  <c r="X40" i="29"/>
  <c r="W40" i="29"/>
  <c r="U40" i="29"/>
  <c r="T40" i="29"/>
  <c r="R40" i="29"/>
  <c r="Q40" i="29"/>
  <c r="O40" i="29"/>
  <c r="N40" i="29"/>
  <c r="L40" i="29"/>
  <c r="K40" i="29"/>
  <c r="AJ39" i="29"/>
  <c r="X39" i="29"/>
  <c r="W39" i="29"/>
  <c r="U39" i="29"/>
  <c r="T39" i="29"/>
  <c r="R39" i="29"/>
  <c r="Q39" i="29"/>
  <c r="O39" i="29"/>
  <c r="N39" i="29"/>
  <c r="L39" i="29"/>
  <c r="K39" i="29"/>
  <c r="AJ38" i="29"/>
  <c r="X38" i="29"/>
  <c r="W38" i="29"/>
  <c r="U38" i="29"/>
  <c r="T38" i="29"/>
  <c r="R38" i="29"/>
  <c r="Q38" i="29"/>
  <c r="O38" i="29"/>
  <c r="N38" i="29"/>
  <c r="L38" i="29"/>
  <c r="K38" i="29"/>
  <c r="AJ37" i="29"/>
  <c r="X37" i="29"/>
  <c r="W37" i="29"/>
  <c r="U37" i="29"/>
  <c r="T37" i="29"/>
  <c r="R37" i="29"/>
  <c r="Q37" i="29"/>
  <c r="O37" i="29"/>
  <c r="N37" i="29"/>
  <c r="L37" i="29"/>
  <c r="K37" i="29"/>
  <c r="AJ36" i="29"/>
  <c r="X36" i="29"/>
  <c r="W36" i="29"/>
  <c r="U36" i="29"/>
  <c r="T36" i="29"/>
  <c r="R36" i="29"/>
  <c r="Q36" i="29"/>
  <c r="O36" i="29"/>
  <c r="N36" i="29"/>
  <c r="L36" i="29"/>
  <c r="K36" i="29"/>
  <c r="AJ35" i="29"/>
  <c r="X35" i="29"/>
  <c r="W35" i="29"/>
  <c r="U35" i="29"/>
  <c r="T35" i="29"/>
  <c r="R35" i="29"/>
  <c r="Q35" i="29"/>
  <c r="O35" i="29"/>
  <c r="N35" i="29"/>
  <c r="L35" i="29"/>
  <c r="K35" i="29"/>
  <c r="AJ34" i="29"/>
  <c r="X34" i="29"/>
  <c r="W34" i="29"/>
  <c r="U34" i="29"/>
  <c r="T34" i="29"/>
  <c r="R34" i="29"/>
  <c r="Q34" i="29"/>
  <c r="O34" i="29"/>
  <c r="N34" i="29"/>
  <c r="L34" i="29"/>
  <c r="K34" i="29"/>
  <c r="AJ33" i="29"/>
  <c r="X33" i="29"/>
  <c r="W33" i="29"/>
  <c r="U33" i="29"/>
  <c r="T33" i="29"/>
  <c r="R33" i="29"/>
  <c r="Q33" i="29"/>
  <c r="O33" i="29"/>
  <c r="N33" i="29"/>
  <c r="L33" i="29"/>
  <c r="K33" i="29"/>
  <c r="AJ32" i="29"/>
  <c r="X32" i="29"/>
  <c r="W32" i="29"/>
  <c r="U32" i="29"/>
  <c r="T32" i="29"/>
  <c r="R32" i="29"/>
  <c r="Q32" i="29"/>
  <c r="O32" i="29"/>
  <c r="N32" i="29"/>
  <c r="L32" i="29"/>
  <c r="K32" i="29"/>
  <c r="AJ31" i="29"/>
  <c r="X31" i="29"/>
  <c r="W31" i="29"/>
  <c r="U31" i="29"/>
  <c r="T31" i="29"/>
  <c r="R31" i="29"/>
  <c r="Q31" i="29"/>
  <c r="O31" i="29"/>
  <c r="N31" i="29"/>
  <c r="L31" i="29"/>
  <c r="K31" i="29"/>
  <c r="AJ30" i="29"/>
  <c r="X30" i="29"/>
  <c r="W30" i="29"/>
  <c r="U30" i="29"/>
  <c r="T30" i="29"/>
  <c r="R30" i="29"/>
  <c r="Q30" i="29"/>
  <c r="O30" i="29"/>
  <c r="N30" i="29"/>
  <c r="L30" i="29"/>
  <c r="K30" i="29"/>
  <c r="AJ29" i="29"/>
  <c r="X29" i="29"/>
  <c r="W29" i="29"/>
  <c r="U29" i="29"/>
  <c r="T29" i="29"/>
  <c r="R29" i="29"/>
  <c r="Q29" i="29"/>
  <c r="O29" i="29"/>
  <c r="N29" i="29"/>
  <c r="L29" i="29"/>
  <c r="K29" i="29"/>
  <c r="AJ28" i="29"/>
  <c r="X28" i="29"/>
  <c r="W28" i="29"/>
  <c r="U28" i="29"/>
  <c r="T28" i="29"/>
  <c r="R28" i="29"/>
  <c r="Q28" i="29"/>
  <c r="O28" i="29"/>
  <c r="N28" i="29"/>
  <c r="L28" i="29"/>
  <c r="K28" i="29"/>
  <c r="AJ27" i="29"/>
  <c r="X27" i="29"/>
  <c r="W27" i="29"/>
  <c r="U27" i="29"/>
  <c r="T27" i="29"/>
  <c r="R27" i="29"/>
  <c r="Q27" i="29"/>
  <c r="O27" i="29"/>
  <c r="N27" i="29"/>
  <c r="L27" i="29"/>
  <c r="K27" i="29"/>
  <c r="AJ26" i="29"/>
  <c r="X26" i="29"/>
  <c r="W26" i="29"/>
  <c r="U26" i="29"/>
  <c r="T26" i="29"/>
  <c r="R26" i="29"/>
  <c r="Q26" i="29"/>
  <c r="O26" i="29"/>
  <c r="N26" i="29"/>
  <c r="L26" i="29"/>
  <c r="K26" i="29"/>
  <c r="AJ25" i="29"/>
  <c r="X25" i="29"/>
  <c r="W25" i="29"/>
  <c r="U25" i="29"/>
  <c r="T25" i="29"/>
  <c r="R25" i="29"/>
  <c r="Q25" i="29"/>
  <c r="O25" i="29"/>
  <c r="N25" i="29"/>
  <c r="L25" i="29"/>
  <c r="K25" i="29"/>
  <c r="AJ24" i="29"/>
  <c r="X24" i="29"/>
  <c r="W24" i="29"/>
  <c r="U24" i="29"/>
  <c r="T24" i="29"/>
  <c r="R24" i="29"/>
  <c r="Q24" i="29"/>
  <c r="O24" i="29"/>
  <c r="N24" i="29"/>
  <c r="L24" i="29"/>
  <c r="K24" i="29"/>
  <c r="AJ23" i="29"/>
  <c r="X23" i="29"/>
  <c r="W23" i="29"/>
  <c r="U23" i="29"/>
  <c r="T23" i="29"/>
  <c r="R23" i="29"/>
  <c r="Q23" i="29"/>
  <c r="O23" i="29"/>
  <c r="N23" i="29"/>
  <c r="L23" i="29"/>
  <c r="K23" i="29"/>
  <c r="AJ22" i="29"/>
  <c r="X22" i="29"/>
  <c r="W22" i="29"/>
  <c r="U22" i="29"/>
  <c r="T22" i="29"/>
  <c r="R22" i="29"/>
  <c r="Q22" i="29"/>
  <c r="O22" i="29"/>
  <c r="N22" i="29"/>
  <c r="L22" i="29"/>
  <c r="K22" i="29"/>
  <c r="AJ21" i="29"/>
  <c r="X21" i="29"/>
  <c r="W21" i="29"/>
  <c r="U21" i="29"/>
  <c r="T21" i="29"/>
  <c r="R21" i="29"/>
  <c r="Q21" i="29"/>
  <c r="O21" i="29"/>
  <c r="N21" i="29"/>
  <c r="L21" i="29"/>
  <c r="K21" i="29"/>
  <c r="AJ20" i="29"/>
  <c r="X20" i="29"/>
  <c r="W20" i="29"/>
  <c r="U20" i="29"/>
  <c r="T20" i="29"/>
  <c r="R20" i="29"/>
  <c r="Q20" i="29"/>
  <c r="O20" i="29"/>
  <c r="N20" i="29"/>
  <c r="L20" i="29"/>
  <c r="K20" i="29"/>
  <c r="AJ19" i="29"/>
  <c r="X19" i="29"/>
  <c r="W19" i="29"/>
  <c r="U19" i="29"/>
  <c r="T19" i="29"/>
  <c r="R19" i="29"/>
  <c r="Q19" i="29"/>
  <c r="O19" i="29"/>
  <c r="N19" i="29"/>
  <c r="L19" i="29"/>
  <c r="K19" i="29"/>
  <c r="AJ18" i="29"/>
  <c r="X18" i="29"/>
  <c r="W18" i="29"/>
  <c r="U18" i="29"/>
  <c r="T18" i="29"/>
  <c r="R18" i="29"/>
  <c r="Q18" i="29"/>
  <c r="O18" i="29"/>
  <c r="N18" i="29"/>
  <c r="L18" i="29"/>
  <c r="K18" i="29"/>
  <c r="AJ17" i="29"/>
  <c r="X17" i="29"/>
  <c r="W17" i="29"/>
  <c r="U17" i="29"/>
  <c r="T17" i="29"/>
  <c r="R17" i="29"/>
  <c r="Q17" i="29"/>
  <c r="O17" i="29"/>
  <c r="N17" i="29"/>
  <c r="L17" i="29"/>
  <c r="K17" i="29"/>
  <c r="AJ16" i="29"/>
  <c r="X16" i="29"/>
  <c r="W16" i="29"/>
  <c r="U16" i="29"/>
  <c r="T16" i="29"/>
  <c r="R16" i="29"/>
  <c r="Q16" i="29"/>
  <c r="O16" i="29"/>
  <c r="N16" i="29"/>
  <c r="L16" i="29"/>
  <c r="K16" i="29"/>
  <c r="AJ15" i="29"/>
  <c r="X15" i="29"/>
  <c r="W15" i="29"/>
  <c r="U15" i="29"/>
  <c r="T15" i="29"/>
  <c r="R15" i="29"/>
  <c r="Q15" i="29"/>
  <c r="O15" i="29"/>
  <c r="N15" i="29"/>
  <c r="L15" i="29"/>
  <c r="K15" i="29"/>
  <c r="AJ14" i="29"/>
  <c r="X14" i="29"/>
  <c r="W14" i="29"/>
  <c r="U14" i="29"/>
  <c r="T14" i="29"/>
  <c r="R14" i="29"/>
  <c r="Q14" i="29"/>
  <c r="O14" i="29"/>
  <c r="N14" i="29"/>
  <c r="L14" i="29"/>
  <c r="K14" i="29"/>
  <c r="AJ13" i="29"/>
  <c r="X13" i="29"/>
  <c r="W13" i="29"/>
  <c r="U13" i="29"/>
  <c r="T13" i="29"/>
  <c r="R13" i="29"/>
  <c r="Q13" i="29"/>
  <c r="O13" i="29"/>
  <c r="N13" i="29"/>
  <c r="L13" i="29"/>
  <c r="K13" i="29"/>
  <c r="AT10" i="29"/>
  <c r="AQ10" i="29"/>
  <c r="AF200" i="29" s="1"/>
  <c r="AG200" i="29" s="1"/>
  <c r="AH200" i="29" s="1"/>
  <c r="AC222" i="28"/>
  <c r="AJ209" i="28"/>
  <c r="X209" i="28"/>
  <c r="W209" i="28"/>
  <c r="U209" i="28"/>
  <c r="T209" i="28"/>
  <c r="R209" i="28"/>
  <c r="Q209" i="28"/>
  <c r="O209" i="28"/>
  <c r="N209" i="28"/>
  <c r="L209" i="28"/>
  <c r="K209" i="28"/>
  <c r="AJ208" i="28"/>
  <c r="X208" i="28"/>
  <c r="W208" i="28"/>
  <c r="U208" i="28"/>
  <c r="T208" i="28"/>
  <c r="R208" i="28"/>
  <c r="Q208" i="28"/>
  <c r="O208" i="28"/>
  <c r="N208" i="28"/>
  <c r="L208" i="28"/>
  <c r="K208" i="28"/>
  <c r="AJ207" i="28"/>
  <c r="X207" i="28"/>
  <c r="W207" i="28"/>
  <c r="U207" i="28"/>
  <c r="T207" i="28"/>
  <c r="R207" i="28"/>
  <c r="Q207" i="28"/>
  <c r="O207" i="28"/>
  <c r="N207" i="28"/>
  <c r="L207" i="28"/>
  <c r="K207" i="28"/>
  <c r="AJ206" i="28"/>
  <c r="X206" i="28"/>
  <c r="W206" i="28"/>
  <c r="U206" i="28"/>
  <c r="T206" i="28"/>
  <c r="R206" i="28"/>
  <c r="Q206" i="28"/>
  <c r="O206" i="28"/>
  <c r="N206" i="28"/>
  <c r="L206" i="28"/>
  <c r="K206" i="28"/>
  <c r="AJ205" i="28"/>
  <c r="X205" i="28"/>
  <c r="W205" i="28"/>
  <c r="U205" i="28"/>
  <c r="T205" i="28"/>
  <c r="R205" i="28"/>
  <c r="Q205" i="28"/>
  <c r="O205" i="28"/>
  <c r="N205" i="28"/>
  <c r="L205" i="28"/>
  <c r="K205" i="28"/>
  <c r="AJ204" i="28"/>
  <c r="X204" i="28"/>
  <c r="W204" i="28"/>
  <c r="U204" i="28"/>
  <c r="T204" i="28"/>
  <c r="R204" i="28"/>
  <c r="Q204" i="28"/>
  <c r="O204" i="28"/>
  <c r="N204" i="28"/>
  <c r="L204" i="28"/>
  <c r="K204" i="28"/>
  <c r="AJ203" i="28"/>
  <c r="X203" i="28"/>
  <c r="W203" i="28"/>
  <c r="U203" i="28"/>
  <c r="T203" i="28"/>
  <c r="R203" i="28"/>
  <c r="Q203" i="28"/>
  <c r="O203" i="28"/>
  <c r="N203" i="28"/>
  <c r="L203" i="28"/>
  <c r="K203" i="28"/>
  <c r="AJ202" i="28"/>
  <c r="X202" i="28"/>
  <c r="W202" i="28"/>
  <c r="U202" i="28"/>
  <c r="T202" i="28"/>
  <c r="R202" i="28"/>
  <c r="Q202" i="28"/>
  <c r="O202" i="28"/>
  <c r="N202" i="28"/>
  <c r="L202" i="28"/>
  <c r="K202" i="28"/>
  <c r="AJ201" i="28"/>
  <c r="X201" i="28"/>
  <c r="W201" i="28"/>
  <c r="U201" i="28"/>
  <c r="T201" i="28"/>
  <c r="R201" i="28"/>
  <c r="Q201" i="28"/>
  <c r="O201" i="28"/>
  <c r="N201" i="28"/>
  <c r="L201" i="28"/>
  <c r="K201" i="28"/>
  <c r="AJ200" i="28"/>
  <c r="X200" i="28"/>
  <c r="W200" i="28"/>
  <c r="U200" i="28"/>
  <c r="T200" i="28"/>
  <c r="R200" i="28"/>
  <c r="Q200" i="28"/>
  <c r="O200" i="28"/>
  <c r="N200" i="28"/>
  <c r="L200" i="28"/>
  <c r="K200" i="28"/>
  <c r="AJ199" i="28"/>
  <c r="X199" i="28"/>
  <c r="W199" i="28"/>
  <c r="U199" i="28"/>
  <c r="T199" i="28"/>
  <c r="R199" i="28"/>
  <c r="Q199" i="28"/>
  <c r="O199" i="28"/>
  <c r="N199" i="28"/>
  <c r="L199" i="28"/>
  <c r="K199" i="28"/>
  <c r="AJ198" i="28"/>
  <c r="X198" i="28"/>
  <c r="W198" i="28"/>
  <c r="U198" i="28"/>
  <c r="T198" i="28"/>
  <c r="R198" i="28"/>
  <c r="Q198" i="28"/>
  <c r="O198" i="28"/>
  <c r="N198" i="28"/>
  <c r="L198" i="28"/>
  <c r="K198" i="28"/>
  <c r="AJ197" i="28"/>
  <c r="X197" i="28"/>
  <c r="W197" i="28"/>
  <c r="U197" i="28"/>
  <c r="T197" i="28"/>
  <c r="R197" i="28"/>
  <c r="Q197" i="28"/>
  <c r="O197" i="28"/>
  <c r="N197" i="28"/>
  <c r="L197" i="28"/>
  <c r="K197" i="28"/>
  <c r="AJ196" i="28"/>
  <c r="X196" i="28"/>
  <c r="W196" i="28"/>
  <c r="U196" i="28"/>
  <c r="T196" i="28"/>
  <c r="R196" i="28"/>
  <c r="Q196" i="28"/>
  <c r="O196" i="28"/>
  <c r="N196" i="28"/>
  <c r="L196" i="28"/>
  <c r="K196" i="28"/>
  <c r="AJ195" i="28"/>
  <c r="X195" i="28"/>
  <c r="W195" i="28"/>
  <c r="U195" i="28"/>
  <c r="T195" i="28"/>
  <c r="R195" i="28"/>
  <c r="Q195" i="28"/>
  <c r="O195" i="28"/>
  <c r="N195" i="28"/>
  <c r="L195" i="28"/>
  <c r="K195" i="28"/>
  <c r="AJ194" i="28"/>
  <c r="X194" i="28"/>
  <c r="W194" i="28"/>
  <c r="U194" i="28"/>
  <c r="T194" i="28"/>
  <c r="R194" i="28"/>
  <c r="Q194" i="28"/>
  <c r="O194" i="28"/>
  <c r="N194" i="28"/>
  <c r="L194" i="28"/>
  <c r="K194" i="28"/>
  <c r="AJ193" i="28"/>
  <c r="X193" i="28"/>
  <c r="W193" i="28"/>
  <c r="U193" i="28"/>
  <c r="T193" i="28"/>
  <c r="R193" i="28"/>
  <c r="Q193" i="28"/>
  <c r="O193" i="28"/>
  <c r="N193" i="28"/>
  <c r="L193" i="28"/>
  <c r="K193" i="28"/>
  <c r="AJ192" i="28"/>
  <c r="X192" i="28"/>
  <c r="W192" i="28"/>
  <c r="U192" i="28"/>
  <c r="T192" i="28"/>
  <c r="R192" i="28"/>
  <c r="Q192" i="28"/>
  <c r="O192" i="28"/>
  <c r="N192" i="28"/>
  <c r="L192" i="28"/>
  <c r="K192" i="28"/>
  <c r="AJ191" i="28"/>
  <c r="X191" i="28"/>
  <c r="W191" i="28"/>
  <c r="U191" i="28"/>
  <c r="T191" i="28"/>
  <c r="R191" i="28"/>
  <c r="Q191" i="28"/>
  <c r="O191" i="28"/>
  <c r="N191" i="28"/>
  <c r="L191" i="28"/>
  <c r="K191" i="28"/>
  <c r="AJ190" i="28"/>
  <c r="X190" i="28"/>
  <c r="W190" i="28"/>
  <c r="U190" i="28"/>
  <c r="T190" i="28"/>
  <c r="R190" i="28"/>
  <c r="Q190" i="28"/>
  <c r="O190" i="28"/>
  <c r="N190" i="28"/>
  <c r="L190" i="28"/>
  <c r="K190" i="28"/>
  <c r="AJ189" i="28"/>
  <c r="X189" i="28"/>
  <c r="W189" i="28"/>
  <c r="U189" i="28"/>
  <c r="T189" i="28"/>
  <c r="R189" i="28"/>
  <c r="Q189" i="28"/>
  <c r="O189" i="28"/>
  <c r="N189" i="28"/>
  <c r="L189" i="28"/>
  <c r="K189" i="28"/>
  <c r="AJ188" i="28"/>
  <c r="X188" i="28"/>
  <c r="W188" i="28"/>
  <c r="U188" i="28"/>
  <c r="T188" i="28"/>
  <c r="R188" i="28"/>
  <c r="Q188" i="28"/>
  <c r="O188" i="28"/>
  <c r="N188" i="28"/>
  <c r="L188" i="28"/>
  <c r="K188" i="28"/>
  <c r="AJ187" i="28"/>
  <c r="X187" i="28"/>
  <c r="W187" i="28"/>
  <c r="U187" i="28"/>
  <c r="T187" i="28"/>
  <c r="R187" i="28"/>
  <c r="Q187" i="28"/>
  <c r="O187" i="28"/>
  <c r="N187" i="28"/>
  <c r="L187" i="28"/>
  <c r="K187" i="28"/>
  <c r="AJ186" i="28"/>
  <c r="X186" i="28"/>
  <c r="W186" i="28"/>
  <c r="U186" i="28"/>
  <c r="T186" i="28"/>
  <c r="R186" i="28"/>
  <c r="Q186" i="28"/>
  <c r="O186" i="28"/>
  <c r="N186" i="28"/>
  <c r="L186" i="28"/>
  <c r="K186" i="28"/>
  <c r="AJ165" i="28"/>
  <c r="X165" i="28"/>
  <c r="W165" i="28"/>
  <c r="U165" i="28"/>
  <c r="T165" i="28"/>
  <c r="R165" i="28"/>
  <c r="Q165" i="28"/>
  <c r="O165" i="28"/>
  <c r="N165" i="28"/>
  <c r="L165" i="28"/>
  <c r="K165" i="28"/>
  <c r="AJ164" i="28"/>
  <c r="X164" i="28"/>
  <c r="W164" i="28"/>
  <c r="U164" i="28"/>
  <c r="T164" i="28"/>
  <c r="R164" i="28"/>
  <c r="Q164" i="28"/>
  <c r="O164" i="28"/>
  <c r="N164" i="28"/>
  <c r="L164" i="28"/>
  <c r="K164" i="28"/>
  <c r="AJ163" i="28"/>
  <c r="X163" i="28"/>
  <c r="W163" i="28"/>
  <c r="U163" i="28"/>
  <c r="T163" i="28"/>
  <c r="R163" i="28"/>
  <c r="Q163" i="28"/>
  <c r="O163" i="28"/>
  <c r="N163" i="28"/>
  <c r="L163" i="28"/>
  <c r="K163" i="28"/>
  <c r="AJ162" i="28"/>
  <c r="X162" i="28"/>
  <c r="W162" i="28"/>
  <c r="U162" i="28"/>
  <c r="T162" i="28"/>
  <c r="R162" i="28"/>
  <c r="Q162" i="28"/>
  <c r="O162" i="28"/>
  <c r="N162" i="28"/>
  <c r="L162" i="28"/>
  <c r="K162" i="28"/>
  <c r="AJ161" i="28"/>
  <c r="X161" i="28"/>
  <c r="W161" i="28"/>
  <c r="U161" i="28"/>
  <c r="T161" i="28"/>
  <c r="R161" i="28"/>
  <c r="Q161" i="28"/>
  <c r="O161" i="28"/>
  <c r="N161" i="28"/>
  <c r="L161" i="28"/>
  <c r="K161" i="28"/>
  <c r="AJ160" i="28"/>
  <c r="X160" i="28"/>
  <c r="W160" i="28"/>
  <c r="U160" i="28"/>
  <c r="T160" i="28"/>
  <c r="R160" i="28"/>
  <c r="Q160" i="28"/>
  <c r="O160" i="28"/>
  <c r="N160" i="28"/>
  <c r="L160" i="28"/>
  <c r="K160" i="28"/>
  <c r="AJ159" i="28"/>
  <c r="X159" i="28"/>
  <c r="W159" i="28"/>
  <c r="U159" i="28"/>
  <c r="T159" i="28"/>
  <c r="R159" i="28"/>
  <c r="Q159" i="28"/>
  <c r="O159" i="28"/>
  <c r="N159" i="28"/>
  <c r="L159" i="28"/>
  <c r="K159" i="28"/>
  <c r="AJ158" i="28"/>
  <c r="X158" i="28"/>
  <c r="W158" i="28"/>
  <c r="U158" i="28"/>
  <c r="T158" i="28"/>
  <c r="R158" i="28"/>
  <c r="Q158" i="28"/>
  <c r="O158" i="28"/>
  <c r="N158" i="28"/>
  <c r="L158" i="28"/>
  <c r="K158" i="28"/>
  <c r="AJ157" i="28"/>
  <c r="X157" i="28"/>
  <c r="W157" i="28"/>
  <c r="U157" i="28"/>
  <c r="T157" i="28"/>
  <c r="R157" i="28"/>
  <c r="Q157" i="28"/>
  <c r="O157" i="28"/>
  <c r="N157" i="28"/>
  <c r="L157" i="28"/>
  <c r="K157" i="28"/>
  <c r="AJ156" i="28"/>
  <c r="X156" i="28"/>
  <c r="W156" i="28"/>
  <c r="U156" i="28"/>
  <c r="T156" i="28"/>
  <c r="R156" i="28"/>
  <c r="Q156" i="28"/>
  <c r="O156" i="28"/>
  <c r="N156" i="28"/>
  <c r="L156" i="28"/>
  <c r="K156" i="28"/>
  <c r="AJ155" i="28"/>
  <c r="X155" i="28"/>
  <c r="W155" i="28"/>
  <c r="U155" i="28"/>
  <c r="T155" i="28"/>
  <c r="R155" i="28"/>
  <c r="Q155" i="28"/>
  <c r="O155" i="28"/>
  <c r="N155" i="28"/>
  <c r="L155" i="28"/>
  <c r="K155" i="28"/>
  <c r="AJ154" i="28"/>
  <c r="X154" i="28"/>
  <c r="W154" i="28"/>
  <c r="U154" i="28"/>
  <c r="T154" i="28"/>
  <c r="R154" i="28"/>
  <c r="Q154" i="28"/>
  <c r="O154" i="28"/>
  <c r="N154" i="28"/>
  <c r="L154" i="28"/>
  <c r="K154" i="28"/>
  <c r="AJ153" i="28"/>
  <c r="X153" i="28"/>
  <c r="W153" i="28"/>
  <c r="U153" i="28"/>
  <c r="T153" i="28"/>
  <c r="R153" i="28"/>
  <c r="Q153" i="28"/>
  <c r="O153" i="28"/>
  <c r="N153" i="28"/>
  <c r="L153" i="28"/>
  <c r="K153" i="28"/>
  <c r="AJ152" i="28"/>
  <c r="X152" i="28"/>
  <c r="W152" i="28"/>
  <c r="U152" i="28"/>
  <c r="T152" i="28"/>
  <c r="R152" i="28"/>
  <c r="Q152" i="28"/>
  <c r="O152" i="28"/>
  <c r="N152" i="28"/>
  <c r="L152" i="28"/>
  <c r="K152" i="28"/>
  <c r="AJ151" i="28"/>
  <c r="X151" i="28"/>
  <c r="W151" i="28"/>
  <c r="U151" i="28"/>
  <c r="T151" i="28"/>
  <c r="R151" i="28"/>
  <c r="Q151" i="28"/>
  <c r="O151" i="28"/>
  <c r="N151" i="28"/>
  <c r="L151" i="28"/>
  <c r="K151" i="28"/>
  <c r="AJ150" i="28"/>
  <c r="X150" i="28"/>
  <c r="W150" i="28"/>
  <c r="U150" i="28"/>
  <c r="T150" i="28"/>
  <c r="R150" i="28"/>
  <c r="Q150" i="28"/>
  <c r="O150" i="28"/>
  <c r="N150" i="28"/>
  <c r="L150" i="28"/>
  <c r="K150" i="28"/>
  <c r="AJ149" i="28"/>
  <c r="X149" i="28"/>
  <c r="W149" i="28"/>
  <c r="U149" i="28"/>
  <c r="T149" i="28"/>
  <c r="R149" i="28"/>
  <c r="Q149" i="28"/>
  <c r="O149" i="28"/>
  <c r="N149" i="28"/>
  <c r="L149" i="28"/>
  <c r="K149" i="28"/>
  <c r="AJ148" i="28"/>
  <c r="X148" i="28"/>
  <c r="W148" i="28"/>
  <c r="U148" i="28"/>
  <c r="T148" i="28"/>
  <c r="R148" i="28"/>
  <c r="Q148" i="28"/>
  <c r="O148" i="28"/>
  <c r="N148" i="28"/>
  <c r="L148" i="28"/>
  <c r="K148" i="28"/>
  <c r="AJ147" i="28"/>
  <c r="X147" i="28"/>
  <c r="W147" i="28"/>
  <c r="U147" i="28"/>
  <c r="T147" i="28"/>
  <c r="R147" i="28"/>
  <c r="Q147" i="28"/>
  <c r="O147" i="28"/>
  <c r="N147" i="28"/>
  <c r="L147" i="28"/>
  <c r="K147" i="28"/>
  <c r="AJ146" i="28"/>
  <c r="X146" i="28"/>
  <c r="W146" i="28"/>
  <c r="U146" i="28"/>
  <c r="T146" i="28"/>
  <c r="R146" i="28"/>
  <c r="Q146" i="28"/>
  <c r="O146" i="28"/>
  <c r="N146" i="28"/>
  <c r="L146" i="28"/>
  <c r="K146" i="28"/>
  <c r="AJ145" i="28"/>
  <c r="X145" i="28"/>
  <c r="W145" i="28"/>
  <c r="U145" i="28"/>
  <c r="T145" i="28"/>
  <c r="R145" i="28"/>
  <c r="Q145" i="28"/>
  <c r="O145" i="28"/>
  <c r="N145" i="28"/>
  <c r="L145" i="28"/>
  <c r="K145" i="28"/>
  <c r="AJ144" i="28"/>
  <c r="X144" i="28"/>
  <c r="W144" i="28"/>
  <c r="U144" i="28"/>
  <c r="T144" i="28"/>
  <c r="R144" i="28"/>
  <c r="Q144" i="28"/>
  <c r="O144" i="28"/>
  <c r="N144" i="28"/>
  <c r="L144" i="28"/>
  <c r="K144" i="28"/>
  <c r="AJ143" i="28"/>
  <c r="X143" i="28"/>
  <c r="W143" i="28"/>
  <c r="U143" i="28"/>
  <c r="T143" i="28"/>
  <c r="R143" i="28"/>
  <c r="Q143" i="28"/>
  <c r="O143" i="28"/>
  <c r="N143" i="28"/>
  <c r="L143" i="28"/>
  <c r="K143" i="28"/>
  <c r="AJ142" i="28"/>
  <c r="X142" i="28"/>
  <c r="W142" i="28"/>
  <c r="U142" i="28"/>
  <c r="T142" i="28"/>
  <c r="R142" i="28"/>
  <c r="Q142" i="28"/>
  <c r="O142" i="28"/>
  <c r="N142" i="28"/>
  <c r="L142" i="28"/>
  <c r="K142" i="28"/>
  <c r="AJ141" i="28"/>
  <c r="X141" i="28"/>
  <c r="W141" i="28"/>
  <c r="U141" i="28"/>
  <c r="T141" i="28"/>
  <c r="R141" i="28"/>
  <c r="Q141" i="28"/>
  <c r="O141" i="28"/>
  <c r="N141" i="28"/>
  <c r="L141" i="28"/>
  <c r="K141" i="28"/>
  <c r="AJ140" i="28"/>
  <c r="X140" i="28"/>
  <c r="W140" i="28"/>
  <c r="U140" i="28"/>
  <c r="T140" i="28"/>
  <c r="R140" i="28"/>
  <c r="Q140" i="28"/>
  <c r="O140" i="28"/>
  <c r="N140" i="28"/>
  <c r="L140" i="28"/>
  <c r="K140" i="28"/>
  <c r="AJ139" i="28"/>
  <c r="X139" i="28"/>
  <c r="W139" i="28"/>
  <c r="U139" i="28"/>
  <c r="T139" i="28"/>
  <c r="R139" i="28"/>
  <c r="Q139" i="28"/>
  <c r="O139" i="28"/>
  <c r="N139" i="28"/>
  <c r="L139" i="28"/>
  <c r="K139" i="28"/>
  <c r="AJ138" i="28"/>
  <c r="X138" i="28"/>
  <c r="W138" i="28"/>
  <c r="U138" i="28"/>
  <c r="T138" i="28"/>
  <c r="R138" i="28"/>
  <c r="Q138" i="28"/>
  <c r="O138" i="28"/>
  <c r="N138" i="28"/>
  <c r="L138" i="28"/>
  <c r="K138" i="28"/>
  <c r="AJ137" i="28"/>
  <c r="X137" i="28"/>
  <c r="W137" i="28"/>
  <c r="U137" i="28"/>
  <c r="T137" i="28"/>
  <c r="R137" i="28"/>
  <c r="Q137" i="28"/>
  <c r="O137" i="28"/>
  <c r="N137" i="28"/>
  <c r="L137" i="28"/>
  <c r="K137" i="28"/>
  <c r="AJ136" i="28"/>
  <c r="X136" i="28"/>
  <c r="W136" i="28"/>
  <c r="U136" i="28"/>
  <c r="T136" i="28"/>
  <c r="R136" i="28"/>
  <c r="Q136" i="28"/>
  <c r="O136" i="28"/>
  <c r="N136" i="28"/>
  <c r="L136" i="28"/>
  <c r="K136" i="28"/>
  <c r="AJ135" i="28"/>
  <c r="X135" i="28"/>
  <c r="W135" i="28"/>
  <c r="U135" i="28"/>
  <c r="T135" i="28"/>
  <c r="R135" i="28"/>
  <c r="Q135" i="28"/>
  <c r="O135" i="28"/>
  <c r="N135" i="28"/>
  <c r="L135" i="28"/>
  <c r="K135" i="28"/>
  <c r="AJ134" i="28"/>
  <c r="X134" i="28"/>
  <c r="W134" i="28"/>
  <c r="U134" i="28"/>
  <c r="T134" i="28"/>
  <c r="R134" i="28"/>
  <c r="Q134" i="28"/>
  <c r="O134" i="28"/>
  <c r="N134" i="28"/>
  <c r="L134" i="28"/>
  <c r="K134" i="28"/>
  <c r="AJ133" i="28"/>
  <c r="X133" i="28"/>
  <c r="W133" i="28"/>
  <c r="U133" i="28"/>
  <c r="T133" i="28"/>
  <c r="R133" i="28"/>
  <c r="Q133" i="28"/>
  <c r="O133" i="28"/>
  <c r="N133" i="28"/>
  <c r="L133" i="28"/>
  <c r="K133" i="28"/>
  <c r="AJ132" i="28"/>
  <c r="X132" i="28"/>
  <c r="W132" i="28"/>
  <c r="U132" i="28"/>
  <c r="T132" i="28"/>
  <c r="R132" i="28"/>
  <c r="Q132" i="28"/>
  <c r="O132" i="28"/>
  <c r="N132" i="28"/>
  <c r="L132" i="28"/>
  <c r="K132" i="28"/>
  <c r="AJ131" i="28"/>
  <c r="X131" i="28"/>
  <c r="W131" i="28"/>
  <c r="U131" i="28"/>
  <c r="T131" i="28"/>
  <c r="R131" i="28"/>
  <c r="Q131" i="28"/>
  <c r="O131" i="28"/>
  <c r="N131" i="28"/>
  <c r="L131" i="28"/>
  <c r="K131" i="28"/>
  <c r="AJ130" i="28"/>
  <c r="X130" i="28"/>
  <c r="W130" i="28"/>
  <c r="U130" i="28"/>
  <c r="T130" i="28"/>
  <c r="R130" i="28"/>
  <c r="Q130" i="28"/>
  <c r="O130" i="28"/>
  <c r="N130" i="28"/>
  <c r="L130" i="28"/>
  <c r="K130" i="28"/>
  <c r="AJ129" i="28"/>
  <c r="X129" i="28"/>
  <c r="W129" i="28"/>
  <c r="U129" i="28"/>
  <c r="T129" i="28"/>
  <c r="R129" i="28"/>
  <c r="Q129" i="28"/>
  <c r="O129" i="28"/>
  <c r="N129" i="28"/>
  <c r="L129" i="28"/>
  <c r="K129" i="28"/>
  <c r="AJ128" i="28"/>
  <c r="X128" i="28"/>
  <c r="W128" i="28"/>
  <c r="U128" i="28"/>
  <c r="T128" i="28"/>
  <c r="R128" i="28"/>
  <c r="Q128" i="28"/>
  <c r="O128" i="28"/>
  <c r="N128" i="28"/>
  <c r="L128" i="28"/>
  <c r="K128" i="28"/>
  <c r="AJ127" i="28"/>
  <c r="X127" i="28"/>
  <c r="W127" i="28"/>
  <c r="U127" i="28"/>
  <c r="T127" i="28"/>
  <c r="R127" i="28"/>
  <c r="Q127" i="28"/>
  <c r="O127" i="28"/>
  <c r="N127" i="28"/>
  <c r="L127" i="28"/>
  <c r="K127" i="28"/>
  <c r="AJ126" i="28"/>
  <c r="X126" i="28"/>
  <c r="W126" i="28"/>
  <c r="U126" i="28"/>
  <c r="T126" i="28"/>
  <c r="R126" i="28"/>
  <c r="Q126" i="28"/>
  <c r="O126" i="28"/>
  <c r="N126" i="28"/>
  <c r="L126" i="28"/>
  <c r="K126" i="28"/>
  <c r="AJ125" i="28"/>
  <c r="X125" i="28"/>
  <c r="W125" i="28"/>
  <c r="U125" i="28"/>
  <c r="T125" i="28"/>
  <c r="R125" i="28"/>
  <c r="Q125" i="28"/>
  <c r="O125" i="28"/>
  <c r="N125" i="28"/>
  <c r="L125" i="28"/>
  <c r="K125" i="28"/>
  <c r="AJ124" i="28"/>
  <c r="X124" i="28"/>
  <c r="W124" i="28"/>
  <c r="U124" i="28"/>
  <c r="T124" i="28"/>
  <c r="R124" i="28"/>
  <c r="Q124" i="28"/>
  <c r="O124" i="28"/>
  <c r="N124" i="28"/>
  <c r="L124" i="28"/>
  <c r="K124" i="28"/>
  <c r="AJ123" i="28"/>
  <c r="X123" i="28"/>
  <c r="W123" i="28"/>
  <c r="U123" i="28"/>
  <c r="T123" i="28"/>
  <c r="R123" i="28"/>
  <c r="Q123" i="28"/>
  <c r="O123" i="28"/>
  <c r="N123" i="28"/>
  <c r="L123" i="28"/>
  <c r="K123" i="28"/>
  <c r="AJ122" i="28"/>
  <c r="X122" i="28"/>
  <c r="W122" i="28"/>
  <c r="U122" i="28"/>
  <c r="T122" i="28"/>
  <c r="R122" i="28"/>
  <c r="Q122" i="28"/>
  <c r="O122" i="28"/>
  <c r="N122" i="28"/>
  <c r="L122" i="28"/>
  <c r="K122" i="28"/>
  <c r="AJ121" i="28"/>
  <c r="X121" i="28"/>
  <c r="W121" i="28"/>
  <c r="U121" i="28"/>
  <c r="T121" i="28"/>
  <c r="R121" i="28"/>
  <c r="Q121" i="28"/>
  <c r="O121" i="28"/>
  <c r="N121" i="28"/>
  <c r="L121" i="28"/>
  <c r="K121" i="28"/>
  <c r="AJ120" i="28"/>
  <c r="X120" i="28"/>
  <c r="W120" i="28"/>
  <c r="U120" i="28"/>
  <c r="T120" i="28"/>
  <c r="R120" i="28"/>
  <c r="Q120" i="28"/>
  <c r="O120" i="28"/>
  <c r="N120" i="28"/>
  <c r="L120" i="28"/>
  <c r="K120" i="28"/>
  <c r="AJ119" i="28"/>
  <c r="X119" i="28"/>
  <c r="W119" i="28"/>
  <c r="U119" i="28"/>
  <c r="T119" i="28"/>
  <c r="R119" i="28"/>
  <c r="Q119" i="28"/>
  <c r="O119" i="28"/>
  <c r="N119" i="28"/>
  <c r="L119" i="28"/>
  <c r="K119" i="28"/>
  <c r="AJ118" i="28"/>
  <c r="X118" i="28"/>
  <c r="W118" i="28"/>
  <c r="U118" i="28"/>
  <c r="T118" i="28"/>
  <c r="R118" i="28"/>
  <c r="Q118" i="28"/>
  <c r="O118" i="28"/>
  <c r="N118" i="28"/>
  <c r="L118" i="28"/>
  <c r="K118" i="28"/>
  <c r="AJ117" i="28"/>
  <c r="X117" i="28"/>
  <c r="W117" i="28"/>
  <c r="U117" i="28"/>
  <c r="T117" i="28"/>
  <c r="R117" i="28"/>
  <c r="Q117" i="28"/>
  <c r="O117" i="28"/>
  <c r="N117" i="28"/>
  <c r="L117" i="28"/>
  <c r="K117" i="28"/>
  <c r="AJ116" i="28"/>
  <c r="X116" i="28"/>
  <c r="W116" i="28"/>
  <c r="U116" i="28"/>
  <c r="T116" i="28"/>
  <c r="R116" i="28"/>
  <c r="Q116" i="28"/>
  <c r="O116" i="28"/>
  <c r="N116" i="28"/>
  <c r="L116" i="28"/>
  <c r="K116" i="28"/>
  <c r="AJ115" i="28"/>
  <c r="X115" i="28"/>
  <c r="W115" i="28"/>
  <c r="U115" i="28"/>
  <c r="T115" i="28"/>
  <c r="R115" i="28"/>
  <c r="Q115" i="28"/>
  <c r="O115" i="28"/>
  <c r="N115" i="28"/>
  <c r="L115" i="28"/>
  <c r="K115" i="28"/>
  <c r="AJ114" i="28"/>
  <c r="X114" i="28"/>
  <c r="W114" i="28"/>
  <c r="U114" i="28"/>
  <c r="T114" i="28"/>
  <c r="R114" i="28"/>
  <c r="Q114" i="28"/>
  <c r="O114" i="28"/>
  <c r="N114" i="28"/>
  <c r="L114" i="28"/>
  <c r="K114" i="28"/>
  <c r="AJ113" i="28"/>
  <c r="X113" i="28"/>
  <c r="W113" i="28"/>
  <c r="U113" i="28"/>
  <c r="T113" i="28"/>
  <c r="R113" i="28"/>
  <c r="Q113" i="28"/>
  <c r="O113" i="28"/>
  <c r="N113" i="28"/>
  <c r="L113" i="28"/>
  <c r="K113" i="28"/>
  <c r="AJ112" i="28"/>
  <c r="X112" i="28"/>
  <c r="W112" i="28"/>
  <c r="U112" i="28"/>
  <c r="T112" i="28"/>
  <c r="R112" i="28"/>
  <c r="Q112" i="28"/>
  <c r="O112" i="28"/>
  <c r="N112" i="28"/>
  <c r="L112" i="28"/>
  <c r="K112" i="28"/>
  <c r="AJ111" i="28"/>
  <c r="X111" i="28"/>
  <c r="W111" i="28"/>
  <c r="U111" i="28"/>
  <c r="T111" i="28"/>
  <c r="R111" i="28"/>
  <c r="Q111" i="28"/>
  <c r="O111" i="28"/>
  <c r="N111" i="28"/>
  <c r="L111" i="28"/>
  <c r="K111" i="28"/>
  <c r="AJ110" i="28"/>
  <c r="X110" i="28"/>
  <c r="W110" i="28"/>
  <c r="U110" i="28"/>
  <c r="T110" i="28"/>
  <c r="R110" i="28"/>
  <c r="Q110" i="28"/>
  <c r="O110" i="28"/>
  <c r="N110" i="28"/>
  <c r="L110" i="28"/>
  <c r="K110" i="28"/>
  <c r="AJ109" i="28"/>
  <c r="X109" i="28"/>
  <c r="W109" i="28"/>
  <c r="U109" i="28"/>
  <c r="T109" i="28"/>
  <c r="R109" i="28"/>
  <c r="Q109" i="28"/>
  <c r="O109" i="28"/>
  <c r="N109" i="28"/>
  <c r="L109" i="28"/>
  <c r="K109" i="28"/>
  <c r="AJ108" i="28"/>
  <c r="X108" i="28"/>
  <c r="W108" i="28"/>
  <c r="U108" i="28"/>
  <c r="T108" i="28"/>
  <c r="R108" i="28"/>
  <c r="Q108" i="28"/>
  <c r="O108" i="28"/>
  <c r="N108" i="28"/>
  <c r="L108" i="28"/>
  <c r="K108" i="28"/>
  <c r="AJ107" i="28"/>
  <c r="X107" i="28"/>
  <c r="W107" i="28"/>
  <c r="U107" i="28"/>
  <c r="T107" i="28"/>
  <c r="R107" i="28"/>
  <c r="Q107" i="28"/>
  <c r="O107" i="28"/>
  <c r="N107" i="28"/>
  <c r="L107" i="28"/>
  <c r="K107" i="28"/>
  <c r="AJ106" i="28"/>
  <c r="X106" i="28"/>
  <c r="W106" i="28"/>
  <c r="U106" i="28"/>
  <c r="T106" i="28"/>
  <c r="R106" i="28"/>
  <c r="Q106" i="28"/>
  <c r="O106" i="28"/>
  <c r="N106" i="28"/>
  <c r="L106" i="28"/>
  <c r="K106" i="28"/>
  <c r="AJ105" i="28"/>
  <c r="X105" i="28"/>
  <c r="W105" i="28"/>
  <c r="U105" i="28"/>
  <c r="T105" i="28"/>
  <c r="R105" i="28"/>
  <c r="Q105" i="28"/>
  <c r="O105" i="28"/>
  <c r="N105" i="28"/>
  <c r="L105" i="28"/>
  <c r="K105" i="28"/>
  <c r="AJ104" i="28"/>
  <c r="X104" i="28"/>
  <c r="W104" i="28"/>
  <c r="U104" i="28"/>
  <c r="T104" i="28"/>
  <c r="R104" i="28"/>
  <c r="Q104" i="28"/>
  <c r="O104" i="28"/>
  <c r="N104" i="28"/>
  <c r="L104" i="28"/>
  <c r="K104" i="28"/>
  <c r="AJ103" i="28"/>
  <c r="X103" i="28"/>
  <c r="W103" i="28"/>
  <c r="U103" i="28"/>
  <c r="T103" i="28"/>
  <c r="R103" i="28"/>
  <c r="Q103" i="28"/>
  <c r="O103" i="28"/>
  <c r="N103" i="28"/>
  <c r="L103" i="28"/>
  <c r="K103" i="28"/>
  <c r="AJ102" i="28"/>
  <c r="X102" i="28"/>
  <c r="W102" i="28"/>
  <c r="U102" i="28"/>
  <c r="T102" i="28"/>
  <c r="R102" i="28"/>
  <c r="Q102" i="28"/>
  <c r="O102" i="28"/>
  <c r="N102" i="28"/>
  <c r="L102" i="28"/>
  <c r="K102" i="28"/>
  <c r="AJ101" i="28"/>
  <c r="X101" i="28"/>
  <c r="W101" i="28"/>
  <c r="U101" i="28"/>
  <c r="T101" i="28"/>
  <c r="R101" i="28"/>
  <c r="Q101" i="28"/>
  <c r="O101" i="28"/>
  <c r="N101" i="28"/>
  <c r="L101" i="28"/>
  <c r="K101" i="28"/>
  <c r="AJ100" i="28"/>
  <c r="X100" i="28"/>
  <c r="W100" i="28"/>
  <c r="U100" i="28"/>
  <c r="T100" i="28"/>
  <c r="R100" i="28"/>
  <c r="Q100" i="28"/>
  <c r="O100" i="28"/>
  <c r="N100" i="28"/>
  <c r="L100" i="28"/>
  <c r="K100" i="28"/>
  <c r="AJ99" i="28"/>
  <c r="X99" i="28"/>
  <c r="W99" i="28"/>
  <c r="U99" i="28"/>
  <c r="T99" i="28"/>
  <c r="R99" i="28"/>
  <c r="Q99" i="28"/>
  <c r="O99" i="28"/>
  <c r="N99" i="28"/>
  <c r="L99" i="28"/>
  <c r="K99" i="28"/>
  <c r="AJ98" i="28"/>
  <c r="X98" i="28"/>
  <c r="W98" i="28"/>
  <c r="U98" i="28"/>
  <c r="T98" i="28"/>
  <c r="R98" i="28"/>
  <c r="Q98" i="28"/>
  <c r="O98" i="28"/>
  <c r="N98" i="28"/>
  <c r="L98" i="28"/>
  <c r="K98" i="28"/>
  <c r="AJ97" i="28"/>
  <c r="X97" i="28"/>
  <c r="W97" i="28"/>
  <c r="U97" i="28"/>
  <c r="T97" i="28"/>
  <c r="R97" i="28"/>
  <c r="Q97" i="28"/>
  <c r="O97" i="28"/>
  <c r="N97" i="28"/>
  <c r="L97" i="28"/>
  <c r="K97" i="28"/>
  <c r="AJ96" i="28"/>
  <c r="X96" i="28"/>
  <c r="W96" i="28"/>
  <c r="U96" i="28"/>
  <c r="T96" i="28"/>
  <c r="R96" i="28"/>
  <c r="Q96" i="28"/>
  <c r="O96" i="28"/>
  <c r="N96" i="28"/>
  <c r="L96" i="28"/>
  <c r="K96" i="28"/>
  <c r="AJ95" i="28"/>
  <c r="X95" i="28"/>
  <c r="W95" i="28"/>
  <c r="U95" i="28"/>
  <c r="T95" i="28"/>
  <c r="R95" i="28"/>
  <c r="Q95" i="28"/>
  <c r="O95" i="28"/>
  <c r="N95" i="28"/>
  <c r="L95" i="28"/>
  <c r="K95" i="28"/>
  <c r="AJ94" i="28"/>
  <c r="X94" i="28"/>
  <c r="W94" i="28"/>
  <c r="U94" i="28"/>
  <c r="T94" i="28"/>
  <c r="R94" i="28"/>
  <c r="Q94" i="28"/>
  <c r="O94" i="28"/>
  <c r="N94" i="28"/>
  <c r="L94" i="28"/>
  <c r="K94" i="28"/>
  <c r="AJ93" i="28"/>
  <c r="X93" i="28"/>
  <c r="W93" i="28"/>
  <c r="U93" i="28"/>
  <c r="T93" i="28"/>
  <c r="R93" i="28"/>
  <c r="Q93" i="28"/>
  <c r="O93" i="28"/>
  <c r="N93" i="28"/>
  <c r="L93" i="28"/>
  <c r="K93" i="28"/>
  <c r="AJ92" i="28"/>
  <c r="X92" i="28"/>
  <c r="W92" i="28"/>
  <c r="U92" i="28"/>
  <c r="T92" i="28"/>
  <c r="R92" i="28"/>
  <c r="Q92" i="28"/>
  <c r="O92" i="28"/>
  <c r="N92" i="28"/>
  <c r="L92" i="28"/>
  <c r="K92" i="28"/>
  <c r="AJ91" i="28"/>
  <c r="X91" i="28"/>
  <c r="W91" i="28"/>
  <c r="U91" i="28"/>
  <c r="T91" i="28"/>
  <c r="R91" i="28"/>
  <c r="Q91" i="28"/>
  <c r="O91" i="28"/>
  <c r="N91" i="28"/>
  <c r="L91" i="28"/>
  <c r="K91" i="28"/>
  <c r="AJ90" i="28"/>
  <c r="X90" i="28"/>
  <c r="W90" i="28"/>
  <c r="U90" i="28"/>
  <c r="T90" i="28"/>
  <c r="R90" i="28"/>
  <c r="Q90" i="28"/>
  <c r="O90" i="28"/>
  <c r="N90" i="28"/>
  <c r="L90" i="28"/>
  <c r="K90" i="28"/>
  <c r="AJ89" i="28"/>
  <c r="X89" i="28"/>
  <c r="W89" i="28"/>
  <c r="U89" i="28"/>
  <c r="T89" i="28"/>
  <c r="R89" i="28"/>
  <c r="Q89" i="28"/>
  <c r="O89" i="28"/>
  <c r="N89" i="28"/>
  <c r="L89" i="28"/>
  <c r="K89" i="28"/>
  <c r="AJ88" i="28"/>
  <c r="X88" i="28"/>
  <c r="W88" i="28"/>
  <c r="U88" i="28"/>
  <c r="T88" i="28"/>
  <c r="R88" i="28"/>
  <c r="Q88" i="28"/>
  <c r="O88" i="28"/>
  <c r="N88" i="28"/>
  <c r="L88" i="28"/>
  <c r="K88" i="28"/>
  <c r="AJ87" i="28"/>
  <c r="X87" i="28"/>
  <c r="W87" i="28"/>
  <c r="U87" i="28"/>
  <c r="T87" i="28"/>
  <c r="R87" i="28"/>
  <c r="Q87" i="28"/>
  <c r="O87" i="28"/>
  <c r="N87" i="28"/>
  <c r="L87" i="28"/>
  <c r="K87" i="28"/>
  <c r="AJ86" i="28"/>
  <c r="X86" i="28"/>
  <c r="W86" i="28"/>
  <c r="U86" i="28"/>
  <c r="T86" i="28"/>
  <c r="R86" i="28"/>
  <c r="Q86" i="28"/>
  <c r="O86" i="28"/>
  <c r="N86" i="28"/>
  <c r="L86" i="28"/>
  <c r="K86" i="28"/>
  <c r="AJ85" i="28"/>
  <c r="X85" i="28"/>
  <c r="W85" i="28"/>
  <c r="U85" i="28"/>
  <c r="T85" i="28"/>
  <c r="R85" i="28"/>
  <c r="Q85" i="28"/>
  <c r="O85" i="28"/>
  <c r="N85" i="28"/>
  <c r="L85" i="28"/>
  <c r="K85" i="28"/>
  <c r="AJ84" i="28"/>
  <c r="X84" i="28"/>
  <c r="W84" i="28"/>
  <c r="U84" i="28"/>
  <c r="T84" i="28"/>
  <c r="R84" i="28"/>
  <c r="Q84" i="28"/>
  <c r="O84" i="28"/>
  <c r="N84" i="28"/>
  <c r="L84" i="28"/>
  <c r="K84" i="28"/>
  <c r="AJ83" i="28"/>
  <c r="X83" i="28"/>
  <c r="W83" i="28"/>
  <c r="U83" i="28"/>
  <c r="T83" i="28"/>
  <c r="R83" i="28"/>
  <c r="Q83" i="28"/>
  <c r="O83" i="28"/>
  <c r="N83" i="28"/>
  <c r="L83" i="28"/>
  <c r="K83" i="28"/>
  <c r="AJ82" i="28"/>
  <c r="X82" i="28"/>
  <c r="W82" i="28"/>
  <c r="U82" i="28"/>
  <c r="T82" i="28"/>
  <c r="R82" i="28"/>
  <c r="Q82" i="28"/>
  <c r="O82" i="28"/>
  <c r="N82" i="28"/>
  <c r="L82" i="28"/>
  <c r="K82" i="28"/>
  <c r="AJ81" i="28"/>
  <c r="X81" i="28"/>
  <c r="W81" i="28"/>
  <c r="U81" i="28"/>
  <c r="T81" i="28"/>
  <c r="R81" i="28"/>
  <c r="Q81" i="28"/>
  <c r="O81" i="28"/>
  <c r="N81" i="28"/>
  <c r="L81" i="28"/>
  <c r="K81" i="28"/>
  <c r="AJ80" i="28"/>
  <c r="X80" i="28"/>
  <c r="W80" i="28"/>
  <c r="U80" i="28"/>
  <c r="T80" i="28"/>
  <c r="R80" i="28"/>
  <c r="Q80" i="28"/>
  <c r="O80" i="28"/>
  <c r="N80" i="28"/>
  <c r="L80" i="28"/>
  <c r="K80" i="28"/>
  <c r="AJ79" i="28"/>
  <c r="X79" i="28"/>
  <c r="W79" i="28"/>
  <c r="U79" i="28"/>
  <c r="T79" i="28"/>
  <c r="R79" i="28"/>
  <c r="Q79" i="28"/>
  <c r="O79" i="28"/>
  <c r="N79" i="28"/>
  <c r="L79" i="28"/>
  <c r="K79" i="28"/>
  <c r="AJ78" i="28"/>
  <c r="X78" i="28"/>
  <c r="W78" i="28"/>
  <c r="U78" i="28"/>
  <c r="T78" i="28"/>
  <c r="R78" i="28"/>
  <c r="Q78" i="28"/>
  <c r="O78" i="28"/>
  <c r="N78" i="28"/>
  <c r="L78" i="28"/>
  <c r="K78" i="28"/>
  <c r="AJ77" i="28"/>
  <c r="X77" i="28"/>
  <c r="W77" i="28"/>
  <c r="U77" i="28"/>
  <c r="T77" i="28"/>
  <c r="R77" i="28"/>
  <c r="Q77" i="28"/>
  <c r="O77" i="28"/>
  <c r="N77" i="28"/>
  <c r="L77" i="28"/>
  <c r="K77" i="28"/>
  <c r="AJ76" i="28"/>
  <c r="X76" i="28"/>
  <c r="W76" i="28"/>
  <c r="U76" i="28"/>
  <c r="T76" i="28"/>
  <c r="R76" i="28"/>
  <c r="Q76" i="28"/>
  <c r="O76" i="28"/>
  <c r="N76" i="28"/>
  <c r="L76" i="28"/>
  <c r="K76" i="28"/>
  <c r="AJ75" i="28"/>
  <c r="X75" i="28"/>
  <c r="W75" i="28"/>
  <c r="U75" i="28"/>
  <c r="T75" i="28"/>
  <c r="R75" i="28"/>
  <c r="Q75" i="28"/>
  <c r="O75" i="28"/>
  <c r="N75" i="28"/>
  <c r="L75" i="28"/>
  <c r="K75" i="28"/>
  <c r="AJ74" i="28"/>
  <c r="X74" i="28"/>
  <c r="W74" i="28"/>
  <c r="U74" i="28"/>
  <c r="T74" i="28"/>
  <c r="R74" i="28"/>
  <c r="Q74" i="28"/>
  <c r="O74" i="28"/>
  <c r="N74" i="28"/>
  <c r="L74" i="28"/>
  <c r="K74" i="28"/>
  <c r="AJ73" i="28"/>
  <c r="X73" i="28"/>
  <c r="W73" i="28"/>
  <c r="U73" i="28"/>
  <c r="T73" i="28"/>
  <c r="R73" i="28"/>
  <c r="Q73" i="28"/>
  <c r="O73" i="28"/>
  <c r="N73" i="28"/>
  <c r="L73" i="28"/>
  <c r="K73" i="28"/>
  <c r="AJ72" i="28"/>
  <c r="X72" i="28"/>
  <c r="W72" i="28"/>
  <c r="U72" i="28"/>
  <c r="T72" i="28"/>
  <c r="R72" i="28"/>
  <c r="Q72" i="28"/>
  <c r="O72" i="28"/>
  <c r="N72" i="28"/>
  <c r="L72" i="28"/>
  <c r="K72" i="28"/>
  <c r="AJ71" i="28"/>
  <c r="X71" i="28"/>
  <c r="W71" i="28"/>
  <c r="U71" i="28"/>
  <c r="T71" i="28"/>
  <c r="R71" i="28"/>
  <c r="Q71" i="28"/>
  <c r="O71" i="28"/>
  <c r="N71" i="28"/>
  <c r="L71" i="28"/>
  <c r="K71" i="28"/>
  <c r="AJ70" i="28"/>
  <c r="X70" i="28"/>
  <c r="W70" i="28"/>
  <c r="U70" i="28"/>
  <c r="T70" i="28"/>
  <c r="R70" i="28"/>
  <c r="Q70" i="28"/>
  <c r="O70" i="28"/>
  <c r="N70" i="28"/>
  <c r="L70" i="28"/>
  <c r="K70" i="28"/>
  <c r="AJ69" i="28"/>
  <c r="X69" i="28"/>
  <c r="W69" i="28"/>
  <c r="U69" i="28"/>
  <c r="T69" i="28"/>
  <c r="R69" i="28"/>
  <c r="Q69" i="28"/>
  <c r="O69" i="28"/>
  <c r="N69" i="28"/>
  <c r="L69" i="28"/>
  <c r="K69" i="28"/>
  <c r="AJ42" i="28"/>
  <c r="X42" i="28"/>
  <c r="W42" i="28"/>
  <c r="U42" i="28"/>
  <c r="T42" i="28"/>
  <c r="R42" i="28"/>
  <c r="Q42" i="28"/>
  <c r="O42" i="28"/>
  <c r="N42" i="28"/>
  <c r="L42" i="28"/>
  <c r="K42" i="28"/>
  <c r="AJ41" i="28"/>
  <c r="X41" i="28"/>
  <c r="W41" i="28"/>
  <c r="U41" i="28"/>
  <c r="T41" i="28"/>
  <c r="R41" i="28"/>
  <c r="Q41" i="28"/>
  <c r="O41" i="28"/>
  <c r="N41" i="28"/>
  <c r="L41" i="28"/>
  <c r="K41" i="28"/>
  <c r="AJ40" i="28"/>
  <c r="X40" i="28"/>
  <c r="W40" i="28"/>
  <c r="U40" i="28"/>
  <c r="T40" i="28"/>
  <c r="R40" i="28"/>
  <c r="Q40" i="28"/>
  <c r="O40" i="28"/>
  <c r="N40" i="28"/>
  <c r="L40" i="28"/>
  <c r="K40" i="28"/>
  <c r="AJ39" i="28"/>
  <c r="X39" i="28"/>
  <c r="W39" i="28"/>
  <c r="U39" i="28"/>
  <c r="T39" i="28"/>
  <c r="R39" i="28"/>
  <c r="Q39" i="28"/>
  <c r="O39" i="28"/>
  <c r="N39" i="28"/>
  <c r="L39" i="28"/>
  <c r="K39" i="28"/>
  <c r="AJ38" i="28"/>
  <c r="X38" i="28"/>
  <c r="W38" i="28"/>
  <c r="U38" i="28"/>
  <c r="T38" i="28"/>
  <c r="R38" i="28"/>
  <c r="Q38" i="28"/>
  <c r="O38" i="28"/>
  <c r="N38" i="28"/>
  <c r="L38" i="28"/>
  <c r="K38" i="28"/>
  <c r="AJ37" i="28"/>
  <c r="X37" i="28"/>
  <c r="W37" i="28"/>
  <c r="U37" i="28"/>
  <c r="T37" i="28"/>
  <c r="R37" i="28"/>
  <c r="Q37" i="28"/>
  <c r="O37" i="28"/>
  <c r="N37" i="28"/>
  <c r="L37" i="28"/>
  <c r="K37" i="28"/>
  <c r="AJ36" i="28"/>
  <c r="X36" i="28"/>
  <c r="W36" i="28"/>
  <c r="U36" i="28"/>
  <c r="T36" i="28"/>
  <c r="R36" i="28"/>
  <c r="Q36" i="28"/>
  <c r="O36" i="28"/>
  <c r="N36" i="28"/>
  <c r="L36" i="28"/>
  <c r="K36" i="28"/>
  <c r="AJ35" i="28"/>
  <c r="X35" i="28"/>
  <c r="W35" i="28"/>
  <c r="U35" i="28"/>
  <c r="T35" i="28"/>
  <c r="R35" i="28"/>
  <c r="Q35" i="28"/>
  <c r="O35" i="28"/>
  <c r="N35" i="28"/>
  <c r="L35" i="28"/>
  <c r="K35" i="28"/>
  <c r="AJ34" i="28"/>
  <c r="X34" i="28"/>
  <c r="W34" i="28"/>
  <c r="U34" i="28"/>
  <c r="T34" i="28"/>
  <c r="R34" i="28"/>
  <c r="Q34" i="28"/>
  <c r="O34" i="28"/>
  <c r="N34" i="28"/>
  <c r="L34" i="28"/>
  <c r="K34" i="28"/>
  <c r="AJ33" i="28"/>
  <c r="X33" i="28"/>
  <c r="W33" i="28"/>
  <c r="U33" i="28"/>
  <c r="T33" i="28"/>
  <c r="R33" i="28"/>
  <c r="Q33" i="28"/>
  <c r="O33" i="28"/>
  <c r="N33" i="28"/>
  <c r="L33" i="28"/>
  <c r="K33" i="28"/>
  <c r="AJ32" i="28"/>
  <c r="X32" i="28"/>
  <c r="W32" i="28"/>
  <c r="U32" i="28"/>
  <c r="T32" i="28"/>
  <c r="R32" i="28"/>
  <c r="Q32" i="28"/>
  <c r="O32" i="28"/>
  <c r="N32" i="28"/>
  <c r="L32" i="28"/>
  <c r="K32" i="28"/>
  <c r="AJ31" i="28"/>
  <c r="X31" i="28"/>
  <c r="W31" i="28"/>
  <c r="U31" i="28"/>
  <c r="T31" i="28"/>
  <c r="R31" i="28"/>
  <c r="Q31" i="28"/>
  <c r="O31" i="28"/>
  <c r="N31" i="28"/>
  <c r="L31" i="28"/>
  <c r="K31" i="28"/>
  <c r="AJ30" i="28"/>
  <c r="X30" i="28"/>
  <c r="W30" i="28"/>
  <c r="U30" i="28"/>
  <c r="T30" i="28"/>
  <c r="R30" i="28"/>
  <c r="Q30" i="28"/>
  <c r="O30" i="28"/>
  <c r="N30" i="28"/>
  <c r="L30" i="28"/>
  <c r="K30" i="28"/>
  <c r="AJ29" i="28"/>
  <c r="X29" i="28"/>
  <c r="W29" i="28"/>
  <c r="U29" i="28"/>
  <c r="T29" i="28"/>
  <c r="R29" i="28"/>
  <c r="Q29" i="28"/>
  <c r="O29" i="28"/>
  <c r="N29" i="28"/>
  <c r="L29" i="28"/>
  <c r="K29" i="28"/>
  <c r="AJ28" i="28"/>
  <c r="X28" i="28"/>
  <c r="W28" i="28"/>
  <c r="U28" i="28"/>
  <c r="T28" i="28"/>
  <c r="R28" i="28"/>
  <c r="Q28" i="28"/>
  <c r="O28" i="28"/>
  <c r="N28" i="28"/>
  <c r="L28" i="28"/>
  <c r="K28" i="28"/>
  <c r="AJ27" i="28"/>
  <c r="X27" i="28"/>
  <c r="W27" i="28"/>
  <c r="U27" i="28"/>
  <c r="T27" i="28"/>
  <c r="R27" i="28"/>
  <c r="Q27" i="28"/>
  <c r="O27" i="28"/>
  <c r="N27" i="28"/>
  <c r="L27" i="28"/>
  <c r="K27" i="28"/>
  <c r="AJ26" i="28"/>
  <c r="X26" i="28"/>
  <c r="W26" i="28"/>
  <c r="U26" i="28"/>
  <c r="T26" i="28"/>
  <c r="R26" i="28"/>
  <c r="Q26" i="28"/>
  <c r="O26" i="28"/>
  <c r="N26" i="28"/>
  <c r="L26" i="28"/>
  <c r="K26" i="28"/>
  <c r="AJ25" i="28"/>
  <c r="X25" i="28"/>
  <c r="W25" i="28"/>
  <c r="U25" i="28"/>
  <c r="T25" i="28"/>
  <c r="R25" i="28"/>
  <c r="Q25" i="28"/>
  <c r="O25" i="28"/>
  <c r="N25" i="28"/>
  <c r="L25" i="28"/>
  <c r="K25" i="28"/>
  <c r="AJ24" i="28"/>
  <c r="X24" i="28"/>
  <c r="W24" i="28"/>
  <c r="U24" i="28"/>
  <c r="T24" i="28"/>
  <c r="R24" i="28"/>
  <c r="Q24" i="28"/>
  <c r="O24" i="28"/>
  <c r="N24" i="28"/>
  <c r="L24" i="28"/>
  <c r="K24" i="28"/>
  <c r="AJ23" i="28"/>
  <c r="X23" i="28"/>
  <c r="W23" i="28"/>
  <c r="U23" i="28"/>
  <c r="T23" i="28"/>
  <c r="R23" i="28"/>
  <c r="Q23" i="28"/>
  <c r="O23" i="28"/>
  <c r="N23" i="28"/>
  <c r="L23" i="28"/>
  <c r="K23" i="28"/>
  <c r="AJ22" i="28"/>
  <c r="X22" i="28"/>
  <c r="W22" i="28"/>
  <c r="U22" i="28"/>
  <c r="T22" i="28"/>
  <c r="R22" i="28"/>
  <c r="Q22" i="28"/>
  <c r="O22" i="28"/>
  <c r="N22" i="28"/>
  <c r="L22" i="28"/>
  <c r="K22" i="28"/>
  <c r="AJ21" i="28"/>
  <c r="X21" i="28"/>
  <c r="W21" i="28"/>
  <c r="U21" i="28"/>
  <c r="T21" i="28"/>
  <c r="R21" i="28"/>
  <c r="Q21" i="28"/>
  <c r="O21" i="28"/>
  <c r="N21" i="28"/>
  <c r="L21" i="28"/>
  <c r="K21" i="28"/>
  <c r="AJ20" i="28"/>
  <c r="X20" i="28"/>
  <c r="W20" i="28"/>
  <c r="U20" i="28"/>
  <c r="T20" i="28"/>
  <c r="R20" i="28"/>
  <c r="Q20" i="28"/>
  <c r="O20" i="28"/>
  <c r="N20" i="28"/>
  <c r="L20" i="28"/>
  <c r="K20" i="28"/>
  <c r="AJ19" i="28"/>
  <c r="X19" i="28"/>
  <c r="W19" i="28"/>
  <c r="U19" i="28"/>
  <c r="T19" i="28"/>
  <c r="R19" i="28"/>
  <c r="Q19" i="28"/>
  <c r="O19" i="28"/>
  <c r="N19" i="28"/>
  <c r="L19" i="28"/>
  <c r="K19" i="28"/>
  <c r="AJ18" i="28"/>
  <c r="X18" i="28"/>
  <c r="W18" i="28"/>
  <c r="U18" i="28"/>
  <c r="T18" i="28"/>
  <c r="R18" i="28"/>
  <c r="Q18" i="28"/>
  <c r="O18" i="28"/>
  <c r="N18" i="28"/>
  <c r="L18" i="28"/>
  <c r="K18" i="28"/>
  <c r="AJ17" i="28"/>
  <c r="X17" i="28"/>
  <c r="W17" i="28"/>
  <c r="U17" i="28"/>
  <c r="T17" i="28"/>
  <c r="R17" i="28"/>
  <c r="Q17" i="28"/>
  <c r="O17" i="28"/>
  <c r="N17" i="28"/>
  <c r="L17" i="28"/>
  <c r="K17" i="28"/>
  <c r="AJ16" i="28"/>
  <c r="X16" i="28"/>
  <c r="W16" i="28"/>
  <c r="U16" i="28"/>
  <c r="T16" i="28"/>
  <c r="R16" i="28"/>
  <c r="Q16" i="28"/>
  <c r="O16" i="28"/>
  <c r="N16" i="28"/>
  <c r="L16" i="28"/>
  <c r="K16" i="28"/>
  <c r="AJ15" i="28"/>
  <c r="X15" i="28"/>
  <c r="W15" i="28"/>
  <c r="U15" i="28"/>
  <c r="T15" i="28"/>
  <c r="R15" i="28"/>
  <c r="Q15" i="28"/>
  <c r="O15" i="28"/>
  <c r="N15" i="28"/>
  <c r="L15" i="28"/>
  <c r="K15" i="28"/>
  <c r="AJ14" i="28"/>
  <c r="X14" i="28"/>
  <c r="W14" i="28"/>
  <c r="U14" i="28"/>
  <c r="T14" i="28"/>
  <c r="R14" i="28"/>
  <c r="Q14" i="28"/>
  <c r="O14" i="28"/>
  <c r="N14" i="28"/>
  <c r="L14" i="28"/>
  <c r="K14" i="28"/>
  <c r="AJ13" i="28"/>
  <c r="X13" i="28"/>
  <c r="W13" i="28"/>
  <c r="U13" i="28"/>
  <c r="T13" i="28"/>
  <c r="R13" i="28"/>
  <c r="Q13" i="28"/>
  <c r="O13" i="28"/>
  <c r="N13" i="28"/>
  <c r="L13" i="28"/>
  <c r="K13" i="28"/>
  <c r="AT10" i="28"/>
  <c r="AQ10" i="28"/>
  <c r="AF196" i="28" s="1"/>
  <c r="AG196" i="28" s="1"/>
  <c r="AJ205" i="27"/>
  <c r="X205" i="27"/>
  <c r="W205" i="27"/>
  <c r="U205" i="27"/>
  <c r="T205" i="27"/>
  <c r="R205" i="27"/>
  <c r="Q205" i="27"/>
  <c r="O205" i="27"/>
  <c r="N205" i="27"/>
  <c r="L205" i="27"/>
  <c r="K205" i="27"/>
  <c r="AJ204" i="27"/>
  <c r="X204" i="27"/>
  <c r="W204" i="27"/>
  <c r="U204" i="27"/>
  <c r="T204" i="27"/>
  <c r="R204" i="27"/>
  <c r="Q204" i="27"/>
  <c r="O204" i="27"/>
  <c r="N204" i="27"/>
  <c r="L204" i="27"/>
  <c r="K204" i="27"/>
  <c r="AJ203" i="27"/>
  <c r="X203" i="27"/>
  <c r="W203" i="27"/>
  <c r="U203" i="27"/>
  <c r="T203" i="27"/>
  <c r="R203" i="27"/>
  <c r="Q203" i="27"/>
  <c r="O203" i="27"/>
  <c r="N203" i="27"/>
  <c r="L203" i="27"/>
  <c r="K203" i="27"/>
  <c r="AJ202" i="27"/>
  <c r="X202" i="27"/>
  <c r="W202" i="27"/>
  <c r="U202" i="27"/>
  <c r="T202" i="27"/>
  <c r="R202" i="27"/>
  <c r="Q202" i="27"/>
  <c r="O202" i="27"/>
  <c r="N202" i="27"/>
  <c r="L202" i="27"/>
  <c r="K202" i="27"/>
  <c r="AJ198" i="27"/>
  <c r="X198" i="27"/>
  <c r="W198" i="27"/>
  <c r="U198" i="27"/>
  <c r="T198" i="27"/>
  <c r="R198" i="27"/>
  <c r="Q198" i="27"/>
  <c r="O198" i="27"/>
  <c r="N198" i="27"/>
  <c r="L198" i="27"/>
  <c r="K198" i="27"/>
  <c r="AJ197" i="27"/>
  <c r="X197" i="27"/>
  <c r="W197" i="27"/>
  <c r="U197" i="27"/>
  <c r="T197" i="27"/>
  <c r="R197" i="27"/>
  <c r="Q197" i="27"/>
  <c r="O197" i="27"/>
  <c r="N197" i="27"/>
  <c r="L197" i="27"/>
  <c r="K197" i="27"/>
  <c r="AJ196" i="27"/>
  <c r="X196" i="27"/>
  <c r="W196" i="27"/>
  <c r="U196" i="27"/>
  <c r="T196" i="27"/>
  <c r="R196" i="27"/>
  <c r="Q196" i="27"/>
  <c r="O196" i="27"/>
  <c r="N196" i="27"/>
  <c r="L196" i="27"/>
  <c r="K196" i="27"/>
  <c r="AJ195" i="27"/>
  <c r="X195" i="27"/>
  <c r="W195" i="27"/>
  <c r="U195" i="27"/>
  <c r="T195" i="27"/>
  <c r="R195" i="27"/>
  <c r="Q195" i="27"/>
  <c r="O195" i="27"/>
  <c r="N195" i="27"/>
  <c r="L195" i="27"/>
  <c r="K195" i="27"/>
  <c r="AJ194" i="27"/>
  <c r="X194" i="27"/>
  <c r="W194" i="27"/>
  <c r="U194" i="27"/>
  <c r="T194" i="27"/>
  <c r="R194" i="27"/>
  <c r="Q194" i="27"/>
  <c r="O194" i="27"/>
  <c r="N194" i="27"/>
  <c r="L194" i="27"/>
  <c r="K194" i="27"/>
  <c r="AJ193" i="27"/>
  <c r="X193" i="27"/>
  <c r="W193" i="27"/>
  <c r="U193" i="27"/>
  <c r="T193" i="27"/>
  <c r="R193" i="27"/>
  <c r="Q193" i="27"/>
  <c r="O193" i="27"/>
  <c r="N193" i="27"/>
  <c r="L193" i="27"/>
  <c r="K193" i="27"/>
  <c r="AJ192" i="27"/>
  <c r="X192" i="27"/>
  <c r="W192" i="27"/>
  <c r="U192" i="27"/>
  <c r="T192" i="27"/>
  <c r="R192" i="27"/>
  <c r="Q192" i="27"/>
  <c r="O192" i="27"/>
  <c r="N192" i="27"/>
  <c r="L192" i="27"/>
  <c r="K192" i="27"/>
  <c r="AJ191" i="27"/>
  <c r="X191" i="27"/>
  <c r="W191" i="27"/>
  <c r="U191" i="27"/>
  <c r="T191" i="27"/>
  <c r="R191" i="27"/>
  <c r="Q191" i="27"/>
  <c r="O191" i="27"/>
  <c r="N191" i="27"/>
  <c r="L191" i="27"/>
  <c r="K191" i="27"/>
  <c r="AJ190" i="27"/>
  <c r="X190" i="27"/>
  <c r="W190" i="27"/>
  <c r="U190" i="27"/>
  <c r="T190" i="27"/>
  <c r="R190" i="27"/>
  <c r="Q190" i="27"/>
  <c r="O190" i="27"/>
  <c r="N190" i="27"/>
  <c r="L190" i="27"/>
  <c r="K190" i="27"/>
  <c r="AJ189" i="27"/>
  <c r="X189" i="27"/>
  <c r="W189" i="27"/>
  <c r="U189" i="27"/>
  <c r="T189" i="27"/>
  <c r="R189" i="27"/>
  <c r="Q189" i="27"/>
  <c r="O189" i="27"/>
  <c r="N189" i="27"/>
  <c r="L189" i="27"/>
  <c r="K189" i="27"/>
  <c r="AJ188" i="27"/>
  <c r="X188" i="27"/>
  <c r="W188" i="27"/>
  <c r="U188" i="27"/>
  <c r="T188" i="27"/>
  <c r="R188" i="27"/>
  <c r="Q188" i="27"/>
  <c r="O188" i="27"/>
  <c r="N188" i="27"/>
  <c r="L188" i="27"/>
  <c r="K188" i="27"/>
  <c r="AJ187" i="27"/>
  <c r="X187" i="27"/>
  <c r="W187" i="27"/>
  <c r="U187" i="27"/>
  <c r="T187" i="27"/>
  <c r="R187" i="27"/>
  <c r="Q187" i="27"/>
  <c r="O187" i="27"/>
  <c r="N187" i="27"/>
  <c r="L187" i="27"/>
  <c r="K187" i="27"/>
  <c r="AJ186" i="27"/>
  <c r="X186" i="27"/>
  <c r="W186" i="27"/>
  <c r="U186" i="27"/>
  <c r="T186" i="27"/>
  <c r="R186" i="27"/>
  <c r="Q186" i="27"/>
  <c r="O186" i="27"/>
  <c r="N186" i="27"/>
  <c r="L186" i="27"/>
  <c r="K186" i="27"/>
  <c r="AJ185" i="27"/>
  <c r="X185" i="27"/>
  <c r="W185" i="27"/>
  <c r="U185" i="27"/>
  <c r="T185" i="27"/>
  <c r="R185" i="27"/>
  <c r="Q185" i="27"/>
  <c r="O185" i="27"/>
  <c r="N185" i="27"/>
  <c r="L185" i="27"/>
  <c r="K185" i="27"/>
  <c r="AJ184" i="27"/>
  <c r="X184" i="27"/>
  <c r="W184" i="27"/>
  <c r="U184" i="27"/>
  <c r="T184" i="27"/>
  <c r="R184" i="27"/>
  <c r="Q184" i="27"/>
  <c r="O184" i="27"/>
  <c r="N184" i="27"/>
  <c r="L184" i="27"/>
  <c r="K184" i="27"/>
  <c r="AJ183" i="27"/>
  <c r="X183" i="27"/>
  <c r="W183" i="27"/>
  <c r="U183" i="27"/>
  <c r="T183" i="27"/>
  <c r="R183" i="27"/>
  <c r="Q183" i="27"/>
  <c r="O183" i="27"/>
  <c r="N183" i="27"/>
  <c r="L183" i="27"/>
  <c r="K183" i="27"/>
  <c r="AJ163" i="27"/>
  <c r="X163" i="27"/>
  <c r="W163" i="27"/>
  <c r="U163" i="27"/>
  <c r="T163" i="27"/>
  <c r="R163" i="27"/>
  <c r="Q163" i="27"/>
  <c r="O163" i="27"/>
  <c r="N163" i="27"/>
  <c r="L163" i="27"/>
  <c r="K163" i="27"/>
  <c r="AJ162" i="27"/>
  <c r="X162" i="27"/>
  <c r="W162" i="27"/>
  <c r="U162" i="27"/>
  <c r="T162" i="27"/>
  <c r="R162" i="27"/>
  <c r="Q162" i="27"/>
  <c r="O162" i="27"/>
  <c r="N162" i="27"/>
  <c r="L162" i="27"/>
  <c r="K162" i="27"/>
  <c r="AJ161" i="27"/>
  <c r="X161" i="27"/>
  <c r="W161" i="27"/>
  <c r="U161" i="27"/>
  <c r="T161" i="27"/>
  <c r="R161" i="27"/>
  <c r="Q161" i="27"/>
  <c r="O161" i="27"/>
  <c r="N161" i="27"/>
  <c r="L161" i="27"/>
  <c r="K161" i="27"/>
  <c r="AJ141" i="27"/>
  <c r="X141" i="27"/>
  <c r="W141" i="27"/>
  <c r="U141" i="27"/>
  <c r="T141" i="27"/>
  <c r="R141" i="27"/>
  <c r="Q141" i="27"/>
  <c r="O141" i="27"/>
  <c r="N141" i="27"/>
  <c r="L141" i="27"/>
  <c r="K141" i="27"/>
  <c r="AJ140" i="27"/>
  <c r="X140" i="27"/>
  <c r="W140" i="27"/>
  <c r="U140" i="27"/>
  <c r="T140" i="27"/>
  <c r="R140" i="27"/>
  <c r="Q140" i="27"/>
  <c r="O140" i="27"/>
  <c r="N140" i="27"/>
  <c r="L140" i="27"/>
  <c r="K140" i="27"/>
  <c r="AJ139" i="27"/>
  <c r="X139" i="27"/>
  <c r="W139" i="27"/>
  <c r="U139" i="27"/>
  <c r="T139" i="27"/>
  <c r="R139" i="27"/>
  <c r="Q139" i="27"/>
  <c r="O139" i="27"/>
  <c r="N139" i="27"/>
  <c r="L139" i="27"/>
  <c r="K139" i="27"/>
  <c r="AJ138" i="27"/>
  <c r="X138" i="27"/>
  <c r="W138" i="27"/>
  <c r="U138" i="27"/>
  <c r="T138" i="27"/>
  <c r="R138" i="27"/>
  <c r="Q138" i="27"/>
  <c r="O138" i="27"/>
  <c r="N138" i="27"/>
  <c r="L138" i="27"/>
  <c r="K138" i="27"/>
  <c r="AJ137" i="27"/>
  <c r="X137" i="27"/>
  <c r="W137" i="27"/>
  <c r="U137" i="27"/>
  <c r="T137" i="27"/>
  <c r="R137" i="27"/>
  <c r="Q137" i="27"/>
  <c r="O137" i="27"/>
  <c r="N137" i="27"/>
  <c r="L137" i="27"/>
  <c r="K137" i="27"/>
  <c r="AJ136" i="27"/>
  <c r="X136" i="27"/>
  <c r="W136" i="27"/>
  <c r="U136" i="27"/>
  <c r="T136" i="27"/>
  <c r="R136" i="27"/>
  <c r="Q136" i="27"/>
  <c r="O136" i="27"/>
  <c r="N136" i="27"/>
  <c r="L136" i="27"/>
  <c r="K136" i="27"/>
  <c r="AJ135" i="27"/>
  <c r="X135" i="27"/>
  <c r="W135" i="27"/>
  <c r="U135" i="27"/>
  <c r="T135" i="27"/>
  <c r="R135" i="27"/>
  <c r="Q135" i="27"/>
  <c r="O135" i="27"/>
  <c r="N135" i="27"/>
  <c r="L135" i="27"/>
  <c r="K135" i="27"/>
  <c r="AJ134" i="27"/>
  <c r="X134" i="27"/>
  <c r="W134" i="27"/>
  <c r="U134" i="27"/>
  <c r="T134" i="27"/>
  <c r="R134" i="27"/>
  <c r="Q134" i="27"/>
  <c r="O134" i="27"/>
  <c r="N134" i="27"/>
  <c r="L134" i="27"/>
  <c r="K134" i="27"/>
  <c r="AJ133" i="27"/>
  <c r="X133" i="27"/>
  <c r="W133" i="27"/>
  <c r="U133" i="27"/>
  <c r="T133" i="27"/>
  <c r="R133" i="27"/>
  <c r="Q133" i="27"/>
  <c r="O133" i="27"/>
  <c r="N133" i="27"/>
  <c r="L133" i="27"/>
  <c r="K133" i="27"/>
  <c r="AJ132" i="27"/>
  <c r="X132" i="27"/>
  <c r="W132" i="27"/>
  <c r="U132" i="27"/>
  <c r="T132" i="27"/>
  <c r="R132" i="27"/>
  <c r="Q132" i="27"/>
  <c r="O132" i="27"/>
  <c r="N132" i="27"/>
  <c r="L132" i="27"/>
  <c r="K132" i="27"/>
  <c r="AJ131" i="27"/>
  <c r="X131" i="27"/>
  <c r="W131" i="27"/>
  <c r="U131" i="27"/>
  <c r="T131" i="27"/>
  <c r="R131" i="27"/>
  <c r="Q131" i="27"/>
  <c r="O131" i="27"/>
  <c r="N131" i="27"/>
  <c r="L131" i="27"/>
  <c r="K131" i="27"/>
  <c r="AJ130" i="27"/>
  <c r="X130" i="27"/>
  <c r="W130" i="27"/>
  <c r="U130" i="27"/>
  <c r="T130" i="27"/>
  <c r="R130" i="27"/>
  <c r="Q130" i="27"/>
  <c r="O130" i="27"/>
  <c r="N130" i="27"/>
  <c r="L130" i="27"/>
  <c r="K130" i="27"/>
  <c r="AJ129" i="27"/>
  <c r="X129" i="27"/>
  <c r="W129" i="27"/>
  <c r="U129" i="27"/>
  <c r="T129" i="27"/>
  <c r="R129" i="27"/>
  <c r="Q129" i="27"/>
  <c r="O129" i="27"/>
  <c r="N129" i="27"/>
  <c r="L129" i="27"/>
  <c r="K129" i="27"/>
  <c r="AJ128" i="27"/>
  <c r="X128" i="27"/>
  <c r="W128" i="27"/>
  <c r="U128" i="27"/>
  <c r="T128" i="27"/>
  <c r="R128" i="27"/>
  <c r="Q128" i="27"/>
  <c r="O128" i="27"/>
  <c r="N128" i="27"/>
  <c r="L128" i="27"/>
  <c r="K128" i="27"/>
  <c r="AJ127" i="27"/>
  <c r="X127" i="27"/>
  <c r="W127" i="27"/>
  <c r="U127" i="27"/>
  <c r="T127" i="27"/>
  <c r="R127" i="27"/>
  <c r="Q127" i="27"/>
  <c r="O127" i="27"/>
  <c r="N127" i="27"/>
  <c r="L127" i="27"/>
  <c r="K127" i="27"/>
  <c r="AJ126" i="27"/>
  <c r="X126" i="27"/>
  <c r="W126" i="27"/>
  <c r="U126" i="27"/>
  <c r="T126" i="27"/>
  <c r="R126" i="27"/>
  <c r="Q126" i="27"/>
  <c r="O126" i="27"/>
  <c r="N126" i="27"/>
  <c r="L126" i="27"/>
  <c r="K126" i="27"/>
  <c r="AJ125" i="27"/>
  <c r="X125" i="27"/>
  <c r="W125" i="27"/>
  <c r="U125" i="27"/>
  <c r="T125" i="27"/>
  <c r="R125" i="27"/>
  <c r="Q125" i="27"/>
  <c r="O125" i="27"/>
  <c r="N125" i="27"/>
  <c r="L125" i="27"/>
  <c r="K125" i="27"/>
  <c r="AJ124" i="27"/>
  <c r="X124" i="27"/>
  <c r="W124" i="27"/>
  <c r="U124" i="27"/>
  <c r="T124" i="27"/>
  <c r="R124" i="27"/>
  <c r="Q124" i="27"/>
  <c r="O124" i="27"/>
  <c r="N124" i="27"/>
  <c r="L124" i="27"/>
  <c r="K124" i="27"/>
  <c r="AJ123" i="27"/>
  <c r="X123" i="27"/>
  <c r="W123" i="27"/>
  <c r="U123" i="27"/>
  <c r="T123" i="27"/>
  <c r="R123" i="27"/>
  <c r="Q123" i="27"/>
  <c r="O123" i="27"/>
  <c r="N123" i="27"/>
  <c r="L123" i="27"/>
  <c r="K123" i="27"/>
  <c r="AJ122" i="27"/>
  <c r="X122" i="27"/>
  <c r="W122" i="27"/>
  <c r="U122" i="27"/>
  <c r="T122" i="27"/>
  <c r="R122" i="27"/>
  <c r="Q122" i="27"/>
  <c r="O122" i="27"/>
  <c r="N122" i="27"/>
  <c r="L122" i="27"/>
  <c r="K122" i="27"/>
  <c r="AJ121" i="27"/>
  <c r="X121" i="27"/>
  <c r="W121" i="27"/>
  <c r="U121" i="27"/>
  <c r="T121" i="27"/>
  <c r="R121" i="27"/>
  <c r="Q121" i="27"/>
  <c r="O121" i="27"/>
  <c r="N121" i="27"/>
  <c r="L121" i="27"/>
  <c r="K121" i="27"/>
  <c r="AJ120" i="27"/>
  <c r="X120" i="27"/>
  <c r="W120" i="27"/>
  <c r="U120" i="27"/>
  <c r="T120" i="27"/>
  <c r="R120" i="27"/>
  <c r="Q120" i="27"/>
  <c r="O120" i="27"/>
  <c r="N120" i="27"/>
  <c r="L120" i="27"/>
  <c r="K120" i="27"/>
  <c r="AJ119" i="27"/>
  <c r="X119" i="27"/>
  <c r="W119" i="27"/>
  <c r="U119" i="27"/>
  <c r="T119" i="27"/>
  <c r="R119" i="27"/>
  <c r="Q119" i="27"/>
  <c r="O119" i="27"/>
  <c r="N119" i="27"/>
  <c r="L119" i="27"/>
  <c r="K119" i="27"/>
  <c r="AJ118" i="27"/>
  <c r="X118" i="27"/>
  <c r="W118" i="27"/>
  <c r="U118" i="27"/>
  <c r="T118" i="27"/>
  <c r="R118" i="27"/>
  <c r="Q118" i="27"/>
  <c r="O118" i="27"/>
  <c r="N118" i="27"/>
  <c r="L118" i="27"/>
  <c r="K118" i="27"/>
  <c r="AJ117" i="27"/>
  <c r="X117" i="27"/>
  <c r="W117" i="27"/>
  <c r="U117" i="27"/>
  <c r="T117" i="27"/>
  <c r="R117" i="27"/>
  <c r="Q117" i="27"/>
  <c r="O117" i="27"/>
  <c r="N117" i="27"/>
  <c r="L117" i="27"/>
  <c r="K117" i="27"/>
  <c r="AJ116" i="27"/>
  <c r="X116" i="27"/>
  <c r="W116" i="27"/>
  <c r="U116" i="27"/>
  <c r="T116" i="27"/>
  <c r="R116" i="27"/>
  <c r="Q116" i="27"/>
  <c r="O116" i="27"/>
  <c r="N116" i="27"/>
  <c r="L116" i="27"/>
  <c r="K116" i="27"/>
  <c r="AJ115" i="27"/>
  <c r="X115" i="27"/>
  <c r="W115" i="27"/>
  <c r="U115" i="27"/>
  <c r="T115" i="27"/>
  <c r="R115" i="27"/>
  <c r="Q115" i="27"/>
  <c r="O115" i="27"/>
  <c r="N115" i="27"/>
  <c r="L115" i="27"/>
  <c r="K115" i="27"/>
  <c r="AJ114" i="27"/>
  <c r="X114" i="27"/>
  <c r="W114" i="27"/>
  <c r="U114" i="27"/>
  <c r="T114" i="27"/>
  <c r="R114" i="27"/>
  <c r="Q114" i="27"/>
  <c r="O114" i="27"/>
  <c r="N114" i="27"/>
  <c r="L114" i="27"/>
  <c r="K114" i="27"/>
  <c r="AJ113" i="27"/>
  <c r="X113" i="27"/>
  <c r="W113" i="27"/>
  <c r="U113" i="27"/>
  <c r="T113" i="27"/>
  <c r="R113" i="27"/>
  <c r="Q113" i="27"/>
  <c r="O113" i="27"/>
  <c r="N113" i="27"/>
  <c r="L113" i="27"/>
  <c r="K113" i="27"/>
  <c r="AJ112" i="27"/>
  <c r="X112" i="27"/>
  <c r="W112" i="27"/>
  <c r="U112" i="27"/>
  <c r="T112" i="27"/>
  <c r="R112" i="27"/>
  <c r="Q112" i="27"/>
  <c r="O112" i="27"/>
  <c r="N112" i="27"/>
  <c r="L112" i="27"/>
  <c r="K112" i="27"/>
  <c r="AJ111" i="27"/>
  <c r="X111" i="27"/>
  <c r="W111" i="27"/>
  <c r="U111" i="27"/>
  <c r="T111" i="27"/>
  <c r="R111" i="27"/>
  <c r="Q111" i="27"/>
  <c r="O111" i="27"/>
  <c r="N111" i="27"/>
  <c r="L111" i="27"/>
  <c r="K111" i="27"/>
  <c r="AJ110" i="27"/>
  <c r="X110" i="27"/>
  <c r="W110" i="27"/>
  <c r="U110" i="27"/>
  <c r="T110" i="27"/>
  <c r="R110" i="27"/>
  <c r="Q110" i="27"/>
  <c r="O110" i="27"/>
  <c r="N110" i="27"/>
  <c r="L110" i="27"/>
  <c r="K110" i="27"/>
  <c r="AJ109" i="27"/>
  <c r="X109" i="27"/>
  <c r="W109" i="27"/>
  <c r="U109" i="27"/>
  <c r="T109" i="27"/>
  <c r="R109" i="27"/>
  <c r="Q109" i="27"/>
  <c r="O109" i="27"/>
  <c r="N109" i="27"/>
  <c r="L109" i="27"/>
  <c r="K109" i="27"/>
  <c r="AJ108" i="27"/>
  <c r="X108" i="27"/>
  <c r="W108" i="27"/>
  <c r="U108" i="27"/>
  <c r="T108" i="27"/>
  <c r="R108" i="27"/>
  <c r="Q108" i="27"/>
  <c r="O108" i="27"/>
  <c r="N108" i="27"/>
  <c r="L108" i="27"/>
  <c r="K108" i="27"/>
  <c r="AJ107" i="27"/>
  <c r="X107" i="27"/>
  <c r="W107" i="27"/>
  <c r="U107" i="27"/>
  <c r="T107" i="27"/>
  <c r="R107" i="27"/>
  <c r="Q107" i="27"/>
  <c r="O107" i="27"/>
  <c r="N107" i="27"/>
  <c r="L107" i="27"/>
  <c r="K107" i="27"/>
  <c r="AJ106" i="27"/>
  <c r="X106" i="27"/>
  <c r="W106" i="27"/>
  <c r="U106" i="27"/>
  <c r="T106" i="27"/>
  <c r="R106" i="27"/>
  <c r="Q106" i="27"/>
  <c r="O106" i="27"/>
  <c r="N106" i="27"/>
  <c r="L106" i="27"/>
  <c r="K106" i="27"/>
  <c r="AJ105" i="27"/>
  <c r="X105" i="27"/>
  <c r="W105" i="27"/>
  <c r="U105" i="27"/>
  <c r="T105" i="27"/>
  <c r="R105" i="27"/>
  <c r="Q105" i="27"/>
  <c r="O105" i="27"/>
  <c r="N105" i="27"/>
  <c r="L105" i="27"/>
  <c r="K105" i="27"/>
  <c r="AJ104" i="27"/>
  <c r="X104" i="27"/>
  <c r="W104" i="27"/>
  <c r="U104" i="27"/>
  <c r="T104" i="27"/>
  <c r="R104" i="27"/>
  <c r="Q104" i="27"/>
  <c r="O104" i="27"/>
  <c r="N104" i="27"/>
  <c r="L104" i="27"/>
  <c r="K104" i="27"/>
  <c r="AJ103" i="27"/>
  <c r="X103" i="27"/>
  <c r="W103" i="27"/>
  <c r="U103" i="27"/>
  <c r="T103" i="27"/>
  <c r="R103" i="27"/>
  <c r="Q103" i="27"/>
  <c r="O103" i="27"/>
  <c r="N103" i="27"/>
  <c r="L103" i="27"/>
  <c r="K103" i="27"/>
  <c r="AJ102" i="27"/>
  <c r="X102" i="27"/>
  <c r="W102" i="27"/>
  <c r="U102" i="27"/>
  <c r="T102" i="27"/>
  <c r="R102" i="27"/>
  <c r="Q102" i="27"/>
  <c r="O102" i="27"/>
  <c r="N102" i="27"/>
  <c r="L102" i="27"/>
  <c r="K102" i="27"/>
  <c r="AJ101" i="27"/>
  <c r="X101" i="27"/>
  <c r="W101" i="27"/>
  <c r="U101" i="27"/>
  <c r="T101" i="27"/>
  <c r="R101" i="27"/>
  <c r="Q101" i="27"/>
  <c r="O101" i="27"/>
  <c r="N101" i="27"/>
  <c r="L101" i="27"/>
  <c r="K101" i="27"/>
  <c r="AJ100" i="27"/>
  <c r="X100" i="27"/>
  <c r="W100" i="27"/>
  <c r="U100" i="27"/>
  <c r="T100" i="27"/>
  <c r="R100" i="27"/>
  <c r="Q100" i="27"/>
  <c r="O100" i="27"/>
  <c r="N100" i="27"/>
  <c r="L100" i="27"/>
  <c r="K100" i="27"/>
  <c r="AJ99" i="27"/>
  <c r="X99" i="27"/>
  <c r="W99" i="27"/>
  <c r="U99" i="27"/>
  <c r="T99" i="27"/>
  <c r="R99" i="27"/>
  <c r="Q99" i="27"/>
  <c r="O99" i="27"/>
  <c r="N99" i="27"/>
  <c r="L99" i="27"/>
  <c r="K99" i="27"/>
  <c r="AJ98" i="27"/>
  <c r="X98" i="27"/>
  <c r="W98" i="27"/>
  <c r="U98" i="27"/>
  <c r="T98" i="27"/>
  <c r="R98" i="27"/>
  <c r="Q98" i="27"/>
  <c r="O98" i="27"/>
  <c r="N98" i="27"/>
  <c r="L98" i="27"/>
  <c r="K98" i="27"/>
  <c r="AJ97" i="27"/>
  <c r="X97" i="27"/>
  <c r="W97" i="27"/>
  <c r="U97" i="27"/>
  <c r="T97" i="27"/>
  <c r="R97" i="27"/>
  <c r="Q97" i="27"/>
  <c r="O97" i="27"/>
  <c r="N97" i="27"/>
  <c r="L97" i="27"/>
  <c r="K97" i="27"/>
  <c r="AJ96" i="27"/>
  <c r="X96" i="27"/>
  <c r="W96" i="27"/>
  <c r="U96" i="27"/>
  <c r="T96" i="27"/>
  <c r="R96" i="27"/>
  <c r="Q96" i="27"/>
  <c r="O96" i="27"/>
  <c r="N96" i="27"/>
  <c r="L96" i="27"/>
  <c r="K96" i="27"/>
  <c r="AJ95" i="27"/>
  <c r="X95" i="27"/>
  <c r="W95" i="27"/>
  <c r="U95" i="27"/>
  <c r="T95" i="27"/>
  <c r="R95" i="27"/>
  <c r="Q95" i="27"/>
  <c r="O95" i="27"/>
  <c r="N95" i="27"/>
  <c r="L95" i="27"/>
  <c r="K95" i="27"/>
  <c r="AJ94" i="27"/>
  <c r="X94" i="27"/>
  <c r="W94" i="27"/>
  <c r="U94" i="27"/>
  <c r="T94" i="27"/>
  <c r="R94" i="27"/>
  <c r="Q94" i="27"/>
  <c r="O94" i="27"/>
  <c r="N94" i="27"/>
  <c r="L94" i="27"/>
  <c r="K94" i="27"/>
  <c r="AJ93" i="27"/>
  <c r="X93" i="27"/>
  <c r="W93" i="27"/>
  <c r="U93" i="27"/>
  <c r="T93" i="27"/>
  <c r="R93" i="27"/>
  <c r="Q93" i="27"/>
  <c r="O93" i="27"/>
  <c r="N93" i="27"/>
  <c r="L93" i="27"/>
  <c r="K93" i="27"/>
  <c r="AJ92" i="27"/>
  <c r="X92" i="27"/>
  <c r="W92" i="27"/>
  <c r="U92" i="27"/>
  <c r="T92" i="27"/>
  <c r="R92" i="27"/>
  <c r="Q92" i="27"/>
  <c r="O92" i="27"/>
  <c r="N92" i="27"/>
  <c r="L92" i="27"/>
  <c r="K92" i="27"/>
  <c r="AJ91" i="27"/>
  <c r="X91" i="27"/>
  <c r="W91" i="27"/>
  <c r="U91" i="27"/>
  <c r="T91" i="27"/>
  <c r="R91" i="27"/>
  <c r="Q91" i="27"/>
  <c r="O91" i="27"/>
  <c r="N91" i="27"/>
  <c r="L91" i="27"/>
  <c r="K91" i="27"/>
  <c r="AJ90" i="27"/>
  <c r="X90" i="27"/>
  <c r="W90" i="27"/>
  <c r="U90" i="27"/>
  <c r="T90" i="27"/>
  <c r="R90" i="27"/>
  <c r="Q90" i="27"/>
  <c r="O90" i="27"/>
  <c r="N90" i="27"/>
  <c r="L90" i="27"/>
  <c r="K90" i="27"/>
  <c r="AJ89" i="27"/>
  <c r="X89" i="27"/>
  <c r="W89" i="27"/>
  <c r="U89" i="27"/>
  <c r="T89" i="27"/>
  <c r="R89" i="27"/>
  <c r="Q89" i="27"/>
  <c r="O89" i="27"/>
  <c r="N89" i="27"/>
  <c r="L89" i="27"/>
  <c r="K89" i="27"/>
  <c r="AJ88" i="27"/>
  <c r="X88" i="27"/>
  <c r="W88" i="27"/>
  <c r="U88" i="27"/>
  <c r="T88" i="27"/>
  <c r="R88" i="27"/>
  <c r="Q88" i="27"/>
  <c r="O88" i="27"/>
  <c r="N88" i="27"/>
  <c r="L88" i="27"/>
  <c r="K88" i="27"/>
  <c r="AJ87" i="27"/>
  <c r="X87" i="27"/>
  <c r="W87" i="27"/>
  <c r="U87" i="27"/>
  <c r="T87" i="27"/>
  <c r="R87" i="27"/>
  <c r="Q87" i="27"/>
  <c r="O87" i="27"/>
  <c r="N87" i="27"/>
  <c r="L87" i="27"/>
  <c r="K87" i="27"/>
  <c r="AJ86" i="27"/>
  <c r="X86" i="27"/>
  <c r="W86" i="27"/>
  <c r="U86" i="27"/>
  <c r="T86" i="27"/>
  <c r="R86" i="27"/>
  <c r="Q86" i="27"/>
  <c r="O86" i="27"/>
  <c r="N86" i="27"/>
  <c r="L86" i="27"/>
  <c r="K86" i="27"/>
  <c r="AJ85" i="27"/>
  <c r="X85" i="27"/>
  <c r="W85" i="27"/>
  <c r="U85" i="27"/>
  <c r="T85" i="27"/>
  <c r="R85" i="27"/>
  <c r="Q85" i="27"/>
  <c r="O85" i="27"/>
  <c r="N85" i="27"/>
  <c r="L85" i="27"/>
  <c r="K85" i="27"/>
  <c r="AJ84" i="27"/>
  <c r="X84" i="27"/>
  <c r="W84" i="27"/>
  <c r="U84" i="27"/>
  <c r="T84" i="27"/>
  <c r="R84" i="27"/>
  <c r="Q84" i="27"/>
  <c r="O84" i="27"/>
  <c r="N84" i="27"/>
  <c r="L84" i="27"/>
  <c r="K84" i="27"/>
  <c r="AJ83" i="27"/>
  <c r="X83" i="27"/>
  <c r="W83" i="27"/>
  <c r="U83" i="27"/>
  <c r="T83" i="27"/>
  <c r="R83" i="27"/>
  <c r="Q83" i="27"/>
  <c r="O83" i="27"/>
  <c r="N83" i="27"/>
  <c r="L83" i="27"/>
  <c r="K83" i="27"/>
  <c r="AJ82" i="27"/>
  <c r="X82" i="27"/>
  <c r="W82" i="27"/>
  <c r="U82" i="27"/>
  <c r="T82" i="27"/>
  <c r="R82" i="27"/>
  <c r="Q82" i="27"/>
  <c r="O82" i="27"/>
  <c r="N82" i="27"/>
  <c r="L82" i="27"/>
  <c r="K82" i="27"/>
  <c r="AJ81" i="27"/>
  <c r="X81" i="27"/>
  <c r="W81" i="27"/>
  <c r="U81" i="27"/>
  <c r="T81" i="27"/>
  <c r="R81" i="27"/>
  <c r="Q81" i="27"/>
  <c r="O81" i="27"/>
  <c r="N81" i="27"/>
  <c r="L81" i="27"/>
  <c r="K81" i="27"/>
  <c r="AJ80" i="27"/>
  <c r="X80" i="27"/>
  <c r="W80" i="27"/>
  <c r="U80" i="27"/>
  <c r="T80" i="27"/>
  <c r="R80" i="27"/>
  <c r="Q80" i="27"/>
  <c r="O80" i="27"/>
  <c r="N80" i="27"/>
  <c r="L80" i="27"/>
  <c r="K80" i="27"/>
  <c r="AJ79" i="27"/>
  <c r="X79" i="27"/>
  <c r="W79" i="27"/>
  <c r="U79" i="27"/>
  <c r="T79" i="27"/>
  <c r="R79" i="27"/>
  <c r="Q79" i="27"/>
  <c r="O79" i="27"/>
  <c r="N79" i="27"/>
  <c r="L79" i="27"/>
  <c r="K79" i="27"/>
  <c r="AJ78" i="27"/>
  <c r="X78" i="27"/>
  <c r="W78" i="27"/>
  <c r="U78" i="27"/>
  <c r="T78" i="27"/>
  <c r="R78" i="27"/>
  <c r="Q78" i="27"/>
  <c r="O78" i="27"/>
  <c r="N78" i="27"/>
  <c r="L78" i="27"/>
  <c r="K78" i="27"/>
  <c r="AJ77" i="27"/>
  <c r="X77" i="27"/>
  <c r="W77" i="27"/>
  <c r="U77" i="27"/>
  <c r="T77" i="27"/>
  <c r="R77" i="27"/>
  <c r="Q77" i="27"/>
  <c r="O77" i="27"/>
  <c r="N77" i="27"/>
  <c r="L77" i="27"/>
  <c r="K77" i="27"/>
  <c r="AJ76" i="27"/>
  <c r="X76" i="27"/>
  <c r="W76" i="27"/>
  <c r="U76" i="27"/>
  <c r="T76" i="27"/>
  <c r="R76" i="27"/>
  <c r="Q76" i="27"/>
  <c r="O76" i="27"/>
  <c r="N76" i="27"/>
  <c r="L76" i="27"/>
  <c r="K76" i="27"/>
  <c r="AJ75" i="27"/>
  <c r="X75" i="27"/>
  <c r="W75" i="27"/>
  <c r="U75" i="27"/>
  <c r="T75" i="27"/>
  <c r="R75" i="27"/>
  <c r="Q75" i="27"/>
  <c r="O75" i="27"/>
  <c r="N75" i="27"/>
  <c r="L75" i="27"/>
  <c r="K75" i="27"/>
  <c r="AJ74" i="27"/>
  <c r="X74" i="27"/>
  <c r="W74" i="27"/>
  <c r="U74" i="27"/>
  <c r="T74" i="27"/>
  <c r="R74" i="27"/>
  <c r="Q74" i="27"/>
  <c r="O74" i="27"/>
  <c r="N74" i="27"/>
  <c r="L74" i="27"/>
  <c r="K74" i="27"/>
  <c r="AJ73" i="27"/>
  <c r="X73" i="27"/>
  <c r="W73" i="27"/>
  <c r="U73" i="27"/>
  <c r="T73" i="27"/>
  <c r="R73" i="27"/>
  <c r="Q73" i="27"/>
  <c r="O73" i="27"/>
  <c r="N73" i="27"/>
  <c r="L73" i="27"/>
  <c r="K73" i="27"/>
  <c r="AJ72" i="27"/>
  <c r="X72" i="27"/>
  <c r="W72" i="27"/>
  <c r="U72" i="27"/>
  <c r="T72" i="27"/>
  <c r="R72" i="27"/>
  <c r="Q72" i="27"/>
  <c r="O72" i="27"/>
  <c r="N72" i="27"/>
  <c r="L72" i="27"/>
  <c r="K72" i="27"/>
  <c r="AJ71" i="27"/>
  <c r="X71" i="27"/>
  <c r="W71" i="27"/>
  <c r="U71" i="27"/>
  <c r="T71" i="27"/>
  <c r="R71" i="27"/>
  <c r="Q71" i="27"/>
  <c r="O71" i="27"/>
  <c r="N71" i="27"/>
  <c r="L71" i="27"/>
  <c r="K71" i="27"/>
  <c r="AJ70" i="27"/>
  <c r="X70" i="27"/>
  <c r="W70" i="27"/>
  <c r="U70" i="27"/>
  <c r="T70" i="27"/>
  <c r="R70" i="27"/>
  <c r="Q70" i="27"/>
  <c r="O70" i="27"/>
  <c r="N70" i="27"/>
  <c r="L70" i="27"/>
  <c r="K70" i="27"/>
  <c r="AJ69" i="27"/>
  <c r="X69" i="27"/>
  <c r="W69" i="27"/>
  <c r="U69" i="27"/>
  <c r="T69" i="27"/>
  <c r="R69" i="27"/>
  <c r="Q69" i="27"/>
  <c r="O69" i="27"/>
  <c r="N69" i="27"/>
  <c r="L69" i="27"/>
  <c r="K69" i="27"/>
  <c r="AJ68" i="27"/>
  <c r="X68" i="27"/>
  <c r="W68" i="27"/>
  <c r="U68" i="27"/>
  <c r="T68" i="27"/>
  <c r="R68" i="27"/>
  <c r="Q68" i="27"/>
  <c r="O68" i="27"/>
  <c r="N68" i="27"/>
  <c r="L68" i="27"/>
  <c r="K68" i="27"/>
  <c r="AJ67" i="27"/>
  <c r="X67" i="27"/>
  <c r="W67" i="27"/>
  <c r="U67" i="27"/>
  <c r="T67" i="27"/>
  <c r="R67" i="27"/>
  <c r="Q67" i="27"/>
  <c r="O67" i="27"/>
  <c r="N67" i="27"/>
  <c r="L67" i="27"/>
  <c r="K67" i="27"/>
  <c r="AJ66" i="27"/>
  <c r="X66" i="27"/>
  <c r="W66" i="27"/>
  <c r="U66" i="27"/>
  <c r="T66" i="27"/>
  <c r="R66" i="27"/>
  <c r="Q66" i="27"/>
  <c r="O66" i="27"/>
  <c r="N66" i="27"/>
  <c r="L66" i="27"/>
  <c r="K66" i="27"/>
  <c r="AJ65" i="27"/>
  <c r="X65" i="27"/>
  <c r="W65" i="27"/>
  <c r="U65" i="27"/>
  <c r="T65" i="27"/>
  <c r="R65" i="27"/>
  <c r="Q65" i="27"/>
  <c r="O65" i="27"/>
  <c r="N65" i="27"/>
  <c r="L65" i="27"/>
  <c r="K65" i="27"/>
  <c r="AJ64" i="27"/>
  <c r="X64" i="27"/>
  <c r="W64" i="27"/>
  <c r="U64" i="27"/>
  <c r="T64" i="27"/>
  <c r="R64" i="27"/>
  <c r="Q64" i="27"/>
  <c r="O64" i="27"/>
  <c r="N64" i="27"/>
  <c r="L64" i="27"/>
  <c r="K64" i="27"/>
  <c r="AJ63" i="27"/>
  <c r="X63" i="27"/>
  <c r="W63" i="27"/>
  <c r="U63" i="27"/>
  <c r="T63" i="27"/>
  <c r="R63" i="27"/>
  <c r="Q63" i="27"/>
  <c r="O63" i="27"/>
  <c r="N63" i="27"/>
  <c r="L63" i="27"/>
  <c r="K63" i="27"/>
  <c r="AJ62" i="27"/>
  <c r="X62" i="27"/>
  <c r="W62" i="27"/>
  <c r="U62" i="27"/>
  <c r="T62" i="27"/>
  <c r="R62" i="27"/>
  <c r="Q62" i="27"/>
  <c r="O62" i="27"/>
  <c r="N62" i="27"/>
  <c r="L62" i="27"/>
  <c r="K62" i="27"/>
  <c r="AJ61" i="27"/>
  <c r="X61" i="27"/>
  <c r="W61" i="27"/>
  <c r="U61" i="27"/>
  <c r="T61" i="27"/>
  <c r="R61" i="27"/>
  <c r="Q61" i="27"/>
  <c r="O61" i="27"/>
  <c r="N61" i="27"/>
  <c r="L61" i="27"/>
  <c r="K61" i="27"/>
  <c r="AJ60" i="27"/>
  <c r="X60" i="27"/>
  <c r="W60" i="27"/>
  <c r="U60" i="27"/>
  <c r="T60" i="27"/>
  <c r="R60" i="27"/>
  <c r="Q60" i="27"/>
  <c r="O60" i="27"/>
  <c r="N60" i="27"/>
  <c r="L60" i="27"/>
  <c r="K60" i="27"/>
  <c r="AJ59" i="27"/>
  <c r="X59" i="27"/>
  <c r="W59" i="27"/>
  <c r="U59" i="27"/>
  <c r="T59" i="27"/>
  <c r="R59" i="27"/>
  <c r="Q59" i="27"/>
  <c r="O59" i="27"/>
  <c r="N59" i="27"/>
  <c r="L59" i="27"/>
  <c r="K59" i="27"/>
  <c r="AJ58" i="27"/>
  <c r="X58" i="27"/>
  <c r="W58" i="27"/>
  <c r="U58" i="27"/>
  <c r="T58" i="27"/>
  <c r="R58" i="27"/>
  <c r="Q58" i="27"/>
  <c r="O58" i="27"/>
  <c r="N58" i="27"/>
  <c r="L58" i="27"/>
  <c r="K58" i="27"/>
  <c r="AJ57" i="27"/>
  <c r="X57" i="27"/>
  <c r="W57" i="27"/>
  <c r="U57" i="27"/>
  <c r="T57" i="27"/>
  <c r="R57" i="27"/>
  <c r="Q57" i="27"/>
  <c r="O57" i="27"/>
  <c r="N57" i="27"/>
  <c r="L57" i="27"/>
  <c r="K57" i="27"/>
  <c r="AJ56" i="27"/>
  <c r="X56" i="27"/>
  <c r="W56" i="27"/>
  <c r="U56" i="27"/>
  <c r="T56" i="27"/>
  <c r="R56" i="27"/>
  <c r="Q56" i="27"/>
  <c r="O56" i="27"/>
  <c r="N56" i="27"/>
  <c r="L56" i="27"/>
  <c r="K56" i="27"/>
  <c r="AJ55" i="27"/>
  <c r="X55" i="27"/>
  <c r="W55" i="27"/>
  <c r="U55" i="27"/>
  <c r="T55" i="27"/>
  <c r="R55" i="27"/>
  <c r="Q55" i="27"/>
  <c r="O55" i="27"/>
  <c r="N55" i="27"/>
  <c r="L55" i="27"/>
  <c r="K55" i="27"/>
  <c r="AJ54" i="27"/>
  <c r="X54" i="27"/>
  <c r="W54" i="27"/>
  <c r="U54" i="27"/>
  <c r="T54" i="27"/>
  <c r="R54" i="27"/>
  <c r="Q54" i="27"/>
  <c r="O54" i="27"/>
  <c r="N54" i="27"/>
  <c r="L54" i="27"/>
  <c r="K54" i="27"/>
  <c r="AJ53" i="27"/>
  <c r="X53" i="27"/>
  <c r="W53" i="27"/>
  <c r="U53" i="27"/>
  <c r="T53" i="27"/>
  <c r="R53" i="27"/>
  <c r="Q53" i="27"/>
  <c r="O53" i="27"/>
  <c r="N53" i="27"/>
  <c r="L53" i="27"/>
  <c r="K53" i="27"/>
  <c r="AJ52" i="27"/>
  <c r="X52" i="27"/>
  <c r="W52" i="27"/>
  <c r="U52" i="27"/>
  <c r="T52" i="27"/>
  <c r="R52" i="27"/>
  <c r="Q52" i="27"/>
  <c r="O52" i="27"/>
  <c r="N52" i="27"/>
  <c r="L52" i="27"/>
  <c r="K52" i="27"/>
  <c r="AJ51" i="27"/>
  <c r="X51" i="27"/>
  <c r="W51" i="27"/>
  <c r="U51" i="27"/>
  <c r="T51" i="27"/>
  <c r="R51" i="27"/>
  <c r="Q51" i="27"/>
  <c r="O51" i="27"/>
  <c r="N51" i="27"/>
  <c r="L51" i="27"/>
  <c r="K51" i="27"/>
  <c r="AJ50" i="27"/>
  <c r="X50" i="27"/>
  <c r="W50" i="27"/>
  <c r="U50" i="27"/>
  <c r="T50" i="27"/>
  <c r="R50" i="27"/>
  <c r="Q50" i="27"/>
  <c r="O50" i="27"/>
  <c r="N50" i="27"/>
  <c r="L50" i="27"/>
  <c r="K50" i="27"/>
  <c r="AJ49" i="27"/>
  <c r="X49" i="27"/>
  <c r="W49" i="27"/>
  <c r="U49" i="27"/>
  <c r="T49" i="27"/>
  <c r="R49" i="27"/>
  <c r="Q49" i="27"/>
  <c r="O49" i="27"/>
  <c r="N49" i="27"/>
  <c r="L49" i="27"/>
  <c r="K49" i="27"/>
  <c r="AJ48" i="27"/>
  <c r="X48" i="27"/>
  <c r="W48" i="27"/>
  <c r="U48" i="27"/>
  <c r="T48" i="27"/>
  <c r="R48" i="27"/>
  <c r="Q48" i="27"/>
  <c r="O48" i="27"/>
  <c r="N48" i="27"/>
  <c r="L48" i="27"/>
  <c r="K48" i="27"/>
  <c r="AJ47" i="27"/>
  <c r="X47" i="27"/>
  <c r="W47" i="27"/>
  <c r="U47" i="27"/>
  <c r="T47" i="27"/>
  <c r="R47" i="27"/>
  <c r="Q47" i="27"/>
  <c r="O47" i="27"/>
  <c r="N47" i="27"/>
  <c r="L47" i="27"/>
  <c r="K47" i="27"/>
  <c r="AJ46" i="27"/>
  <c r="X46" i="27"/>
  <c r="W46" i="27"/>
  <c r="U46" i="27"/>
  <c r="T46" i="27"/>
  <c r="R46" i="27"/>
  <c r="Q46" i="27"/>
  <c r="O46" i="27"/>
  <c r="N46" i="27"/>
  <c r="L46" i="27"/>
  <c r="K46" i="27"/>
  <c r="AJ45" i="27"/>
  <c r="X45" i="27"/>
  <c r="W45" i="27"/>
  <c r="U45" i="27"/>
  <c r="T45" i="27"/>
  <c r="R45" i="27"/>
  <c r="Q45" i="27"/>
  <c r="O45" i="27"/>
  <c r="N45" i="27"/>
  <c r="L45" i="27"/>
  <c r="K45" i="27"/>
  <c r="AJ44" i="27"/>
  <c r="X44" i="27"/>
  <c r="W44" i="27"/>
  <c r="U44" i="27"/>
  <c r="T44" i="27"/>
  <c r="R44" i="27"/>
  <c r="Q44" i="27"/>
  <c r="O44" i="27"/>
  <c r="N44" i="27"/>
  <c r="L44" i="27"/>
  <c r="K44" i="27"/>
  <c r="AJ43" i="27"/>
  <c r="X43" i="27"/>
  <c r="W43" i="27"/>
  <c r="U43" i="27"/>
  <c r="T43" i="27"/>
  <c r="R43" i="27"/>
  <c r="Q43" i="27"/>
  <c r="O43" i="27"/>
  <c r="N43" i="27"/>
  <c r="L43" i="27"/>
  <c r="K43" i="27"/>
  <c r="AJ42" i="27"/>
  <c r="X42" i="27"/>
  <c r="W42" i="27"/>
  <c r="U42" i="27"/>
  <c r="T42" i="27"/>
  <c r="R42" i="27"/>
  <c r="Q42" i="27"/>
  <c r="O42" i="27"/>
  <c r="N42" i="27"/>
  <c r="L42" i="27"/>
  <c r="K42" i="27"/>
  <c r="AJ41" i="27"/>
  <c r="X41" i="27"/>
  <c r="W41" i="27"/>
  <c r="U41" i="27"/>
  <c r="T41" i="27"/>
  <c r="R41" i="27"/>
  <c r="Q41" i="27"/>
  <c r="O41" i="27"/>
  <c r="N41" i="27"/>
  <c r="L41" i="27"/>
  <c r="K41" i="27"/>
  <c r="AJ40" i="27"/>
  <c r="X40" i="27"/>
  <c r="W40" i="27"/>
  <c r="U40" i="27"/>
  <c r="T40" i="27"/>
  <c r="R40" i="27"/>
  <c r="Q40" i="27"/>
  <c r="O40" i="27"/>
  <c r="N40" i="27"/>
  <c r="L40" i="27"/>
  <c r="K40" i="27"/>
  <c r="AJ39" i="27"/>
  <c r="X39" i="27"/>
  <c r="W39" i="27"/>
  <c r="U39" i="27"/>
  <c r="T39" i="27"/>
  <c r="R39" i="27"/>
  <c r="Q39" i="27"/>
  <c r="O39" i="27"/>
  <c r="N39" i="27"/>
  <c r="L39" i="27"/>
  <c r="K39" i="27"/>
  <c r="AJ38" i="27"/>
  <c r="X38" i="27"/>
  <c r="W38" i="27"/>
  <c r="U38" i="27"/>
  <c r="T38" i="27"/>
  <c r="R38" i="27"/>
  <c r="Q38" i="27"/>
  <c r="O38" i="27"/>
  <c r="N38" i="27"/>
  <c r="L38" i="27"/>
  <c r="K38" i="27"/>
  <c r="AJ37" i="27"/>
  <c r="X37" i="27"/>
  <c r="W37" i="27"/>
  <c r="U37" i="27"/>
  <c r="T37" i="27"/>
  <c r="R37" i="27"/>
  <c r="Q37" i="27"/>
  <c r="O37" i="27"/>
  <c r="N37" i="27"/>
  <c r="L37" i="27"/>
  <c r="K37" i="27"/>
  <c r="AJ36" i="27"/>
  <c r="X36" i="27"/>
  <c r="W36" i="27"/>
  <c r="U36" i="27"/>
  <c r="T36" i="27"/>
  <c r="R36" i="27"/>
  <c r="Q36" i="27"/>
  <c r="O36" i="27"/>
  <c r="N36" i="27"/>
  <c r="L36" i="27"/>
  <c r="K36" i="27"/>
  <c r="AJ35" i="27"/>
  <c r="X35" i="27"/>
  <c r="W35" i="27"/>
  <c r="U35" i="27"/>
  <c r="T35" i="27"/>
  <c r="R35" i="27"/>
  <c r="Q35" i="27"/>
  <c r="O35" i="27"/>
  <c r="N35" i="27"/>
  <c r="L35" i="27"/>
  <c r="K35" i="27"/>
  <c r="AJ34" i="27"/>
  <c r="X34" i="27"/>
  <c r="W34" i="27"/>
  <c r="U34" i="27"/>
  <c r="T34" i="27"/>
  <c r="R34" i="27"/>
  <c r="Q34" i="27"/>
  <c r="O34" i="27"/>
  <c r="N34" i="27"/>
  <c r="L34" i="27"/>
  <c r="K34" i="27"/>
  <c r="AJ33" i="27"/>
  <c r="X33" i="27"/>
  <c r="W33" i="27"/>
  <c r="U33" i="27"/>
  <c r="T33" i="27"/>
  <c r="R33" i="27"/>
  <c r="Q33" i="27"/>
  <c r="O33" i="27"/>
  <c r="N33" i="27"/>
  <c r="L33" i="27"/>
  <c r="K33" i="27"/>
  <c r="AJ32" i="27"/>
  <c r="X32" i="27"/>
  <c r="W32" i="27"/>
  <c r="U32" i="27"/>
  <c r="T32" i="27"/>
  <c r="R32" i="27"/>
  <c r="Q32" i="27"/>
  <c r="O32" i="27"/>
  <c r="N32" i="27"/>
  <c r="L32" i="27"/>
  <c r="K32" i="27"/>
  <c r="AJ31" i="27"/>
  <c r="X31" i="27"/>
  <c r="W31" i="27"/>
  <c r="U31" i="27"/>
  <c r="T31" i="27"/>
  <c r="R31" i="27"/>
  <c r="Q31" i="27"/>
  <c r="O31" i="27"/>
  <c r="N31" i="27"/>
  <c r="L31" i="27"/>
  <c r="K31" i="27"/>
  <c r="AJ30" i="27"/>
  <c r="X30" i="27"/>
  <c r="W30" i="27"/>
  <c r="U30" i="27"/>
  <c r="T30" i="27"/>
  <c r="R30" i="27"/>
  <c r="Q30" i="27"/>
  <c r="O30" i="27"/>
  <c r="N30" i="27"/>
  <c r="L30" i="27"/>
  <c r="K30" i="27"/>
  <c r="AJ29" i="27"/>
  <c r="X29" i="27"/>
  <c r="W29" i="27"/>
  <c r="U29" i="27"/>
  <c r="T29" i="27"/>
  <c r="R29" i="27"/>
  <c r="Q29" i="27"/>
  <c r="O29" i="27"/>
  <c r="N29" i="27"/>
  <c r="L29" i="27"/>
  <c r="K29" i="27"/>
  <c r="AJ28" i="27"/>
  <c r="X28" i="27"/>
  <c r="W28" i="27"/>
  <c r="U28" i="27"/>
  <c r="T28" i="27"/>
  <c r="R28" i="27"/>
  <c r="Q28" i="27"/>
  <c r="O28" i="27"/>
  <c r="N28" i="27"/>
  <c r="L28" i="27"/>
  <c r="K28" i="27"/>
  <c r="AJ27" i="27"/>
  <c r="X27" i="27"/>
  <c r="W27" i="27"/>
  <c r="U27" i="27"/>
  <c r="T27" i="27"/>
  <c r="R27" i="27"/>
  <c r="Q27" i="27"/>
  <c r="O27" i="27"/>
  <c r="N27" i="27"/>
  <c r="L27" i="27"/>
  <c r="K27" i="27"/>
  <c r="AJ26" i="27"/>
  <c r="X26" i="27"/>
  <c r="W26" i="27"/>
  <c r="U26" i="27"/>
  <c r="T26" i="27"/>
  <c r="R26" i="27"/>
  <c r="Q26" i="27"/>
  <c r="O26" i="27"/>
  <c r="N26" i="27"/>
  <c r="L26" i="27"/>
  <c r="K26" i="27"/>
  <c r="AJ25" i="27"/>
  <c r="X25" i="27"/>
  <c r="W25" i="27"/>
  <c r="U25" i="27"/>
  <c r="T25" i="27"/>
  <c r="R25" i="27"/>
  <c r="Q25" i="27"/>
  <c r="O25" i="27"/>
  <c r="N25" i="27"/>
  <c r="L25" i="27"/>
  <c r="K25" i="27"/>
  <c r="AJ24" i="27"/>
  <c r="X24" i="27"/>
  <c r="W24" i="27"/>
  <c r="U24" i="27"/>
  <c r="T24" i="27"/>
  <c r="R24" i="27"/>
  <c r="Q24" i="27"/>
  <c r="O24" i="27"/>
  <c r="N24" i="27"/>
  <c r="L24" i="27"/>
  <c r="K24" i="27"/>
  <c r="AJ23" i="27"/>
  <c r="X23" i="27"/>
  <c r="W23" i="27"/>
  <c r="U23" i="27"/>
  <c r="T23" i="27"/>
  <c r="R23" i="27"/>
  <c r="Q23" i="27"/>
  <c r="O23" i="27"/>
  <c r="N23" i="27"/>
  <c r="L23" i="27"/>
  <c r="K23" i="27"/>
  <c r="AJ22" i="27"/>
  <c r="X22" i="27"/>
  <c r="W22" i="27"/>
  <c r="U22" i="27"/>
  <c r="T22" i="27"/>
  <c r="R22" i="27"/>
  <c r="Q22" i="27"/>
  <c r="O22" i="27"/>
  <c r="N22" i="27"/>
  <c r="L22" i="27"/>
  <c r="K22" i="27"/>
  <c r="AJ21" i="27"/>
  <c r="X21" i="27"/>
  <c r="W21" i="27"/>
  <c r="U21" i="27"/>
  <c r="T21" i="27"/>
  <c r="R21" i="27"/>
  <c r="Q21" i="27"/>
  <c r="O21" i="27"/>
  <c r="N21" i="27"/>
  <c r="L21" i="27"/>
  <c r="K21" i="27"/>
  <c r="AJ20" i="27"/>
  <c r="X20" i="27"/>
  <c r="W20" i="27"/>
  <c r="U20" i="27"/>
  <c r="T20" i="27"/>
  <c r="R20" i="27"/>
  <c r="Q20" i="27"/>
  <c r="O20" i="27"/>
  <c r="N20" i="27"/>
  <c r="L20" i="27"/>
  <c r="K20" i="27"/>
  <c r="AJ19" i="27"/>
  <c r="X19" i="27"/>
  <c r="W19" i="27"/>
  <c r="U19" i="27"/>
  <c r="T19" i="27"/>
  <c r="R19" i="27"/>
  <c r="Q19" i="27"/>
  <c r="O19" i="27"/>
  <c r="N19" i="27"/>
  <c r="L19" i="27"/>
  <c r="K19" i="27"/>
  <c r="AJ18" i="27"/>
  <c r="X18" i="27"/>
  <c r="W18" i="27"/>
  <c r="U18" i="27"/>
  <c r="T18" i="27"/>
  <c r="R18" i="27"/>
  <c r="Q18" i="27"/>
  <c r="O18" i="27"/>
  <c r="N18" i="27"/>
  <c r="L18" i="27"/>
  <c r="K18" i="27"/>
  <c r="AJ17" i="27"/>
  <c r="X17" i="27"/>
  <c r="W17" i="27"/>
  <c r="U17" i="27"/>
  <c r="T17" i="27"/>
  <c r="R17" i="27"/>
  <c r="Q17" i="27"/>
  <c r="O17" i="27"/>
  <c r="N17" i="27"/>
  <c r="L17" i="27"/>
  <c r="K17" i="27"/>
  <c r="AJ16" i="27"/>
  <c r="X16" i="27"/>
  <c r="W16" i="27"/>
  <c r="U16" i="27"/>
  <c r="T16" i="27"/>
  <c r="R16" i="27"/>
  <c r="Q16" i="27"/>
  <c r="O16" i="27"/>
  <c r="N16" i="27"/>
  <c r="L16" i="27"/>
  <c r="K16" i="27"/>
  <c r="AJ15" i="27"/>
  <c r="X15" i="27"/>
  <c r="W15" i="27"/>
  <c r="U15" i="27"/>
  <c r="T15" i="27"/>
  <c r="R15" i="27"/>
  <c r="Q15" i="27"/>
  <c r="O15" i="27"/>
  <c r="N15" i="27"/>
  <c r="L15" i="27"/>
  <c r="K15" i="27"/>
  <c r="AJ14" i="27"/>
  <c r="X14" i="27"/>
  <c r="W14" i="27"/>
  <c r="U14" i="27"/>
  <c r="T14" i="27"/>
  <c r="R14" i="27"/>
  <c r="Q14" i="27"/>
  <c r="O14" i="27"/>
  <c r="N14" i="27"/>
  <c r="L14" i="27"/>
  <c r="K14" i="27"/>
  <c r="AQ10" i="27"/>
  <c r="AF198" i="27" s="1"/>
  <c r="AG198" i="27" s="1"/>
  <c r="AC217" i="26"/>
  <c r="AJ204" i="26"/>
  <c r="X204" i="26"/>
  <c r="W204" i="26"/>
  <c r="U204" i="26"/>
  <c r="T204" i="26"/>
  <c r="R204" i="26"/>
  <c r="Q204" i="26"/>
  <c r="O204" i="26"/>
  <c r="N204" i="26"/>
  <c r="L204" i="26"/>
  <c r="K204" i="26"/>
  <c r="AJ203" i="26"/>
  <c r="X203" i="26"/>
  <c r="W203" i="26"/>
  <c r="U203" i="26"/>
  <c r="T203" i="26"/>
  <c r="R203" i="26"/>
  <c r="Q203" i="26"/>
  <c r="O203" i="26"/>
  <c r="N203" i="26"/>
  <c r="L203" i="26"/>
  <c r="K203" i="26"/>
  <c r="AJ202" i="26"/>
  <c r="X202" i="26"/>
  <c r="W202" i="26"/>
  <c r="U202" i="26"/>
  <c r="T202" i="26"/>
  <c r="R202" i="26"/>
  <c r="Q202" i="26"/>
  <c r="O202" i="26"/>
  <c r="N202" i="26"/>
  <c r="L202" i="26"/>
  <c r="K202" i="26"/>
  <c r="AJ201" i="26"/>
  <c r="X201" i="26"/>
  <c r="W201" i="26"/>
  <c r="U201" i="26"/>
  <c r="T201" i="26"/>
  <c r="R201" i="26"/>
  <c r="Q201" i="26"/>
  <c r="O201" i="26"/>
  <c r="N201" i="26"/>
  <c r="L201" i="26"/>
  <c r="K201" i="26"/>
  <c r="AJ200" i="26"/>
  <c r="X200" i="26"/>
  <c r="W200" i="26"/>
  <c r="U200" i="26"/>
  <c r="T200" i="26"/>
  <c r="R200" i="26"/>
  <c r="Q200" i="26"/>
  <c r="O200" i="26"/>
  <c r="N200" i="26"/>
  <c r="L200" i="26"/>
  <c r="K200" i="26"/>
  <c r="AJ199" i="26"/>
  <c r="X199" i="26"/>
  <c r="W199" i="26"/>
  <c r="U199" i="26"/>
  <c r="T199" i="26"/>
  <c r="R199" i="26"/>
  <c r="Q199" i="26"/>
  <c r="O199" i="26"/>
  <c r="N199" i="26"/>
  <c r="L199" i="26"/>
  <c r="K199" i="26"/>
  <c r="AJ198" i="26"/>
  <c r="X198" i="26"/>
  <c r="W198" i="26"/>
  <c r="U198" i="26"/>
  <c r="T198" i="26"/>
  <c r="R198" i="26"/>
  <c r="Q198" i="26"/>
  <c r="O198" i="26"/>
  <c r="N198" i="26"/>
  <c r="L198" i="26"/>
  <c r="K198" i="26"/>
  <c r="AJ197" i="26"/>
  <c r="X197" i="26"/>
  <c r="W197" i="26"/>
  <c r="U197" i="26"/>
  <c r="T197" i="26"/>
  <c r="R197" i="26"/>
  <c r="Q197" i="26"/>
  <c r="O197" i="26"/>
  <c r="N197" i="26"/>
  <c r="L197" i="26"/>
  <c r="K197" i="26"/>
  <c r="AJ196" i="26"/>
  <c r="X196" i="26"/>
  <c r="W196" i="26"/>
  <c r="U196" i="26"/>
  <c r="T196" i="26"/>
  <c r="R196" i="26"/>
  <c r="Q196" i="26"/>
  <c r="O196" i="26"/>
  <c r="N196" i="26"/>
  <c r="L196" i="26"/>
  <c r="K196" i="26"/>
  <c r="AJ195" i="26"/>
  <c r="X195" i="26"/>
  <c r="W195" i="26"/>
  <c r="U195" i="26"/>
  <c r="T195" i="26"/>
  <c r="R195" i="26"/>
  <c r="Q195" i="26"/>
  <c r="O195" i="26"/>
  <c r="N195" i="26"/>
  <c r="L195" i="26"/>
  <c r="K195" i="26"/>
  <c r="AJ189" i="26"/>
  <c r="X189" i="26"/>
  <c r="W189" i="26"/>
  <c r="U189" i="26"/>
  <c r="T189" i="26"/>
  <c r="R189" i="26"/>
  <c r="Q189" i="26"/>
  <c r="O189" i="26"/>
  <c r="N189" i="26"/>
  <c r="L189" i="26"/>
  <c r="K189" i="26"/>
  <c r="AJ188" i="26"/>
  <c r="X188" i="26"/>
  <c r="W188" i="26"/>
  <c r="U188" i="26"/>
  <c r="T188" i="26"/>
  <c r="R188" i="26"/>
  <c r="Q188" i="26"/>
  <c r="O188" i="26"/>
  <c r="N188" i="26"/>
  <c r="L188" i="26"/>
  <c r="K188" i="26"/>
  <c r="AJ187" i="26"/>
  <c r="X187" i="26"/>
  <c r="W187" i="26"/>
  <c r="U187" i="26"/>
  <c r="T187" i="26"/>
  <c r="R187" i="26"/>
  <c r="Q187" i="26"/>
  <c r="O187" i="26"/>
  <c r="N187" i="26"/>
  <c r="L187" i="26"/>
  <c r="K187" i="26"/>
  <c r="AJ186" i="26"/>
  <c r="X186" i="26"/>
  <c r="W186" i="26"/>
  <c r="U186" i="26"/>
  <c r="T186" i="26"/>
  <c r="R186" i="26"/>
  <c r="Q186" i="26"/>
  <c r="O186" i="26"/>
  <c r="N186" i="26"/>
  <c r="L186" i="26"/>
  <c r="K186" i="26"/>
  <c r="AJ185" i="26"/>
  <c r="X185" i="26"/>
  <c r="W185" i="26"/>
  <c r="U185" i="26"/>
  <c r="T185" i="26"/>
  <c r="R185" i="26"/>
  <c r="Q185" i="26"/>
  <c r="O185" i="26"/>
  <c r="N185" i="26"/>
  <c r="L185" i="26"/>
  <c r="K185" i="26"/>
  <c r="AJ184" i="26"/>
  <c r="X184" i="26"/>
  <c r="W184" i="26"/>
  <c r="U184" i="26"/>
  <c r="T184" i="26"/>
  <c r="R184" i="26"/>
  <c r="Q184" i="26"/>
  <c r="O184" i="26"/>
  <c r="N184" i="26"/>
  <c r="L184" i="26"/>
  <c r="K184" i="26"/>
  <c r="AJ183" i="26"/>
  <c r="X183" i="26"/>
  <c r="W183" i="26"/>
  <c r="U183" i="26"/>
  <c r="T183" i="26"/>
  <c r="R183" i="26"/>
  <c r="Q183" i="26"/>
  <c r="O183" i="26"/>
  <c r="N183" i="26"/>
  <c r="L183" i="26"/>
  <c r="K183" i="26"/>
  <c r="AJ182" i="26"/>
  <c r="X182" i="26"/>
  <c r="W182" i="26"/>
  <c r="U182" i="26"/>
  <c r="T182" i="26"/>
  <c r="R182" i="26"/>
  <c r="Q182" i="26"/>
  <c r="O182" i="26"/>
  <c r="N182" i="26"/>
  <c r="L182" i="26"/>
  <c r="K182" i="26"/>
  <c r="AJ181" i="26"/>
  <c r="X181" i="26"/>
  <c r="W181" i="26"/>
  <c r="U181" i="26"/>
  <c r="T181" i="26"/>
  <c r="R181" i="26"/>
  <c r="Q181" i="26"/>
  <c r="O181" i="26"/>
  <c r="N181" i="26"/>
  <c r="L181" i="26"/>
  <c r="K181" i="26"/>
  <c r="AJ180" i="26"/>
  <c r="X180" i="26"/>
  <c r="W180" i="26"/>
  <c r="U180" i="26"/>
  <c r="T180" i="26"/>
  <c r="R180" i="26"/>
  <c r="Q180" i="26"/>
  <c r="O180" i="26"/>
  <c r="N180" i="26"/>
  <c r="L180" i="26"/>
  <c r="K180" i="26"/>
  <c r="AJ143" i="26"/>
  <c r="X143" i="26"/>
  <c r="W143" i="26"/>
  <c r="U143" i="26"/>
  <c r="T143" i="26"/>
  <c r="R143" i="26"/>
  <c r="Q143" i="26"/>
  <c r="O143" i="26"/>
  <c r="N143" i="26"/>
  <c r="L143" i="26"/>
  <c r="K143" i="26"/>
  <c r="AJ142" i="26"/>
  <c r="X142" i="26"/>
  <c r="W142" i="26"/>
  <c r="U142" i="26"/>
  <c r="T142" i="26"/>
  <c r="R142" i="26"/>
  <c r="Q142" i="26"/>
  <c r="O142" i="26"/>
  <c r="N142" i="26"/>
  <c r="L142" i="26"/>
  <c r="K142" i="26"/>
  <c r="AJ141" i="26"/>
  <c r="X141" i="26"/>
  <c r="W141" i="26"/>
  <c r="U141" i="26"/>
  <c r="T141" i="26"/>
  <c r="R141" i="26"/>
  <c r="Q141" i="26"/>
  <c r="O141" i="26"/>
  <c r="N141" i="26"/>
  <c r="L141" i="26"/>
  <c r="K141" i="26"/>
  <c r="AJ140" i="26"/>
  <c r="X140" i="26"/>
  <c r="W140" i="26"/>
  <c r="U140" i="26"/>
  <c r="T140" i="26"/>
  <c r="R140" i="26"/>
  <c r="Q140" i="26"/>
  <c r="O140" i="26"/>
  <c r="N140" i="26"/>
  <c r="L140" i="26"/>
  <c r="K140" i="26"/>
  <c r="AJ139" i="26"/>
  <c r="X139" i="26"/>
  <c r="W139" i="26"/>
  <c r="U139" i="26"/>
  <c r="T139" i="26"/>
  <c r="R139" i="26"/>
  <c r="Q139" i="26"/>
  <c r="O139" i="26"/>
  <c r="N139" i="26"/>
  <c r="L139" i="26"/>
  <c r="K139" i="26"/>
  <c r="AJ138" i="26"/>
  <c r="X138" i="26"/>
  <c r="W138" i="26"/>
  <c r="U138" i="26"/>
  <c r="T138" i="26"/>
  <c r="R138" i="26"/>
  <c r="Q138" i="26"/>
  <c r="O138" i="26"/>
  <c r="N138" i="26"/>
  <c r="L138" i="26"/>
  <c r="K138" i="26"/>
  <c r="AJ137" i="26"/>
  <c r="X137" i="26"/>
  <c r="W137" i="26"/>
  <c r="U137" i="26"/>
  <c r="T137" i="26"/>
  <c r="R137" i="26"/>
  <c r="Q137" i="26"/>
  <c r="O137" i="26"/>
  <c r="N137" i="26"/>
  <c r="L137" i="26"/>
  <c r="K137" i="26"/>
  <c r="AJ136" i="26"/>
  <c r="X136" i="26"/>
  <c r="W136" i="26"/>
  <c r="U136" i="26"/>
  <c r="T136" i="26"/>
  <c r="R136" i="26"/>
  <c r="Q136" i="26"/>
  <c r="O136" i="26"/>
  <c r="N136" i="26"/>
  <c r="L136" i="26"/>
  <c r="K136" i="26"/>
  <c r="AJ135" i="26"/>
  <c r="X135" i="26"/>
  <c r="W135" i="26"/>
  <c r="U135" i="26"/>
  <c r="T135" i="26"/>
  <c r="R135" i="26"/>
  <c r="Q135" i="26"/>
  <c r="O135" i="26"/>
  <c r="N135" i="26"/>
  <c r="L135" i="26"/>
  <c r="K135" i="26"/>
  <c r="AJ134" i="26"/>
  <c r="X134" i="26"/>
  <c r="W134" i="26"/>
  <c r="U134" i="26"/>
  <c r="T134" i="26"/>
  <c r="R134" i="26"/>
  <c r="Q134" i="26"/>
  <c r="O134" i="26"/>
  <c r="N134" i="26"/>
  <c r="L134" i="26"/>
  <c r="K134" i="26"/>
  <c r="AJ133" i="26"/>
  <c r="X133" i="26"/>
  <c r="W133" i="26"/>
  <c r="U133" i="26"/>
  <c r="T133" i="26"/>
  <c r="R133" i="26"/>
  <c r="Q133" i="26"/>
  <c r="O133" i="26"/>
  <c r="N133" i="26"/>
  <c r="L133" i="26"/>
  <c r="K133" i="26"/>
  <c r="AJ132" i="26"/>
  <c r="X132" i="26"/>
  <c r="W132" i="26"/>
  <c r="U132" i="26"/>
  <c r="T132" i="26"/>
  <c r="R132" i="26"/>
  <c r="Q132" i="26"/>
  <c r="O132" i="26"/>
  <c r="N132" i="26"/>
  <c r="L132" i="26"/>
  <c r="K132" i="26"/>
  <c r="AJ131" i="26"/>
  <c r="X131" i="26"/>
  <c r="W131" i="26"/>
  <c r="U131" i="26"/>
  <c r="T131" i="26"/>
  <c r="R131" i="26"/>
  <c r="Q131" i="26"/>
  <c r="O131" i="26"/>
  <c r="N131" i="26"/>
  <c r="L131" i="26"/>
  <c r="K131" i="26"/>
  <c r="AJ130" i="26"/>
  <c r="X130" i="26"/>
  <c r="W130" i="26"/>
  <c r="U130" i="26"/>
  <c r="T130" i="26"/>
  <c r="R130" i="26"/>
  <c r="Q130" i="26"/>
  <c r="O130" i="26"/>
  <c r="N130" i="26"/>
  <c r="L130" i="26"/>
  <c r="K130" i="26"/>
  <c r="AJ129" i="26"/>
  <c r="X129" i="26"/>
  <c r="W129" i="26"/>
  <c r="U129" i="26"/>
  <c r="T129" i="26"/>
  <c r="R129" i="26"/>
  <c r="Q129" i="26"/>
  <c r="O129" i="26"/>
  <c r="N129" i="26"/>
  <c r="L129" i="26"/>
  <c r="K129" i="26"/>
  <c r="AJ128" i="26"/>
  <c r="X128" i="26"/>
  <c r="W128" i="26"/>
  <c r="U128" i="26"/>
  <c r="T128" i="26"/>
  <c r="R128" i="26"/>
  <c r="Q128" i="26"/>
  <c r="O128" i="26"/>
  <c r="N128" i="26"/>
  <c r="L128" i="26"/>
  <c r="K128" i="26"/>
  <c r="AJ127" i="26"/>
  <c r="X127" i="26"/>
  <c r="W127" i="26"/>
  <c r="U127" i="26"/>
  <c r="T127" i="26"/>
  <c r="R127" i="26"/>
  <c r="Q127" i="26"/>
  <c r="O127" i="26"/>
  <c r="N127" i="26"/>
  <c r="L127" i="26"/>
  <c r="K127" i="26"/>
  <c r="AJ126" i="26"/>
  <c r="X126" i="26"/>
  <c r="W126" i="26"/>
  <c r="U126" i="26"/>
  <c r="T126" i="26"/>
  <c r="R126" i="26"/>
  <c r="Q126" i="26"/>
  <c r="O126" i="26"/>
  <c r="N126" i="26"/>
  <c r="L126" i="26"/>
  <c r="K126" i="26"/>
  <c r="AJ125" i="26"/>
  <c r="X125" i="26"/>
  <c r="W125" i="26"/>
  <c r="U125" i="26"/>
  <c r="T125" i="26"/>
  <c r="R125" i="26"/>
  <c r="Q125" i="26"/>
  <c r="O125" i="26"/>
  <c r="N125" i="26"/>
  <c r="L125" i="26"/>
  <c r="K125" i="26"/>
  <c r="AJ124" i="26"/>
  <c r="X124" i="26"/>
  <c r="W124" i="26"/>
  <c r="U124" i="26"/>
  <c r="T124" i="26"/>
  <c r="R124" i="26"/>
  <c r="Q124" i="26"/>
  <c r="O124" i="26"/>
  <c r="N124" i="26"/>
  <c r="L124" i="26"/>
  <c r="K124" i="26"/>
  <c r="AJ123" i="26"/>
  <c r="X123" i="26"/>
  <c r="W123" i="26"/>
  <c r="U123" i="26"/>
  <c r="T123" i="26"/>
  <c r="R123" i="26"/>
  <c r="Q123" i="26"/>
  <c r="O123" i="26"/>
  <c r="N123" i="26"/>
  <c r="L123" i="26"/>
  <c r="K123" i="26"/>
  <c r="AJ122" i="26"/>
  <c r="X122" i="26"/>
  <c r="W122" i="26"/>
  <c r="U122" i="26"/>
  <c r="T122" i="26"/>
  <c r="R122" i="26"/>
  <c r="Q122" i="26"/>
  <c r="O122" i="26"/>
  <c r="N122" i="26"/>
  <c r="L122" i="26"/>
  <c r="K122" i="26"/>
  <c r="AJ121" i="26"/>
  <c r="X121" i="26"/>
  <c r="W121" i="26"/>
  <c r="U121" i="26"/>
  <c r="T121" i="26"/>
  <c r="R121" i="26"/>
  <c r="Q121" i="26"/>
  <c r="O121" i="26"/>
  <c r="N121" i="26"/>
  <c r="L121" i="26"/>
  <c r="K121" i="26"/>
  <c r="AJ120" i="26"/>
  <c r="X120" i="26"/>
  <c r="W120" i="26"/>
  <c r="U120" i="26"/>
  <c r="T120" i="26"/>
  <c r="R120" i="26"/>
  <c r="Q120" i="26"/>
  <c r="O120" i="26"/>
  <c r="N120" i="26"/>
  <c r="L120" i="26"/>
  <c r="K120" i="26"/>
  <c r="AJ119" i="26"/>
  <c r="X119" i="26"/>
  <c r="W119" i="26"/>
  <c r="U119" i="26"/>
  <c r="T119" i="26"/>
  <c r="R119" i="26"/>
  <c r="Q119" i="26"/>
  <c r="O119" i="26"/>
  <c r="N119" i="26"/>
  <c r="L119" i="26"/>
  <c r="K119" i="26"/>
  <c r="AJ118" i="26"/>
  <c r="X118" i="26"/>
  <c r="W118" i="26"/>
  <c r="U118" i="26"/>
  <c r="T118" i="26"/>
  <c r="R118" i="26"/>
  <c r="Q118" i="26"/>
  <c r="O118" i="26"/>
  <c r="N118" i="26"/>
  <c r="L118" i="26"/>
  <c r="K118" i="26"/>
  <c r="AJ117" i="26"/>
  <c r="X117" i="26"/>
  <c r="W117" i="26"/>
  <c r="U117" i="26"/>
  <c r="T117" i="26"/>
  <c r="R117" i="26"/>
  <c r="Q117" i="26"/>
  <c r="O117" i="26"/>
  <c r="N117" i="26"/>
  <c r="L117" i="26"/>
  <c r="K117" i="26"/>
  <c r="AJ116" i="26"/>
  <c r="X116" i="26"/>
  <c r="W116" i="26"/>
  <c r="U116" i="26"/>
  <c r="T116" i="26"/>
  <c r="R116" i="26"/>
  <c r="Q116" i="26"/>
  <c r="O116" i="26"/>
  <c r="N116" i="26"/>
  <c r="L116" i="26"/>
  <c r="K116" i="26"/>
  <c r="AJ115" i="26"/>
  <c r="X115" i="26"/>
  <c r="W115" i="26"/>
  <c r="U115" i="26"/>
  <c r="T115" i="26"/>
  <c r="R115" i="26"/>
  <c r="Q115" i="26"/>
  <c r="O115" i="26"/>
  <c r="N115" i="26"/>
  <c r="L115" i="26"/>
  <c r="K115" i="26"/>
  <c r="AJ114" i="26"/>
  <c r="X114" i="26"/>
  <c r="W114" i="26"/>
  <c r="U114" i="26"/>
  <c r="T114" i="26"/>
  <c r="R114" i="26"/>
  <c r="Q114" i="26"/>
  <c r="O114" i="26"/>
  <c r="N114" i="26"/>
  <c r="L114" i="26"/>
  <c r="K114" i="26"/>
  <c r="AJ113" i="26"/>
  <c r="X113" i="26"/>
  <c r="W113" i="26"/>
  <c r="U113" i="26"/>
  <c r="T113" i="26"/>
  <c r="R113" i="26"/>
  <c r="Q113" i="26"/>
  <c r="O113" i="26"/>
  <c r="N113" i="26"/>
  <c r="L113" i="26"/>
  <c r="K113" i="26"/>
  <c r="AJ112" i="26"/>
  <c r="X112" i="26"/>
  <c r="W112" i="26"/>
  <c r="U112" i="26"/>
  <c r="T112" i="26"/>
  <c r="R112" i="26"/>
  <c r="Q112" i="26"/>
  <c r="O112" i="26"/>
  <c r="N112" i="26"/>
  <c r="L112" i="26"/>
  <c r="K112" i="26"/>
  <c r="AJ111" i="26"/>
  <c r="X111" i="26"/>
  <c r="W111" i="26"/>
  <c r="U111" i="26"/>
  <c r="T111" i="26"/>
  <c r="R111" i="26"/>
  <c r="Q111" i="26"/>
  <c r="O111" i="26"/>
  <c r="N111" i="26"/>
  <c r="L111" i="26"/>
  <c r="K111" i="26"/>
  <c r="AJ110" i="26"/>
  <c r="X110" i="26"/>
  <c r="W110" i="26"/>
  <c r="U110" i="26"/>
  <c r="T110" i="26"/>
  <c r="R110" i="26"/>
  <c r="Q110" i="26"/>
  <c r="O110" i="26"/>
  <c r="N110" i="26"/>
  <c r="L110" i="26"/>
  <c r="K110" i="26"/>
  <c r="AJ109" i="26"/>
  <c r="X109" i="26"/>
  <c r="W109" i="26"/>
  <c r="U109" i="26"/>
  <c r="T109" i="26"/>
  <c r="R109" i="26"/>
  <c r="Q109" i="26"/>
  <c r="O109" i="26"/>
  <c r="N109" i="26"/>
  <c r="L109" i="26"/>
  <c r="K109" i="26"/>
  <c r="AJ108" i="26"/>
  <c r="X108" i="26"/>
  <c r="W108" i="26"/>
  <c r="U108" i="26"/>
  <c r="T108" i="26"/>
  <c r="R108" i="26"/>
  <c r="Q108" i="26"/>
  <c r="O108" i="26"/>
  <c r="N108" i="26"/>
  <c r="L108" i="26"/>
  <c r="K108" i="26"/>
  <c r="AJ107" i="26"/>
  <c r="X107" i="26"/>
  <c r="W107" i="26"/>
  <c r="U107" i="26"/>
  <c r="T107" i="26"/>
  <c r="R107" i="26"/>
  <c r="Q107" i="26"/>
  <c r="O107" i="26"/>
  <c r="N107" i="26"/>
  <c r="L107" i="26"/>
  <c r="K107" i="26"/>
  <c r="AJ106" i="26"/>
  <c r="X106" i="26"/>
  <c r="W106" i="26"/>
  <c r="U106" i="26"/>
  <c r="T106" i="26"/>
  <c r="R106" i="26"/>
  <c r="Q106" i="26"/>
  <c r="O106" i="26"/>
  <c r="N106" i="26"/>
  <c r="L106" i="26"/>
  <c r="K106" i="26"/>
  <c r="AJ105" i="26"/>
  <c r="X105" i="26"/>
  <c r="W105" i="26"/>
  <c r="U105" i="26"/>
  <c r="T105" i="26"/>
  <c r="R105" i="26"/>
  <c r="Q105" i="26"/>
  <c r="O105" i="26"/>
  <c r="N105" i="26"/>
  <c r="L105" i="26"/>
  <c r="K105" i="26"/>
  <c r="AJ104" i="26"/>
  <c r="X104" i="26"/>
  <c r="W104" i="26"/>
  <c r="U104" i="26"/>
  <c r="T104" i="26"/>
  <c r="R104" i="26"/>
  <c r="Q104" i="26"/>
  <c r="O104" i="26"/>
  <c r="N104" i="26"/>
  <c r="L104" i="26"/>
  <c r="K104" i="26"/>
  <c r="AJ103" i="26"/>
  <c r="X103" i="26"/>
  <c r="W103" i="26"/>
  <c r="U103" i="26"/>
  <c r="T103" i="26"/>
  <c r="R103" i="26"/>
  <c r="Q103" i="26"/>
  <c r="O103" i="26"/>
  <c r="N103" i="26"/>
  <c r="L103" i="26"/>
  <c r="K103" i="26"/>
  <c r="AJ102" i="26"/>
  <c r="X102" i="26"/>
  <c r="W102" i="26"/>
  <c r="U102" i="26"/>
  <c r="T102" i="26"/>
  <c r="R102" i="26"/>
  <c r="Q102" i="26"/>
  <c r="O102" i="26"/>
  <c r="N102" i="26"/>
  <c r="L102" i="26"/>
  <c r="K102" i="26"/>
  <c r="AJ101" i="26"/>
  <c r="X101" i="26"/>
  <c r="W101" i="26"/>
  <c r="U101" i="26"/>
  <c r="T101" i="26"/>
  <c r="R101" i="26"/>
  <c r="Q101" i="26"/>
  <c r="O101" i="26"/>
  <c r="N101" i="26"/>
  <c r="L101" i="26"/>
  <c r="K101" i="26"/>
  <c r="AJ100" i="26"/>
  <c r="X100" i="26"/>
  <c r="W100" i="26"/>
  <c r="U100" i="26"/>
  <c r="T100" i="26"/>
  <c r="R100" i="26"/>
  <c r="Q100" i="26"/>
  <c r="O100" i="26"/>
  <c r="N100" i="26"/>
  <c r="L100" i="26"/>
  <c r="K100" i="26"/>
  <c r="AJ99" i="26"/>
  <c r="X99" i="26"/>
  <c r="W99" i="26"/>
  <c r="U99" i="26"/>
  <c r="T99" i="26"/>
  <c r="R99" i="26"/>
  <c r="Q99" i="26"/>
  <c r="O99" i="26"/>
  <c r="N99" i="26"/>
  <c r="L99" i="26"/>
  <c r="K99" i="26"/>
  <c r="AJ98" i="26"/>
  <c r="X98" i="26"/>
  <c r="W98" i="26"/>
  <c r="U98" i="26"/>
  <c r="T98" i="26"/>
  <c r="R98" i="26"/>
  <c r="Q98" i="26"/>
  <c r="O98" i="26"/>
  <c r="N98" i="26"/>
  <c r="L98" i="26"/>
  <c r="K98" i="26"/>
  <c r="AJ97" i="26"/>
  <c r="X97" i="26"/>
  <c r="W97" i="26"/>
  <c r="U97" i="26"/>
  <c r="T97" i="26"/>
  <c r="R97" i="26"/>
  <c r="Q97" i="26"/>
  <c r="O97" i="26"/>
  <c r="N97" i="26"/>
  <c r="L97" i="26"/>
  <c r="K97" i="26"/>
  <c r="AJ96" i="26"/>
  <c r="X96" i="26"/>
  <c r="W96" i="26"/>
  <c r="U96" i="26"/>
  <c r="T96" i="26"/>
  <c r="R96" i="26"/>
  <c r="Q96" i="26"/>
  <c r="O96" i="26"/>
  <c r="N96" i="26"/>
  <c r="L96" i="26"/>
  <c r="K96" i="26"/>
  <c r="AJ95" i="26"/>
  <c r="X95" i="26"/>
  <c r="W95" i="26"/>
  <c r="U95" i="26"/>
  <c r="T95" i="26"/>
  <c r="R95" i="26"/>
  <c r="Q95" i="26"/>
  <c r="O95" i="26"/>
  <c r="N95" i="26"/>
  <c r="L95" i="26"/>
  <c r="K95" i="26"/>
  <c r="AJ94" i="26"/>
  <c r="X94" i="26"/>
  <c r="W94" i="26"/>
  <c r="U94" i="26"/>
  <c r="T94" i="26"/>
  <c r="R94" i="26"/>
  <c r="Q94" i="26"/>
  <c r="O94" i="26"/>
  <c r="N94" i="26"/>
  <c r="L94" i="26"/>
  <c r="K94" i="26"/>
  <c r="AJ93" i="26"/>
  <c r="X93" i="26"/>
  <c r="W93" i="26"/>
  <c r="U93" i="26"/>
  <c r="T93" i="26"/>
  <c r="R93" i="26"/>
  <c r="Q93" i="26"/>
  <c r="O93" i="26"/>
  <c r="N93" i="26"/>
  <c r="L93" i="26"/>
  <c r="K93" i="26"/>
  <c r="AJ92" i="26"/>
  <c r="X92" i="26"/>
  <c r="W92" i="26"/>
  <c r="U92" i="26"/>
  <c r="T92" i="26"/>
  <c r="R92" i="26"/>
  <c r="Q92" i="26"/>
  <c r="O92" i="26"/>
  <c r="N92" i="26"/>
  <c r="L92" i="26"/>
  <c r="K92" i="26"/>
  <c r="AJ91" i="26"/>
  <c r="X91" i="26"/>
  <c r="W91" i="26"/>
  <c r="U91" i="26"/>
  <c r="T91" i="26"/>
  <c r="R91" i="26"/>
  <c r="Q91" i="26"/>
  <c r="O91" i="26"/>
  <c r="N91" i="26"/>
  <c r="L91" i="26"/>
  <c r="K91" i="26"/>
  <c r="AJ90" i="26"/>
  <c r="X90" i="26"/>
  <c r="W90" i="26"/>
  <c r="U90" i="26"/>
  <c r="T90" i="26"/>
  <c r="R90" i="26"/>
  <c r="Q90" i="26"/>
  <c r="O90" i="26"/>
  <c r="N90" i="26"/>
  <c r="L90" i="26"/>
  <c r="K90" i="26"/>
  <c r="AJ89" i="26"/>
  <c r="X89" i="26"/>
  <c r="W89" i="26"/>
  <c r="U89" i="26"/>
  <c r="T89" i="26"/>
  <c r="R89" i="26"/>
  <c r="Q89" i="26"/>
  <c r="O89" i="26"/>
  <c r="N89" i="26"/>
  <c r="L89" i="26"/>
  <c r="K89" i="26"/>
  <c r="AJ88" i="26"/>
  <c r="X88" i="26"/>
  <c r="W88" i="26"/>
  <c r="U88" i="26"/>
  <c r="T88" i="26"/>
  <c r="R88" i="26"/>
  <c r="Q88" i="26"/>
  <c r="O88" i="26"/>
  <c r="N88" i="26"/>
  <c r="L88" i="26"/>
  <c r="K88" i="26"/>
  <c r="AJ87" i="26"/>
  <c r="X87" i="26"/>
  <c r="W87" i="26"/>
  <c r="U87" i="26"/>
  <c r="T87" i="26"/>
  <c r="R87" i="26"/>
  <c r="Q87" i="26"/>
  <c r="O87" i="26"/>
  <c r="N87" i="26"/>
  <c r="L87" i="26"/>
  <c r="K87" i="26"/>
  <c r="AJ86" i="26"/>
  <c r="X86" i="26"/>
  <c r="W86" i="26"/>
  <c r="U86" i="26"/>
  <c r="T86" i="26"/>
  <c r="R86" i="26"/>
  <c r="Q86" i="26"/>
  <c r="O86" i="26"/>
  <c r="N86" i="26"/>
  <c r="L86" i="26"/>
  <c r="K86" i="26"/>
  <c r="AJ85" i="26"/>
  <c r="X85" i="26"/>
  <c r="W85" i="26"/>
  <c r="U85" i="26"/>
  <c r="T85" i="26"/>
  <c r="R85" i="26"/>
  <c r="Q85" i="26"/>
  <c r="O85" i="26"/>
  <c r="N85" i="26"/>
  <c r="L85" i="26"/>
  <c r="K85" i="26"/>
  <c r="AJ84" i="26"/>
  <c r="X84" i="26"/>
  <c r="W84" i="26"/>
  <c r="U84" i="26"/>
  <c r="T84" i="26"/>
  <c r="R84" i="26"/>
  <c r="Q84" i="26"/>
  <c r="O84" i="26"/>
  <c r="N84" i="26"/>
  <c r="L84" i="26"/>
  <c r="K84" i="26"/>
  <c r="AJ83" i="26"/>
  <c r="X83" i="26"/>
  <c r="W83" i="26"/>
  <c r="U83" i="26"/>
  <c r="T83" i="26"/>
  <c r="R83" i="26"/>
  <c r="Q83" i="26"/>
  <c r="O83" i="26"/>
  <c r="N83" i="26"/>
  <c r="L83" i="26"/>
  <c r="K83" i="26"/>
  <c r="AJ82" i="26"/>
  <c r="X82" i="26"/>
  <c r="W82" i="26"/>
  <c r="U82" i="26"/>
  <c r="T82" i="26"/>
  <c r="R82" i="26"/>
  <c r="Q82" i="26"/>
  <c r="O82" i="26"/>
  <c r="N82" i="26"/>
  <c r="L82" i="26"/>
  <c r="K82" i="26"/>
  <c r="AJ81" i="26"/>
  <c r="X81" i="26"/>
  <c r="W81" i="26"/>
  <c r="U81" i="26"/>
  <c r="T81" i="26"/>
  <c r="R81" i="26"/>
  <c r="Q81" i="26"/>
  <c r="O81" i="26"/>
  <c r="N81" i="26"/>
  <c r="L81" i="26"/>
  <c r="K81" i="26"/>
  <c r="AJ80" i="26"/>
  <c r="X80" i="26"/>
  <c r="W80" i="26"/>
  <c r="U80" i="26"/>
  <c r="T80" i="26"/>
  <c r="R80" i="26"/>
  <c r="Q80" i="26"/>
  <c r="O80" i="26"/>
  <c r="N80" i="26"/>
  <c r="L80" i="26"/>
  <c r="K80" i="26"/>
  <c r="AJ79" i="26"/>
  <c r="X79" i="26"/>
  <c r="W79" i="26"/>
  <c r="U79" i="26"/>
  <c r="T79" i="26"/>
  <c r="R79" i="26"/>
  <c r="Q79" i="26"/>
  <c r="O79" i="26"/>
  <c r="N79" i="26"/>
  <c r="L79" i="26"/>
  <c r="K79" i="26"/>
  <c r="AJ78" i="26"/>
  <c r="X78" i="26"/>
  <c r="W78" i="26"/>
  <c r="U78" i="26"/>
  <c r="T78" i="26"/>
  <c r="R78" i="26"/>
  <c r="Q78" i="26"/>
  <c r="O78" i="26"/>
  <c r="N78" i="26"/>
  <c r="L78" i="26"/>
  <c r="K78" i="26"/>
  <c r="AJ77" i="26"/>
  <c r="X77" i="26"/>
  <c r="W77" i="26"/>
  <c r="U77" i="26"/>
  <c r="T77" i="26"/>
  <c r="R77" i="26"/>
  <c r="Q77" i="26"/>
  <c r="O77" i="26"/>
  <c r="N77" i="26"/>
  <c r="L77" i="26"/>
  <c r="K77" i="26"/>
  <c r="AJ76" i="26"/>
  <c r="X76" i="26"/>
  <c r="W76" i="26"/>
  <c r="U76" i="26"/>
  <c r="T76" i="26"/>
  <c r="R76" i="26"/>
  <c r="Q76" i="26"/>
  <c r="O76" i="26"/>
  <c r="N76" i="26"/>
  <c r="L76" i="26"/>
  <c r="K76" i="26"/>
  <c r="AJ75" i="26"/>
  <c r="X75" i="26"/>
  <c r="W75" i="26"/>
  <c r="U75" i="26"/>
  <c r="T75" i="26"/>
  <c r="R75" i="26"/>
  <c r="Q75" i="26"/>
  <c r="O75" i="26"/>
  <c r="N75" i="26"/>
  <c r="L75" i="26"/>
  <c r="K75" i="26"/>
  <c r="AJ74" i="26"/>
  <c r="X74" i="26"/>
  <c r="W74" i="26"/>
  <c r="U74" i="26"/>
  <c r="T74" i="26"/>
  <c r="R74" i="26"/>
  <c r="Q74" i="26"/>
  <c r="O74" i="26"/>
  <c r="N74" i="26"/>
  <c r="L74" i="26"/>
  <c r="K74" i="26"/>
  <c r="AJ73" i="26"/>
  <c r="X73" i="26"/>
  <c r="W73" i="26"/>
  <c r="U73" i="26"/>
  <c r="T73" i="26"/>
  <c r="R73" i="26"/>
  <c r="Q73" i="26"/>
  <c r="O73" i="26"/>
  <c r="N73" i="26"/>
  <c r="L73" i="26"/>
  <c r="K73" i="26"/>
  <c r="AJ72" i="26"/>
  <c r="X72" i="26"/>
  <c r="W72" i="26"/>
  <c r="U72" i="26"/>
  <c r="T72" i="26"/>
  <c r="R72" i="26"/>
  <c r="Q72" i="26"/>
  <c r="O72" i="26"/>
  <c r="N72" i="26"/>
  <c r="L72" i="26"/>
  <c r="K72" i="26"/>
  <c r="AJ71" i="26"/>
  <c r="X71" i="26"/>
  <c r="W71" i="26"/>
  <c r="U71" i="26"/>
  <c r="T71" i="26"/>
  <c r="R71" i="26"/>
  <c r="Q71" i="26"/>
  <c r="O71" i="26"/>
  <c r="N71" i="26"/>
  <c r="L71" i="26"/>
  <c r="K71" i="26"/>
  <c r="AJ70" i="26"/>
  <c r="X70" i="26"/>
  <c r="W70" i="26"/>
  <c r="U70" i="26"/>
  <c r="T70" i="26"/>
  <c r="R70" i="26"/>
  <c r="Q70" i="26"/>
  <c r="O70" i="26"/>
  <c r="N70" i="26"/>
  <c r="L70" i="26"/>
  <c r="K70" i="26"/>
  <c r="AJ69" i="26"/>
  <c r="X69" i="26"/>
  <c r="W69" i="26"/>
  <c r="U69" i="26"/>
  <c r="T69" i="26"/>
  <c r="R69" i="26"/>
  <c r="Q69" i="26"/>
  <c r="O69" i="26"/>
  <c r="N69" i="26"/>
  <c r="L69" i="26"/>
  <c r="K69" i="26"/>
  <c r="AJ68" i="26"/>
  <c r="X68" i="26"/>
  <c r="W68" i="26"/>
  <c r="U68" i="26"/>
  <c r="T68" i="26"/>
  <c r="R68" i="26"/>
  <c r="Q68" i="26"/>
  <c r="O68" i="26"/>
  <c r="N68" i="26"/>
  <c r="L68" i="26"/>
  <c r="K68" i="26"/>
  <c r="AJ67" i="26"/>
  <c r="X67" i="26"/>
  <c r="W67" i="26"/>
  <c r="U67" i="26"/>
  <c r="T67" i="26"/>
  <c r="R67" i="26"/>
  <c r="Q67" i="26"/>
  <c r="O67" i="26"/>
  <c r="N67" i="26"/>
  <c r="L67" i="26"/>
  <c r="K67" i="26"/>
  <c r="AJ66" i="26"/>
  <c r="X66" i="26"/>
  <c r="W66" i="26"/>
  <c r="U66" i="26"/>
  <c r="T66" i="26"/>
  <c r="R66" i="26"/>
  <c r="Q66" i="26"/>
  <c r="O66" i="26"/>
  <c r="N66" i="26"/>
  <c r="L66" i="26"/>
  <c r="K66" i="26"/>
  <c r="AJ65" i="26"/>
  <c r="X65" i="26"/>
  <c r="W65" i="26"/>
  <c r="U65" i="26"/>
  <c r="T65" i="26"/>
  <c r="R65" i="26"/>
  <c r="Q65" i="26"/>
  <c r="O65" i="26"/>
  <c r="N65" i="26"/>
  <c r="L65" i="26"/>
  <c r="K65" i="26"/>
  <c r="AJ64" i="26"/>
  <c r="X64" i="26"/>
  <c r="W64" i="26"/>
  <c r="U64" i="26"/>
  <c r="T64" i="26"/>
  <c r="R64" i="26"/>
  <c r="Q64" i="26"/>
  <c r="O64" i="26"/>
  <c r="N64" i="26"/>
  <c r="L64" i="26"/>
  <c r="K64" i="26"/>
  <c r="AJ63" i="26"/>
  <c r="X63" i="26"/>
  <c r="W63" i="26"/>
  <c r="U63" i="26"/>
  <c r="T63" i="26"/>
  <c r="R63" i="26"/>
  <c r="Q63" i="26"/>
  <c r="O63" i="26"/>
  <c r="N63" i="26"/>
  <c r="L63" i="26"/>
  <c r="K63" i="26"/>
  <c r="AJ62" i="26"/>
  <c r="X62" i="26"/>
  <c r="W62" i="26"/>
  <c r="U62" i="26"/>
  <c r="T62" i="26"/>
  <c r="R62" i="26"/>
  <c r="Q62" i="26"/>
  <c r="O62" i="26"/>
  <c r="N62" i="26"/>
  <c r="L62" i="26"/>
  <c r="K62" i="26"/>
  <c r="AJ61" i="26"/>
  <c r="X61" i="26"/>
  <c r="W61" i="26"/>
  <c r="U61" i="26"/>
  <c r="T61" i="26"/>
  <c r="R61" i="26"/>
  <c r="Q61" i="26"/>
  <c r="O61" i="26"/>
  <c r="N61" i="26"/>
  <c r="L61" i="26"/>
  <c r="K61" i="26"/>
  <c r="AJ60" i="26"/>
  <c r="X60" i="26"/>
  <c r="W60" i="26"/>
  <c r="U60" i="26"/>
  <c r="T60" i="26"/>
  <c r="R60" i="26"/>
  <c r="Q60" i="26"/>
  <c r="O60" i="26"/>
  <c r="N60" i="26"/>
  <c r="L60" i="26"/>
  <c r="K60" i="26"/>
  <c r="AJ59" i="26"/>
  <c r="X59" i="26"/>
  <c r="W59" i="26"/>
  <c r="U59" i="26"/>
  <c r="T59" i="26"/>
  <c r="R59" i="26"/>
  <c r="Q59" i="26"/>
  <c r="O59" i="26"/>
  <c r="N59" i="26"/>
  <c r="L59" i="26"/>
  <c r="K59" i="26"/>
  <c r="AJ58" i="26"/>
  <c r="X58" i="26"/>
  <c r="W58" i="26"/>
  <c r="U58" i="26"/>
  <c r="T58" i="26"/>
  <c r="R58" i="26"/>
  <c r="Q58" i="26"/>
  <c r="O58" i="26"/>
  <c r="N58" i="26"/>
  <c r="L58" i="26"/>
  <c r="K58" i="26"/>
  <c r="AJ57" i="26"/>
  <c r="X57" i="26"/>
  <c r="W57" i="26"/>
  <c r="U57" i="26"/>
  <c r="T57" i="26"/>
  <c r="R57" i="26"/>
  <c r="Q57" i="26"/>
  <c r="O57" i="26"/>
  <c r="N57" i="26"/>
  <c r="L57" i="26"/>
  <c r="K57" i="26"/>
  <c r="AJ56" i="26"/>
  <c r="X56" i="26"/>
  <c r="W56" i="26"/>
  <c r="U56" i="26"/>
  <c r="T56" i="26"/>
  <c r="R56" i="26"/>
  <c r="Q56" i="26"/>
  <c r="O56" i="26"/>
  <c r="N56" i="26"/>
  <c r="L56" i="26"/>
  <c r="K56" i="26"/>
  <c r="AJ55" i="26"/>
  <c r="X55" i="26"/>
  <c r="W55" i="26"/>
  <c r="U55" i="26"/>
  <c r="T55" i="26"/>
  <c r="R55" i="26"/>
  <c r="Q55" i="26"/>
  <c r="O55" i="26"/>
  <c r="N55" i="26"/>
  <c r="L55" i="26"/>
  <c r="K55" i="26"/>
  <c r="AJ54" i="26"/>
  <c r="X54" i="26"/>
  <c r="W54" i="26"/>
  <c r="U54" i="26"/>
  <c r="T54" i="26"/>
  <c r="R54" i="26"/>
  <c r="Q54" i="26"/>
  <c r="O54" i="26"/>
  <c r="N54" i="26"/>
  <c r="L54" i="26"/>
  <c r="K54" i="26"/>
  <c r="AJ53" i="26"/>
  <c r="X53" i="26"/>
  <c r="W53" i="26"/>
  <c r="U53" i="26"/>
  <c r="T53" i="26"/>
  <c r="R53" i="26"/>
  <c r="Q53" i="26"/>
  <c r="O53" i="26"/>
  <c r="N53" i="26"/>
  <c r="L53" i="26"/>
  <c r="K53" i="26"/>
  <c r="AJ52" i="26"/>
  <c r="X52" i="26"/>
  <c r="W52" i="26"/>
  <c r="U52" i="26"/>
  <c r="T52" i="26"/>
  <c r="R52" i="26"/>
  <c r="Q52" i="26"/>
  <c r="O52" i="26"/>
  <c r="N52" i="26"/>
  <c r="L52" i="26"/>
  <c r="K52" i="26"/>
  <c r="AJ51" i="26"/>
  <c r="X51" i="26"/>
  <c r="W51" i="26"/>
  <c r="U51" i="26"/>
  <c r="T51" i="26"/>
  <c r="R51" i="26"/>
  <c r="Q51" i="26"/>
  <c r="O51" i="26"/>
  <c r="N51" i="26"/>
  <c r="L51" i="26"/>
  <c r="K51" i="26"/>
  <c r="AJ50" i="26"/>
  <c r="X50" i="26"/>
  <c r="W50" i="26"/>
  <c r="U50" i="26"/>
  <c r="T50" i="26"/>
  <c r="R50" i="26"/>
  <c r="Q50" i="26"/>
  <c r="O50" i="26"/>
  <c r="N50" i="26"/>
  <c r="L50" i="26"/>
  <c r="K50" i="26"/>
  <c r="AJ49" i="26"/>
  <c r="X49" i="26"/>
  <c r="W49" i="26"/>
  <c r="U49" i="26"/>
  <c r="T49" i="26"/>
  <c r="R49" i="26"/>
  <c r="Q49" i="26"/>
  <c r="O49" i="26"/>
  <c r="N49" i="26"/>
  <c r="L49" i="26"/>
  <c r="K49" i="26"/>
  <c r="AJ48" i="26"/>
  <c r="X48" i="26"/>
  <c r="W48" i="26"/>
  <c r="U48" i="26"/>
  <c r="T48" i="26"/>
  <c r="R48" i="26"/>
  <c r="Q48" i="26"/>
  <c r="O48" i="26"/>
  <c r="N48" i="26"/>
  <c r="L48" i="26"/>
  <c r="K48" i="26"/>
  <c r="AJ47" i="26"/>
  <c r="X47" i="26"/>
  <c r="W47" i="26"/>
  <c r="U47" i="26"/>
  <c r="T47" i="26"/>
  <c r="R47" i="26"/>
  <c r="Q47" i="26"/>
  <c r="O47" i="26"/>
  <c r="N47" i="26"/>
  <c r="L47" i="26"/>
  <c r="K47" i="26"/>
  <c r="AJ46" i="26"/>
  <c r="X46" i="26"/>
  <c r="W46" i="26"/>
  <c r="U46" i="26"/>
  <c r="T46" i="26"/>
  <c r="R46" i="26"/>
  <c r="Q46" i="26"/>
  <c r="O46" i="26"/>
  <c r="N46" i="26"/>
  <c r="L46" i="26"/>
  <c r="K46" i="26"/>
  <c r="AJ45" i="26"/>
  <c r="X45" i="26"/>
  <c r="W45" i="26"/>
  <c r="U45" i="26"/>
  <c r="T45" i="26"/>
  <c r="R45" i="26"/>
  <c r="Q45" i="26"/>
  <c r="O45" i="26"/>
  <c r="N45" i="26"/>
  <c r="L45" i="26"/>
  <c r="K45" i="26"/>
  <c r="AJ44" i="26"/>
  <c r="X44" i="26"/>
  <c r="W44" i="26"/>
  <c r="U44" i="26"/>
  <c r="T44" i="26"/>
  <c r="R44" i="26"/>
  <c r="Q44" i="26"/>
  <c r="O44" i="26"/>
  <c r="N44" i="26"/>
  <c r="L44" i="26"/>
  <c r="K44" i="26"/>
  <c r="AJ43" i="26"/>
  <c r="X43" i="26"/>
  <c r="W43" i="26"/>
  <c r="U43" i="26"/>
  <c r="T43" i="26"/>
  <c r="R43" i="26"/>
  <c r="Q43" i="26"/>
  <c r="O43" i="26"/>
  <c r="N43" i="26"/>
  <c r="L43" i="26"/>
  <c r="K43" i="26"/>
  <c r="AJ42" i="26"/>
  <c r="X42" i="26"/>
  <c r="W42" i="26"/>
  <c r="U42" i="26"/>
  <c r="T42" i="26"/>
  <c r="R42" i="26"/>
  <c r="Q42" i="26"/>
  <c r="O42" i="26"/>
  <c r="N42" i="26"/>
  <c r="L42" i="26"/>
  <c r="K42" i="26"/>
  <c r="AJ41" i="26"/>
  <c r="X41" i="26"/>
  <c r="W41" i="26"/>
  <c r="U41" i="26"/>
  <c r="T41" i="26"/>
  <c r="R41" i="26"/>
  <c r="Q41" i="26"/>
  <c r="O41" i="26"/>
  <c r="N41" i="26"/>
  <c r="L41" i="26"/>
  <c r="K41" i="26"/>
  <c r="AJ40" i="26"/>
  <c r="X40" i="26"/>
  <c r="W40" i="26"/>
  <c r="U40" i="26"/>
  <c r="T40" i="26"/>
  <c r="R40" i="26"/>
  <c r="Q40" i="26"/>
  <c r="O40" i="26"/>
  <c r="N40" i="26"/>
  <c r="L40" i="26"/>
  <c r="K40" i="26"/>
  <c r="AJ39" i="26"/>
  <c r="X39" i="26"/>
  <c r="W39" i="26"/>
  <c r="U39" i="26"/>
  <c r="T39" i="26"/>
  <c r="R39" i="26"/>
  <c r="Q39" i="26"/>
  <c r="O39" i="26"/>
  <c r="N39" i="26"/>
  <c r="L39" i="26"/>
  <c r="K39" i="26"/>
  <c r="AJ38" i="26"/>
  <c r="X38" i="26"/>
  <c r="W38" i="26"/>
  <c r="U38" i="26"/>
  <c r="T38" i="26"/>
  <c r="R38" i="26"/>
  <c r="Q38" i="26"/>
  <c r="O38" i="26"/>
  <c r="N38" i="26"/>
  <c r="L38" i="26"/>
  <c r="K38" i="26"/>
  <c r="AJ37" i="26"/>
  <c r="X37" i="26"/>
  <c r="W37" i="26"/>
  <c r="U37" i="26"/>
  <c r="T37" i="26"/>
  <c r="R37" i="26"/>
  <c r="Q37" i="26"/>
  <c r="O37" i="26"/>
  <c r="N37" i="26"/>
  <c r="L37" i="26"/>
  <c r="K37" i="26"/>
  <c r="AJ36" i="26"/>
  <c r="X36" i="26"/>
  <c r="W36" i="26"/>
  <c r="U36" i="26"/>
  <c r="T36" i="26"/>
  <c r="R36" i="26"/>
  <c r="Q36" i="26"/>
  <c r="O36" i="26"/>
  <c r="N36" i="26"/>
  <c r="L36" i="26"/>
  <c r="K36" i="26"/>
  <c r="AJ35" i="26"/>
  <c r="X35" i="26"/>
  <c r="W35" i="26"/>
  <c r="U35" i="26"/>
  <c r="T35" i="26"/>
  <c r="R35" i="26"/>
  <c r="Q35" i="26"/>
  <c r="O35" i="26"/>
  <c r="N35" i="26"/>
  <c r="L35" i="26"/>
  <c r="K35" i="26"/>
  <c r="AJ34" i="26"/>
  <c r="X34" i="26"/>
  <c r="W34" i="26"/>
  <c r="U34" i="26"/>
  <c r="T34" i="26"/>
  <c r="R34" i="26"/>
  <c r="Q34" i="26"/>
  <c r="O34" i="26"/>
  <c r="N34" i="26"/>
  <c r="L34" i="26"/>
  <c r="K34" i="26"/>
  <c r="AJ33" i="26"/>
  <c r="X33" i="26"/>
  <c r="W33" i="26"/>
  <c r="U33" i="26"/>
  <c r="T33" i="26"/>
  <c r="R33" i="26"/>
  <c r="Q33" i="26"/>
  <c r="O33" i="26"/>
  <c r="N33" i="26"/>
  <c r="L33" i="26"/>
  <c r="K33" i="26"/>
  <c r="AJ32" i="26"/>
  <c r="X32" i="26"/>
  <c r="W32" i="26"/>
  <c r="U32" i="26"/>
  <c r="T32" i="26"/>
  <c r="R32" i="26"/>
  <c r="Q32" i="26"/>
  <c r="O32" i="26"/>
  <c r="N32" i="26"/>
  <c r="L32" i="26"/>
  <c r="K32" i="26"/>
  <c r="AJ31" i="26"/>
  <c r="X31" i="26"/>
  <c r="W31" i="26"/>
  <c r="U31" i="26"/>
  <c r="T31" i="26"/>
  <c r="R31" i="26"/>
  <c r="Q31" i="26"/>
  <c r="O31" i="26"/>
  <c r="N31" i="26"/>
  <c r="L31" i="26"/>
  <c r="K31" i="26"/>
  <c r="AJ30" i="26"/>
  <c r="X30" i="26"/>
  <c r="W30" i="26"/>
  <c r="U30" i="26"/>
  <c r="T30" i="26"/>
  <c r="R30" i="26"/>
  <c r="Q30" i="26"/>
  <c r="O30" i="26"/>
  <c r="N30" i="26"/>
  <c r="L30" i="26"/>
  <c r="K30" i="26"/>
  <c r="AJ29" i="26"/>
  <c r="X29" i="26"/>
  <c r="W29" i="26"/>
  <c r="U29" i="26"/>
  <c r="T29" i="26"/>
  <c r="R29" i="26"/>
  <c r="Q29" i="26"/>
  <c r="O29" i="26"/>
  <c r="N29" i="26"/>
  <c r="L29" i="26"/>
  <c r="K29" i="26"/>
  <c r="AJ28" i="26"/>
  <c r="X28" i="26"/>
  <c r="W28" i="26"/>
  <c r="U28" i="26"/>
  <c r="T28" i="26"/>
  <c r="R28" i="26"/>
  <c r="Q28" i="26"/>
  <c r="O28" i="26"/>
  <c r="N28" i="26"/>
  <c r="L28" i="26"/>
  <c r="K28" i="26"/>
  <c r="AJ27" i="26"/>
  <c r="X27" i="26"/>
  <c r="W27" i="26"/>
  <c r="U27" i="26"/>
  <c r="T27" i="26"/>
  <c r="R27" i="26"/>
  <c r="Q27" i="26"/>
  <c r="O27" i="26"/>
  <c r="N27" i="26"/>
  <c r="L27" i="26"/>
  <c r="K27" i="26"/>
  <c r="AJ26" i="26"/>
  <c r="X26" i="26"/>
  <c r="W26" i="26"/>
  <c r="U26" i="26"/>
  <c r="T26" i="26"/>
  <c r="R26" i="26"/>
  <c r="Q26" i="26"/>
  <c r="O26" i="26"/>
  <c r="N26" i="26"/>
  <c r="L26" i="26"/>
  <c r="K26" i="26"/>
  <c r="AJ25" i="26"/>
  <c r="X25" i="26"/>
  <c r="W25" i="26"/>
  <c r="U25" i="26"/>
  <c r="T25" i="26"/>
  <c r="R25" i="26"/>
  <c r="Q25" i="26"/>
  <c r="O25" i="26"/>
  <c r="N25" i="26"/>
  <c r="L25" i="26"/>
  <c r="K25" i="26"/>
  <c r="AJ24" i="26"/>
  <c r="X24" i="26"/>
  <c r="W24" i="26"/>
  <c r="U24" i="26"/>
  <c r="T24" i="26"/>
  <c r="R24" i="26"/>
  <c r="Q24" i="26"/>
  <c r="O24" i="26"/>
  <c r="N24" i="26"/>
  <c r="L24" i="26"/>
  <c r="K24" i="26"/>
  <c r="AJ23" i="26"/>
  <c r="X23" i="26"/>
  <c r="W23" i="26"/>
  <c r="U23" i="26"/>
  <c r="T23" i="26"/>
  <c r="R23" i="26"/>
  <c r="Q23" i="26"/>
  <c r="O23" i="26"/>
  <c r="N23" i="26"/>
  <c r="L23" i="26"/>
  <c r="K23" i="26"/>
  <c r="AJ22" i="26"/>
  <c r="X22" i="26"/>
  <c r="W22" i="26"/>
  <c r="U22" i="26"/>
  <c r="T22" i="26"/>
  <c r="R22" i="26"/>
  <c r="Q22" i="26"/>
  <c r="O22" i="26"/>
  <c r="N22" i="26"/>
  <c r="L22" i="26"/>
  <c r="K22" i="26"/>
  <c r="AJ21" i="26"/>
  <c r="X21" i="26"/>
  <c r="W21" i="26"/>
  <c r="U21" i="26"/>
  <c r="T21" i="26"/>
  <c r="R21" i="26"/>
  <c r="Q21" i="26"/>
  <c r="O21" i="26"/>
  <c r="N21" i="26"/>
  <c r="L21" i="26"/>
  <c r="K21" i="26"/>
  <c r="AJ20" i="26"/>
  <c r="X20" i="26"/>
  <c r="W20" i="26"/>
  <c r="U20" i="26"/>
  <c r="T20" i="26"/>
  <c r="R20" i="26"/>
  <c r="Q20" i="26"/>
  <c r="O20" i="26"/>
  <c r="N20" i="26"/>
  <c r="L20" i="26"/>
  <c r="K20" i="26"/>
  <c r="AJ19" i="26"/>
  <c r="X19" i="26"/>
  <c r="W19" i="26"/>
  <c r="U19" i="26"/>
  <c r="T19" i="26"/>
  <c r="R19" i="26"/>
  <c r="Q19" i="26"/>
  <c r="O19" i="26"/>
  <c r="N19" i="26"/>
  <c r="L19" i="26"/>
  <c r="K19" i="26"/>
  <c r="AJ18" i="26"/>
  <c r="X18" i="26"/>
  <c r="W18" i="26"/>
  <c r="U18" i="26"/>
  <c r="T18" i="26"/>
  <c r="R18" i="26"/>
  <c r="Q18" i="26"/>
  <c r="O18" i="26"/>
  <c r="N18" i="26"/>
  <c r="L18" i="26"/>
  <c r="K18" i="26"/>
  <c r="AJ17" i="26"/>
  <c r="X17" i="26"/>
  <c r="W17" i="26"/>
  <c r="U17" i="26"/>
  <c r="T17" i="26"/>
  <c r="R17" i="26"/>
  <c r="Q17" i="26"/>
  <c r="O17" i="26"/>
  <c r="N17" i="26"/>
  <c r="L17" i="26"/>
  <c r="K17" i="26"/>
  <c r="AJ16" i="26"/>
  <c r="X16" i="26"/>
  <c r="W16" i="26"/>
  <c r="U16" i="26"/>
  <c r="T16" i="26"/>
  <c r="R16" i="26"/>
  <c r="Q16" i="26"/>
  <c r="O16" i="26"/>
  <c r="N16" i="26"/>
  <c r="L16" i="26"/>
  <c r="K16" i="26"/>
  <c r="AJ15" i="26"/>
  <c r="X15" i="26"/>
  <c r="W15" i="26"/>
  <c r="U15" i="26"/>
  <c r="T15" i="26"/>
  <c r="R15" i="26"/>
  <c r="Q15" i="26"/>
  <c r="O15" i="26"/>
  <c r="N15" i="26"/>
  <c r="L15" i="26"/>
  <c r="K15" i="26"/>
  <c r="AJ14" i="26"/>
  <c r="X14" i="26"/>
  <c r="W14" i="26"/>
  <c r="U14" i="26"/>
  <c r="T14" i="26"/>
  <c r="R14" i="26"/>
  <c r="Q14" i="26"/>
  <c r="O14" i="26"/>
  <c r="N14" i="26"/>
  <c r="L14" i="26"/>
  <c r="K14" i="26"/>
  <c r="AJ13" i="26"/>
  <c r="X13" i="26"/>
  <c r="W13" i="26"/>
  <c r="R13" i="26"/>
  <c r="Q13" i="26"/>
  <c r="O13" i="26"/>
  <c r="N13" i="26"/>
  <c r="K13" i="26"/>
  <c r="AQ10" i="26"/>
  <c r="AF140" i="26" s="1"/>
  <c r="AJ207" i="25"/>
  <c r="X207" i="25"/>
  <c r="W207" i="25"/>
  <c r="U207" i="25"/>
  <c r="T207" i="25"/>
  <c r="R207" i="25"/>
  <c r="Q207" i="25"/>
  <c r="O207" i="25"/>
  <c r="N207" i="25"/>
  <c r="L207" i="25"/>
  <c r="K207" i="25"/>
  <c r="AJ206" i="25"/>
  <c r="X206" i="25"/>
  <c r="W206" i="25"/>
  <c r="U206" i="25"/>
  <c r="T206" i="25"/>
  <c r="R206" i="25"/>
  <c r="Q206" i="25"/>
  <c r="O206" i="25"/>
  <c r="N206" i="25"/>
  <c r="L206" i="25"/>
  <c r="K206" i="25"/>
  <c r="AJ205" i="25"/>
  <c r="X205" i="25"/>
  <c r="W205" i="25"/>
  <c r="U205" i="25"/>
  <c r="T205" i="25"/>
  <c r="R205" i="25"/>
  <c r="Q205" i="25"/>
  <c r="O205" i="25"/>
  <c r="N205" i="25"/>
  <c r="L205" i="25"/>
  <c r="K205" i="25"/>
  <c r="AJ204" i="25"/>
  <c r="X204" i="25"/>
  <c r="W204" i="25"/>
  <c r="U204" i="25"/>
  <c r="T204" i="25"/>
  <c r="R204" i="25"/>
  <c r="Q204" i="25"/>
  <c r="O204" i="25"/>
  <c r="N204" i="25"/>
  <c r="L204" i="25"/>
  <c r="K204" i="25"/>
  <c r="AJ203" i="25"/>
  <c r="X203" i="25"/>
  <c r="W203" i="25"/>
  <c r="U203" i="25"/>
  <c r="T203" i="25"/>
  <c r="R203" i="25"/>
  <c r="Q203" i="25"/>
  <c r="O203" i="25"/>
  <c r="N203" i="25"/>
  <c r="L203" i="25"/>
  <c r="K203" i="25"/>
  <c r="AJ202" i="25"/>
  <c r="X202" i="25"/>
  <c r="W202" i="25"/>
  <c r="U202" i="25"/>
  <c r="T202" i="25"/>
  <c r="R202" i="25"/>
  <c r="Q202" i="25"/>
  <c r="O202" i="25"/>
  <c r="N202" i="25"/>
  <c r="L202" i="25"/>
  <c r="K202" i="25"/>
  <c r="AJ201" i="25"/>
  <c r="X201" i="25"/>
  <c r="W201" i="25"/>
  <c r="U201" i="25"/>
  <c r="T201" i="25"/>
  <c r="R201" i="25"/>
  <c r="Q201" i="25"/>
  <c r="O201" i="25"/>
  <c r="N201" i="25"/>
  <c r="L201" i="25"/>
  <c r="K201" i="25"/>
  <c r="AJ200" i="25"/>
  <c r="X200" i="25"/>
  <c r="W200" i="25"/>
  <c r="U200" i="25"/>
  <c r="T200" i="25"/>
  <c r="R200" i="25"/>
  <c r="Q200" i="25"/>
  <c r="O200" i="25"/>
  <c r="N200" i="25"/>
  <c r="L200" i="25"/>
  <c r="K200" i="25"/>
  <c r="AJ199" i="25"/>
  <c r="X199" i="25"/>
  <c r="W199" i="25"/>
  <c r="U199" i="25"/>
  <c r="T199" i="25"/>
  <c r="R199" i="25"/>
  <c r="Q199" i="25"/>
  <c r="O199" i="25"/>
  <c r="N199" i="25"/>
  <c r="L199" i="25"/>
  <c r="K199" i="25"/>
  <c r="AJ198" i="25"/>
  <c r="X198" i="25"/>
  <c r="W198" i="25"/>
  <c r="U198" i="25"/>
  <c r="T198" i="25"/>
  <c r="R198" i="25"/>
  <c r="Q198" i="25"/>
  <c r="O198" i="25"/>
  <c r="N198" i="25"/>
  <c r="L198" i="25"/>
  <c r="K198" i="25"/>
  <c r="AJ197" i="25"/>
  <c r="X197" i="25"/>
  <c r="W197" i="25"/>
  <c r="U197" i="25"/>
  <c r="T197" i="25"/>
  <c r="R197" i="25"/>
  <c r="Q197" i="25"/>
  <c r="O197" i="25"/>
  <c r="N197" i="25"/>
  <c r="L197" i="25"/>
  <c r="K197" i="25"/>
  <c r="AJ196" i="25"/>
  <c r="X196" i="25"/>
  <c r="W196" i="25"/>
  <c r="U196" i="25"/>
  <c r="T196" i="25"/>
  <c r="R196" i="25"/>
  <c r="Q196" i="25"/>
  <c r="O196" i="25"/>
  <c r="N196" i="25"/>
  <c r="L196" i="25"/>
  <c r="K196" i="25"/>
  <c r="AJ195" i="25"/>
  <c r="X195" i="25"/>
  <c r="W195" i="25"/>
  <c r="U195" i="25"/>
  <c r="T195" i="25"/>
  <c r="R195" i="25"/>
  <c r="Q195" i="25"/>
  <c r="O195" i="25"/>
  <c r="N195" i="25"/>
  <c r="L195" i="25"/>
  <c r="K195" i="25"/>
  <c r="AJ194" i="25"/>
  <c r="X194" i="25"/>
  <c r="W194" i="25"/>
  <c r="U194" i="25"/>
  <c r="T194" i="25"/>
  <c r="R194" i="25"/>
  <c r="Q194" i="25"/>
  <c r="O194" i="25"/>
  <c r="N194" i="25"/>
  <c r="L194" i="25"/>
  <c r="K194" i="25"/>
  <c r="AJ193" i="25"/>
  <c r="X193" i="25"/>
  <c r="W193" i="25"/>
  <c r="U193" i="25"/>
  <c r="T193" i="25"/>
  <c r="R193" i="25"/>
  <c r="Q193" i="25"/>
  <c r="O193" i="25"/>
  <c r="N193" i="25"/>
  <c r="L193" i="25"/>
  <c r="K193" i="25"/>
  <c r="AJ134" i="25"/>
  <c r="X134" i="25"/>
  <c r="W134" i="25"/>
  <c r="U134" i="25"/>
  <c r="T134" i="25"/>
  <c r="R134" i="25"/>
  <c r="Q134" i="25"/>
  <c r="O134" i="25"/>
  <c r="N134" i="25"/>
  <c r="L134" i="25"/>
  <c r="K134" i="25"/>
  <c r="AJ133" i="25"/>
  <c r="X133" i="25"/>
  <c r="W133" i="25"/>
  <c r="U133" i="25"/>
  <c r="T133" i="25"/>
  <c r="R133" i="25"/>
  <c r="Q133" i="25"/>
  <c r="O133" i="25"/>
  <c r="N133" i="25"/>
  <c r="L133" i="25"/>
  <c r="K133" i="25"/>
  <c r="AJ132" i="25"/>
  <c r="X132" i="25"/>
  <c r="W132" i="25"/>
  <c r="U132" i="25"/>
  <c r="T132" i="25"/>
  <c r="R132" i="25"/>
  <c r="Q132" i="25"/>
  <c r="O132" i="25"/>
  <c r="N132" i="25"/>
  <c r="L132" i="25"/>
  <c r="K132" i="25"/>
  <c r="AJ131" i="25"/>
  <c r="X131" i="25"/>
  <c r="W131" i="25"/>
  <c r="U131" i="25"/>
  <c r="T131" i="25"/>
  <c r="R131" i="25"/>
  <c r="Q131" i="25"/>
  <c r="O131" i="25"/>
  <c r="N131" i="25"/>
  <c r="L131" i="25"/>
  <c r="K131" i="25"/>
  <c r="AJ130" i="25"/>
  <c r="X130" i="25"/>
  <c r="W130" i="25"/>
  <c r="U130" i="25"/>
  <c r="T130" i="25"/>
  <c r="R130" i="25"/>
  <c r="Q130" i="25"/>
  <c r="O130" i="25"/>
  <c r="N130" i="25"/>
  <c r="L130" i="25"/>
  <c r="K130" i="25"/>
  <c r="AJ129" i="25"/>
  <c r="X129" i="25"/>
  <c r="W129" i="25"/>
  <c r="U129" i="25"/>
  <c r="T129" i="25"/>
  <c r="R129" i="25"/>
  <c r="Q129" i="25"/>
  <c r="O129" i="25"/>
  <c r="N129" i="25"/>
  <c r="L129" i="25"/>
  <c r="K129" i="25"/>
  <c r="AJ128" i="25"/>
  <c r="X128" i="25"/>
  <c r="W128" i="25"/>
  <c r="U128" i="25"/>
  <c r="T128" i="25"/>
  <c r="R128" i="25"/>
  <c r="Q128" i="25"/>
  <c r="O128" i="25"/>
  <c r="N128" i="25"/>
  <c r="L128" i="25"/>
  <c r="K128" i="25"/>
  <c r="AJ127" i="25"/>
  <c r="X127" i="25"/>
  <c r="W127" i="25"/>
  <c r="U127" i="25"/>
  <c r="T127" i="25"/>
  <c r="R127" i="25"/>
  <c r="Q127" i="25"/>
  <c r="O127" i="25"/>
  <c r="N127" i="25"/>
  <c r="L127" i="25"/>
  <c r="K127" i="25"/>
  <c r="AJ126" i="25"/>
  <c r="X126" i="25"/>
  <c r="W126" i="25"/>
  <c r="U126" i="25"/>
  <c r="T126" i="25"/>
  <c r="R126" i="25"/>
  <c r="Q126" i="25"/>
  <c r="O126" i="25"/>
  <c r="N126" i="25"/>
  <c r="L126" i="25"/>
  <c r="K126" i="25"/>
  <c r="AJ125" i="25"/>
  <c r="X125" i="25"/>
  <c r="W125" i="25"/>
  <c r="U125" i="25"/>
  <c r="T125" i="25"/>
  <c r="R125" i="25"/>
  <c r="Q125" i="25"/>
  <c r="O125" i="25"/>
  <c r="N125" i="25"/>
  <c r="L125" i="25"/>
  <c r="K125" i="25"/>
  <c r="AJ124" i="25"/>
  <c r="X124" i="25"/>
  <c r="W124" i="25"/>
  <c r="U124" i="25"/>
  <c r="T124" i="25"/>
  <c r="R124" i="25"/>
  <c r="Q124" i="25"/>
  <c r="O124" i="25"/>
  <c r="N124" i="25"/>
  <c r="L124" i="25"/>
  <c r="K124" i="25"/>
  <c r="AJ123" i="25"/>
  <c r="X123" i="25"/>
  <c r="W123" i="25"/>
  <c r="U123" i="25"/>
  <c r="T123" i="25"/>
  <c r="R123" i="25"/>
  <c r="Q123" i="25"/>
  <c r="O123" i="25"/>
  <c r="N123" i="25"/>
  <c r="L123" i="25"/>
  <c r="K123" i="25"/>
  <c r="AJ122" i="25"/>
  <c r="X122" i="25"/>
  <c r="W122" i="25"/>
  <c r="U122" i="25"/>
  <c r="T122" i="25"/>
  <c r="R122" i="25"/>
  <c r="Q122" i="25"/>
  <c r="O122" i="25"/>
  <c r="N122" i="25"/>
  <c r="L122" i="25"/>
  <c r="K122" i="25"/>
  <c r="AJ121" i="25"/>
  <c r="X121" i="25"/>
  <c r="W121" i="25"/>
  <c r="U121" i="25"/>
  <c r="T121" i="25"/>
  <c r="R121" i="25"/>
  <c r="Q121" i="25"/>
  <c r="O121" i="25"/>
  <c r="N121" i="25"/>
  <c r="L121" i="25"/>
  <c r="K121" i="25"/>
  <c r="AJ120" i="25"/>
  <c r="X120" i="25"/>
  <c r="W120" i="25"/>
  <c r="U120" i="25"/>
  <c r="T120" i="25"/>
  <c r="R120" i="25"/>
  <c r="Q120" i="25"/>
  <c r="O120" i="25"/>
  <c r="N120" i="25"/>
  <c r="L120" i="25"/>
  <c r="K120" i="25"/>
  <c r="AJ119" i="25"/>
  <c r="X119" i="25"/>
  <c r="W119" i="25"/>
  <c r="U119" i="25"/>
  <c r="T119" i="25"/>
  <c r="R119" i="25"/>
  <c r="Q119" i="25"/>
  <c r="O119" i="25"/>
  <c r="N119" i="25"/>
  <c r="L119" i="25"/>
  <c r="K119" i="25"/>
  <c r="AJ118" i="25"/>
  <c r="X118" i="25"/>
  <c r="W118" i="25"/>
  <c r="U118" i="25"/>
  <c r="T118" i="25"/>
  <c r="R118" i="25"/>
  <c r="Q118" i="25"/>
  <c r="O118" i="25"/>
  <c r="N118" i="25"/>
  <c r="L118" i="25"/>
  <c r="K118" i="25"/>
  <c r="AJ117" i="25"/>
  <c r="X117" i="25"/>
  <c r="W117" i="25"/>
  <c r="U117" i="25"/>
  <c r="T117" i="25"/>
  <c r="R117" i="25"/>
  <c r="Q117" i="25"/>
  <c r="O117" i="25"/>
  <c r="N117" i="25"/>
  <c r="L117" i="25"/>
  <c r="K117" i="25"/>
  <c r="AJ116" i="25"/>
  <c r="X116" i="25"/>
  <c r="W116" i="25"/>
  <c r="U116" i="25"/>
  <c r="T116" i="25"/>
  <c r="R116" i="25"/>
  <c r="Q116" i="25"/>
  <c r="O116" i="25"/>
  <c r="N116" i="25"/>
  <c r="L116" i="25"/>
  <c r="K116" i="25"/>
  <c r="AJ115" i="25"/>
  <c r="X115" i="25"/>
  <c r="W115" i="25"/>
  <c r="U115" i="25"/>
  <c r="T115" i="25"/>
  <c r="R115" i="25"/>
  <c r="Q115" i="25"/>
  <c r="O115" i="25"/>
  <c r="N115" i="25"/>
  <c r="L115" i="25"/>
  <c r="K115" i="25"/>
  <c r="AJ114" i="25"/>
  <c r="X114" i="25"/>
  <c r="W114" i="25"/>
  <c r="U114" i="25"/>
  <c r="T114" i="25"/>
  <c r="R114" i="25"/>
  <c r="Q114" i="25"/>
  <c r="O114" i="25"/>
  <c r="N114" i="25"/>
  <c r="L114" i="25"/>
  <c r="K114" i="25"/>
  <c r="AJ113" i="25"/>
  <c r="X113" i="25"/>
  <c r="W113" i="25"/>
  <c r="U113" i="25"/>
  <c r="T113" i="25"/>
  <c r="R113" i="25"/>
  <c r="Q113" i="25"/>
  <c r="O113" i="25"/>
  <c r="N113" i="25"/>
  <c r="L113" i="25"/>
  <c r="K113" i="25"/>
  <c r="AJ112" i="25"/>
  <c r="X112" i="25"/>
  <c r="W112" i="25"/>
  <c r="U112" i="25"/>
  <c r="T112" i="25"/>
  <c r="R112" i="25"/>
  <c r="Q112" i="25"/>
  <c r="O112" i="25"/>
  <c r="N112" i="25"/>
  <c r="L112" i="25"/>
  <c r="K112" i="25"/>
  <c r="AJ111" i="25"/>
  <c r="X111" i="25"/>
  <c r="W111" i="25"/>
  <c r="U111" i="25"/>
  <c r="T111" i="25"/>
  <c r="R111" i="25"/>
  <c r="Q111" i="25"/>
  <c r="O111" i="25"/>
  <c r="N111" i="25"/>
  <c r="L111" i="25"/>
  <c r="K111" i="25"/>
  <c r="AJ110" i="25"/>
  <c r="X110" i="25"/>
  <c r="W110" i="25"/>
  <c r="U110" i="25"/>
  <c r="T110" i="25"/>
  <c r="R110" i="25"/>
  <c r="Q110" i="25"/>
  <c r="O110" i="25"/>
  <c r="N110" i="25"/>
  <c r="L110" i="25"/>
  <c r="K110" i="25"/>
  <c r="AJ109" i="25"/>
  <c r="X109" i="25"/>
  <c r="W109" i="25"/>
  <c r="U109" i="25"/>
  <c r="T109" i="25"/>
  <c r="R109" i="25"/>
  <c r="Q109" i="25"/>
  <c r="O109" i="25"/>
  <c r="N109" i="25"/>
  <c r="L109" i="25"/>
  <c r="K109" i="25"/>
  <c r="AJ108" i="25"/>
  <c r="X108" i="25"/>
  <c r="W108" i="25"/>
  <c r="U108" i="25"/>
  <c r="T108" i="25"/>
  <c r="R108" i="25"/>
  <c r="Q108" i="25"/>
  <c r="O108" i="25"/>
  <c r="N108" i="25"/>
  <c r="L108" i="25"/>
  <c r="K108" i="25"/>
  <c r="AJ107" i="25"/>
  <c r="X107" i="25"/>
  <c r="W107" i="25"/>
  <c r="U107" i="25"/>
  <c r="T107" i="25"/>
  <c r="R107" i="25"/>
  <c r="Q107" i="25"/>
  <c r="O107" i="25"/>
  <c r="N107" i="25"/>
  <c r="L107" i="25"/>
  <c r="K107" i="25"/>
  <c r="AJ106" i="25"/>
  <c r="X106" i="25"/>
  <c r="W106" i="25"/>
  <c r="U106" i="25"/>
  <c r="T106" i="25"/>
  <c r="R106" i="25"/>
  <c r="Q106" i="25"/>
  <c r="O106" i="25"/>
  <c r="N106" i="25"/>
  <c r="L106" i="25"/>
  <c r="K106" i="25"/>
  <c r="AJ105" i="25"/>
  <c r="X105" i="25"/>
  <c r="W105" i="25"/>
  <c r="U105" i="25"/>
  <c r="T105" i="25"/>
  <c r="R105" i="25"/>
  <c r="Q105" i="25"/>
  <c r="O105" i="25"/>
  <c r="N105" i="25"/>
  <c r="L105" i="25"/>
  <c r="K105" i="25"/>
  <c r="AJ104" i="25"/>
  <c r="X104" i="25"/>
  <c r="W104" i="25"/>
  <c r="U104" i="25"/>
  <c r="T104" i="25"/>
  <c r="R104" i="25"/>
  <c r="Q104" i="25"/>
  <c r="O104" i="25"/>
  <c r="N104" i="25"/>
  <c r="L104" i="25"/>
  <c r="K104" i="25"/>
  <c r="AJ103" i="25"/>
  <c r="X103" i="25"/>
  <c r="W103" i="25"/>
  <c r="U103" i="25"/>
  <c r="T103" i="25"/>
  <c r="R103" i="25"/>
  <c r="Q103" i="25"/>
  <c r="O103" i="25"/>
  <c r="N103" i="25"/>
  <c r="L103" i="25"/>
  <c r="K103" i="25"/>
  <c r="AJ102" i="25"/>
  <c r="X102" i="25"/>
  <c r="W102" i="25"/>
  <c r="U102" i="25"/>
  <c r="T102" i="25"/>
  <c r="R102" i="25"/>
  <c r="Q102" i="25"/>
  <c r="O102" i="25"/>
  <c r="N102" i="25"/>
  <c r="L102" i="25"/>
  <c r="K102" i="25"/>
  <c r="AJ101" i="25"/>
  <c r="X101" i="25"/>
  <c r="W101" i="25"/>
  <c r="U101" i="25"/>
  <c r="T101" i="25"/>
  <c r="R101" i="25"/>
  <c r="Q101" i="25"/>
  <c r="O101" i="25"/>
  <c r="N101" i="25"/>
  <c r="L101" i="25"/>
  <c r="K101" i="25"/>
  <c r="AJ100" i="25"/>
  <c r="X100" i="25"/>
  <c r="W100" i="25"/>
  <c r="U100" i="25"/>
  <c r="T100" i="25"/>
  <c r="R100" i="25"/>
  <c r="Q100" i="25"/>
  <c r="O100" i="25"/>
  <c r="N100" i="25"/>
  <c r="L100" i="25"/>
  <c r="K100" i="25"/>
  <c r="AJ99" i="25"/>
  <c r="X99" i="25"/>
  <c r="W99" i="25"/>
  <c r="U99" i="25"/>
  <c r="T99" i="25"/>
  <c r="R99" i="25"/>
  <c r="Q99" i="25"/>
  <c r="O99" i="25"/>
  <c r="N99" i="25"/>
  <c r="L99" i="25"/>
  <c r="K99" i="25"/>
  <c r="AJ98" i="25"/>
  <c r="X98" i="25"/>
  <c r="W98" i="25"/>
  <c r="U98" i="25"/>
  <c r="T98" i="25"/>
  <c r="R98" i="25"/>
  <c r="Q98" i="25"/>
  <c r="O98" i="25"/>
  <c r="N98" i="25"/>
  <c r="L98" i="25"/>
  <c r="K98" i="25"/>
  <c r="AJ97" i="25"/>
  <c r="X97" i="25"/>
  <c r="W97" i="25"/>
  <c r="U97" i="25"/>
  <c r="T97" i="25"/>
  <c r="R97" i="25"/>
  <c r="Q97" i="25"/>
  <c r="O97" i="25"/>
  <c r="N97" i="25"/>
  <c r="L97" i="25"/>
  <c r="K97" i="25"/>
  <c r="AJ96" i="25"/>
  <c r="X96" i="25"/>
  <c r="W96" i="25"/>
  <c r="U96" i="25"/>
  <c r="T96" i="25"/>
  <c r="R96" i="25"/>
  <c r="Q96" i="25"/>
  <c r="O96" i="25"/>
  <c r="N96" i="25"/>
  <c r="L96" i="25"/>
  <c r="K96" i="25"/>
  <c r="AJ95" i="25"/>
  <c r="X95" i="25"/>
  <c r="W95" i="25"/>
  <c r="U95" i="25"/>
  <c r="T95" i="25"/>
  <c r="R95" i="25"/>
  <c r="Q95" i="25"/>
  <c r="O95" i="25"/>
  <c r="N95" i="25"/>
  <c r="L95" i="25"/>
  <c r="K95" i="25"/>
  <c r="AJ94" i="25"/>
  <c r="X94" i="25"/>
  <c r="W94" i="25"/>
  <c r="U94" i="25"/>
  <c r="T94" i="25"/>
  <c r="R94" i="25"/>
  <c r="Q94" i="25"/>
  <c r="O94" i="25"/>
  <c r="N94" i="25"/>
  <c r="L94" i="25"/>
  <c r="K94" i="25"/>
  <c r="AJ93" i="25"/>
  <c r="X93" i="25"/>
  <c r="W93" i="25"/>
  <c r="U93" i="25"/>
  <c r="T93" i="25"/>
  <c r="R93" i="25"/>
  <c r="Q93" i="25"/>
  <c r="O93" i="25"/>
  <c r="N93" i="25"/>
  <c r="L93" i="25"/>
  <c r="K93" i="25"/>
  <c r="AJ92" i="25"/>
  <c r="X92" i="25"/>
  <c r="W92" i="25"/>
  <c r="U92" i="25"/>
  <c r="T92" i="25"/>
  <c r="R92" i="25"/>
  <c r="Q92" i="25"/>
  <c r="O92" i="25"/>
  <c r="N92" i="25"/>
  <c r="L92" i="25"/>
  <c r="K92" i="25"/>
  <c r="AJ91" i="25"/>
  <c r="X91" i="25"/>
  <c r="W91" i="25"/>
  <c r="U91" i="25"/>
  <c r="T91" i="25"/>
  <c r="R91" i="25"/>
  <c r="Q91" i="25"/>
  <c r="O91" i="25"/>
  <c r="N91" i="25"/>
  <c r="L91" i="25"/>
  <c r="K91" i="25"/>
  <c r="AJ90" i="25"/>
  <c r="X90" i="25"/>
  <c r="W90" i="25"/>
  <c r="U90" i="25"/>
  <c r="T90" i="25"/>
  <c r="R90" i="25"/>
  <c r="Q90" i="25"/>
  <c r="O90" i="25"/>
  <c r="N90" i="25"/>
  <c r="L90" i="25"/>
  <c r="K90" i="25"/>
  <c r="AJ89" i="25"/>
  <c r="X89" i="25"/>
  <c r="W89" i="25"/>
  <c r="U89" i="25"/>
  <c r="T89" i="25"/>
  <c r="R89" i="25"/>
  <c r="Q89" i="25"/>
  <c r="O89" i="25"/>
  <c r="N89" i="25"/>
  <c r="L89" i="25"/>
  <c r="K89" i="25"/>
  <c r="AJ88" i="25"/>
  <c r="X88" i="25"/>
  <c r="W88" i="25"/>
  <c r="U88" i="25"/>
  <c r="T88" i="25"/>
  <c r="R88" i="25"/>
  <c r="Q88" i="25"/>
  <c r="O88" i="25"/>
  <c r="N88" i="25"/>
  <c r="L88" i="25"/>
  <c r="K88" i="25"/>
  <c r="AJ87" i="25"/>
  <c r="X87" i="25"/>
  <c r="W87" i="25"/>
  <c r="U87" i="25"/>
  <c r="T87" i="25"/>
  <c r="R87" i="25"/>
  <c r="Q87" i="25"/>
  <c r="O87" i="25"/>
  <c r="N87" i="25"/>
  <c r="L87" i="25"/>
  <c r="K87" i="25"/>
  <c r="AJ86" i="25"/>
  <c r="X86" i="25"/>
  <c r="W86" i="25"/>
  <c r="U86" i="25"/>
  <c r="T86" i="25"/>
  <c r="R86" i="25"/>
  <c r="Q86" i="25"/>
  <c r="O86" i="25"/>
  <c r="N86" i="25"/>
  <c r="L86" i="25"/>
  <c r="K86" i="25"/>
  <c r="AJ85" i="25"/>
  <c r="X85" i="25"/>
  <c r="W85" i="25"/>
  <c r="U85" i="25"/>
  <c r="T85" i="25"/>
  <c r="R85" i="25"/>
  <c r="Q85" i="25"/>
  <c r="O85" i="25"/>
  <c r="N85" i="25"/>
  <c r="L85" i="25"/>
  <c r="K85" i="25"/>
  <c r="AJ84" i="25"/>
  <c r="X84" i="25"/>
  <c r="W84" i="25"/>
  <c r="U84" i="25"/>
  <c r="T84" i="25"/>
  <c r="R84" i="25"/>
  <c r="Q84" i="25"/>
  <c r="O84" i="25"/>
  <c r="N84" i="25"/>
  <c r="L84" i="25"/>
  <c r="K84" i="25"/>
  <c r="AJ83" i="25"/>
  <c r="X83" i="25"/>
  <c r="W83" i="25"/>
  <c r="U83" i="25"/>
  <c r="T83" i="25"/>
  <c r="R83" i="25"/>
  <c r="Q83" i="25"/>
  <c r="O83" i="25"/>
  <c r="N83" i="25"/>
  <c r="L83" i="25"/>
  <c r="K83" i="25"/>
  <c r="AJ82" i="25"/>
  <c r="X82" i="25"/>
  <c r="W82" i="25"/>
  <c r="U82" i="25"/>
  <c r="T82" i="25"/>
  <c r="R82" i="25"/>
  <c r="Q82" i="25"/>
  <c r="O82" i="25"/>
  <c r="N82" i="25"/>
  <c r="L82" i="25"/>
  <c r="K82" i="25"/>
  <c r="AJ81" i="25"/>
  <c r="X81" i="25"/>
  <c r="W81" i="25"/>
  <c r="U81" i="25"/>
  <c r="T81" i="25"/>
  <c r="R81" i="25"/>
  <c r="Q81" i="25"/>
  <c r="O81" i="25"/>
  <c r="N81" i="25"/>
  <c r="L81" i="25"/>
  <c r="K81" i="25"/>
  <c r="AJ80" i="25"/>
  <c r="X80" i="25"/>
  <c r="W80" i="25"/>
  <c r="U80" i="25"/>
  <c r="T80" i="25"/>
  <c r="R80" i="25"/>
  <c r="Q80" i="25"/>
  <c r="O80" i="25"/>
  <c r="N80" i="25"/>
  <c r="L80" i="25"/>
  <c r="K80" i="25"/>
  <c r="AJ79" i="25"/>
  <c r="X79" i="25"/>
  <c r="W79" i="25"/>
  <c r="U79" i="25"/>
  <c r="T79" i="25"/>
  <c r="R79" i="25"/>
  <c r="Q79" i="25"/>
  <c r="O79" i="25"/>
  <c r="N79" i="25"/>
  <c r="L79" i="25"/>
  <c r="K79" i="25"/>
  <c r="AJ78" i="25"/>
  <c r="X78" i="25"/>
  <c r="W78" i="25"/>
  <c r="U78" i="25"/>
  <c r="T78" i="25"/>
  <c r="R78" i="25"/>
  <c r="Q78" i="25"/>
  <c r="O78" i="25"/>
  <c r="N78" i="25"/>
  <c r="L78" i="25"/>
  <c r="K78" i="25"/>
  <c r="AJ77" i="25"/>
  <c r="X77" i="25"/>
  <c r="W77" i="25"/>
  <c r="U77" i="25"/>
  <c r="T77" i="25"/>
  <c r="R77" i="25"/>
  <c r="Q77" i="25"/>
  <c r="O77" i="25"/>
  <c r="N77" i="25"/>
  <c r="L77" i="25"/>
  <c r="K77" i="25"/>
  <c r="AJ76" i="25"/>
  <c r="X76" i="25"/>
  <c r="W76" i="25"/>
  <c r="U76" i="25"/>
  <c r="T76" i="25"/>
  <c r="R76" i="25"/>
  <c r="Q76" i="25"/>
  <c r="O76" i="25"/>
  <c r="N76" i="25"/>
  <c r="L76" i="25"/>
  <c r="K76" i="25"/>
  <c r="AJ75" i="25"/>
  <c r="X75" i="25"/>
  <c r="W75" i="25"/>
  <c r="U75" i="25"/>
  <c r="T75" i="25"/>
  <c r="R75" i="25"/>
  <c r="Q75" i="25"/>
  <c r="O75" i="25"/>
  <c r="N75" i="25"/>
  <c r="L75" i="25"/>
  <c r="K75" i="25"/>
  <c r="AJ74" i="25"/>
  <c r="X74" i="25"/>
  <c r="W74" i="25"/>
  <c r="U74" i="25"/>
  <c r="T74" i="25"/>
  <c r="R74" i="25"/>
  <c r="Q74" i="25"/>
  <c r="O74" i="25"/>
  <c r="N74" i="25"/>
  <c r="L74" i="25"/>
  <c r="K74" i="25"/>
  <c r="AJ73" i="25"/>
  <c r="X73" i="25"/>
  <c r="W73" i="25"/>
  <c r="U73" i="25"/>
  <c r="T73" i="25"/>
  <c r="R73" i="25"/>
  <c r="Q73" i="25"/>
  <c r="O73" i="25"/>
  <c r="N73" i="25"/>
  <c r="L73" i="25"/>
  <c r="K73" i="25"/>
  <c r="AJ72" i="25"/>
  <c r="X72" i="25"/>
  <c r="W72" i="25"/>
  <c r="U72" i="25"/>
  <c r="T72" i="25"/>
  <c r="R72" i="25"/>
  <c r="Q72" i="25"/>
  <c r="O72" i="25"/>
  <c r="N72" i="25"/>
  <c r="L72" i="25"/>
  <c r="K72" i="25"/>
  <c r="AJ71" i="25"/>
  <c r="X71" i="25"/>
  <c r="W71" i="25"/>
  <c r="U71" i="25"/>
  <c r="T71" i="25"/>
  <c r="R71" i="25"/>
  <c r="Q71" i="25"/>
  <c r="O71" i="25"/>
  <c r="N71" i="25"/>
  <c r="L71" i="25"/>
  <c r="K71" i="25"/>
  <c r="AJ70" i="25"/>
  <c r="X70" i="25"/>
  <c r="W70" i="25"/>
  <c r="U70" i="25"/>
  <c r="T70" i="25"/>
  <c r="R70" i="25"/>
  <c r="Q70" i="25"/>
  <c r="O70" i="25"/>
  <c r="N70" i="25"/>
  <c r="L70" i="25"/>
  <c r="K70" i="25"/>
  <c r="AJ69" i="25"/>
  <c r="X69" i="25"/>
  <c r="W69" i="25"/>
  <c r="U69" i="25"/>
  <c r="T69" i="25"/>
  <c r="R69" i="25"/>
  <c r="Q69" i="25"/>
  <c r="O69" i="25"/>
  <c r="N69" i="25"/>
  <c r="L69" i="25"/>
  <c r="K69" i="25"/>
  <c r="AJ68" i="25"/>
  <c r="X68" i="25"/>
  <c r="W68" i="25"/>
  <c r="U68" i="25"/>
  <c r="T68" i="25"/>
  <c r="R68" i="25"/>
  <c r="Q68" i="25"/>
  <c r="O68" i="25"/>
  <c r="N68" i="25"/>
  <c r="L68" i="25"/>
  <c r="K68" i="25"/>
  <c r="AJ67" i="25"/>
  <c r="X67" i="25"/>
  <c r="W67" i="25"/>
  <c r="U67" i="25"/>
  <c r="T67" i="25"/>
  <c r="R67" i="25"/>
  <c r="Q67" i="25"/>
  <c r="O67" i="25"/>
  <c r="N67" i="25"/>
  <c r="L67" i="25"/>
  <c r="K67" i="25"/>
  <c r="AJ66" i="25"/>
  <c r="X66" i="25"/>
  <c r="W66" i="25"/>
  <c r="U66" i="25"/>
  <c r="T66" i="25"/>
  <c r="R66" i="25"/>
  <c r="Q66" i="25"/>
  <c r="O66" i="25"/>
  <c r="N66" i="25"/>
  <c r="L66" i="25"/>
  <c r="K66" i="25"/>
  <c r="AJ65" i="25"/>
  <c r="X65" i="25"/>
  <c r="W65" i="25"/>
  <c r="U65" i="25"/>
  <c r="T65" i="25"/>
  <c r="R65" i="25"/>
  <c r="Q65" i="25"/>
  <c r="O65" i="25"/>
  <c r="N65" i="25"/>
  <c r="L65" i="25"/>
  <c r="K65" i="25"/>
  <c r="AJ64" i="25"/>
  <c r="X64" i="25"/>
  <c r="W64" i="25"/>
  <c r="U64" i="25"/>
  <c r="T64" i="25"/>
  <c r="R64" i="25"/>
  <c r="Q64" i="25"/>
  <c r="O64" i="25"/>
  <c r="N64" i="25"/>
  <c r="L64" i="25"/>
  <c r="K64" i="25"/>
  <c r="AJ63" i="25"/>
  <c r="X63" i="25"/>
  <c r="W63" i="25"/>
  <c r="U63" i="25"/>
  <c r="T63" i="25"/>
  <c r="R63" i="25"/>
  <c r="Q63" i="25"/>
  <c r="O63" i="25"/>
  <c r="N63" i="25"/>
  <c r="L63" i="25"/>
  <c r="K63" i="25"/>
  <c r="AJ62" i="25"/>
  <c r="X62" i="25"/>
  <c r="W62" i="25"/>
  <c r="U62" i="25"/>
  <c r="T62" i="25"/>
  <c r="R62" i="25"/>
  <c r="Q62" i="25"/>
  <c r="O62" i="25"/>
  <c r="N62" i="25"/>
  <c r="L62" i="25"/>
  <c r="K62" i="25"/>
  <c r="AJ61" i="25"/>
  <c r="X61" i="25"/>
  <c r="W61" i="25"/>
  <c r="U61" i="25"/>
  <c r="T61" i="25"/>
  <c r="R61" i="25"/>
  <c r="Q61" i="25"/>
  <c r="O61" i="25"/>
  <c r="N61" i="25"/>
  <c r="L61" i="25"/>
  <c r="K61" i="25"/>
  <c r="AJ60" i="25"/>
  <c r="X60" i="25"/>
  <c r="W60" i="25"/>
  <c r="U60" i="25"/>
  <c r="T60" i="25"/>
  <c r="R60" i="25"/>
  <c r="Q60" i="25"/>
  <c r="O60" i="25"/>
  <c r="N60" i="25"/>
  <c r="L60" i="25"/>
  <c r="K60" i="25"/>
  <c r="AJ59" i="25"/>
  <c r="X59" i="25"/>
  <c r="W59" i="25"/>
  <c r="U59" i="25"/>
  <c r="T59" i="25"/>
  <c r="R59" i="25"/>
  <c r="Q59" i="25"/>
  <c r="O59" i="25"/>
  <c r="N59" i="25"/>
  <c r="L59" i="25"/>
  <c r="K59" i="25"/>
  <c r="AJ58" i="25"/>
  <c r="X58" i="25"/>
  <c r="W58" i="25"/>
  <c r="U58" i="25"/>
  <c r="T58" i="25"/>
  <c r="R58" i="25"/>
  <c r="Q58" i="25"/>
  <c r="O58" i="25"/>
  <c r="N58" i="25"/>
  <c r="L58" i="25"/>
  <c r="K58" i="25"/>
  <c r="AJ57" i="25"/>
  <c r="X57" i="25"/>
  <c r="W57" i="25"/>
  <c r="U57" i="25"/>
  <c r="T57" i="25"/>
  <c r="R57" i="25"/>
  <c r="Q57" i="25"/>
  <c r="O57" i="25"/>
  <c r="N57" i="25"/>
  <c r="L57" i="25"/>
  <c r="K57" i="25"/>
  <c r="AJ56" i="25"/>
  <c r="X56" i="25"/>
  <c r="W56" i="25"/>
  <c r="U56" i="25"/>
  <c r="T56" i="25"/>
  <c r="R56" i="25"/>
  <c r="Q56" i="25"/>
  <c r="O56" i="25"/>
  <c r="N56" i="25"/>
  <c r="L56" i="25"/>
  <c r="K56" i="25"/>
  <c r="AJ55" i="25"/>
  <c r="X55" i="25"/>
  <c r="W55" i="25"/>
  <c r="U55" i="25"/>
  <c r="T55" i="25"/>
  <c r="R55" i="25"/>
  <c r="Q55" i="25"/>
  <c r="O55" i="25"/>
  <c r="N55" i="25"/>
  <c r="L55" i="25"/>
  <c r="K55" i="25"/>
  <c r="AJ54" i="25"/>
  <c r="X54" i="25"/>
  <c r="W54" i="25"/>
  <c r="U54" i="25"/>
  <c r="T54" i="25"/>
  <c r="R54" i="25"/>
  <c r="Q54" i="25"/>
  <c r="O54" i="25"/>
  <c r="N54" i="25"/>
  <c r="L54" i="25"/>
  <c r="K54" i="25"/>
  <c r="AJ53" i="25"/>
  <c r="X53" i="25"/>
  <c r="W53" i="25"/>
  <c r="U53" i="25"/>
  <c r="T53" i="25"/>
  <c r="R53" i="25"/>
  <c r="Q53" i="25"/>
  <c r="O53" i="25"/>
  <c r="N53" i="25"/>
  <c r="L53" i="25"/>
  <c r="K53" i="25"/>
  <c r="AJ52" i="25"/>
  <c r="X52" i="25"/>
  <c r="W52" i="25"/>
  <c r="U52" i="25"/>
  <c r="T52" i="25"/>
  <c r="R52" i="25"/>
  <c r="Q52" i="25"/>
  <c r="O52" i="25"/>
  <c r="N52" i="25"/>
  <c r="L52" i="25"/>
  <c r="K52" i="25"/>
  <c r="AJ51" i="25"/>
  <c r="X51" i="25"/>
  <c r="W51" i="25"/>
  <c r="U51" i="25"/>
  <c r="T51" i="25"/>
  <c r="R51" i="25"/>
  <c r="Q51" i="25"/>
  <c r="O51" i="25"/>
  <c r="N51" i="25"/>
  <c r="L51" i="25"/>
  <c r="K51" i="25"/>
  <c r="AJ50" i="25"/>
  <c r="X50" i="25"/>
  <c r="W50" i="25"/>
  <c r="U50" i="25"/>
  <c r="T50" i="25"/>
  <c r="R50" i="25"/>
  <c r="Q50" i="25"/>
  <c r="O50" i="25"/>
  <c r="N50" i="25"/>
  <c r="L50" i="25"/>
  <c r="K50" i="25"/>
  <c r="AJ49" i="25"/>
  <c r="X49" i="25"/>
  <c r="W49" i="25"/>
  <c r="U49" i="25"/>
  <c r="T49" i="25"/>
  <c r="R49" i="25"/>
  <c r="Q49" i="25"/>
  <c r="O49" i="25"/>
  <c r="N49" i="25"/>
  <c r="L49" i="25"/>
  <c r="K49" i="25"/>
  <c r="AJ48" i="25"/>
  <c r="X48" i="25"/>
  <c r="W48" i="25"/>
  <c r="U48" i="25"/>
  <c r="T48" i="25"/>
  <c r="R48" i="25"/>
  <c r="Q48" i="25"/>
  <c r="O48" i="25"/>
  <c r="N48" i="25"/>
  <c r="L48" i="25"/>
  <c r="K48" i="25"/>
  <c r="AJ47" i="25"/>
  <c r="X47" i="25"/>
  <c r="W47" i="25"/>
  <c r="U47" i="25"/>
  <c r="T47" i="25"/>
  <c r="R47" i="25"/>
  <c r="Q47" i="25"/>
  <c r="O47" i="25"/>
  <c r="N47" i="25"/>
  <c r="L47" i="25"/>
  <c r="K47" i="25"/>
  <c r="AJ46" i="25"/>
  <c r="X46" i="25"/>
  <c r="W46" i="25"/>
  <c r="U46" i="25"/>
  <c r="T46" i="25"/>
  <c r="R46" i="25"/>
  <c r="Q46" i="25"/>
  <c r="O46" i="25"/>
  <c r="N46" i="25"/>
  <c r="L46" i="25"/>
  <c r="K46" i="25"/>
  <c r="AJ45" i="25"/>
  <c r="X45" i="25"/>
  <c r="W45" i="25"/>
  <c r="U45" i="25"/>
  <c r="T45" i="25"/>
  <c r="R45" i="25"/>
  <c r="Q45" i="25"/>
  <c r="O45" i="25"/>
  <c r="N45" i="25"/>
  <c r="L45" i="25"/>
  <c r="K45" i="25"/>
  <c r="AJ44" i="25"/>
  <c r="X44" i="25"/>
  <c r="W44" i="25"/>
  <c r="U44" i="25"/>
  <c r="T44" i="25"/>
  <c r="R44" i="25"/>
  <c r="Q44" i="25"/>
  <c r="O44" i="25"/>
  <c r="N44" i="25"/>
  <c r="L44" i="25"/>
  <c r="K44" i="25"/>
  <c r="AJ43" i="25"/>
  <c r="X43" i="25"/>
  <c r="W43" i="25"/>
  <c r="U43" i="25"/>
  <c r="T43" i="25"/>
  <c r="R43" i="25"/>
  <c r="Q43" i="25"/>
  <c r="O43" i="25"/>
  <c r="N43" i="25"/>
  <c r="L43" i="25"/>
  <c r="K43" i="25"/>
  <c r="AJ42" i="25"/>
  <c r="X42" i="25"/>
  <c r="W42" i="25"/>
  <c r="U42" i="25"/>
  <c r="T42" i="25"/>
  <c r="R42" i="25"/>
  <c r="Q42" i="25"/>
  <c r="O42" i="25"/>
  <c r="N42" i="25"/>
  <c r="L42" i="25"/>
  <c r="K42" i="25"/>
  <c r="AJ41" i="25"/>
  <c r="X41" i="25"/>
  <c r="W41" i="25"/>
  <c r="U41" i="25"/>
  <c r="T41" i="25"/>
  <c r="R41" i="25"/>
  <c r="Q41" i="25"/>
  <c r="O41" i="25"/>
  <c r="N41" i="25"/>
  <c r="L41" i="25"/>
  <c r="K41" i="25"/>
  <c r="AJ40" i="25"/>
  <c r="X40" i="25"/>
  <c r="W40" i="25"/>
  <c r="U40" i="25"/>
  <c r="T40" i="25"/>
  <c r="R40" i="25"/>
  <c r="Q40" i="25"/>
  <c r="O40" i="25"/>
  <c r="N40" i="25"/>
  <c r="L40" i="25"/>
  <c r="K40" i="25"/>
  <c r="AJ39" i="25"/>
  <c r="X39" i="25"/>
  <c r="W39" i="25"/>
  <c r="U39" i="25"/>
  <c r="T39" i="25"/>
  <c r="R39" i="25"/>
  <c r="Q39" i="25"/>
  <c r="O39" i="25"/>
  <c r="N39" i="25"/>
  <c r="L39" i="25"/>
  <c r="K39" i="25"/>
  <c r="AJ38" i="25"/>
  <c r="X38" i="25"/>
  <c r="W38" i="25"/>
  <c r="U38" i="25"/>
  <c r="T38" i="25"/>
  <c r="R38" i="25"/>
  <c r="Q38" i="25"/>
  <c r="O38" i="25"/>
  <c r="N38" i="25"/>
  <c r="L38" i="25"/>
  <c r="K38" i="25"/>
  <c r="AJ37" i="25"/>
  <c r="X37" i="25"/>
  <c r="W37" i="25"/>
  <c r="U37" i="25"/>
  <c r="T37" i="25"/>
  <c r="R37" i="25"/>
  <c r="Q37" i="25"/>
  <c r="O37" i="25"/>
  <c r="N37" i="25"/>
  <c r="L37" i="25"/>
  <c r="K37" i="25"/>
  <c r="AJ36" i="25"/>
  <c r="X36" i="25"/>
  <c r="W36" i="25"/>
  <c r="U36" i="25"/>
  <c r="T36" i="25"/>
  <c r="R36" i="25"/>
  <c r="Q36" i="25"/>
  <c r="O36" i="25"/>
  <c r="N36" i="25"/>
  <c r="L36" i="25"/>
  <c r="K36" i="25"/>
  <c r="AJ35" i="25"/>
  <c r="X35" i="25"/>
  <c r="W35" i="25"/>
  <c r="U35" i="25"/>
  <c r="T35" i="25"/>
  <c r="R35" i="25"/>
  <c r="Q35" i="25"/>
  <c r="O35" i="25"/>
  <c r="N35" i="25"/>
  <c r="L35" i="25"/>
  <c r="K35" i="25"/>
  <c r="AJ34" i="25"/>
  <c r="X34" i="25"/>
  <c r="W34" i="25"/>
  <c r="U34" i="25"/>
  <c r="T34" i="25"/>
  <c r="R34" i="25"/>
  <c r="Q34" i="25"/>
  <c r="O34" i="25"/>
  <c r="N34" i="25"/>
  <c r="L34" i="25"/>
  <c r="K34" i="25"/>
  <c r="AJ33" i="25"/>
  <c r="X33" i="25"/>
  <c r="W33" i="25"/>
  <c r="U33" i="25"/>
  <c r="T33" i="25"/>
  <c r="R33" i="25"/>
  <c r="Q33" i="25"/>
  <c r="O33" i="25"/>
  <c r="N33" i="25"/>
  <c r="L33" i="25"/>
  <c r="K33" i="25"/>
  <c r="AJ32" i="25"/>
  <c r="X32" i="25"/>
  <c r="W32" i="25"/>
  <c r="U32" i="25"/>
  <c r="T32" i="25"/>
  <c r="R32" i="25"/>
  <c r="Q32" i="25"/>
  <c r="O32" i="25"/>
  <c r="N32" i="25"/>
  <c r="L32" i="25"/>
  <c r="K32" i="25"/>
  <c r="AJ31" i="25"/>
  <c r="X31" i="25"/>
  <c r="W31" i="25"/>
  <c r="U31" i="25"/>
  <c r="T31" i="25"/>
  <c r="R31" i="25"/>
  <c r="Q31" i="25"/>
  <c r="O31" i="25"/>
  <c r="N31" i="25"/>
  <c r="L31" i="25"/>
  <c r="K31" i="25"/>
  <c r="AJ30" i="25"/>
  <c r="X30" i="25"/>
  <c r="W30" i="25"/>
  <c r="U30" i="25"/>
  <c r="T30" i="25"/>
  <c r="R30" i="25"/>
  <c r="Q30" i="25"/>
  <c r="O30" i="25"/>
  <c r="N30" i="25"/>
  <c r="L30" i="25"/>
  <c r="K30" i="25"/>
  <c r="AJ29" i="25"/>
  <c r="X29" i="25"/>
  <c r="W29" i="25"/>
  <c r="U29" i="25"/>
  <c r="T29" i="25"/>
  <c r="R29" i="25"/>
  <c r="Q29" i="25"/>
  <c r="O29" i="25"/>
  <c r="N29" i="25"/>
  <c r="L29" i="25"/>
  <c r="K29" i="25"/>
  <c r="AJ28" i="25"/>
  <c r="X28" i="25"/>
  <c r="W28" i="25"/>
  <c r="U28" i="25"/>
  <c r="T28" i="25"/>
  <c r="R28" i="25"/>
  <c r="Q28" i="25"/>
  <c r="O28" i="25"/>
  <c r="N28" i="25"/>
  <c r="L28" i="25"/>
  <c r="K28" i="25"/>
  <c r="AJ27" i="25"/>
  <c r="X27" i="25"/>
  <c r="W27" i="25"/>
  <c r="U27" i="25"/>
  <c r="T27" i="25"/>
  <c r="R27" i="25"/>
  <c r="Q27" i="25"/>
  <c r="O27" i="25"/>
  <c r="N27" i="25"/>
  <c r="L27" i="25"/>
  <c r="K27" i="25"/>
  <c r="AJ26" i="25"/>
  <c r="X26" i="25"/>
  <c r="W26" i="25"/>
  <c r="U26" i="25"/>
  <c r="T26" i="25"/>
  <c r="R26" i="25"/>
  <c r="Q26" i="25"/>
  <c r="O26" i="25"/>
  <c r="N26" i="25"/>
  <c r="L26" i="25"/>
  <c r="K26" i="25"/>
  <c r="AJ25" i="25"/>
  <c r="X25" i="25"/>
  <c r="W25" i="25"/>
  <c r="U25" i="25"/>
  <c r="T25" i="25"/>
  <c r="R25" i="25"/>
  <c r="Q25" i="25"/>
  <c r="O25" i="25"/>
  <c r="N25" i="25"/>
  <c r="L25" i="25"/>
  <c r="K25" i="25"/>
  <c r="AJ24" i="25"/>
  <c r="X24" i="25"/>
  <c r="W24" i="25"/>
  <c r="U24" i="25"/>
  <c r="T24" i="25"/>
  <c r="R24" i="25"/>
  <c r="Q24" i="25"/>
  <c r="O24" i="25"/>
  <c r="N24" i="25"/>
  <c r="L24" i="25"/>
  <c r="K24" i="25"/>
  <c r="AJ23" i="25"/>
  <c r="X23" i="25"/>
  <c r="W23" i="25"/>
  <c r="U23" i="25"/>
  <c r="T23" i="25"/>
  <c r="R23" i="25"/>
  <c r="Q23" i="25"/>
  <c r="O23" i="25"/>
  <c r="N23" i="25"/>
  <c r="L23" i="25"/>
  <c r="K23" i="25"/>
  <c r="AJ22" i="25"/>
  <c r="X22" i="25"/>
  <c r="W22" i="25"/>
  <c r="U22" i="25"/>
  <c r="T22" i="25"/>
  <c r="R22" i="25"/>
  <c r="Q22" i="25"/>
  <c r="O22" i="25"/>
  <c r="N22" i="25"/>
  <c r="L22" i="25"/>
  <c r="K22" i="25"/>
  <c r="AJ21" i="25"/>
  <c r="X21" i="25"/>
  <c r="W21" i="25"/>
  <c r="U21" i="25"/>
  <c r="T21" i="25"/>
  <c r="R21" i="25"/>
  <c r="Q21" i="25"/>
  <c r="O21" i="25"/>
  <c r="N21" i="25"/>
  <c r="L21" i="25"/>
  <c r="K21" i="25"/>
  <c r="AJ20" i="25"/>
  <c r="X20" i="25"/>
  <c r="W20" i="25"/>
  <c r="U20" i="25"/>
  <c r="T20" i="25"/>
  <c r="R20" i="25"/>
  <c r="Q20" i="25"/>
  <c r="O20" i="25"/>
  <c r="N20" i="25"/>
  <c r="L20" i="25"/>
  <c r="K20" i="25"/>
  <c r="AJ19" i="25"/>
  <c r="X19" i="25"/>
  <c r="W19" i="25"/>
  <c r="U19" i="25"/>
  <c r="T19" i="25"/>
  <c r="R19" i="25"/>
  <c r="Q19" i="25"/>
  <c r="O19" i="25"/>
  <c r="N19" i="25"/>
  <c r="L19" i="25"/>
  <c r="K19" i="25"/>
  <c r="AJ18" i="25"/>
  <c r="X18" i="25"/>
  <c r="W18" i="25"/>
  <c r="U18" i="25"/>
  <c r="T18" i="25"/>
  <c r="R18" i="25"/>
  <c r="Q18" i="25"/>
  <c r="O18" i="25"/>
  <c r="N18" i="25"/>
  <c r="L18" i="25"/>
  <c r="K18" i="25"/>
  <c r="AJ17" i="25"/>
  <c r="X17" i="25"/>
  <c r="W17" i="25"/>
  <c r="U17" i="25"/>
  <c r="T17" i="25"/>
  <c r="R17" i="25"/>
  <c r="Q17" i="25"/>
  <c r="O17" i="25"/>
  <c r="N17" i="25"/>
  <c r="L17" i="25"/>
  <c r="K17" i="25"/>
  <c r="AJ16" i="25"/>
  <c r="X16" i="25"/>
  <c r="W16" i="25"/>
  <c r="U16" i="25"/>
  <c r="T16" i="25"/>
  <c r="R16" i="25"/>
  <c r="Q16" i="25"/>
  <c r="O16" i="25"/>
  <c r="N16" i="25"/>
  <c r="L16" i="25"/>
  <c r="K16" i="25"/>
  <c r="AJ15" i="25"/>
  <c r="X15" i="25"/>
  <c r="W15" i="25"/>
  <c r="U15" i="25"/>
  <c r="T15" i="25"/>
  <c r="R15" i="25"/>
  <c r="Q15" i="25"/>
  <c r="O15" i="25"/>
  <c r="N15" i="25"/>
  <c r="L15" i="25"/>
  <c r="K15" i="25"/>
  <c r="AJ14" i="25"/>
  <c r="U14" i="25"/>
  <c r="T14" i="25"/>
  <c r="R14" i="25"/>
  <c r="Q14" i="25"/>
  <c r="O14" i="25"/>
  <c r="N14" i="25"/>
  <c r="L14" i="25"/>
  <c r="K14" i="25"/>
  <c r="AV10" i="25"/>
  <c r="AQ10" i="25"/>
  <c r="AF18" i="25" s="1"/>
  <c r="AG18" i="25" s="1"/>
  <c r="AJ206" i="24"/>
  <c r="X206" i="24"/>
  <c r="W206" i="24"/>
  <c r="U206" i="24"/>
  <c r="T206" i="24"/>
  <c r="R206" i="24"/>
  <c r="Q206" i="24"/>
  <c r="O206" i="24"/>
  <c r="N206" i="24"/>
  <c r="L206" i="24"/>
  <c r="K206" i="24"/>
  <c r="AJ205" i="24"/>
  <c r="X205" i="24"/>
  <c r="W205" i="24"/>
  <c r="U205" i="24"/>
  <c r="T205" i="24"/>
  <c r="R205" i="24"/>
  <c r="Q205" i="24"/>
  <c r="O205" i="24"/>
  <c r="N205" i="24"/>
  <c r="L205" i="24"/>
  <c r="K205" i="24"/>
  <c r="AJ204" i="24"/>
  <c r="X204" i="24"/>
  <c r="W204" i="24"/>
  <c r="U204" i="24"/>
  <c r="T204" i="24"/>
  <c r="R204" i="24"/>
  <c r="Q204" i="24"/>
  <c r="O204" i="24"/>
  <c r="N204" i="24"/>
  <c r="L204" i="24"/>
  <c r="K204" i="24"/>
  <c r="AJ203" i="24"/>
  <c r="X203" i="24"/>
  <c r="W203" i="24"/>
  <c r="U203" i="24"/>
  <c r="T203" i="24"/>
  <c r="R203" i="24"/>
  <c r="Q203" i="24"/>
  <c r="O203" i="24"/>
  <c r="N203" i="24"/>
  <c r="L203" i="24"/>
  <c r="K203" i="24"/>
  <c r="AJ202" i="24"/>
  <c r="X202" i="24"/>
  <c r="W202" i="24"/>
  <c r="U202" i="24"/>
  <c r="T202" i="24"/>
  <c r="R202" i="24"/>
  <c r="Q202" i="24"/>
  <c r="O202" i="24"/>
  <c r="N202" i="24"/>
  <c r="L202" i="24"/>
  <c r="K202" i="24"/>
  <c r="AJ201" i="24"/>
  <c r="X201" i="24"/>
  <c r="W201" i="24"/>
  <c r="U201" i="24"/>
  <c r="T201" i="24"/>
  <c r="R201" i="24"/>
  <c r="Q201" i="24"/>
  <c r="O201" i="24"/>
  <c r="N201" i="24"/>
  <c r="L201" i="24"/>
  <c r="K201" i="24"/>
  <c r="AJ200" i="24"/>
  <c r="X200" i="24"/>
  <c r="W200" i="24"/>
  <c r="U200" i="24"/>
  <c r="T200" i="24"/>
  <c r="R200" i="24"/>
  <c r="Q200" i="24"/>
  <c r="O200" i="24"/>
  <c r="N200" i="24"/>
  <c r="L200" i="24"/>
  <c r="K200" i="24"/>
  <c r="AJ199" i="24"/>
  <c r="X199" i="24"/>
  <c r="W199" i="24"/>
  <c r="U199" i="24"/>
  <c r="T199" i="24"/>
  <c r="R199" i="24"/>
  <c r="Q199" i="24"/>
  <c r="O199" i="24"/>
  <c r="N199" i="24"/>
  <c r="L199" i="24"/>
  <c r="K199" i="24"/>
  <c r="AJ198" i="24"/>
  <c r="X198" i="24"/>
  <c r="W198" i="24"/>
  <c r="U198" i="24"/>
  <c r="T198" i="24"/>
  <c r="R198" i="24"/>
  <c r="Q198" i="24"/>
  <c r="O198" i="24"/>
  <c r="N198" i="24"/>
  <c r="L198" i="24"/>
  <c r="K198" i="24"/>
  <c r="AJ197" i="24"/>
  <c r="X197" i="24"/>
  <c r="W197" i="24"/>
  <c r="U197" i="24"/>
  <c r="T197" i="24"/>
  <c r="R197" i="24"/>
  <c r="Q197" i="24"/>
  <c r="O197" i="24"/>
  <c r="N197" i="24"/>
  <c r="L197" i="24"/>
  <c r="K197" i="24"/>
  <c r="AJ196" i="24"/>
  <c r="X196" i="24"/>
  <c r="W196" i="24"/>
  <c r="U196" i="24"/>
  <c r="T196" i="24"/>
  <c r="R196" i="24"/>
  <c r="Q196" i="24"/>
  <c r="O196" i="24"/>
  <c r="N196" i="24"/>
  <c r="L196" i="24"/>
  <c r="K196" i="24"/>
  <c r="AJ195" i="24"/>
  <c r="X195" i="24"/>
  <c r="W195" i="24"/>
  <c r="U195" i="24"/>
  <c r="T195" i="24"/>
  <c r="R195" i="24"/>
  <c r="Q195" i="24"/>
  <c r="O195" i="24"/>
  <c r="N195" i="24"/>
  <c r="L195" i="24"/>
  <c r="K195" i="24"/>
  <c r="AJ194" i="24"/>
  <c r="X194" i="24"/>
  <c r="W194" i="24"/>
  <c r="U194" i="24"/>
  <c r="T194" i="24"/>
  <c r="R194" i="24"/>
  <c r="Q194" i="24"/>
  <c r="O194" i="24"/>
  <c r="N194" i="24"/>
  <c r="L194" i="24"/>
  <c r="K194" i="24"/>
  <c r="AJ193" i="24"/>
  <c r="X193" i="24"/>
  <c r="W193" i="24"/>
  <c r="U193" i="24"/>
  <c r="T193" i="24"/>
  <c r="R193" i="24"/>
  <c r="Q193" i="24"/>
  <c r="O193" i="24"/>
  <c r="N193" i="24"/>
  <c r="L193" i="24"/>
  <c r="K193" i="24"/>
  <c r="AJ192" i="24"/>
  <c r="X192" i="24"/>
  <c r="W192" i="24"/>
  <c r="U192" i="24"/>
  <c r="T192" i="24"/>
  <c r="R192" i="24"/>
  <c r="Q192" i="24"/>
  <c r="O192" i="24"/>
  <c r="N192" i="24"/>
  <c r="L192" i="24"/>
  <c r="K192" i="24"/>
  <c r="AJ191" i="24"/>
  <c r="X191" i="24"/>
  <c r="W191" i="24"/>
  <c r="U191" i="24"/>
  <c r="T191" i="24"/>
  <c r="R191" i="24"/>
  <c r="Q191" i="24"/>
  <c r="O191" i="24"/>
  <c r="N191" i="24"/>
  <c r="L191" i="24"/>
  <c r="K191" i="24"/>
  <c r="AJ190" i="24"/>
  <c r="X190" i="24"/>
  <c r="W190" i="24"/>
  <c r="U190" i="24"/>
  <c r="T190" i="24"/>
  <c r="R190" i="24"/>
  <c r="Q190" i="24"/>
  <c r="O190" i="24"/>
  <c r="N190" i="24"/>
  <c r="L190" i="24"/>
  <c r="K190" i="24"/>
  <c r="AJ189" i="24"/>
  <c r="X189" i="24"/>
  <c r="W189" i="24"/>
  <c r="U189" i="24"/>
  <c r="T189" i="24"/>
  <c r="R189" i="24"/>
  <c r="Q189" i="24"/>
  <c r="O189" i="24"/>
  <c r="N189" i="24"/>
  <c r="L189" i="24"/>
  <c r="K189" i="24"/>
  <c r="AJ188" i="24"/>
  <c r="X188" i="24"/>
  <c r="W188" i="24"/>
  <c r="U188" i="24"/>
  <c r="T188" i="24"/>
  <c r="R188" i="24"/>
  <c r="Q188" i="24"/>
  <c r="O188" i="24"/>
  <c r="N188" i="24"/>
  <c r="L188" i="24"/>
  <c r="K188" i="24"/>
  <c r="AJ187" i="24"/>
  <c r="X187" i="24"/>
  <c r="W187" i="24"/>
  <c r="U187" i="24"/>
  <c r="T187" i="24"/>
  <c r="R187" i="24"/>
  <c r="Q187" i="24"/>
  <c r="O187" i="24"/>
  <c r="N187" i="24"/>
  <c r="L187" i="24"/>
  <c r="K187" i="24"/>
  <c r="AJ186" i="24"/>
  <c r="X186" i="24"/>
  <c r="W186" i="24"/>
  <c r="U186" i="24"/>
  <c r="T186" i="24"/>
  <c r="R186" i="24"/>
  <c r="Q186" i="24"/>
  <c r="O186" i="24"/>
  <c r="N186" i="24"/>
  <c r="L186" i="24"/>
  <c r="K186" i="24"/>
  <c r="AJ185" i="24"/>
  <c r="X185" i="24"/>
  <c r="W185" i="24"/>
  <c r="U185" i="24"/>
  <c r="T185" i="24"/>
  <c r="R185" i="24"/>
  <c r="Q185" i="24"/>
  <c r="O185" i="24"/>
  <c r="N185" i="24"/>
  <c r="L185" i="24"/>
  <c r="K185" i="24"/>
  <c r="AJ142" i="24"/>
  <c r="X142" i="24"/>
  <c r="W142" i="24"/>
  <c r="U142" i="24"/>
  <c r="T142" i="24"/>
  <c r="R142" i="24"/>
  <c r="Q142" i="24"/>
  <c r="O142" i="24"/>
  <c r="N142" i="24"/>
  <c r="L142" i="24"/>
  <c r="K142" i="24"/>
  <c r="AJ141" i="24"/>
  <c r="X141" i="24"/>
  <c r="W141" i="24"/>
  <c r="U141" i="24"/>
  <c r="T141" i="24"/>
  <c r="R141" i="24"/>
  <c r="Q141" i="24"/>
  <c r="O141" i="24"/>
  <c r="N141" i="24"/>
  <c r="L141" i="24"/>
  <c r="K141" i="24"/>
  <c r="AJ140" i="24"/>
  <c r="X140" i="24"/>
  <c r="W140" i="24"/>
  <c r="U140" i="24"/>
  <c r="T140" i="24"/>
  <c r="R140" i="24"/>
  <c r="Q140" i="24"/>
  <c r="O140" i="24"/>
  <c r="N140" i="24"/>
  <c r="L140" i="24"/>
  <c r="K140" i="24"/>
  <c r="AJ139" i="24"/>
  <c r="X139" i="24"/>
  <c r="W139" i="24"/>
  <c r="U139" i="24"/>
  <c r="T139" i="24"/>
  <c r="R139" i="24"/>
  <c r="Q139" i="24"/>
  <c r="O139" i="24"/>
  <c r="N139" i="24"/>
  <c r="L139" i="24"/>
  <c r="K139" i="24"/>
  <c r="AJ138" i="24"/>
  <c r="X138" i="24"/>
  <c r="W138" i="24"/>
  <c r="U138" i="24"/>
  <c r="T138" i="24"/>
  <c r="R138" i="24"/>
  <c r="Q138" i="24"/>
  <c r="O138" i="24"/>
  <c r="N138" i="24"/>
  <c r="L138" i="24"/>
  <c r="K138" i="24"/>
  <c r="AJ137" i="24"/>
  <c r="X137" i="24"/>
  <c r="W137" i="24"/>
  <c r="U137" i="24"/>
  <c r="T137" i="24"/>
  <c r="R137" i="24"/>
  <c r="Q137" i="24"/>
  <c r="O137" i="24"/>
  <c r="N137" i="24"/>
  <c r="L137" i="24"/>
  <c r="K137" i="24"/>
  <c r="AJ136" i="24"/>
  <c r="X136" i="24"/>
  <c r="W136" i="24"/>
  <c r="U136" i="24"/>
  <c r="T136" i="24"/>
  <c r="R136" i="24"/>
  <c r="Q136" i="24"/>
  <c r="O136" i="24"/>
  <c r="N136" i="24"/>
  <c r="L136" i="24"/>
  <c r="K136" i="24"/>
  <c r="AJ135" i="24"/>
  <c r="X135" i="24"/>
  <c r="W135" i="24"/>
  <c r="U135" i="24"/>
  <c r="T135" i="24"/>
  <c r="R135" i="24"/>
  <c r="Q135" i="24"/>
  <c r="O135" i="24"/>
  <c r="N135" i="24"/>
  <c r="L135" i="24"/>
  <c r="K135" i="24"/>
  <c r="AJ134" i="24"/>
  <c r="X134" i="24"/>
  <c r="W134" i="24"/>
  <c r="U134" i="24"/>
  <c r="T134" i="24"/>
  <c r="R134" i="24"/>
  <c r="Q134" i="24"/>
  <c r="O134" i="24"/>
  <c r="N134" i="24"/>
  <c r="L134" i="24"/>
  <c r="K134" i="24"/>
  <c r="AJ133" i="24"/>
  <c r="X133" i="24"/>
  <c r="W133" i="24"/>
  <c r="U133" i="24"/>
  <c r="T133" i="24"/>
  <c r="R133" i="24"/>
  <c r="Q133" i="24"/>
  <c r="O133" i="24"/>
  <c r="N133" i="24"/>
  <c r="L133" i="24"/>
  <c r="K133" i="24"/>
  <c r="AJ132" i="24"/>
  <c r="X132" i="24"/>
  <c r="W132" i="24"/>
  <c r="U132" i="24"/>
  <c r="T132" i="24"/>
  <c r="R132" i="24"/>
  <c r="Q132" i="24"/>
  <c r="O132" i="24"/>
  <c r="N132" i="24"/>
  <c r="L132" i="24"/>
  <c r="K132" i="24"/>
  <c r="AJ131" i="24"/>
  <c r="X131" i="24"/>
  <c r="W131" i="24"/>
  <c r="U131" i="24"/>
  <c r="T131" i="24"/>
  <c r="R131" i="24"/>
  <c r="Q131" i="24"/>
  <c r="O131" i="24"/>
  <c r="N131" i="24"/>
  <c r="L131" i="24"/>
  <c r="K131" i="24"/>
  <c r="AJ130" i="24"/>
  <c r="X130" i="24"/>
  <c r="W130" i="24"/>
  <c r="U130" i="24"/>
  <c r="T130" i="24"/>
  <c r="R130" i="24"/>
  <c r="Q130" i="24"/>
  <c r="O130" i="24"/>
  <c r="N130" i="24"/>
  <c r="L130" i="24"/>
  <c r="K130" i="24"/>
  <c r="AJ129" i="24"/>
  <c r="X129" i="24"/>
  <c r="W129" i="24"/>
  <c r="U129" i="24"/>
  <c r="T129" i="24"/>
  <c r="R129" i="24"/>
  <c r="Q129" i="24"/>
  <c r="O129" i="24"/>
  <c r="N129" i="24"/>
  <c r="L129" i="24"/>
  <c r="K129" i="24"/>
  <c r="AJ128" i="24"/>
  <c r="X128" i="24"/>
  <c r="W128" i="24"/>
  <c r="U128" i="24"/>
  <c r="T128" i="24"/>
  <c r="R128" i="24"/>
  <c r="Q128" i="24"/>
  <c r="O128" i="24"/>
  <c r="N128" i="24"/>
  <c r="L128" i="24"/>
  <c r="K128" i="24"/>
  <c r="AJ127" i="24"/>
  <c r="X127" i="24"/>
  <c r="W127" i="24"/>
  <c r="U127" i="24"/>
  <c r="T127" i="24"/>
  <c r="R127" i="24"/>
  <c r="Q127" i="24"/>
  <c r="O127" i="24"/>
  <c r="N127" i="24"/>
  <c r="L127" i="24"/>
  <c r="K127" i="24"/>
  <c r="AJ126" i="24"/>
  <c r="X126" i="24"/>
  <c r="W126" i="24"/>
  <c r="U126" i="24"/>
  <c r="T126" i="24"/>
  <c r="R126" i="24"/>
  <c r="Q126" i="24"/>
  <c r="O126" i="24"/>
  <c r="N126" i="24"/>
  <c r="L126" i="24"/>
  <c r="K126" i="24"/>
  <c r="AJ125" i="24"/>
  <c r="X125" i="24"/>
  <c r="W125" i="24"/>
  <c r="U125" i="24"/>
  <c r="T125" i="24"/>
  <c r="R125" i="24"/>
  <c r="Q125" i="24"/>
  <c r="O125" i="24"/>
  <c r="N125" i="24"/>
  <c r="L125" i="24"/>
  <c r="K125" i="24"/>
  <c r="AJ124" i="24"/>
  <c r="X124" i="24"/>
  <c r="W124" i="24"/>
  <c r="U124" i="24"/>
  <c r="T124" i="24"/>
  <c r="R124" i="24"/>
  <c r="Q124" i="24"/>
  <c r="O124" i="24"/>
  <c r="N124" i="24"/>
  <c r="L124" i="24"/>
  <c r="K124" i="24"/>
  <c r="AJ123" i="24"/>
  <c r="X123" i="24"/>
  <c r="W123" i="24"/>
  <c r="U123" i="24"/>
  <c r="T123" i="24"/>
  <c r="R123" i="24"/>
  <c r="Q123" i="24"/>
  <c r="O123" i="24"/>
  <c r="N123" i="24"/>
  <c r="L123" i="24"/>
  <c r="K123" i="24"/>
  <c r="AJ122" i="24"/>
  <c r="X122" i="24"/>
  <c r="W122" i="24"/>
  <c r="U122" i="24"/>
  <c r="T122" i="24"/>
  <c r="R122" i="24"/>
  <c r="Q122" i="24"/>
  <c r="O122" i="24"/>
  <c r="N122" i="24"/>
  <c r="L122" i="24"/>
  <c r="K122" i="24"/>
  <c r="AJ121" i="24"/>
  <c r="X121" i="24"/>
  <c r="W121" i="24"/>
  <c r="U121" i="24"/>
  <c r="T121" i="24"/>
  <c r="R121" i="24"/>
  <c r="Q121" i="24"/>
  <c r="O121" i="24"/>
  <c r="N121" i="24"/>
  <c r="L121" i="24"/>
  <c r="K121" i="24"/>
  <c r="AJ120" i="24"/>
  <c r="X120" i="24"/>
  <c r="W120" i="24"/>
  <c r="U120" i="24"/>
  <c r="T120" i="24"/>
  <c r="R120" i="24"/>
  <c r="Q120" i="24"/>
  <c r="O120" i="24"/>
  <c r="N120" i="24"/>
  <c r="L120" i="24"/>
  <c r="K120" i="24"/>
  <c r="AJ119" i="24"/>
  <c r="X119" i="24"/>
  <c r="W119" i="24"/>
  <c r="U119" i="24"/>
  <c r="T119" i="24"/>
  <c r="R119" i="24"/>
  <c r="Q119" i="24"/>
  <c r="O119" i="24"/>
  <c r="N119" i="24"/>
  <c r="L119" i="24"/>
  <c r="K119" i="24"/>
  <c r="AJ118" i="24"/>
  <c r="X118" i="24"/>
  <c r="W118" i="24"/>
  <c r="U118" i="24"/>
  <c r="T118" i="24"/>
  <c r="R118" i="24"/>
  <c r="Q118" i="24"/>
  <c r="O118" i="24"/>
  <c r="N118" i="24"/>
  <c r="L118" i="24"/>
  <c r="K118" i="24"/>
  <c r="AJ117" i="24"/>
  <c r="X117" i="24"/>
  <c r="W117" i="24"/>
  <c r="U117" i="24"/>
  <c r="T117" i="24"/>
  <c r="R117" i="24"/>
  <c r="Q117" i="24"/>
  <c r="O117" i="24"/>
  <c r="N117" i="24"/>
  <c r="L117" i="24"/>
  <c r="K117" i="24"/>
  <c r="AJ116" i="24"/>
  <c r="X116" i="24"/>
  <c r="W116" i="24"/>
  <c r="U116" i="24"/>
  <c r="T116" i="24"/>
  <c r="R116" i="24"/>
  <c r="Q116" i="24"/>
  <c r="O116" i="24"/>
  <c r="N116" i="24"/>
  <c r="L116" i="24"/>
  <c r="K116" i="24"/>
  <c r="AJ115" i="24"/>
  <c r="X115" i="24"/>
  <c r="W115" i="24"/>
  <c r="U115" i="24"/>
  <c r="T115" i="24"/>
  <c r="R115" i="24"/>
  <c r="Q115" i="24"/>
  <c r="O115" i="24"/>
  <c r="N115" i="24"/>
  <c r="L115" i="24"/>
  <c r="K115" i="24"/>
  <c r="AJ114" i="24"/>
  <c r="X114" i="24"/>
  <c r="W114" i="24"/>
  <c r="U114" i="24"/>
  <c r="T114" i="24"/>
  <c r="R114" i="24"/>
  <c r="Q114" i="24"/>
  <c r="O114" i="24"/>
  <c r="N114" i="24"/>
  <c r="L114" i="24"/>
  <c r="K114" i="24"/>
  <c r="AJ113" i="24"/>
  <c r="X113" i="24"/>
  <c r="W113" i="24"/>
  <c r="U113" i="24"/>
  <c r="T113" i="24"/>
  <c r="R113" i="24"/>
  <c r="Q113" i="24"/>
  <c r="O113" i="24"/>
  <c r="N113" i="24"/>
  <c r="L113" i="24"/>
  <c r="K113" i="24"/>
  <c r="AJ112" i="24"/>
  <c r="X112" i="24"/>
  <c r="W112" i="24"/>
  <c r="U112" i="24"/>
  <c r="T112" i="24"/>
  <c r="R112" i="24"/>
  <c r="Q112" i="24"/>
  <c r="O112" i="24"/>
  <c r="N112" i="24"/>
  <c r="L112" i="24"/>
  <c r="K112" i="24"/>
  <c r="AJ111" i="24"/>
  <c r="X111" i="24"/>
  <c r="W111" i="24"/>
  <c r="U111" i="24"/>
  <c r="T111" i="24"/>
  <c r="R111" i="24"/>
  <c r="Q111" i="24"/>
  <c r="O111" i="24"/>
  <c r="N111" i="24"/>
  <c r="L111" i="24"/>
  <c r="K111" i="24"/>
  <c r="AJ110" i="24"/>
  <c r="X110" i="24"/>
  <c r="W110" i="24"/>
  <c r="U110" i="24"/>
  <c r="T110" i="24"/>
  <c r="R110" i="24"/>
  <c r="Q110" i="24"/>
  <c r="O110" i="24"/>
  <c r="N110" i="24"/>
  <c r="L110" i="24"/>
  <c r="K110" i="24"/>
  <c r="AJ109" i="24"/>
  <c r="X109" i="24"/>
  <c r="W109" i="24"/>
  <c r="U109" i="24"/>
  <c r="T109" i="24"/>
  <c r="R109" i="24"/>
  <c r="Q109" i="24"/>
  <c r="O109" i="24"/>
  <c r="N109" i="24"/>
  <c r="L109" i="24"/>
  <c r="K109" i="24"/>
  <c r="AJ108" i="24"/>
  <c r="X108" i="24"/>
  <c r="W108" i="24"/>
  <c r="U108" i="24"/>
  <c r="T108" i="24"/>
  <c r="R108" i="24"/>
  <c r="Q108" i="24"/>
  <c r="O108" i="24"/>
  <c r="N108" i="24"/>
  <c r="L108" i="24"/>
  <c r="K108" i="24"/>
  <c r="AJ107" i="24"/>
  <c r="X107" i="24"/>
  <c r="W107" i="24"/>
  <c r="U107" i="24"/>
  <c r="T107" i="24"/>
  <c r="R107" i="24"/>
  <c r="Q107" i="24"/>
  <c r="O107" i="24"/>
  <c r="N107" i="24"/>
  <c r="L107" i="24"/>
  <c r="K107" i="24"/>
  <c r="AJ106" i="24"/>
  <c r="X106" i="24"/>
  <c r="W106" i="24"/>
  <c r="U106" i="24"/>
  <c r="T106" i="24"/>
  <c r="R106" i="24"/>
  <c r="Q106" i="24"/>
  <c r="O106" i="24"/>
  <c r="N106" i="24"/>
  <c r="L106" i="24"/>
  <c r="K106" i="24"/>
  <c r="AJ105" i="24"/>
  <c r="X105" i="24"/>
  <c r="W105" i="24"/>
  <c r="U105" i="24"/>
  <c r="T105" i="24"/>
  <c r="R105" i="24"/>
  <c r="Q105" i="24"/>
  <c r="O105" i="24"/>
  <c r="N105" i="24"/>
  <c r="L105" i="24"/>
  <c r="K105" i="24"/>
  <c r="AJ104" i="24"/>
  <c r="X104" i="24"/>
  <c r="W104" i="24"/>
  <c r="U104" i="24"/>
  <c r="T104" i="24"/>
  <c r="R104" i="24"/>
  <c r="Q104" i="24"/>
  <c r="O104" i="24"/>
  <c r="N104" i="24"/>
  <c r="L104" i="24"/>
  <c r="K104" i="24"/>
  <c r="AJ103" i="24"/>
  <c r="X103" i="24"/>
  <c r="W103" i="24"/>
  <c r="U103" i="24"/>
  <c r="T103" i="24"/>
  <c r="R103" i="24"/>
  <c r="Q103" i="24"/>
  <c r="O103" i="24"/>
  <c r="N103" i="24"/>
  <c r="L103" i="24"/>
  <c r="K103" i="24"/>
  <c r="AJ102" i="24"/>
  <c r="X102" i="24"/>
  <c r="W102" i="24"/>
  <c r="U102" i="24"/>
  <c r="T102" i="24"/>
  <c r="R102" i="24"/>
  <c r="Q102" i="24"/>
  <c r="O102" i="24"/>
  <c r="N102" i="24"/>
  <c r="L102" i="24"/>
  <c r="K102" i="24"/>
  <c r="AJ101" i="24"/>
  <c r="X101" i="24"/>
  <c r="W101" i="24"/>
  <c r="U101" i="24"/>
  <c r="T101" i="24"/>
  <c r="R101" i="24"/>
  <c r="Q101" i="24"/>
  <c r="O101" i="24"/>
  <c r="N101" i="24"/>
  <c r="L101" i="24"/>
  <c r="K101" i="24"/>
  <c r="AJ100" i="24"/>
  <c r="X100" i="24"/>
  <c r="W100" i="24"/>
  <c r="U100" i="24"/>
  <c r="T100" i="24"/>
  <c r="R100" i="24"/>
  <c r="Q100" i="24"/>
  <c r="O100" i="24"/>
  <c r="N100" i="24"/>
  <c r="L100" i="24"/>
  <c r="K100" i="24"/>
  <c r="AJ99" i="24"/>
  <c r="X99" i="24"/>
  <c r="W99" i="24"/>
  <c r="U99" i="24"/>
  <c r="T99" i="24"/>
  <c r="R99" i="24"/>
  <c r="Q99" i="24"/>
  <c r="O99" i="24"/>
  <c r="N99" i="24"/>
  <c r="L99" i="24"/>
  <c r="K99" i="24"/>
  <c r="AJ98" i="24"/>
  <c r="X98" i="24"/>
  <c r="W98" i="24"/>
  <c r="U98" i="24"/>
  <c r="T98" i="24"/>
  <c r="R98" i="24"/>
  <c r="Q98" i="24"/>
  <c r="O98" i="24"/>
  <c r="N98" i="24"/>
  <c r="L98" i="24"/>
  <c r="K98" i="24"/>
  <c r="AJ97" i="24"/>
  <c r="X97" i="24"/>
  <c r="W97" i="24"/>
  <c r="U97" i="24"/>
  <c r="T97" i="24"/>
  <c r="R97" i="24"/>
  <c r="Q97" i="24"/>
  <c r="O97" i="24"/>
  <c r="N97" i="24"/>
  <c r="L97" i="24"/>
  <c r="K97" i="24"/>
  <c r="AJ96" i="24"/>
  <c r="X96" i="24"/>
  <c r="W96" i="24"/>
  <c r="U96" i="24"/>
  <c r="T96" i="24"/>
  <c r="R96" i="24"/>
  <c r="Q96" i="24"/>
  <c r="O96" i="24"/>
  <c r="N96" i="24"/>
  <c r="L96" i="24"/>
  <c r="K96" i="24"/>
  <c r="AJ95" i="24"/>
  <c r="X95" i="24"/>
  <c r="W95" i="24"/>
  <c r="U95" i="24"/>
  <c r="T95" i="24"/>
  <c r="R95" i="24"/>
  <c r="Q95" i="24"/>
  <c r="O95" i="24"/>
  <c r="N95" i="24"/>
  <c r="L95" i="24"/>
  <c r="K95" i="24"/>
  <c r="AJ94" i="24"/>
  <c r="X94" i="24"/>
  <c r="W94" i="24"/>
  <c r="U94" i="24"/>
  <c r="T94" i="24"/>
  <c r="R94" i="24"/>
  <c r="Q94" i="24"/>
  <c r="O94" i="24"/>
  <c r="N94" i="24"/>
  <c r="L94" i="24"/>
  <c r="K94" i="24"/>
  <c r="AJ93" i="24"/>
  <c r="X93" i="24"/>
  <c r="W93" i="24"/>
  <c r="U93" i="24"/>
  <c r="T93" i="24"/>
  <c r="R93" i="24"/>
  <c r="Q93" i="24"/>
  <c r="O93" i="24"/>
  <c r="N93" i="24"/>
  <c r="L93" i="24"/>
  <c r="K93" i="24"/>
  <c r="AJ92" i="24"/>
  <c r="X92" i="24"/>
  <c r="W92" i="24"/>
  <c r="U92" i="24"/>
  <c r="T92" i="24"/>
  <c r="R92" i="24"/>
  <c r="Q92" i="24"/>
  <c r="O92" i="24"/>
  <c r="N92" i="24"/>
  <c r="L92" i="24"/>
  <c r="K92" i="24"/>
  <c r="AJ91" i="24"/>
  <c r="X91" i="24"/>
  <c r="W91" i="24"/>
  <c r="U91" i="24"/>
  <c r="T91" i="24"/>
  <c r="R91" i="24"/>
  <c r="Q91" i="24"/>
  <c r="O91" i="24"/>
  <c r="N91" i="24"/>
  <c r="L91" i="24"/>
  <c r="K91" i="24"/>
  <c r="AJ90" i="24"/>
  <c r="X90" i="24"/>
  <c r="W90" i="24"/>
  <c r="U90" i="24"/>
  <c r="T90" i="24"/>
  <c r="R90" i="24"/>
  <c r="Q90" i="24"/>
  <c r="O90" i="24"/>
  <c r="N90" i="24"/>
  <c r="L90" i="24"/>
  <c r="K90" i="24"/>
  <c r="AJ89" i="24"/>
  <c r="X89" i="24"/>
  <c r="W89" i="24"/>
  <c r="U89" i="24"/>
  <c r="T89" i="24"/>
  <c r="R89" i="24"/>
  <c r="Q89" i="24"/>
  <c r="O89" i="24"/>
  <c r="N89" i="24"/>
  <c r="L89" i="24"/>
  <c r="K89" i="24"/>
  <c r="AJ88" i="24"/>
  <c r="X88" i="24"/>
  <c r="W88" i="24"/>
  <c r="U88" i="24"/>
  <c r="T88" i="24"/>
  <c r="R88" i="24"/>
  <c r="Q88" i="24"/>
  <c r="O88" i="24"/>
  <c r="N88" i="24"/>
  <c r="L88" i="24"/>
  <c r="K88" i="24"/>
  <c r="AJ87" i="24"/>
  <c r="X87" i="24"/>
  <c r="W87" i="24"/>
  <c r="U87" i="24"/>
  <c r="T87" i="24"/>
  <c r="R87" i="24"/>
  <c r="Q87" i="24"/>
  <c r="O87" i="24"/>
  <c r="N87" i="24"/>
  <c r="L87" i="24"/>
  <c r="K87" i="24"/>
  <c r="AJ86" i="24"/>
  <c r="X86" i="24"/>
  <c r="W86" i="24"/>
  <c r="U86" i="24"/>
  <c r="T86" i="24"/>
  <c r="R86" i="24"/>
  <c r="Q86" i="24"/>
  <c r="O86" i="24"/>
  <c r="N86" i="24"/>
  <c r="L86" i="24"/>
  <c r="K86" i="24"/>
  <c r="AJ85" i="24"/>
  <c r="X85" i="24"/>
  <c r="W85" i="24"/>
  <c r="U85" i="24"/>
  <c r="T85" i="24"/>
  <c r="R85" i="24"/>
  <c r="Q85" i="24"/>
  <c r="O85" i="24"/>
  <c r="N85" i="24"/>
  <c r="L85" i="24"/>
  <c r="K85" i="24"/>
  <c r="AJ84" i="24"/>
  <c r="X84" i="24"/>
  <c r="W84" i="24"/>
  <c r="U84" i="24"/>
  <c r="T84" i="24"/>
  <c r="R84" i="24"/>
  <c r="Q84" i="24"/>
  <c r="O84" i="24"/>
  <c r="N84" i="24"/>
  <c r="L84" i="24"/>
  <c r="K84" i="24"/>
  <c r="AJ83" i="24"/>
  <c r="X83" i="24"/>
  <c r="W83" i="24"/>
  <c r="U83" i="24"/>
  <c r="T83" i="24"/>
  <c r="R83" i="24"/>
  <c r="Q83" i="24"/>
  <c r="O83" i="24"/>
  <c r="N83" i="24"/>
  <c r="L83" i="24"/>
  <c r="K83" i="24"/>
  <c r="AJ82" i="24"/>
  <c r="X82" i="24"/>
  <c r="W82" i="24"/>
  <c r="U82" i="24"/>
  <c r="T82" i="24"/>
  <c r="R82" i="24"/>
  <c r="Q82" i="24"/>
  <c r="O82" i="24"/>
  <c r="N82" i="24"/>
  <c r="L82" i="24"/>
  <c r="K82" i="24"/>
  <c r="AJ81" i="24"/>
  <c r="X81" i="24"/>
  <c r="W81" i="24"/>
  <c r="U81" i="24"/>
  <c r="T81" i="24"/>
  <c r="R81" i="24"/>
  <c r="Q81" i="24"/>
  <c r="O81" i="24"/>
  <c r="N81" i="24"/>
  <c r="L81" i="24"/>
  <c r="K81" i="24"/>
  <c r="AJ80" i="24"/>
  <c r="X80" i="24"/>
  <c r="W80" i="24"/>
  <c r="U80" i="24"/>
  <c r="T80" i="24"/>
  <c r="R80" i="24"/>
  <c r="Q80" i="24"/>
  <c r="O80" i="24"/>
  <c r="N80" i="24"/>
  <c r="L80" i="24"/>
  <c r="K80" i="24"/>
  <c r="AJ79" i="24"/>
  <c r="X79" i="24"/>
  <c r="W79" i="24"/>
  <c r="U79" i="24"/>
  <c r="T79" i="24"/>
  <c r="R79" i="24"/>
  <c r="Q79" i="24"/>
  <c r="O79" i="24"/>
  <c r="N79" i="24"/>
  <c r="L79" i="24"/>
  <c r="K79" i="24"/>
  <c r="AJ78" i="24"/>
  <c r="X78" i="24"/>
  <c r="W78" i="24"/>
  <c r="U78" i="24"/>
  <c r="T78" i="24"/>
  <c r="R78" i="24"/>
  <c r="Q78" i="24"/>
  <c r="O78" i="24"/>
  <c r="N78" i="24"/>
  <c r="L78" i="24"/>
  <c r="K78" i="24"/>
  <c r="AJ77" i="24"/>
  <c r="X77" i="24"/>
  <c r="W77" i="24"/>
  <c r="U77" i="24"/>
  <c r="T77" i="24"/>
  <c r="R77" i="24"/>
  <c r="Q77" i="24"/>
  <c r="O77" i="24"/>
  <c r="N77" i="24"/>
  <c r="L77" i="24"/>
  <c r="K77" i="24"/>
  <c r="AJ76" i="24"/>
  <c r="X76" i="24"/>
  <c r="W76" i="24"/>
  <c r="U76" i="24"/>
  <c r="T76" i="24"/>
  <c r="R76" i="24"/>
  <c r="Q76" i="24"/>
  <c r="O76" i="24"/>
  <c r="N76" i="24"/>
  <c r="L76" i="24"/>
  <c r="K76" i="24"/>
  <c r="AJ75" i="24"/>
  <c r="X75" i="24"/>
  <c r="W75" i="24"/>
  <c r="U75" i="24"/>
  <c r="T75" i="24"/>
  <c r="R75" i="24"/>
  <c r="Q75" i="24"/>
  <c r="O75" i="24"/>
  <c r="N75" i="24"/>
  <c r="L75" i="24"/>
  <c r="K75" i="24"/>
  <c r="AJ74" i="24"/>
  <c r="X74" i="24"/>
  <c r="W74" i="24"/>
  <c r="U74" i="24"/>
  <c r="T74" i="24"/>
  <c r="R74" i="24"/>
  <c r="Q74" i="24"/>
  <c r="O74" i="24"/>
  <c r="N74" i="24"/>
  <c r="L74" i="24"/>
  <c r="K74" i="24"/>
  <c r="AJ73" i="24"/>
  <c r="X73" i="24"/>
  <c r="W73" i="24"/>
  <c r="U73" i="24"/>
  <c r="T73" i="24"/>
  <c r="R73" i="24"/>
  <c r="Q73" i="24"/>
  <c r="O73" i="24"/>
  <c r="N73" i="24"/>
  <c r="L73" i="24"/>
  <c r="K73" i="24"/>
  <c r="AJ72" i="24"/>
  <c r="X72" i="24"/>
  <c r="W72" i="24"/>
  <c r="U72" i="24"/>
  <c r="T72" i="24"/>
  <c r="R72" i="24"/>
  <c r="Q72" i="24"/>
  <c r="O72" i="24"/>
  <c r="N72" i="24"/>
  <c r="L72" i="24"/>
  <c r="K72" i="24"/>
  <c r="AJ71" i="24"/>
  <c r="X71" i="24"/>
  <c r="W71" i="24"/>
  <c r="U71" i="24"/>
  <c r="T71" i="24"/>
  <c r="R71" i="24"/>
  <c r="Q71" i="24"/>
  <c r="O71" i="24"/>
  <c r="N71" i="24"/>
  <c r="L71" i="24"/>
  <c r="K71" i="24"/>
  <c r="AJ70" i="24"/>
  <c r="X70" i="24"/>
  <c r="W70" i="24"/>
  <c r="U70" i="24"/>
  <c r="T70" i="24"/>
  <c r="R70" i="24"/>
  <c r="Q70" i="24"/>
  <c r="O70" i="24"/>
  <c r="N70" i="24"/>
  <c r="L70" i="24"/>
  <c r="K70" i="24"/>
  <c r="AJ69" i="24"/>
  <c r="X69" i="24"/>
  <c r="W69" i="24"/>
  <c r="U69" i="24"/>
  <c r="T69" i="24"/>
  <c r="R69" i="24"/>
  <c r="Q69" i="24"/>
  <c r="O69" i="24"/>
  <c r="N69" i="24"/>
  <c r="L69" i="24"/>
  <c r="K69" i="24"/>
  <c r="AJ68" i="24"/>
  <c r="X68" i="24"/>
  <c r="W68" i="24"/>
  <c r="U68" i="24"/>
  <c r="T68" i="24"/>
  <c r="R68" i="24"/>
  <c r="Q68" i="24"/>
  <c r="O68" i="24"/>
  <c r="N68" i="24"/>
  <c r="L68" i="24"/>
  <c r="K68" i="24"/>
  <c r="AJ67" i="24"/>
  <c r="X67" i="24"/>
  <c r="W67" i="24"/>
  <c r="U67" i="24"/>
  <c r="T67" i="24"/>
  <c r="R67" i="24"/>
  <c r="Q67" i="24"/>
  <c r="O67" i="24"/>
  <c r="N67" i="24"/>
  <c r="L67" i="24"/>
  <c r="K67" i="24"/>
  <c r="AJ66" i="24"/>
  <c r="X66" i="24"/>
  <c r="W66" i="24"/>
  <c r="U66" i="24"/>
  <c r="T66" i="24"/>
  <c r="R66" i="24"/>
  <c r="Q66" i="24"/>
  <c r="O66" i="24"/>
  <c r="N66" i="24"/>
  <c r="L66" i="24"/>
  <c r="K66" i="24"/>
  <c r="AJ65" i="24"/>
  <c r="X65" i="24"/>
  <c r="W65" i="24"/>
  <c r="U65" i="24"/>
  <c r="T65" i="24"/>
  <c r="R65" i="24"/>
  <c r="Q65" i="24"/>
  <c r="O65" i="24"/>
  <c r="N65" i="24"/>
  <c r="L65" i="24"/>
  <c r="K65" i="24"/>
  <c r="AJ64" i="24"/>
  <c r="X64" i="24"/>
  <c r="W64" i="24"/>
  <c r="U64" i="24"/>
  <c r="T64" i="24"/>
  <c r="R64" i="24"/>
  <c r="Q64" i="24"/>
  <c r="O64" i="24"/>
  <c r="N64" i="24"/>
  <c r="L64" i="24"/>
  <c r="K64" i="24"/>
  <c r="AJ63" i="24"/>
  <c r="X63" i="24"/>
  <c r="W63" i="24"/>
  <c r="U63" i="24"/>
  <c r="T63" i="24"/>
  <c r="R63" i="24"/>
  <c r="Q63" i="24"/>
  <c r="O63" i="24"/>
  <c r="N63" i="24"/>
  <c r="L63" i="24"/>
  <c r="K63" i="24"/>
  <c r="AJ62" i="24"/>
  <c r="X62" i="24"/>
  <c r="W62" i="24"/>
  <c r="U62" i="24"/>
  <c r="T62" i="24"/>
  <c r="R62" i="24"/>
  <c r="Q62" i="24"/>
  <c r="O62" i="24"/>
  <c r="N62" i="24"/>
  <c r="L62" i="24"/>
  <c r="K62" i="24"/>
  <c r="AJ61" i="24"/>
  <c r="X61" i="24"/>
  <c r="W61" i="24"/>
  <c r="U61" i="24"/>
  <c r="T61" i="24"/>
  <c r="R61" i="24"/>
  <c r="Q61" i="24"/>
  <c r="O61" i="24"/>
  <c r="N61" i="24"/>
  <c r="L61" i="24"/>
  <c r="K61" i="24"/>
  <c r="AJ60" i="24"/>
  <c r="X60" i="24"/>
  <c r="W60" i="24"/>
  <c r="U60" i="24"/>
  <c r="T60" i="24"/>
  <c r="R60" i="24"/>
  <c r="Q60" i="24"/>
  <c r="O60" i="24"/>
  <c r="N60" i="24"/>
  <c r="L60" i="24"/>
  <c r="K60" i="24"/>
  <c r="AJ59" i="24"/>
  <c r="X59" i="24"/>
  <c r="W59" i="24"/>
  <c r="U59" i="24"/>
  <c r="T59" i="24"/>
  <c r="R59" i="24"/>
  <c r="Q59" i="24"/>
  <c r="O59" i="24"/>
  <c r="N59" i="24"/>
  <c r="L59" i="24"/>
  <c r="K59" i="24"/>
  <c r="AJ58" i="24"/>
  <c r="X58" i="24"/>
  <c r="W58" i="24"/>
  <c r="U58" i="24"/>
  <c r="T58" i="24"/>
  <c r="R58" i="24"/>
  <c r="Q58" i="24"/>
  <c r="O58" i="24"/>
  <c r="N58" i="24"/>
  <c r="L58" i="24"/>
  <c r="K58" i="24"/>
  <c r="AJ57" i="24"/>
  <c r="X57" i="24"/>
  <c r="W57" i="24"/>
  <c r="U57" i="24"/>
  <c r="T57" i="24"/>
  <c r="R57" i="24"/>
  <c r="Q57" i="24"/>
  <c r="O57" i="24"/>
  <c r="N57" i="24"/>
  <c r="L57" i="24"/>
  <c r="K57" i="24"/>
  <c r="AJ56" i="24"/>
  <c r="X56" i="24"/>
  <c r="W56" i="24"/>
  <c r="U56" i="24"/>
  <c r="T56" i="24"/>
  <c r="R56" i="24"/>
  <c r="Q56" i="24"/>
  <c r="O56" i="24"/>
  <c r="N56" i="24"/>
  <c r="L56" i="24"/>
  <c r="K56" i="24"/>
  <c r="AJ55" i="24"/>
  <c r="X55" i="24"/>
  <c r="W55" i="24"/>
  <c r="U55" i="24"/>
  <c r="T55" i="24"/>
  <c r="R55" i="24"/>
  <c r="Q55" i="24"/>
  <c r="O55" i="24"/>
  <c r="N55" i="24"/>
  <c r="L55" i="24"/>
  <c r="K55" i="24"/>
  <c r="AJ54" i="24"/>
  <c r="X54" i="24"/>
  <c r="W54" i="24"/>
  <c r="U54" i="24"/>
  <c r="T54" i="24"/>
  <c r="R54" i="24"/>
  <c r="Q54" i="24"/>
  <c r="O54" i="24"/>
  <c r="N54" i="24"/>
  <c r="L54" i="24"/>
  <c r="K54" i="24"/>
  <c r="AJ53" i="24"/>
  <c r="X53" i="24"/>
  <c r="W53" i="24"/>
  <c r="U53" i="24"/>
  <c r="T53" i="24"/>
  <c r="R53" i="24"/>
  <c r="Q53" i="24"/>
  <c r="O53" i="24"/>
  <c r="N53" i="24"/>
  <c r="L53" i="24"/>
  <c r="K53" i="24"/>
  <c r="AJ52" i="24"/>
  <c r="X52" i="24"/>
  <c r="W52" i="24"/>
  <c r="U52" i="24"/>
  <c r="T52" i="24"/>
  <c r="R52" i="24"/>
  <c r="Q52" i="24"/>
  <c r="O52" i="24"/>
  <c r="N52" i="24"/>
  <c r="L52" i="24"/>
  <c r="K52" i="24"/>
  <c r="AJ51" i="24"/>
  <c r="X51" i="24"/>
  <c r="W51" i="24"/>
  <c r="U51" i="24"/>
  <c r="T51" i="24"/>
  <c r="R51" i="24"/>
  <c r="Q51" i="24"/>
  <c r="O51" i="24"/>
  <c r="N51" i="24"/>
  <c r="L51" i="24"/>
  <c r="K51" i="24"/>
  <c r="AJ50" i="24"/>
  <c r="X50" i="24"/>
  <c r="W50" i="24"/>
  <c r="U50" i="24"/>
  <c r="T50" i="24"/>
  <c r="R50" i="24"/>
  <c r="Q50" i="24"/>
  <c r="O50" i="24"/>
  <c r="N50" i="24"/>
  <c r="L50" i="24"/>
  <c r="K50" i="24"/>
  <c r="AJ49" i="24"/>
  <c r="X49" i="24"/>
  <c r="W49" i="24"/>
  <c r="U49" i="24"/>
  <c r="T49" i="24"/>
  <c r="R49" i="24"/>
  <c r="Q49" i="24"/>
  <c r="O49" i="24"/>
  <c r="N49" i="24"/>
  <c r="L49" i="24"/>
  <c r="K49" i="24"/>
  <c r="AJ48" i="24"/>
  <c r="X48" i="24"/>
  <c r="W48" i="24"/>
  <c r="U48" i="24"/>
  <c r="T48" i="24"/>
  <c r="R48" i="24"/>
  <c r="Q48" i="24"/>
  <c r="O48" i="24"/>
  <c r="N48" i="24"/>
  <c r="L48" i="24"/>
  <c r="K48" i="24"/>
  <c r="AJ47" i="24"/>
  <c r="X47" i="24"/>
  <c r="W47" i="24"/>
  <c r="U47" i="24"/>
  <c r="T47" i="24"/>
  <c r="R47" i="24"/>
  <c r="Q47" i="24"/>
  <c r="O47" i="24"/>
  <c r="N47" i="24"/>
  <c r="L47" i="24"/>
  <c r="K47" i="24"/>
  <c r="AJ46" i="24"/>
  <c r="X46" i="24"/>
  <c r="W46" i="24"/>
  <c r="U46" i="24"/>
  <c r="T46" i="24"/>
  <c r="R46" i="24"/>
  <c r="Q46" i="24"/>
  <c r="O46" i="24"/>
  <c r="N46" i="24"/>
  <c r="L46" i="24"/>
  <c r="K46" i="24"/>
  <c r="AJ45" i="24"/>
  <c r="X45" i="24"/>
  <c r="W45" i="24"/>
  <c r="U45" i="24"/>
  <c r="T45" i="24"/>
  <c r="R45" i="24"/>
  <c r="Q45" i="24"/>
  <c r="O45" i="24"/>
  <c r="N45" i="24"/>
  <c r="L45" i="24"/>
  <c r="K45" i="24"/>
  <c r="AJ44" i="24"/>
  <c r="X44" i="24"/>
  <c r="W44" i="24"/>
  <c r="U44" i="24"/>
  <c r="T44" i="24"/>
  <c r="R44" i="24"/>
  <c r="Q44" i="24"/>
  <c r="O44" i="24"/>
  <c r="N44" i="24"/>
  <c r="L44" i="24"/>
  <c r="K44" i="24"/>
  <c r="AJ43" i="24"/>
  <c r="X43" i="24"/>
  <c r="W43" i="24"/>
  <c r="U43" i="24"/>
  <c r="T43" i="24"/>
  <c r="R43" i="24"/>
  <c r="Q43" i="24"/>
  <c r="O43" i="24"/>
  <c r="N43" i="24"/>
  <c r="L43" i="24"/>
  <c r="K43" i="24"/>
  <c r="AJ42" i="24"/>
  <c r="X42" i="24"/>
  <c r="W42" i="24"/>
  <c r="U42" i="24"/>
  <c r="T42" i="24"/>
  <c r="R42" i="24"/>
  <c r="Q42" i="24"/>
  <c r="O42" i="24"/>
  <c r="N42" i="24"/>
  <c r="L42" i="24"/>
  <c r="K42" i="24"/>
  <c r="AJ41" i="24"/>
  <c r="X41" i="24"/>
  <c r="W41" i="24"/>
  <c r="U41" i="24"/>
  <c r="T41" i="24"/>
  <c r="R41" i="24"/>
  <c r="Q41" i="24"/>
  <c r="O41" i="24"/>
  <c r="N41" i="24"/>
  <c r="L41" i="24"/>
  <c r="K41" i="24"/>
  <c r="AJ40" i="24"/>
  <c r="X40" i="24"/>
  <c r="W40" i="24"/>
  <c r="U40" i="24"/>
  <c r="T40" i="24"/>
  <c r="R40" i="24"/>
  <c r="Q40" i="24"/>
  <c r="O40" i="24"/>
  <c r="N40" i="24"/>
  <c r="L40" i="24"/>
  <c r="K40" i="24"/>
  <c r="AJ39" i="24"/>
  <c r="X39" i="24"/>
  <c r="W39" i="24"/>
  <c r="U39" i="24"/>
  <c r="T39" i="24"/>
  <c r="R39" i="24"/>
  <c r="Q39" i="24"/>
  <c r="O39" i="24"/>
  <c r="N39" i="24"/>
  <c r="L39" i="24"/>
  <c r="K39" i="24"/>
  <c r="AJ38" i="24"/>
  <c r="X38" i="24"/>
  <c r="W38" i="24"/>
  <c r="U38" i="24"/>
  <c r="T38" i="24"/>
  <c r="R38" i="24"/>
  <c r="Q38" i="24"/>
  <c r="O38" i="24"/>
  <c r="N38" i="24"/>
  <c r="L38" i="24"/>
  <c r="K38" i="24"/>
  <c r="AJ37" i="24"/>
  <c r="X37" i="24"/>
  <c r="W37" i="24"/>
  <c r="U37" i="24"/>
  <c r="T37" i="24"/>
  <c r="R37" i="24"/>
  <c r="Q37" i="24"/>
  <c r="O37" i="24"/>
  <c r="N37" i="24"/>
  <c r="L37" i="24"/>
  <c r="K37" i="24"/>
  <c r="AJ36" i="24"/>
  <c r="X36" i="24"/>
  <c r="W36" i="24"/>
  <c r="U36" i="24"/>
  <c r="T36" i="24"/>
  <c r="R36" i="24"/>
  <c r="Q36" i="24"/>
  <c r="O36" i="24"/>
  <c r="N36" i="24"/>
  <c r="L36" i="24"/>
  <c r="K36" i="24"/>
  <c r="AJ35" i="24"/>
  <c r="X35" i="24"/>
  <c r="W35" i="24"/>
  <c r="U35" i="24"/>
  <c r="T35" i="24"/>
  <c r="R35" i="24"/>
  <c r="Q35" i="24"/>
  <c r="O35" i="24"/>
  <c r="N35" i="24"/>
  <c r="L35" i="24"/>
  <c r="K35" i="24"/>
  <c r="AJ34" i="24"/>
  <c r="X34" i="24"/>
  <c r="W34" i="24"/>
  <c r="U34" i="24"/>
  <c r="T34" i="24"/>
  <c r="R34" i="24"/>
  <c r="Q34" i="24"/>
  <c r="O34" i="24"/>
  <c r="N34" i="24"/>
  <c r="L34" i="24"/>
  <c r="K34" i="24"/>
  <c r="AJ33" i="24"/>
  <c r="X33" i="24"/>
  <c r="W33" i="24"/>
  <c r="U33" i="24"/>
  <c r="T33" i="24"/>
  <c r="R33" i="24"/>
  <c r="Q33" i="24"/>
  <c r="O33" i="24"/>
  <c r="N33" i="24"/>
  <c r="L33" i="24"/>
  <c r="K33" i="24"/>
  <c r="AJ32" i="24"/>
  <c r="X32" i="24"/>
  <c r="W32" i="24"/>
  <c r="U32" i="24"/>
  <c r="T32" i="24"/>
  <c r="R32" i="24"/>
  <c r="Q32" i="24"/>
  <c r="O32" i="24"/>
  <c r="N32" i="24"/>
  <c r="L32" i="24"/>
  <c r="K32" i="24"/>
  <c r="AJ31" i="24"/>
  <c r="X31" i="24"/>
  <c r="W31" i="24"/>
  <c r="U31" i="24"/>
  <c r="T31" i="24"/>
  <c r="R31" i="24"/>
  <c r="Q31" i="24"/>
  <c r="O31" i="24"/>
  <c r="N31" i="24"/>
  <c r="L31" i="24"/>
  <c r="K31" i="24"/>
  <c r="AJ30" i="24"/>
  <c r="X30" i="24"/>
  <c r="W30" i="24"/>
  <c r="U30" i="24"/>
  <c r="T30" i="24"/>
  <c r="R30" i="24"/>
  <c r="Q30" i="24"/>
  <c r="O30" i="24"/>
  <c r="N30" i="24"/>
  <c r="L30" i="24"/>
  <c r="K30" i="24"/>
  <c r="AJ29" i="24"/>
  <c r="X29" i="24"/>
  <c r="W29" i="24"/>
  <c r="U29" i="24"/>
  <c r="T29" i="24"/>
  <c r="R29" i="24"/>
  <c r="Q29" i="24"/>
  <c r="O29" i="24"/>
  <c r="N29" i="24"/>
  <c r="L29" i="24"/>
  <c r="K29" i="24"/>
  <c r="AJ28" i="24"/>
  <c r="X28" i="24"/>
  <c r="W28" i="24"/>
  <c r="U28" i="24"/>
  <c r="T28" i="24"/>
  <c r="R28" i="24"/>
  <c r="Q28" i="24"/>
  <c r="O28" i="24"/>
  <c r="N28" i="24"/>
  <c r="L28" i="24"/>
  <c r="K28" i="24"/>
  <c r="AJ27" i="24"/>
  <c r="X27" i="24"/>
  <c r="W27" i="24"/>
  <c r="U27" i="24"/>
  <c r="T27" i="24"/>
  <c r="R27" i="24"/>
  <c r="Q27" i="24"/>
  <c r="O27" i="24"/>
  <c r="N27" i="24"/>
  <c r="L27" i="24"/>
  <c r="K27" i="24"/>
  <c r="AJ26" i="24"/>
  <c r="X26" i="24"/>
  <c r="W26" i="24"/>
  <c r="U26" i="24"/>
  <c r="T26" i="24"/>
  <c r="R26" i="24"/>
  <c r="Q26" i="24"/>
  <c r="O26" i="24"/>
  <c r="N26" i="24"/>
  <c r="L26" i="24"/>
  <c r="K26" i="24"/>
  <c r="AJ25" i="24"/>
  <c r="X25" i="24"/>
  <c r="W25" i="24"/>
  <c r="U25" i="24"/>
  <c r="T25" i="24"/>
  <c r="R25" i="24"/>
  <c r="Q25" i="24"/>
  <c r="O25" i="24"/>
  <c r="N25" i="24"/>
  <c r="L25" i="24"/>
  <c r="K25" i="24"/>
  <c r="AJ24" i="24"/>
  <c r="X24" i="24"/>
  <c r="W24" i="24"/>
  <c r="U24" i="24"/>
  <c r="T24" i="24"/>
  <c r="R24" i="24"/>
  <c r="Q24" i="24"/>
  <c r="O24" i="24"/>
  <c r="N24" i="24"/>
  <c r="L24" i="24"/>
  <c r="K24" i="24"/>
  <c r="AJ23" i="24"/>
  <c r="X23" i="24"/>
  <c r="W23" i="24"/>
  <c r="U23" i="24"/>
  <c r="T23" i="24"/>
  <c r="R23" i="24"/>
  <c r="Q23" i="24"/>
  <c r="O23" i="24"/>
  <c r="N23" i="24"/>
  <c r="L23" i="24"/>
  <c r="K23" i="24"/>
  <c r="AJ22" i="24"/>
  <c r="X22" i="24"/>
  <c r="W22" i="24"/>
  <c r="U22" i="24"/>
  <c r="T22" i="24"/>
  <c r="R22" i="24"/>
  <c r="Q22" i="24"/>
  <c r="O22" i="24"/>
  <c r="N22" i="24"/>
  <c r="L22" i="24"/>
  <c r="K22" i="24"/>
  <c r="AJ21" i="24"/>
  <c r="X21" i="24"/>
  <c r="W21" i="24"/>
  <c r="U21" i="24"/>
  <c r="T21" i="24"/>
  <c r="R21" i="24"/>
  <c r="Q21" i="24"/>
  <c r="O21" i="24"/>
  <c r="N21" i="24"/>
  <c r="L21" i="24"/>
  <c r="K21" i="24"/>
  <c r="AJ20" i="24"/>
  <c r="X20" i="24"/>
  <c r="W20" i="24"/>
  <c r="U20" i="24"/>
  <c r="T20" i="24"/>
  <c r="R20" i="24"/>
  <c r="Q20" i="24"/>
  <c r="O20" i="24"/>
  <c r="N20" i="24"/>
  <c r="L20" i="24"/>
  <c r="K20" i="24"/>
  <c r="AJ19" i="24"/>
  <c r="X19" i="24"/>
  <c r="W19" i="24"/>
  <c r="U19" i="24"/>
  <c r="T19" i="24"/>
  <c r="R19" i="24"/>
  <c r="Q19" i="24"/>
  <c r="O19" i="24"/>
  <c r="N19" i="24"/>
  <c r="L19" i="24"/>
  <c r="K19" i="24"/>
  <c r="AJ18" i="24"/>
  <c r="X18" i="24"/>
  <c r="W18" i="24"/>
  <c r="U18" i="24"/>
  <c r="T18" i="24"/>
  <c r="R18" i="24"/>
  <c r="Q18" i="24"/>
  <c r="O18" i="24"/>
  <c r="N18" i="24"/>
  <c r="L18" i="24"/>
  <c r="K18" i="24"/>
  <c r="AJ17" i="24"/>
  <c r="X17" i="24"/>
  <c r="W17" i="24"/>
  <c r="U17" i="24"/>
  <c r="T17" i="24"/>
  <c r="R17" i="24"/>
  <c r="Q17" i="24"/>
  <c r="O17" i="24"/>
  <c r="N17" i="24"/>
  <c r="L17" i="24"/>
  <c r="K17" i="24"/>
  <c r="AJ16" i="24"/>
  <c r="X16" i="24"/>
  <c r="W16" i="24"/>
  <c r="U16" i="24"/>
  <c r="T16" i="24"/>
  <c r="R16" i="24"/>
  <c r="Q16" i="24"/>
  <c r="O16" i="24"/>
  <c r="N16" i="24"/>
  <c r="L16" i="24"/>
  <c r="K16" i="24"/>
  <c r="AJ15" i="24"/>
  <c r="X15" i="24"/>
  <c r="W15" i="24"/>
  <c r="U15" i="24"/>
  <c r="T15" i="24"/>
  <c r="R15" i="24"/>
  <c r="Q15" i="24"/>
  <c r="O15" i="24"/>
  <c r="N15" i="24"/>
  <c r="L15" i="24"/>
  <c r="K15" i="24"/>
  <c r="AJ14" i="24"/>
  <c r="X14" i="24"/>
  <c r="W14" i="24"/>
  <c r="U14" i="24"/>
  <c r="T14" i="24"/>
  <c r="O14" i="24"/>
  <c r="N14" i="24"/>
  <c r="L14" i="24"/>
  <c r="K14" i="24"/>
  <c r="AZ10" i="24"/>
  <c r="AQ10" i="24"/>
  <c r="AJ208" i="23"/>
  <c r="X208" i="23"/>
  <c r="W208" i="23"/>
  <c r="U208" i="23"/>
  <c r="T208" i="23"/>
  <c r="R208" i="23"/>
  <c r="Q208" i="23"/>
  <c r="O208" i="23"/>
  <c r="N208" i="23"/>
  <c r="L208" i="23"/>
  <c r="K208" i="23"/>
  <c r="AJ207" i="23"/>
  <c r="X207" i="23"/>
  <c r="W207" i="23"/>
  <c r="U207" i="23"/>
  <c r="T207" i="23"/>
  <c r="R207" i="23"/>
  <c r="Q207" i="23"/>
  <c r="O207" i="23"/>
  <c r="N207" i="23"/>
  <c r="L207" i="23"/>
  <c r="K207" i="23"/>
  <c r="AJ206" i="23"/>
  <c r="X206" i="23"/>
  <c r="W206" i="23"/>
  <c r="U206" i="23"/>
  <c r="T206" i="23"/>
  <c r="R206" i="23"/>
  <c r="Q206" i="23"/>
  <c r="O206" i="23"/>
  <c r="N206" i="23"/>
  <c r="L206" i="23"/>
  <c r="K206" i="23"/>
  <c r="AJ205" i="23"/>
  <c r="X205" i="23"/>
  <c r="W205" i="23"/>
  <c r="U205" i="23"/>
  <c r="T205" i="23"/>
  <c r="R205" i="23"/>
  <c r="Q205" i="23"/>
  <c r="O205" i="23"/>
  <c r="N205" i="23"/>
  <c r="L205" i="23"/>
  <c r="K205" i="23"/>
  <c r="AJ204" i="23"/>
  <c r="X204" i="23"/>
  <c r="W204" i="23"/>
  <c r="U204" i="23"/>
  <c r="T204" i="23"/>
  <c r="R204" i="23"/>
  <c r="Q204" i="23"/>
  <c r="O204" i="23"/>
  <c r="N204" i="23"/>
  <c r="L204" i="23"/>
  <c r="K204" i="23"/>
  <c r="AJ203" i="23"/>
  <c r="X203" i="23"/>
  <c r="W203" i="23"/>
  <c r="U203" i="23"/>
  <c r="T203" i="23"/>
  <c r="R203" i="23"/>
  <c r="Q203" i="23"/>
  <c r="O203" i="23"/>
  <c r="N203" i="23"/>
  <c r="L203" i="23"/>
  <c r="K203" i="23"/>
  <c r="AJ202" i="23"/>
  <c r="X202" i="23"/>
  <c r="W202" i="23"/>
  <c r="U202" i="23"/>
  <c r="T202" i="23"/>
  <c r="R202" i="23"/>
  <c r="Q202" i="23"/>
  <c r="O202" i="23"/>
  <c r="N202" i="23"/>
  <c r="L202" i="23"/>
  <c r="K202" i="23"/>
  <c r="AJ201" i="23"/>
  <c r="X201" i="23"/>
  <c r="W201" i="23"/>
  <c r="U201" i="23"/>
  <c r="T201" i="23"/>
  <c r="R201" i="23"/>
  <c r="Q201" i="23"/>
  <c r="O201" i="23"/>
  <c r="N201" i="23"/>
  <c r="L201" i="23"/>
  <c r="K201" i="23"/>
  <c r="AJ200" i="23"/>
  <c r="X200" i="23"/>
  <c r="W200" i="23"/>
  <c r="U200" i="23"/>
  <c r="T200" i="23"/>
  <c r="R200" i="23"/>
  <c r="Q200" i="23"/>
  <c r="O200" i="23"/>
  <c r="N200" i="23"/>
  <c r="L200" i="23"/>
  <c r="K200" i="23"/>
  <c r="AJ199" i="23"/>
  <c r="X199" i="23"/>
  <c r="W199" i="23"/>
  <c r="U199" i="23"/>
  <c r="T199" i="23"/>
  <c r="R199" i="23"/>
  <c r="Q199" i="23"/>
  <c r="O199" i="23"/>
  <c r="N199" i="23"/>
  <c r="L199" i="23"/>
  <c r="K199" i="23"/>
  <c r="AJ198" i="23"/>
  <c r="X198" i="23"/>
  <c r="W198" i="23"/>
  <c r="U198" i="23"/>
  <c r="T198" i="23"/>
  <c r="R198" i="23"/>
  <c r="Q198" i="23"/>
  <c r="O198" i="23"/>
  <c r="N198" i="23"/>
  <c r="L198" i="23"/>
  <c r="K198" i="23"/>
  <c r="AJ197" i="23"/>
  <c r="X197" i="23"/>
  <c r="W197" i="23"/>
  <c r="U197" i="23"/>
  <c r="T197" i="23"/>
  <c r="R197" i="23"/>
  <c r="Q197" i="23"/>
  <c r="O197" i="23"/>
  <c r="N197" i="23"/>
  <c r="L197" i="23"/>
  <c r="K197" i="23"/>
  <c r="AJ196" i="23"/>
  <c r="X196" i="23"/>
  <c r="W196" i="23"/>
  <c r="U196" i="23"/>
  <c r="T196" i="23"/>
  <c r="R196" i="23"/>
  <c r="Q196" i="23"/>
  <c r="O196" i="23"/>
  <c r="N196" i="23"/>
  <c r="L196" i="23"/>
  <c r="K196" i="23"/>
  <c r="AJ195" i="23"/>
  <c r="X195" i="23"/>
  <c r="W195" i="23"/>
  <c r="U195" i="23"/>
  <c r="T195" i="23"/>
  <c r="R195" i="23"/>
  <c r="Q195" i="23"/>
  <c r="O195" i="23"/>
  <c r="N195" i="23"/>
  <c r="L195" i="23"/>
  <c r="K195" i="23"/>
  <c r="AJ194" i="23"/>
  <c r="X194" i="23"/>
  <c r="W194" i="23"/>
  <c r="U194" i="23"/>
  <c r="T194" i="23"/>
  <c r="R194" i="23"/>
  <c r="Q194" i="23"/>
  <c r="O194" i="23"/>
  <c r="N194" i="23"/>
  <c r="L194" i="23"/>
  <c r="K194" i="23"/>
  <c r="AJ193" i="23"/>
  <c r="X193" i="23"/>
  <c r="W193" i="23"/>
  <c r="U193" i="23"/>
  <c r="T193" i="23"/>
  <c r="R193" i="23"/>
  <c r="Q193" i="23"/>
  <c r="O193" i="23"/>
  <c r="N193" i="23"/>
  <c r="L193" i="23"/>
  <c r="K193" i="23"/>
  <c r="AJ192" i="23"/>
  <c r="X192" i="23"/>
  <c r="W192" i="23"/>
  <c r="U192" i="23"/>
  <c r="T192" i="23"/>
  <c r="R192" i="23"/>
  <c r="Q192" i="23"/>
  <c r="O192" i="23"/>
  <c r="N192" i="23"/>
  <c r="L192" i="23"/>
  <c r="K192" i="23"/>
  <c r="AJ191" i="23"/>
  <c r="X191" i="23"/>
  <c r="W191" i="23"/>
  <c r="U191" i="23"/>
  <c r="T191" i="23"/>
  <c r="R191" i="23"/>
  <c r="Q191" i="23"/>
  <c r="O191" i="23"/>
  <c r="N191" i="23"/>
  <c r="L191" i="23"/>
  <c r="K191" i="23"/>
  <c r="AJ190" i="23"/>
  <c r="X190" i="23"/>
  <c r="W190" i="23"/>
  <c r="U190" i="23"/>
  <c r="T190" i="23"/>
  <c r="R190" i="23"/>
  <c r="Q190" i="23"/>
  <c r="O190" i="23"/>
  <c r="N190" i="23"/>
  <c r="L190" i="23"/>
  <c r="K190" i="23"/>
  <c r="AJ189" i="23"/>
  <c r="X189" i="23"/>
  <c r="W189" i="23"/>
  <c r="U189" i="23"/>
  <c r="T189" i="23"/>
  <c r="R189" i="23"/>
  <c r="Q189" i="23"/>
  <c r="O189" i="23"/>
  <c r="N189" i="23"/>
  <c r="L189" i="23"/>
  <c r="K189" i="23"/>
  <c r="AJ188" i="23"/>
  <c r="X188" i="23"/>
  <c r="W188" i="23"/>
  <c r="U188" i="23"/>
  <c r="T188" i="23"/>
  <c r="R188" i="23"/>
  <c r="Q188" i="23"/>
  <c r="O188" i="23"/>
  <c r="N188" i="23"/>
  <c r="L188" i="23"/>
  <c r="K188" i="23"/>
  <c r="AJ187" i="23"/>
  <c r="X187" i="23"/>
  <c r="W187" i="23"/>
  <c r="U187" i="23"/>
  <c r="T187" i="23"/>
  <c r="R187" i="23"/>
  <c r="Q187" i="23"/>
  <c r="O187" i="23"/>
  <c r="N187" i="23"/>
  <c r="L187" i="23"/>
  <c r="K187" i="23"/>
  <c r="AJ186" i="23"/>
  <c r="X186" i="23"/>
  <c r="W186" i="23"/>
  <c r="U186" i="23"/>
  <c r="T186" i="23"/>
  <c r="R186" i="23"/>
  <c r="Q186" i="23"/>
  <c r="O186" i="23"/>
  <c r="N186" i="23"/>
  <c r="L186" i="23"/>
  <c r="K186" i="23"/>
  <c r="AJ185" i="23"/>
  <c r="X185" i="23"/>
  <c r="W185" i="23"/>
  <c r="U185" i="23"/>
  <c r="T185" i="23"/>
  <c r="R185" i="23"/>
  <c r="Q185" i="23"/>
  <c r="O185" i="23"/>
  <c r="N185" i="23"/>
  <c r="L185" i="23"/>
  <c r="K185" i="23"/>
  <c r="AJ184" i="23"/>
  <c r="X184" i="23"/>
  <c r="W184" i="23"/>
  <c r="U184" i="23"/>
  <c r="T184" i="23"/>
  <c r="R184" i="23"/>
  <c r="Q184" i="23"/>
  <c r="O184" i="23"/>
  <c r="N184" i="23"/>
  <c r="L184" i="23"/>
  <c r="K184" i="23"/>
  <c r="AJ183" i="23"/>
  <c r="X183" i="23"/>
  <c r="W183" i="23"/>
  <c r="U183" i="23"/>
  <c r="T183" i="23"/>
  <c r="R183" i="23"/>
  <c r="Q183" i="23"/>
  <c r="O183" i="23"/>
  <c r="N183" i="23"/>
  <c r="L183" i="23"/>
  <c r="K183" i="23"/>
  <c r="AJ182" i="23"/>
  <c r="X182" i="23"/>
  <c r="W182" i="23"/>
  <c r="U182" i="23"/>
  <c r="T182" i="23"/>
  <c r="R182" i="23"/>
  <c r="Q182" i="23"/>
  <c r="O182" i="23"/>
  <c r="N182" i="23"/>
  <c r="L182" i="23"/>
  <c r="K182" i="23"/>
  <c r="AJ181" i="23"/>
  <c r="X181" i="23"/>
  <c r="W181" i="23"/>
  <c r="U181" i="23"/>
  <c r="T181" i="23"/>
  <c r="R181" i="23"/>
  <c r="Q181" i="23"/>
  <c r="O181" i="23"/>
  <c r="N181" i="23"/>
  <c r="L181" i="23"/>
  <c r="K181" i="23"/>
  <c r="AJ180" i="23"/>
  <c r="X180" i="23"/>
  <c r="W180" i="23"/>
  <c r="U180" i="23"/>
  <c r="T180" i="23"/>
  <c r="R180" i="23"/>
  <c r="Q180" i="23"/>
  <c r="O180" i="23"/>
  <c r="N180" i="23"/>
  <c r="L180" i="23"/>
  <c r="K180" i="23"/>
  <c r="AJ179" i="23"/>
  <c r="X179" i="23"/>
  <c r="W179" i="23"/>
  <c r="U179" i="23"/>
  <c r="T179" i="23"/>
  <c r="R179" i="23"/>
  <c r="Q179" i="23"/>
  <c r="O179" i="23"/>
  <c r="N179" i="23"/>
  <c r="L179" i="23"/>
  <c r="K179" i="23"/>
  <c r="AJ178" i="23"/>
  <c r="X178" i="23"/>
  <c r="W178" i="23"/>
  <c r="U178" i="23"/>
  <c r="T178" i="23"/>
  <c r="R178" i="23"/>
  <c r="Q178" i="23"/>
  <c r="O178" i="23"/>
  <c r="N178" i="23"/>
  <c r="L178" i="23"/>
  <c r="K178" i="23"/>
  <c r="AJ177" i="23"/>
  <c r="X177" i="23"/>
  <c r="W177" i="23"/>
  <c r="U177" i="23"/>
  <c r="T177" i="23"/>
  <c r="R177" i="23"/>
  <c r="Q177" i="23"/>
  <c r="O177" i="23"/>
  <c r="N177" i="23"/>
  <c r="L177" i="23"/>
  <c r="K177" i="23"/>
  <c r="AJ176" i="23"/>
  <c r="X176" i="23"/>
  <c r="W176" i="23"/>
  <c r="U176" i="23"/>
  <c r="T176" i="23"/>
  <c r="R176" i="23"/>
  <c r="Q176" i="23"/>
  <c r="O176" i="23"/>
  <c r="N176" i="23"/>
  <c r="L176" i="23"/>
  <c r="K176" i="23"/>
  <c r="AJ175" i="23"/>
  <c r="X175" i="23"/>
  <c r="W175" i="23"/>
  <c r="U175" i="23"/>
  <c r="T175" i="23"/>
  <c r="R175" i="23"/>
  <c r="Q175" i="23"/>
  <c r="O175" i="23"/>
  <c r="N175" i="23"/>
  <c r="L175" i="23"/>
  <c r="K175" i="23"/>
  <c r="AJ174" i="23"/>
  <c r="X174" i="23"/>
  <c r="W174" i="23"/>
  <c r="U174" i="23"/>
  <c r="T174" i="23"/>
  <c r="R174" i="23"/>
  <c r="Q174" i="23"/>
  <c r="O174" i="23"/>
  <c r="N174" i="23"/>
  <c r="L174" i="23"/>
  <c r="K174" i="23"/>
  <c r="AJ173" i="23"/>
  <c r="X173" i="23"/>
  <c r="W173" i="23"/>
  <c r="U173" i="23"/>
  <c r="T173" i="23"/>
  <c r="R173" i="23"/>
  <c r="Q173" i="23"/>
  <c r="O173" i="23"/>
  <c r="N173" i="23"/>
  <c r="L173" i="23"/>
  <c r="K173" i="23"/>
  <c r="AJ172" i="23"/>
  <c r="X172" i="23"/>
  <c r="W172" i="23"/>
  <c r="U172" i="23"/>
  <c r="T172" i="23"/>
  <c r="R172" i="23"/>
  <c r="Q172" i="23"/>
  <c r="O172" i="23"/>
  <c r="N172" i="23"/>
  <c r="L172" i="23"/>
  <c r="K172" i="23"/>
  <c r="AJ171" i="23"/>
  <c r="X171" i="23"/>
  <c r="W171" i="23"/>
  <c r="U171" i="23"/>
  <c r="T171" i="23"/>
  <c r="R171" i="23"/>
  <c r="Q171" i="23"/>
  <c r="O171" i="23"/>
  <c r="N171" i="23"/>
  <c r="L171" i="23"/>
  <c r="K171" i="23"/>
  <c r="AJ170" i="23"/>
  <c r="X170" i="23"/>
  <c r="W170" i="23"/>
  <c r="U170" i="23"/>
  <c r="T170" i="23"/>
  <c r="R170" i="23"/>
  <c r="Q170" i="23"/>
  <c r="O170" i="23"/>
  <c r="N170" i="23"/>
  <c r="L170" i="23"/>
  <c r="K170" i="23"/>
  <c r="AJ169" i="23"/>
  <c r="X169" i="23"/>
  <c r="W169" i="23"/>
  <c r="U169" i="23"/>
  <c r="T169" i="23"/>
  <c r="R169" i="23"/>
  <c r="Q169" i="23"/>
  <c r="O169" i="23"/>
  <c r="N169" i="23"/>
  <c r="L169" i="23"/>
  <c r="K169" i="23"/>
  <c r="AJ168" i="23"/>
  <c r="X168" i="23"/>
  <c r="W168" i="23"/>
  <c r="U168" i="23"/>
  <c r="T168" i="23"/>
  <c r="R168" i="23"/>
  <c r="Q168" i="23"/>
  <c r="O168" i="23"/>
  <c r="N168" i="23"/>
  <c r="L168" i="23"/>
  <c r="K168" i="23"/>
  <c r="AJ167" i="23"/>
  <c r="X167" i="23"/>
  <c r="W167" i="23"/>
  <c r="U167" i="23"/>
  <c r="T167" i="23"/>
  <c r="R167" i="23"/>
  <c r="Q167" i="23"/>
  <c r="O167" i="23"/>
  <c r="N167" i="23"/>
  <c r="L167" i="23"/>
  <c r="K167" i="23"/>
  <c r="AJ166" i="23"/>
  <c r="X166" i="23"/>
  <c r="W166" i="23"/>
  <c r="U166" i="23"/>
  <c r="T166" i="23"/>
  <c r="R166" i="23"/>
  <c r="Q166" i="23"/>
  <c r="O166" i="23"/>
  <c r="N166" i="23"/>
  <c r="L166" i="23"/>
  <c r="K166" i="23"/>
  <c r="AJ165" i="23"/>
  <c r="X165" i="23"/>
  <c r="W165" i="23"/>
  <c r="U165" i="23"/>
  <c r="T165" i="23"/>
  <c r="R165" i="23"/>
  <c r="Q165" i="23"/>
  <c r="O165" i="23"/>
  <c r="N165" i="23"/>
  <c r="L165" i="23"/>
  <c r="K165" i="23"/>
  <c r="AJ164" i="23"/>
  <c r="X164" i="23"/>
  <c r="W164" i="23"/>
  <c r="U164" i="23"/>
  <c r="T164" i="23"/>
  <c r="R164" i="23"/>
  <c r="Q164" i="23"/>
  <c r="O164" i="23"/>
  <c r="N164" i="23"/>
  <c r="L164" i="23"/>
  <c r="K164" i="23"/>
  <c r="AJ163" i="23"/>
  <c r="X163" i="23"/>
  <c r="W163" i="23"/>
  <c r="U163" i="23"/>
  <c r="T163" i="23"/>
  <c r="R163" i="23"/>
  <c r="Q163" i="23"/>
  <c r="O163" i="23"/>
  <c r="N163" i="23"/>
  <c r="L163" i="23"/>
  <c r="K163" i="23"/>
  <c r="AJ111" i="23"/>
  <c r="X111" i="23"/>
  <c r="W111" i="23"/>
  <c r="U111" i="23"/>
  <c r="T111" i="23"/>
  <c r="R111" i="23"/>
  <c r="Q111" i="23"/>
  <c r="O111" i="23"/>
  <c r="N111" i="23"/>
  <c r="L111" i="23"/>
  <c r="K111" i="23"/>
  <c r="AJ110" i="23"/>
  <c r="X110" i="23"/>
  <c r="W110" i="23"/>
  <c r="U110" i="23"/>
  <c r="T110" i="23"/>
  <c r="R110" i="23"/>
  <c r="Q110" i="23"/>
  <c r="O110" i="23"/>
  <c r="N110" i="23"/>
  <c r="L110" i="23"/>
  <c r="K110" i="23"/>
  <c r="AJ109" i="23"/>
  <c r="X109" i="23"/>
  <c r="W109" i="23"/>
  <c r="U109" i="23"/>
  <c r="T109" i="23"/>
  <c r="R109" i="23"/>
  <c r="Q109" i="23"/>
  <c r="O109" i="23"/>
  <c r="N109" i="23"/>
  <c r="L109" i="23"/>
  <c r="K109" i="23"/>
  <c r="AJ108" i="23"/>
  <c r="X108" i="23"/>
  <c r="W108" i="23"/>
  <c r="U108" i="23"/>
  <c r="T108" i="23"/>
  <c r="R108" i="23"/>
  <c r="Q108" i="23"/>
  <c r="O108" i="23"/>
  <c r="N108" i="23"/>
  <c r="L108" i="23"/>
  <c r="K108" i="23"/>
  <c r="AJ107" i="23"/>
  <c r="X107" i="23"/>
  <c r="W107" i="23"/>
  <c r="U107" i="23"/>
  <c r="T107" i="23"/>
  <c r="R107" i="23"/>
  <c r="Q107" i="23"/>
  <c r="O107" i="23"/>
  <c r="N107" i="23"/>
  <c r="L107" i="23"/>
  <c r="K107" i="23"/>
  <c r="AJ106" i="23"/>
  <c r="X106" i="23"/>
  <c r="W106" i="23"/>
  <c r="U106" i="23"/>
  <c r="T106" i="23"/>
  <c r="R106" i="23"/>
  <c r="Q106" i="23"/>
  <c r="O106" i="23"/>
  <c r="N106" i="23"/>
  <c r="L106" i="23"/>
  <c r="K106" i="23"/>
  <c r="AJ105" i="23"/>
  <c r="X105" i="23"/>
  <c r="W105" i="23"/>
  <c r="U105" i="23"/>
  <c r="T105" i="23"/>
  <c r="R105" i="23"/>
  <c r="Q105" i="23"/>
  <c r="O105" i="23"/>
  <c r="N105" i="23"/>
  <c r="L105" i="23"/>
  <c r="K105" i="23"/>
  <c r="AJ104" i="23"/>
  <c r="X104" i="23"/>
  <c r="W104" i="23"/>
  <c r="U104" i="23"/>
  <c r="T104" i="23"/>
  <c r="R104" i="23"/>
  <c r="Q104" i="23"/>
  <c r="O104" i="23"/>
  <c r="N104" i="23"/>
  <c r="L104" i="23"/>
  <c r="K104" i="23"/>
  <c r="AJ103" i="23"/>
  <c r="X103" i="23"/>
  <c r="W103" i="23"/>
  <c r="U103" i="23"/>
  <c r="T103" i="23"/>
  <c r="R103" i="23"/>
  <c r="Q103" i="23"/>
  <c r="O103" i="23"/>
  <c r="N103" i="23"/>
  <c r="L103" i="23"/>
  <c r="K103" i="23"/>
  <c r="AJ102" i="23"/>
  <c r="X102" i="23"/>
  <c r="W102" i="23"/>
  <c r="U102" i="23"/>
  <c r="T102" i="23"/>
  <c r="R102" i="23"/>
  <c r="Q102" i="23"/>
  <c r="O102" i="23"/>
  <c r="N102" i="23"/>
  <c r="L102" i="23"/>
  <c r="K102" i="23"/>
  <c r="AJ101" i="23"/>
  <c r="X101" i="23"/>
  <c r="W101" i="23"/>
  <c r="U101" i="23"/>
  <c r="T101" i="23"/>
  <c r="R101" i="23"/>
  <c r="Q101" i="23"/>
  <c r="O101" i="23"/>
  <c r="N101" i="23"/>
  <c r="L101" i="23"/>
  <c r="K101" i="23"/>
  <c r="AJ100" i="23"/>
  <c r="X100" i="23"/>
  <c r="W100" i="23"/>
  <c r="U100" i="23"/>
  <c r="T100" i="23"/>
  <c r="R100" i="23"/>
  <c r="Q100" i="23"/>
  <c r="O100" i="23"/>
  <c r="N100" i="23"/>
  <c r="L100" i="23"/>
  <c r="K100" i="23"/>
  <c r="AJ99" i="23"/>
  <c r="X99" i="23"/>
  <c r="W99" i="23"/>
  <c r="U99" i="23"/>
  <c r="T99" i="23"/>
  <c r="R99" i="23"/>
  <c r="Q99" i="23"/>
  <c r="O99" i="23"/>
  <c r="N99" i="23"/>
  <c r="L99" i="23"/>
  <c r="K99" i="23"/>
  <c r="AJ98" i="23"/>
  <c r="X98" i="23"/>
  <c r="W98" i="23"/>
  <c r="U98" i="23"/>
  <c r="T98" i="23"/>
  <c r="R98" i="23"/>
  <c r="Q98" i="23"/>
  <c r="O98" i="23"/>
  <c r="N98" i="23"/>
  <c r="L98" i="23"/>
  <c r="K98" i="23"/>
  <c r="AJ97" i="23"/>
  <c r="X97" i="23"/>
  <c r="W97" i="23"/>
  <c r="U97" i="23"/>
  <c r="T97" i="23"/>
  <c r="R97" i="23"/>
  <c r="Q97" i="23"/>
  <c r="O97" i="23"/>
  <c r="N97" i="23"/>
  <c r="L97" i="23"/>
  <c r="K97" i="23"/>
  <c r="AJ96" i="23"/>
  <c r="X96" i="23"/>
  <c r="W96" i="23"/>
  <c r="U96" i="23"/>
  <c r="T96" i="23"/>
  <c r="R96" i="23"/>
  <c r="Q96" i="23"/>
  <c r="O96" i="23"/>
  <c r="N96" i="23"/>
  <c r="L96" i="23"/>
  <c r="K96" i="23"/>
  <c r="AJ95" i="23"/>
  <c r="X95" i="23"/>
  <c r="W95" i="23"/>
  <c r="U95" i="23"/>
  <c r="T95" i="23"/>
  <c r="R95" i="23"/>
  <c r="Q95" i="23"/>
  <c r="O95" i="23"/>
  <c r="N95" i="23"/>
  <c r="L95" i="23"/>
  <c r="K95" i="23"/>
  <c r="AJ94" i="23"/>
  <c r="X94" i="23"/>
  <c r="W94" i="23"/>
  <c r="U94" i="23"/>
  <c r="T94" i="23"/>
  <c r="R94" i="23"/>
  <c r="Q94" i="23"/>
  <c r="O94" i="23"/>
  <c r="N94" i="23"/>
  <c r="L94" i="23"/>
  <c r="K94" i="23"/>
  <c r="AJ93" i="23"/>
  <c r="X93" i="23"/>
  <c r="W93" i="23"/>
  <c r="U93" i="23"/>
  <c r="T93" i="23"/>
  <c r="R93" i="23"/>
  <c r="Q93" i="23"/>
  <c r="O93" i="23"/>
  <c r="N93" i="23"/>
  <c r="L93" i="23"/>
  <c r="K93" i="23"/>
  <c r="AJ92" i="23"/>
  <c r="X92" i="23"/>
  <c r="W92" i="23"/>
  <c r="U92" i="23"/>
  <c r="T92" i="23"/>
  <c r="R92" i="23"/>
  <c r="Q92" i="23"/>
  <c r="O92" i="23"/>
  <c r="N92" i="23"/>
  <c r="L92" i="23"/>
  <c r="K92" i="23"/>
  <c r="AJ91" i="23"/>
  <c r="X91" i="23"/>
  <c r="W91" i="23"/>
  <c r="U91" i="23"/>
  <c r="T91" i="23"/>
  <c r="R91" i="23"/>
  <c r="Q91" i="23"/>
  <c r="O91" i="23"/>
  <c r="N91" i="23"/>
  <c r="L91" i="23"/>
  <c r="K91" i="23"/>
  <c r="AJ90" i="23"/>
  <c r="AC90" i="23"/>
  <c r="X90" i="23"/>
  <c r="W90" i="23"/>
  <c r="U90" i="23"/>
  <c r="T90" i="23"/>
  <c r="R90" i="23"/>
  <c r="Q90" i="23"/>
  <c r="O90" i="23"/>
  <c r="N90" i="23"/>
  <c r="L90" i="23"/>
  <c r="K90" i="23"/>
  <c r="AJ89" i="23"/>
  <c r="X89" i="23"/>
  <c r="W89" i="23"/>
  <c r="U89" i="23"/>
  <c r="T89" i="23"/>
  <c r="R89" i="23"/>
  <c r="Q89" i="23"/>
  <c r="O89" i="23"/>
  <c r="N89" i="23"/>
  <c r="L89" i="23"/>
  <c r="K89" i="23"/>
  <c r="AJ88" i="23"/>
  <c r="X88" i="23"/>
  <c r="W88" i="23"/>
  <c r="U88" i="23"/>
  <c r="T88" i="23"/>
  <c r="R88" i="23"/>
  <c r="Q88" i="23"/>
  <c r="O88" i="23"/>
  <c r="N88" i="23"/>
  <c r="L88" i="23"/>
  <c r="K88" i="23"/>
  <c r="AJ87" i="23"/>
  <c r="X87" i="23"/>
  <c r="W87" i="23"/>
  <c r="U87" i="23"/>
  <c r="T87" i="23"/>
  <c r="R87" i="23"/>
  <c r="Q87" i="23"/>
  <c r="O87" i="23"/>
  <c r="N87" i="23"/>
  <c r="L87" i="23"/>
  <c r="K87" i="23"/>
  <c r="AJ86" i="23"/>
  <c r="X86" i="23"/>
  <c r="W86" i="23"/>
  <c r="U86" i="23"/>
  <c r="T86" i="23"/>
  <c r="R86" i="23"/>
  <c r="Q86" i="23"/>
  <c r="O86" i="23"/>
  <c r="N86" i="23"/>
  <c r="L86" i="23"/>
  <c r="K86" i="23"/>
  <c r="AJ85" i="23"/>
  <c r="X85" i="23"/>
  <c r="W85" i="23"/>
  <c r="U85" i="23"/>
  <c r="T85" i="23"/>
  <c r="R85" i="23"/>
  <c r="Q85" i="23"/>
  <c r="O85" i="23"/>
  <c r="N85" i="23"/>
  <c r="L85" i="23"/>
  <c r="K85" i="23"/>
  <c r="AJ84" i="23"/>
  <c r="X84" i="23"/>
  <c r="W84" i="23"/>
  <c r="U84" i="23"/>
  <c r="T84" i="23"/>
  <c r="R84" i="23"/>
  <c r="Q84" i="23"/>
  <c r="O84" i="23"/>
  <c r="N84" i="23"/>
  <c r="L84" i="23"/>
  <c r="K84" i="23"/>
  <c r="AJ83" i="23"/>
  <c r="X83" i="23"/>
  <c r="W83" i="23"/>
  <c r="U83" i="23"/>
  <c r="T83" i="23"/>
  <c r="R83" i="23"/>
  <c r="Q83" i="23"/>
  <c r="O83" i="23"/>
  <c r="N83" i="23"/>
  <c r="L83" i="23"/>
  <c r="K83" i="23"/>
  <c r="AJ82" i="23"/>
  <c r="X82" i="23"/>
  <c r="W82" i="23"/>
  <c r="U82" i="23"/>
  <c r="T82" i="23"/>
  <c r="R82" i="23"/>
  <c r="Q82" i="23"/>
  <c r="O82" i="23"/>
  <c r="N82" i="23"/>
  <c r="L82" i="23"/>
  <c r="K82" i="23"/>
  <c r="AJ81" i="23"/>
  <c r="X81" i="23"/>
  <c r="W81" i="23"/>
  <c r="U81" i="23"/>
  <c r="T81" i="23"/>
  <c r="R81" i="23"/>
  <c r="Q81" i="23"/>
  <c r="O81" i="23"/>
  <c r="N81" i="23"/>
  <c r="L81" i="23"/>
  <c r="K81" i="23"/>
  <c r="AJ80" i="23"/>
  <c r="X80" i="23"/>
  <c r="W80" i="23"/>
  <c r="U80" i="23"/>
  <c r="T80" i="23"/>
  <c r="R80" i="23"/>
  <c r="Q80" i="23"/>
  <c r="O80" i="23"/>
  <c r="N80" i="23"/>
  <c r="L80" i="23"/>
  <c r="K80" i="23"/>
  <c r="AJ79" i="23"/>
  <c r="X79" i="23"/>
  <c r="W79" i="23"/>
  <c r="U79" i="23"/>
  <c r="T79" i="23"/>
  <c r="R79" i="23"/>
  <c r="Q79" i="23"/>
  <c r="O79" i="23"/>
  <c r="N79" i="23"/>
  <c r="L79" i="23"/>
  <c r="K79" i="23"/>
  <c r="AJ78" i="23"/>
  <c r="X78" i="23"/>
  <c r="W78" i="23"/>
  <c r="U78" i="23"/>
  <c r="T78" i="23"/>
  <c r="R78" i="23"/>
  <c r="Q78" i="23"/>
  <c r="O78" i="23"/>
  <c r="N78" i="23"/>
  <c r="L78" i="23"/>
  <c r="K78" i="23"/>
  <c r="AJ77" i="23"/>
  <c r="X77" i="23"/>
  <c r="W77" i="23"/>
  <c r="U77" i="23"/>
  <c r="T77" i="23"/>
  <c r="R77" i="23"/>
  <c r="Q77" i="23"/>
  <c r="O77" i="23"/>
  <c r="N77" i="23"/>
  <c r="L77" i="23"/>
  <c r="K77" i="23"/>
  <c r="AJ76" i="23"/>
  <c r="X76" i="23"/>
  <c r="W76" i="23"/>
  <c r="U76" i="23"/>
  <c r="T76" i="23"/>
  <c r="R76" i="23"/>
  <c r="Q76" i="23"/>
  <c r="O76" i="23"/>
  <c r="N76" i="23"/>
  <c r="L76" i="23"/>
  <c r="K76" i="23"/>
  <c r="AJ75" i="23"/>
  <c r="X75" i="23"/>
  <c r="W75" i="23"/>
  <c r="U75" i="23"/>
  <c r="T75" i="23"/>
  <c r="R75" i="23"/>
  <c r="Q75" i="23"/>
  <c r="O75" i="23"/>
  <c r="N75" i="23"/>
  <c r="L75" i="23"/>
  <c r="K75" i="23"/>
  <c r="AJ74" i="23"/>
  <c r="X74" i="23"/>
  <c r="W74" i="23"/>
  <c r="U74" i="23"/>
  <c r="T74" i="23"/>
  <c r="R74" i="23"/>
  <c r="Q74" i="23"/>
  <c r="O74" i="23"/>
  <c r="N74" i="23"/>
  <c r="L74" i="23"/>
  <c r="K74" i="23"/>
  <c r="AJ73" i="23"/>
  <c r="X73" i="23"/>
  <c r="W73" i="23"/>
  <c r="U73" i="23"/>
  <c r="T73" i="23"/>
  <c r="R73" i="23"/>
  <c r="Q73" i="23"/>
  <c r="O73" i="23"/>
  <c r="N73" i="23"/>
  <c r="L73" i="23"/>
  <c r="K73" i="23"/>
  <c r="AJ72" i="23"/>
  <c r="X72" i="23"/>
  <c r="W72" i="23"/>
  <c r="U72" i="23"/>
  <c r="T72" i="23"/>
  <c r="R72" i="23"/>
  <c r="Q72" i="23"/>
  <c r="O72" i="23"/>
  <c r="N72" i="23"/>
  <c r="L72" i="23"/>
  <c r="K72" i="23"/>
  <c r="AJ71" i="23"/>
  <c r="X71" i="23"/>
  <c r="W71" i="23"/>
  <c r="U71" i="23"/>
  <c r="T71" i="23"/>
  <c r="R71" i="23"/>
  <c r="Q71" i="23"/>
  <c r="O71" i="23"/>
  <c r="N71" i="23"/>
  <c r="L71" i="23"/>
  <c r="K71" i="23"/>
  <c r="AJ70" i="23"/>
  <c r="X70" i="23"/>
  <c r="W70" i="23"/>
  <c r="U70" i="23"/>
  <c r="T70" i="23"/>
  <c r="R70" i="23"/>
  <c r="Q70" i="23"/>
  <c r="O70" i="23"/>
  <c r="N70" i="23"/>
  <c r="L70" i="23"/>
  <c r="K70" i="23"/>
  <c r="AJ69" i="23"/>
  <c r="X69" i="23"/>
  <c r="W69" i="23"/>
  <c r="U69" i="23"/>
  <c r="T69" i="23"/>
  <c r="R69" i="23"/>
  <c r="Q69" i="23"/>
  <c r="O69" i="23"/>
  <c r="N69" i="23"/>
  <c r="L69" i="23"/>
  <c r="K69" i="23"/>
  <c r="AJ68" i="23"/>
  <c r="X68" i="23"/>
  <c r="W68" i="23"/>
  <c r="U68" i="23"/>
  <c r="T68" i="23"/>
  <c r="R68" i="23"/>
  <c r="Q68" i="23"/>
  <c r="O68" i="23"/>
  <c r="N68" i="23"/>
  <c r="L68" i="23"/>
  <c r="K68" i="23"/>
  <c r="AJ67" i="23"/>
  <c r="X67" i="23"/>
  <c r="W67" i="23"/>
  <c r="U67" i="23"/>
  <c r="T67" i="23"/>
  <c r="R67" i="23"/>
  <c r="Q67" i="23"/>
  <c r="O67" i="23"/>
  <c r="N67" i="23"/>
  <c r="L67" i="23"/>
  <c r="K67" i="23"/>
  <c r="AJ66" i="23"/>
  <c r="X66" i="23"/>
  <c r="W66" i="23"/>
  <c r="U66" i="23"/>
  <c r="T66" i="23"/>
  <c r="R66" i="23"/>
  <c r="Q66" i="23"/>
  <c r="O66" i="23"/>
  <c r="N66" i="23"/>
  <c r="L66" i="23"/>
  <c r="K66" i="23"/>
  <c r="AJ65" i="23"/>
  <c r="X65" i="23"/>
  <c r="W65" i="23"/>
  <c r="U65" i="23"/>
  <c r="T65" i="23"/>
  <c r="R65" i="23"/>
  <c r="Q65" i="23"/>
  <c r="O65" i="23"/>
  <c r="N65" i="23"/>
  <c r="L65" i="23"/>
  <c r="K65" i="23"/>
  <c r="AJ64" i="23"/>
  <c r="X64" i="23"/>
  <c r="W64" i="23"/>
  <c r="U64" i="23"/>
  <c r="T64" i="23"/>
  <c r="R64" i="23"/>
  <c r="Q64" i="23"/>
  <c r="O64" i="23"/>
  <c r="N64" i="23"/>
  <c r="L64" i="23"/>
  <c r="K64" i="23"/>
  <c r="AJ63" i="23"/>
  <c r="X63" i="23"/>
  <c r="W63" i="23"/>
  <c r="U63" i="23"/>
  <c r="T63" i="23"/>
  <c r="R63" i="23"/>
  <c r="Q63" i="23"/>
  <c r="O63" i="23"/>
  <c r="N63" i="23"/>
  <c r="L63" i="23"/>
  <c r="K63" i="23"/>
  <c r="AJ62" i="23"/>
  <c r="X62" i="23"/>
  <c r="W62" i="23"/>
  <c r="U62" i="23"/>
  <c r="T62" i="23"/>
  <c r="R62" i="23"/>
  <c r="Q62" i="23"/>
  <c r="O62" i="23"/>
  <c r="N62" i="23"/>
  <c r="L62" i="23"/>
  <c r="K62" i="23"/>
  <c r="AJ61" i="23"/>
  <c r="X61" i="23"/>
  <c r="W61" i="23"/>
  <c r="U61" i="23"/>
  <c r="T61" i="23"/>
  <c r="R61" i="23"/>
  <c r="Q61" i="23"/>
  <c r="O61" i="23"/>
  <c r="N61" i="23"/>
  <c r="L61" i="23"/>
  <c r="K61" i="23"/>
  <c r="AJ60" i="23"/>
  <c r="X60" i="23"/>
  <c r="W60" i="23"/>
  <c r="U60" i="23"/>
  <c r="T60" i="23"/>
  <c r="R60" i="23"/>
  <c r="Q60" i="23"/>
  <c r="O60" i="23"/>
  <c r="N60" i="23"/>
  <c r="L60" i="23"/>
  <c r="K60" i="23"/>
  <c r="AJ59" i="23"/>
  <c r="X59" i="23"/>
  <c r="W59" i="23"/>
  <c r="U59" i="23"/>
  <c r="T59" i="23"/>
  <c r="R59" i="23"/>
  <c r="Q59" i="23"/>
  <c r="O59" i="23"/>
  <c r="N59" i="23"/>
  <c r="L59" i="23"/>
  <c r="K59" i="23"/>
  <c r="AJ58" i="23"/>
  <c r="X58" i="23"/>
  <c r="W58" i="23"/>
  <c r="U58" i="23"/>
  <c r="T58" i="23"/>
  <c r="R58" i="23"/>
  <c r="Q58" i="23"/>
  <c r="O58" i="23"/>
  <c r="N58" i="23"/>
  <c r="L58" i="23"/>
  <c r="K58" i="23"/>
  <c r="AJ57" i="23"/>
  <c r="X57" i="23"/>
  <c r="W57" i="23"/>
  <c r="U57" i="23"/>
  <c r="T57" i="23"/>
  <c r="R57" i="23"/>
  <c r="Q57" i="23"/>
  <c r="O57" i="23"/>
  <c r="N57" i="23"/>
  <c r="L57" i="23"/>
  <c r="K57" i="23"/>
  <c r="AJ56" i="23"/>
  <c r="X56" i="23"/>
  <c r="W56" i="23"/>
  <c r="U56" i="23"/>
  <c r="T56" i="23"/>
  <c r="R56" i="23"/>
  <c r="Q56" i="23"/>
  <c r="O56" i="23"/>
  <c r="N56" i="23"/>
  <c r="L56" i="23"/>
  <c r="K56" i="23"/>
  <c r="AJ55" i="23"/>
  <c r="X55" i="23"/>
  <c r="W55" i="23"/>
  <c r="U55" i="23"/>
  <c r="T55" i="23"/>
  <c r="R55" i="23"/>
  <c r="Q55" i="23"/>
  <c r="O55" i="23"/>
  <c r="N55" i="23"/>
  <c r="L55" i="23"/>
  <c r="K55" i="23"/>
  <c r="AJ54" i="23"/>
  <c r="X54" i="23"/>
  <c r="W54" i="23"/>
  <c r="U54" i="23"/>
  <c r="T54" i="23"/>
  <c r="R54" i="23"/>
  <c r="Q54" i="23"/>
  <c r="O54" i="23"/>
  <c r="N54" i="23"/>
  <c r="L54" i="23"/>
  <c r="K54" i="23"/>
  <c r="AJ53" i="23"/>
  <c r="X53" i="23"/>
  <c r="W53" i="23"/>
  <c r="U53" i="23"/>
  <c r="T53" i="23"/>
  <c r="R53" i="23"/>
  <c r="Q53" i="23"/>
  <c r="O53" i="23"/>
  <c r="N53" i="23"/>
  <c r="L53" i="23"/>
  <c r="K53" i="23"/>
  <c r="AJ52" i="23"/>
  <c r="X52" i="23"/>
  <c r="W52" i="23"/>
  <c r="U52" i="23"/>
  <c r="T52" i="23"/>
  <c r="R52" i="23"/>
  <c r="Q52" i="23"/>
  <c r="O52" i="23"/>
  <c r="N52" i="23"/>
  <c r="L52" i="23"/>
  <c r="K52" i="23"/>
  <c r="AJ51" i="23"/>
  <c r="X51" i="23"/>
  <c r="W51" i="23"/>
  <c r="U51" i="23"/>
  <c r="T51" i="23"/>
  <c r="R51" i="23"/>
  <c r="Q51" i="23"/>
  <c r="O51" i="23"/>
  <c r="N51" i="23"/>
  <c r="L51" i="23"/>
  <c r="K51" i="23"/>
  <c r="AJ50" i="23"/>
  <c r="X50" i="23"/>
  <c r="W50" i="23"/>
  <c r="U50" i="23"/>
  <c r="T50" i="23"/>
  <c r="R50" i="23"/>
  <c r="Q50" i="23"/>
  <c r="O50" i="23"/>
  <c r="N50" i="23"/>
  <c r="L50" i="23"/>
  <c r="K50" i="23"/>
  <c r="AJ49" i="23"/>
  <c r="X49" i="23"/>
  <c r="W49" i="23"/>
  <c r="U49" i="23"/>
  <c r="T49" i="23"/>
  <c r="R49" i="23"/>
  <c r="Q49" i="23"/>
  <c r="O49" i="23"/>
  <c r="N49" i="23"/>
  <c r="L49" i="23"/>
  <c r="K49" i="23"/>
  <c r="AJ48" i="23"/>
  <c r="X48" i="23"/>
  <c r="W48" i="23"/>
  <c r="U48" i="23"/>
  <c r="T48" i="23"/>
  <c r="R48" i="23"/>
  <c r="Q48" i="23"/>
  <c r="O48" i="23"/>
  <c r="N48" i="23"/>
  <c r="L48" i="23"/>
  <c r="K48" i="23"/>
  <c r="AJ47" i="23"/>
  <c r="X47" i="23"/>
  <c r="W47" i="23"/>
  <c r="U47" i="23"/>
  <c r="T47" i="23"/>
  <c r="R47" i="23"/>
  <c r="Q47" i="23"/>
  <c r="O47" i="23"/>
  <c r="N47" i="23"/>
  <c r="L47" i="23"/>
  <c r="K47" i="23"/>
  <c r="AJ46" i="23"/>
  <c r="X46" i="23"/>
  <c r="W46" i="23"/>
  <c r="U46" i="23"/>
  <c r="T46" i="23"/>
  <c r="R46" i="23"/>
  <c r="Q46" i="23"/>
  <c r="O46" i="23"/>
  <c r="N46" i="23"/>
  <c r="L46" i="23"/>
  <c r="K46" i="23"/>
  <c r="AJ45" i="23"/>
  <c r="X45" i="23"/>
  <c r="W45" i="23"/>
  <c r="U45" i="23"/>
  <c r="T45" i="23"/>
  <c r="R45" i="23"/>
  <c r="Q45" i="23"/>
  <c r="O45" i="23"/>
  <c r="N45" i="23"/>
  <c r="L45" i="23"/>
  <c r="K45" i="23"/>
  <c r="AJ44" i="23"/>
  <c r="X44" i="23"/>
  <c r="W44" i="23"/>
  <c r="U44" i="23"/>
  <c r="T44" i="23"/>
  <c r="R44" i="23"/>
  <c r="Q44" i="23"/>
  <c r="O44" i="23"/>
  <c r="N44" i="23"/>
  <c r="L44" i="23"/>
  <c r="K44" i="23"/>
  <c r="AJ43" i="23"/>
  <c r="X43" i="23"/>
  <c r="W43" i="23"/>
  <c r="U43" i="23"/>
  <c r="T43" i="23"/>
  <c r="R43" i="23"/>
  <c r="Q43" i="23"/>
  <c r="O43" i="23"/>
  <c r="N43" i="23"/>
  <c r="L43" i="23"/>
  <c r="K43" i="23"/>
  <c r="AJ42" i="23"/>
  <c r="X42" i="23"/>
  <c r="W42" i="23"/>
  <c r="U42" i="23"/>
  <c r="T42" i="23"/>
  <c r="R42" i="23"/>
  <c r="Q42" i="23"/>
  <c r="O42" i="23"/>
  <c r="N42" i="23"/>
  <c r="L42" i="23"/>
  <c r="K42" i="23"/>
  <c r="AJ41" i="23"/>
  <c r="X41" i="23"/>
  <c r="W41" i="23"/>
  <c r="U41" i="23"/>
  <c r="T41" i="23"/>
  <c r="R41" i="23"/>
  <c r="Q41" i="23"/>
  <c r="O41" i="23"/>
  <c r="N41" i="23"/>
  <c r="L41" i="23"/>
  <c r="K41" i="23"/>
  <c r="AJ40" i="23"/>
  <c r="X40" i="23"/>
  <c r="W40" i="23"/>
  <c r="U40" i="23"/>
  <c r="T40" i="23"/>
  <c r="R40" i="23"/>
  <c r="Q40" i="23"/>
  <c r="O40" i="23"/>
  <c r="N40" i="23"/>
  <c r="L40" i="23"/>
  <c r="K40" i="23"/>
  <c r="AJ39" i="23"/>
  <c r="X39" i="23"/>
  <c r="W39" i="23"/>
  <c r="U39" i="23"/>
  <c r="T39" i="23"/>
  <c r="R39" i="23"/>
  <c r="Q39" i="23"/>
  <c r="O39" i="23"/>
  <c r="N39" i="23"/>
  <c r="L39" i="23"/>
  <c r="K39" i="23"/>
  <c r="AJ38" i="23"/>
  <c r="X38" i="23"/>
  <c r="W38" i="23"/>
  <c r="U38" i="23"/>
  <c r="T38" i="23"/>
  <c r="R38" i="23"/>
  <c r="Q38" i="23"/>
  <c r="O38" i="23"/>
  <c r="N38" i="23"/>
  <c r="L38" i="23"/>
  <c r="K38" i="23"/>
  <c r="AJ37" i="23"/>
  <c r="X37" i="23"/>
  <c r="W37" i="23"/>
  <c r="U37" i="23"/>
  <c r="T37" i="23"/>
  <c r="R37" i="23"/>
  <c r="Q37" i="23"/>
  <c r="O37" i="23"/>
  <c r="N37" i="23"/>
  <c r="L37" i="23"/>
  <c r="K37" i="23"/>
  <c r="AJ36" i="23"/>
  <c r="X36" i="23"/>
  <c r="W36" i="23"/>
  <c r="U36" i="23"/>
  <c r="T36" i="23"/>
  <c r="R36" i="23"/>
  <c r="Q36" i="23"/>
  <c r="O36" i="23"/>
  <c r="N36" i="23"/>
  <c r="L36" i="23"/>
  <c r="K36" i="23"/>
  <c r="AJ35" i="23"/>
  <c r="X35" i="23"/>
  <c r="W35" i="23"/>
  <c r="U35" i="23"/>
  <c r="T35" i="23"/>
  <c r="R35" i="23"/>
  <c r="Q35" i="23"/>
  <c r="O35" i="23"/>
  <c r="N35" i="23"/>
  <c r="L35" i="23"/>
  <c r="K35" i="23"/>
  <c r="AJ34" i="23"/>
  <c r="X34" i="23"/>
  <c r="W34" i="23"/>
  <c r="U34" i="23"/>
  <c r="T34" i="23"/>
  <c r="R34" i="23"/>
  <c r="Q34" i="23"/>
  <c r="O34" i="23"/>
  <c r="N34" i="23"/>
  <c r="L34" i="23"/>
  <c r="K34" i="23"/>
  <c r="AJ33" i="23"/>
  <c r="X33" i="23"/>
  <c r="W33" i="23"/>
  <c r="U33" i="23"/>
  <c r="T33" i="23"/>
  <c r="R33" i="23"/>
  <c r="Q33" i="23"/>
  <c r="O33" i="23"/>
  <c r="N33" i="23"/>
  <c r="L33" i="23"/>
  <c r="K33" i="23"/>
  <c r="AJ32" i="23"/>
  <c r="X32" i="23"/>
  <c r="W32" i="23"/>
  <c r="U32" i="23"/>
  <c r="T32" i="23"/>
  <c r="R32" i="23"/>
  <c r="Q32" i="23"/>
  <c r="O32" i="23"/>
  <c r="N32" i="23"/>
  <c r="L32" i="23"/>
  <c r="K32" i="23"/>
  <c r="AJ31" i="23"/>
  <c r="X31" i="23"/>
  <c r="W31" i="23"/>
  <c r="U31" i="23"/>
  <c r="T31" i="23"/>
  <c r="R31" i="23"/>
  <c r="Q31" i="23"/>
  <c r="O31" i="23"/>
  <c r="N31" i="23"/>
  <c r="L31" i="23"/>
  <c r="K31" i="23"/>
  <c r="AJ30" i="23"/>
  <c r="X30" i="23"/>
  <c r="W30" i="23"/>
  <c r="U30" i="23"/>
  <c r="T30" i="23"/>
  <c r="R30" i="23"/>
  <c r="Q30" i="23"/>
  <c r="O30" i="23"/>
  <c r="N30" i="23"/>
  <c r="L30" i="23"/>
  <c r="K30" i="23"/>
  <c r="AJ29" i="23"/>
  <c r="X29" i="23"/>
  <c r="W29" i="23"/>
  <c r="U29" i="23"/>
  <c r="T29" i="23"/>
  <c r="R29" i="23"/>
  <c r="Q29" i="23"/>
  <c r="O29" i="23"/>
  <c r="N29" i="23"/>
  <c r="L29" i="23"/>
  <c r="K29" i="23"/>
  <c r="AJ28" i="23"/>
  <c r="X28" i="23"/>
  <c r="W28" i="23"/>
  <c r="U28" i="23"/>
  <c r="T28" i="23"/>
  <c r="R28" i="23"/>
  <c r="Q28" i="23"/>
  <c r="O28" i="23"/>
  <c r="N28" i="23"/>
  <c r="L28" i="23"/>
  <c r="K28" i="23"/>
  <c r="AJ27" i="23"/>
  <c r="X27" i="23"/>
  <c r="W27" i="23"/>
  <c r="U27" i="23"/>
  <c r="T27" i="23"/>
  <c r="R27" i="23"/>
  <c r="Q27" i="23"/>
  <c r="O27" i="23"/>
  <c r="N27" i="23"/>
  <c r="L27" i="23"/>
  <c r="K27" i="23"/>
  <c r="AJ26" i="23"/>
  <c r="X26" i="23"/>
  <c r="W26" i="23"/>
  <c r="U26" i="23"/>
  <c r="T26" i="23"/>
  <c r="R26" i="23"/>
  <c r="Q26" i="23"/>
  <c r="O26" i="23"/>
  <c r="N26" i="23"/>
  <c r="L26" i="23"/>
  <c r="K26" i="23"/>
  <c r="AJ25" i="23"/>
  <c r="X25" i="23"/>
  <c r="W25" i="23"/>
  <c r="U25" i="23"/>
  <c r="T25" i="23"/>
  <c r="R25" i="23"/>
  <c r="Q25" i="23"/>
  <c r="O25" i="23"/>
  <c r="N25" i="23"/>
  <c r="L25" i="23"/>
  <c r="K25" i="23"/>
  <c r="AJ24" i="23"/>
  <c r="X24" i="23"/>
  <c r="W24" i="23"/>
  <c r="U24" i="23"/>
  <c r="T24" i="23"/>
  <c r="R24" i="23"/>
  <c r="Q24" i="23"/>
  <c r="O24" i="23"/>
  <c r="N24" i="23"/>
  <c r="L24" i="23"/>
  <c r="K24" i="23"/>
  <c r="AJ23" i="23"/>
  <c r="X23" i="23"/>
  <c r="W23" i="23"/>
  <c r="U23" i="23"/>
  <c r="T23" i="23"/>
  <c r="R23" i="23"/>
  <c r="Q23" i="23"/>
  <c r="O23" i="23"/>
  <c r="N23" i="23"/>
  <c r="L23" i="23"/>
  <c r="K23" i="23"/>
  <c r="AJ22" i="23"/>
  <c r="X22" i="23"/>
  <c r="W22" i="23"/>
  <c r="U22" i="23"/>
  <c r="T22" i="23"/>
  <c r="R22" i="23"/>
  <c r="Q22" i="23"/>
  <c r="O22" i="23"/>
  <c r="N22" i="23"/>
  <c r="L22" i="23"/>
  <c r="K22" i="23"/>
  <c r="AJ21" i="23"/>
  <c r="X21" i="23"/>
  <c r="W21" i="23"/>
  <c r="U21" i="23"/>
  <c r="T21" i="23"/>
  <c r="R21" i="23"/>
  <c r="Q21" i="23"/>
  <c r="O21" i="23"/>
  <c r="N21" i="23"/>
  <c r="L21" i="23"/>
  <c r="K21" i="23"/>
  <c r="AJ20" i="23"/>
  <c r="X20" i="23"/>
  <c r="W20" i="23"/>
  <c r="U20" i="23"/>
  <c r="T20" i="23"/>
  <c r="R20" i="23"/>
  <c r="Q20" i="23"/>
  <c r="O20" i="23"/>
  <c r="N20" i="23"/>
  <c r="L20" i="23"/>
  <c r="K20" i="23"/>
  <c r="AJ19" i="23"/>
  <c r="X19" i="23"/>
  <c r="W19" i="23"/>
  <c r="U19" i="23"/>
  <c r="T19" i="23"/>
  <c r="R19" i="23"/>
  <c r="Q19" i="23"/>
  <c r="O19" i="23"/>
  <c r="N19" i="23"/>
  <c r="L19" i="23"/>
  <c r="K19" i="23"/>
  <c r="AJ18" i="23"/>
  <c r="X18" i="23"/>
  <c r="W18" i="23"/>
  <c r="U18" i="23"/>
  <c r="T18" i="23"/>
  <c r="R18" i="23"/>
  <c r="Q18" i="23"/>
  <c r="O18" i="23"/>
  <c r="N18" i="23"/>
  <c r="L18" i="23"/>
  <c r="K18" i="23"/>
  <c r="AJ17" i="23"/>
  <c r="X17" i="23"/>
  <c r="W17" i="23"/>
  <c r="U17" i="23"/>
  <c r="T17" i="23"/>
  <c r="R17" i="23"/>
  <c r="Q17" i="23"/>
  <c r="O17" i="23"/>
  <c r="N17" i="23"/>
  <c r="L17" i="23"/>
  <c r="K17" i="23"/>
  <c r="AJ16" i="23"/>
  <c r="X16" i="23"/>
  <c r="W16" i="23"/>
  <c r="U16" i="23"/>
  <c r="T16" i="23"/>
  <c r="R16" i="23"/>
  <c r="Q16" i="23"/>
  <c r="O16" i="23"/>
  <c r="N16" i="23"/>
  <c r="L16" i="23"/>
  <c r="K16" i="23"/>
  <c r="AJ15" i="23"/>
  <c r="X15" i="23"/>
  <c r="W15" i="23"/>
  <c r="U15" i="23"/>
  <c r="T15" i="23"/>
  <c r="R15" i="23"/>
  <c r="Q15" i="23"/>
  <c r="O15" i="23"/>
  <c r="N15" i="23"/>
  <c r="L15" i="23"/>
  <c r="K15" i="23"/>
  <c r="AJ14" i="23"/>
  <c r="X14" i="23"/>
  <c r="W14" i="23"/>
  <c r="U14" i="23"/>
  <c r="T14" i="23"/>
  <c r="R14" i="23"/>
  <c r="Q14" i="23"/>
  <c r="O14" i="23"/>
  <c r="N14" i="23"/>
  <c r="L14" i="23"/>
  <c r="K14" i="23"/>
  <c r="AV10" i="23"/>
  <c r="AQ10" i="23"/>
  <c r="W185" i="22"/>
  <c r="W198" i="22"/>
  <c r="X200" i="22"/>
  <c r="X201" i="22"/>
  <c r="X204" i="22"/>
  <c r="W205" i="22"/>
  <c r="Q194" i="22"/>
  <c r="R196" i="22"/>
  <c r="Q200" i="22"/>
  <c r="Q202" i="22"/>
  <c r="Q205" i="22"/>
  <c r="L129" i="22"/>
  <c r="L136" i="22"/>
  <c r="L192" i="22"/>
  <c r="L193" i="22"/>
  <c r="K201" i="22"/>
  <c r="L203" i="22"/>
  <c r="K205" i="22"/>
  <c r="AJ205" i="22"/>
  <c r="X205" i="22"/>
  <c r="U205" i="22"/>
  <c r="T205" i="22"/>
  <c r="R205" i="22"/>
  <c r="O205" i="22"/>
  <c r="N205" i="22"/>
  <c r="AJ204" i="22"/>
  <c r="W204" i="22"/>
  <c r="U204" i="22"/>
  <c r="T204" i="22"/>
  <c r="R204" i="22"/>
  <c r="Q204" i="22"/>
  <c r="O204" i="22"/>
  <c r="N204" i="22"/>
  <c r="K204" i="22"/>
  <c r="AJ203" i="22"/>
  <c r="X203" i="22"/>
  <c r="W203" i="22"/>
  <c r="U203" i="22"/>
  <c r="T203" i="22"/>
  <c r="R203" i="22"/>
  <c r="Q203" i="22"/>
  <c r="O203" i="22"/>
  <c r="N203" i="22"/>
  <c r="AJ202" i="22"/>
  <c r="X202" i="22"/>
  <c r="W202" i="22"/>
  <c r="U202" i="22"/>
  <c r="T202" i="22"/>
  <c r="R202" i="22"/>
  <c r="O202" i="22"/>
  <c r="N202" i="22"/>
  <c r="L202" i="22"/>
  <c r="K202" i="22"/>
  <c r="AJ201" i="22"/>
  <c r="W201" i="22"/>
  <c r="U201" i="22"/>
  <c r="T201" i="22"/>
  <c r="R201" i="22"/>
  <c r="Q201" i="22"/>
  <c r="O201" i="22"/>
  <c r="N201" i="22"/>
  <c r="AJ200" i="22"/>
  <c r="U200" i="22"/>
  <c r="T200" i="22"/>
  <c r="R200" i="22"/>
  <c r="O200" i="22"/>
  <c r="N200" i="22"/>
  <c r="AJ199" i="22"/>
  <c r="X199" i="22"/>
  <c r="W199" i="22"/>
  <c r="U199" i="22"/>
  <c r="T199" i="22"/>
  <c r="R199" i="22"/>
  <c r="Q199" i="22"/>
  <c r="O199" i="22"/>
  <c r="N199" i="22"/>
  <c r="L199" i="22"/>
  <c r="K199" i="22"/>
  <c r="AJ198" i="22"/>
  <c r="X198" i="22"/>
  <c r="U198" i="22"/>
  <c r="T198" i="22"/>
  <c r="R198" i="22"/>
  <c r="Q198" i="22"/>
  <c r="O198" i="22"/>
  <c r="N198" i="22"/>
  <c r="L198" i="22"/>
  <c r="K198" i="22"/>
  <c r="AJ197" i="22"/>
  <c r="X197" i="22"/>
  <c r="W197" i="22"/>
  <c r="U197" i="22"/>
  <c r="T197" i="22"/>
  <c r="R197" i="22"/>
  <c r="Q197" i="22"/>
  <c r="O197" i="22"/>
  <c r="N197" i="22"/>
  <c r="L197" i="22"/>
  <c r="K197" i="22"/>
  <c r="AJ196" i="22"/>
  <c r="X196" i="22"/>
  <c r="W196" i="22"/>
  <c r="U196" i="22"/>
  <c r="T196" i="22"/>
  <c r="Q196" i="22"/>
  <c r="O196" i="22"/>
  <c r="N196" i="22"/>
  <c r="L196" i="22"/>
  <c r="K196" i="22"/>
  <c r="AJ195" i="22"/>
  <c r="X195" i="22"/>
  <c r="W195" i="22"/>
  <c r="U195" i="22"/>
  <c r="T195" i="22"/>
  <c r="R195" i="22"/>
  <c r="Q195" i="22"/>
  <c r="O195" i="22"/>
  <c r="N195" i="22"/>
  <c r="L195" i="22"/>
  <c r="K195" i="22"/>
  <c r="AJ194" i="22"/>
  <c r="X194" i="22"/>
  <c r="W194" i="22"/>
  <c r="U194" i="22"/>
  <c r="T194" i="22"/>
  <c r="R194" i="22"/>
  <c r="O194" i="22"/>
  <c r="N194" i="22"/>
  <c r="L194" i="22"/>
  <c r="K194" i="22"/>
  <c r="AJ193" i="22"/>
  <c r="X193" i="22"/>
  <c r="W193" i="22"/>
  <c r="U193" i="22"/>
  <c r="T193" i="22"/>
  <c r="R193" i="22"/>
  <c r="Q193" i="22"/>
  <c r="O193" i="22"/>
  <c r="N193" i="22"/>
  <c r="K193" i="22"/>
  <c r="AJ192" i="22"/>
  <c r="W192" i="22"/>
  <c r="U192" i="22"/>
  <c r="T192" i="22"/>
  <c r="R192" i="22"/>
  <c r="Q192" i="22"/>
  <c r="O192" i="22"/>
  <c r="N192" i="22"/>
  <c r="K192" i="22"/>
  <c r="AJ191" i="22"/>
  <c r="X191" i="22"/>
  <c r="W191" i="22"/>
  <c r="U191" i="22"/>
  <c r="T191" i="22"/>
  <c r="R191" i="22"/>
  <c r="Q191" i="22"/>
  <c r="O191" i="22"/>
  <c r="N191" i="22"/>
  <c r="L191" i="22"/>
  <c r="K191" i="22"/>
  <c r="AJ190" i="22"/>
  <c r="X190" i="22"/>
  <c r="W190" i="22"/>
  <c r="U190" i="22"/>
  <c r="T190" i="22"/>
  <c r="R190" i="22"/>
  <c r="Q190" i="22"/>
  <c r="O190" i="22"/>
  <c r="N190" i="22"/>
  <c r="L190" i="22"/>
  <c r="K190" i="22"/>
  <c r="AJ189" i="22"/>
  <c r="X189" i="22"/>
  <c r="W189" i="22"/>
  <c r="U189" i="22"/>
  <c r="T189" i="22"/>
  <c r="R189" i="22"/>
  <c r="Q189" i="22"/>
  <c r="O189" i="22"/>
  <c r="N189" i="22"/>
  <c r="L189" i="22"/>
  <c r="K189" i="22"/>
  <c r="AJ188" i="22"/>
  <c r="X188" i="22"/>
  <c r="W188" i="22"/>
  <c r="U188" i="22"/>
  <c r="T188" i="22"/>
  <c r="R188" i="22"/>
  <c r="Q188" i="22"/>
  <c r="O188" i="22"/>
  <c r="N188" i="22"/>
  <c r="L188" i="22"/>
  <c r="K188" i="22"/>
  <c r="AJ187" i="22"/>
  <c r="X187" i="22"/>
  <c r="W187" i="22"/>
  <c r="U187" i="22"/>
  <c r="T187" i="22"/>
  <c r="R187" i="22"/>
  <c r="Q187" i="22"/>
  <c r="O187" i="22"/>
  <c r="N187" i="22"/>
  <c r="L187" i="22"/>
  <c r="K187" i="22"/>
  <c r="AJ186" i="22"/>
  <c r="X186" i="22"/>
  <c r="W186" i="22"/>
  <c r="U186" i="22"/>
  <c r="T186" i="22"/>
  <c r="R186" i="22"/>
  <c r="Q186" i="22"/>
  <c r="O186" i="22"/>
  <c r="N186" i="22"/>
  <c r="L186" i="22"/>
  <c r="AJ185" i="22"/>
  <c r="X185" i="22"/>
  <c r="U185" i="22"/>
  <c r="T185" i="22"/>
  <c r="R185" i="22"/>
  <c r="Q185" i="22"/>
  <c r="O185" i="22"/>
  <c r="N185" i="22"/>
  <c r="L185" i="22"/>
  <c r="K185" i="22"/>
  <c r="AJ184" i="22"/>
  <c r="X184" i="22"/>
  <c r="W184" i="22"/>
  <c r="U184" i="22"/>
  <c r="T184" i="22"/>
  <c r="R184" i="22"/>
  <c r="Q184" i="22"/>
  <c r="O184" i="22"/>
  <c r="N184" i="22"/>
  <c r="L184" i="22"/>
  <c r="K184" i="22"/>
  <c r="AJ141" i="22"/>
  <c r="X141" i="22"/>
  <c r="W141" i="22"/>
  <c r="U141" i="22"/>
  <c r="T141" i="22"/>
  <c r="R141" i="22"/>
  <c r="Q141" i="22"/>
  <c r="O141" i="22"/>
  <c r="N141" i="22"/>
  <c r="L141" i="22"/>
  <c r="K141" i="22"/>
  <c r="AJ140" i="22"/>
  <c r="X140" i="22"/>
  <c r="W140" i="22"/>
  <c r="U140" i="22"/>
  <c r="T140" i="22"/>
  <c r="R140" i="22"/>
  <c r="Q140" i="22"/>
  <c r="O140" i="22"/>
  <c r="N140" i="22"/>
  <c r="L140" i="22"/>
  <c r="K140" i="22"/>
  <c r="AJ139" i="22"/>
  <c r="X139" i="22"/>
  <c r="W139" i="22"/>
  <c r="U139" i="22"/>
  <c r="T139" i="22"/>
  <c r="R139" i="22"/>
  <c r="Q139" i="22"/>
  <c r="O139" i="22"/>
  <c r="N139" i="22"/>
  <c r="L139" i="22"/>
  <c r="K139" i="22"/>
  <c r="AJ138" i="22"/>
  <c r="X138" i="22"/>
  <c r="W138" i="22"/>
  <c r="U138" i="22"/>
  <c r="T138" i="22"/>
  <c r="R138" i="22"/>
  <c r="Q138" i="22"/>
  <c r="O138" i="22"/>
  <c r="N138" i="22"/>
  <c r="L138" i="22"/>
  <c r="K138" i="22"/>
  <c r="AJ137" i="22"/>
  <c r="X137" i="22"/>
  <c r="W137" i="22"/>
  <c r="U137" i="22"/>
  <c r="T137" i="22"/>
  <c r="R137" i="22"/>
  <c r="Q137" i="22"/>
  <c r="O137" i="22"/>
  <c r="N137" i="22"/>
  <c r="L137" i="22"/>
  <c r="K137" i="22"/>
  <c r="AJ136" i="22"/>
  <c r="X136" i="22"/>
  <c r="W136" i="22"/>
  <c r="U136" i="22"/>
  <c r="T136" i="22"/>
  <c r="R136" i="22"/>
  <c r="Q136" i="22"/>
  <c r="O136" i="22"/>
  <c r="N136" i="22"/>
  <c r="K136" i="22"/>
  <c r="AJ135" i="22"/>
  <c r="X135" i="22"/>
  <c r="W135" i="22"/>
  <c r="U135" i="22"/>
  <c r="T135" i="22"/>
  <c r="R135" i="22"/>
  <c r="Q135" i="22"/>
  <c r="O135" i="22"/>
  <c r="N135" i="22"/>
  <c r="L135" i="22"/>
  <c r="K135" i="22"/>
  <c r="AJ134" i="22"/>
  <c r="X134" i="22"/>
  <c r="W134" i="22"/>
  <c r="U134" i="22"/>
  <c r="T134" i="22"/>
  <c r="R134" i="22"/>
  <c r="Q134" i="22"/>
  <c r="O134" i="22"/>
  <c r="N134" i="22"/>
  <c r="L134" i="22"/>
  <c r="K134" i="22"/>
  <c r="AJ133" i="22"/>
  <c r="X133" i="22"/>
  <c r="W133" i="22"/>
  <c r="U133" i="22"/>
  <c r="T133" i="22"/>
  <c r="R133" i="22"/>
  <c r="Q133" i="22"/>
  <c r="O133" i="22"/>
  <c r="N133" i="22"/>
  <c r="L133" i="22"/>
  <c r="K133" i="22"/>
  <c r="AJ132" i="22"/>
  <c r="X132" i="22"/>
  <c r="W132" i="22"/>
  <c r="U132" i="22"/>
  <c r="T132" i="22"/>
  <c r="R132" i="22"/>
  <c r="Q132" i="22"/>
  <c r="O132" i="22"/>
  <c r="N132" i="22"/>
  <c r="L132" i="22"/>
  <c r="K132" i="22"/>
  <c r="AJ131" i="22"/>
  <c r="X131" i="22"/>
  <c r="W131" i="22"/>
  <c r="U131" i="22"/>
  <c r="T131" i="22"/>
  <c r="R131" i="22"/>
  <c r="Q131" i="22"/>
  <c r="O131" i="22"/>
  <c r="N131" i="22"/>
  <c r="L131" i="22"/>
  <c r="K131" i="22"/>
  <c r="AJ130" i="22"/>
  <c r="X130" i="22"/>
  <c r="W130" i="22"/>
  <c r="U130" i="22"/>
  <c r="T130" i="22"/>
  <c r="R130" i="22"/>
  <c r="Q130" i="22"/>
  <c r="O130" i="22"/>
  <c r="N130" i="22"/>
  <c r="L130" i="22"/>
  <c r="K130" i="22"/>
  <c r="AJ129" i="22"/>
  <c r="X129" i="22"/>
  <c r="W129" i="22"/>
  <c r="U129" i="22"/>
  <c r="T129" i="22"/>
  <c r="R129" i="22"/>
  <c r="Q129" i="22"/>
  <c r="O129" i="22"/>
  <c r="N129" i="22"/>
  <c r="K129" i="22"/>
  <c r="AJ128" i="22"/>
  <c r="X128" i="22"/>
  <c r="W128" i="22"/>
  <c r="U128" i="22"/>
  <c r="T128" i="22"/>
  <c r="R128" i="22"/>
  <c r="Q128" i="22"/>
  <c r="O128" i="22"/>
  <c r="N128" i="22"/>
  <c r="L128" i="22"/>
  <c r="K128" i="22"/>
  <c r="AJ127" i="22"/>
  <c r="X127" i="22"/>
  <c r="W127" i="22"/>
  <c r="U127" i="22"/>
  <c r="T127" i="22"/>
  <c r="R127" i="22"/>
  <c r="Q127" i="22"/>
  <c r="O127" i="22"/>
  <c r="N127" i="22"/>
  <c r="L127" i="22"/>
  <c r="K127" i="22"/>
  <c r="AJ126" i="22"/>
  <c r="X126" i="22"/>
  <c r="W126" i="22"/>
  <c r="U126" i="22"/>
  <c r="T126" i="22"/>
  <c r="R126" i="22"/>
  <c r="Q126" i="22"/>
  <c r="O126" i="22"/>
  <c r="N126" i="22"/>
  <c r="L126" i="22"/>
  <c r="K126" i="22"/>
  <c r="AJ125" i="22"/>
  <c r="X125" i="22"/>
  <c r="W125" i="22"/>
  <c r="U125" i="22"/>
  <c r="T125" i="22"/>
  <c r="R125" i="22"/>
  <c r="Q125" i="22"/>
  <c r="O125" i="22"/>
  <c r="N125" i="22"/>
  <c r="L125" i="22"/>
  <c r="K125" i="22"/>
  <c r="AJ124" i="22"/>
  <c r="X124" i="22"/>
  <c r="W124" i="22"/>
  <c r="U124" i="22"/>
  <c r="T124" i="22"/>
  <c r="R124" i="22"/>
  <c r="Q124" i="22"/>
  <c r="O124" i="22"/>
  <c r="N124" i="22"/>
  <c r="L124" i="22"/>
  <c r="K124" i="22"/>
  <c r="AJ123" i="22"/>
  <c r="X123" i="22"/>
  <c r="W123" i="22"/>
  <c r="U123" i="22"/>
  <c r="T123" i="22"/>
  <c r="R123" i="22"/>
  <c r="Q123" i="22"/>
  <c r="O123" i="22"/>
  <c r="N123" i="22"/>
  <c r="L123" i="22"/>
  <c r="K123" i="22"/>
  <c r="AJ122" i="22"/>
  <c r="X122" i="22"/>
  <c r="W122" i="22"/>
  <c r="U122" i="22"/>
  <c r="T122" i="22"/>
  <c r="R122" i="22"/>
  <c r="Q122" i="22"/>
  <c r="O122" i="22"/>
  <c r="N122" i="22"/>
  <c r="L122" i="22"/>
  <c r="K122" i="22"/>
  <c r="AJ121" i="22"/>
  <c r="X121" i="22"/>
  <c r="W121" i="22"/>
  <c r="U121" i="22"/>
  <c r="T121" i="22"/>
  <c r="R121" i="22"/>
  <c r="Q121" i="22"/>
  <c r="O121" i="22"/>
  <c r="N121" i="22"/>
  <c r="L121" i="22"/>
  <c r="K121" i="22"/>
  <c r="AJ120" i="22"/>
  <c r="X120" i="22"/>
  <c r="W120" i="22"/>
  <c r="U120" i="22"/>
  <c r="T120" i="22"/>
  <c r="R120" i="22"/>
  <c r="Q120" i="22"/>
  <c r="O120" i="22"/>
  <c r="N120" i="22"/>
  <c r="L120" i="22"/>
  <c r="K120" i="22"/>
  <c r="AJ119" i="22"/>
  <c r="X119" i="22"/>
  <c r="W119" i="22"/>
  <c r="U119" i="22"/>
  <c r="T119" i="22"/>
  <c r="R119" i="22"/>
  <c r="Q119" i="22"/>
  <c r="O119" i="22"/>
  <c r="N119" i="22"/>
  <c r="L119" i="22"/>
  <c r="K119" i="22"/>
  <c r="AJ118" i="22"/>
  <c r="X118" i="22"/>
  <c r="W118" i="22"/>
  <c r="U118" i="22"/>
  <c r="T118" i="22"/>
  <c r="R118" i="22"/>
  <c r="Q118" i="22"/>
  <c r="O118" i="22"/>
  <c r="N118" i="22"/>
  <c r="L118" i="22"/>
  <c r="K118" i="22"/>
  <c r="AJ117" i="22"/>
  <c r="X117" i="22"/>
  <c r="W117" i="22"/>
  <c r="U117" i="22"/>
  <c r="T117" i="22"/>
  <c r="R117" i="22"/>
  <c r="Q117" i="22"/>
  <c r="O117" i="22"/>
  <c r="N117" i="22"/>
  <c r="L117" i="22"/>
  <c r="K117" i="22"/>
  <c r="AJ116" i="22"/>
  <c r="X116" i="22"/>
  <c r="W116" i="22"/>
  <c r="U116" i="22"/>
  <c r="T116" i="22"/>
  <c r="R116" i="22"/>
  <c r="Q116" i="22"/>
  <c r="O116" i="22"/>
  <c r="N116" i="22"/>
  <c r="L116" i="22"/>
  <c r="K116" i="22"/>
  <c r="AJ115" i="22"/>
  <c r="X115" i="22"/>
  <c r="W115" i="22"/>
  <c r="U115" i="22"/>
  <c r="T115" i="22"/>
  <c r="R115" i="22"/>
  <c r="Q115" i="22"/>
  <c r="O115" i="22"/>
  <c r="N115" i="22"/>
  <c r="L115" i="22"/>
  <c r="K115" i="22"/>
  <c r="AJ114" i="22"/>
  <c r="X114" i="22"/>
  <c r="W114" i="22"/>
  <c r="U114" i="22"/>
  <c r="T114" i="22"/>
  <c r="R114" i="22"/>
  <c r="Q114" i="22"/>
  <c r="O114" i="22"/>
  <c r="N114" i="22"/>
  <c r="L114" i="22"/>
  <c r="K114" i="22"/>
  <c r="AJ113" i="22"/>
  <c r="X113" i="22"/>
  <c r="W113" i="22"/>
  <c r="U113" i="22"/>
  <c r="T113" i="22"/>
  <c r="R113" i="22"/>
  <c r="Q113" i="22"/>
  <c r="O113" i="22"/>
  <c r="N113" i="22"/>
  <c r="L113" i="22"/>
  <c r="K113" i="22"/>
  <c r="AJ112" i="22"/>
  <c r="X112" i="22"/>
  <c r="W112" i="22"/>
  <c r="U112" i="22"/>
  <c r="T112" i="22"/>
  <c r="R112" i="22"/>
  <c r="Q112" i="22"/>
  <c r="O112" i="22"/>
  <c r="N112" i="22"/>
  <c r="L112" i="22"/>
  <c r="K112" i="22"/>
  <c r="AJ111" i="22"/>
  <c r="X111" i="22"/>
  <c r="W111" i="22"/>
  <c r="U111" i="22"/>
  <c r="T111" i="22"/>
  <c r="R111" i="22"/>
  <c r="Q111" i="22"/>
  <c r="O111" i="22"/>
  <c r="N111" i="22"/>
  <c r="L111" i="22"/>
  <c r="K111" i="22"/>
  <c r="AJ110" i="22"/>
  <c r="X110" i="22"/>
  <c r="W110" i="22"/>
  <c r="U110" i="22"/>
  <c r="T110" i="22"/>
  <c r="R110" i="22"/>
  <c r="Q110" i="22"/>
  <c r="O110" i="22"/>
  <c r="N110" i="22"/>
  <c r="L110" i="22"/>
  <c r="K110" i="22"/>
  <c r="AJ109" i="22"/>
  <c r="X109" i="22"/>
  <c r="W109" i="22"/>
  <c r="U109" i="22"/>
  <c r="T109" i="22"/>
  <c r="R109" i="22"/>
  <c r="Q109" i="22"/>
  <c r="O109" i="22"/>
  <c r="N109" i="22"/>
  <c r="L109" i="22"/>
  <c r="K109" i="22"/>
  <c r="AJ108" i="22"/>
  <c r="X108" i="22"/>
  <c r="W108" i="22"/>
  <c r="U108" i="22"/>
  <c r="T108" i="22"/>
  <c r="R108" i="22"/>
  <c r="Q108" i="22"/>
  <c r="O108" i="22"/>
  <c r="N108" i="22"/>
  <c r="L108" i="22"/>
  <c r="K108" i="22"/>
  <c r="AJ107" i="22"/>
  <c r="X107" i="22"/>
  <c r="W107" i="22"/>
  <c r="U107" i="22"/>
  <c r="T107" i="22"/>
  <c r="R107" i="22"/>
  <c r="Q107" i="22"/>
  <c r="O107" i="22"/>
  <c r="N107" i="22"/>
  <c r="L107" i="22"/>
  <c r="K107" i="22"/>
  <c r="AJ106" i="22"/>
  <c r="X106" i="22"/>
  <c r="W106" i="22"/>
  <c r="U106" i="22"/>
  <c r="T106" i="22"/>
  <c r="R106" i="22"/>
  <c r="Q106" i="22"/>
  <c r="O106" i="22"/>
  <c r="N106" i="22"/>
  <c r="L106" i="22"/>
  <c r="K106" i="22"/>
  <c r="AJ105" i="22"/>
  <c r="X105" i="22"/>
  <c r="W105" i="22"/>
  <c r="U105" i="22"/>
  <c r="T105" i="22"/>
  <c r="R105" i="22"/>
  <c r="Q105" i="22"/>
  <c r="O105" i="22"/>
  <c r="N105" i="22"/>
  <c r="L105" i="22"/>
  <c r="K105" i="22"/>
  <c r="AJ104" i="22"/>
  <c r="X104" i="22"/>
  <c r="W104" i="22"/>
  <c r="U104" i="22"/>
  <c r="T104" i="22"/>
  <c r="R104" i="22"/>
  <c r="Q104" i="22"/>
  <c r="O104" i="22"/>
  <c r="N104" i="22"/>
  <c r="L104" i="22"/>
  <c r="K104" i="22"/>
  <c r="AJ103" i="22"/>
  <c r="X103" i="22"/>
  <c r="W103" i="22"/>
  <c r="U103" i="22"/>
  <c r="T103" i="22"/>
  <c r="R103" i="22"/>
  <c r="Q103" i="22"/>
  <c r="O103" i="22"/>
  <c r="N103" i="22"/>
  <c r="L103" i="22"/>
  <c r="K103" i="22"/>
  <c r="AJ102" i="22"/>
  <c r="X102" i="22"/>
  <c r="W102" i="22"/>
  <c r="U102" i="22"/>
  <c r="T102" i="22"/>
  <c r="R102" i="22"/>
  <c r="Q102" i="22"/>
  <c r="O102" i="22"/>
  <c r="N102" i="22"/>
  <c r="L102" i="22"/>
  <c r="K102" i="22"/>
  <c r="AJ101" i="22"/>
  <c r="X101" i="22"/>
  <c r="W101" i="22"/>
  <c r="U101" i="22"/>
  <c r="T101" i="22"/>
  <c r="R101" i="22"/>
  <c r="Q101" i="22"/>
  <c r="O101" i="22"/>
  <c r="N101" i="22"/>
  <c r="L101" i="22"/>
  <c r="K101" i="22"/>
  <c r="AJ100" i="22"/>
  <c r="X100" i="22"/>
  <c r="W100" i="22"/>
  <c r="U100" i="22"/>
  <c r="T100" i="22"/>
  <c r="R100" i="22"/>
  <c r="Q100" i="22"/>
  <c r="O100" i="22"/>
  <c r="N100" i="22"/>
  <c r="L100" i="22"/>
  <c r="K100" i="22"/>
  <c r="AJ99" i="22"/>
  <c r="X99" i="22"/>
  <c r="W99" i="22"/>
  <c r="U99" i="22"/>
  <c r="T99" i="22"/>
  <c r="R99" i="22"/>
  <c r="Q99" i="22"/>
  <c r="O99" i="22"/>
  <c r="N99" i="22"/>
  <c r="L99" i="22"/>
  <c r="K99" i="22"/>
  <c r="AJ98" i="22"/>
  <c r="X98" i="22"/>
  <c r="W98" i="22"/>
  <c r="U98" i="22"/>
  <c r="T98" i="22"/>
  <c r="R98" i="22"/>
  <c r="Q98" i="22"/>
  <c r="O98" i="22"/>
  <c r="N98" i="22"/>
  <c r="L98" i="22"/>
  <c r="K98" i="22"/>
  <c r="AJ97" i="22"/>
  <c r="X97" i="22"/>
  <c r="W97" i="22"/>
  <c r="U97" i="22"/>
  <c r="T97" i="22"/>
  <c r="R97" i="22"/>
  <c r="Q97" i="22"/>
  <c r="O97" i="22"/>
  <c r="N97" i="22"/>
  <c r="L97" i="22"/>
  <c r="K97" i="22"/>
  <c r="AJ96" i="22"/>
  <c r="X96" i="22"/>
  <c r="W96" i="22"/>
  <c r="U96" i="22"/>
  <c r="T96" i="22"/>
  <c r="R96" i="22"/>
  <c r="Q96" i="22"/>
  <c r="O96" i="22"/>
  <c r="N96" i="22"/>
  <c r="L96" i="22"/>
  <c r="K96" i="22"/>
  <c r="AJ95" i="22"/>
  <c r="X95" i="22"/>
  <c r="W95" i="22"/>
  <c r="U95" i="22"/>
  <c r="T95" i="22"/>
  <c r="R95" i="22"/>
  <c r="Q95" i="22"/>
  <c r="O95" i="22"/>
  <c r="N95" i="22"/>
  <c r="L95" i="22"/>
  <c r="K95" i="22"/>
  <c r="AJ94" i="22"/>
  <c r="X94" i="22"/>
  <c r="W94" i="22"/>
  <c r="U94" i="22"/>
  <c r="T94" i="22"/>
  <c r="R94" i="22"/>
  <c r="Q94" i="22"/>
  <c r="O94" i="22"/>
  <c r="N94" i="22"/>
  <c r="L94" i="22"/>
  <c r="K94" i="22"/>
  <c r="AJ93" i="22"/>
  <c r="X93" i="22"/>
  <c r="W93" i="22"/>
  <c r="U93" i="22"/>
  <c r="T93" i="22"/>
  <c r="R93" i="22"/>
  <c r="Q93" i="22"/>
  <c r="O93" i="22"/>
  <c r="N93" i="22"/>
  <c r="L93" i="22"/>
  <c r="K93" i="22"/>
  <c r="AJ92" i="22"/>
  <c r="X92" i="22"/>
  <c r="W92" i="22"/>
  <c r="U92" i="22"/>
  <c r="T92" i="22"/>
  <c r="R92" i="22"/>
  <c r="Q92" i="22"/>
  <c r="O92" i="22"/>
  <c r="N92" i="22"/>
  <c r="L92" i="22"/>
  <c r="K92" i="22"/>
  <c r="AJ91" i="22"/>
  <c r="X91" i="22"/>
  <c r="W91" i="22"/>
  <c r="U91" i="22"/>
  <c r="T91" i="22"/>
  <c r="R91" i="22"/>
  <c r="Q91" i="22"/>
  <c r="O91" i="22"/>
  <c r="N91" i="22"/>
  <c r="L91" i="22"/>
  <c r="K91" i="22"/>
  <c r="AJ90" i="22"/>
  <c r="X90" i="22"/>
  <c r="W90" i="22"/>
  <c r="U90" i="22"/>
  <c r="T90" i="22"/>
  <c r="R90" i="22"/>
  <c r="Q90" i="22"/>
  <c r="O90" i="22"/>
  <c r="N90" i="22"/>
  <c r="L90" i="22"/>
  <c r="K90" i="22"/>
  <c r="AJ89" i="22"/>
  <c r="X89" i="22"/>
  <c r="W89" i="22"/>
  <c r="U89" i="22"/>
  <c r="T89" i="22"/>
  <c r="R89" i="22"/>
  <c r="Q89" i="22"/>
  <c r="O89" i="22"/>
  <c r="N89" i="22"/>
  <c r="L89" i="22"/>
  <c r="K89" i="22"/>
  <c r="AJ88" i="22"/>
  <c r="X88" i="22"/>
  <c r="W88" i="22"/>
  <c r="U88" i="22"/>
  <c r="T88" i="22"/>
  <c r="R88" i="22"/>
  <c r="Q88" i="22"/>
  <c r="O88" i="22"/>
  <c r="N88" i="22"/>
  <c r="L88" i="22"/>
  <c r="K88" i="22"/>
  <c r="AJ87" i="22"/>
  <c r="X87" i="22"/>
  <c r="W87" i="22"/>
  <c r="U87" i="22"/>
  <c r="T87" i="22"/>
  <c r="R87" i="22"/>
  <c r="Q87" i="22"/>
  <c r="O87" i="22"/>
  <c r="N87" i="22"/>
  <c r="L87" i="22"/>
  <c r="K87" i="22"/>
  <c r="AJ86" i="22"/>
  <c r="X86" i="22"/>
  <c r="W86" i="22"/>
  <c r="U86" i="22"/>
  <c r="T86" i="22"/>
  <c r="R86" i="22"/>
  <c r="Q86" i="22"/>
  <c r="O86" i="22"/>
  <c r="N86" i="22"/>
  <c r="L86" i="22"/>
  <c r="K86" i="22"/>
  <c r="AJ85" i="22"/>
  <c r="X85" i="22"/>
  <c r="W85" i="22"/>
  <c r="U85" i="22"/>
  <c r="T85" i="22"/>
  <c r="R85" i="22"/>
  <c r="Q85" i="22"/>
  <c r="O85" i="22"/>
  <c r="N85" i="22"/>
  <c r="L85" i="22"/>
  <c r="K85" i="22"/>
  <c r="AJ84" i="22"/>
  <c r="X84" i="22"/>
  <c r="W84" i="22"/>
  <c r="U84" i="22"/>
  <c r="T84" i="22"/>
  <c r="R84" i="22"/>
  <c r="Q84" i="22"/>
  <c r="O84" i="22"/>
  <c r="N84" i="22"/>
  <c r="L84" i="22"/>
  <c r="K84" i="22"/>
  <c r="AJ83" i="22"/>
  <c r="X83" i="22"/>
  <c r="W83" i="22"/>
  <c r="U83" i="22"/>
  <c r="T83" i="22"/>
  <c r="R83" i="22"/>
  <c r="Q83" i="22"/>
  <c r="O83" i="22"/>
  <c r="N83" i="22"/>
  <c r="L83" i="22"/>
  <c r="K83" i="22"/>
  <c r="AJ82" i="22"/>
  <c r="X82" i="22"/>
  <c r="W82" i="22"/>
  <c r="U82" i="22"/>
  <c r="T82" i="22"/>
  <c r="R82" i="22"/>
  <c r="Q82" i="22"/>
  <c r="O82" i="22"/>
  <c r="N82" i="22"/>
  <c r="L82" i="22"/>
  <c r="K82" i="22"/>
  <c r="AJ81" i="22"/>
  <c r="X81" i="22"/>
  <c r="W81" i="22"/>
  <c r="U81" i="22"/>
  <c r="T81" i="22"/>
  <c r="R81" i="22"/>
  <c r="Q81" i="22"/>
  <c r="O81" i="22"/>
  <c r="N81" i="22"/>
  <c r="L81" i="22"/>
  <c r="K81" i="22"/>
  <c r="AJ80" i="22"/>
  <c r="X80" i="22"/>
  <c r="W80" i="22"/>
  <c r="U80" i="22"/>
  <c r="T80" i="22"/>
  <c r="R80" i="22"/>
  <c r="Q80" i="22"/>
  <c r="O80" i="22"/>
  <c r="N80" i="22"/>
  <c r="L80" i="22"/>
  <c r="K80" i="22"/>
  <c r="AJ79" i="22"/>
  <c r="X79" i="22"/>
  <c r="W79" i="22"/>
  <c r="U79" i="22"/>
  <c r="T79" i="22"/>
  <c r="R79" i="22"/>
  <c r="Q79" i="22"/>
  <c r="O79" i="22"/>
  <c r="N79" i="22"/>
  <c r="L79" i="22"/>
  <c r="K79" i="22"/>
  <c r="AJ78" i="22"/>
  <c r="X78" i="22"/>
  <c r="W78" i="22"/>
  <c r="U78" i="22"/>
  <c r="T78" i="22"/>
  <c r="R78" i="22"/>
  <c r="Q78" i="22"/>
  <c r="O78" i="22"/>
  <c r="N78" i="22"/>
  <c r="L78" i="22"/>
  <c r="K78" i="22"/>
  <c r="AJ77" i="22"/>
  <c r="X77" i="22"/>
  <c r="W77" i="22"/>
  <c r="U77" i="22"/>
  <c r="T77" i="22"/>
  <c r="R77" i="22"/>
  <c r="Q77" i="22"/>
  <c r="O77" i="22"/>
  <c r="N77" i="22"/>
  <c r="L77" i="22"/>
  <c r="K77" i="22"/>
  <c r="AJ76" i="22"/>
  <c r="X76" i="22"/>
  <c r="W76" i="22"/>
  <c r="U76" i="22"/>
  <c r="T76" i="22"/>
  <c r="R76" i="22"/>
  <c r="Q76" i="22"/>
  <c r="O76" i="22"/>
  <c r="N76" i="22"/>
  <c r="L76" i="22"/>
  <c r="K76" i="22"/>
  <c r="AJ75" i="22"/>
  <c r="X75" i="22"/>
  <c r="W75" i="22"/>
  <c r="U75" i="22"/>
  <c r="T75" i="22"/>
  <c r="R75" i="22"/>
  <c r="Q75" i="22"/>
  <c r="O75" i="22"/>
  <c r="N75" i="22"/>
  <c r="L75" i="22"/>
  <c r="K75" i="22"/>
  <c r="AJ74" i="22"/>
  <c r="X74" i="22"/>
  <c r="W74" i="22"/>
  <c r="U74" i="22"/>
  <c r="T74" i="22"/>
  <c r="R74" i="22"/>
  <c r="Q74" i="22"/>
  <c r="O74" i="22"/>
  <c r="N74" i="22"/>
  <c r="L74" i="22"/>
  <c r="K74" i="22"/>
  <c r="AJ73" i="22"/>
  <c r="X73" i="22"/>
  <c r="W73" i="22"/>
  <c r="U73" i="22"/>
  <c r="T73" i="22"/>
  <c r="R73" i="22"/>
  <c r="Q73" i="22"/>
  <c r="O73" i="22"/>
  <c r="N73" i="22"/>
  <c r="L73" i="22"/>
  <c r="K73" i="22"/>
  <c r="AJ72" i="22"/>
  <c r="X72" i="22"/>
  <c r="W72" i="22"/>
  <c r="U72" i="22"/>
  <c r="T72" i="22"/>
  <c r="R72" i="22"/>
  <c r="Q72" i="22"/>
  <c r="O72" i="22"/>
  <c r="N72" i="22"/>
  <c r="L72" i="22"/>
  <c r="K72" i="22"/>
  <c r="AJ71" i="22"/>
  <c r="X71" i="22"/>
  <c r="W71" i="22"/>
  <c r="U71" i="22"/>
  <c r="T71" i="22"/>
  <c r="R71" i="22"/>
  <c r="Q71" i="22"/>
  <c r="O71" i="22"/>
  <c r="N71" i="22"/>
  <c r="L71" i="22"/>
  <c r="K71" i="22"/>
  <c r="AJ70" i="22"/>
  <c r="X70" i="22"/>
  <c r="W70" i="22"/>
  <c r="U70" i="22"/>
  <c r="T70" i="22"/>
  <c r="R70" i="22"/>
  <c r="Q70" i="22"/>
  <c r="O70" i="22"/>
  <c r="N70" i="22"/>
  <c r="L70" i="22"/>
  <c r="K70" i="22"/>
  <c r="AJ69" i="22"/>
  <c r="X69" i="22"/>
  <c r="W69" i="22"/>
  <c r="U69" i="22"/>
  <c r="T69" i="22"/>
  <c r="R69" i="22"/>
  <c r="Q69" i="22"/>
  <c r="O69" i="22"/>
  <c r="N69" i="22"/>
  <c r="L69" i="22"/>
  <c r="K69" i="22"/>
  <c r="AJ68" i="22"/>
  <c r="X68" i="22"/>
  <c r="W68" i="22"/>
  <c r="U68" i="22"/>
  <c r="T68" i="22"/>
  <c r="R68" i="22"/>
  <c r="Q68" i="22"/>
  <c r="O68" i="22"/>
  <c r="N68" i="22"/>
  <c r="L68" i="22"/>
  <c r="K68" i="22"/>
  <c r="AJ67" i="22"/>
  <c r="X67" i="22"/>
  <c r="W67" i="22"/>
  <c r="U67" i="22"/>
  <c r="T67" i="22"/>
  <c r="R67" i="22"/>
  <c r="Q67" i="22"/>
  <c r="O67" i="22"/>
  <c r="N67" i="22"/>
  <c r="L67" i="22"/>
  <c r="K67" i="22"/>
  <c r="AJ66" i="22"/>
  <c r="X66" i="22"/>
  <c r="W66" i="22"/>
  <c r="U66" i="22"/>
  <c r="T66" i="22"/>
  <c r="R66" i="22"/>
  <c r="Q66" i="22"/>
  <c r="O66" i="22"/>
  <c r="N66" i="22"/>
  <c r="L66" i="22"/>
  <c r="K66" i="22"/>
  <c r="AJ65" i="22"/>
  <c r="X65" i="22"/>
  <c r="W65" i="22"/>
  <c r="U65" i="22"/>
  <c r="T65" i="22"/>
  <c r="R65" i="22"/>
  <c r="Q65" i="22"/>
  <c r="O65" i="22"/>
  <c r="N65" i="22"/>
  <c r="L65" i="22"/>
  <c r="K65" i="22"/>
  <c r="AJ64" i="22"/>
  <c r="X64" i="22"/>
  <c r="W64" i="22"/>
  <c r="U64" i="22"/>
  <c r="T64" i="22"/>
  <c r="R64" i="22"/>
  <c r="Q64" i="22"/>
  <c r="O64" i="22"/>
  <c r="N64" i="22"/>
  <c r="L64" i="22"/>
  <c r="K64" i="22"/>
  <c r="AJ63" i="22"/>
  <c r="X63" i="22"/>
  <c r="W63" i="22"/>
  <c r="U63" i="22"/>
  <c r="T63" i="22"/>
  <c r="R63" i="22"/>
  <c r="Q63" i="22"/>
  <c r="O63" i="22"/>
  <c r="N63" i="22"/>
  <c r="L63" i="22"/>
  <c r="K63" i="22"/>
  <c r="AJ62" i="22"/>
  <c r="X62" i="22"/>
  <c r="W62" i="22"/>
  <c r="U62" i="22"/>
  <c r="T62" i="22"/>
  <c r="R62" i="22"/>
  <c r="Q62" i="22"/>
  <c r="O62" i="22"/>
  <c r="N62" i="22"/>
  <c r="L62" i="22"/>
  <c r="K62" i="22"/>
  <c r="AJ61" i="22"/>
  <c r="X61" i="22"/>
  <c r="W61" i="22"/>
  <c r="U61" i="22"/>
  <c r="T61" i="22"/>
  <c r="R61" i="22"/>
  <c r="Q61" i="22"/>
  <c r="O61" i="22"/>
  <c r="N61" i="22"/>
  <c r="L61" i="22"/>
  <c r="K61" i="22"/>
  <c r="AJ60" i="22"/>
  <c r="X60" i="22"/>
  <c r="W60" i="22"/>
  <c r="U60" i="22"/>
  <c r="T60" i="22"/>
  <c r="R60" i="22"/>
  <c r="Q60" i="22"/>
  <c r="O60" i="22"/>
  <c r="N60" i="22"/>
  <c r="L60" i="22"/>
  <c r="K60" i="22"/>
  <c r="AJ59" i="22"/>
  <c r="X59" i="22"/>
  <c r="W59" i="22"/>
  <c r="U59" i="22"/>
  <c r="T59" i="22"/>
  <c r="R59" i="22"/>
  <c r="Q59" i="22"/>
  <c r="O59" i="22"/>
  <c r="N59" i="22"/>
  <c r="L59" i="22"/>
  <c r="K59" i="22"/>
  <c r="AJ58" i="22"/>
  <c r="X58" i="22"/>
  <c r="W58" i="22"/>
  <c r="U58" i="22"/>
  <c r="T58" i="22"/>
  <c r="R58" i="22"/>
  <c r="Q58" i="22"/>
  <c r="O58" i="22"/>
  <c r="N58" i="22"/>
  <c r="L58" i="22"/>
  <c r="K58" i="22"/>
  <c r="AJ57" i="22"/>
  <c r="X57" i="22"/>
  <c r="W57" i="22"/>
  <c r="U57" i="22"/>
  <c r="T57" i="22"/>
  <c r="R57" i="22"/>
  <c r="Q57" i="22"/>
  <c r="O57" i="22"/>
  <c r="N57" i="22"/>
  <c r="L57" i="22"/>
  <c r="K57" i="22"/>
  <c r="AJ56" i="22"/>
  <c r="X56" i="22"/>
  <c r="W56" i="22"/>
  <c r="U56" i="22"/>
  <c r="T56" i="22"/>
  <c r="R56" i="22"/>
  <c r="Q56" i="22"/>
  <c r="O56" i="22"/>
  <c r="N56" i="22"/>
  <c r="L56" i="22"/>
  <c r="K56" i="22"/>
  <c r="AJ55" i="22"/>
  <c r="X55" i="22"/>
  <c r="W55" i="22"/>
  <c r="U55" i="22"/>
  <c r="T55" i="22"/>
  <c r="R55" i="22"/>
  <c r="Q55" i="22"/>
  <c r="O55" i="22"/>
  <c r="N55" i="22"/>
  <c r="L55" i="22"/>
  <c r="K55" i="22"/>
  <c r="AJ54" i="22"/>
  <c r="X54" i="22"/>
  <c r="W54" i="22"/>
  <c r="U54" i="22"/>
  <c r="T54" i="22"/>
  <c r="R54" i="22"/>
  <c r="Q54" i="22"/>
  <c r="O54" i="22"/>
  <c r="N54" i="22"/>
  <c r="L54" i="22"/>
  <c r="K54" i="22"/>
  <c r="AJ53" i="22"/>
  <c r="X53" i="22"/>
  <c r="W53" i="22"/>
  <c r="U53" i="22"/>
  <c r="T53" i="22"/>
  <c r="R53" i="22"/>
  <c r="Q53" i="22"/>
  <c r="O53" i="22"/>
  <c r="N53" i="22"/>
  <c r="L53" i="22"/>
  <c r="K53" i="22"/>
  <c r="AJ52" i="22"/>
  <c r="X52" i="22"/>
  <c r="W52" i="22"/>
  <c r="U52" i="22"/>
  <c r="T52" i="22"/>
  <c r="R52" i="22"/>
  <c r="Q52" i="22"/>
  <c r="O52" i="22"/>
  <c r="N52" i="22"/>
  <c r="L52" i="22"/>
  <c r="K52" i="22"/>
  <c r="AJ51" i="22"/>
  <c r="X51" i="22"/>
  <c r="W51" i="22"/>
  <c r="U51" i="22"/>
  <c r="T51" i="22"/>
  <c r="R51" i="22"/>
  <c r="Q51" i="22"/>
  <c r="O51" i="22"/>
  <c r="N51" i="22"/>
  <c r="L51" i="22"/>
  <c r="K51" i="22"/>
  <c r="AJ50" i="22"/>
  <c r="X50" i="22"/>
  <c r="W50" i="22"/>
  <c r="U50" i="22"/>
  <c r="T50" i="22"/>
  <c r="R50" i="22"/>
  <c r="Q50" i="22"/>
  <c r="O50" i="22"/>
  <c r="N50" i="22"/>
  <c r="L50" i="22"/>
  <c r="K50" i="22"/>
  <c r="AJ49" i="22"/>
  <c r="X49" i="22"/>
  <c r="W49" i="22"/>
  <c r="U49" i="22"/>
  <c r="T49" i="22"/>
  <c r="R49" i="22"/>
  <c r="Q49" i="22"/>
  <c r="O49" i="22"/>
  <c r="N49" i="22"/>
  <c r="L49" i="22"/>
  <c r="K49" i="22"/>
  <c r="AJ48" i="22"/>
  <c r="X48" i="22"/>
  <c r="W48" i="22"/>
  <c r="U48" i="22"/>
  <c r="T48" i="22"/>
  <c r="R48" i="22"/>
  <c r="Q48" i="22"/>
  <c r="O48" i="22"/>
  <c r="N48" i="22"/>
  <c r="L48" i="22"/>
  <c r="K48" i="22"/>
  <c r="AJ47" i="22"/>
  <c r="X47" i="22"/>
  <c r="W47" i="22"/>
  <c r="U47" i="22"/>
  <c r="T47" i="22"/>
  <c r="R47" i="22"/>
  <c r="Q47" i="22"/>
  <c r="O47" i="22"/>
  <c r="N47" i="22"/>
  <c r="L47" i="22"/>
  <c r="K47" i="22"/>
  <c r="AJ46" i="22"/>
  <c r="X46" i="22"/>
  <c r="W46" i="22"/>
  <c r="U46" i="22"/>
  <c r="T46" i="22"/>
  <c r="R46" i="22"/>
  <c r="Q46" i="22"/>
  <c r="O46" i="22"/>
  <c r="N46" i="22"/>
  <c r="L46" i="22"/>
  <c r="K46" i="22"/>
  <c r="AJ45" i="22"/>
  <c r="X45" i="22"/>
  <c r="W45" i="22"/>
  <c r="U45" i="22"/>
  <c r="T45" i="22"/>
  <c r="R45" i="22"/>
  <c r="Q45" i="22"/>
  <c r="O45" i="22"/>
  <c r="N45" i="22"/>
  <c r="L45" i="22"/>
  <c r="K45" i="22"/>
  <c r="AJ44" i="22"/>
  <c r="X44" i="22"/>
  <c r="W44" i="22"/>
  <c r="U44" i="22"/>
  <c r="T44" i="22"/>
  <c r="R44" i="22"/>
  <c r="Q44" i="22"/>
  <c r="O44" i="22"/>
  <c r="N44" i="22"/>
  <c r="L44" i="22"/>
  <c r="K44" i="22"/>
  <c r="AJ43" i="22"/>
  <c r="X43" i="22"/>
  <c r="W43" i="22"/>
  <c r="U43" i="22"/>
  <c r="T43" i="22"/>
  <c r="R43" i="22"/>
  <c r="Q43" i="22"/>
  <c r="O43" i="22"/>
  <c r="N43" i="22"/>
  <c r="L43" i="22"/>
  <c r="K43" i="22"/>
  <c r="AJ42" i="22"/>
  <c r="X42" i="22"/>
  <c r="W42" i="22"/>
  <c r="U42" i="22"/>
  <c r="T42" i="22"/>
  <c r="R42" i="22"/>
  <c r="Q42" i="22"/>
  <c r="O42" i="22"/>
  <c r="N42" i="22"/>
  <c r="L42" i="22"/>
  <c r="K42" i="22"/>
  <c r="AJ41" i="22"/>
  <c r="X41" i="22"/>
  <c r="W41" i="22"/>
  <c r="U41" i="22"/>
  <c r="T41" i="22"/>
  <c r="R41" i="22"/>
  <c r="Q41" i="22"/>
  <c r="O41" i="22"/>
  <c r="N41" i="22"/>
  <c r="L41" i="22"/>
  <c r="K41" i="22"/>
  <c r="AJ40" i="22"/>
  <c r="X40" i="22"/>
  <c r="W40" i="22"/>
  <c r="U40" i="22"/>
  <c r="T40" i="22"/>
  <c r="R40" i="22"/>
  <c r="Q40" i="22"/>
  <c r="O40" i="22"/>
  <c r="N40" i="22"/>
  <c r="L40" i="22"/>
  <c r="K40" i="22"/>
  <c r="AJ39" i="22"/>
  <c r="X39" i="22"/>
  <c r="W39" i="22"/>
  <c r="U39" i="22"/>
  <c r="T39" i="22"/>
  <c r="R39" i="22"/>
  <c r="Q39" i="22"/>
  <c r="O39" i="22"/>
  <c r="N39" i="22"/>
  <c r="L39" i="22"/>
  <c r="K39" i="22"/>
  <c r="AJ38" i="22"/>
  <c r="X38" i="22"/>
  <c r="W38" i="22"/>
  <c r="U38" i="22"/>
  <c r="T38" i="22"/>
  <c r="R38" i="22"/>
  <c r="Q38" i="22"/>
  <c r="O38" i="22"/>
  <c r="N38" i="22"/>
  <c r="L38" i="22"/>
  <c r="K38" i="22"/>
  <c r="AJ37" i="22"/>
  <c r="X37" i="22"/>
  <c r="W37" i="22"/>
  <c r="U37" i="22"/>
  <c r="T37" i="22"/>
  <c r="R37" i="22"/>
  <c r="Q37" i="22"/>
  <c r="O37" i="22"/>
  <c r="N37" i="22"/>
  <c r="L37" i="22"/>
  <c r="K37" i="22"/>
  <c r="AJ36" i="22"/>
  <c r="X36" i="22"/>
  <c r="W36" i="22"/>
  <c r="U36" i="22"/>
  <c r="T36" i="22"/>
  <c r="R36" i="22"/>
  <c r="Q36" i="22"/>
  <c r="O36" i="22"/>
  <c r="N36" i="22"/>
  <c r="L36" i="22"/>
  <c r="K36" i="22"/>
  <c r="AJ35" i="22"/>
  <c r="X35" i="22"/>
  <c r="W35" i="22"/>
  <c r="U35" i="22"/>
  <c r="T35" i="22"/>
  <c r="R35" i="22"/>
  <c r="Q35" i="22"/>
  <c r="O35" i="22"/>
  <c r="N35" i="22"/>
  <c r="L35" i="22"/>
  <c r="K35" i="22"/>
  <c r="AJ34" i="22"/>
  <c r="X34" i="22"/>
  <c r="W34" i="22"/>
  <c r="U34" i="22"/>
  <c r="T34" i="22"/>
  <c r="R34" i="22"/>
  <c r="Q34" i="22"/>
  <c r="O34" i="22"/>
  <c r="N34" i="22"/>
  <c r="L34" i="22"/>
  <c r="K34" i="22"/>
  <c r="AJ33" i="22"/>
  <c r="X33" i="22"/>
  <c r="W33" i="22"/>
  <c r="U33" i="22"/>
  <c r="T33" i="22"/>
  <c r="R33" i="22"/>
  <c r="Q33" i="22"/>
  <c r="O33" i="22"/>
  <c r="N33" i="22"/>
  <c r="L33" i="22"/>
  <c r="K33" i="22"/>
  <c r="AJ32" i="22"/>
  <c r="X32" i="22"/>
  <c r="W32" i="22"/>
  <c r="U32" i="22"/>
  <c r="T32" i="22"/>
  <c r="R32" i="22"/>
  <c r="Q32" i="22"/>
  <c r="O32" i="22"/>
  <c r="N32" i="22"/>
  <c r="L32" i="22"/>
  <c r="K32" i="22"/>
  <c r="AJ31" i="22"/>
  <c r="X31" i="22"/>
  <c r="W31" i="22"/>
  <c r="U31" i="22"/>
  <c r="T31" i="22"/>
  <c r="R31" i="22"/>
  <c r="Q31" i="22"/>
  <c r="O31" i="22"/>
  <c r="N31" i="22"/>
  <c r="L31" i="22"/>
  <c r="K31" i="22"/>
  <c r="AJ30" i="22"/>
  <c r="X30" i="22"/>
  <c r="W30" i="22"/>
  <c r="U30" i="22"/>
  <c r="T30" i="22"/>
  <c r="R30" i="22"/>
  <c r="Q30" i="22"/>
  <c r="O30" i="22"/>
  <c r="N30" i="22"/>
  <c r="L30" i="22"/>
  <c r="K30" i="22"/>
  <c r="AJ29" i="22"/>
  <c r="X29" i="22"/>
  <c r="W29" i="22"/>
  <c r="U29" i="22"/>
  <c r="T29" i="22"/>
  <c r="R29" i="22"/>
  <c r="Q29" i="22"/>
  <c r="O29" i="22"/>
  <c r="N29" i="22"/>
  <c r="L29" i="22"/>
  <c r="K29" i="22"/>
  <c r="AJ28" i="22"/>
  <c r="X28" i="22"/>
  <c r="W28" i="22"/>
  <c r="U28" i="22"/>
  <c r="T28" i="22"/>
  <c r="R28" i="22"/>
  <c r="Q28" i="22"/>
  <c r="O28" i="22"/>
  <c r="N28" i="22"/>
  <c r="L28" i="22"/>
  <c r="K28" i="22"/>
  <c r="AJ27" i="22"/>
  <c r="X27" i="22"/>
  <c r="W27" i="22"/>
  <c r="U27" i="22"/>
  <c r="T27" i="22"/>
  <c r="R27" i="22"/>
  <c r="Q27" i="22"/>
  <c r="O27" i="22"/>
  <c r="N27" i="22"/>
  <c r="L27" i="22"/>
  <c r="K27" i="22"/>
  <c r="AJ26" i="22"/>
  <c r="X26" i="22"/>
  <c r="W26" i="22"/>
  <c r="U26" i="22"/>
  <c r="T26" i="22"/>
  <c r="R26" i="22"/>
  <c r="Q26" i="22"/>
  <c r="O26" i="22"/>
  <c r="N26" i="22"/>
  <c r="L26" i="22"/>
  <c r="K26" i="22"/>
  <c r="AJ25" i="22"/>
  <c r="X25" i="22"/>
  <c r="W25" i="22"/>
  <c r="U25" i="22"/>
  <c r="T25" i="22"/>
  <c r="R25" i="22"/>
  <c r="Q25" i="22"/>
  <c r="O25" i="22"/>
  <c r="N25" i="22"/>
  <c r="L25" i="22"/>
  <c r="K25" i="22"/>
  <c r="AJ24" i="22"/>
  <c r="X24" i="22"/>
  <c r="W24" i="22"/>
  <c r="U24" i="22"/>
  <c r="T24" i="22"/>
  <c r="R24" i="22"/>
  <c r="Q24" i="22"/>
  <c r="O24" i="22"/>
  <c r="N24" i="22"/>
  <c r="L24" i="22"/>
  <c r="K24" i="22"/>
  <c r="AJ23" i="22"/>
  <c r="X23" i="22"/>
  <c r="W23" i="22"/>
  <c r="U23" i="22"/>
  <c r="T23" i="22"/>
  <c r="R23" i="22"/>
  <c r="Q23" i="22"/>
  <c r="O23" i="22"/>
  <c r="N23" i="22"/>
  <c r="L23" i="22"/>
  <c r="K23" i="22"/>
  <c r="AJ22" i="22"/>
  <c r="X22" i="22"/>
  <c r="W22" i="22"/>
  <c r="U22" i="22"/>
  <c r="T22" i="22"/>
  <c r="R22" i="22"/>
  <c r="Q22" i="22"/>
  <c r="O22" i="22"/>
  <c r="N22" i="22"/>
  <c r="L22" i="22"/>
  <c r="K22" i="22"/>
  <c r="AJ21" i="22"/>
  <c r="X21" i="22"/>
  <c r="W21" i="22"/>
  <c r="U21" i="22"/>
  <c r="T21" i="22"/>
  <c r="R21" i="22"/>
  <c r="Q21" i="22"/>
  <c r="O21" i="22"/>
  <c r="N21" i="22"/>
  <c r="L21" i="22"/>
  <c r="K21" i="22"/>
  <c r="AJ20" i="22"/>
  <c r="X20" i="22"/>
  <c r="W20" i="22"/>
  <c r="U20" i="22"/>
  <c r="T20" i="22"/>
  <c r="R20" i="22"/>
  <c r="Q20" i="22"/>
  <c r="O20" i="22"/>
  <c r="N20" i="22"/>
  <c r="L20" i="22"/>
  <c r="K20" i="22"/>
  <c r="AJ19" i="22"/>
  <c r="X19" i="22"/>
  <c r="W19" i="22"/>
  <c r="U19" i="22"/>
  <c r="T19" i="22"/>
  <c r="R19" i="22"/>
  <c r="Q19" i="22"/>
  <c r="O19" i="22"/>
  <c r="N19" i="22"/>
  <c r="L19" i="22"/>
  <c r="K19" i="22"/>
  <c r="AJ18" i="22"/>
  <c r="X18" i="22"/>
  <c r="W18" i="22"/>
  <c r="U18" i="22"/>
  <c r="T18" i="22"/>
  <c r="R18" i="22"/>
  <c r="Q18" i="22"/>
  <c r="O18" i="22"/>
  <c r="N18" i="22"/>
  <c r="L18" i="22"/>
  <c r="K18" i="22"/>
  <c r="AJ17" i="22"/>
  <c r="X17" i="22"/>
  <c r="W17" i="22"/>
  <c r="U17" i="22"/>
  <c r="T17" i="22"/>
  <c r="R17" i="22"/>
  <c r="Q17" i="22"/>
  <c r="O17" i="22"/>
  <c r="N17" i="22"/>
  <c r="L17" i="22"/>
  <c r="K17" i="22"/>
  <c r="AJ16" i="22"/>
  <c r="X16" i="22"/>
  <c r="W16" i="22"/>
  <c r="U16" i="22"/>
  <c r="T16" i="22"/>
  <c r="R16" i="22"/>
  <c r="Q16" i="22"/>
  <c r="O16" i="22"/>
  <c r="N16" i="22"/>
  <c r="L16" i="22"/>
  <c r="K16" i="22"/>
  <c r="AJ15" i="22"/>
  <c r="X15" i="22"/>
  <c r="W15" i="22"/>
  <c r="U15" i="22"/>
  <c r="T15" i="22"/>
  <c r="R15" i="22"/>
  <c r="Q15" i="22"/>
  <c r="O15" i="22"/>
  <c r="N15" i="22"/>
  <c r="L15" i="22"/>
  <c r="K15" i="22"/>
  <c r="AJ14" i="22"/>
  <c r="X14" i="22"/>
  <c r="W14" i="22"/>
  <c r="U14" i="22"/>
  <c r="T14" i="22"/>
  <c r="R14" i="22"/>
  <c r="Q14" i="22"/>
  <c r="O14" i="22"/>
  <c r="N14" i="22"/>
  <c r="K14" i="22"/>
  <c r="AJ13" i="22"/>
  <c r="X13" i="22"/>
  <c r="W13" i="22"/>
  <c r="AQ10" i="22"/>
  <c r="AF71" i="22" s="1"/>
  <c r="AG71" i="22" s="1"/>
  <c r="AH71" i="22" s="1"/>
  <c r="AJ207" i="22" l="1"/>
  <c r="U209" i="25"/>
  <c r="L210" i="33"/>
  <c r="O208" i="30"/>
  <c r="U208" i="30"/>
  <c r="L211" i="28"/>
  <c r="R211" i="28"/>
  <c r="X211" i="28"/>
  <c r="AD207" i="22"/>
  <c r="AG140" i="26"/>
  <c r="AK140" i="26"/>
  <c r="U210" i="23"/>
  <c r="AF152" i="31"/>
  <c r="AF148" i="31"/>
  <c r="AF132" i="31"/>
  <c r="AF159" i="31"/>
  <c r="AF143" i="31"/>
  <c r="AF127" i="31"/>
  <c r="AF154" i="31"/>
  <c r="AF138" i="31"/>
  <c r="AF165" i="31"/>
  <c r="AF149" i="31"/>
  <c r="AF133" i="31"/>
  <c r="AF136" i="31"/>
  <c r="AF158" i="31"/>
  <c r="AF137" i="31"/>
  <c r="AF160" i="31"/>
  <c r="AF144" i="31"/>
  <c r="AF128" i="31"/>
  <c r="AF155" i="31"/>
  <c r="AF139" i="31"/>
  <c r="AF166" i="31"/>
  <c r="AF150" i="31"/>
  <c r="AF134" i="31"/>
  <c r="AF161" i="31"/>
  <c r="AF145" i="31"/>
  <c r="AF129" i="31"/>
  <c r="AF156" i="31"/>
  <c r="AF147" i="31"/>
  <c r="AF142" i="31"/>
  <c r="AF153" i="31"/>
  <c r="AF168" i="31"/>
  <c r="AF164" i="31"/>
  <c r="AF140" i="31"/>
  <c r="AF167" i="31"/>
  <c r="AF151" i="31"/>
  <c r="AF135" i="31"/>
  <c r="AF162" i="31"/>
  <c r="AF146" i="31"/>
  <c r="AF130" i="31"/>
  <c r="AF157" i="31"/>
  <c r="AF141" i="31"/>
  <c r="AF125" i="31"/>
  <c r="AF163" i="31"/>
  <c r="AF131" i="31"/>
  <c r="AF126" i="31"/>
  <c r="AF207" i="31"/>
  <c r="AG207" i="31" s="1"/>
  <c r="AH207" i="31" s="1"/>
  <c r="AF199" i="31"/>
  <c r="AG199" i="31" s="1"/>
  <c r="AH199" i="31" s="1"/>
  <c r="AF187" i="31"/>
  <c r="AG187" i="31" s="1"/>
  <c r="AH187" i="31" s="1"/>
  <c r="AF103" i="31"/>
  <c r="AG103" i="31" s="1"/>
  <c r="AF190" i="31"/>
  <c r="AG190" i="31" s="1"/>
  <c r="AH190" i="31" s="1"/>
  <c r="AF50" i="31"/>
  <c r="AG50" i="31" s="1"/>
  <c r="AF42" i="31"/>
  <c r="AG42" i="31" s="1"/>
  <c r="AF201" i="31"/>
  <c r="AG201" i="31" s="1"/>
  <c r="AF193" i="31"/>
  <c r="AG193" i="31" s="1"/>
  <c r="AF117" i="31"/>
  <c r="AG117" i="31" s="1"/>
  <c r="AF109" i="31"/>
  <c r="AG109" i="31" s="1"/>
  <c r="AF97" i="31"/>
  <c r="AG97" i="31" s="1"/>
  <c r="AF183" i="31"/>
  <c r="AG183" i="31" s="1"/>
  <c r="AH183" i="31" s="1"/>
  <c r="AF171" i="31"/>
  <c r="AG171" i="31" s="1"/>
  <c r="AF119" i="31"/>
  <c r="AG119" i="31" s="1"/>
  <c r="AF111" i="31"/>
  <c r="AG111" i="31" s="1"/>
  <c r="AF91" i="31"/>
  <c r="AG91" i="31" s="1"/>
  <c r="AH91" i="31" s="1"/>
  <c r="AF83" i="31"/>
  <c r="AG83" i="31" s="1"/>
  <c r="AH83" i="31" s="1"/>
  <c r="AF75" i="31"/>
  <c r="AG75" i="31" s="1"/>
  <c r="AH75" i="31" s="1"/>
  <c r="AF67" i="31"/>
  <c r="AG67" i="31" s="1"/>
  <c r="AF59" i="31"/>
  <c r="AG59" i="31" s="1"/>
  <c r="AH59" i="31" s="1"/>
  <c r="AF51" i="31"/>
  <c r="AG51" i="31" s="1"/>
  <c r="AH51" i="31" s="1"/>
  <c r="AF43" i="31"/>
  <c r="AG43" i="31" s="1"/>
  <c r="AH43" i="31" s="1"/>
  <c r="AF35" i="31"/>
  <c r="AG35" i="31" s="1"/>
  <c r="AH35" i="31" s="1"/>
  <c r="AF27" i="31"/>
  <c r="AG27" i="31" s="1"/>
  <c r="AH27" i="31" s="1"/>
  <c r="AF19" i="31"/>
  <c r="AG19" i="31" s="1"/>
  <c r="AH19" i="31" s="1"/>
  <c r="AF206" i="31"/>
  <c r="AG206" i="31" s="1"/>
  <c r="AF198" i="31"/>
  <c r="AG198" i="31" s="1"/>
  <c r="AF186" i="31"/>
  <c r="AG186" i="31" s="1"/>
  <c r="AH186" i="31" s="1"/>
  <c r="AF174" i="31"/>
  <c r="AG174" i="31" s="1"/>
  <c r="AH174" i="31" s="1"/>
  <c r="AF122" i="31"/>
  <c r="AG122" i="31" s="1"/>
  <c r="AF114" i="31"/>
  <c r="AG114" i="31" s="1"/>
  <c r="AF106" i="31"/>
  <c r="AG106" i="31" s="1"/>
  <c r="AF98" i="31"/>
  <c r="AG98" i="31" s="1"/>
  <c r="AF90" i="31"/>
  <c r="AG90" i="31" s="1"/>
  <c r="AF82" i="31"/>
  <c r="AG82" i="31" s="1"/>
  <c r="AF74" i="31"/>
  <c r="AG74" i="31" s="1"/>
  <c r="AF66" i="31"/>
  <c r="AG66" i="31" s="1"/>
  <c r="AF58" i="31"/>
  <c r="AG58" i="31" s="1"/>
  <c r="AF38" i="31"/>
  <c r="AG38" i="31" s="1"/>
  <c r="AF30" i="31"/>
  <c r="AG30" i="31" s="1"/>
  <c r="AF22" i="31"/>
  <c r="AG22" i="31" s="1"/>
  <c r="AF14" i="31"/>
  <c r="AG14" i="31" s="1"/>
  <c r="AF189" i="31"/>
  <c r="AG189" i="31" s="1"/>
  <c r="AF177" i="31"/>
  <c r="AG177" i="31" s="1"/>
  <c r="AF169" i="31"/>
  <c r="AG169" i="31" s="1"/>
  <c r="AF85" i="31"/>
  <c r="AG85" i="31" s="1"/>
  <c r="AF77" i="31"/>
  <c r="AG77" i="31" s="1"/>
  <c r="AF69" i="31"/>
  <c r="AG69" i="31" s="1"/>
  <c r="AF61" i="31"/>
  <c r="AG61" i="31" s="1"/>
  <c r="AF53" i="31"/>
  <c r="AG53" i="31" s="1"/>
  <c r="AF45" i="31"/>
  <c r="AG45" i="31" s="1"/>
  <c r="AF37" i="31"/>
  <c r="AG37" i="31" s="1"/>
  <c r="AF29" i="31"/>
  <c r="AG29" i="31" s="1"/>
  <c r="AF21" i="31"/>
  <c r="AG21" i="31" s="1"/>
  <c r="AF203" i="31"/>
  <c r="AG203" i="31" s="1"/>
  <c r="AF195" i="31"/>
  <c r="AG195" i="31" s="1"/>
  <c r="AF179" i="31"/>
  <c r="AG179" i="31" s="1"/>
  <c r="AH179" i="31" s="1"/>
  <c r="AF99" i="31"/>
  <c r="AG99" i="31" s="1"/>
  <c r="AH99" i="31" s="1"/>
  <c r="AF15" i="31"/>
  <c r="AG15" i="31" s="1"/>
  <c r="AF182" i="31"/>
  <c r="AG182" i="31" s="1"/>
  <c r="AH182" i="31" s="1"/>
  <c r="AF54" i="31"/>
  <c r="AG54" i="31" s="1"/>
  <c r="AF46" i="31"/>
  <c r="AG46" i="31" s="1"/>
  <c r="AF205" i="31"/>
  <c r="AG205" i="31" s="1"/>
  <c r="AF197" i="31"/>
  <c r="AG197" i="31" s="1"/>
  <c r="AF185" i="31"/>
  <c r="AG185" i="31" s="1"/>
  <c r="AF121" i="31"/>
  <c r="AG121" i="31" s="1"/>
  <c r="AF113" i="31"/>
  <c r="AG113" i="31" s="1"/>
  <c r="AH113" i="31" s="1"/>
  <c r="AF105" i="31"/>
  <c r="AG105" i="31" s="1"/>
  <c r="AH105" i="31" s="1"/>
  <c r="AF93" i="31"/>
  <c r="AG93" i="31" s="1"/>
  <c r="AF191" i="31"/>
  <c r="AG191" i="31" s="1"/>
  <c r="AH191" i="31" s="1"/>
  <c r="AF175" i="31"/>
  <c r="AG175" i="31" s="1"/>
  <c r="AF123" i="31"/>
  <c r="AG123" i="31" s="1"/>
  <c r="AH123" i="31" s="1"/>
  <c r="AF115" i="31"/>
  <c r="AG115" i="31" s="1"/>
  <c r="AH115" i="31" s="1"/>
  <c r="AF107" i="31"/>
  <c r="AG107" i="31" s="1"/>
  <c r="AH107" i="31" s="1"/>
  <c r="AF95" i="31"/>
  <c r="AG95" i="31" s="1"/>
  <c r="AF87" i="31"/>
  <c r="AG87" i="31" s="1"/>
  <c r="AF79" i="31"/>
  <c r="AG79" i="31" s="1"/>
  <c r="AF71" i="31"/>
  <c r="AG71" i="31" s="1"/>
  <c r="AF63" i="31"/>
  <c r="AG63" i="31" s="1"/>
  <c r="AH63" i="31" s="1"/>
  <c r="AF55" i="31"/>
  <c r="AG55" i="31" s="1"/>
  <c r="AH55" i="31" s="1"/>
  <c r="AF47" i="31"/>
  <c r="AG47" i="31" s="1"/>
  <c r="AF39" i="31"/>
  <c r="AG39" i="31" s="1"/>
  <c r="AF31" i="31"/>
  <c r="AG31" i="31" s="1"/>
  <c r="AF23" i="31"/>
  <c r="AG23" i="31" s="1"/>
  <c r="AH23" i="31" s="1"/>
  <c r="AF202" i="31"/>
  <c r="AG202" i="31" s="1"/>
  <c r="AH202" i="31" s="1"/>
  <c r="AF194" i="31"/>
  <c r="AG194" i="31" s="1"/>
  <c r="AF178" i="31"/>
  <c r="AG178" i="31" s="1"/>
  <c r="AF170" i="31"/>
  <c r="AG170" i="31" s="1"/>
  <c r="AH170" i="31" s="1"/>
  <c r="AF118" i="31"/>
  <c r="AG118" i="31" s="1"/>
  <c r="AF110" i="31"/>
  <c r="AG110" i="31" s="1"/>
  <c r="AF102" i="31"/>
  <c r="AG102" i="31" s="1"/>
  <c r="AF94" i="31"/>
  <c r="AG94" i="31" s="1"/>
  <c r="AF86" i="31"/>
  <c r="AG86" i="31" s="1"/>
  <c r="AF78" i="31"/>
  <c r="AG78" i="31" s="1"/>
  <c r="AF70" i="31"/>
  <c r="AG70" i="31" s="1"/>
  <c r="AF62" i="31"/>
  <c r="AG62" i="31" s="1"/>
  <c r="AF34" i="31"/>
  <c r="AG34" i="31" s="1"/>
  <c r="AF26" i="31"/>
  <c r="AG26" i="31" s="1"/>
  <c r="AF18" i="31"/>
  <c r="AG18" i="31" s="1"/>
  <c r="AF181" i="31"/>
  <c r="AG181" i="31" s="1"/>
  <c r="AF173" i="31"/>
  <c r="AG173" i="31" s="1"/>
  <c r="AF101" i="31"/>
  <c r="AG101" i="31" s="1"/>
  <c r="AF89" i="31"/>
  <c r="AG89" i="31" s="1"/>
  <c r="AF81" i="31"/>
  <c r="AG81" i="31" s="1"/>
  <c r="AH81" i="31" s="1"/>
  <c r="AF73" i="31"/>
  <c r="AG73" i="31" s="1"/>
  <c r="AH73" i="31" s="1"/>
  <c r="AF65" i="31"/>
  <c r="AG65" i="31" s="1"/>
  <c r="AF57" i="31"/>
  <c r="AG57" i="31" s="1"/>
  <c r="AH57" i="31" s="1"/>
  <c r="AF49" i="31"/>
  <c r="AG49" i="31" s="1"/>
  <c r="AH49" i="31" s="1"/>
  <c r="AF41" i="31"/>
  <c r="AG41" i="31" s="1"/>
  <c r="AH41" i="31" s="1"/>
  <c r="AF33" i="31"/>
  <c r="AG33" i="31" s="1"/>
  <c r="AH33" i="31" s="1"/>
  <c r="AF25" i="31"/>
  <c r="AG25" i="31" s="1"/>
  <c r="AH25" i="31" s="1"/>
  <c r="AF17" i="31"/>
  <c r="AG17" i="31" s="1"/>
  <c r="AH17" i="31" s="1"/>
  <c r="AF184" i="31"/>
  <c r="AG184" i="31" s="1"/>
  <c r="AH184" i="31" s="1"/>
  <c r="AF112" i="31"/>
  <c r="AG112" i="31" s="1"/>
  <c r="AF104" i="31"/>
  <c r="AG104" i="31" s="1"/>
  <c r="AH104" i="31" s="1"/>
  <c r="AF96" i="31"/>
  <c r="AG96" i="31" s="1"/>
  <c r="AH96" i="31" s="1"/>
  <c r="AF88" i="31"/>
  <c r="AG88" i="31" s="1"/>
  <c r="AH88" i="31" s="1"/>
  <c r="AF80" i="31"/>
  <c r="AG80" i="31" s="1"/>
  <c r="AH80" i="31" s="1"/>
  <c r="AF72" i="31"/>
  <c r="AG72" i="31" s="1"/>
  <c r="AH72" i="31" s="1"/>
  <c r="AF64" i="31"/>
  <c r="AG64" i="31" s="1"/>
  <c r="AH64" i="31" s="1"/>
  <c r="AF56" i="31"/>
  <c r="AG56" i="31" s="1"/>
  <c r="AH56" i="31" s="1"/>
  <c r="AF48" i="31"/>
  <c r="AG48" i="31" s="1"/>
  <c r="AH48" i="31" s="1"/>
  <c r="AF40" i="31"/>
  <c r="AG40" i="31" s="1"/>
  <c r="AH40" i="31" s="1"/>
  <c r="AF32" i="31"/>
  <c r="AG32" i="31" s="1"/>
  <c r="AH32" i="31" s="1"/>
  <c r="AF24" i="31"/>
  <c r="AG24" i="31" s="1"/>
  <c r="AH24" i="31" s="1"/>
  <c r="AF154" i="32"/>
  <c r="AG154" i="32" s="1"/>
  <c r="AH154" i="32" s="1"/>
  <c r="AF151" i="32"/>
  <c r="AG151" i="32" s="1"/>
  <c r="AH151" i="32" s="1"/>
  <c r="AF122" i="32"/>
  <c r="AG122" i="32" s="1"/>
  <c r="AH122" i="32" s="1"/>
  <c r="AF126" i="32"/>
  <c r="AG126" i="32" s="1"/>
  <c r="AH126" i="32" s="1"/>
  <c r="AF123" i="32"/>
  <c r="AG123" i="32" s="1"/>
  <c r="AH123" i="32" s="1"/>
  <c r="AF157" i="32"/>
  <c r="AG157" i="32" s="1"/>
  <c r="AH157" i="32" s="1"/>
  <c r="AF54" i="32"/>
  <c r="AF121" i="32"/>
  <c r="AG121" i="32" s="1"/>
  <c r="AH121" i="32" s="1"/>
  <c r="AF149" i="32"/>
  <c r="AG149" i="32" s="1"/>
  <c r="AH149" i="32" s="1"/>
  <c r="AF124" i="32"/>
  <c r="AG124" i="32" s="1"/>
  <c r="AH124" i="32" s="1"/>
  <c r="AF146" i="32"/>
  <c r="AG146" i="32" s="1"/>
  <c r="AH146" i="32" s="1"/>
  <c r="AF150" i="32"/>
  <c r="AG150" i="32" s="1"/>
  <c r="AH150" i="32" s="1"/>
  <c r="AF117" i="32"/>
  <c r="AG117" i="32" s="1"/>
  <c r="AH117" i="32" s="1"/>
  <c r="AF138" i="32"/>
  <c r="AG138" i="32" s="1"/>
  <c r="AH138" i="32" s="1"/>
  <c r="AF118" i="32"/>
  <c r="AG118" i="32" s="1"/>
  <c r="AH118" i="32" s="1"/>
  <c r="AF135" i="32"/>
  <c r="AG135" i="32" s="1"/>
  <c r="AH135" i="32" s="1"/>
  <c r="AF127" i="32"/>
  <c r="AG127" i="32" s="1"/>
  <c r="AH127" i="32" s="1"/>
  <c r="AF131" i="32"/>
  <c r="AG131" i="32" s="1"/>
  <c r="AH131" i="32" s="1"/>
  <c r="AF115" i="32"/>
  <c r="AG115" i="32" s="1"/>
  <c r="AH115" i="32" s="1"/>
  <c r="AF147" i="32"/>
  <c r="AG147" i="32" s="1"/>
  <c r="AH147" i="32" s="1"/>
  <c r="AF158" i="32"/>
  <c r="AG158" i="32" s="1"/>
  <c r="AH158" i="32" s="1"/>
  <c r="AF125" i="32"/>
  <c r="AG125" i="32" s="1"/>
  <c r="AH125" i="32" s="1"/>
  <c r="AF162" i="32"/>
  <c r="AG162" i="32" s="1"/>
  <c r="AH162" i="32" s="1"/>
  <c r="AF116" i="32"/>
  <c r="AG116" i="32" s="1"/>
  <c r="AH116" i="32" s="1"/>
  <c r="AF137" i="32"/>
  <c r="AG137" i="32" s="1"/>
  <c r="AH137" i="32" s="1"/>
  <c r="AF159" i="32"/>
  <c r="AG159" i="32" s="1"/>
  <c r="AH159" i="32" s="1"/>
  <c r="AF142" i="32"/>
  <c r="AG142" i="32" s="1"/>
  <c r="AH142" i="32" s="1"/>
  <c r="AF141" i="32"/>
  <c r="AG141" i="32" s="1"/>
  <c r="AH141" i="32" s="1"/>
  <c r="AF155" i="32"/>
  <c r="AG155" i="32" s="1"/>
  <c r="AH155" i="32" s="1"/>
  <c r="AF161" i="32"/>
  <c r="AG161" i="32" s="1"/>
  <c r="AH161" i="32" s="1"/>
  <c r="AF133" i="32"/>
  <c r="AG133" i="32" s="1"/>
  <c r="AH133" i="32" s="1"/>
  <c r="AF153" i="32"/>
  <c r="AG153" i="32" s="1"/>
  <c r="AH153" i="32" s="1"/>
  <c r="AF119" i="32"/>
  <c r="AG119" i="32" s="1"/>
  <c r="AH119" i="32" s="1"/>
  <c r="AF130" i="32"/>
  <c r="AG130" i="32" s="1"/>
  <c r="AH130" i="32" s="1"/>
  <c r="AF139" i="32"/>
  <c r="AG139" i="32" s="1"/>
  <c r="AH139" i="32" s="1"/>
  <c r="AF145" i="32"/>
  <c r="AG145" i="32" s="1"/>
  <c r="AH145" i="32" s="1"/>
  <c r="AF134" i="32"/>
  <c r="AG134" i="32" s="1"/>
  <c r="AH134" i="32" s="1"/>
  <c r="AF129" i="32"/>
  <c r="AG129" i="32" s="1"/>
  <c r="AH129" i="32" s="1"/>
  <c r="AF143" i="32"/>
  <c r="AG143" i="32" s="1"/>
  <c r="AH143" i="32" s="1"/>
  <c r="AF136" i="32"/>
  <c r="AG136" i="32" s="1"/>
  <c r="AH136" i="32" s="1"/>
  <c r="AF144" i="32"/>
  <c r="AG144" i="32" s="1"/>
  <c r="AH144" i="32" s="1"/>
  <c r="AF148" i="32"/>
  <c r="AG148" i="32" s="1"/>
  <c r="AH148" i="32" s="1"/>
  <c r="AF156" i="32"/>
  <c r="AG156" i="32" s="1"/>
  <c r="AH156" i="32" s="1"/>
  <c r="AF132" i="32"/>
  <c r="AG132" i="32" s="1"/>
  <c r="AH132" i="32" s="1"/>
  <c r="AF140" i="32"/>
  <c r="AG140" i="32" s="1"/>
  <c r="AH140" i="32" s="1"/>
  <c r="AF128" i="32"/>
  <c r="AG128" i="32" s="1"/>
  <c r="AH128" i="32" s="1"/>
  <c r="AF152" i="32"/>
  <c r="AG152" i="32" s="1"/>
  <c r="AH152" i="32" s="1"/>
  <c r="AF160" i="32"/>
  <c r="AG160" i="32" s="1"/>
  <c r="AH160" i="32" s="1"/>
  <c r="AF120" i="32"/>
  <c r="AG120" i="32" s="1"/>
  <c r="AH120" i="32" s="1"/>
  <c r="AF204" i="32"/>
  <c r="AG204" i="32" s="1"/>
  <c r="AH204" i="32" s="1"/>
  <c r="AF196" i="32"/>
  <c r="AG196" i="32" s="1"/>
  <c r="AH196" i="32" s="1"/>
  <c r="AF188" i="32"/>
  <c r="AG188" i="32" s="1"/>
  <c r="AH188" i="32" s="1"/>
  <c r="AF180" i="32"/>
  <c r="AG180" i="32" s="1"/>
  <c r="AH180" i="32" s="1"/>
  <c r="AF172" i="32"/>
  <c r="AG172" i="32" s="1"/>
  <c r="AH172" i="32" s="1"/>
  <c r="AF164" i="32"/>
  <c r="AG164" i="32" s="1"/>
  <c r="AH164" i="32" s="1"/>
  <c r="AF108" i="32"/>
  <c r="AG108" i="32" s="1"/>
  <c r="AH108" i="32" s="1"/>
  <c r="AF100" i="32"/>
  <c r="AG100" i="32" s="1"/>
  <c r="AH100" i="32" s="1"/>
  <c r="AF92" i="32"/>
  <c r="AG92" i="32" s="1"/>
  <c r="AH92" i="32" s="1"/>
  <c r="AF84" i="32"/>
  <c r="AG84" i="32" s="1"/>
  <c r="AH84" i="32" s="1"/>
  <c r="AF76" i="32"/>
  <c r="AG76" i="32" s="1"/>
  <c r="AH76" i="32" s="1"/>
  <c r="AF68" i="32"/>
  <c r="AG68" i="32" s="1"/>
  <c r="AH68" i="32" s="1"/>
  <c r="AF60" i="32"/>
  <c r="AG60" i="32" s="1"/>
  <c r="AH60" i="32" s="1"/>
  <c r="AF51" i="32"/>
  <c r="AG51" i="32" s="1"/>
  <c r="AH51" i="32" s="1"/>
  <c r="AF35" i="32"/>
  <c r="AG35" i="32" s="1"/>
  <c r="AH35" i="32" s="1"/>
  <c r="AF19" i="32"/>
  <c r="AG19" i="32" s="1"/>
  <c r="AH19" i="32" s="1"/>
  <c r="AF191" i="32"/>
  <c r="AG191" i="32" s="1"/>
  <c r="AH191" i="32" s="1"/>
  <c r="AF175" i="32"/>
  <c r="AG175" i="32" s="1"/>
  <c r="AH175" i="32" s="1"/>
  <c r="AF111" i="32"/>
  <c r="AG111" i="32" s="1"/>
  <c r="AH111" i="32" s="1"/>
  <c r="AF95" i="32"/>
  <c r="AG95" i="32" s="1"/>
  <c r="AH95" i="32" s="1"/>
  <c r="AF79" i="32"/>
  <c r="AG79" i="32" s="1"/>
  <c r="AH79" i="32" s="1"/>
  <c r="AF63" i="32"/>
  <c r="AG63" i="32" s="1"/>
  <c r="AH63" i="32" s="1"/>
  <c r="AF47" i="32"/>
  <c r="AG47" i="32" s="1"/>
  <c r="AH47" i="32" s="1"/>
  <c r="AF31" i="32"/>
  <c r="AG31" i="32" s="1"/>
  <c r="AH31" i="32" s="1"/>
  <c r="AF15" i="32"/>
  <c r="AG15" i="32" s="1"/>
  <c r="AH15" i="32" s="1"/>
  <c r="AF199" i="32"/>
  <c r="AG199" i="32" s="1"/>
  <c r="AH199" i="32" s="1"/>
  <c r="AF183" i="32"/>
  <c r="AG183" i="32" s="1"/>
  <c r="AH183" i="32" s="1"/>
  <c r="AF167" i="32"/>
  <c r="AG167" i="32" s="1"/>
  <c r="AH167" i="32" s="1"/>
  <c r="AF103" i="32"/>
  <c r="AG103" i="32" s="1"/>
  <c r="AH103" i="32" s="1"/>
  <c r="AF87" i="32"/>
  <c r="AG87" i="32" s="1"/>
  <c r="AH87" i="32" s="1"/>
  <c r="AF71" i="32"/>
  <c r="AG71" i="32" s="1"/>
  <c r="AH71" i="32" s="1"/>
  <c r="AF55" i="32"/>
  <c r="AG55" i="32" s="1"/>
  <c r="AH55" i="32" s="1"/>
  <c r="AF46" i="32"/>
  <c r="AG46" i="32" s="1"/>
  <c r="AH46" i="32" s="1"/>
  <c r="AF38" i="32"/>
  <c r="AG38" i="32" s="1"/>
  <c r="AH38" i="32" s="1"/>
  <c r="AF30" i="32"/>
  <c r="AG30" i="32" s="1"/>
  <c r="AH30" i="32" s="1"/>
  <c r="AF22" i="32"/>
  <c r="AG22" i="32" s="1"/>
  <c r="AH22" i="32" s="1"/>
  <c r="AF14" i="32"/>
  <c r="AG14" i="32" s="1"/>
  <c r="AH14" i="32" s="1"/>
  <c r="AF202" i="32"/>
  <c r="AG202" i="32" s="1"/>
  <c r="AH202" i="32" s="1"/>
  <c r="AF194" i="32"/>
  <c r="AG194" i="32" s="1"/>
  <c r="AH194" i="32" s="1"/>
  <c r="AF186" i="32"/>
  <c r="AG186" i="32" s="1"/>
  <c r="AH186" i="32" s="1"/>
  <c r="AF178" i="32"/>
  <c r="AG178" i="32" s="1"/>
  <c r="AH178" i="32" s="1"/>
  <c r="AF170" i="32"/>
  <c r="AG170" i="32" s="1"/>
  <c r="AH170" i="32" s="1"/>
  <c r="AF114" i="32"/>
  <c r="AG114" i="32" s="1"/>
  <c r="AH114" i="32" s="1"/>
  <c r="AF106" i="32"/>
  <c r="AG106" i="32" s="1"/>
  <c r="AH106" i="32" s="1"/>
  <c r="AF98" i="32"/>
  <c r="AG98" i="32" s="1"/>
  <c r="AH98" i="32" s="1"/>
  <c r="AF90" i="32"/>
  <c r="AG90" i="32" s="1"/>
  <c r="AH90" i="32" s="1"/>
  <c r="AF82" i="32"/>
  <c r="AG82" i="32" s="1"/>
  <c r="AH82" i="32" s="1"/>
  <c r="AF74" i="32"/>
  <c r="AG74" i="32" s="1"/>
  <c r="AH74" i="32" s="1"/>
  <c r="AF66" i="32"/>
  <c r="AG66" i="32" s="1"/>
  <c r="AH66" i="32" s="1"/>
  <c r="AF58" i="32"/>
  <c r="AG58" i="32" s="1"/>
  <c r="AH58" i="32" s="1"/>
  <c r="AF49" i="32"/>
  <c r="AG49" i="32" s="1"/>
  <c r="AH49" i="32" s="1"/>
  <c r="AF41" i="32"/>
  <c r="AG41" i="32" s="1"/>
  <c r="AH41" i="32" s="1"/>
  <c r="AF33" i="32"/>
  <c r="AG33" i="32" s="1"/>
  <c r="AH33" i="32" s="1"/>
  <c r="AF25" i="32"/>
  <c r="AG25" i="32" s="1"/>
  <c r="AH25" i="32" s="1"/>
  <c r="AF17" i="32"/>
  <c r="AG17" i="32" s="1"/>
  <c r="AH17" i="32" s="1"/>
  <c r="AF200" i="32"/>
  <c r="AG200" i="32" s="1"/>
  <c r="AH200" i="32" s="1"/>
  <c r="AF192" i="32"/>
  <c r="AG192" i="32" s="1"/>
  <c r="AH192" i="32" s="1"/>
  <c r="AF184" i="32"/>
  <c r="AG184" i="32" s="1"/>
  <c r="AH184" i="32" s="1"/>
  <c r="AF176" i="32"/>
  <c r="AG176" i="32" s="1"/>
  <c r="AH176" i="32" s="1"/>
  <c r="AF168" i="32"/>
  <c r="AG168" i="32" s="1"/>
  <c r="AH168" i="32" s="1"/>
  <c r="AF112" i="32"/>
  <c r="AG112" i="32" s="1"/>
  <c r="AH112" i="32" s="1"/>
  <c r="AF104" i="32"/>
  <c r="AG104" i="32" s="1"/>
  <c r="AH104" i="32" s="1"/>
  <c r="AF96" i="32"/>
  <c r="AG96" i="32" s="1"/>
  <c r="AH96" i="32" s="1"/>
  <c r="AF88" i="32"/>
  <c r="AG88" i="32" s="1"/>
  <c r="AH88" i="32" s="1"/>
  <c r="AF80" i="32"/>
  <c r="AG80" i="32" s="1"/>
  <c r="AH80" i="32" s="1"/>
  <c r="AF72" i="32"/>
  <c r="AG72" i="32" s="1"/>
  <c r="AH72" i="32" s="1"/>
  <c r="AF64" i="32"/>
  <c r="AG64" i="32" s="1"/>
  <c r="AH64" i="32" s="1"/>
  <c r="AF56" i="32"/>
  <c r="AG56" i="32" s="1"/>
  <c r="AH56" i="32" s="1"/>
  <c r="AF39" i="32"/>
  <c r="AG39" i="32" s="1"/>
  <c r="AH39" i="32" s="1"/>
  <c r="AF23" i="32"/>
  <c r="AG23" i="32" s="1"/>
  <c r="AH23" i="32" s="1"/>
  <c r="AF203" i="32"/>
  <c r="AG203" i="32" s="1"/>
  <c r="AH203" i="32" s="1"/>
  <c r="AF187" i="32"/>
  <c r="AG187" i="32" s="1"/>
  <c r="AH187" i="32" s="1"/>
  <c r="AF171" i="32"/>
  <c r="AG171" i="32" s="1"/>
  <c r="AH171" i="32" s="1"/>
  <c r="AF107" i="32"/>
  <c r="AG107" i="32" s="1"/>
  <c r="AH107" i="32" s="1"/>
  <c r="AF91" i="32"/>
  <c r="AG91" i="32" s="1"/>
  <c r="AH91" i="32" s="1"/>
  <c r="AF75" i="32"/>
  <c r="AG75" i="32" s="1"/>
  <c r="AH75" i="32" s="1"/>
  <c r="AF59" i="32"/>
  <c r="AG59" i="32" s="1"/>
  <c r="AH59" i="32" s="1"/>
  <c r="AF43" i="32"/>
  <c r="AG43" i="32" s="1"/>
  <c r="AH43" i="32" s="1"/>
  <c r="AF27" i="32"/>
  <c r="AG27" i="32" s="1"/>
  <c r="AH27" i="32" s="1"/>
  <c r="AF195" i="32"/>
  <c r="AG195" i="32" s="1"/>
  <c r="AH195" i="32" s="1"/>
  <c r="AF179" i="32"/>
  <c r="AG179" i="32" s="1"/>
  <c r="AH179" i="32" s="1"/>
  <c r="AF163" i="32"/>
  <c r="AG163" i="32" s="1"/>
  <c r="AH163" i="32" s="1"/>
  <c r="AF99" i="32"/>
  <c r="AG99" i="32" s="1"/>
  <c r="AH99" i="32" s="1"/>
  <c r="AF83" i="32"/>
  <c r="AG83" i="32" s="1"/>
  <c r="AH83" i="32" s="1"/>
  <c r="AF67" i="32"/>
  <c r="AG67" i="32" s="1"/>
  <c r="AH67" i="32" s="1"/>
  <c r="AF50" i="32"/>
  <c r="AG50" i="32" s="1"/>
  <c r="AH50" i="32" s="1"/>
  <c r="AF42" i="32"/>
  <c r="AG42" i="32" s="1"/>
  <c r="AH42" i="32" s="1"/>
  <c r="AF34" i="32"/>
  <c r="AG34" i="32" s="1"/>
  <c r="AH34" i="32" s="1"/>
  <c r="AF26" i="32"/>
  <c r="AG26" i="32" s="1"/>
  <c r="AH26" i="32" s="1"/>
  <c r="AF18" i="32"/>
  <c r="AG18" i="32" s="1"/>
  <c r="AH18" i="32" s="1"/>
  <c r="AF198" i="32"/>
  <c r="AG198" i="32" s="1"/>
  <c r="AH198" i="32" s="1"/>
  <c r="AF190" i="32"/>
  <c r="AG190" i="32" s="1"/>
  <c r="AH190" i="32" s="1"/>
  <c r="AF182" i="32"/>
  <c r="AG182" i="32" s="1"/>
  <c r="AH182" i="32" s="1"/>
  <c r="AF174" i="32"/>
  <c r="AG174" i="32" s="1"/>
  <c r="AH174" i="32" s="1"/>
  <c r="AF166" i="32"/>
  <c r="AG166" i="32" s="1"/>
  <c r="AH166" i="32" s="1"/>
  <c r="AF110" i="32"/>
  <c r="AG110" i="32" s="1"/>
  <c r="AH110" i="32" s="1"/>
  <c r="AF102" i="32"/>
  <c r="AG102" i="32" s="1"/>
  <c r="AH102" i="32" s="1"/>
  <c r="AF94" i="32"/>
  <c r="AG94" i="32" s="1"/>
  <c r="AH94" i="32" s="1"/>
  <c r="AF86" i="32"/>
  <c r="AG86" i="32" s="1"/>
  <c r="AH86" i="32" s="1"/>
  <c r="AF78" i="32"/>
  <c r="AG78" i="32" s="1"/>
  <c r="AH78" i="32" s="1"/>
  <c r="AF70" i="32"/>
  <c r="AG70" i="32" s="1"/>
  <c r="AH70" i="32" s="1"/>
  <c r="AF62" i="32"/>
  <c r="AG62" i="32" s="1"/>
  <c r="AH62" i="32" s="1"/>
  <c r="AF53" i="32"/>
  <c r="AG53" i="32" s="1"/>
  <c r="AH53" i="32" s="1"/>
  <c r="AF45" i="32"/>
  <c r="AG45" i="32" s="1"/>
  <c r="AH45" i="32" s="1"/>
  <c r="AF37" i="32"/>
  <c r="AG37" i="32" s="1"/>
  <c r="AH37" i="32" s="1"/>
  <c r="AF29" i="32"/>
  <c r="AG29" i="32" s="1"/>
  <c r="AH29" i="32" s="1"/>
  <c r="AF21" i="32"/>
  <c r="AG21" i="32" s="1"/>
  <c r="AH21" i="32" s="1"/>
  <c r="AH26" i="23"/>
  <c r="AH56" i="23"/>
  <c r="AH88" i="23"/>
  <c r="AH165" i="23"/>
  <c r="AH201" i="23"/>
  <c r="AH47" i="27"/>
  <c r="AH45" i="27"/>
  <c r="AH75" i="27"/>
  <c r="AH71" i="27"/>
  <c r="AH87" i="27"/>
  <c r="AH70" i="27"/>
  <c r="AH86" i="27"/>
  <c r="AH69" i="27"/>
  <c r="AH85" i="27"/>
  <c r="AH185" i="27"/>
  <c r="AH198" i="25"/>
  <c r="AH90" i="25"/>
  <c r="AH204" i="25"/>
  <c r="AH16" i="25"/>
  <c r="AH202" i="25"/>
  <c r="AH201" i="25"/>
  <c r="AH199" i="25"/>
  <c r="AH197" i="24"/>
  <c r="AH123" i="24"/>
  <c r="AH92" i="24"/>
  <c r="AH60" i="24"/>
  <c r="AH27" i="24"/>
  <c r="AH190" i="24"/>
  <c r="AH116" i="24"/>
  <c r="AH86" i="24"/>
  <c r="AH52" i="24"/>
  <c r="AH17" i="24"/>
  <c r="AH133" i="24"/>
  <c r="AH98" i="24"/>
  <c r="AH70" i="24"/>
  <c r="AH38" i="24"/>
  <c r="AH192" i="24"/>
  <c r="AH118" i="24"/>
  <c r="AH88" i="24"/>
  <c r="AH54" i="24"/>
  <c r="AH22" i="24"/>
  <c r="AH185" i="24"/>
  <c r="AH112" i="24"/>
  <c r="AH80" i="24"/>
  <c r="AH47" i="24"/>
  <c r="AH136" i="24"/>
  <c r="AH104" i="24"/>
  <c r="AH73" i="24"/>
  <c r="AH40" i="24"/>
  <c r="AH204" i="24"/>
  <c r="AH129" i="24"/>
  <c r="AH96" i="24"/>
  <c r="AH66" i="24"/>
  <c r="AH34" i="24"/>
  <c r="AH196" i="24"/>
  <c r="AH122" i="24"/>
  <c r="AH91" i="24"/>
  <c r="AH59" i="24"/>
  <c r="AH26" i="24"/>
  <c r="AH125" i="26"/>
  <c r="AH184" i="26"/>
  <c r="AH130" i="26"/>
  <c r="AH97" i="26"/>
  <c r="AH128" i="26"/>
  <c r="AH127" i="26"/>
  <c r="AH32" i="28"/>
  <c r="AH82" i="28"/>
  <c r="AH130" i="28"/>
  <c r="AH146" i="28"/>
  <c r="AH162" i="28"/>
  <c r="AH198" i="28"/>
  <c r="AH139" i="28"/>
  <c r="AH15" i="28"/>
  <c r="AH31" i="28"/>
  <c r="AH81" i="28"/>
  <c r="AH129" i="28"/>
  <c r="AH145" i="28"/>
  <c r="AH161" i="28"/>
  <c r="AH197" i="28"/>
  <c r="AH83" i="28"/>
  <c r="AH191" i="28"/>
  <c r="AH22" i="28"/>
  <c r="AH38" i="28"/>
  <c r="AH128" i="28"/>
  <c r="AH144" i="28"/>
  <c r="AH160" i="28"/>
  <c r="AH196" i="28"/>
  <c r="AH33" i="28"/>
  <c r="AH21" i="28"/>
  <c r="AH37" i="28"/>
  <c r="AH127" i="28"/>
  <c r="AH143" i="28"/>
  <c r="AH159" i="28"/>
  <c r="AH195" i="28"/>
  <c r="AH41" i="28"/>
  <c r="AH199" i="28"/>
  <c r="AH28" i="28"/>
  <c r="AH126" i="28"/>
  <c r="AH142" i="28"/>
  <c r="AH158" i="28"/>
  <c r="AH194" i="28"/>
  <c r="AH17" i="28"/>
  <c r="AH19" i="28"/>
  <c r="AH35" i="28"/>
  <c r="AH85" i="28"/>
  <c r="AH133" i="28"/>
  <c r="AH149" i="28"/>
  <c r="AH165" i="28"/>
  <c r="AH201" i="28"/>
  <c r="AH18" i="28"/>
  <c r="AH34" i="28"/>
  <c r="AH84" i="28"/>
  <c r="AH132" i="28"/>
  <c r="AH148" i="28"/>
  <c r="AH164" i="28"/>
  <c r="AH200" i="28"/>
  <c r="AH25" i="28"/>
  <c r="AH163" i="28"/>
  <c r="AH30" i="27"/>
  <c r="AH31" i="27"/>
  <c r="AH24" i="27"/>
  <c r="AH26" i="27"/>
  <c r="AH33" i="27"/>
  <c r="AH57" i="27"/>
  <c r="AH39" i="27"/>
  <c r="AH190" i="23"/>
  <c r="AH197" i="23"/>
  <c r="AH188" i="23"/>
  <c r="AF113" i="22"/>
  <c r="AG113" i="22" s="1"/>
  <c r="AH113" i="22" s="1"/>
  <c r="AF97" i="22"/>
  <c r="AG97" i="22" s="1"/>
  <c r="AH97" i="22" s="1"/>
  <c r="AF82" i="22"/>
  <c r="AG82" i="22" s="1"/>
  <c r="AH82" i="22" s="1"/>
  <c r="AF65" i="22"/>
  <c r="AG65" i="22" s="1"/>
  <c r="AH65" i="22" s="1"/>
  <c r="AF49" i="22"/>
  <c r="AG49" i="22" s="1"/>
  <c r="AH49" i="22" s="1"/>
  <c r="AF33" i="22"/>
  <c r="AG33" i="22" s="1"/>
  <c r="AH33" i="22" s="1"/>
  <c r="AF15" i="22"/>
  <c r="AG15" i="22" s="1"/>
  <c r="AH15" i="22" s="1"/>
  <c r="AF48" i="22"/>
  <c r="AG48" i="22" s="1"/>
  <c r="AH48" i="22" s="1"/>
  <c r="AF196" i="22"/>
  <c r="AG196" i="22" s="1"/>
  <c r="AH196" i="22" s="1"/>
  <c r="AF106" i="22"/>
  <c r="AG106" i="22" s="1"/>
  <c r="AH106" i="22" s="1"/>
  <c r="AF91" i="22"/>
  <c r="AG91" i="22" s="1"/>
  <c r="AH91" i="22" s="1"/>
  <c r="AF75" i="22"/>
  <c r="AG75" i="22" s="1"/>
  <c r="AH75" i="22" s="1"/>
  <c r="AF58" i="22"/>
  <c r="AG58" i="22" s="1"/>
  <c r="AH58" i="22" s="1"/>
  <c r="AF42" i="22"/>
  <c r="AG42" i="22" s="1"/>
  <c r="AH42" i="22" s="1"/>
  <c r="AF25" i="22"/>
  <c r="AG25" i="22" s="1"/>
  <c r="AH25" i="22" s="1"/>
  <c r="AF81" i="22"/>
  <c r="AG81" i="22" s="1"/>
  <c r="AH81" i="22" s="1"/>
  <c r="AF200" i="22"/>
  <c r="AG200" i="22" s="1"/>
  <c r="AH200" i="22" s="1"/>
  <c r="AF131" i="22"/>
  <c r="AG131" i="22" s="1"/>
  <c r="AH131" i="22" s="1"/>
  <c r="AF107" i="22"/>
  <c r="AG107" i="22" s="1"/>
  <c r="AH107" i="22" s="1"/>
  <c r="AF92" i="22"/>
  <c r="AG92" i="22" s="1"/>
  <c r="AH92" i="22" s="1"/>
  <c r="AF76" i="22"/>
  <c r="AG76" i="22" s="1"/>
  <c r="AH76" i="22" s="1"/>
  <c r="AF59" i="22"/>
  <c r="AG59" i="22" s="1"/>
  <c r="AH59" i="22" s="1"/>
  <c r="AF43" i="22"/>
  <c r="AG43" i="22" s="1"/>
  <c r="AH43" i="22" s="1"/>
  <c r="AF26" i="22"/>
  <c r="AG26" i="22" s="1"/>
  <c r="AH26" i="22" s="1"/>
  <c r="AF203" i="22"/>
  <c r="AG203" i="22" s="1"/>
  <c r="AH203" i="22" s="1"/>
  <c r="AF73" i="22"/>
  <c r="AG73" i="22" s="1"/>
  <c r="AH73" i="22" s="1"/>
  <c r="AF22" i="22"/>
  <c r="AG22" i="22" s="1"/>
  <c r="AH22" i="22" s="1"/>
  <c r="AF132" i="22"/>
  <c r="AG132" i="22" s="1"/>
  <c r="AH132" i="22" s="1"/>
  <c r="AF108" i="22"/>
  <c r="AG108" i="22" s="1"/>
  <c r="AH108" i="22" s="1"/>
  <c r="AF93" i="22"/>
  <c r="AG93" i="22" s="1"/>
  <c r="AH93" i="22" s="1"/>
  <c r="AF77" i="22"/>
  <c r="AG77" i="22" s="1"/>
  <c r="AH77" i="22" s="1"/>
  <c r="AF60" i="22"/>
  <c r="AG60" i="22" s="1"/>
  <c r="AH60" i="22" s="1"/>
  <c r="AF44" i="22"/>
  <c r="AG44" i="22" s="1"/>
  <c r="AH44" i="22" s="1"/>
  <c r="AF27" i="22"/>
  <c r="AG27" i="22" s="1"/>
  <c r="AH27" i="22" s="1"/>
  <c r="AF29" i="22"/>
  <c r="AG29" i="22" s="1"/>
  <c r="AH29" i="22" s="1"/>
  <c r="AF133" i="22"/>
  <c r="AG133" i="22" s="1"/>
  <c r="AH133" i="22" s="1"/>
  <c r="AF110" i="22"/>
  <c r="AG110" i="22" s="1"/>
  <c r="AH110" i="22" s="1"/>
  <c r="AF94" i="22"/>
  <c r="AG94" i="22" s="1"/>
  <c r="AH94" i="22" s="1"/>
  <c r="AF78" i="22"/>
  <c r="AG78" i="22" s="1"/>
  <c r="AH78" i="22" s="1"/>
  <c r="AF61" i="22"/>
  <c r="AG61" i="22" s="1"/>
  <c r="AH61" i="22" s="1"/>
  <c r="AF45" i="22"/>
  <c r="AG45" i="22" s="1"/>
  <c r="AH45" i="22" s="1"/>
  <c r="AF28" i="22"/>
  <c r="AG28" i="22" s="1"/>
  <c r="AH28" i="22" s="1"/>
  <c r="AF115" i="22"/>
  <c r="AG115" i="22" s="1"/>
  <c r="AH115" i="22" s="1"/>
  <c r="AF56" i="22"/>
  <c r="AG56" i="22" s="1"/>
  <c r="AH56" i="22" s="1"/>
  <c r="AF119" i="22"/>
  <c r="AG119" i="22" s="1"/>
  <c r="AH119" i="22" s="1"/>
  <c r="AF102" i="22"/>
  <c r="AG102" i="22" s="1"/>
  <c r="AH102" i="22" s="1"/>
  <c r="AF87" i="22"/>
  <c r="AG87" i="22" s="1"/>
  <c r="AH87" i="22" s="1"/>
  <c r="AF70" i="22"/>
  <c r="AG70" i="22" s="1"/>
  <c r="AH70" i="22" s="1"/>
  <c r="AF54" i="22"/>
  <c r="AG54" i="22" s="1"/>
  <c r="AH54" i="22" s="1"/>
  <c r="AF38" i="22"/>
  <c r="AG38" i="22" s="1"/>
  <c r="AH38" i="22" s="1"/>
  <c r="AF20" i="22"/>
  <c r="AG20" i="22" s="1"/>
  <c r="AH20" i="22" s="1"/>
  <c r="AF14" i="22"/>
  <c r="AG14" i="22" s="1"/>
  <c r="AH14" i="22" s="1"/>
  <c r="AF120" i="22"/>
  <c r="AG120" i="22" s="1"/>
  <c r="AH120" i="22" s="1"/>
  <c r="AF55" i="22"/>
  <c r="AG55" i="22" s="1"/>
  <c r="AH55" i="22" s="1"/>
  <c r="AF53" i="33"/>
  <c r="AK53" i="33" s="1"/>
  <c r="AO53" i="33" s="1"/>
  <c r="AF52" i="31"/>
  <c r="AG52" i="31" s="1"/>
  <c r="AF84" i="31"/>
  <c r="AG84" i="31" s="1"/>
  <c r="AF196" i="31"/>
  <c r="AG196" i="31" s="1"/>
  <c r="AF204" i="31"/>
  <c r="AG204" i="31" s="1"/>
  <c r="AH204" i="31" s="1"/>
  <c r="AF23" i="30"/>
  <c r="AG23" i="30" s="1"/>
  <c r="AH23" i="30" s="1"/>
  <c r="AF32" i="30"/>
  <c r="AG32" i="30" s="1"/>
  <c r="AH32" i="30" s="1"/>
  <c r="AF42" i="30"/>
  <c r="AG42" i="30" s="1"/>
  <c r="AH42" i="30" s="1"/>
  <c r="AF51" i="30"/>
  <c r="AG51" i="30" s="1"/>
  <c r="AH51" i="30" s="1"/>
  <c r="AF60" i="30"/>
  <c r="AG60" i="30" s="1"/>
  <c r="AH60" i="30" s="1"/>
  <c r="AF69" i="30"/>
  <c r="AG69" i="30" s="1"/>
  <c r="AH69" i="30" s="1"/>
  <c r="AF78" i="30"/>
  <c r="AG78" i="30" s="1"/>
  <c r="AH78" i="30" s="1"/>
  <c r="AF14" i="29"/>
  <c r="AG14" i="29" s="1"/>
  <c r="AH14" i="29" s="1"/>
  <c r="AF22" i="29"/>
  <c r="AG22" i="29" s="1"/>
  <c r="AH22" i="29" s="1"/>
  <c r="AF30" i="29"/>
  <c r="AG30" i="29" s="1"/>
  <c r="AH30" i="29" s="1"/>
  <c r="AF38" i="29"/>
  <c r="AG38" i="29" s="1"/>
  <c r="AH38" i="29" s="1"/>
  <c r="AF62" i="29"/>
  <c r="AG62" i="29" s="1"/>
  <c r="AH62" i="29" s="1"/>
  <c r="AF70" i="29"/>
  <c r="AG70" i="29" s="1"/>
  <c r="AH70" i="29" s="1"/>
  <c r="AF78" i="29"/>
  <c r="AG78" i="29" s="1"/>
  <c r="AH78" i="29" s="1"/>
  <c r="AF86" i="29"/>
  <c r="AG86" i="29" s="1"/>
  <c r="AH86" i="29" s="1"/>
  <c r="AF94" i="29"/>
  <c r="AG94" i="29" s="1"/>
  <c r="AH94" i="29" s="1"/>
  <c r="AF102" i="29"/>
  <c r="AG102" i="29" s="1"/>
  <c r="AH102" i="29" s="1"/>
  <c r="AF110" i="29"/>
  <c r="AG110" i="29" s="1"/>
  <c r="AH110" i="29" s="1"/>
  <c r="AF118" i="29"/>
  <c r="AG118" i="29" s="1"/>
  <c r="AH118" i="29" s="1"/>
  <c r="AF126" i="29"/>
  <c r="AG126" i="29" s="1"/>
  <c r="AH126" i="29" s="1"/>
  <c r="AF22" i="28"/>
  <c r="AG22" i="28" s="1"/>
  <c r="AF42" i="28"/>
  <c r="AG42" i="28" s="1"/>
  <c r="AF92" i="28"/>
  <c r="AG92" i="28" s="1"/>
  <c r="AF112" i="28"/>
  <c r="AG112" i="28" s="1"/>
  <c r="AF132" i="28"/>
  <c r="AG132" i="28" s="1"/>
  <c r="AF156" i="28"/>
  <c r="AG156" i="28" s="1"/>
  <c r="AF128" i="27"/>
  <c r="AG128" i="27" s="1"/>
  <c r="AF190" i="27"/>
  <c r="AG190" i="27" s="1"/>
  <c r="AH16" i="26"/>
  <c r="AH28" i="26"/>
  <c r="AH40" i="26"/>
  <c r="AF52" i="26"/>
  <c r="AH60" i="26"/>
  <c r="AF84" i="26"/>
  <c r="AH92" i="26"/>
  <c r="AF120" i="26"/>
  <c r="AH180" i="26"/>
  <c r="AH197" i="26"/>
  <c r="AF34" i="25"/>
  <c r="AG34" i="25" s="1"/>
  <c r="AF44" i="28"/>
  <c r="AG44" i="28" s="1"/>
  <c r="AF54" i="28"/>
  <c r="AG54" i="28" s="1"/>
  <c r="AF45" i="28"/>
  <c r="AG45" i="28" s="1"/>
  <c r="AF49" i="28"/>
  <c r="AG49" i="28" s="1"/>
  <c r="AF185" i="28"/>
  <c r="AG185" i="28" s="1"/>
  <c r="AF52" i="28"/>
  <c r="AG52" i="28" s="1"/>
  <c r="AF166" i="28"/>
  <c r="AG166" i="28" s="1"/>
  <c r="AF178" i="28"/>
  <c r="AG178" i="28" s="1"/>
  <c r="AF62" i="28"/>
  <c r="AG62" i="28" s="1"/>
  <c r="AF173" i="28"/>
  <c r="AG173" i="28" s="1"/>
  <c r="AF60" i="28"/>
  <c r="AG60" i="28" s="1"/>
  <c r="AF55" i="28"/>
  <c r="AG55" i="28" s="1"/>
  <c r="AF59" i="28"/>
  <c r="AG59" i="28" s="1"/>
  <c r="AF63" i="28"/>
  <c r="AG63" i="28" s="1"/>
  <c r="AF67" i="28"/>
  <c r="AG67" i="28" s="1"/>
  <c r="AF168" i="28"/>
  <c r="AG168" i="28" s="1"/>
  <c r="AF172" i="28"/>
  <c r="AG172" i="28" s="1"/>
  <c r="AF176" i="28"/>
  <c r="AG176" i="28" s="1"/>
  <c r="AF180" i="28"/>
  <c r="AG180" i="28" s="1"/>
  <c r="AF184" i="28"/>
  <c r="AG184" i="28" s="1"/>
  <c r="AF56" i="28"/>
  <c r="AG56" i="28" s="1"/>
  <c r="AF64" i="28"/>
  <c r="AG64" i="28" s="1"/>
  <c r="AF58" i="28"/>
  <c r="AG58" i="28" s="1"/>
  <c r="AF171" i="28"/>
  <c r="AG171" i="28" s="1"/>
  <c r="AF175" i="28"/>
  <c r="AG175" i="28" s="1"/>
  <c r="AF179" i="28"/>
  <c r="AG179" i="28" s="1"/>
  <c r="AF181" i="28"/>
  <c r="AG181" i="28" s="1"/>
  <c r="AF53" i="28"/>
  <c r="AG53" i="28" s="1"/>
  <c r="AF61" i="28"/>
  <c r="AG61" i="28" s="1"/>
  <c r="AF170" i="28"/>
  <c r="AG170" i="28" s="1"/>
  <c r="AF182" i="28"/>
  <c r="AG182" i="28" s="1"/>
  <c r="AF50" i="28"/>
  <c r="AG50" i="28" s="1"/>
  <c r="AF177" i="28"/>
  <c r="AG177" i="28" s="1"/>
  <c r="AF48" i="28"/>
  <c r="AG48" i="28" s="1"/>
  <c r="AF43" i="28"/>
  <c r="AG43" i="28" s="1"/>
  <c r="AF47" i="28"/>
  <c r="AG47" i="28" s="1"/>
  <c r="AF51" i="28"/>
  <c r="AG51" i="28" s="1"/>
  <c r="AF66" i="28"/>
  <c r="AG66" i="28" s="1"/>
  <c r="AF46" i="28"/>
  <c r="AG46" i="28" s="1"/>
  <c r="AF68" i="28"/>
  <c r="AG68" i="28" s="1"/>
  <c r="AF167" i="28"/>
  <c r="AG167" i="28" s="1"/>
  <c r="AF57" i="28"/>
  <c r="AG57" i="28" s="1"/>
  <c r="AF65" i="28"/>
  <c r="AG65" i="28" s="1"/>
  <c r="AF174" i="28"/>
  <c r="AG174" i="28" s="1"/>
  <c r="AF169" i="28"/>
  <c r="AG169" i="28" s="1"/>
  <c r="AF183" i="28"/>
  <c r="AG183" i="28" s="1"/>
  <c r="AH54" i="28"/>
  <c r="AH44" i="28"/>
  <c r="AH65" i="28"/>
  <c r="AH178" i="28"/>
  <c r="AH63" i="28"/>
  <c r="AH64" i="28"/>
  <c r="AH181" i="28"/>
  <c r="AH173" i="28"/>
  <c r="AH47" i="28"/>
  <c r="AH62" i="28"/>
  <c r="AH56" i="28"/>
  <c r="AH58" i="28"/>
  <c r="AH167" i="28"/>
  <c r="AH176" i="28"/>
  <c r="AH61" i="28"/>
  <c r="AH51" i="28"/>
  <c r="AH177" i="28"/>
  <c r="AH68" i="28"/>
  <c r="AH67" i="28"/>
  <c r="AH52" i="28"/>
  <c r="AH49" i="28"/>
  <c r="AH60" i="28"/>
  <c r="AH43" i="28"/>
  <c r="AH48" i="28"/>
  <c r="AH185" i="28"/>
  <c r="AH57" i="28"/>
  <c r="AH184" i="28"/>
  <c r="AH55" i="28"/>
  <c r="AH183" i="28"/>
  <c r="AH45" i="28"/>
  <c r="AH168" i="28"/>
  <c r="AH46" i="28"/>
  <c r="AH175" i="28"/>
  <c r="AH50" i="28"/>
  <c r="AH180" i="28"/>
  <c r="AH169" i="28"/>
  <c r="AH171" i="28"/>
  <c r="AH170" i="28"/>
  <c r="AH179" i="28"/>
  <c r="AH174" i="28"/>
  <c r="AH66" i="28"/>
  <c r="AH59" i="28"/>
  <c r="AH182" i="28"/>
  <c r="AH166" i="28"/>
  <c r="AH53" i="28"/>
  <c r="AH172" i="28"/>
  <c r="AF199" i="28"/>
  <c r="AG199" i="28" s="1"/>
  <c r="AF163" i="28"/>
  <c r="AG163" i="28" s="1"/>
  <c r="AF147" i="28"/>
  <c r="AG147" i="28" s="1"/>
  <c r="AF131" i="28"/>
  <c r="AG131" i="28" s="1"/>
  <c r="AF115" i="28"/>
  <c r="AG115" i="28" s="1"/>
  <c r="AF99" i="28"/>
  <c r="AG99" i="28" s="1"/>
  <c r="AF83" i="28"/>
  <c r="AG83" i="28" s="1"/>
  <c r="AF41" i="28"/>
  <c r="AG41" i="28" s="1"/>
  <c r="AF25" i="28"/>
  <c r="AG25" i="28" s="1"/>
  <c r="AF194" i="28"/>
  <c r="AG194" i="28" s="1"/>
  <c r="AF158" i="28"/>
  <c r="AG158" i="28" s="1"/>
  <c r="AF142" i="28"/>
  <c r="AG142" i="28" s="1"/>
  <c r="AF126" i="28"/>
  <c r="AG126" i="28" s="1"/>
  <c r="AF110" i="28"/>
  <c r="AG110" i="28" s="1"/>
  <c r="AF94" i="28"/>
  <c r="AG94" i="28" s="1"/>
  <c r="AF78" i="28"/>
  <c r="AG78" i="28" s="1"/>
  <c r="AF36" i="28"/>
  <c r="AG36" i="28" s="1"/>
  <c r="AF20" i="28"/>
  <c r="AG20" i="28" s="1"/>
  <c r="AF201" i="28"/>
  <c r="AG201" i="28" s="1"/>
  <c r="AF165" i="28"/>
  <c r="AG165" i="28" s="1"/>
  <c r="AF149" i="28"/>
  <c r="AG149" i="28" s="1"/>
  <c r="AF133" i="28"/>
  <c r="AG133" i="28" s="1"/>
  <c r="AF117" i="28"/>
  <c r="AG117" i="28" s="1"/>
  <c r="AF101" i="28"/>
  <c r="AG101" i="28" s="1"/>
  <c r="AF85" i="28"/>
  <c r="AG85" i="28" s="1"/>
  <c r="AF69" i="28"/>
  <c r="AG69" i="28" s="1"/>
  <c r="AF27" i="28"/>
  <c r="AG27" i="28" s="1"/>
  <c r="AF195" i="28"/>
  <c r="AG195" i="28" s="1"/>
  <c r="AF159" i="28"/>
  <c r="AG159" i="28" s="1"/>
  <c r="AF143" i="28"/>
  <c r="AG143" i="28" s="1"/>
  <c r="AF127" i="28"/>
  <c r="AG127" i="28" s="1"/>
  <c r="AF111" i="28"/>
  <c r="AG111" i="28" s="1"/>
  <c r="AF95" i="28"/>
  <c r="AG95" i="28" s="1"/>
  <c r="AF79" i="28"/>
  <c r="AG79" i="28" s="1"/>
  <c r="AF37" i="28"/>
  <c r="AG37" i="28" s="1"/>
  <c r="AF21" i="28"/>
  <c r="AG21" i="28" s="1"/>
  <c r="AF206" i="28"/>
  <c r="AG206" i="28" s="1"/>
  <c r="AF190" i="28"/>
  <c r="AG190" i="28" s="1"/>
  <c r="AF154" i="28"/>
  <c r="AG154" i="28" s="1"/>
  <c r="AF138" i="28"/>
  <c r="AG138" i="28" s="1"/>
  <c r="AF122" i="28"/>
  <c r="AG122" i="28" s="1"/>
  <c r="AF106" i="28"/>
  <c r="AG106" i="28" s="1"/>
  <c r="AF90" i="28"/>
  <c r="AG90" i="28" s="1"/>
  <c r="AF74" i="28"/>
  <c r="AG74" i="28" s="1"/>
  <c r="AF32" i="28"/>
  <c r="AG32" i="28" s="1"/>
  <c r="AF16" i="28"/>
  <c r="AG16" i="28" s="1"/>
  <c r="AF197" i="28"/>
  <c r="AG197" i="28" s="1"/>
  <c r="AF161" i="28"/>
  <c r="AG161" i="28" s="1"/>
  <c r="AF145" i="28"/>
  <c r="AG145" i="28" s="1"/>
  <c r="AF129" i="28"/>
  <c r="AG129" i="28" s="1"/>
  <c r="AF113" i="28"/>
  <c r="AG113" i="28" s="1"/>
  <c r="AF97" i="28"/>
  <c r="AG97" i="28" s="1"/>
  <c r="AF81" i="28"/>
  <c r="AG81" i="28" s="1"/>
  <c r="AF39" i="28"/>
  <c r="AG39" i="28" s="1"/>
  <c r="AF23" i="28"/>
  <c r="AG23" i="28" s="1"/>
  <c r="AF207" i="28"/>
  <c r="AG207" i="28" s="1"/>
  <c r="AF191" i="28"/>
  <c r="AG191" i="28" s="1"/>
  <c r="AF155" i="28"/>
  <c r="AG155" i="28" s="1"/>
  <c r="AF139" i="28"/>
  <c r="AG139" i="28" s="1"/>
  <c r="AF123" i="28"/>
  <c r="AG123" i="28" s="1"/>
  <c r="AF107" i="28"/>
  <c r="AG107" i="28" s="1"/>
  <c r="AF91" i="28"/>
  <c r="AG91" i="28" s="1"/>
  <c r="AF75" i="28"/>
  <c r="AG75" i="28" s="1"/>
  <c r="AF33" i="28"/>
  <c r="AG33" i="28" s="1"/>
  <c r="AF17" i="28"/>
  <c r="AG17" i="28" s="1"/>
  <c r="AF202" i="28"/>
  <c r="AG202" i="28" s="1"/>
  <c r="AF186" i="28"/>
  <c r="AG186" i="28" s="1"/>
  <c r="AF150" i="28"/>
  <c r="AG150" i="28" s="1"/>
  <c r="AF134" i="28"/>
  <c r="AG134" i="28" s="1"/>
  <c r="AF118" i="28"/>
  <c r="AG118" i="28" s="1"/>
  <c r="AF102" i="28"/>
  <c r="AG102" i="28" s="1"/>
  <c r="AF86" i="28"/>
  <c r="AG86" i="28" s="1"/>
  <c r="AF70" i="28"/>
  <c r="AG70" i="28" s="1"/>
  <c r="AF28" i="28"/>
  <c r="AG28" i="28" s="1"/>
  <c r="AF209" i="28"/>
  <c r="AG209" i="28" s="1"/>
  <c r="AF193" i="28"/>
  <c r="AG193" i="28" s="1"/>
  <c r="AF157" i="28"/>
  <c r="AG157" i="28" s="1"/>
  <c r="AF141" i="28"/>
  <c r="AG141" i="28" s="1"/>
  <c r="AF125" i="28"/>
  <c r="AG125" i="28" s="1"/>
  <c r="AF109" i="28"/>
  <c r="AG109" i="28" s="1"/>
  <c r="AF93" i="28"/>
  <c r="AG93" i="28" s="1"/>
  <c r="AF77" i="28"/>
  <c r="AG77" i="28" s="1"/>
  <c r="AF35" i="28"/>
  <c r="AG35" i="28" s="1"/>
  <c r="AF19" i="28"/>
  <c r="AG19" i="28" s="1"/>
  <c r="AF203" i="28"/>
  <c r="AG203" i="28" s="1"/>
  <c r="AF187" i="28"/>
  <c r="AG187" i="28" s="1"/>
  <c r="AF151" i="28"/>
  <c r="AG151" i="28" s="1"/>
  <c r="AF135" i="28"/>
  <c r="AG135" i="28" s="1"/>
  <c r="AF119" i="28"/>
  <c r="AG119" i="28" s="1"/>
  <c r="AF103" i="28"/>
  <c r="AG103" i="28" s="1"/>
  <c r="AF87" i="28"/>
  <c r="AG87" i="28" s="1"/>
  <c r="AF71" i="28"/>
  <c r="AG71" i="28" s="1"/>
  <c r="AF29" i="28"/>
  <c r="AG29" i="28" s="1"/>
  <c r="AF198" i="28"/>
  <c r="AG198" i="28" s="1"/>
  <c r="AF162" i="28"/>
  <c r="AG162" i="28" s="1"/>
  <c r="AF146" i="28"/>
  <c r="AG146" i="28" s="1"/>
  <c r="AF130" i="28"/>
  <c r="AG130" i="28" s="1"/>
  <c r="AF114" i="28"/>
  <c r="AG114" i="28" s="1"/>
  <c r="AF98" i="28"/>
  <c r="AG98" i="28" s="1"/>
  <c r="AF82" i="28"/>
  <c r="AG82" i="28" s="1"/>
  <c r="AF40" i="28"/>
  <c r="AG40" i="28" s="1"/>
  <c r="AF24" i="28"/>
  <c r="AG24" i="28" s="1"/>
  <c r="AF205" i="28"/>
  <c r="AG205" i="28" s="1"/>
  <c r="AF189" i="28"/>
  <c r="AG189" i="28" s="1"/>
  <c r="AF153" i="28"/>
  <c r="AG153" i="28" s="1"/>
  <c r="AF137" i="28"/>
  <c r="AG137" i="28" s="1"/>
  <c r="AF121" i="28"/>
  <c r="AG121" i="28" s="1"/>
  <c r="AF105" i="28"/>
  <c r="AG105" i="28" s="1"/>
  <c r="AF89" i="28"/>
  <c r="AG89" i="28" s="1"/>
  <c r="AF73" i="28"/>
  <c r="AG73" i="28" s="1"/>
  <c r="AF31" i="28"/>
  <c r="AG31" i="28" s="1"/>
  <c r="AF15" i="28"/>
  <c r="AG15" i="28" s="1"/>
  <c r="AF204" i="28"/>
  <c r="AG204" i="28" s="1"/>
  <c r="AF188" i="28"/>
  <c r="AG188" i="28" s="1"/>
  <c r="AF152" i="28"/>
  <c r="AG152" i="28" s="1"/>
  <c r="AF136" i="28"/>
  <c r="AG136" i="28" s="1"/>
  <c r="AF120" i="28"/>
  <c r="AG120" i="28" s="1"/>
  <c r="AF104" i="28"/>
  <c r="AG104" i="28" s="1"/>
  <c r="AF88" i="28"/>
  <c r="AG88" i="28" s="1"/>
  <c r="AF72" i="28"/>
  <c r="AG72" i="28" s="1"/>
  <c r="AF30" i="28"/>
  <c r="AG30" i="28" s="1"/>
  <c r="AF14" i="28"/>
  <c r="N211" i="28"/>
  <c r="T211" i="28"/>
  <c r="AJ211" i="28"/>
  <c r="AF164" i="29"/>
  <c r="AG164" i="29" s="1"/>
  <c r="AH164" i="29" s="1"/>
  <c r="AF168" i="29"/>
  <c r="AG168" i="29" s="1"/>
  <c r="AH168" i="29" s="1"/>
  <c r="AF172" i="29"/>
  <c r="AG172" i="29" s="1"/>
  <c r="AH172" i="29" s="1"/>
  <c r="AF176" i="29"/>
  <c r="AG176" i="29" s="1"/>
  <c r="AH176" i="29" s="1"/>
  <c r="AF180" i="29"/>
  <c r="AG180" i="29" s="1"/>
  <c r="AH180" i="29" s="1"/>
  <c r="AF184" i="29"/>
  <c r="AG184" i="29" s="1"/>
  <c r="AH184" i="29" s="1"/>
  <c r="AF188" i="29"/>
  <c r="AG188" i="29" s="1"/>
  <c r="AH188" i="29" s="1"/>
  <c r="AF192" i="29"/>
  <c r="AG192" i="29" s="1"/>
  <c r="AH192" i="29" s="1"/>
  <c r="AF130" i="29"/>
  <c r="AG130" i="29" s="1"/>
  <c r="AH130" i="29" s="1"/>
  <c r="AF134" i="29"/>
  <c r="AG134" i="29" s="1"/>
  <c r="AH134" i="29" s="1"/>
  <c r="AF138" i="29"/>
  <c r="AG138" i="29" s="1"/>
  <c r="AH138" i="29" s="1"/>
  <c r="AF142" i="29"/>
  <c r="AG142" i="29" s="1"/>
  <c r="AH142" i="29" s="1"/>
  <c r="AF146" i="29"/>
  <c r="AG146" i="29" s="1"/>
  <c r="AH146" i="29" s="1"/>
  <c r="AF150" i="29"/>
  <c r="AG150" i="29" s="1"/>
  <c r="AH150" i="29" s="1"/>
  <c r="AF154" i="29"/>
  <c r="AG154" i="29" s="1"/>
  <c r="AH154" i="29" s="1"/>
  <c r="AF158" i="29"/>
  <c r="AG158" i="29" s="1"/>
  <c r="AH158" i="29" s="1"/>
  <c r="AF162" i="29"/>
  <c r="AG162" i="29" s="1"/>
  <c r="AH162" i="29" s="1"/>
  <c r="AF171" i="29"/>
  <c r="AG171" i="29" s="1"/>
  <c r="AH171" i="29" s="1"/>
  <c r="AF187" i="29"/>
  <c r="AG187" i="29" s="1"/>
  <c r="AH187" i="29" s="1"/>
  <c r="AF133" i="29"/>
  <c r="AG133" i="29" s="1"/>
  <c r="AH133" i="29" s="1"/>
  <c r="AF145" i="29"/>
  <c r="AG145" i="29" s="1"/>
  <c r="AH145" i="29" s="1"/>
  <c r="AF153" i="29"/>
  <c r="AG153" i="29" s="1"/>
  <c r="AH153" i="29" s="1"/>
  <c r="AF165" i="29"/>
  <c r="AG165" i="29" s="1"/>
  <c r="AH165" i="29" s="1"/>
  <c r="AF169" i="29"/>
  <c r="AG169" i="29" s="1"/>
  <c r="AH169" i="29" s="1"/>
  <c r="AF173" i="29"/>
  <c r="AG173" i="29" s="1"/>
  <c r="AH173" i="29" s="1"/>
  <c r="AF177" i="29"/>
  <c r="AG177" i="29" s="1"/>
  <c r="AH177" i="29" s="1"/>
  <c r="AF181" i="29"/>
  <c r="AG181" i="29" s="1"/>
  <c r="AH181" i="29" s="1"/>
  <c r="AF185" i="29"/>
  <c r="AG185" i="29" s="1"/>
  <c r="AH185" i="29" s="1"/>
  <c r="AF189" i="29"/>
  <c r="AG189" i="29" s="1"/>
  <c r="AH189" i="29" s="1"/>
  <c r="AF193" i="29"/>
  <c r="AG193" i="29" s="1"/>
  <c r="AH193" i="29" s="1"/>
  <c r="AF131" i="29"/>
  <c r="AG131" i="29" s="1"/>
  <c r="AH131" i="29" s="1"/>
  <c r="AF135" i="29"/>
  <c r="AG135" i="29" s="1"/>
  <c r="AH135" i="29" s="1"/>
  <c r="AF139" i="29"/>
  <c r="AG139" i="29" s="1"/>
  <c r="AH139" i="29" s="1"/>
  <c r="AF143" i="29"/>
  <c r="AG143" i="29" s="1"/>
  <c r="AH143" i="29" s="1"/>
  <c r="AF147" i="29"/>
  <c r="AG147" i="29" s="1"/>
  <c r="AH147" i="29" s="1"/>
  <c r="AF151" i="29"/>
  <c r="AG151" i="29" s="1"/>
  <c r="AH151" i="29" s="1"/>
  <c r="AF155" i="29"/>
  <c r="AG155" i="29" s="1"/>
  <c r="AH155" i="29" s="1"/>
  <c r="AF159" i="29"/>
  <c r="AG159" i="29" s="1"/>
  <c r="AH159" i="29" s="1"/>
  <c r="AF167" i="29"/>
  <c r="AG167" i="29" s="1"/>
  <c r="AH167" i="29" s="1"/>
  <c r="AF175" i="29"/>
  <c r="AG175" i="29" s="1"/>
  <c r="AH175" i="29" s="1"/>
  <c r="AF183" i="29"/>
  <c r="AG183" i="29" s="1"/>
  <c r="AH183" i="29" s="1"/>
  <c r="AF195" i="29"/>
  <c r="AG195" i="29" s="1"/>
  <c r="AH195" i="29" s="1"/>
  <c r="AF141" i="29"/>
  <c r="AG141" i="29" s="1"/>
  <c r="AH141" i="29" s="1"/>
  <c r="AF157" i="29"/>
  <c r="AG157" i="29" s="1"/>
  <c r="AH157" i="29" s="1"/>
  <c r="AF166" i="29"/>
  <c r="AG166" i="29" s="1"/>
  <c r="AH166" i="29" s="1"/>
  <c r="AF170" i="29"/>
  <c r="AG170" i="29" s="1"/>
  <c r="AH170" i="29" s="1"/>
  <c r="AF174" i="29"/>
  <c r="AG174" i="29" s="1"/>
  <c r="AH174" i="29" s="1"/>
  <c r="AF178" i="29"/>
  <c r="AG178" i="29" s="1"/>
  <c r="AH178" i="29" s="1"/>
  <c r="AF182" i="29"/>
  <c r="AG182" i="29" s="1"/>
  <c r="AH182" i="29" s="1"/>
  <c r="AF186" i="29"/>
  <c r="AG186" i="29" s="1"/>
  <c r="AH186" i="29" s="1"/>
  <c r="AF190" i="29"/>
  <c r="AG190" i="29" s="1"/>
  <c r="AH190" i="29" s="1"/>
  <c r="AF194" i="29"/>
  <c r="AG194" i="29" s="1"/>
  <c r="AH194" i="29" s="1"/>
  <c r="AF132" i="29"/>
  <c r="AG132" i="29" s="1"/>
  <c r="AH132" i="29" s="1"/>
  <c r="AF136" i="29"/>
  <c r="AG136" i="29" s="1"/>
  <c r="AH136" i="29" s="1"/>
  <c r="AF140" i="29"/>
  <c r="AG140" i="29" s="1"/>
  <c r="AH140" i="29" s="1"/>
  <c r="AF144" i="29"/>
  <c r="AG144" i="29" s="1"/>
  <c r="AH144" i="29" s="1"/>
  <c r="AF148" i="29"/>
  <c r="AG148" i="29" s="1"/>
  <c r="AH148" i="29" s="1"/>
  <c r="AF152" i="29"/>
  <c r="AG152" i="29" s="1"/>
  <c r="AH152" i="29" s="1"/>
  <c r="AF156" i="29"/>
  <c r="AG156" i="29" s="1"/>
  <c r="AH156" i="29" s="1"/>
  <c r="AF160" i="29"/>
  <c r="AG160" i="29" s="1"/>
  <c r="AH160" i="29" s="1"/>
  <c r="AF163" i="29"/>
  <c r="AG163" i="29" s="1"/>
  <c r="AH163" i="29" s="1"/>
  <c r="AF179" i="29"/>
  <c r="AG179" i="29" s="1"/>
  <c r="AH179" i="29" s="1"/>
  <c r="AF191" i="29"/>
  <c r="AG191" i="29" s="1"/>
  <c r="AH191" i="29" s="1"/>
  <c r="AF137" i="29"/>
  <c r="AG137" i="29" s="1"/>
  <c r="AH137" i="29" s="1"/>
  <c r="AF149" i="29"/>
  <c r="AG149" i="29" s="1"/>
  <c r="AH149" i="29" s="1"/>
  <c r="AF161" i="29"/>
  <c r="AG161" i="29" s="1"/>
  <c r="AH161" i="29" s="1"/>
  <c r="AF203" i="29"/>
  <c r="AG203" i="29" s="1"/>
  <c r="AH203" i="29" s="1"/>
  <c r="AF129" i="29"/>
  <c r="AG129" i="29" s="1"/>
  <c r="AH129" i="29" s="1"/>
  <c r="AF101" i="29"/>
  <c r="AG101" i="29" s="1"/>
  <c r="AH101" i="29" s="1"/>
  <c r="AF89" i="29"/>
  <c r="AG89" i="29" s="1"/>
  <c r="AH89" i="29" s="1"/>
  <c r="AF81" i="29"/>
  <c r="AG81" i="29" s="1"/>
  <c r="AH81" i="29" s="1"/>
  <c r="AF73" i="29"/>
  <c r="AG73" i="29" s="1"/>
  <c r="AH73" i="29" s="1"/>
  <c r="AF65" i="29"/>
  <c r="AG65" i="29" s="1"/>
  <c r="AH65" i="29" s="1"/>
  <c r="AF57" i="29"/>
  <c r="AG57" i="29" s="1"/>
  <c r="AH57" i="29" s="1"/>
  <c r="AF49" i="29"/>
  <c r="AG49" i="29" s="1"/>
  <c r="AH49" i="29" s="1"/>
  <c r="AF41" i="29"/>
  <c r="AG41" i="29" s="1"/>
  <c r="AH41" i="29" s="1"/>
  <c r="AF33" i="29"/>
  <c r="AG33" i="29" s="1"/>
  <c r="AH33" i="29" s="1"/>
  <c r="AF25" i="29"/>
  <c r="AG25" i="29" s="1"/>
  <c r="AH25" i="29" s="1"/>
  <c r="AF17" i="29"/>
  <c r="AG17" i="29" s="1"/>
  <c r="AH17" i="29" s="1"/>
  <c r="AF112" i="29"/>
  <c r="AG112" i="29" s="1"/>
  <c r="AH112" i="29" s="1"/>
  <c r="AF104" i="29"/>
  <c r="AG104" i="29" s="1"/>
  <c r="AH104" i="29" s="1"/>
  <c r="AF96" i="29"/>
  <c r="AG96" i="29" s="1"/>
  <c r="AH96" i="29" s="1"/>
  <c r="AF88" i="29"/>
  <c r="AG88" i="29" s="1"/>
  <c r="AH88" i="29" s="1"/>
  <c r="AF80" i="29"/>
  <c r="AG80" i="29" s="1"/>
  <c r="AH80" i="29" s="1"/>
  <c r="AF72" i="29"/>
  <c r="AG72" i="29" s="1"/>
  <c r="AH72" i="29" s="1"/>
  <c r="AF64" i="29"/>
  <c r="AG64" i="29" s="1"/>
  <c r="AH64" i="29" s="1"/>
  <c r="AF56" i="29"/>
  <c r="AG56" i="29" s="1"/>
  <c r="AH56" i="29" s="1"/>
  <c r="AF48" i="29"/>
  <c r="AG48" i="29" s="1"/>
  <c r="AH48" i="29" s="1"/>
  <c r="AF40" i="29"/>
  <c r="AG40" i="29" s="1"/>
  <c r="AH40" i="29" s="1"/>
  <c r="AF32" i="29"/>
  <c r="AG32" i="29" s="1"/>
  <c r="AH32" i="29" s="1"/>
  <c r="AF24" i="29"/>
  <c r="AG24" i="29" s="1"/>
  <c r="AH24" i="29" s="1"/>
  <c r="AF197" i="29"/>
  <c r="AG197" i="29" s="1"/>
  <c r="AH197" i="29" s="1"/>
  <c r="AF123" i="29"/>
  <c r="AG123" i="29" s="1"/>
  <c r="AH123" i="29" s="1"/>
  <c r="AF115" i="29"/>
  <c r="AG115" i="29" s="1"/>
  <c r="AH115" i="29" s="1"/>
  <c r="AF107" i="29"/>
  <c r="AG107" i="29" s="1"/>
  <c r="AH107" i="29" s="1"/>
  <c r="AF95" i="29"/>
  <c r="AG95" i="29" s="1"/>
  <c r="AH95" i="29" s="1"/>
  <c r="AF87" i="29"/>
  <c r="AG87" i="29" s="1"/>
  <c r="AH87" i="29" s="1"/>
  <c r="AF79" i="29"/>
  <c r="AG79" i="29" s="1"/>
  <c r="AH79" i="29" s="1"/>
  <c r="AF71" i="29"/>
  <c r="AG71" i="29" s="1"/>
  <c r="AH71" i="29" s="1"/>
  <c r="AF63" i="29"/>
  <c r="AG63" i="29" s="1"/>
  <c r="AH63" i="29" s="1"/>
  <c r="AF55" i="29"/>
  <c r="AG55" i="29" s="1"/>
  <c r="AH55" i="29" s="1"/>
  <c r="AF47" i="29"/>
  <c r="AG47" i="29" s="1"/>
  <c r="AH47" i="29" s="1"/>
  <c r="AF39" i="29"/>
  <c r="AG39" i="29" s="1"/>
  <c r="AH39" i="29" s="1"/>
  <c r="AF31" i="29"/>
  <c r="AG31" i="29" s="1"/>
  <c r="AH31" i="29" s="1"/>
  <c r="AF23" i="29"/>
  <c r="AG23" i="29" s="1"/>
  <c r="AH23" i="29" s="1"/>
  <c r="AF117" i="29"/>
  <c r="AG117" i="29" s="1"/>
  <c r="AH117" i="29" s="1"/>
  <c r="AF109" i="29"/>
  <c r="AG109" i="29" s="1"/>
  <c r="AH109" i="29" s="1"/>
  <c r="AF97" i="29"/>
  <c r="AG97" i="29" s="1"/>
  <c r="AH97" i="29" s="1"/>
  <c r="AF202" i="29"/>
  <c r="AG202" i="29" s="1"/>
  <c r="AH202" i="29" s="1"/>
  <c r="AF128" i="29"/>
  <c r="AG128" i="29" s="1"/>
  <c r="AH128" i="29" s="1"/>
  <c r="AF120" i="29"/>
  <c r="AG120" i="29" s="1"/>
  <c r="AH120" i="29" s="1"/>
  <c r="AF20" i="29"/>
  <c r="AG20" i="29" s="1"/>
  <c r="AH20" i="29" s="1"/>
  <c r="AF205" i="29"/>
  <c r="AG205" i="29" s="1"/>
  <c r="AH205" i="29" s="1"/>
  <c r="AF103" i="29"/>
  <c r="AG103" i="29" s="1"/>
  <c r="AH103" i="29" s="1"/>
  <c r="AF199" i="29"/>
  <c r="AG199" i="29" s="1"/>
  <c r="AH199" i="29" s="1"/>
  <c r="AF125" i="29"/>
  <c r="AG125" i="29" s="1"/>
  <c r="AH125" i="29" s="1"/>
  <c r="AF85" i="29"/>
  <c r="AG85" i="29" s="1"/>
  <c r="AH85" i="29" s="1"/>
  <c r="AF77" i="29"/>
  <c r="AG77" i="29" s="1"/>
  <c r="AH77" i="29" s="1"/>
  <c r="AF69" i="29"/>
  <c r="AG69" i="29" s="1"/>
  <c r="AH69" i="29" s="1"/>
  <c r="AF61" i="29"/>
  <c r="AG61" i="29" s="1"/>
  <c r="AH61" i="29" s="1"/>
  <c r="AF53" i="29"/>
  <c r="AG53" i="29" s="1"/>
  <c r="AH53" i="29" s="1"/>
  <c r="AF45" i="29"/>
  <c r="AG45" i="29" s="1"/>
  <c r="AH45" i="29" s="1"/>
  <c r="AF37" i="29"/>
  <c r="AG37" i="29" s="1"/>
  <c r="AH37" i="29" s="1"/>
  <c r="AF29" i="29"/>
  <c r="AG29" i="29" s="1"/>
  <c r="AH29" i="29" s="1"/>
  <c r="AF21" i="29"/>
  <c r="AG21" i="29" s="1"/>
  <c r="AH21" i="29" s="1"/>
  <c r="AF108" i="29"/>
  <c r="AG108" i="29" s="1"/>
  <c r="AH108" i="29" s="1"/>
  <c r="AF100" i="29"/>
  <c r="AG100" i="29" s="1"/>
  <c r="AH100" i="29" s="1"/>
  <c r="AF92" i="29"/>
  <c r="AG92" i="29" s="1"/>
  <c r="AH92" i="29" s="1"/>
  <c r="AF84" i="29"/>
  <c r="AG84" i="29" s="1"/>
  <c r="AH84" i="29" s="1"/>
  <c r="AF76" i="29"/>
  <c r="AG76" i="29" s="1"/>
  <c r="AH76" i="29" s="1"/>
  <c r="AF68" i="29"/>
  <c r="AG68" i="29" s="1"/>
  <c r="AH68" i="29" s="1"/>
  <c r="AF60" i="29"/>
  <c r="AG60" i="29" s="1"/>
  <c r="AH60" i="29" s="1"/>
  <c r="AF52" i="29"/>
  <c r="AG52" i="29" s="1"/>
  <c r="AH52" i="29" s="1"/>
  <c r="AF44" i="29"/>
  <c r="AG44" i="29" s="1"/>
  <c r="AH44" i="29" s="1"/>
  <c r="AF36" i="29"/>
  <c r="AG36" i="29" s="1"/>
  <c r="AH36" i="29" s="1"/>
  <c r="AF28" i="29"/>
  <c r="AG28" i="29" s="1"/>
  <c r="AH28" i="29" s="1"/>
  <c r="AF127" i="29"/>
  <c r="AG127" i="29" s="1"/>
  <c r="AH127" i="29" s="1"/>
  <c r="AF119" i="29"/>
  <c r="AG119" i="29" s="1"/>
  <c r="AH119" i="29" s="1"/>
  <c r="AF111" i="29"/>
  <c r="AG111" i="29" s="1"/>
  <c r="AH111" i="29" s="1"/>
  <c r="AF91" i="29"/>
  <c r="AG91" i="29" s="1"/>
  <c r="AH91" i="29" s="1"/>
  <c r="AF83" i="29"/>
  <c r="AG83" i="29" s="1"/>
  <c r="AH83" i="29" s="1"/>
  <c r="AF75" i="29"/>
  <c r="AG75" i="29" s="1"/>
  <c r="AH75" i="29" s="1"/>
  <c r="AF67" i="29"/>
  <c r="AG67" i="29" s="1"/>
  <c r="AH67" i="29" s="1"/>
  <c r="AF59" i="29"/>
  <c r="AG59" i="29" s="1"/>
  <c r="AH59" i="29" s="1"/>
  <c r="AF51" i="29"/>
  <c r="AG51" i="29" s="1"/>
  <c r="AH51" i="29" s="1"/>
  <c r="AF43" i="29"/>
  <c r="AG43" i="29" s="1"/>
  <c r="AH43" i="29" s="1"/>
  <c r="AF35" i="29"/>
  <c r="AG35" i="29" s="1"/>
  <c r="AH35" i="29" s="1"/>
  <c r="AF27" i="29"/>
  <c r="AG27" i="29" s="1"/>
  <c r="AH27" i="29" s="1"/>
  <c r="AF19" i="29"/>
  <c r="AG19" i="29" s="1"/>
  <c r="AH19" i="29" s="1"/>
  <c r="AF121" i="29"/>
  <c r="AG121" i="29" s="1"/>
  <c r="AH121" i="29" s="1"/>
  <c r="AF113" i="29"/>
  <c r="AG113" i="29" s="1"/>
  <c r="AH113" i="29" s="1"/>
  <c r="AF105" i="29"/>
  <c r="AG105" i="29" s="1"/>
  <c r="AH105" i="29" s="1"/>
  <c r="AF93" i="29"/>
  <c r="AG93" i="29" s="1"/>
  <c r="AH93" i="29" s="1"/>
  <c r="AF206" i="29"/>
  <c r="AG206" i="29" s="1"/>
  <c r="AH206" i="29" s="1"/>
  <c r="AF198" i="29"/>
  <c r="AG198" i="29" s="1"/>
  <c r="AH198" i="29" s="1"/>
  <c r="AF124" i="29"/>
  <c r="AG124" i="29" s="1"/>
  <c r="AH124" i="29" s="1"/>
  <c r="AF116" i="29"/>
  <c r="AG116" i="29" s="1"/>
  <c r="AH116" i="29" s="1"/>
  <c r="AF16" i="29"/>
  <c r="AG16" i="29" s="1"/>
  <c r="AH16" i="29" s="1"/>
  <c r="AF201" i="29"/>
  <c r="AG201" i="29" s="1"/>
  <c r="AH201" i="29" s="1"/>
  <c r="AF99" i="29"/>
  <c r="AG99" i="29" s="1"/>
  <c r="AH99" i="29" s="1"/>
  <c r="AF15" i="29"/>
  <c r="AG15" i="29" s="1"/>
  <c r="AH15" i="29" s="1"/>
  <c r="AF50" i="29"/>
  <c r="AG50" i="29" s="1"/>
  <c r="AH50" i="29" s="1"/>
  <c r="AF42" i="29"/>
  <c r="AG42" i="29" s="1"/>
  <c r="AH42" i="29" s="1"/>
  <c r="K208" i="30"/>
  <c r="Q208" i="30"/>
  <c r="W208" i="30"/>
  <c r="AF201" i="33"/>
  <c r="AF157" i="33"/>
  <c r="AF173" i="33"/>
  <c r="AF189" i="33"/>
  <c r="AF205" i="33"/>
  <c r="AF153" i="33"/>
  <c r="AF145" i="33"/>
  <c r="AF161" i="33"/>
  <c r="AF177" i="33"/>
  <c r="AF193" i="33"/>
  <c r="AF169" i="33"/>
  <c r="AF149" i="33"/>
  <c r="AF165" i="33"/>
  <c r="AF181" i="33"/>
  <c r="AF197" i="33"/>
  <c r="AF185" i="33"/>
  <c r="AF190" i="33"/>
  <c r="AF174" i="33"/>
  <c r="AF158" i="33"/>
  <c r="AF200" i="33"/>
  <c r="AF184" i="33"/>
  <c r="AF168" i="33"/>
  <c r="AF152" i="33"/>
  <c r="AF195" i="33"/>
  <c r="AF179" i="33"/>
  <c r="AF163" i="33"/>
  <c r="AF147" i="33"/>
  <c r="AF194" i="33"/>
  <c r="AF146" i="33"/>
  <c r="AF172" i="33"/>
  <c r="AF199" i="33"/>
  <c r="AF151" i="33"/>
  <c r="AF202" i="33"/>
  <c r="AF186" i="33"/>
  <c r="AF170" i="33"/>
  <c r="AF154" i="33"/>
  <c r="AF196" i="33"/>
  <c r="AF180" i="33"/>
  <c r="AF164" i="33"/>
  <c r="AF148" i="33"/>
  <c r="AF191" i="33"/>
  <c r="AF175" i="33"/>
  <c r="AF159" i="33"/>
  <c r="AF143" i="33"/>
  <c r="AF178" i="33"/>
  <c r="AF204" i="33"/>
  <c r="AF156" i="33"/>
  <c r="AF183" i="33"/>
  <c r="AF198" i="33"/>
  <c r="AF182" i="33"/>
  <c r="AF166" i="33"/>
  <c r="AF150" i="33"/>
  <c r="AF192" i="33"/>
  <c r="AF176" i="33"/>
  <c r="AF160" i="33"/>
  <c r="AF144" i="33"/>
  <c r="AF203" i="33"/>
  <c r="AF187" i="33"/>
  <c r="AF171" i="33"/>
  <c r="AF155" i="33"/>
  <c r="AF162" i="33"/>
  <c r="AF188" i="33"/>
  <c r="AF167" i="33"/>
  <c r="AF207" i="33"/>
  <c r="AG207" i="33" s="1"/>
  <c r="AH207" i="33" s="1"/>
  <c r="AF136" i="33"/>
  <c r="AF100" i="33"/>
  <c r="AF16" i="33"/>
  <c r="AF131" i="33"/>
  <c r="AG131" i="33" s="1"/>
  <c r="AH131" i="33" s="1"/>
  <c r="AF55" i="33"/>
  <c r="AF47" i="33"/>
  <c r="AG47" i="33" s="1"/>
  <c r="AH47" i="33" s="1"/>
  <c r="AF122" i="33"/>
  <c r="AF114" i="33"/>
  <c r="AG114" i="33" s="1"/>
  <c r="AH114" i="33" s="1"/>
  <c r="AF106" i="33"/>
  <c r="AG106" i="33" s="1"/>
  <c r="AH106" i="33" s="1"/>
  <c r="AF94" i="33"/>
  <c r="AG94" i="33" s="1"/>
  <c r="AH94" i="33" s="1"/>
  <c r="AF132" i="33"/>
  <c r="AF124" i="33"/>
  <c r="AK124" i="33" s="1"/>
  <c r="AO124" i="33" s="1"/>
  <c r="AF116" i="33"/>
  <c r="AF108" i="33"/>
  <c r="AF96" i="33"/>
  <c r="AF88" i="33"/>
  <c r="AF80" i="33"/>
  <c r="AF72" i="33"/>
  <c r="AF64" i="33"/>
  <c r="AF56" i="33"/>
  <c r="AF48" i="33"/>
  <c r="AF40" i="33"/>
  <c r="AF32" i="33"/>
  <c r="AF24" i="33"/>
  <c r="AF139" i="33"/>
  <c r="AF119" i="33"/>
  <c r="AG119" i="33" s="1"/>
  <c r="AH119" i="33" s="1"/>
  <c r="AF111" i="33"/>
  <c r="AG111" i="33" s="1"/>
  <c r="AH111" i="33" s="1"/>
  <c r="AF103" i="33"/>
  <c r="AG103" i="33" s="1"/>
  <c r="AH103" i="33" s="1"/>
  <c r="AF95" i="33"/>
  <c r="AG95" i="33" s="1"/>
  <c r="AH95" i="33" s="1"/>
  <c r="AF87" i="33"/>
  <c r="AG87" i="33" s="1"/>
  <c r="AH87" i="33" s="1"/>
  <c r="AF79" i="33"/>
  <c r="AG79" i="33" s="1"/>
  <c r="AH79" i="33" s="1"/>
  <c r="AF71" i="33"/>
  <c r="AK71" i="33" s="1"/>
  <c r="AO71" i="33" s="1"/>
  <c r="AF63" i="33"/>
  <c r="AG63" i="33" s="1"/>
  <c r="AH63" i="33" s="1"/>
  <c r="AF35" i="33"/>
  <c r="AK35" i="33" s="1"/>
  <c r="AO35" i="33" s="1"/>
  <c r="AF27" i="33"/>
  <c r="AK27" i="33" s="1"/>
  <c r="AO27" i="33" s="1"/>
  <c r="AF19" i="33"/>
  <c r="AG19" i="33" s="1"/>
  <c r="AH19" i="33" s="1"/>
  <c r="AF138" i="33"/>
  <c r="AG138" i="33" s="1"/>
  <c r="AH138" i="33" s="1"/>
  <c r="AF130" i="33"/>
  <c r="AK130" i="33" s="1"/>
  <c r="AO130" i="33" s="1"/>
  <c r="AF102" i="33"/>
  <c r="AK102" i="33" s="1"/>
  <c r="AO102" i="33" s="1"/>
  <c r="AF90" i="33"/>
  <c r="AG90" i="33" s="1"/>
  <c r="AH90" i="33" s="1"/>
  <c r="AF82" i="33"/>
  <c r="AG82" i="33" s="1"/>
  <c r="AH82" i="33" s="1"/>
  <c r="AF74" i="33"/>
  <c r="AG74" i="33" s="1"/>
  <c r="AH74" i="33" s="1"/>
  <c r="AF66" i="33"/>
  <c r="AF58" i="33"/>
  <c r="AF50" i="33"/>
  <c r="AF42" i="33"/>
  <c r="AF34" i="33"/>
  <c r="AF26" i="33"/>
  <c r="AF18" i="33"/>
  <c r="AF140" i="33"/>
  <c r="AK140" i="33" s="1"/>
  <c r="AO140" i="33" s="1"/>
  <c r="AF104" i="33"/>
  <c r="AF135" i="33"/>
  <c r="AF127" i="33"/>
  <c r="AF51" i="33"/>
  <c r="AK51" i="33" s="1"/>
  <c r="AO51" i="33" s="1"/>
  <c r="AF43" i="33"/>
  <c r="AK43" i="33" s="1"/>
  <c r="AO43" i="33" s="1"/>
  <c r="AF118" i="33"/>
  <c r="AK118" i="33" s="1"/>
  <c r="AO118" i="33" s="1"/>
  <c r="AF110" i="33"/>
  <c r="AG110" i="33" s="1"/>
  <c r="AH110" i="33" s="1"/>
  <c r="AF98" i="33"/>
  <c r="AG98" i="33" s="1"/>
  <c r="AH98" i="33" s="1"/>
  <c r="AF128" i="33"/>
  <c r="AK128" i="33" s="1"/>
  <c r="AO128" i="33" s="1"/>
  <c r="AF120" i="33"/>
  <c r="AF112" i="33"/>
  <c r="AF92" i="33"/>
  <c r="AF84" i="33"/>
  <c r="AF76" i="33"/>
  <c r="AF68" i="33"/>
  <c r="AF60" i="33"/>
  <c r="AF52" i="33"/>
  <c r="AF44" i="33"/>
  <c r="AF36" i="33"/>
  <c r="AF28" i="33"/>
  <c r="AF20" i="33"/>
  <c r="AF206" i="33"/>
  <c r="AF123" i="33"/>
  <c r="AF115" i="33"/>
  <c r="AK115" i="33" s="1"/>
  <c r="AO115" i="33" s="1"/>
  <c r="AF107" i="33"/>
  <c r="AK107" i="33" s="1"/>
  <c r="AO107" i="33" s="1"/>
  <c r="AF99" i="33"/>
  <c r="AG99" i="33" s="1"/>
  <c r="AH99" i="33" s="1"/>
  <c r="AF91" i="33"/>
  <c r="AG91" i="33" s="1"/>
  <c r="AH91" i="33" s="1"/>
  <c r="AF83" i="33"/>
  <c r="AK83" i="33" s="1"/>
  <c r="AO83" i="33" s="1"/>
  <c r="AF75" i="33"/>
  <c r="AG75" i="33" s="1"/>
  <c r="AH75" i="33" s="1"/>
  <c r="AF67" i="33"/>
  <c r="AK67" i="33" s="1"/>
  <c r="AO67" i="33" s="1"/>
  <c r="AF59" i="33"/>
  <c r="AG59" i="33" s="1"/>
  <c r="AH59" i="33" s="1"/>
  <c r="AF39" i="33"/>
  <c r="AF31" i="33"/>
  <c r="AK31" i="33" s="1"/>
  <c r="AO31" i="33" s="1"/>
  <c r="AF23" i="33"/>
  <c r="AG23" i="33" s="1"/>
  <c r="AH23" i="33" s="1"/>
  <c r="AF15" i="33"/>
  <c r="AK15" i="33" s="1"/>
  <c r="AO15" i="33" s="1"/>
  <c r="AF142" i="33"/>
  <c r="AK142" i="33" s="1"/>
  <c r="AO142" i="33" s="1"/>
  <c r="AF134" i="33"/>
  <c r="AK134" i="33" s="1"/>
  <c r="AO134" i="33" s="1"/>
  <c r="AF126" i="33"/>
  <c r="AG126" i="33" s="1"/>
  <c r="AH126" i="33" s="1"/>
  <c r="AF86" i="33"/>
  <c r="AK86" i="33" s="1"/>
  <c r="AO86" i="33" s="1"/>
  <c r="AF78" i="33"/>
  <c r="AK78" i="33" s="1"/>
  <c r="AO78" i="33" s="1"/>
  <c r="AF70" i="33"/>
  <c r="AK70" i="33" s="1"/>
  <c r="AO70" i="33" s="1"/>
  <c r="AF62" i="33"/>
  <c r="AK62" i="33" s="1"/>
  <c r="AO62" i="33" s="1"/>
  <c r="AF54" i="33"/>
  <c r="AK54" i="33" s="1"/>
  <c r="AO54" i="33" s="1"/>
  <c r="AF46" i="33"/>
  <c r="AK46" i="33" s="1"/>
  <c r="AO46" i="33" s="1"/>
  <c r="AF38" i="33"/>
  <c r="AK38" i="33" s="1"/>
  <c r="AO38" i="33" s="1"/>
  <c r="AF30" i="33"/>
  <c r="AK30" i="33" s="1"/>
  <c r="AO30" i="33" s="1"/>
  <c r="AF22" i="33"/>
  <c r="AK22" i="33" s="1"/>
  <c r="AO22" i="33" s="1"/>
  <c r="AF113" i="33"/>
  <c r="AF105" i="33"/>
  <c r="AF97" i="33"/>
  <c r="AF89" i="33"/>
  <c r="AK89" i="33" s="1"/>
  <c r="AO89" i="33" s="1"/>
  <c r="AF81" i="33"/>
  <c r="AK81" i="33" s="1"/>
  <c r="AO81" i="33" s="1"/>
  <c r="AF73" i="33"/>
  <c r="AK73" i="33" s="1"/>
  <c r="AO73" i="33" s="1"/>
  <c r="AF65" i="33"/>
  <c r="AK65" i="33" s="1"/>
  <c r="AO65" i="33" s="1"/>
  <c r="AF57" i="33"/>
  <c r="AG57" i="33" s="1"/>
  <c r="AH57" i="33" s="1"/>
  <c r="AF49" i="33"/>
  <c r="AG49" i="33" s="1"/>
  <c r="AH49" i="33" s="1"/>
  <c r="AF41" i="33"/>
  <c r="AK41" i="33" s="1"/>
  <c r="AO41" i="33" s="1"/>
  <c r="AF33" i="33"/>
  <c r="AK33" i="33" s="1"/>
  <c r="AO33" i="33" s="1"/>
  <c r="AF25" i="33"/>
  <c r="AH34" i="23"/>
  <c r="AH64" i="23"/>
  <c r="AH95" i="23"/>
  <c r="AH180" i="23"/>
  <c r="AH15" i="24"/>
  <c r="AH52" i="27"/>
  <c r="AH50" i="27"/>
  <c r="AH48" i="27"/>
  <c r="AH76" i="27"/>
  <c r="AH74" i="27"/>
  <c r="AH65" i="27"/>
  <c r="AH81" i="27"/>
  <c r="AH64" i="27"/>
  <c r="AH80" i="27"/>
  <c r="AH91" i="27"/>
  <c r="AH76" i="28"/>
  <c r="AH74" i="28"/>
  <c r="AH72" i="28"/>
  <c r="AH70" i="28"/>
  <c r="AH77" i="28"/>
  <c r="AH99" i="28"/>
  <c r="AH90" i="28"/>
  <c r="AH106" i="28"/>
  <c r="AH89" i="28"/>
  <c r="AH105" i="28"/>
  <c r="AH92" i="28"/>
  <c r="AH96" i="28"/>
  <c r="AH112" i="28"/>
  <c r="AH87" i="28"/>
  <c r="AH103" i="28"/>
  <c r="AH86" i="28"/>
  <c r="AH102" i="28"/>
  <c r="AH93" i="28"/>
  <c r="AH109" i="28"/>
  <c r="AH120" i="28"/>
  <c r="AH118" i="28"/>
  <c r="AH116" i="28"/>
  <c r="AH206" i="25"/>
  <c r="AH98" i="25"/>
  <c r="AH113" i="25"/>
  <c r="AH96" i="25"/>
  <c r="AH39" i="25"/>
  <c r="AH102" i="25"/>
  <c r="AH207" i="25"/>
  <c r="AH189" i="24"/>
  <c r="AH115" i="24"/>
  <c r="AH85" i="24"/>
  <c r="AH51" i="24"/>
  <c r="AH20" i="24"/>
  <c r="AH140" i="24"/>
  <c r="AH108" i="24"/>
  <c r="AH77" i="24"/>
  <c r="AH44" i="24"/>
  <c r="AH199" i="24"/>
  <c r="AH125" i="24"/>
  <c r="AH94" i="24"/>
  <c r="AH62" i="24"/>
  <c r="AH30" i="24"/>
  <c r="AH142" i="24"/>
  <c r="AH111" i="24"/>
  <c r="AH79" i="24"/>
  <c r="AH46" i="24"/>
  <c r="AH135" i="24"/>
  <c r="AH102" i="24"/>
  <c r="AH72" i="24"/>
  <c r="AH39" i="24"/>
  <c r="AH202" i="24"/>
  <c r="AH128" i="24"/>
  <c r="AH97" i="24"/>
  <c r="AH65" i="24"/>
  <c r="AH33" i="24"/>
  <c r="AH195" i="24"/>
  <c r="AH120" i="24"/>
  <c r="AH84" i="24"/>
  <c r="AH58" i="24"/>
  <c r="AH25" i="24"/>
  <c r="AH188" i="24"/>
  <c r="AH114" i="24"/>
  <c r="AH83" i="24"/>
  <c r="AH50" i="24"/>
  <c r="AH19" i="24"/>
  <c r="AH126" i="26"/>
  <c r="AH123" i="26"/>
  <c r="AH38" i="26"/>
  <c r="AH121" i="26"/>
  <c r="AH15" i="26"/>
  <c r="AH54" i="26"/>
  <c r="AE208" i="30"/>
  <c r="AH54" i="27"/>
  <c r="AH110" i="27"/>
  <c r="AH126" i="27"/>
  <c r="AH161" i="27"/>
  <c r="AH196" i="27"/>
  <c r="AH128" i="27"/>
  <c r="AH21" i="27"/>
  <c r="AH37" i="27"/>
  <c r="AH109" i="27"/>
  <c r="AH125" i="27"/>
  <c r="AH141" i="27"/>
  <c r="AH195" i="27"/>
  <c r="AH20" i="27"/>
  <c r="AH36" i="27"/>
  <c r="AH60" i="27"/>
  <c r="AH108" i="27"/>
  <c r="AH124" i="27"/>
  <c r="AH140" i="27"/>
  <c r="AH205" i="27"/>
  <c r="AH104" i="27"/>
  <c r="AH189" i="27"/>
  <c r="AH27" i="27"/>
  <c r="AH43" i="27"/>
  <c r="AH99" i="27"/>
  <c r="AH115" i="27"/>
  <c r="AH131" i="27"/>
  <c r="AH193" i="27"/>
  <c r="AH190" i="27"/>
  <c r="AH127" i="27"/>
  <c r="AH42" i="27"/>
  <c r="AH90" i="27"/>
  <c r="AH106" i="27"/>
  <c r="AH122" i="27"/>
  <c r="AH138" i="27"/>
  <c r="AH192" i="27"/>
  <c r="AH16" i="27"/>
  <c r="AH96" i="27"/>
  <c r="AH15" i="27"/>
  <c r="AH119" i="27"/>
  <c r="AH17" i="27"/>
  <c r="AH105" i="27"/>
  <c r="AH121" i="27"/>
  <c r="AH137" i="27"/>
  <c r="AH191" i="27"/>
  <c r="AH120" i="27"/>
  <c r="AH135" i="27"/>
  <c r="AH198" i="23"/>
  <c r="AH193" i="23"/>
  <c r="AH196" i="23"/>
  <c r="AF72" i="22"/>
  <c r="AG72" i="22" s="1"/>
  <c r="AH72" i="22" s="1"/>
  <c r="AF14" i="30"/>
  <c r="AF21" i="33"/>
  <c r="AF45" i="33"/>
  <c r="AG45" i="33" s="1"/>
  <c r="AH45" i="33" s="1"/>
  <c r="AF77" i="33"/>
  <c r="AG77" i="33" s="1"/>
  <c r="AH77" i="33" s="1"/>
  <c r="AF109" i="33"/>
  <c r="AK109" i="33" s="1"/>
  <c r="AO109" i="33" s="1"/>
  <c r="AF121" i="33"/>
  <c r="AG121" i="33" s="1"/>
  <c r="AH121" i="33" s="1"/>
  <c r="AF129" i="33"/>
  <c r="AK129" i="33" s="1"/>
  <c r="AO129" i="33" s="1"/>
  <c r="AF137" i="33"/>
  <c r="AK137" i="33" s="1"/>
  <c r="AO137" i="33" s="1"/>
  <c r="AF208" i="33"/>
  <c r="AK208" i="33" s="1"/>
  <c r="AO208" i="33" s="1"/>
  <c r="AF20" i="32"/>
  <c r="AG20" i="32" s="1"/>
  <c r="AH20" i="32" s="1"/>
  <c r="AF28" i="32"/>
  <c r="AG28" i="32" s="1"/>
  <c r="AH28" i="32" s="1"/>
  <c r="AF36" i="32"/>
  <c r="AG36" i="32" s="1"/>
  <c r="AH36" i="32" s="1"/>
  <c r="AF44" i="32"/>
  <c r="AG44" i="32" s="1"/>
  <c r="AH44" i="32" s="1"/>
  <c r="AF52" i="32"/>
  <c r="AG52" i="32" s="1"/>
  <c r="AH52" i="32" s="1"/>
  <c r="AF61" i="32"/>
  <c r="AG61" i="32" s="1"/>
  <c r="AH61" i="32" s="1"/>
  <c r="AF69" i="32"/>
  <c r="AG69" i="32" s="1"/>
  <c r="AH69" i="32" s="1"/>
  <c r="AF77" i="32"/>
  <c r="AG77" i="32" s="1"/>
  <c r="AH77" i="32" s="1"/>
  <c r="AF85" i="32"/>
  <c r="AG85" i="32" s="1"/>
  <c r="AH85" i="32" s="1"/>
  <c r="AF93" i="32"/>
  <c r="AG93" i="32" s="1"/>
  <c r="AH93" i="32" s="1"/>
  <c r="AF101" i="32"/>
  <c r="AG101" i="32" s="1"/>
  <c r="AH101" i="32" s="1"/>
  <c r="AF109" i="32"/>
  <c r="AG109" i="32" s="1"/>
  <c r="AH109" i="32" s="1"/>
  <c r="AF165" i="32"/>
  <c r="AG165" i="32" s="1"/>
  <c r="AH165" i="32" s="1"/>
  <c r="AF173" i="32"/>
  <c r="AG173" i="32" s="1"/>
  <c r="AH173" i="32" s="1"/>
  <c r="AF181" i="32"/>
  <c r="AG181" i="32" s="1"/>
  <c r="AH181" i="32" s="1"/>
  <c r="AF189" i="32"/>
  <c r="AG189" i="32" s="1"/>
  <c r="AH189" i="32" s="1"/>
  <c r="AF197" i="32"/>
  <c r="AG197" i="32" s="1"/>
  <c r="AH197" i="32" s="1"/>
  <c r="AF205" i="32"/>
  <c r="AG205" i="32" s="1"/>
  <c r="AH205" i="32" s="1"/>
  <c r="AF20" i="31"/>
  <c r="AG20" i="31" s="1"/>
  <c r="AF44" i="31"/>
  <c r="AG44" i="31" s="1"/>
  <c r="AF76" i="31"/>
  <c r="AG76" i="31" s="1"/>
  <c r="AF108" i="31"/>
  <c r="AG108" i="31" s="1"/>
  <c r="AF120" i="31"/>
  <c r="AG120" i="31" s="1"/>
  <c r="AH120" i="31" s="1"/>
  <c r="AF172" i="31"/>
  <c r="AG172" i="31" s="1"/>
  <c r="AH172" i="31" s="1"/>
  <c r="AF180" i="31"/>
  <c r="AG180" i="31" s="1"/>
  <c r="AF54" i="29"/>
  <c r="AG54" i="29" s="1"/>
  <c r="AH54" i="29" s="1"/>
  <c r="AF204" i="29"/>
  <c r="AG204" i="29" s="1"/>
  <c r="AH204" i="29" s="1"/>
  <c r="AF26" i="28"/>
  <c r="AG26" i="28" s="1"/>
  <c r="AF76" i="28"/>
  <c r="AG76" i="28" s="1"/>
  <c r="AF96" i="28"/>
  <c r="AG96" i="28" s="1"/>
  <c r="AF116" i="28"/>
  <c r="AG116" i="28" s="1"/>
  <c r="AF140" i="28"/>
  <c r="AG140" i="28" s="1"/>
  <c r="AF160" i="28"/>
  <c r="AG160" i="28" s="1"/>
  <c r="AF200" i="28"/>
  <c r="AG200" i="28" s="1"/>
  <c r="AF136" i="27"/>
  <c r="AG136" i="27" s="1"/>
  <c r="AF194" i="27"/>
  <c r="AG194" i="27" s="1"/>
  <c r="AF20" i="26"/>
  <c r="AH32" i="26"/>
  <c r="AF44" i="26"/>
  <c r="AH52" i="26"/>
  <c r="AH64" i="26"/>
  <c r="AF76" i="26"/>
  <c r="AH84" i="26"/>
  <c r="AF108" i="26"/>
  <c r="AH136" i="26"/>
  <c r="AF184" i="26"/>
  <c r="AF26" i="25"/>
  <c r="AG26" i="25" s="1"/>
  <c r="AH34" i="25"/>
  <c r="AF146" i="24"/>
  <c r="AF162" i="24"/>
  <c r="AF178" i="24"/>
  <c r="AF150" i="24"/>
  <c r="AF166" i="24"/>
  <c r="AF182" i="24"/>
  <c r="AF158" i="24"/>
  <c r="AF154" i="24"/>
  <c r="AF170" i="24"/>
  <c r="AF174" i="24"/>
  <c r="AF155" i="24"/>
  <c r="AF168" i="24"/>
  <c r="AH148" i="24"/>
  <c r="AF183" i="24"/>
  <c r="AF167" i="24"/>
  <c r="AH167" i="24"/>
  <c r="AH177" i="24"/>
  <c r="AF177" i="24"/>
  <c r="AF157" i="24"/>
  <c r="AF164" i="24"/>
  <c r="AF148" i="24"/>
  <c r="AF153" i="24"/>
  <c r="AF163" i="24"/>
  <c r="AF143" i="24"/>
  <c r="AH175" i="24"/>
  <c r="AF145" i="24"/>
  <c r="AF161" i="24"/>
  <c r="AF176" i="24"/>
  <c r="AH150" i="24"/>
  <c r="AF179" i="24"/>
  <c r="AF159" i="24"/>
  <c r="AH169" i="24"/>
  <c r="AH181" i="24"/>
  <c r="AF173" i="24"/>
  <c r="AF149" i="24"/>
  <c r="AF160" i="24"/>
  <c r="AF144" i="24"/>
  <c r="AH158" i="24"/>
  <c r="AF181" i="24"/>
  <c r="AF172" i="24"/>
  <c r="AH162" i="24"/>
  <c r="AF147" i="24"/>
  <c r="AF184" i="24"/>
  <c r="AH156" i="24"/>
  <c r="AF175" i="24"/>
  <c r="AF151" i="24"/>
  <c r="AH173" i="24"/>
  <c r="AH183" i="24"/>
  <c r="AF169" i="24"/>
  <c r="AF180" i="24"/>
  <c r="AF156" i="24"/>
  <c r="AF171" i="24"/>
  <c r="AH165" i="24"/>
  <c r="AF165" i="24"/>
  <c r="AF152" i="24"/>
  <c r="AH164" i="24"/>
  <c r="AH174" i="24"/>
  <c r="AH171" i="24"/>
  <c r="AH163" i="24"/>
  <c r="AH179" i="24"/>
  <c r="AH147" i="24"/>
  <c r="AH151" i="24"/>
  <c r="AH161" i="24"/>
  <c r="AH176" i="24"/>
  <c r="AH168" i="24"/>
  <c r="AH166" i="24"/>
  <c r="AH154" i="24"/>
  <c r="AH180" i="24"/>
  <c r="AH155" i="24"/>
  <c r="AH143" i="24"/>
  <c r="AH144" i="24"/>
  <c r="AH152" i="24"/>
  <c r="AH159" i="24"/>
  <c r="AH146" i="24"/>
  <c r="AH184" i="24"/>
  <c r="AH145" i="24"/>
  <c r="AH182" i="24"/>
  <c r="AH149" i="24"/>
  <c r="AH178" i="24"/>
  <c r="AH157" i="24"/>
  <c r="AH170" i="24"/>
  <c r="AH172" i="24"/>
  <c r="AH160" i="24"/>
  <c r="AH153" i="24"/>
  <c r="AF21" i="24"/>
  <c r="AG21" i="24" s="1"/>
  <c r="AF38" i="24"/>
  <c r="AG38" i="24" s="1"/>
  <c r="AF53" i="24"/>
  <c r="AG53" i="24" s="1"/>
  <c r="AF70" i="24"/>
  <c r="AG70" i="24" s="1"/>
  <c r="AF87" i="24"/>
  <c r="AG87" i="24" s="1"/>
  <c r="AF98" i="24"/>
  <c r="AG98" i="24" s="1"/>
  <c r="AF117" i="24"/>
  <c r="AG117" i="24" s="1"/>
  <c r="AF133" i="24"/>
  <c r="AG133" i="24" s="1"/>
  <c r="AF191" i="24"/>
  <c r="AG191" i="24" s="1"/>
  <c r="AF19" i="24"/>
  <c r="AG19" i="24" s="1"/>
  <c r="AF35" i="24"/>
  <c r="AG35" i="24" s="1"/>
  <c r="AF50" i="24"/>
  <c r="AG50" i="24" s="1"/>
  <c r="AF67" i="24"/>
  <c r="AG67" i="24" s="1"/>
  <c r="AF83" i="24"/>
  <c r="AG83" i="24" s="1"/>
  <c r="AF99" i="24"/>
  <c r="AG99" i="24" s="1"/>
  <c r="AF114" i="24"/>
  <c r="AG114" i="24" s="1"/>
  <c r="AF130" i="24"/>
  <c r="AG130" i="24" s="1"/>
  <c r="AF188" i="24"/>
  <c r="AG188" i="24" s="1"/>
  <c r="AF205" i="24"/>
  <c r="AG205" i="24" s="1"/>
  <c r="AF20" i="24"/>
  <c r="AG20" i="24" s="1"/>
  <c r="AF36" i="24"/>
  <c r="AG36" i="24" s="1"/>
  <c r="AF51" i="24"/>
  <c r="AG51" i="24" s="1"/>
  <c r="AF68" i="24"/>
  <c r="AG68" i="24" s="1"/>
  <c r="AF85" i="24"/>
  <c r="AG85" i="24" s="1"/>
  <c r="AF100" i="24"/>
  <c r="AG100" i="24" s="1"/>
  <c r="AF115" i="24"/>
  <c r="AG115" i="24" s="1"/>
  <c r="AF131" i="24"/>
  <c r="AG131" i="24" s="1"/>
  <c r="AF189" i="24"/>
  <c r="AG189" i="24" s="1"/>
  <c r="AF206" i="24"/>
  <c r="AG206" i="24" s="1"/>
  <c r="AF17" i="24"/>
  <c r="AG17" i="24" s="1"/>
  <c r="AF37" i="24"/>
  <c r="AG37" i="24" s="1"/>
  <c r="AF52" i="24"/>
  <c r="AG52" i="24" s="1"/>
  <c r="AF69" i="24"/>
  <c r="AG69" i="24" s="1"/>
  <c r="AF86" i="24"/>
  <c r="AG86" i="24" s="1"/>
  <c r="AF101" i="24"/>
  <c r="AG101" i="24" s="1"/>
  <c r="AF116" i="24"/>
  <c r="AG116" i="24" s="1"/>
  <c r="AF132" i="24"/>
  <c r="AG132" i="24" s="1"/>
  <c r="AF190" i="24"/>
  <c r="AG190" i="24" s="1"/>
  <c r="AF203" i="24"/>
  <c r="AG203" i="24" s="1"/>
  <c r="AF25" i="24"/>
  <c r="AG25" i="24" s="1"/>
  <c r="AF41" i="24"/>
  <c r="AG41" i="24" s="1"/>
  <c r="AF58" i="24"/>
  <c r="AG58" i="24" s="1"/>
  <c r="AF74" i="24"/>
  <c r="AG74" i="24" s="1"/>
  <c r="AF84" i="24"/>
  <c r="AG84" i="24" s="1"/>
  <c r="AF105" i="24"/>
  <c r="AG105" i="24" s="1"/>
  <c r="AF120" i="24"/>
  <c r="AG120" i="24" s="1"/>
  <c r="AF137" i="24"/>
  <c r="AG137" i="24" s="1"/>
  <c r="AF195" i="24"/>
  <c r="AG195" i="24" s="1"/>
  <c r="AF22" i="24"/>
  <c r="AG22" i="24" s="1"/>
  <c r="AF29" i="24"/>
  <c r="AG29" i="24" s="1"/>
  <c r="AF54" i="24"/>
  <c r="AG54" i="24" s="1"/>
  <c r="AF71" i="24"/>
  <c r="AG71" i="24" s="1"/>
  <c r="AF88" i="24"/>
  <c r="AG88" i="24" s="1"/>
  <c r="AF103" i="24"/>
  <c r="AG103" i="24" s="1"/>
  <c r="AF118" i="24"/>
  <c r="AG118" i="24" s="1"/>
  <c r="AF134" i="24"/>
  <c r="AG134" i="24" s="1"/>
  <c r="AF192" i="24"/>
  <c r="AG192" i="24" s="1"/>
  <c r="AF23" i="24"/>
  <c r="AG23" i="24" s="1"/>
  <c r="AF39" i="24"/>
  <c r="AG39" i="24" s="1"/>
  <c r="AF55" i="24"/>
  <c r="AG55" i="24" s="1"/>
  <c r="AF72" i="24"/>
  <c r="AG72" i="24" s="1"/>
  <c r="AF89" i="24"/>
  <c r="AG89" i="24" s="1"/>
  <c r="AF102" i="24"/>
  <c r="AG102" i="24" s="1"/>
  <c r="AF121" i="24"/>
  <c r="AG121" i="24" s="1"/>
  <c r="AF135" i="24"/>
  <c r="AG135" i="24" s="1"/>
  <c r="AF193" i="24"/>
  <c r="AG193" i="24" s="1"/>
  <c r="AF24" i="24"/>
  <c r="AG24" i="24" s="1"/>
  <c r="AF40" i="24"/>
  <c r="AG40" i="24" s="1"/>
  <c r="AF56" i="24"/>
  <c r="AG56" i="24" s="1"/>
  <c r="AF73" i="24"/>
  <c r="AG73" i="24" s="1"/>
  <c r="AF57" i="24"/>
  <c r="AG57" i="24" s="1"/>
  <c r="AF104" i="24"/>
  <c r="AG104" i="24" s="1"/>
  <c r="AF119" i="24"/>
  <c r="AG119" i="24" s="1"/>
  <c r="AF136" i="24"/>
  <c r="AG136" i="24" s="1"/>
  <c r="AF194" i="24"/>
  <c r="AG194" i="24" s="1"/>
  <c r="AF30" i="24"/>
  <c r="AG30" i="24" s="1"/>
  <c r="AF45" i="24"/>
  <c r="AG45" i="24" s="1"/>
  <c r="AF62" i="24"/>
  <c r="AG62" i="24" s="1"/>
  <c r="AF78" i="24"/>
  <c r="AG78" i="24" s="1"/>
  <c r="AF94" i="24"/>
  <c r="AG94" i="24" s="1"/>
  <c r="AF110" i="24"/>
  <c r="AG110" i="24" s="1"/>
  <c r="AF125" i="24"/>
  <c r="AG125" i="24" s="1"/>
  <c r="AF141" i="24"/>
  <c r="AG141" i="24" s="1"/>
  <c r="AF199" i="24"/>
  <c r="AG199" i="24" s="1"/>
  <c r="AF26" i="24"/>
  <c r="AG26" i="24" s="1"/>
  <c r="AF42" i="24"/>
  <c r="AG42" i="24" s="1"/>
  <c r="AF59" i="24"/>
  <c r="AG59" i="24" s="1"/>
  <c r="AF75" i="24"/>
  <c r="AG75" i="24" s="1"/>
  <c r="AF91" i="24"/>
  <c r="AG91" i="24" s="1"/>
  <c r="AF106" i="24"/>
  <c r="AG106" i="24" s="1"/>
  <c r="AF122" i="24"/>
  <c r="AG122" i="24" s="1"/>
  <c r="AF138" i="24"/>
  <c r="AG138" i="24" s="1"/>
  <c r="AF196" i="24"/>
  <c r="AG196" i="24" s="1"/>
  <c r="AF27" i="24"/>
  <c r="AG27" i="24" s="1"/>
  <c r="AF43" i="24"/>
  <c r="AG43" i="24" s="1"/>
  <c r="AF60" i="24"/>
  <c r="AG60" i="24" s="1"/>
  <c r="AF76" i="24"/>
  <c r="AG76" i="24" s="1"/>
  <c r="AF92" i="24"/>
  <c r="AG92" i="24" s="1"/>
  <c r="AF107" i="24"/>
  <c r="AG107" i="24" s="1"/>
  <c r="AF123" i="24"/>
  <c r="AG123" i="24" s="1"/>
  <c r="AF139" i="24"/>
  <c r="AG139" i="24" s="1"/>
  <c r="AF197" i="24"/>
  <c r="AG197" i="24" s="1"/>
  <c r="AF28" i="24"/>
  <c r="AG28" i="24" s="1"/>
  <c r="AF44" i="24"/>
  <c r="AG44" i="24" s="1"/>
  <c r="AF61" i="24"/>
  <c r="AG61" i="24" s="1"/>
  <c r="AF77" i="24"/>
  <c r="AG77" i="24" s="1"/>
  <c r="AF93" i="24"/>
  <c r="AG93" i="24" s="1"/>
  <c r="AF108" i="24"/>
  <c r="AG108" i="24" s="1"/>
  <c r="AF124" i="24"/>
  <c r="AG124" i="24" s="1"/>
  <c r="AF140" i="24"/>
  <c r="AG140" i="24" s="1"/>
  <c r="AF198" i="24"/>
  <c r="AG198" i="24" s="1"/>
  <c r="AF18" i="24"/>
  <c r="AG18" i="24" s="1"/>
  <c r="AF34" i="24"/>
  <c r="AG34" i="24" s="1"/>
  <c r="AF49" i="24"/>
  <c r="AG49" i="24" s="1"/>
  <c r="AF66" i="24"/>
  <c r="AG66" i="24" s="1"/>
  <c r="AF82" i="24"/>
  <c r="AG82" i="24" s="1"/>
  <c r="AF96" i="24"/>
  <c r="AG96" i="24" s="1"/>
  <c r="AF113" i="24"/>
  <c r="AG113" i="24" s="1"/>
  <c r="AF129" i="24"/>
  <c r="AG129" i="24" s="1"/>
  <c r="AF187" i="24"/>
  <c r="AG187" i="24" s="1"/>
  <c r="AF204" i="24"/>
  <c r="AG204" i="24" s="1"/>
  <c r="AF31" i="24"/>
  <c r="AG31" i="24" s="1"/>
  <c r="AF46" i="24"/>
  <c r="AG46" i="24" s="1"/>
  <c r="AF63" i="24"/>
  <c r="AG63" i="24" s="1"/>
  <c r="AF79" i="24"/>
  <c r="AG79" i="24" s="1"/>
  <c r="AF95" i="24"/>
  <c r="AG95" i="24" s="1"/>
  <c r="AF111" i="24"/>
  <c r="AG111" i="24" s="1"/>
  <c r="AF126" i="24"/>
  <c r="AG126" i="24" s="1"/>
  <c r="AF142" i="24"/>
  <c r="AG142" i="24" s="1"/>
  <c r="AF200" i="24"/>
  <c r="AG200" i="24" s="1"/>
  <c r="AF15" i="24"/>
  <c r="AG15" i="24" s="1"/>
  <c r="AF32" i="24"/>
  <c r="AG32" i="24" s="1"/>
  <c r="AF47" i="24"/>
  <c r="AG47" i="24" s="1"/>
  <c r="AF64" i="24"/>
  <c r="AG64" i="24" s="1"/>
  <c r="AF80" i="24"/>
  <c r="AG80" i="24" s="1"/>
  <c r="AF90" i="24"/>
  <c r="AG90" i="24" s="1"/>
  <c r="AF112" i="24"/>
  <c r="AG112" i="24" s="1"/>
  <c r="AF127" i="24"/>
  <c r="AG127" i="24" s="1"/>
  <c r="AF185" i="24"/>
  <c r="AG185" i="24" s="1"/>
  <c r="AF201" i="24"/>
  <c r="AG201" i="24" s="1"/>
  <c r="AF16" i="24"/>
  <c r="AG16" i="24" s="1"/>
  <c r="AF33" i="24"/>
  <c r="AG33" i="24" s="1"/>
  <c r="AF48" i="24"/>
  <c r="AG48" i="24" s="1"/>
  <c r="AF65" i="24"/>
  <c r="AG65" i="24" s="1"/>
  <c r="AF81" i="24"/>
  <c r="AG81" i="24" s="1"/>
  <c r="AF97" i="24"/>
  <c r="AG97" i="24" s="1"/>
  <c r="AF109" i="24"/>
  <c r="AG109" i="24" s="1"/>
  <c r="AF128" i="24"/>
  <c r="AG128" i="24" s="1"/>
  <c r="AF186" i="24"/>
  <c r="AG186" i="24" s="1"/>
  <c r="AF202" i="24"/>
  <c r="AG202" i="24" s="1"/>
  <c r="O211" i="28"/>
  <c r="U211" i="28"/>
  <c r="L208" i="30"/>
  <c r="R208" i="30"/>
  <c r="X208" i="30"/>
  <c r="T207" i="22"/>
  <c r="AH41" i="23"/>
  <c r="AH72" i="23"/>
  <c r="AH101" i="23"/>
  <c r="AH186" i="23"/>
  <c r="AD211" i="28"/>
  <c r="AA208" i="30"/>
  <c r="AH201" i="24"/>
  <c r="AH46" i="27"/>
  <c r="AH53" i="27"/>
  <c r="AH67" i="27"/>
  <c r="AH83" i="27"/>
  <c r="AH63" i="27"/>
  <c r="AH79" i="27"/>
  <c r="AH62" i="27"/>
  <c r="AH78" i="27"/>
  <c r="AH61" i="27"/>
  <c r="AH77" i="27"/>
  <c r="AH93" i="27"/>
  <c r="AH94" i="27"/>
  <c r="AH186" i="27"/>
  <c r="AH197" i="25"/>
  <c r="AH122" i="25"/>
  <c r="AH195" i="25"/>
  <c r="AH104" i="25"/>
  <c r="AH55" i="25"/>
  <c r="AH200" i="25"/>
  <c r="AH139" i="24"/>
  <c r="AH107" i="24"/>
  <c r="AH76" i="24"/>
  <c r="AH43" i="24"/>
  <c r="AH203" i="24"/>
  <c r="AH132" i="24"/>
  <c r="AH101" i="24"/>
  <c r="AH69" i="24"/>
  <c r="AH37" i="24"/>
  <c r="AH191" i="24"/>
  <c r="AH117" i="24"/>
  <c r="AH87" i="24"/>
  <c r="AH53" i="24"/>
  <c r="AH21" i="24"/>
  <c r="AH134" i="24"/>
  <c r="AH103" i="24"/>
  <c r="AH71" i="24"/>
  <c r="AH29" i="24"/>
  <c r="AH127" i="24"/>
  <c r="AH90" i="24"/>
  <c r="AH64" i="24"/>
  <c r="AH32" i="24"/>
  <c r="AH194" i="24"/>
  <c r="AH119" i="24"/>
  <c r="AH57" i="24"/>
  <c r="AH56" i="24"/>
  <c r="AH24" i="24"/>
  <c r="AH187" i="24"/>
  <c r="AH113" i="24"/>
  <c r="AH82" i="24"/>
  <c r="AH49" i="24"/>
  <c r="AH18" i="24"/>
  <c r="AH138" i="24"/>
  <c r="AH106" i="24"/>
  <c r="AH75" i="24"/>
  <c r="AH42" i="24"/>
  <c r="AH20" i="26"/>
  <c r="AH131" i="26"/>
  <c r="AH134" i="26"/>
  <c r="AH129" i="26"/>
  <c r="AH95" i="26"/>
  <c r="AH24" i="28"/>
  <c r="AH40" i="28"/>
  <c r="AH122" i="28"/>
  <c r="AH138" i="28"/>
  <c r="AH154" i="28"/>
  <c r="AH190" i="28"/>
  <c r="AH206" i="28"/>
  <c r="AH207" i="28"/>
  <c r="AH23" i="28"/>
  <c r="AH39" i="28"/>
  <c r="AH121" i="28"/>
  <c r="AH137" i="28"/>
  <c r="AH153" i="28"/>
  <c r="AH189" i="28"/>
  <c r="AH205" i="28"/>
  <c r="AH131" i="28"/>
  <c r="AH14" i="28"/>
  <c r="AH30" i="28"/>
  <c r="AH80" i="28"/>
  <c r="AH136" i="28"/>
  <c r="AH152" i="28"/>
  <c r="AH188" i="28"/>
  <c r="AH204" i="28"/>
  <c r="AH155" i="28"/>
  <c r="AH29" i="28"/>
  <c r="AH79" i="28"/>
  <c r="AH135" i="28"/>
  <c r="AH151" i="28"/>
  <c r="AH187" i="28"/>
  <c r="AH203" i="28"/>
  <c r="AH123" i="28"/>
  <c r="AH20" i="28"/>
  <c r="AH36" i="28"/>
  <c r="AH134" i="28"/>
  <c r="AH150" i="28"/>
  <c r="AH186" i="28"/>
  <c r="AH202" i="28"/>
  <c r="AH147" i="28"/>
  <c r="AH27" i="28"/>
  <c r="AH69" i="28"/>
  <c r="AH125" i="28"/>
  <c r="AH141" i="28"/>
  <c r="AH157" i="28"/>
  <c r="AH193" i="28"/>
  <c r="AH209" i="28"/>
  <c r="AH26" i="28"/>
  <c r="AH42" i="28"/>
  <c r="AH124" i="28"/>
  <c r="AH140" i="28"/>
  <c r="AH156" i="28"/>
  <c r="AH192" i="28"/>
  <c r="AH208" i="28"/>
  <c r="AH115" i="28"/>
  <c r="AH22" i="27"/>
  <c r="AH38" i="27"/>
  <c r="AH40" i="27"/>
  <c r="AH32" i="27"/>
  <c r="AH59" i="27"/>
  <c r="AH23" i="27"/>
  <c r="AH34" i="27"/>
  <c r="AH58" i="27"/>
  <c r="AH56" i="27"/>
  <c r="AH55" i="27"/>
  <c r="AH25" i="27"/>
  <c r="AH41" i="27"/>
  <c r="AH189" i="23"/>
  <c r="AH191" i="23"/>
  <c r="AH195" i="23"/>
  <c r="AH187" i="23"/>
  <c r="AF204" i="22"/>
  <c r="AG204" i="22" s="1"/>
  <c r="AH204" i="22" s="1"/>
  <c r="AF105" i="22"/>
  <c r="AG105" i="22" s="1"/>
  <c r="AH105" i="22" s="1"/>
  <c r="AF90" i="22"/>
  <c r="AG90" i="22" s="1"/>
  <c r="AH90" i="22" s="1"/>
  <c r="AF74" i="22"/>
  <c r="AG74" i="22" s="1"/>
  <c r="AH74" i="22" s="1"/>
  <c r="AF57" i="22"/>
  <c r="AG57" i="22" s="1"/>
  <c r="AH57" i="22" s="1"/>
  <c r="AF41" i="22"/>
  <c r="AG41" i="22" s="1"/>
  <c r="AH41" i="22" s="1"/>
  <c r="AF24" i="22"/>
  <c r="AG24" i="22" s="1"/>
  <c r="AH24" i="22" s="1"/>
  <c r="AF96" i="22"/>
  <c r="AG96" i="22" s="1"/>
  <c r="AH96" i="22" s="1"/>
  <c r="AF205" i="22"/>
  <c r="AG205" i="22" s="1"/>
  <c r="AH205" i="22" s="1"/>
  <c r="AF114" i="22"/>
  <c r="AG114" i="22" s="1"/>
  <c r="AH114" i="22" s="1"/>
  <c r="AF98" i="22"/>
  <c r="AG98" i="22" s="1"/>
  <c r="AH98" i="22" s="1"/>
  <c r="AF83" i="22"/>
  <c r="AG83" i="22" s="1"/>
  <c r="AH83" i="22" s="1"/>
  <c r="AF66" i="22"/>
  <c r="AG66" i="22" s="1"/>
  <c r="AH66" i="22" s="1"/>
  <c r="AF50" i="22"/>
  <c r="AG50" i="22" s="1"/>
  <c r="AH50" i="22" s="1"/>
  <c r="AF34" i="22"/>
  <c r="AG34" i="22" s="1"/>
  <c r="AH34" i="22" s="1"/>
  <c r="AF16" i="22"/>
  <c r="AG16" i="22" s="1"/>
  <c r="AH16" i="22" s="1"/>
  <c r="AF40" i="22"/>
  <c r="AG40" i="22" s="1"/>
  <c r="AH40" i="22" s="1"/>
  <c r="AF197" i="22"/>
  <c r="AG197" i="22" s="1"/>
  <c r="AH197" i="22" s="1"/>
  <c r="AF116" i="22"/>
  <c r="AG116" i="22" s="1"/>
  <c r="AH116" i="22" s="1"/>
  <c r="AF99" i="22"/>
  <c r="AG99" i="22" s="1"/>
  <c r="AH99" i="22" s="1"/>
  <c r="AF84" i="22"/>
  <c r="AG84" i="22" s="1"/>
  <c r="AH84" i="22" s="1"/>
  <c r="AF67" i="22"/>
  <c r="AG67" i="22" s="1"/>
  <c r="AH67" i="22" s="1"/>
  <c r="AF51" i="22"/>
  <c r="AG51" i="22" s="1"/>
  <c r="AH51" i="22" s="1"/>
  <c r="AF35" i="22"/>
  <c r="AG35" i="22" s="1"/>
  <c r="AH35" i="22" s="1"/>
  <c r="AF17" i="22"/>
  <c r="AG17" i="22" s="1"/>
  <c r="AH17" i="22" s="1"/>
  <c r="AF112" i="22"/>
  <c r="AG112" i="22" s="1"/>
  <c r="AH112" i="22" s="1"/>
  <c r="AF23" i="22"/>
  <c r="AG23" i="22" s="1"/>
  <c r="AH23" i="22" s="1"/>
  <c r="AF198" i="22"/>
  <c r="AG198" i="22" s="1"/>
  <c r="AH198" i="22" s="1"/>
  <c r="AF117" i="22"/>
  <c r="AG117" i="22" s="1"/>
  <c r="AH117" i="22" s="1"/>
  <c r="AF100" i="22"/>
  <c r="AG100" i="22" s="1"/>
  <c r="AH100" i="22" s="1"/>
  <c r="AF85" i="22"/>
  <c r="AG85" i="22" s="1"/>
  <c r="AH85" i="22" s="1"/>
  <c r="AF68" i="22"/>
  <c r="AG68" i="22" s="1"/>
  <c r="AH68" i="22" s="1"/>
  <c r="AF52" i="22"/>
  <c r="AG52" i="22" s="1"/>
  <c r="AH52" i="22" s="1"/>
  <c r="AF36" i="22"/>
  <c r="AG36" i="22" s="1"/>
  <c r="AH36" i="22" s="1"/>
  <c r="AF18" i="22"/>
  <c r="AG18" i="22" s="1"/>
  <c r="AH18" i="22" s="1"/>
  <c r="AF199" i="22"/>
  <c r="AG199" i="22" s="1"/>
  <c r="AH199" i="22" s="1"/>
  <c r="AF118" i="22"/>
  <c r="AG118" i="22" s="1"/>
  <c r="AH118" i="22" s="1"/>
  <c r="AF101" i="22"/>
  <c r="AG101" i="22" s="1"/>
  <c r="AH101" i="22" s="1"/>
  <c r="AF86" i="22"/>
  <c r="AG86" i="22" s="1"/>
  <c r="AH86" i="22" s="1"/>
  <c r="AF69" i="22"/>
  <c r="AG69" i="22" s="1"/>
  <c r="AH69" i="22" s="1"/>
  <c r="AF53" i="22"/>
  <c r="AG53" i="22" s="1"/>
  <c r="AH53" i="22" s="1"/>
  <c r="AF37" i="22"/>
  <c r="AG37" i="22" s="1"/>
  <c r="AH37" i="22" s="1"/>
  <c r="AF19" i="22"/>
  <c r="AG19" i="22" s="1"/>
  <c r="AH19" i="22" s="1"/>
  <c r="AF104" i="22"/>
  <c r="AG104" i="22" s="1"/>
  <c r="AH104" i="22" s="1"/>
  <c r="AF201" i="22"/>
  <c r="AG201" i="22" s="1"/>
  <c r="AH201" i="22" s="1"/>
  <c r="AF111" i="22"/>
  <c r="AG111" i="22" s="1"/>
  <c r="AH111" i="22" s="1"/>
  <c r="AF89" i="22"/>
  <c r="AG89" i="22" s="1"/>
  <c r="AH89" i="22" s="1"/>
  <c r="AF79" i="22"/>
  <c r="AG79" i="22" s="1"/>
  <c r="AH79" i="22" s="1"/>
  <c r="AF62" i="22"/>
  <c r="AG62" i="22" s="1"/>
  <c r="AH62" i="22" s="1"/>
  <c r="AF46" i="22"/>
  <c r="AG46" i="22" s="1"/>
  <c r="AH46" i="22" s="1"/>
  <c r="AF30" i="22"/>
  <c r="AG30" i="22" s="1"/>
  <c r="AH30" i="22" s="1"/>
  <c r="AF64" i="22"/>
  <c r="AG64" i="22" s="1"/>
  <c r="AH64" i="22" s="1"/>
  <c r="AF88" i="22"/>
  <c r="AG88" i="22" s="1"/>
  <c r="AH88" i="22" s="1"/>
  <c r="AF21" i="22"/>
  <c r="AG21" i="22" s="1"/>
  <c r="AH21" i="22" s="1"/>
  <c r="AF40" i="30"/>
  <c r="AG40" i="30" s="1"/>
  <c r="AH40" i="30" s="1"/>
  <c r="AF37" i="33"/>
  <c r="AK37" i="33" s="1"/>
  <c r="AO37" i="33" s="1"/>
  <c r="AF69" i="33"/>
  <c r="AK69" i="33" s="1"/>
  <c r="AO69" i="33" s="1"/>
  <c r="AF101" i="33"/>
  <c r="AK101" i="33" s="1"/>
  <c r="AO101" i="33" s="1"/>
  <c r="AF36" i="31"/>
  <c r="AG36" i="31" s="1"/>
  <c r="AF68" i="31"/>
  <c r="AG68" i="31" s="1"/>
  <c r="AF100" i="31"/>
  <c r="AG100" i="31" s="1"/>
  <c r="AF188" i="31"/>
  <c r="AG188" i="31" s="1"/>
  <c r="AF200" i="31"/>
  <c r="AG200" i="31" s="1"/>
  <c r="AH200" i="31" s="1"/>
  <c r="AF19" i="30"/>
  <c r="AF28" i="30"/>
  <c r="AG28" i="30" s="1"/>
  <c r="AH28" i="30" s="1"/>
  <c r="AF37" i="30"/>
  <c r="AG37" i="30" s="1"/>
  <c r="AH37" i="30" s="1"/>
  <c r="AF46" i="30"/>
  <c r="AG46" i="30" s="1"/>
  <c r="AH46" i="30" s="1"/>
  <c r="AF56" i="30"/>
  <c r="AG56" i="30" s="1"/>
  <c r="AH56" i="30" s="1"/>
  <c r="AF65" i="30"/>
  <c r="AG65" i="30" s="1"/>
  <c r="AH65" i="30" s="1"/>
  <c r="AF74" i="30"/>
  <c r="AG74" i="30" s="1"/>
  <c r="AH74" i="30" s="1"/>
  <c r="AF18" i="29"/>
  <c r="AG18" i="29" s="1"/>
  <c r="AH18" i="29" s="1"/>
  <c r="AF26" i="29"/>
  <c r="AG26" i="29" s="1"/>
  <c r="AH26" i="29" s="1"/>
  <c r="AF34" i="29"/>
  <c r="AG34" i="29" s="1"/>
  <c r="AH34" i="29" s="1"/>
  <c r="AF46" i="29"/>
  <c r="AG46" i="29" s="1"/>
  <c r="AH46" i="29" s="1"/>
  <c r="AF58" i="29"/>
  <c r="AG58" i="29" s="1"/>
  <c r="AH58" i="29" s="1"/>
  <c r="AF66" i="29"/>
  <c r="AG66" i="29" s="1"/>
  <c r="AH66" i="29" s="1"/>
  <c r="AF74" i="29"/>
  <c r="AG74" i="29" s="1"/>
  <c r="AH74" i="29" s="1"/>
  <c r="AF82" i="29"/>
  <c r="AG82" i="29" s="1"/>
  <c r="AH82" i="29" s="1"/>
  <c r="AF90" i="29"/>
  <c r="AG90" i="29" s="1"/>
  <c r="AH90" i="29" s="1"/>
  <c r="AF98" i="29"/>
  <c r="AG98" i="29" s="1"/>
  <c r="AH98" i="29" s="1"/>
  <c r="AF106" i="29"/>
  <c r="AG106" i="29" s="1"/>
  <c r="AH106" i="29" s="1"/>
  <c r="AF114" i="29"/>
  <c r="AG114" i="29" s="1"/>
  <c r="AH114" i="29" s="1"/>
  <c r="AF122" i="29"/>
  <c r="AG122" i="29" s="1"/>
  <c r="AH122" i="29" s="1"/>
  <c r="AF196" i="29"/>
  <c r="AG196" i="29" s="1"/>
  <c r="AH196" i="29" s="1"/>
  <c r="AF34" i="28"/>
  <c r="AG34" i="28" s="1"/>
  <c r="AF80" i="28"/>
  <c r="AG80" i="28" s="1"/>
  <c r="AF100" i="28"/>
  <c r="AG100" i="28" s="1"/>
  <c r="AF124" i="28"/>
  <c r="AG124" i="28" s="1"/>
  <c r="AF144" i="28"/>
  <c r="AG144" i="28" s="1"/>
  <c r="AF164" i="28"/>
  <c r="AG164" i="28" s="1"/>
  <c r="AF208" i="28"/>
  <c r="AG208" i="28" s="1"/>
  <c r="AF140" i="27"/>
  <c r="AG140" i="27" s="1"/>
  <c r="AH24" i="26"/>
  <c r="AF36" i="26"/>
  <c r="AH44" i="26"/>
  <c r="AH56" i="26"/>
  <c r="AF68" i="26"/>
  <c r="AH76" i="26"/>
  <c r="AF100" i="26"/>
  <c r="AH108" i="26"/>
  <c r="AF128" i="26"/>
  <c r="AH26" i="25"/>
  <c r="AF174" i="22"/>
  <c r="AF162" i="22"/>
  <c r="AG162" i="22" s="1"/>
  <c r="AH162" i="22" s="1"/>
  <c r="AF155" i="22"/>
  <c r="AG155" i="22" s="1"/>
  <c r="AH155" i="22" s="1"/>
  <c r="AF170" i="22"/>
  <c r="AF171" i="22"/>
  <c r="AF145" i="22"/>
  <c r="AF153" i="22"/>
  <c r="AF161" i="22"/>
  <c r="AG161" i="22" s="1"/>
  <c r="AH161" i="22" s="1"/>
  <c r="AF166" i="22"/>
  <c r="AF168" i="22"/>
  <c r="AF142" i="22"/>
  <c r="AF158" i="22"/>
  <c r="AG158" i="22" s="1"/>
  <c r="AH158" i="22" s="1"/>
  <c r="AF144" i="22"/>
  <c r="AF160" i="22"/>
  <c r="AG160" i="22" s="1"/>
  <c r="AH160" i="22" s="1"/>
  <c r="AF169" i="22"/>
  <c r="AF177" i="22"/>
  <c r="AG177" i="22" s="1"/>
  <c r="AH177" i="22" s="1"/>
  <c r="AF143" i="22"/>
  <c r="AF151" i="22"/>
  <c r="AF180" i="22"/>
  <c r="AG180" i="22" s="1"/>
  <c r="AH180" i="22" s="1"/>
  <c r="AF167" i="22"/>
  <c r="AF172" i="22"/>
  <c r="AF183" i="22"/>
  <c r="AG183" i="22" s="1"/>
  <c r="AH183" i="22" s="1"/>
  <c r="AF164" i="22"/>
  <c r="AF146" i="22"/>
  <c r="AF175" i="22"/>
  <c r="AG175" i="22" s="1"/>
  <c r="AH175" i="22" s="1"/>
  <c r="AF152" i="22"/>
  <c r="AF163" i="22"/>
  <c r="AF179" i="22"/>
  <c r="AG179" i="22" s="1"/>
  <c r="AH179" i="22" s="1"/>
  <c r="AF149" i="22"/>
  <c r="AF157" i="22"/>
  <c r="AG157" i="22" s="1"/>
  <c r="AH157" i="22" s="1"/>
  <c r="AF182" i="22"/>
  <c r="AG182" i="22" s="1"/>
  <c r="AH182" i="22" s="1"/>
  <c r="AF178" i="22"/>
  <c r="AG178" i="22" s="1"/>
  <c r="AH178" i="22" s="1"/>
  <c r="AF176" i="22"/>
  <c r="AG176" i="22" s="1"/>
  <c r="AH176" i="22" s="1"/>
  <c r="AF150" i="22"/>
  <c r="AF148" i="22"/>
  <c r="AF156" i="22"/>
  <c r="AG156" i="22" s="1"/>
  <c r="AH156" i="22" s="1"/>
  <c r="AF165" i="22"/>
  <c r="AF173" i="22"/>
  <c r="AF181" i="22"/>
  <c r="AG181" i="22" s="1"/>
  <c r="AH181" i="22" s="1"/>
  <c r="AF147" i="22"/>
  <c r="AF159" i="22"/>
  <c r="AG159" i="22" s="1"/>
  <c r="AH159" i="22" s="1"/>
  <c r="AF154" i="22"/>
  <c r="AG154" i="22" s="1"/>
  <c r="AH154" i="22" s="1"/>
  <c r="AF137" i="22"/>
  <c r="AG137" i="22" s="1"/>
  <c r="AH137" i="22" s="1"/>
  <c r="AF195" i="22"/>
  <c r="AG195" i="22" s="1"/>
  <c r="AH195" i="22" s="1"/>
  <c r="AF122" i="22"/>
  <c r="AG122" i="22" s="1"/>
  <c r="AH122" i="22" s="1"/>
  <c r="AF138" i="22"/>
  <c r="AG138" i="22" s="1"/>
  <c r="AH138" i="22" s="1"/>
  <c r="AF135" i="22"/>
  <c r="AG135" i="22" s="1"/>
  <c r="AH135" i="22" s="1"/>
  <c r="AF193" i="22"/>
  <c r="AG193" i="22" s="1"/>
  <c r="AH193" i="22" s="1"/>
  <c r="AF140" i="22"/>
  <c r="AG140" i="22" s="1"/>
  <c r="AH140" i="22" s="1"/>
  <c r="AF121" i="22"/>
  <c r="AG121" i="22" s="1"/>
  <c r="AH121" i="22" s="1"/>
  <c r="AF141" i="22"/>
  <c r="AG141" i="22" s="1"/>
  <c r="AH141" i="22" s="1"/>
  <c r="AF126" i="22"/>
  <c r="AG126" i="22" s="1"/>
  <c r="AH126" i="22" s="1"/>
  <c r="AF184" i="22"/>
  <c r="AG184" i="22" s="1"/>
  <c r="AH184" i="22" s="1"/>
  <c r="AF139" i="22"/>
  <c r="AG139" i="22" s="1"/>
  <c r="AH139" i="22" s="1"/>
  <c r="AF124" i="22"/>
  <c r="AG124" i="22" s="1"/>
  <c r="AH124" i="22" s="1"/>
  <c r="AF187" i="22"/>
  <c r="AG187" i="22" s="1"/>
  <c r="AH187" i="22" s="1"/>
  <c r="AF125" i="22"/>
  <c r="AG125" i="22" s="1"/>
  <c r="AH125" i="22" s="1"/>
  <c r="AF188" i="22"/>
  <c r="AG188" i="22" s="1"/>
  <c r="AH188" i="22" s="1"/>
  <c r="AF130" i="22"/>
  <c r="AG130" i="22" s="1"/>
  <c r="AH130" i="22" s="1"/>
  <c r="AF189" i="22"/>
  <c r="AG189" i="22" s="1"/>
  <c r="AH189" i="22" s="1"/>
  <c r="AF123" i="22"/>
  <c r="AG123" i="22" s="1"/>
  <c r="AH123" i="22" s="1"/>
  <c r="AF185" i="22"/>
  <c r="AG185" i="22" s="1"/>
  <c r="AH185" i="22" s="1"/>
  <c r="AF128" i="22"/>
  <c r="AG128" i="22" s="1"/>
  <c r="AH128" i="22" s="1"/>
  <c r="AF190" i="22"/>
  <c r="AG190" i="22" s="1"/>
  <c r="AH190" i="22" s="1"/>
  <c r="AF129" i="22"/>
  <c r="AG129" i="22" s="1"/>
  <c r="AH129" i="22" s="1"/>
  <c r="AF191" i="22"/>
  <c r="AG191" i="22" s="1"/>
  <c r="AH191" i="22" s="1"/>
  <c r="AF134" i="22"/>
  <c r="AG134" i="22" s="1"/>
  <c r="AH134" i="22" s="1"/>
  <c r="AF192" i="22"/>
  <c r="AG192" i="22" s="1"/>
  <c r="AH192" i="22" s="1"/>
  <c r="AF127" i="22"/>
  <c r="AG127" i="22" s="1"/>
  <c r="AH127" i="22" s="1"/>
  <c r="AF186" i="22"/>
  <c r="AG186" i="22" s="1"/>
  <c r="AH186" i="22" s="1"/>
  <c r="AF136" i="22"/>
  <c r="AG136" i="22" s="1"/>
  <c r="AH136" i="22" s="1"/>
  <c r="AF194" i="22"/>
  <c r="AG194" i="22" s="1"/>
  <c r="AH194" i="22" s="1"/>
  <c r="AF32" i="22"/>
  <c r="AG32" i="22" s="1"/>
  <c r="AH32" i="22" s="1"/>
  <c r="AF31" i="22"/>
  <c r="AG31" i="22" s="1"/>
  <c r="AH31" i="22" s="1"/>
  <c r="AF47" i="22"/>
  <c r="AG47" i="22" s="1"/>
  <c r="AH47" i="22" s="1"/>
  <c r="AF63" i="22"/>
  <c r="AG63" i="22" s="1"/>
  <c r="AH63" i="22" s="1"/>
  <c r="AF80" i="22"/>
  <c r="AG80" i="22" s="1"/>
  <c r="AH80" i="22" s="1"/>
  <c r="AF95" i="22"/>
  <c r="AG95" i="22" s="1"/>
  <c r="AH95" i="22" s="1"/>
  <c r="AF109" i="22"/>
  <c r="AG109" i="22" s="1"/>
  <c r="AH109" i="22" s="1"/>
  <c r="AF202" i="22"/>
  <c r="AG202" i="22" s="1"/>
  <c r="AH202" i="22" s="1"/>
  <c r="AF130" i="23"/>
  <c r="AF134" i="23"/>
  <c r="AF145" i="23"/>
  <c r="AF116" i="23"/>
  <c r="AF136" i="23"/>
  <c r="AF148" i="23"/>
  <c r="AF122" i="23"/>
  <c r="AF160" i="23"/>
  <c r="AF159" i="23"/>
  <c r="AF143" i="23"/>
  <c r="AF127" i="23"/>
  <c r="AF153" i="23"/>
  <c r="AF133" i="23"/>
  <c r="AF117" i="23"/>
  <c r="AH129" i="23"/>
  <c r="AF154" i="23"/>
  <c r="AF115" i="23"/>
  <c r="AF157" i="23"/>
  <c r="AH121" i="23"/>
  <c r="AF132" i="23"/>
  <c r="AF152" i="23"/>
  <c r="AF114" i="23"/>
  <c r="AF124" i="23"/>
  <c r="AF158" i="23"/>
  <c r="AF118" i="23"/>
  <c r="AF155" i="23"/>
  <c r="AF139" i="23"/>
  <c r="AF123" i="23"/>
  <c r="AF149" i="23"/>
  <c r="AF129" i="23"/>
  <c r="AF113" i="23"/>
  <c r="AH137" i="23"/>
  <c r="AF138" i="23"/>
  <c r="AF156" i="23"/>
  <c r="AF126" i="23"/>
  <c r="AF147" i="23"/>
  <c r="AF137" i="23"/>
  <c r="AF150" i="23"/>
  <c r="AF162" i="23"/>
  <c r="AF142" i="23"/>
  <c r="AF112" i="23"/>
  <c r="AF128" i="23"/>
  <c r="AF140" i="23"/>
  <c r="AH114" i="23"/>
  <c r="AF151" i="23"/>
  <c r="AF135" i="23"/>
  <c r="AF119" i="23"/>
  <c r="AF161" i="23"/>
  <c r="AF141" i="23"/>
  <c r="AF125" i="23"/>
  <c r="AH113" i="23"/>
  <c r="AH130" i="23"/>
  <c r="AF144" i="23"/>
  <c r="AF146" i="23"/>
  <c r="AF120" i="23"/>
  <c r="AF131" i="23"/>
  <c r="AF121" i="23"/>
  <c r="AH119" i="23"/>
  <c r="AH126" i="23"/>
  <c r="AH123" i="23"/>
  <c r="AH136" i="23"/>
  <c r="AH143" i="23"/>
  <c r="AH147" i="23"/>
  <c r="AH122" i="23"/>
  <c r="AH148" i="23"/>
  <c r="AH142" i="23"/>
  <c r="AH115" i="23"/>
  <c r="AH116" i="23"/>
  <c r="AH160" i="23"/>
  <c r="AH117" i="23"/>
  <c r="AH161" i="23"/>
  <c r="AH125" i="23"/>
  <c r="AH150" i="23"/>
  <c r="AH146" i="23"/>
  <c r="AH141" i="23"/>
  <c r="AH159" i="23"/>
  <c r="AH144" i="23"/>
  <c r="AH133" i="23"/>
  <c r="AH154" i="23"/>
  <c r="AH145" i="23"/>
  <c r="AH151" i="23"/>
  <c r="AH155" i="23"/>
  <c r="AH162" i="23"/>
  <c r="AH152" i="23"/>
  <c r="AH118" i="23"/>
  <c r="AH157" i="23"/>
  <c r="AH134" i="23"/>
  <c r="AH112" i="23"/>
  <c r="AH124" i="23"/>
  <c r="AH135" i="23"/>
  <c r="AH158" i="23"/>
  <c r="AH131" i="23"/>
  <c r="AH156" i="23"/>
  <c r="AH128" i="23"/>
  <c r="AH120" i="23"/>
  <c r="AH132" i="23"/>
  <c r="AH153" i="23"/>
  <c r="AH140" i="23"/>
  <c r="AH138" i="23"/>
  <c r="AH127" i="23"/>
  <c r="AH139" i="23"/>
  <c r="AH149" i="23"/>
  <c r="AF21" i="23"/>
  <c r="AF29" i="23"/>
  <c r="AF38" i="23"/>
  <c r="AF45" i="23"/>
  <c r="AF54" i="23"/>
  <c r="AF61" i="23"/>
  <c r="AF69" i="23"/>
  <c r="AF77" i="23"/>
  <c r="AF86" i="23"/>
  <c r="AF95" i="23"/>
  <c r="AF103" i="23"/>
  <c r="AF111" i="23"/>
  <c r="AF170" i="23"/>
  <c r="AF178" i="23"/>
  <c r="AF190" i="23"/>
  <c r="AF202" i="23"/>
  <c r="AF187" i="23"/>
  <c r="AF23" i="23"/>
  <c r="AF32" i="23"/>
  <c r="AF39" i="23"/>
  <c r="AF48" i="23"/>
  <c r="AF55" i="23"/>
  <c r="AF63" i="23"/>
  <c r="AF71" i="23"/>
  <c r="AF79" i="23"/>
  <c r="AF88" i="23"/>
  <c r="AF96" i="23"/>
  <c r="AF105" i="23"/>
  <c r="AF164" i="23"/>
  <c r="AF171" i="23"/>
  <c r="AF197" i="23"/>
  <c r="AF204" i="23"/>
  <c r="AF189" i="23"/>
  <c r="AF201" i="23"/>
  <c r="AF195" i="23"/>
  <c r="AF15" i="23"/>
  <c r="AF22" i="23"/>
  <c r="AF30" i="23"/>
  <c r="AF31" i="23"/>
  <c r="AF46" i="23"/>
  <c r="AF47" i="23"/>
  <c r="AF62" i="23"/>
  <c r="AF70" i="23"/>
  <c r="AF78" i="23"/>
  <c r="AF87" i="23"/>
  <c r="AF93" i="23"/>
  <c r="AF104" i="23"/>
  <c r="AF163" i="23"/>
  <c r="AF172" i="23"/>
  <c r="AF179" i="23"/>
  <c r="AF191" i="23"/>
  <c r="AF203" i="23"/>
  <c r="AF185" i="23"/>
  <c r="AF16" i="23"/>
  <c r="AF24" i="23"/>
  <c r="AF33" i="23"/>
  <c r="AF40" i="23"/>
  <c r="AF49" i="23"/>
  <c r="AF56" i="23"/>
  <c r="AF64" i="23"/>
  <c r="AF72" i="23"/>
  <c r="AF80" i="23"/>
  <c r="AF89" i="23"/>
  <c r="AF97" i="23"/>
  <c r="AF106" i="23"/>
  <c r="AF165" i="23"/>
  <c r="AF173" i="23"/>
  <c r="AF181" i="23"/>
  <c r="AF194" i="23"/>
  <c r="AF18" i="23"/>
  <c r="AF25" i="23"/>
  <c r="AF34" i="23"/>
  <c r="AF41" i="23"/>
  <c r="AF50" i="23"/>
  <c r="AF57" i="23"/>
  <c r="AF65" i="23"/>
  <c r="AF73" i="23"/>
  <c r="AF82" i="23"/>
  <c r="AF81" i="23"/>
  <c r="AF98" i="23"/>
  <c r="AF107" i="23"/>
  <c r="AF166" i="23"/>
  <c r="AF174" i="23"/>
  <c r="AF182" i="23"/>
  <c r="AF199" i="23"/>
  <c r="AF207" i="23"/>
  <c r="AF196" i="23"/>
  <c r="AF20" i="23"/>
  <c r="AF27" i="23"/>
  <c r="AF36" i="23"/>
  <c r="AF43" i="23"/>
  <c r="AF52" i="23"/>
  <c r="AF59" i="23"/>
  <c r="AF67" i="23"/>
  <c r="AF75" i="23"/>
  <c r="AF84" i="23"/>
  <c r="AF92" i="23"/>
  <c r="AF100" i="23"/>
  <c r="AF109" i="23"/>
  <c r="AF168" i="23"/>
  <c r="AF176" i="23"/>
  <c r="AF188" i="23"/>
  <c r="AF200" i="23"/>
  <c r="AF205" i="23"/>
  <c r="AF198" i="23"/>
  <c r="AF206" i="23"/>
  <c r="AF186" i="23"/>
  <c r="AF102" i="23"/>
  <c r="AF19" i="23"/>
  <c r="AF26" i="23"/>
  <c r="AF35" i="23"/>
  <c r="AF42" i="23"/>
  <c r="AF51" i="23"/>
  <c r="AF58" i="23"/>
  <c r="AF66" i="23"/>
  <c r="AF74" i="23"/>
  <c r="AF83" i="23"/>
  <c r="AF91" i="23"/>
  <c r="AF99" i="23"/>
  <c r="AF108" i="23"/>
  <c r="AF167" i="23"/>
  <c r="AF175" i="23"/>
  <c r="AF184" i="23"/>
  <c r="AF193" i="23"/>
  <c r="AF208" i="23"/>
  <c r="AF180" i="23"/>
  <c r="AF192" i="23"/>
  <c r="AF17" i="23"/>
  <c r="AF28" i="23"/>
  <c r="AF37" i="23"/>
  <c r="AF44" i="23"/>
  <c r="AF53" i="23"/>
  <c r="AF60" i="23"/>
  <c r="AF68" i="23"/>
  <c r="AF76" i="23"/>
  <c r="AF85" i="23"/>
  <c r="AF94" i="23"/>
  <c r="AF101" i="23"/>
  <c r="AF110" i="23"/>
  <c r="AF169" i="23"/>
  <c r="AF177" i="23"/>
  <c r="AF183" i="23"/>
  <c r="AC210" i="23"/>
  <c r="AF90" i="23"/>
  <c r="AF146" i="25"/>
  <c r="AF150" i="25"/>
  <c r="AG150" i="25" s="1"/>
  <c r="AF154" i="25"/>
  <c r="AG154" i="25" s="1"/>
  <c r="AF158" i="25"/>
  <c r="AG158" i="25" s="1"/>
  <c r="AF162" i="25"/>
  <c r="AG162" i="25" s="1"/>
  <c r="AF167" i="25"/>
  <c r="AF171" i="25"/>
  <c r="AF175" i="25"/>
  <c r="AF179" i="25"/>
  <c r="AG179" i="25" s="1"/>
  <c r="AF183" i="25"/>
  <c r="AG183" i="25" s="1"/>
  <c r="AF187" i="25"/>
  <c r="AG187" i="25" s="1"/>
  <c r="AF191" i="25"/>
  <c r="AG191" i="25" s="1"/>
  <c r="AF137" i="25"/>
  <c r="AF141" i="25"/>
  <c r="AF145" i="25"/>
  <c r="AF149" i="25"/>
  <c r="AG149" i="25" s="1"/>
  <c r="AF153" i="25"/>
  <c r="AG153" i="25" s="1"/>
  <c r="AF157" i="25"/>
  <c r="AG157" i="25" s="1"/>
  <c r="AF161" i="25"/>
  <c r="AG161" i="25" s="1"/>
  <c r="AF166" i="25"/>
  <c r="AF178" i="25"/>
  <c r="AG178" i="25" s="1"/>
  <c r="AF190" i="25"/>
  <c r="AG190" i="25" s="1"/>
  <c r="AF144" i="25"/>
  <c r="AF164" i="25"/>
  <c r="AF168" i="25"/>
  <c r="AF172" i="25"/>
  <c r="AF176" i="25"/>
  <c r="AF180" i="25"/>
  <c r="AG180" i="25" s="1"/>
  <c r="AF184" i="25"/>
  <c r="AG184" i="25" s="1"/>
  <c r="AF188" i="25"/>
  <c r="AG188" i="25" s="1"/>
  <c r="AF192" i="25"/>
  <c r="AG192" i="25" s="1"/>
  <c r="AF138" i="25"/>
  <c r="AF142" i="25"/>
  <c r="AF170" i="25"/>
  <c r="AF182" i="25"/>
  <c r="AG182" i="25" s="1"/>
  <c r="AF136" i="25"/>
  <c r="AF148" i="25"/>
  <c r="AF152" i="25"/>
  <c r="AG152" i="25" s="1"/>
  <c r="AF156" i="25"/>
  <c r="AG156" i="25" s="1"/>
  <c r="AF160" i="25"/>
  <c r="AG160" i="25" s="1"/>
  <c r="AF165" i="25"/>
  <c r="AF169" i="25"/>
  <c r="AF173" i="25"/>
  <c r="AF177" i="25"/>
  <c r="AF181" i="25"/>
  <c r="AG181" i="25" s="1"/>
  <c r="AF185" i="25"/>
  <c r="AG185" i="25" s="1"/>
  <c r="AF189" i="25"/>
  <c r="AG189" i="25" s="1"/>
  <c r="AF135" i="25"/>
  <c r="AF139" i="25"/>
  <c r="AF143" i="25"/>
  <c r="AF147" i="25"/>
  <c r="AF151" i="25"/>
  <c r="AG151" i="25" s="1"/>
  <c r="AF155" i="25"/>
  <c r="AG155" i="25" s="1"/>
  <c r="AF159" i="25"/>
  <c r="AG159" i="25" s="1"/>
  <c r="AF163" i="25"/>
  <c r="AG163" i="25" s="1"/>
  <c r="AF174" i="25"/>
  <c r="AF186" i="25"/>
  <c r="AG186" i="25" s="1"/>
  <c r="AF140" i="25"/>
  <c r="AH188" i="25"/>
  <c r="AH180" i="25"/>
  <c r="AH187" i="25"/>
  <c r="AH186" i="25"/>
  <c r="AH150" i="25"/>
  <c r="AH177" i="25"/>
  <c r="AH165" i="25"/>
  <c r="AH137" i="25"/>
  <c r="AH167" i="25"/>
  <c r="AH173" i="25"/>
  <c r="AH163" i="25"/>
  <c r="AH135" i="25"/>
  <c r="AH190" i="25"/>
  <c r="AH171" i="25"/>
  <c r="AH160" i="25"/>
  <c r="AH139" i="25"/>
  <c r="AH152" i="25"/>
  <c r="AH145" i="25"/>
  <c r="AH178" i="25"/>
  <c r="AH146" i="25"/>
  <c r="AH144" i="25"/>
  <c r="AH174" i="25"/>
  <c r="AH136" i="25"/>
  <c r="AH138" i="25"/>
  <c r="AH184" i="25"/>
  <c r="AH159" i="25"/>
  <c r="AH189" i="25"/>
  <c r="AH153" i="25"/>
  <c r="AH166" i="25"/>
  <c r="AH158" i="25"/>
  <c r="AH191" i="25"/>
  <c r="AH147" i="25"/>
  <c r="AH142" i="25"/>
  <c r="AH170" i="25"/>
  <c r="AH155" i="25"/>
  <c r="AH156" i="25"/>
  <c r="AH172" i="25"/>
  <c r="AH157" i="25"/>
  <c r="AH192" i="25"/>
  <c r="AH151" i="25"/>
  <c r="AH181" i="25"/>
  <c r="AH141" i="25"/>
  <c r="AH164" i="25"/>
  <c r="AH149" i="25"/>
  <c r="AH175" i="25"/>
  <c r="AH179" i="25"/>
  <c r="AH176" i="25"/>
  <c r="AH185" i="25"/>
  <c r="AH162" i="25"/>
  <c r="AH182" i="25"/>
  <c r="AH183" i="25"/>
  <c r="AH169" i="25"/>
  <c r="AH148" i="25"/>
  <c r="AH154" i="25"/>
  <c r="AH143" i="25"/>
  <c r="AH168" i="25"/>
  <c r="AH161" i="25"/>
  <c r="AH140" i="25"/>
  <c r="AF207" i="25"/>
  <c r="AG207" i="25" s="1"/>
  <c r="AF17" i="25"/>
  <c r="AG17" i="25" s="1"/>
  <c r="AF201" i="25"/>
  <c r="AG201" i="25" s="1"/>
  <c r="AF193" i="25"/>
  <c r="AG193" i="25" s="1"/>
  <c r="AF127" i="25"/>
  <c r="AG127" i="25" s="1"/>
  <c r="AF119" i="25"/>
  <c r="AG119" i="25" s="1"/>
  <c r="AF111" i="25"/>
  <c r="AG111" i="25" s="1"/>
  <c r="AF103" i="25"/>
  <c r="AG103" i="25" s="1"/>
  <c r="AF95" i="25"/>
  <c r="AG95" i="25" s="1"/>
  <c r="AF87" i="25"/>
  <c r="AG87" i="25" s="1"/>
  <c r="AF79" i="25"/>
  <c r="AG79" i="25" s="1"/>
  <c r="AF71" i="25"/>
  <c r="AG71" i="25" s="1"/>
  <c r="AF63" i="25"/>
  <c r="AG63" i="25" s="1"/>
  <c r="AF200" i="25"/>
  <c r="AG200" i="25" s="1"/>
  <c r="AF134" i="25"/>
  <c r="AG134" i="25" s="1"/>
  <c r="AF126" i="25"/>
  <c r="AG126" i="25" s="1"/>
  <c r="AF118" i="25"/>
  <c r="AG118" i="25" s="1"/>
  <c r="AF110" i="25"/>
  <c r="AG110" i="25" s="1"/>
  <c r="AF195" i="25"/>
  <c r="AG195" i="25" s="1"/>
  <c r="AF129" i="25"/>
  <c r="AG129" i="25" s="1"/>
  <c r="AF121" i="25"/>
  <c r="AG121" i="25" s="1"/>
  <c r="AF113" i="25"/>
  <c r="AG113" i="25" s="1"/>
  <c r="AF105" i="25"/>
  <c r="AG105" i="25" s="1"/>
  <c r="AF97" i="25"/>
  <c r="AG97" i="25" s="1"/>
  <c r="AF89" i="25"/>
  <c r="AG89" i="25" s="1"/>
  <c r="AF81" i="25"/>
  <c r="AG81" i="25" s="1"/>
  <c r="AF73" i="25"/>
  <c r="AG73" i="25" s="1"/>
  <c r="AF65" i="25"/>
  <c r="AG65" i="25" s="1"/>
  <c r="AF57" i="25"/>
  <c r="AG57" i="25" s="1"/>
  <c r="AF49" i="25"/>
  <c r="AG49" i="25" s="1"/>
  <c r="AF41" i="25"/>
  <c r="AG41" i="25" s="1"/>
  <c r="AF33" i="25"/>
  <c r="AG33" i="25" s="1"/>
  <c r="AF25" i="25"/>
  <c r="AG25" i="25" s="1"/>
  <c r="AF202" i="25"/>
  <c r="AG202" i="25" s="1"/>
  <c r="AF194" i="25"/>
  <c r="AG194" i="25" s="1"/>
  <c r="AF128" i="25"/>
  <c r="AG128" i="25" s="1"/>
  <c r="AF120" i="25"/>
  <c r="AG120" i="25" s="1"/>
  <c r="AF112" i="25"/>
  <c r="AG112" i="25" s="1"/>
  <c r="AF104" i="25"/>
  <c r="AG104" i="25" s="1"/>
  <c r="AF96" i="25"/>
  <c r="AG96" i="25" s="1"/>
  <c r="AF88" i="25"/>
  <c r="AG88" i="25" s="1"/>
  <c r="AF80" i="25"/>
  <c r="AG80" i="25" s="1"/>
  <c r="AF72" i="25"/>
  <c r="AG72" i="25" s="1"/>
  <c r="AF64" i="25"/>
  <c r="AG64" i="25" s="1"/>
  <c r="AF56" i="25"/>
  <c r="AG56" i="25" s="1"/>
  <c r="AF48" i="25"/>
  <c r="AG48" i="25" s="1"/>
  <c r="AF40" i="25"/>
  <c r="AG40" i="25" s="1"/>
  <c r="AF32" i="25"/>
  <c r="AG32" i="25" s="1"/>
  <c r="AF24" i="25"/>
  <c r="AG24" i="25" s="1"/>
  <c r="AF16" i="25"/>
  <c r="AG16" i="25" s="1"/>
  <c r="AF51" i="25"/>
  <c r="AG51" i="25" s="1"/>
  <c r="AF43" i="25"/>
  <c r="AG43" i="25" s="1"/>
  <c r="AF35" i="25"/>
  <c r="AG35" i="25" s="1"/>
  <c r="AF27" i="25"/>
  <c r="AG27" i="25" s="1"/>
  <c r="AF19" i="25"/>
  <c r="AG19" i="25" s="1"/>
  <c r="AF98" i="25"/>
  <c r="AG98" i="25" s="1"/>
  <c r="AF90" i="25"/>
  <c r="AG90" i="25" s="1"/>
  <c r="AF82" i="25"/>
  <c r="AG82" i="25" s="1"/>
  <c r="AF74" i="25"/>
  <c r="AG74" i="25" s="1"/>
  <c r="AF66" i="25"/>
  <c r="AG66" i="25" s="1"/>
  <c r="AF58" i="25"/>
  <c r="AG58" i="25" s="1"/>
  <c r="AF50" i="25"/>
  <c r="AG50" i="25" s="1"/>
  <c r="AF203" i="25"/>
  <c r="AG203" i="25" s="1"/>
  <c r="AF21" i="25"/>
  <c r="AG21" i="25" s="1"/>
  <c r="AF197" i="25"/>
  <c r="AG197" i="25" s="1"/>
  <c r="AF131" i="25"/>
  <c r="AG131" i="25" s="1"/>
  <c r="AF123" i="25"/>
  <c r="AG123" i="25" s="1"/>
  <c r="AF115" i="25"/>
  <c r="AG115" i="25" s="1"/>
  <c r="AF107" i="25"/>
  <c r="AG107" i="25" s="1"/>
  <c r="AF99" i="25"/>
  <c r="AG99" i="25" s="1"/>
  <c r="AF91" i="25"/>
  <c r="AG91" i="25" s="1"/>
  <c r="AF83" i="25"/>
  <c r="AG83" i="25" s="1"/>
  <c r="AF75" i="25"/>
  <c r="AG75" i="25" s="1"/>
  <c r="AF67" i="25"/>
  <c r="AG67" i="25" s="1"/>
  <c r="AF59" i="25"/>
  <c r="AG59" i="25" s="1"/>
  <c r="AF196" i="25"/>
  <c r="AG196" i="25" s="1"/>
  <c r="AF130" i="25"/>
  <c r="AG130" i="25" s="1"/>
  <c r="AF122" i="25"/>
  <c r="AG122" i="25" s="1"/>
  <c r="AF114" i="25"/>
  <c r="AG114" i="25" s="1"/>
  <c r="AF106" i="25"/>
  <c r="AG106" i="25" s="1"/>
  <c r="AF199" i="25"/>
  <c r="AG199" i="25" s="1"/>
  <c r="AF133" i="25"/>
  <c r="AG133" i="25" s="1"/>
  <c r="AF125" i="25"/>
  <c r="AG125" i="25" s="1"/>
  <c r="AF117" i="25"/>
  <c r="AG117" i="25" s="1"/>
  <c r="AF109" i="25"/>
  <c r="AG109" i="25" s="1"/>
  <c r="AF101" i="25"/>
  <c r="AG101" i="25" s="1"/>
  <c r="AF93" i="25"/>
  <c r="AG93" i="25" s="1"/>
  <c r="AF85" i="25"/>
  <c r="AG85" i="25" s="1"/>
  <c r="AF77" i="25"/>
  <c r="AG77" i="25" s="1"/>
  <c r="AF69" i="25"/>
  <c r="AG69" i="25" s="1"/>
  <c r="AF61" i="25"/>
  <c r="AG61" i="25" s="1"/>
  <c r="AF53" i="25"/>
  <c r="AG53" i="25" s="1"/>
  <c r="AF45" i="25"/>
  <c r="AG45" i="25" s="1"/>
  <c r="AF37" i="25"/>
  <c r="AG37" i="25" s="1"/>
  <c r="AF29" i="25"/>
  <c r="AG29" i="25" s="1"/>
  <c r="AF206" i="25"/>
  <c r="AG206" i="25" s="1"/>
  <c r="AF198" i="25"/>
  <c r="AG198" i="25" s="1"/>
  <c r="AF132" i="25"/>
  <c r="AG132" i="25" s="1"/>
  <c r="AF124" i="25"/>
  <c r="AG124" i="25" s="1"/>
  <c r="AF116" i="25"/>
  <c r="AG116" i="25" s="1"/>
  <c r="AF108" i="25"/>
  <c r="AG108" i="25" s="1"/>
  <c r="AF100" i="25"/>
  <c r="AG100" i="25" s="1"/>
  <c r="AF92" i="25"/>
  <c r="AG92" i="25" s="1"/>
  <c r="AF84" i="25"/>
  <c r="AG84" i="25" s="1"/>
  <c r="AF76" i="25"/>
  <c r="AG76" i="25" s="1"/>
  <c r="AF68" i="25"/>
  <c r="AG68" i="25" s="1"/>
  <c r="AF60" i="25"/>
  <c r="AG60" i="25" s="1"/>
  <c r="AF52" i="25"/>
  <c r="AG52" i="25" s="1"/>
  <c r="AF44" i="25"/>
  <c r="AG44" i="25" s="1"/>
  <c r="AF36" i="25"/>
  <c r="AG36" i="25" s="1"/>
  <c r="AF28" i="25"/>
  <c r="AG28" i="25" s="1"/>
  <c r="AF20" i="25"/>
  <c r="AG20" i="25" s="1"/>
  <c r="AF205" i="25"/>
  <c r="AG205" i="25" s="1"/>
  <c r="AF55" i="25"/>
  <c r="AG55" i="25" s="1"/>
  <c r="AF47" i="25"/>
  <c r="AG47" i="25" s="1"/>
  <c r="AF39" i="25"/>
  <c r="AG39" i="25" s="1"/>
  <c r="AF31" i="25"/>
  <c r="AG31" i="25" s="1"/>
  <c r="AF23" i="25"/>
  <c r="AG23" i="25" s="1"/>
  <c r="AF15" i="25"/>
  <c r="AG15" i="25" s="1"/>
  <c r="AF204" i="25"/>
  <c r="AG204" i="25" s="1"/>
  <c r="AF102" i="25"/>
  <c r="AG102" i="25" s="1"/>
  <c r="AF94" i="25"/>
  <c r="AG94" i="25" s="1"/>
  <c r="AF86" i="25"/>
  <c r="AG86" i="25" s="1"/>
  <c r="AF78" i="25"/>
  <c r="AG78" i="25" s="1"/>
  <c r="AF70" i="25"/>
  <c r="AG70" i="25" s="1"/>
  <c r="AF62" i="25"/>
  <c r="AG62" i="25" s="1"/>
  <c r="AF54" i="25"/>
  <c r="AG54" i="25" s="1"/>
  <c r="AF46" i="25"/>
  <c r="AG46" i="25" s="1"/>
  <c r="AF38" i="25"/>
  <c r="AG38" i="25" s="1"/>
  <c r="AF30" i="25"/>
  <c r="AG30" i="25" s="1"/>
  <c r="AF22" i="25"/>
  <c r="AG22" i="25" s="1"/>
  <c r="AF162" i="26"/>
  <c r="AF166" i="26"/>
  <c r="AF144" i="26"/>
  <c r="AF150" i="26"/>
  <c r="AF154" i="26"/>
  <c r="AF158" i="26"/>
  <c r="AF190" i="26"/>
  <c r="AF151" i="26"/>
  <c r="AF157" i="26"/>
  <c r="AF172" i="26"/>
  <c r="AF146" i="26"/>
  <c r="AF192" i="26"/>
  <c r="AF167" i="26"/>
  <c r="AF175" i="26"/>
  <c r="AF147" i="26"/>
  <c r="AF164" i="26"/>
  <c r="AF178" i="26"/>
  <c r="AF152" i="26"/>
  <c r="AF160" i="26"/>
  <c r="AF149" i="26"/>
  <c r="AF159" i="26"/>
  <c r="AF156" i="26"/>
  <c r="AF170" i="26"/>
  <c r="AF174" i="26"/>
  <c r="AF148" i="26"/>
  <c r="AF194" i="26"/>
  <c r="AF165" i="26"/>
  <c r="AF169" i="26"/>
  <c r="AF173" i="26"/>
  <c r="AF177" i="26"/>
  <c r="AF145" i="26"/>
  <c r="AF155" i="26"/>
  <c r="AF161" i="26"/>
  <c r="AF193" i="26"/>
  <c r="AF176" i="26"/>
  <c r="AF163" i="26"/>
  <c r="AF171" i="26"/>
  <c r="AF179" i="26"/>
  <c r="AF153" i="26"/>
  <c r="AF191" i="26"/>
  <c r="AF168" i="26"/>
  <c r="AH161" i="26"/>
  <c r="AH174" i="26"/>
  <c r="AH160" i="26"/>
  <c r="AH154" i="26"/>
  <c r="AH163" i="26"/>
  <c r="AH144" i="26"/>
  <c r="AH177" i="26"/>
  <c r="AH150" i="26"/>
  <c r="AH193" i="26"/>
  <c r="AH164" i="26"/>
  <c r="AH179" i="26"/>
  <c r="AH178" i="26"/>
  <c r="AH168" i="26"/>
  <c r="AH152" i="26"/>
  <c r="AH157" i="26"/>
  <c r="AH146" i="26"/>
  <c r="AH166" i="26"/>
  <c r="AH176" i="26"/>
  <c r="AH169" i="26"/>
  <c r="AH159" i="26"/>
  <c r="AH192" i="26"/>
  <c r="AH194" i="26"/>
  <c r="AH158" i="26"/>
  <c r="AH173" i="26"/>
  <c r="AH165" i="26"/>
  <c r="AH171" i="26"/>
  <c r="AH155" i="26"/>
  <c r="AH145" i="26"/>
  <c r="AH147" i="26"/>
  <c r="AH156" i="26"/>
  <c r="AH175" i="26"/>
  <c r="AH148" i="26"/>
  <c r="AH149" i="26"/>
  <c r="AH153" i="26"/>
  <c r="AH151" i="26"/>
  <c r="AH172" i="26"/>
  <c r="AH162" i="26"/>
  <c r="AH170" i="26"/>
  <c r="AH167" i="26"/>
  <c r="AH190" i="26"/>
  <c r="AH191" i="26"/>
  <c r="AF200" i="26"/>
  <c r="AF187" i="26"/>
  <c r="AF143" i="26"/>
  <c r="AF135" i="26"/>
  <c r="AF103" i="26"/>
  <c r="AF134" i="26"/>
  <c r="AF54" i="26"/>
  <c r="AF46" i="26"/>
  <c r="AF129" i="26"/>
  <c r="AF117" i="26"/>
  <c r="AF109" i="26"/>
  <c r="AF97" i="26"/>
  <c r="AF131" i="26"/>
  <c r="AF119" i="26"/>
  <c r="AF111" i="26"/>
  <c r="AF91" i="26"/>
  <c r="AF83" i="26"/>
  <c r="AF75" i="26"/>
  <c r="AF67" i="26"/>
  <c r="AF59" i="26"/>
  <c r="AF51" i="26"/>
  <c r="AF43" i="26"/>
  <c r="AF35" i="26"/>
  <c r="AF27" i="26"/>
  <c r="AF19" i="26"/>
  <c r="AF199" i="26"/>
  <c r="AF186" i="26"/>
  <c r="AF142" i="26"/>
  <c r="AF130" i="26"/>
  <c r="AF118" i="26"/>
  <c r="AF110" i="26"/>
  <c r="AF102" i="26"/>
  <c r="AF94" i="26"/>
  <c r="AF86" i="26"/>
  <c r="AF78" i="26"/>
  <c r="AF70" i="26"/>
  <c r="AF62" i="26"/>
  <c r="AF34" i="26"/>
  <c r="AF26" i="26"/>
  <c r="AF18" i="26"/>
  <c r="AF202" i="26"/>
  <c r="AF189" i="26"/>
  <c r="AF181" i="26"/>
  <c r="AF137" i="26"/>
  <c r="AF125" i="26"/>
  <c r="AF85" i="26"/>
  <c r="AF77" i="26"/>
  <c r="AF69" i="26"/>
  <c r="AF61" i="26"/>
  <c r="AF53" i="26"/>
  <c r="AF45" i="26"/>
  <c r="AF37" i="26"/>
  <c r="AF29" i="26"/>
  <c r="AF21" i="26"/>
  <c r="AF204" i="26"/>
  <c r="AF196" i="26"/>
  <c r="AF183" i="26"/>
  <c r="AF139" i="26"/>
  <c r="AF127" i="26"/>
  <c r="AF99" i="26"/>
  <c r="AF15" i="26"/>
  <c r="AF126" i="26"/>
  <c r="AF50" i="26"/>
  <c r="AF42" i="26"/>
  <c r="AF121" i="26"/>
  <c r="AF113" i="26"/>
  <c r="AF105" i="26"/>
  <c r="AF93" i="26"/>
  <c r="AF180" i="26"/>
  <c r="AF136" i="26"/>
  <c r="AF124" i="26"/>
  <c r="AF116" i="26"/>
  <c r="AF123" i="26"/>
  <c r="AF115" i="26"/>
  <c r="AF107" i="26"/>
  <c r="AF95" i="26"/>
  <c r="AF87" i="26"/>
  <c r="AF79" i="26"/>
  <c r="AF71" i="26"/>
  <c r="AF63" i="26"/>
  <c r="AF55" i="26"/>
  <c r="AF47" i="26"/>
  <c r="AF39" i="26"/>
  <c r="AF31" i="26"/>
  <c r="AF23" i="26"/>
  <c r="AF203" i="26"/>
  <c r="AF195" i="26"/>
  <c r="AF182" i="26"/>
  <c r="AF138" i="26"/>
  <c r="AF122" i="26"/>
  <c r="AF114" i="26"/>
  <c r="AF106" i="26"/>
  <c r="AF98" i="26"/>
  <c r="AF90" i="26"/>
  <c r="AF82" i="26"/>
  <c r="AF74" i="26"/>
  <c r="AF66" i="26"/>
  <c r="AF58" i="26"/>
  <c r="AF38" i="26"/>
  <c r="AF30" i="26"/>
  <c r="AF22" i="26"/>
  <c r="AF14" i="26"/>
  <c r="AF198" i="26"/>
  <c r="AF185" i="26"/>
  <c r="AG185" i="26" s="1"/>
  <c r="AF141" i="26"/>
  <c r="AF133" i="26"/>
  <c r="AF101" i="26"/>
  <c r="AF89" i="26"/>
  <c r="AF81" i="26"/>
  <c r="AF73" i="26"/>
  <c r="AF65" i="26"/>
  <c r="AF57" i="26"/>
  <c r="AF49" i="26"/>
  <c r="AF41" i="26"/>
  <c r="AF33" i="26"/>
  <c r="AF25" i="26"/>
  <c r="AF17" i="26"/>
  <c r="AF201" i="26"/>
  <c r="AF188" i="26"/>
  <c r="AF112" i="26"/>
  <c r="AF104" i="26"/>
  <c r="AF96" i="26"/>
  <c r="AF88" i="26"/>
  <c r="AF80" i="26"/>
  <c r="AF72" i="26"/>
  <c r="AF64" i="26"/>
  <c r="AF56" i="26"/>
  <c r="AF48" i="26"/>
  <c r="AF40" i="26"/>
  <c r="AF32" i="26"/>
  <c r="AF24" i="26"/>
  <c r="AF26" i="27"/>
  <c r="AG26" i="27" s="1"/>
  <c r="AF172" i="27"/>
  <c r="AF156" i="27"/>
  <c r="AF144" i="27"/>
  <c r="AF174" i="27"/>
  <c r="AF168" i="27"/>
  <c r="AF180" i="27"/>
  <c r="AF165" i="27"/>
  <c r="AF169" i="27"/>
  <c r="AF142" i="27"/>
  <c r="AF182" i="27"/>
  <c r="AF153" i="27"/>
  <c r="AF173" i="27"/>
  <c r="AF181" i="27"/>
  <c r="AF152" i="27"/>
  <c r="AF166" i="27"/>
  <c r="AF143" i="27"/>
  <c r="AF147" i="27"/>
  <c r="AF151" i="27"/>
  <c r="AF155" i="27"/>
  <c r="AF159" i="27"/>
  <c r="AH199" i="27"/>
  <c r="AF164" i="27"/>
  <c r="AF175" i="27"/>
  <c r="AF179" i="27"/>
  <c r="AF154" i="27"/>
  <c r="AF145" i="27"/>
  <c r="AF200" i="27"/>
  <c r="AF177" i="27"/>
  <c r="AF150" i="27"/>
  <c r="AF160" i="27"/>
  <c r="AF178" i="27"/>
  <c r="AF199" i="27"/>
  <c r="AF148" i="27"/>
  <c r="AF167" i="27"/>
  <c r="AF171" i="27"/>
  <c r="AF146" i="27"/>
  <c r="AF158" i="27"/>
  <c r="AF170" i="27"/>
  <c r="AF149" i="27"/>
  <c r="AF157" i="27"/>
  <c r="AF201" i="27"/>
  <c r="AF176" i="27"/>
  <c r="AH146" i="27"/>
  <c r="AH157" i="27"/>
  <c r="AH160" i="27"/>
  <c r="AH151" i="27"/>
  <c r="AH148" i="27"/>
  <c r="AH170" i="27"/>
  <c r="AH143" i="27"/>
  <c r="AH179" i="27"/>
  <c r="AH155" i="27"/>
  <c r="AH166" i="27"/>
  <c r="AH152" i="27"/>
  <c r="AH153" i="27"/>
  <c r="AH159" i="27"/>
  <c r="AH164" i="27"/>
  <c r="AH181" i="27"/>
  <c r="AH165" i="27"/>
  <c r="AH176" i="27"/>
  <c r="AH154" i="27"/>
  <c r="AH175" i="27"/>
  <c r="AH147" i="27"/>
  <c r="AH173" i="27"/>
  <c r="AH177" i="27"/>
  <c r="AH149" i="27"/>
  <c r="AH156" i="27"/>
  <c r="AH182" i="27"/>
  <c r="AH178" i="27"/>
  <c r="AH142" i="27"/>
  <c r="AH171" i="27"/>
  <c r="AH150" i="27"/>
  <c r="AH144" i="27"/>
  <c r="AH169" i="27"/>
  <c r="AH200" i="27"/>
  <c r="AH145" i="27"/>
  <c r="AH172" i="27"/>
  <c r="AH158" i="27"/>
  <c r="AH168" i="27"/>
  <c r="AH174" i="27"/>
  <c r="AH167" i="27"/>
  <c r="AH180" i="27"/>
  <c r="AH201" i="27"/>
  <c r="AF197" i="27"/>
  <c r="AG197" i="27" s="1"/>
  <c r="AF162" i="27"/>
  <c r="AG162" i="27" s="1"/>
  <c r="AF127" i="27"/>
  <c r="AG127" i="27" s="1"/>
  <c r="AF203" i="27"/>
  <c r="AG203" i="27" s="1"/>
  <c r="AF184" i="27"/>
  <c r="AG184" i="27" s="1"/>
  <c r="AF130" i="27"/>
  <c r="AG130" i="27" s="1"/>
  <c r="AF202" i="27"/>
  <c r="AG202" i="27" s="1"/>
  <c r="AF183" i="27"/>
  <c r="AG183" i="27" s="1"/>
  <c r="AF129" i="27"/>
  <c r="AG129" i="27" s="1"/>
  <c r="AF193" i="27"/>
  <c r="AG193" i="27" s="1"/>
  <c r="AF139" i="27"/>
  <c r="AG139" i="27" s="1"/>
  <c r="AF123" i="27"/>
  <c r="AG123" i="27" s="1"/>
  <c r="AF196" i="27"/>
  <c r="AG196" i="27" s="1"/>
  <c r="AF161" i="27"/>
  <c r="AG161" i="27" s="1"/>
  <c r="AF126" i="27"/>
  <c r="AG126" i="27" s="1"/>
  <c r="AF195" i="27"/>
  <c r="AG195" i="27" s="1"/>
  <c r="AF141" i="27"/>
  <c r="AG141" i="27" s="1"/>
  <c r="AF125" i="27"/>
  <c r="AG125" i="27" s="1"/>
  <c r="AF189" i="27"/>
  <c r="AG189" i="27" s="1"/>
  <c r="AF135" i="27"/>
  <c r="AG135" i="27" s="1"/>
  <c r="AF192" i="27"/>
  <c r="AG192" i="27" s="1"/>
  <c r="AF138" i="27"/>
  <c r="AG138" i="27" s="1"/>
  <c r="AF122" i="27"/>
  <c r="AG122" i="27" s="1"/>
  <c r="AF191" i="27"/>
  <c r="AG191" i="27" s="1"/>
  <c r="AF137" i="27"/>
  <c r="AG137" i="27" s="1"/>
  <c r="AF204" i="27"/>
  <c r="AG204" i="27" s="1"/>
  <c r="AF185" i="27"/>
  <c r="AG185" i="27" s="1"/>
  <c r="AF131" i="27"/>
  <c r="AG131" i="27" s="1"/>
  <c r="AF188" i="27"/>
  <c r="AG188" i="27" s="1"/>
  <c r="AF134" i="27"/>
  <c r="AG134" i="27" s="1"/>
  <c r="AF187" i="27"/>
  <c r="AG187" i="27" s="1"/>
  <c r="AF133" i="27"/>
  <c r="AG133" i="27" s="1"/>
  <c r="AF205" i="27"/>
  <c r="AG205" i="27" s="1"/>
  <c r="AF186" i="27"/>
  <c r="AG186" i="27" s="1"/>
  <c r="AF132" i="27"/>
  <c r="AG132" i="27" s="1"/>
  <c r="K211" i="28"/>
  <c r="Q211" i="28"/>
  <c r="W211" i="28"/>
  <c r="AF191" i="30"/>
  <c r="AG191" i="30" s="1"/>
  <c r="AH191" i="30" s="1"/>
  <c r="AF195" i="30"/>
  <c r="AG195" i="30" s="1"/>
  <c r="AH195" i="30" s="1"/>
  <c r="AF204" i="30"/>
  <c r="AG204" i="30" s="1"/>
  <c r="AH204" i="30" s="1"/>
  <c r="AF88" i="30"/>
  <c r="AG88" i="30" s="1"/>
  <c r="AH88" i="30" s="1"/>
  <c r="AF92" i="30"/>
  <c r="AG92" i="30" s="1"/>
  <c r="AH92" i="30" s="1"/>
  <c r="AF96" i="30"/>
  <c r="AG96" i="30" s="1"/>
  <c r="AH96" i="30" s="1"/>
  <c r="AF106" i="30"/>
  <c r="AG106" i="30" s="1"/>
  <c r="AH106" i="30" s="1"/>
  <c r="AF205" i="30"/>
  <c r="AG205" i="30" s="1"/>
  <c r="AH205" i="30" s="1"/>
  <c r="AF99" i="30"/>
  <c r="AG99" i="30" s="1"/>
  <c r="AH99" i="30" s="1"/>
  <c r="AF116" i="30"/>
  <c r="AG116" i="30" s="1"/>
  <c r="AH116" i="30" s="1"/>
  <c r="AF120" i="30"/>
  <c r="AG120" i="30" s="1"/>
  <c r="AH120" i="30" s="1"/>
  <c r="AF124" i="30"/>
  <c r="AG124" i="30" s="1"/>
  <c r="AH124" i="30" s="1"/>
  <c r="AF128" i="30"/>
  <c r="AG128" i="30" s="1"/>
  <c r="AH128" i="30" s="1"/>
  <c r="AF132" i="30"/>
  <c r="AG132" i="30" s="1"/>
  <c r="AH132" i="30" s="1"/>
  <c r="AF136" i="30"/>
  <c r="AG136" i="30" s="1"/>
  <c r="AH136" i="30" s="1"/>
  <c r="AF140" i="30"/>
  <c r="AG140" i="30" s="1"/>
  <c r="AH140" i="30" s="1"/>
  <c r="AF144" i="30"/>
  <c r="AG144" i="30" s="1"/>
  <c r="AH144" i="30" s="1"/>
  <c r="AF148" i="30"/>
  <c r="AG148" i="30" s="1"/>
  <c r="AH148" i="30" s="1"/>
  <c r="AF152" i="30"/>
  <c r="AG152" i="30" s="1"/>
  <c r="AH152" i="30" s="1"/>
  <c r="AF156" i="30"/>
  <c r="AG156" i="30" s="1"/>
  <c r="AH156" i="30" s="1"/>
  <c r="AF160" i="30"/>
  <c r="AG160" i="30" s="1"/>
  <c r="AH160" i="30" s="1"/>
  <c r="AF115" i="30"/>
  <c r="AG115" i="30" s="1"/>
  <c r="AH115" i="30" s="1"/>
  <c r="AF135" i="30"/>
  <c r="AG135" i="30" s="1"/>
  <c r="AH135" i="30" s="1"/>
  <c r="AF147" i="30"/>
  <c r="AG147" i="30" s="1"/>
  <c r="AH147" i="30" s="1"/>
  <c r="AF159" i="30"/>
  <c r="AG159" i="30" s="1"/>
  <c r="AH159" i="30" s="1"/>
  <c r="AF101" i="30"/>
  <c r="AG101" i="30" s="1"/>
  <c r="AH101" i="30" s="1"/>
  <c r="AF100" i="30"/>
  <c r="AG100" i="30" s="1"/>
  <c r="AH100" i="30" s="1"/>
  <c r="AF182" i="30"/>
  <c r="AG182" i="30" s="1"/>
  <c r="AH182" i="30" s="1"/>
  <c r="AF206" i="30"/>
  <c r="AG206" i="30" s="1"/>
  <c r="AH206" i="30" s="1"/>
  <c r="AF190" i="30"/>
  <c r="AG190" i="30" s="1"/>
  <c r="AH190" i="30" s="1"/>
  <c r="AF89" i="30"/>
  <c r="AG89" i="30" s="1"/>
  <c r="AH89" i="30" s="1"/>
  <c r="AF165" i="30"/>
  <c r="AG165" i="30" s="1"/>
  <c r="AH165" i="30" s="1"/>
  <c r="AF167" i="30"/>
  <c r="AG167" i="30" s="1"/>
  <c r="AH167" i="30" s="1"/>
  <c r="AF171" i="30"/>
  <c r="AG171" i="30" s="1"/>
  <c r="AH171" i="30" s="1"/>
  <c r="AF175" i="30"/>
  <c r="AG175" i="30" s="1"/>
  <c r="AH175" i="30" s="1"/>
  <c r="AF179" i="30"/>
  <c r="AG179" i="30" s="1"/>
  <c r="AH179" i="30" s="1"/>
  <c r="AF183" i="30"/>
  <c r="AG183" i="30" s="1"/>
  <c r="AH183" i="30" s="1"/>
  <c r="AF187" i="30"/>
  <c r="AG187" i="30" s="1"/>
  <c r="AH187" i="30" s="1"/>
  <c r="AF202" i="30"/>
  <c r="AG202" i="30" s="1"/>
  <c r="AH202" i="30" s="1"/>
  <c r="AF109" i="30"/>
  <c r="AG109" i="30" s="1"/>
  <c r="AH109" i="30" s="1"/>
  <c r="AF113" i="30"/>
  <c r="AG113" i="30" s="1"/>
  <c r="AH113" i="30" s="1"/>
  <c r="AF117" i="30"/>
  <c r="AG117" i="30" s="1"/>
  <c r="AH117" i="30" s="1"/>
  <c r="AF121" i="30"/>
  <c r="AG121" i="30" s="1"/>
  <c r="AH121" i="30" s="1"/>
  <c r="AF125" i="30"/>
  <c r="AG125" i="30" s="1"/>
  <c r="AH125" i="30" s="1"/>
  <c r="AF129" i="30"/>
  <c r="AG129" i="30" s="1"/>
  <c r="AH129" i="30" s="1"/>
  <c r="AF133" i="30"/>
  <c r="AG133" i="30" s="1"/>
  <c r="AH133" i="30" s="1"/>
  <c r="AF137" i="30"/>
  <c r="AG137" i="30" s="1"/>
  <c r="AH137" i="30" s="1"/>
  <c r="AF141" i="30"/>
  <c r="AG141" i="30" s="1"/>
  <c r="AH141" i="30" s="1"/>
  <c r="AF145" i="30"/>
  <c r="AG145" i="30" s="1"/>
  <c r="AH145" i="30" s="1"/>
  <c r="AF149" i="30"/>
  <c r="AG149" i="30" s="1"/>
  <c r="AH149" i="30" s="1"/>
  <c r="AF153" i="30"/>
  <c r="AG153" i="30" s="1"/>
  <c r="AH153" i="30" s="1"/>
  <c r="AF157" i="30"/>
  <c r="AG157" i="30" s="1"/>
  <c r="AH157" i="30" s="1"/>
  <c r="AF161" i="30"/>
  <c r="AG161" i="30" s="1"/>
  <c r="AH161" i="30" s="1"/>
  <c r="AF93" i="30"/>
  <c r="AG93" i="30" s="1"/>
  <c r="AH93" i="30" s="1"/>
  <c r="AF105" i="30"/>
  <c r="AG105" i="30" s="1"/>
  <c r="AH105" i="30" s="1"/>
  <c r="AF102" i="30"/>
  <c r="AG102" i="30" s="1"/>
  <c r="AH102" i="30" s="1"/>
  <c r="AF168" i="30"/>
  <c r="AG168" i="30" s="1"/>
  <c r="AH168" i="30" s="1"/>
  <c r="AF172" i="30"/>
  <c r="AG172" i="30" s="1"/>
  <c r="AH172" i="30" s="1"/>
  <c r="AF176" i="30"/>
  <c r="AG176" i="30" s="1"/>
  <c r="AH176" i="30" s="1"/>
  <c r="AF180" i="30"/>
  <c r="AG180" i="30" s="1"/>
  <c r="AH180" i="30" s="1"/>
  <c r="AF184" i="30"/>
  <c r="AG184" i="30" s="1"/>
  <c r="AH184" i="30" s="1"/>
  <c r="AF199" i="30"/>
  <c r="AG199" i="30" s="1"/>
  <c r="AH199" i="30" s="1"/>
  <c r="AF203" i="30"/>
  <c r="AG203" i="30" s="1"/>
  <c r="AH203" i="30" s="1"/>
  <c r="AF108" i="30"/>
  <c r="AG108" i="30" s="1"/>
  <c r="AH108" i="30" s="1"/>
  <c r="AF112" i="30"/>
  <c r="AG112" i="30" s="1"/>
  <c r="AH112" i="30" s="1"/>
  <c r="AF163" i="30"/>
  <c r="AG163" i="30" s="1"/>
  <c r="AH163" i="30" s="1"/>
  <c r="AF192" i="30"/>
  <c r="AG192" i="30" s="1"/>
  <c r="AH192" i="30" s="1"/>
  <c r="AF196" i="30"/>
  <c r="AG196" i="30" s="1"/>
  <c r="AH196" i="30" s="1"/>
  <c r="AF87" i="30"/>
  <c r="AG87" i="30" s="1"/>
  <c r="AH87" i="30" s="1"/>
  <c r="AF91" i="30"/>
  <c r="AG91" i="30" s="1"/>
  <c r="AH91" i="30" s="1"/>
  <c r="AF103" i="30"/>
  <c r="AG103" i="30" s="1"/>
  <c r="AH103" i="30" s="1"/>
  <c r="AF123" i="30"/>
  <c r="AG123" i="30" s="1"/>
  <c r="AH123" i="30" s="1"/>
  <c r="AF139" i="30"/>
  <c r="AG139" i="30" s="1"/>
  <c r="AH139" i="30" s="1"/>
  <c r="AF155" i="30"/>
  <c r="AG155" i="30" s="1"/>
  <c r="AH155" i="30" s="1"/>
  <c r="AF104" i="30"/>
  <c r="AG104" i="30" s="1"/>
  <c r="AH104" i="30" s="1"/>
  <c r="AF170" i="30"/>
  <c r="AG170" i="30" s="1"/>
  <c r="AH170" i="30" s="1"/>
  <c r="AF178" i="30"/>
  <c r="AG178" i="30" s="1"/>
  <c r="AH178" i="30" s="1"/>
  <c r="AF201" i="30"/>
  <c r="AG201" i="30" s="1"/>
  <c r="AH201" i="30" s="1"/>
  <c r="AF110" i="30"/>
  <c r="AG110" i="30" s="1"/>
  <c r="AH110" i="30" s="1"/>
  <c r="AF194" i="30"/>
  <c r="AG194" i="30" s="1"/>
  <c r="AH194" i="30" s="1"/>
  <c r="AF97" i="30"/>
  <c r="AG97" i="30" s="1"/>
  <c r="AH97" i="30" s="1"/>
  <c r="AF189" i="30"/>
  <c r="AG189" i="30" s="1"/>
  <c r="AH189" i="30" s="1"/>
  <c r="AF193" i="30"/>
  <c r="AG193" i="30" s="1"/>
  <c r="AH193" i="30" s="1"/>
  <c r="AF197" i="30"/>
  <c r="AG197" i="30" s="1"/>
  <c r="AH197" i="30" s="1"/>
  <c r="AF86" i="30"/>
  <c r="AG86" i="30" s="1"/>
  <c r="AH86" i="30" s="1"/>
  <c r="AF90" i="30"/>
  <c r="AG90" i="30" s="1"/>
  <c r="AH90" i="30" s="1"/>
  <c r="AF94" i="30"/>
  <c r="AG94" i="30" s="1"/>
  <c r="AH94" i="30" s="1"/>
  <c r="AF98" i="30"/>
  <c r="AG98" i="30" s="1"/>
  <c r="AH98" i="30" s="1"/>
  <c r="AF188" i="30"/>
  <c r="AG188" i="30" s="1"/>
  <c r="AH188" i="30" s="1"/>
  <c r="AF95" i="30"/>
  <c r="AG95" i="30" s="1"/>
  <c r="AH95" i="30" s="1"/>
  <c r="AF114" i="30"/>
  <c r="AG114" i="30" s="1"/>
  <c r="AH114" i="30" s="1"/>
  <c r="AF118" i="30"/>
  <c r="AG118" i="30" s="1"/>
  <c r="AH118" i="30" s="1"/>
  <c r="AF122" i="30"/>
  <c r="AG122" i="30" s="1"/>
  <c r="AH122" i="30" s="1"/>
  <c r="AF126" i="30"/>
  <c r="AG126" i="30" s="1"/>
  <c r="AH126" i="30" s="1"/>
  <c r="AF130" i="30"/>
  <c r="AG130" i="30" s="1"/>
  <c r="AH130" i="30" s="1"/>
  <c r="AF134" i="30"/>
  <c r="AG134" i="30" s="1"/>
  <c r="AH134" i="30" s="1"/>
  <c r="AF138" i="30"/>
  <c r="AG138" i="30" s="1"/>
  <c r="AH138" i="30" s="1"/>
  <c r="AF142" i="30"/>
  <c r="AG142" i="30" s="1"/>
  <c r="AH142" i="30" s="1"/>
  <c r="AF146" i="30"/>
  <c r="AG146" i="30" s="1"/>
  <c r="AH146" i="30" s="1"/>
  <c r="AF150" i="30"/>
  <c r="AG150" i="30" s="1"/>
  <c r="AH150" i="30" s="1"/>
  <c r="AF154" i="30"/>
  <c r="AG154" i="30" s="1"/>
  <c r="AH154" i="30" s="1"/>
  <c r="AF158" i="30"/>
  <c r="AG158" i="30" s="1"/>
  <c r="AH158" i="30" s="1"/>
  <c r="AF162" i="30"/>
  <c r="AG162" i="30" s="1"/>
  <c r="AH162" i="30" s="1"/>
  <c r="AF169" i="30"/>
  <c r="AG169" i="30" s="1"/>
  <c r="AH169" i="30" s="1"/>
  <c r="AF173" i="30"/>
  <c r="AG173" i="30" s="1"/>
  <c r="AH173" i="30" s="1"/>
  <c r="AF177" i="30"/>
  <c r="AG177" i="30" s="1"/>
  <c r="AH177" i="30" s="1"/>
  <c r="AF181" i="30"/>
  <c r="AG181" i="30" s="1"/>
  <c r="AH181" i="30" s="1"/>
  <c r="AF185" i="30"/>
  <c r="AG185" i="30" s="1"/>
  <c r="AH185" i="30" s="1"/>
  <c r="AF200" i="30"/>
  <c r="AG200" i="30" s="1"/>
  <c r="AH200" i="30" s="1"/>
  <c r="AF107" i="30"/>
  <c r="AG107" i="30" s="1"/>
  <c r="AH107" i="30" s="1"/>
  <c r="AF111" i="30"/>
  <c r="AG111" i="30" s="1"/>
  <c r="AH111" i="30" s="1"/>
  <c r="AF119" i="30"/>
  <c r="AG119" i="30" s="1"/>
  <c r="AH119" i="30" s="1"/>
  <c r="AF127" i="30"/>
  <c r="AG127" i="30" s="1"/>
  <c r="AH127" i="30" s="1"/>
  <c r="AF131" i="30"/>
  <c r="AG131" i="30" s="1"/>
  <c r="AH131" i="30" s="1"/>
  <c r="AF143" i="30"/>
  <c r="AG143" i="30" s="1"/>
  <c r="AH143" i="30" s="1"/>
  <c r="AF151" i="30"/>
  <c r="AG151" i="30" s="1"/>
  <c r="AH151" i="30" s="1"/>
  <c r="AF164" i="30"/>
  <c r="AG164" i="30" s="1"/>
  <c r="AH164" i="30" s="1"/>
  <c r="AF166" i="30"/>
  <c r="AG166" i="30" s="1"/>
  <c r="AH166" i="30" s="1"/>
  <c r="AF174" i="30"/>
  <c r="AG174" i="30" s="1"/>
  <c r="AH174" i="30" s="1"/>
  <c r="AF186" i="30"/>
  <c r="AG186" i="30" s="1"/>
  <c r="AH186" i="30" s="1"/>
  <c r="AF198" i="30"/>
  <c r="AG198" i="30" s="1"/>
  <c r="AH198" i="30" s="1"/>
  <c r="AF50" i="30"/>
  <c r="AG50" i="30" s="1"/>
  <c r="AH50" i="30" s="1"/>
  <c r="AF41" i="30"/>
  <c r="AG41" i="30" s="1"/>
  <c r="AH41" i="30" s="1"/>
  <c r="AF31" i="30"/>
  <c r="AG31" i="30" s="1"/>
  <c r="AH31" i="30" s="1"/>
  <c r="AF22" i="30"/>
  <c r="AF55" i="30"/>
  <c r="AG55" i="30" s="1"/>
  <c r="AH55" i="30" s="1"/>
  <c r="AF38" i="30"/>
  <c r="AG38" i="30" s="1"/>
  <c r="AH38" i="30" s="1"/>
  <c r="AF29" i="30"/>
  <c r="AG29" i="30" s="1"/>
  <c r="AH29" i="30" s="1"/>
  <c r="AF15" i="30"/>
  <c r="AF18" i="30"/>
  <c r="AF77" i="30"/>
  <c r="AG77" i="30" s="1"/>
  <c r="AH77" i="30" s="1"/>
  <c r="AF68" i="30"/>
  <c r="AG68" i="30" s="1"/>
  <c r="AH68" i="30" s="1"/>
  <c r="AF59" i="30"/>
  <c r="AG59" i="30" s="1"/>
  <c r="AH59" i="30" s="1"/>
  <c r="AF63" i="30"/>
  <c r="AG63" i="30" s="1"/>
  <c r="AH63" i="30" s="1"/>
  <c r="AF85" i="30"/>
  <c r="AG85" i="30" s="1"/>
  <c r="AH85" i="30" s="1"/>
  <c r="AF76" i="30"/>
  <c r="AG76" i="30" s="1"/>
  <c r="AH76" i="30" s="1"/>
  <c r="AF67" i="30"/>
  <c r="AG67" i="30" s="1"/>
  <c r="AH67" i="30" s="1"/>
  <c r="AF58" i="30"/>
  <c r="AG58" i="30" s="1"/>
  <c r="AH58" i="30" s="1"/>
  <c r="AF49" i="30"/>
  <c r="AG49" i="30" s="1"/>
  <c r="AH49" i="30" s="1"/>
  <c r="AF39" i="30"/>
  <c r="AG39" i="30" s="1"/>
  <c r="AH39" i="30" s="1"/>
  <c r="AF30" i="30"/>
  <c r="AG30" i="30" s="1"/>
  <c r="AH30" i="30" s="1"/>
  <c r="AF21" i="30"/>
  <c r="AF25" i="30"/>
  <c r="AG25" i="30" s="1"/>
  <c r="AH25" i="30" s="1"/>
  <c r="AF84" i="30"/>
  <c r="AG84" i="30" s="1"/>
  <c r="AH84" i="30" s="1"/>
  <c r="AF75" i="30"/>
  <c r="AG75" i="30" s="1"/>
  <c r="AH75" i="30" s="1"/>
  <c r="AF66" i="30"/>
  <c r="AG66" i="30" s="1"/>
  <c r="AH66" i="30" s="1"/>
  <c r="AF57" i="30"/>
  <c r="AG57" i="30" s="1"/>
  <c r="AH57" i="30" s="1"/>
  <c r="AF47" i="30"/>
  <c r="AG47" i="30" s="1"/>
  <c r="AH47" i="30" s="1"/>
  <c r="AF54" i="30"/>
  <c r="AG54" i="30" s="1"/>
  <c r="AH54" i="30" s="1"/>
  <c r="AF45" i="30"/>
  <c r="AG45" i="30" s="1"/>
  <c r="AH45" i="30" s="1"/>
  <c r="AF36" i="30"/>
  <c r="AG36" i="30" s="1"/>
  <c r="AH36" i="30" s="1"/>
  <c r="AF27" i="30"/>
  <c r="AG27" i="30" s="1"/>
  <c r="AH27" i="30" s="1"/>
  <c r="AF17" i="30"/>
  <c r="AF33" i="30"/>
  <c r="AG33" i="30" s="1"/>
  <c r="AH33" i="30" s="1"/>
  <c r="AF34" i="30"/>
  <c r="AG34" i="30" s="1"/>
  <c r="AH34" i="30" s="1"/>
  <c r="AF24" i="30"/>
  <c r="AG24" i="30" s="1"/>
  <c r="AH24" i="30" s="1"/>
  <c r="AF79" i="30"/>
  <c r="AG79" i="30" s="1"/>
  <c r="AH79" i="30" s="1"/>
  <c r="AF82" i="30"/>
  <c r="AG82" i="30" s="1"/>
  <c r="AH82" i="30" s="1"/>
  <c r="AF73" i="30"/>
  <c r="AG73" i="30" s="1"/>
  <c r="AH73" i="30" s="1"/>
  <c r="AF64" i="30"/>
  <c r="AG64" i="30" s="1"/>
  <c r="AH64" i="30" s="1"/>
  <c r="AF81" i="30"/>
  <c r="AG81" i="30" s="1"/>
  <c r="AH81" i="30" s="1"/>
  <c r="AF72" i="30"/>
  <c r="AG72" i="30" s="1"/>
  <c r="AH72" i="30" s="1"/>
  <c r="AF62" i="30"/>
  <c r="AG62" i="30" s="1"/>
  <c r="AH62" i="30" s="1"/>
  <c r="AF53" i="30"/>
  <c r="AG53" i="30" s="1"/>
  <c r="AH53" i="30" s="1"/>
  <c r="AF44" i="30"/>
  <c r="AG44" i="30" s="1"/>
  <c r="AH44" i="30" s="1"/>
  <c r="AF35" i="30"/>
  <c r="AG35" i="30" s="1"/>
  <c r="AH35" i="30" s="1"/>
  <c r="AF26" i="30"/>
  <c r="AG26" i="30" s="1"/>
  <c r="AH26" i="30" s="1"/>
  <c r="AF16" i="30"/>
  <c r="AF80" i="30"/>
  <c r="AG80" i="30" s="1"/>
  <c r="AH80" i="30" s="1"/>
  <c r="AF70" i="30"/>
  <c r="AG70" i="30" s="1"/>
  <c r="AH70" i="30" s="1"/>
  <c r="AF61" i="30"/>
  <c r="AG61" i="30" s="1"/>
  <c r="AH61" i="30" s="1"/>
  <c r="AF52" i="30"/>
  <c r="AG52" i="30" s="1"/>
  <c r="AH52" i="30" s="1"/>
  <c r="AF43" i="30"/>
  <c r="AG43" i="30" s="1"/>
  <c r="AH43" i="30" s="1"/>
  <c r="AF20" i="30"/>
  <c r="AF48" i="30"/>
  <c r="AG48" i="30" s="1"/>
  <c r="AH48" i="30" s="1"/>
  <c r="AF71" i="30"/>
  <c r="AG71" i="30" s="1"/>
  <c r="AH71" i="30" s="1"/>
  <c r="N208" i="30"/>
  <c r="T208" i="30"/>
  <c r="AH19" i="23"/>
  <c r="AH49" i="23"/>
  <c r="AH80" i="23"/>
  <c r="AH107" i="23"/>
  <c r="AH194" i="23"/>
  <c r="AD208" i="30"/>
  <c r="Z208" i="30"/>
  <c r="AH51" i="27"/>
  <c r="AH49" i="27"/>
  <c r="AH68" i="27"/>
  <c r="AH84" i="27"/>
  <c r="AH66" i="27"/>
  <c r="AH82" i="27"/>
  <c r="AH73" i="27"/>
  <c r="AH89" i="27"/>
  <c r="AH72" i="27"/>
  <c r="AH88" i="27"/>
  <c r="AH92" i="27"/>
  <c r="AH95" i="27"/>
  <c r="AH16" i="28"/>
  <c r="AH75" i="28"/>
  <c r="AH73" i="28"/>
  <c r="AH71" i="28"/>
  <c r="AH78" i="28"/>
  <c r="AH91" i="28"/>
  <c r="AH107" i="28"/>
  <c r="AH98" i="28"/>
  <c r="AH114" i="28"/>
  <c r="AH97" i="28"/>
  <c r="AH113" i="28"/>
  <c r="AH88" i="28"/>
  <c r="AH104" i="28"/>
  <c r="AH100" i="28"/>
  <c r="AH95" i="28"/>
  <c r="AH111" i="28"/>
  <c r="AH94" i="28"/>
  <c r="AH110" i="28"/>
  <c r="AH101" i="28"/>
  <c r="AH108" i="28"/>
  <c r="AH119" i="28"/>
  <c r="AH117" i="28"/>
  <c r="AH132" i="25"/>
  <c r="AH205" i="25"/>
  <c r="AH196" i="25"/>
  <c r="AH203" i="25"/>
  <c r="AH194" i="25"/>
  <c r="AH193" i="25"/>
  <c r="AH21" i="25"/>
  <c r="AH206" i="24"/>
  <c r="AH131" i="24"/>
  <c r="AH100" i="24"/>
  <c r="AH68" i="24"/>
  <c r="AH36" i="24"/>
  <c r="AH198" i="24"/>
  <c r="AH124" i="24"/>
  <c r="AH93" i="24"/>
  <c r="AH61" i="24"/>
  <c r="AH28" i="24"/>
  <c r="AH141" i="24"/>
  <c r="AH110" i="24"/>
  <c r="AH78" i="24"/>
  <c r="AH45" i="24"/>
  <c r="AH200" i="24"/>
  <c r="AH126" i="24"/>
  <c r="AH95" i="24"/>
  <c r="AH63" i="24"/>
  <c r="AH31" i="24"/>
  <c r="AH193" i="24"/>
  <c r="AH121" i="24"/>
  <c r="AH89" i="24"/>
  <c r="AH55" i="24"/>
  <c r="AH23" i="24"/>
  <c r="AH186" i="24"/>
  <c r="AH109" i="24"/>
  <c r="AH81" i="24"/>
  <c r="AH48" i="24"/>
  <c r="AH16" i="24"/>
  <c r="AH137" i="24"/>
  <c r="AH105" i="24"/>
  <c r="AH74" i="24"/>
  <c r="AH41" i="24"/>
  <c r="AH205" i="24"/>
  <c r="AH130" i="24"/>
  <c r="AH99" i="24"/>
  <c r="AH67" i="24"/>
  <c r="AH35" i="24"/>
  <c r="AH101" i="26"/>
  <c r="AH124" i="26"/>
  <c r="AH122" i="26"/>
  <c r="AH89" i="26"/>
  <c r="AH112" i="26"/>
  <c r="AH103" i="26"/>
  <c r="AH102" i="27"/>
  <c r="AH118" i="27"/>
  <c r="AH134" i="27"/>
  <c r="AH188" i="27"/>
  <c r="AH162" i="27"/>
  <c r="AH29" i="27"/>
  <c r="AH101" i="27"/>
  <c r="AH117" i="27"/>
  <c r="AH133" i="27"/>
  <c r="AH187" i="27"/>
  <c r="AH28" i="27"/>
  <c r="AH44" i="27"/>
  <c r="AH100" i="27"/>
  <c r="AH116" i="27"/>
  <c r="AH132" i="27"/>
  <c r="AH194" i="27"/>
  <c r="AH163" i="27"/>
  <c r="AH111" i="27"/>
  <c r="AH19" i="27"/>
  <c r="AH35" i="27"/>
  <c r="AH107" i="27"/>
  <c r="AH123" i="27"/>
  <c r="AH139" i="27"/>
  <c r="AH204" i="27"/>
  <c r="AH112" i="27"/>
  <c r="AH18" i="27"/>
  <c r="AH98" i="27"/>
  <c r="AH114" i="27"/>
  <c r="AH130" i="27"/>
  <c r="AH184" i="27"/>
  <c r="AH203" i="27"/>
  <c r="AH136" i="27"/>
  <c r="AH197" i="27"/>
  <c r="AH97" i="27"/>
  <c r="AH113" i="27"/>
  <c r="AH129" i="27"/>
  <c r="AH183" i="27"/>
  <c r="AH202" i="27"/>
  <c r="AH198" i="27"/>
  <c r="AH103" i="27"/>
  <c r="AH199" i="23"/>
  <c r="AH192" i="23"/>
  <c r="AH102" i="23"/>
  <c r="AF103" i="22"/>
  <c r="AG103" i="22" s="1"/>
  <c r="AH103" i="22" s="1"/>
  <c r="AF39" i="22"/>
  <c r="AG39" i="22" s="1"/>
  <c r="AH39" i="22" s="1"/>
  <c r="AF17" i="33"/>
  <c r="AF29" i="33"/>
  <c r="AK29" i="33" s="1"/>
  <c r="AO29" i="33" s="1"/>
  <c r="AF61" i="33"/>
  <c r="AK61" i="33" s="1"/>
  <c r="AO61" i="33" s="1"/>
  <c r="AF93" i="33"/>
  <c r="AK93" i="33" s="1"/>
  <c r="AO93" i="33" s="1"/>
  <c r="AF117" i="33"/>
  <c r="AG117" i="33" s="1"/>
  <c r="AH117" i="33" s="1"/>
  <c r="AF125" i="33"/>
  <c r="AG125" i="33" s="1"/>
  <c r="AH125" i="33" s="1"/>
  <c r="AF133" i="33"/>
  <c r="AK133" i="33" s="1"/>
  <c r="AO133" i="33" s="1"/>
  <c r="AF141" i="33"/>
  <c r="AG141" i="33" s="1"/>
  <c r="AH141" i="33" s="1"/>
  <c r="AF16" i="32"/>
  <c r="AG16" i="32" s="1"/>
  <c r="AH16" i="32" s="1"/>
  <c r="AF24" i="32"/>
  <c r="AG24" i="32" s="1"/>
  <c r="AH24" i="32" s="1"/>
  <c r="AF32" i="32"/>
  <c r="AG32" i="32" s="1"/>
  <c r="AH32" i="32" s="1"/>
  <c r="AF40" i="32"/>
  <c r="AG40" i="32" s="1"/>
  <c r="AH40" i="32" s="1"/>
  <c r="AF48" i="32"/>
  <c r="AG48" i="32" s="1"/>
  <c r="AH48" i="32" s="1"/>
  <c r="AF57" i="32"/>
  <c r="AG57" i="32" s="1"/>
  <c r="AH57" i="32" s="1"/>
  <c r="AF65" i="32"/>
  <c r="AG65" i="32" s="1"/>
  <c r="AH65" i="32" s="1"/>
  <c r="AF73" i="32"/>
  <c r="AG73" i="32" s="1"/>
  <c r="AH73" i="32" s="1"/>
  <c r="AF81" i="32"/>
  <c r="AG81" i="32" s="1"/>
  <c r="AH81" i="32" s="1"/>
  <c r="AF89" i="32"/>
  <c r="AG89" i="32" s="1"/>
  <c r="AH89" i="32" s="1"/>
  <c r="AF97" i="32"/>
  <c r="AG97" i="32" s="1"/>
  <c r="AH97" i="32" s="1"/>
  <c r="AF105" i="32"/>
  <c r="AG105" i="32" s="1"/>
  <c r="AH105" i="32" s="1"/>
  <c r="AF113" i="32"/>
  <c r="AG113" i="32" s="1"/>
  <c r="AH113" i="32" s="1"/>
  <c r="AF169" i="32"/>
  <c r="AG169" i="32" s="1"/>
  <c r="AH169" i="32" s="1"/>
  <c r="AF177" i="32"/>
  <c r="AG177" i="32" s="1"/>
  <c r="AH177" i="32" s="1"/>
  <c r="AF185" i="32"/>
  <c r="AG185" i="32" s="1"/>
  <c r="AH185" i="32" s="1"/>
  <c r="AF193" i="32"/>
  <c r="AG193" i="32" s="1"/>
  <c r="AH193" i="32" s="1"/>
  <c r="AF201" i="32"/>
  <c r="AG201" i="32" s="1"/>
  <c r="AH201" i="32" s="1"/>
  <c r="AF16" i="31"/>
  <c r="AG16" i="31" s="1"/>
  <c r="AH16" i="31" s="1"/>
  <c r="AF28" i="31"/>
  <c r="AG28" i="31" s="1"/>
  <c r="AF60" i="31"/>
  <c r="AG60" i="31" s="1"/>
  <c r="AF92" i="31"/>
  <c r="AG92" i="31" s="1"/>
  <c r="AF116" i="31"/>
  <c r="AG116" i="31" s="1"/>
  <c r="AF124" i="31"/>
  <c r="AG124" i="31" s="1"/>
  <c r="AH124" i="31" s="1"/>
  <c r="AF176" i="31"/>
  <c r="AG176" i="31" s="1"/>
  <c r="AH176" i="31" s="1"/>
  <c r="AF192" i="31"/>
  <c r="AG192" i="31" s="1"/>
  <c r="AF18" i="28"/>
  <c r="AG18" i="28" s="1"/>
  <c r="AF38" i="28"/>
  <c r="AG38" i="28" s="1"/>
  <c r="AF84" i="28"/>
  <c r="AG84" i="28" s="1"/>
  <c r="AF108" i="28"/>
  <c r="AG108" i="28" s="1"/>
  <c r="AF128" i="28"/>
  <c r="AG128" i="28" s="1"/>
  <c r="AF148" i="28"/>
  <c r="AG148" i="28" s="1"/>
  <c r="AF192" i="28"/>
  <c r="AG192" i="28" s="1"/>
  <c r="AF124" i="27"/>
  <c r="AG124" i="27" s="1"/>
  <c r="AF163" i="27"/>
  <c r="AG163" i="27" s="1"/>
  <c r="AF16" i="26"/>
  <c r="AF28" i="26"/>
  <c r="AH36" i="26"/>
  <c r="AH48" i="26"/>
  <c r="AF60" i="26"/>
  <c r="AH68" i="26"/>
  <c r="AF92" i="26"/>
  <c r="AH100" i="26"/>
  <c r="AH116" i="26"/>
  <c r="AF132" i="26"/>
  <c r="AF197" i="26"/>
  <c r="AH18" i="25"/>
  <c r="AF42" i="25"/>
  <c r="AG42" i="25" s="1"/>
  <c r="AH120" i="26"/>
  <c r="AH132" i="26"/>
  <c r="AH140" i="26"/>
  <c r="AH110" i="25"/>
  <c r="AH118" i="25"/>
  <c r="AH126" i="25"/>
  <c r="AH134" i="25"/>
  <c r="AH109" i="26"/>
  <c r="AH117" i="26"/>
  <c r="AH63" i="25"/>
  <c r="AH71" i="25"/>
  <c r="AH79" i="25"/>
  <c r="AH87" i="25"/>
  <c r="AH95" i="25"/>
  <c r="AH103" i="25"/>
  <c r="AH111" i="25"/>
  <c r="AH119" i="25"/>
  <c r="AH127" i="25"/>
  <c r="AH204" i="23"/>
  <c r="AH171" i="23"/>
  <c r="AH164" i="23"/>
  <c r="AH105" i="23"/>
  <c r="AH96" i="23"/>
  <c r="AH79" i="23"/>
  <c r="AH71" i="23"/>
  <c r="AH63" i="23"/>
  <c r="AH55" i="23"/>
  <c r="AH48" i="23"/>
  <c r="AH39" i="23"/>
  <c r="AH32" i="23"/>
  <c r="AH23" i="23"/>
  <c r="AE211" i="28"/>
  <c r="AH46" i="26"/>
  <c r="AH135" i="26"/>
  <c r="AH143" i="26"/>
  <c r="AH187" i="26"/>
  <c r="AH200" i="26"/>
  <c r="AH17" i="25"/>
  <c r="AH202" i="23"/>
  <c r="AH178" i="23"/>
  <c r="AH170" i="23"/>
  <c r="AH111" i="23"/>
  <c r="AH103" i="23"/>
  <c r="AH86" i="23"/>
  <c r="AH77" i="23"/>
  <c r="AH69" i="23"/>
  <c r="AH61" i="23"/>
  <c r="AH54" i="23"/>
  <c r="AH45" i="23"/>
  <c r="AH38" i="23"/>
  <c r="AH29" i="23"/>
  <c r="AH21" i="23"/>
  <c r="AH72" i="26"/>
  <c r="AH80" i="26"/>
  <c r="AH88" i="26"/>
  <c r="AH96" i="26"/>
  <c r="AH104" i="26"/>
  <c r="AH188" i="26"/>
  <c r="AH201" i="26"/>
  <c r="AH22" i="25"/>
  <c r="AH30" i="25"/>
  <c r="AH38" i="25"/>
  <c r="AH46" i="25"/>
  <c r="AH54" i="25"/>
  <c r="AH62" i="25"/>
  <c r="AH70" i="25"/>
  <c r="AH78" i="25"/>
  <c r="AH86" i="25"/>
  <c r="AH94" i="25"/>
  <c r="AH183" i="23"/>
  <c r="AH177" i="23"/>
  <c r="AH169" i="23"/>
  <c r="AH110" i="23"/>
  <c r="AH94" i="23"/>
  <c r="AH85" i="23"/>
  <c r="AH76" i="23"/>
  <c r="AH68" i="23"/>
  <c r="AH60" i="23"/>
  <c r="AH53" i="23"/>
  <c r="AH44" i="23"/>
  <c r="AH37" i="23"/>
  <c r="AH28" i="23"/>
  <c r="AH17" i="23"/>
  <c r="AH17" i="26"/>
  <c r="AH25" i="26"/>
  <c r="AH33" i="26"/>
  <c r="AH41" i="26"/>
  <c r="AH49" i="26"/>
  <c r="AH57" i="26"/>
  <c r="AH65" i="26"/>
  <c r="AH73" i="26"/>
  <c r="AH81" i="26"/>
  <c r="AH133" i="26"/>
  <c r="AH141" i="26"/>
  <c r="AH185" i="26"/>
  <c r="AH198" i="26"/>
  <c r="AH15" i="25"/>
  <c r="AH23" i="25"/>
  <c r="AH31" i="25"/>
  <c r="AH47" i="25"/>
  <c r="AH14" i="26"/>
  <c r="AH22" i="26"/>
  <c r="AH30" i="26"/>
  <c r="AH58" i="26"/>
  <c r="AH66" i="26"/>
  <c r="AH74" i="26"/>
  <c r="AH82" i="26"/>
  <c r="AH90" i="26"/>
  <c r="AH98" i="26"/>
  <c r="AH106" i="26"/>
  <c r="AH114" i="26"/>
  <c r="AH138" i="26"/>
  <c r="AH182" i="26"/>
  <c r="AH195" i="26"/>
  <c r="AH203" i="26"/>
  <c r="AH20" i="25"/>
  <c r="AH28" i="25"/>
  <c r="AH36" i="25"/>
  <c r="AH44" i="25"/>
  <c r="AH52" i="25"/>
  <c r="AH60" i="25"/>
  <c r="AH68" i="25"/>
  <c r="AH76" i="25"/>
  <c r="AH84" i="25"/>
  <c r="AH92" i="25"/>
  <c r="AH100" i="25"/>
  <c r="AH108" i="25"/>
  <c r="AH116" i="25"/>
  <c r="AH124" i="25"/>
  <c r="AH208" i="23"/>
  <c r="AH184" i="23"/>
  <c r="AH175" i="23"/>
  <c r="AH167" i="23"/>
  <c r="AH108" i="23"/>
  <c r="AH99" i="23"/>
  <c r="AH91" i="23"/>
  <c r="AH83" i="23"/>
  <c r="AH74" i="23"/>
  <c r="AH66" i="23"/>
  <c r="AH58" i="23"/>
  <c r="AH51" i="23"/>
  <c r="AH42" i="23"/>
  <c r="AH35" i="23"/>
  <c r="AH23" i="26"/>
  <c r="AH31" i="26"/>
  <c r="AH39" i="26"/>
  <c r="AH47" i="26"/>
  <c r="AH55" i="26"/>
  <c r="AH63" i="26"/>
  <c r="AH71" i="26"/>
  <c r="AH79" i="26"/>
  <c r="AH87" i="26"/>
  <c r="AH107" i="26"/>
  <c r="AH115" i="26"/>
  <c r="AH29" i="25"/>
  <c r="AH37" i="25"/>
  <c r="AH45" i="25"/>
  <c r="AH53" i="25"/>
  <c r="AH61" i="25"/>
  <c r="AH69" i="25"/>
  <c r="AH77" i="25"/>
  <c r="AH85" i="25"/>
  <c r="AH93" i="25"/>
  <c r="AH101" i="25"/>
  <c r="AH109" i="25"/>
  <c r="AH117" i="25"/>
  <c r="AH125" i="25"/>
  <c r="AH133" i="25"/>
  <c r="AH106" i="25"/>
  <c r="AH114" i="25"/>
  <c r="AH130" i="25"/>
  <c r="AH206" i="23"/>
  <c r="AH93" i="26"/>
  <c r="AH105" i="26"/>
  <c r="AH113" i="26"/>
  <c r="AH59" i="25"/>
  <c r="AH67" i="25"/>
  <c r="AH75" i="25"/>
  <c r="AH83" i="25"/>
  <c r="AH91" i="25"/>
  <c r="AH99" i="25"/>
  <c r="AH107" i="25"/>
  <c r="AH115" i="25"/>
  <c r="AH123" i="25"/>
  <c r="AH131" i="25"/>
  <c r="AH205" i="23"/>
  <c r="AH200" i="23"/>
  <c r="AH176" i="23"/>
  <c r="AH168" i="23"/>
  <c r="AH109" i="23"/>
  <c r="AH100" i="23"/>
  <c r="AH92" i="23"/>
  <c r="AH84" i="23"/>
  <c r="AH75" i="23"/>
  <c r="AH67" i="23"/>
  <c r="AH59" i="23"/>
  <c r="AH52" i="23"/>
  <c r="AH43" i="23"/>
  <c r="AH36" i="23"/>
  <c r="AH27" i="23"/>
  <c r="AH20" i="23"/>
  <c r="AH42" i="26"/>
  <c r="AH50" i="26"/>
  <c r="AH99" i="26"/>
  <c r="AH139" i="26"/>
  <c r="AH183" i="26"/>
  <c r="AH196" i="26"/>
  <c r="AH204" i="26"/>
  <c r="AH207" i="23"/>
  <c r="AH182" i="23"/>
  <c r="AH174" i="23"/>
  <c r="AH166" i="23"/>
  <c r="AH98" i="23"/>
  <c r="AH81" i="23"/>
  <c r="AH82" i="23"/>
  <c r="AH73" i="23"/>
  <c r="AH65" i="23"/>
  <c r="AH57" i="23"/>
  <c r="AH50" i="23"/>
  <c r="AH25" i="23"/>
  <c r="AH18" i="23"/>
  <c r="AH42" i="25"/>
  <c r="AH50" i="25"/>
  <c r="AH58" i="25"/>
  <c r="AH66" i="25"/>
  <c r="AH74" i="25"/>
  <c r="AH82" i="25"/>
  <c r="AH181" i="23"/>
  <c r="AH173" i="23"/>
  <c r="AH106" i="23"/>
  <c r="AH97" i="23"/>
  <c r="AH89" i="23"/>
  <c r="AH40" i="23"/>
  <c r="AH33" i="23"/>
  <c r="AH24" i="23"/>
  <c r="AH16" i="23"/>
  <c r="AH21" i="26"/>
  <c r="AH29" i="26"/>
  <c r="AH37" i="26"/>
  <c r="AH45" i="26"/>
  <c r="AH53" i="26"/>
  <c r="AH61" i="26"/>
  <c r="AH69" i="26"/>
  <c r="AH77" i="26"/>
  <c r="AH85" i="26"/>
  <c r="AH137" i="26"/>
  <c r="AH181" i="26"/>
  <c r="AH189" i="26"/>
  <c r="AH202" i="26"/>
  <c r="AH19" i="25"/>
  <c r="AH27" i="25"/>
  <c r="AH35" i="25"/>
  <c r="AH43" i="25"/>
  <c r="AH51" i="25"/>
  <c r="AH185" i="23"/>
  <c r="AH18" i="26"/>
  <c r="AH26" i="26"/>
  <c r="AH34" i="26"/>
  <c r="AH62" i="26"/>
  <c r="AH70" i="26"/>
  <c r="AH78" i="26"/>
  <c r="AH86" i="26"/>
  <c r="AH94" i="26"/>
  <c r="AH102" i="26"/>
  <c r="AH110" i="26"/>
  <c r="AH118" i="26"/>
  <c r="AH142" i="26"/>
  <c r="AH186" i="26"/>
  <c r="AH199" i="26"/>
  <c r="AH24" i="25"/>
  <c r="AH32" i="25"/>
  <c r="AH40" i="25"/>
  <c r="AH48" i="25"/>
  <c r="AH56" i="25"/>
  <c r="AH64" i="25"/>
  <c r="AH72" i="25"/>
  <c r="AH80" i="25"/>
  <c r="AH88" i="25"/>
  <c r="AH112" i="25"/>
  <c r="AH120" i="25"/>
  <c r="AH128" i="25"/>
  <c r="AH203" i="23"/>
  <c r="AH179" i="23"/>
  <c r="AH172" i="23"/>
  <c r="AH163" i="23"/>
  <c r="AH104" i="23"/>
  <c r="AH93" i="23"/>
  <c r="AH87" i="23"/>
  <c r="AH78" i="23"/>
  <c r="AH70" i="23"/>
  <c r="AH62" i="23"/>
  <c r="AH47" i="23"/>
  <c r="AH46" i="23"/>
  <c r="AH31" i="23"/>
  <c r="AH30" i="23"/>
  <c r="AH22" i="23"/>
  <c r="AH15" i="23"/>
  <c r="AH19" i="26"/>
  <c r="AH27" i="26"/>
  <c r="AH35" i="26"/>
  <c r="AH43" i="26"/>
  <c r="AH51" i="26"/>
  <c r="AH59" i="26"/>
  <c r="AH67" i="26"/>
  <c r="AH75" i="26"/>
  <c r="AH83" i="26"/>
  <c r="AH91" i="26"/>
  <c r="AH111" i="26"/>
  <c r="AH119" i="26"/>
  <c r="AH25" i="25"/>
  <c r="AH33" i="25"/>
  <c r="AH41" i="25"/>
  <c r="AH49" i="25"/>
  <c r="AH57" i="25"/>
  <c r="AH65" i="25"/>
  <c r="AH73" i="25"/>
  <c r="AH81" i="25"/>
  <c r="AH89" i="25"/>
  <c r="AH97" i="25"/>
  <c r="AH105" i="25"/>
  <c r="AH121" i="25"/>
  <c r="AH129" i="25"/>
  <c r="AE207" i="22"/>
  <c r="AJ209" i="31"/>
  <c r="W209" i="31"/>
  <c r="X209" i="31"/>
  <c r="Q209" i="31"/>
  <c r="AE209" i="31"/>
  <c r="R209" i="31"/>
  <c r="T209" i="31"/>
  <c r="AD209" i="31"/>
  <c r="L209" i="31"/>
  <c r="K209" i="31"/>
  <c r="AD220" i="31"/>
  <c r="AA211" i="31"/>
  <c r="AA212" i="31"/>
  <c r="AA213" i="31" s="1"/>
  <c r="T210" i="23"/>
  <c r="R210" i="23"/>
  <c r="Q210" i="23"/>
  <c r="O210" i="23"/>
  <c r="N210" i="23"/>
  <c r="AJ210" i="23"/>
  <c r="L210" i="23"/>
  <c r="X210" i="23"/>
  <c r="K210" i="23"/>
  <c r="W210" i="23"/>
  <c r="AC221" i="23"/>
  <c r="AA212" i="23"/>
  <c r="AA213" i="23"/>
  <c r="AA214" i="23" s="1"/>
  <c r="U208" i="24"/>
  <c r="O208" i="24"/>
  <c r="AD208" i="24"/>
  <c r="N208" i="24"/>
  <c r="AE208" i="24"/>
  <c r="L208" i="24"/>
  <c r="K208" i="24"/>
  <c r="AJ208" i="24"/>
  <c r="Q208" i="24"/>
  <c r="T208" i="24"/>
  <c r="X208" i="24"/>
  <c r="W208" i="24"/>
  <c r="AC219" i="24"/>
  <c r="AA210" i="24"/>
  <c r="AD210" i="33"/>
  <c r="K210" i="33"/>
  <c r="AJ210" i="33"/>
  <c r="X210" i="33"/>
  <c r="W210" i="33"/>
  <c r="T210" i="33"/>
  <c r="R210" i="33"/>
  <c r="Q210" i="33"/>
  <c r="AE210" i="33"/>
  <c r="AK25" i="33"/>
  <c r="AO25" i="33" s="1"/>
  <c r="AD221" i="33"/>
  <c r="AA212" i="33"/>
  <c r="R207" i="27"/>
  <c r="AE207" i="27"/>
  <c r="O207" i="27"/>
  <c r="AD207" i="27"/>
  <c r="N207" i="27"/>
  <c r="AJ207" i="27"/>
  <c r="L207" i="27"/>
  <c r="X207" i="27"/>
  <c r="K207" i="27"/>
  <c r="W207" i="27"/>
  <c r="U207" i="27"/>
  <c r="Q207" i="27"/>
  <c r="T207" i="27"/>
  <c r="AA211" i="27"/>
  <c r="AD209" i="25"/>
  <c r="AE209" i="25"/>
  <c r="T209" i="25"/>
  <c r="R209" i="25"/>
  <c r="Q209" i="25"/>
  <c r="O209" i="25"/>
  <c r="N209" i="25"/>
  <c r="L209" i="25"/>
  <c r="K209" i="25"/>
  <c r="AJ209" i="25"/>
  <c r="W209" i="25"/>
  <c r="AA213" i="25"/>
  <c r="AJ208" i="29"/>
  <c r="N208" i="29"/>
  <c r="AE208" i="29"/>
  <c r="L208" i="29"/>
  <c r="X208" i="29"/>
  <c r="K208" i="29"/>
  <c r="W208" i="29"/>
  <c r="U208" i="29"/>
  <c r="T208" i="29"/>
  <c r="R208" i="29"/>
  <c r="Q208" i="29"/>
  <c r="O208" i="29"/>
  <c r="AD208" i="29"/>
  <c r="AD219" i="29"/>
  <c r="AA212" i="29"/>
  <c r="AA210" i="29"/>
  <c r="AJ208" i="30"/>
  <c r="AD219" i="30"/>
  <c r="AA214" i="28"/>
  <c r="AA215" i="28" s="1"/>
  <c r="AA213" i="28"/>
  <c r="AA211" i="22"/>
  <c r="AA209" i="22"/>
  <c r="W207" i="32"/>
  <c r="R207" i="32"/>
  <c r="AE207" i="32"/>
  <c r="T207" i="32"/>
  <c r="AA210" i="32"/>
  <c r="AA211" i="32" s="1"/>
  <c r="Q207" i="32"/>
  <c r="AJ207" i="32"/>
  <c r="L54" i="32"/>
  <c r="L207" i="32" s="1"/>
  <c r="X207" i="32"/>
  <c r="AD207" i="32"/>
  <c r="K54" i="32"/>
  <c r="K207" i="32" s="1"/>
  <c r="U207" i="32"/>
  <c r="AJ206" i="26"/>
  <c r="T206" i="26"/>
  <c r="X206" i="26"/>
  <c r="W206" i="26"/>
  <c r="R206" i="26"/>
  <c r="Q206" i="26"/>
  <c r="K206" i="26"/>
  <c r="N206" i="26"/>
  <c r="AE206" i="26"/>
  <c r="O206" i="26"/>
  <c r="AD206" i="26"/>
  <c r="L206" i="26"/>
  <c r="AA208" i="26"/>
  <c r="AA209" i="26"/>
  <c r="AA210" i="26" s="1"/>
  <c r="AK43" i="24"/>
  <c r="AO43" i="24" s="1"/>
  <c r="AK134" i="24"/>
  <c r="AO134" i="24" s="1"/>
  <c r="AA212" i="24"/>
  <c r="AF14" i="24"/>
  <c r="AA211" i="25"/>
  <c r="AD220" i="25"/>
  <c r="AC218" i="22"/>
  <c r="AF19" i="27"/>
  <c r="AF23" i="27"/>
  <c r="AG23" i="27" s="1"/>
  <c r="AF25" i="27"/>
  <c r="AG25" i="27" s="1"/>
  <c r="AF27" i="27"/>
  <c r="AF18" i="27"/>
  <c r="AG18" i="27" s="1"/>
  <c r="AF22" i="27"/>
  <c r="AC218" i="32"/>
  <c r="AE90" i="23"/>
  <c r="AD90" i="23"/>
  <c r="AD210" i="23" s="1"/>
  <c r="AF14" i="33"/>
  <c r="AA209" i="32"/>
  <c r="AF13" i="30"/>
  <c r="AF13" i="29"/>
  <c r="AF13" i="28"/>
  <c r="AK13" i="28" s="1"/>
  <c r="AK161" i="28"/>
  <c r="AO161" i="28" s="1"/>
  <c r="AF29" i="27"/>
  <c r="AF31" i="27"/>
  <c r="AG31" i="27" s="1"/>
  <c r="AF33" i="27"/>
  <c r="AF35" i="27"/>
  <c r="AF37" i="27"/>
  <c r="AF41" i="27"/>
  <c r="AF43" i="27"/>
  <c r="AF45" i="27"/>
  <c r="AG45" i="27" s="1"/>
  <c r="AF47" i="27"/>
  <c r="AG47" i="27" s="1"/>
  <c r="AF49" i="27"/>
  <c r="AF51" i="27"/>
  <c r="AF53" i="27"/>
  <c r="AF57" i="27"/>
  <c r="AF59" i="27"/>
  <c r="AF61" i="27"/>
  <c r="AF63" i="27"/>
  <c r="AG63" i="27" s="1"/>
  <c r="AF65" i="27"/>
  <c r="AF67" i="27"/>
  <c r="AF69" i="27"/>
  <c r="AF71" i="27"/>
  <c r="AG71" i="27" s="1"/>
  <c r="AF73" i="27"/>
  <c r="AF75" i="27"/>
  <c r="AF77" i="27"/>
  <c r="AF79" i="27"/>
  <c r="AF81" i="27"/>
  <c r="AF83" i="27"/>
  <c r="AF85" i="27"/>
  <c r="AF87" i="27"/>
  <c r="AF89" i="27"/>
  <c r="AF91" i="27"/>
  <c r="AF93" i="27"/>
  <c r="AF95" i="27"/>
  <c r="AG95" i="27" s="1"/>
  <c r="AF99" i="27"/>
  <c r="AF101" i="27"/>
  <c r="AF103" i="27"/>
  <c r="AG103" i="27" s="1"/>
  <c r="AF107" i="27"/>
  <c r="AF109" i="27"/>
  <c r="AF111" i="27"/>
  <c r="AG111" i="27" s="1"/>
  <c r="AF115" i="27"/>
  <c r="AG115" i="27" s="1"/>
  <c r="AF117" i="27"/>
  <c r="AF119" i="27"/>
  <c r="AG119" i="27" s="1"/>
  <c r="AF121" i="27"/>
  <c r="AF14" i="27"/>
  <c r="AF30" i="27"/>
  <c r="AF34" i="27"/>
  <c r="AG34" i="27" s="1"/>
  <c r="AF38" i="27"/>
  <c r="AF42" i="27"/>
  <c r="AG42" i="27" s="1"/>
  <c r="AF46" i="27"/>
  <c r="AF50" i="27"/>
  <c r="AF54" i="27"/>
  <c r="AG54" i="27" s="1"/>
  <c r="AF58" i="27"/>
  <c r="AG58" i="27" s="1"/>
  <c r="AF62" i="27"/>
  <c r="AF66" i="27"/>
  <c r="AG66" i="27" s="1"/>
  <c r="AF70" i="27"/>
  <c r="AG70" i="27" s="1"/>
  <c r="AF74" i="27"/>
  <c r="AG74" i="27" s="1"/>
  <c r="AF78" i="27"/>
  <c r="AF82" i="27"/>
  <c r="AG82" i="27" s="1"/>
  <c r="AF86" i="27"/>
  <c r="AF90" i="27"/>
  <c r="AF94" i="27"/>
  <c r="AF98" i="27"/>
  <c r="AG98" i="27" s="1"/>
  <c r="AF102" i="27"/>
  <c r="AF106" i="27"/>
  <c r="AG106" i="27" s="1"/>
  <c r="AF110" i="27"/>
  <c r="AF114" i="27"/>
  <c r="AF118" i="27"/>
  <c r="AK198" i="27"/>
  <c r="AO198" i="27" s="1"/>
  <c r="AF15" i="27"/>
  <c r="AF14" i="23"/>
  <c r="U13" i="26"/>
  <c r="U206" i="26" s="1"/>
  <c r="AF13" i="26"/>
  <c r="AK13" i="26" s="1"/>
  <c r="AF14" i="25"/>
  <c r="X14" i="25"/>
  <c r="X209" i="25" s="1"/>
  <c r="R14" i="24"/>
  <c r="R208" i="24" s="1"/>
  <c r="N104" i="33"/>
  <c r="N98" i="33"/>
  <c r="N140" i="33"/>
  <c r="N133" i="33"/>
  <c r="O133" i="33"/>
  <c r="N126" i="33"/>
  <c r="O126" i="33"/>
  <c r="N112" i="33"/>
  <c r="N92" i="33"/>
  <c r="O92" i="33"/>
  <c r="AG85" i="33"/>
  <c r="AH85" i="33" s="1"/>
  <c r="N85" i="33"/>
  <c r="O85" i="33"/>
  <c r="N77" i="33"/>
  <c r="N69" i="33"/>
  <c r="O69" i="33"/>
  <c r="N54" i="33"/>
  <c r="N46" i="33"/>
  <c r="O46" i="33"/>
  <c r="N119" i="33"/>
  <c r="N21" i="32"/>
  <c r="O91" i="32"/>
  <c r="N166" i="32"/>
  <c r="O187" i="32"/>
  <c r="O195" i="32"/>
  <c r="O23" i="33"/>
  <c r="N31" i="33"/>
  <c r="O189" i="31"/>
  <c r="O209" i="31" s="1"/>
  <c r="O44" i="32"/>
  <c r="O52" i="32"/>
  <c r="N91" i="32"/>
  <c r="N187" i="32"/>
  <c r="N195" i="32"/>
  <c r="N23" i="33"/>
  <c r="N189" i="31"/>
  <c r="N209" i="31" s="1"/>
  <c r="N44" i="32"/>
  <c r="N52" i="32"/>
  <c r="O84" i="32"/>
  <c r="N111" i="32"/>
  <c r="O202" i="32"/>
  <c r="O37" i="32"/>
  <c r="O60" i="32"/>
  <c r="O68" i="32"/>
  <c r="O76" i="32"/>
  <c r="N84" i="32"/>
  <c r="O180" i="32"/>
  <c r="N202" i="32"/>
  <c r="N37" i="32"/>
  <c r="N60" i="32"/>
  <c r="N68" i="32"/>
  <c r="N76" i="32"/>
  <c r="N180" i="32"/>
  <c r="AF13" i="32"/>
  <c r="U13" i="22"/>
  <c r="U207" i="22" s="1"/>
  <c r="AF13" i="31"/>
  <c r="U13" i="31"/>
  <c r="U209" i="31" s="1"/>
  <c r="U14" i="33"/>
  <c r="U210" i="33" s="1"/>
  <c r="AH14" i="25"/>
  <c r="AF17" i="27"/>
  <c r="AG17" i="27" s="1"/>
  <c r="AF97" i="27"/>
  <c r="AG97" i="27" s="1"/>
  <c r="AF105" i="27"/>
  <c r="AG105" i="27" s="1"/>
  <c r="AF113" i="27"/>
  <c r="AG113" i="27" s="1"/>
  <c r="AF20" i="27"/>
  <c r="AG20" i="27" s="1"/>
  <c r="AF28" i="27"/>
  <c r="AG28" i="27" s="1"/>
  <c r="AF36" i="27"/>
  <c r="AG36" i="27" s="1"/>
  <c r="AF44" i="27"/>
  <c r="AG44" i="27" s="1"/>
  <c r="AF52" i="27"/>
  <c r="AG52" i="27" s="1"/>
  <c r="AF60" i="27"/>
  <c r="AG60" i="27" s="1"/>
  <c r="AF68" i="27"/>
  <c r="AG68" i="27" s="1"/>
  <c r="AF76" i="27"/>
  <c r="AG76" i="27" s="1"/>
  <c r="AF84" i="27"/>
  <c r="AG84" i="27" s="1"/>
  <c r="AF92" i="27"/>
  <c r="AG92" i="27" s="1"/>
  <c r="AF100" i="27"/>
  <c r="AG100" i="27" s="1"/>
  <c r="AF108" i="27"/>
  <c r="AG108" i="27" s="1"/>
  <c r="AF116" i="27"/>
  <c r="AG116" i="27" s="1"/>
  <c r="AF39" i="27"/>
  <c r="AG39" i="27" s="1"/>
  <c r="AF55" i="27"/>
  <c r="AG55" i="27" s="1"/>
  <c r="AF21" i="27"/>
  <c r="AG21" i="27" s="1"/>
  <c r="AF16" i="27"/>
  <c r="AG16" i="27" s="1"/>
  <c r="AF24" i="27"/>
  <c r="AG24" i="27" s="1"/>
  <c r="AF32" i="27"/>
  <c r="AG32" i="27" s="1"/>
  <c r="AF40" i="27"/>
  <c r="AG40" i="27" s="1"/>
  <c r="AF48" i="27"/>
  <c r="AG48" i="27" s="1"/>
  <c r="AF56" i="27"/>
  <c r="AG56" i="27" s="1"/>
  <c r="AF64" i="27"/>
  <c r="AG64" i="27" s="1"/>
  <c r="AF72" i="27"/>
  <c r="AG72" i="27" s="1"/>
  <c r="AF80" i="27"/>
  <c r="AG80" i="27" s="1"/>
  <c r="AF88" i="27"/>
  <c r="AG88" i="27" s="1"/>
  <c r="AF96" i="27"/>
  <c r="AG96" i="27" s="1"/>
  <c r="AF104" i="27"/>
  <c r="AG104" i="27" s="1"/>
  <c r="AF112" i="27"/>
  <c r="AG112" i="27" s="1"/>
  <c r="AF120" i="27"/>
  <c r="AG120" i="27" s="1"/>
  <c r="AH14" i="24"/>
  <c r="AK71" i="22"/>
  <c r="L205" i="22"/>
  <c r="K203" i="22"/>
  <c r="K186" i="22"/>
  <c r="L201" i="22"/>
  <c r="L204" i="22"/>
  <c r="W200" i="22"/>
  <c r="W207" i="22" s="1"/>
  <c r="X192" i="22"/>
  <c r="X207" i="22" s="1"/>
  <c r="L200" i="22"/>
  <c r="L207" i="22" s="1"/>
  <c r="K200" i="22"/>
  <c r="Q13" i="22"/>
  <c r="Q207" i="22" s="1"/>
  <c r="R13" i="22"/>
  <c r="R207" i="22" s="1"/>
  <c r="O13" i="22"/>
  <c r="O207" i="22" s="1"/>
  <c r="N13" i="22"/>
  <c r="N207" i="22" s="1"/>
  <c r="AF13" i="22"/>
  <c r="AK161" i="27" l="1"/>
  <c r="AO161" i="27" s="1"/>
  <c r="AK165" i="32"/>
  <c r="AO165" i="32" s="1"/>
  <c r="AK124" i="22"/>
  <c r="AO124" i="22" s="1"/>
  <c r="AK106" i="29"/>
  <c r="AO106" i="29" s="1"/>
  <c r="AK78" i="28"/>
  <c r="AO78" i="28" s="1"/>
  <c r="AK110" i="24"/>
  <c r="AO110" i="24" s="1"/>
  <c r="AK58" i="25"/>
  <c r="AO58" i="25" s="1"/>
  <c r="AK98" i="32"/>
  <c r="AO98" i="32" s="1"/>
  <c r="AK111" i="31"/>
  <c r="AO111" i="31" s="1"/>
  <c r="AK37" i="32"/>
  <c r="AO37" i="32" s="1"/>
  <c r="AK74" i="28"/>
  <c r="AO74" i="28" s="1"/>
  <c r="AK112" i="24"/>
  <c r="AO112" i="24" s="1"/>
  <c r="AK199" i="29"/>
  <c r="AO199" i="29" s="1"/>
  <c r="AK84" i="30"/>
  <c r="AO84" i="30" s="1"/>
  <c r="AK198" i="31"/>
  <c r="AO198" i="31" s="1"/>
  <c r="AK85" i="32"/>
  <c r="AO85" i="32" s="1"/>
  <c r="AK72" i="28"/>
  <c r="AO72" i="28" s="1"/>
  <c r="AK45" i="24"/>
  <c r="AO45" i="24" s="1"/>
  <c r="AK84" i="22"/>
  <c r="AN84" i="22" s="1"/>
  <c r="AK139" i="24"/>
  <c r="AO139" i="24" s="1"/>
  <c r="AK109" i="25"/>
  <c r="AO109" i="25" s="1"/>
  <c r="AK76" i="31"/>
  <c r="AO76" i="31" s="1"/>
  <c r="AK182" i="32"/>
  <c r="AO182" i="32" s="1"/>
  <c r="AK74" i="29"/>
  <c r="AO74" i="29" s="1"/>
  <c r="AK53" i="30"/>
  <c r="AO53" i="30" s="1"/>
  <c r="AK38" i="25"/>
  <c r="AO38" i="25" s="1"/>
  <c r="AK186" i="27"/>
  <c r="AO186" i="27" s="1"/>
  <c r="AK24" i="32"/>
  <c r="AO24" i="32" s="1"/>
  <c r="AK94" i="32"/>
  <c r="AO94" i="32" s="1"/>
  <c r="AK25" i="24"/>
  <c r="AO25" i="24" s="1"/>
  <c r="AK26" i="30"/>
  <c r="AO26" i="30" s="1"/>
  <c r="AK28" i="31"/>
  <c r="AO28" i="31" s="1"/>
  <c r="AK53" i="25"/>
  <c r="AO53" i="25" s="1"/>
  <c r="AK188" i="27"/>
  <c r="AO188" i="27" s="1"/>
  <c r="AK77" i="30"/>
  <c r="AO77" i="30" s="1"/>
  <c r="AK205" i="24"/>
  <c r="AO205" i="24" s="1"/>
  <c r="AK53" i="32"/>
  <c r="AO53" i="32" s="1"/>
  <c r="AK98" i="28"/>
  <c r="AO98" i="28" s="1"/>
  <c r="AK122" i="22"/>
  <c r="AN122" i="22" s="1"/>
  <c r="AK126" i="24"/>
  <c r="AO126" i="24" s="1"/>
  <c r="AK196" i="27"/>
  <c r="AO196" i="27" s="1"/>
  <c r="AK206" i="31"/>
  <c r="AO206" i="31" s="1"/>
  <c r="AK84" i="31"/>
  <c r="AO84" i="31" s="1"/>
  <c r="AK88" i="28"/>
  <c r="AO88" i="28" s="1"/>
  <c r="AK94" i="28"/>
  <c r="AO94" i="28" s="1"/>
  <c r="AK94" i="24"/>
  <c r="AO94" i="24" s="1"/>
  <c r="AK199" i="22"/>
  <c r="AN199" i="22" s="1"/>
  <c r="AK196" i="25"/>
  <c r="AO196" i="25" s="1"/>
  <c r="AK78" i="25"/>
  <c r="AO78" i="25" s="1"/>
  <c r="AK42" i="25"/>
  <c r="AO42" i="25" s="1"/>
  <c r="AK32" i="25"/>
  <c r="AO32" i="25" s="1"/>
  <c r="AK171" i="31"/>
  <c r="AO171" i="31" s="1"/>
  <c r="AK131" i="24"/>
  <c r="AO131" i="24" s="1"/>
  <c r="AK110" i="22"/>
  <c r="AM110" i="22" s="1"/>
  <c r="AK39" i="22"/>
  <c r="AN39" i="22" s="1"/>
  <c r="AK189" i="24"/>
  <c r="AO189" i="24" s="1"/>
  <c r="AK104" i="24"/>
  <c r="AO104" i="24" s="1"/>
  <c r="AK126" i="25"/>
  <c r="AO126" i="25" s="1"/>
  <c r="AK140" i="27"/>
  <c r="AO140" i="27" s="1"/>
  <c r="AK64" i="25"/>
  <c r="AO64" i="25" s="1"/>
  <c r="AK128" i="25"/>
  <c r="AO128" i="25" s="1"/>
  <c r="AK193" i="25"/>
  <c r="AO193" i="25" s="1"/>
  <c r="AK205" i="27"/>
  <c r="AO205" i="27" s="1"/>
  <c r="AK151" i="28"/>
  <c r="AO151" i="28" s="1"/>
  <c r="AK64" i="29"/>
  <c r="AO64" i="29" s="1"/>
  <c r="AK61" i="30"/>
  <c r="AO61" i="30" s="1"/>
  <c r="AK154" i="28"/>
  <c r="AO154" i="28" s="1"/>
  <c r="AK75" i="24"/>
  <c r="AO75" i="24" s="1"/>
  <c r="AK65" i="24"/>
  <c r="AO65" i="24" s="1"/>
  <c r="AK85" i="24"/>
  <c r="AO85" i="24" s="1"/>
  <c r="AK40" i="24"/>
  <c r="AO40" i="24" s="1"/>
  <c r="AK187" i="24"/>
  <c r="AO187" i="24" s="1"/>
  <c r="AK156" i="28"/>
  <c r="AO156" i="28" s="1"/>
  <c r="AK46" i="25"/>
  <c r="AO46" i="25" s="1"/>
  <c r="AK116" i="25"/>
  <c r="AO116" i="25" s="1"/>
  <c r="AK129" i="25"/>
  <c r="AO129" i="25" s="1"/>
  <c r="AK137" i="27"/>
  <c r="AO137" i="27" s="1"/>
  <c r="AK205" i="28"/>
  <c r="AO205" i="28" s="1"/>
  <c r="AK75" i="28"/>
  <c r="AO75" i="28" s="1"/>
  <c r="AK98" i="29"/>
  <c r="AO98" i="29" s="1"/>
  <c r="AK34" i="30"/>
  <c r="AO34" i="30" s="1"/>
  <c r="AK68" i="31"/>
  <c r="AO68" i="31" s="1"/>
  <c r="AK44" i="32"/>
  <c r="AO44" i="32" s="1"/>
  <c r="AK40" i="32"/>
  <c r="AO40" i="32" s="1"/>
  <c r="AK102" i="28"/>
  <c r="AO102" i="28" s="1"/>
  <c r="AK42" i="28"/>
  <c r="AO42" i="28" s="1"/>
  <c r="AK128" i="24"/>
  <c r="AO128" i="24" s="1"/>
  <c r="AK191" i="22"/>
  <c r="AO191" i="22" s="1"/>
  <c r="AK104" i="22"/>
  <c r="AN104" i="22" s="1"/>
  <c r="AK35" i="22"/>
  <c r="AN35" i="22" s="1"/>
  <c r="AK204" i="25"/>
  <c r="AO204" i="25" s="1"/>
  <c r="AK16" i="22"/>
  <c r="AO16" i="22" s="1"/>
  <c r="AK68" i="22"/>
  <c r="AN68" i="22" s="1"/>
  <c r="AK79" i="22"/>
  <c r="AM79" i="22" s="1"/>
  <c r="AK138" i="24"/>
  <c r="AO138" i="24" s="1"/>
  <c r="AK141" i="27"/>
  <c r="AO141" i="27" s="1"/>
  <c r="AK75" i="31"/>
  <c r="AO75" i="31" s="1"/>
  <c r="AK85" i="25"/>
  <c r="AO85" i="25" s="1"/>
  <c r="AK194" i="27"/>
  <c r="AO194" i="27" s="1"/>
  <c r="AK129" i="27"/>
  <c r="AO129" i="27" s="1"/>
  <c r="AK197" i="28"/>
  <c r="AO197" i="28" s="1"/>
  <c r="AK76" i="29"/>
  <c r="AO76" i="29" s="1"/>
  <c r="AK45" i="29"/>
  <c r="AO45" i="29" s="1"/>
  <c r="AK85" i="30"/>
  <c r="AO85" i="30" s="1"/>
  <c r="AK25" i="30"/>
  <c r="AO25" i="30" s="1"/>
  <c r="AK65" i="31"/>
  <c r="AO65" i="31" s="1"/>
  <c r="AK44" i="31"/>
  <c r="AO44" i="31" s="1"/>
  <c r="AK109" i="32"/>
  <c r="AO109" i="32" s="1"/>
  <c r="AK90" i="28"/>
  <c r="AO90" i="28" s="1"/>
  <c r="AK162" i="28"/>
  <c r="AO162" i="28" s="1"/>
  <c r="AK32" i="24"/>
  <c r="AO32" i="24" s="1"/>
  <c r="AK109" i="24"/>
  <c r="AO109" i="24" s="1"/>
  <c r="AK174" i="31"/>
  <c r="AO174" i="31" s="1"/>
  <c r="AK61" i="25"/>
  <c r="AO61" i="25" s="1"/>
  <c r="AK52" i="29"/>
  <c r="AO52" i="29" s="1"/>
  <c r="AK30" i="22"/>
  <c r="AN30" i="22" s="1"/>
  <c r="AK184" i="31"/>
  <c r="AO184" i="31" s="1"/>
  <c r="AK58" i="29"/>
  <c r="AO58" i="29" s="1"/>
  <c r="AK101" i="29"/>
  <c r="AO101" i="29" s="1"/>
  <c r="AK93" i="29"/>
  <c r="AO93" i="29" s="1"/>
  <c r="AK46" i="24"/>
  <c r="AO46" i="24" s="1"/>
  <c r="AK24" i="24"/>
  <c r="AO24" i="24" s="1"/>
  <c r="AK115" i="31"/>
  <c r="AO115" i="31" s="1"/>
  <c r="AK99" i="32"/>
  <c r="AO99" i="32" s="1"/>
  <c r="AK107" i="22"/>
  <c r="AO107" i="22" s="1"/>
  <c r="AK17" i="28"/>
  <c r="AO17" i="28" s="1"/>
  <c r="AK41" i="22"/>
  <c r="AO41" i="22" s="1"/>
  <c r="AK66" i="27"/>
  <c r="AO66" i="27" s="1"/>
  <c r="AK191" i="28"/>
  <c r="AO191" i="28" s="1"/>
  <c r="AK108" i="31"/>
  <c r="AO108" i="31" s="1"/>
  <c r="AK125" i="29"/>
  <c r="AO125" i="29" s="1"/>
  <c r="AK92" i="29"/>
  <c r="AO92" i="29" s="1"/>
  <c r="AK196" i="32"/>
  <c r="AO196" i="32" s="1"/>
  <c r="AK206" i="28"/>
  <c r="AO206" i="28" s="1"/>
  <c r="AK91" i="22"/>
  <c r="AM91" i="22" s="1"/>
  <c r="AK62" i="25"/>
  <c r="AO62" i="25" s="1"/>
  <c r="AK14" i="29"/>
  <c r="AO14" i="29" s="1"/>
  <c r="AK20" i="22"/>
  <c r="AO20" i="22" s="1"/>
  <c r="AK60" i="22"/>
  <c r="AO60" i="22" s="1"/>
  <c r="AK43" i="22"/>
  <c r="AO43" i="22" s="1"/>
  <c r="AK21" i="22"/>
  <c r="AN21" i="22" s="1"/>
  <c r="AK57" i="24"/>
  <c r="AO57" i="24" s="1"/>
  <c r="AK24" i="31"/>
  <c r="AO24" i="31" s="1"/>
  <c r="AK105" i="31"/>
  <c r="AO105" i="31" s="1"/>
  <c r="AK42" i="32"/>
  <c r="AO42" i="32" s="1"/>
  <c r="AK40" i="25"/>
  <c r="AO40" i="25" s="1"/>
  <c r="AK194" i="25"/>
  <c r="AO194" i="25" s="1"/>
  <c r="AK201" i="25"/>
  <c r="AO201" i="25" s="1"/>
  <c r="AK15" i="25"/>
  <c r="AO15" i="25" s="1"/>
  <c r="AK29" i="29"/>
  <c r="AO29" i="29" s="1"/>
  <c r="AK47" i="31"/>
  <c r="AO47" i="31" s="1"/>
  <c r="AK176" i="32"/>
  <c r="AO176" i="32" s="1"/>
  <c r="AK107" i="32"/>
  <c r="AO107" i="32" s="1"/>
  <c r="AK29" i="32"/>
  <c r="AO29" i="32" s="1"/>
  <c r="AK130" i="28"/>
  <c r="AO130" i="28" s="1"/>
  <c r="AK93" i="24"/>
  <c r="AO93" i="24" s="1"/>
  <c r="AK38" i="24"/>
  <c r="AO38" i="24" s="1"/>
  <c r="AK117" i="24"/>
  <c r="AO117" i="24" s="1"/>
  <c r="AK183" i="27"/>
  <c r="AO183" i="27" s="1"/>
  <c r="AK90" i="29"/>
  <c r="AO90" i="29" s="1"/>
  <c r="AK15" i="24"/>
  <c r="AO15" i="24" s="1"/>
  <c r="AK184" i="22"/>
  <c r="AO184" i="22" s="1"/>
  <c r="AK26" i="22"/>
  <c r="AM26" i="22" s="1"/>
  <c r="AK127" i="22"/>
  <c r="AO127" i="22" s="1"/>
  <c r="AK63" i="22"/>
  <c r="AO63" i="22" s="1"/>
  <c r="AK107" i="24"/>
  <c r="AO107" i="24" s="1"/>
  <c r="AK183" i="31"/>
  <c r="AO183" i="31" s="1"/>
  <c r="AK190" i="31"/>
  <c r="AO190" i="31" s="1"/>
  <c r="AK18" i="32"/>
  <c r="AO18" i="32" s="1"/>
  <c r="AK86" i="25"/>
  <c r="AO86" i="25" s="1"/>
  <c r="AK22" i="25"/>
  <c r="AO22" i="25" s="1"/>
  <c r="AK93" i="25"/>
  <c r="AO93" i="25" s="1"/>
  <c r="AK29" i="25"/>
  <c r="AO29" i="25" s="1"/>
  <c r="AK124" i="27"/>
  <c r="AO124" i="27" s="1"/>
  <c r="AK153" i="28"/>
  <c r="AO153" i="28" s="1"/>
  <c r="AK28" i="29"/>
  <c r="AO28" i="29" s="1"/>
  <c r="AK60" i="30"/>
  <c r="AO60" i="30" s="1"/>
  <c r="AK195" i="31"/>
  <c r="AO195" i="31" s="1"/>
  <c r="AK79" i="31"/>
  <c r="AO79" i="31" s="1"/>
  <c r="AK86" i="32"/>
  <c r="AO86" i="32" s="1"/>
  <c r="AK50" i="32"/>
  <c r="AO50" i="32" s="1"/>
  <c r="AK61" i="32"/>
  <c r="AO61" i="32" s="1"/>
  <c r="AK134" i="28"/>
  <c r="AO134" i="28" s="1"/>
  <c r="AK132" i="28"/>
  <c r="AO132" i="28" s="1"/>
  <c r="AK80" i="24"/>
  <c r="AO80" i="24" s="1"/>
  <c r="AK199" i="25"/>
  <c r="AO199" i="25" s="1"/>
  <c r="AK66" i="32"/>
  <c r="AO66" i="32" s="1"/>
  <c r="AK179" i="32"/>
  <c r="AO179" i="32" s="1"/>
  <c r="AK56" i="25"/>
  <c r="AO56" i="25" s="1"/>
  <c r="AK45" i="25"/>
  <c r="AO45" i="25" s="1"/>
  <c r="AK134" i="27"/>
  <c r="AO134" i="27" s="1"/>
  <c r="AK41" i="28"/>
  <c r="AO41" i="28" s="1"/>
  <c r="AK68" i="29"/>
  <c r="AO68" i="29" s="1"/>
  <c r="AK36" i="29"/>
  <c r="AO36" i="29" s="1"/>
  <c r="AK37" i="29"/>
  <c r="AO37" i="29" s="1"/>
  <c r="AK78" i="30"/>
  <c r="AO78" i="30" s="1"/>
  <c r="AK42" i="30"/>
  <c r="AO42" i="30" s="1"/>
  <c r="AK47" i="30"/>
  <c r="AO47" i="30" s="1"/>
  <c r="AK103" i="31"/>
  <c r="AO103" i="31" s="1"/>
  <c r="AK100" i="31"/>
  <c r="AO100" i="31" s="1"/>
  <c r="AK192" i="32"/>
  <c r="AO192" i="32" s="1"/>
  <c r="AK67" i="32"/>
  <c r="AO67" i="32" s="1"/>
  <c r="AK70" i="32"/>
  <c r="AO70" i="32" s="1"/>
  <c r="AK22" i="24"/>
  <c r="AO22" i="24" s="1"/>
  <c r="AK56" i="24"/>
  <c r="AO56" i="24" s="1"/>
  <c r="AK69" i="24"/>
  <c r="AO69" i="24" s="1"/>
  <c r="AK53" i="22"/>
  <c r="AM53" i="22" s="1"/>
  <c r="AK142" i="24"/>
  <c r="AO142" i="24" s="1"/>
  <c r="AK100" i="24"/>
  <c r="AO100" i="24" s="1"/>
  <c r="AK205" i="25"/>
  <c r="AO205" i="25" s="1"/>
  <c r="AK197" i="25"/>
  <c r="AO197" i="25" s="1"/>
  <c r="AK150" i="28"/>
  <c r="AO150" i="28" s="1"/>
  <c r="AK110" i="33"/>
  <c r="AO110" i="33" s="1"/>
  <c r="AK102" i="25"/>
  <c r="AO102" i="25" s="1"/>
  <c r="AK70" i="25"/>
  <c r="AO70" i="25" s="1"/>
  <c r="AK24" i="25"/>
  <c r="AO24" i="25" s="1"/>
  <c r="AK118" i="25"/>
  <c r="AO118" i="25" s="1"/>
  <c r="AK77" i="25"/>
  <c r="AO77" i="25" s="1"/>
  <c r="AK31" i="25"/>
  <c r="AO31" i="25" s="1"/>
  <c r="AK185" i="26"/>
  <c r="AO185" i="26" s="1"/>
  <c r="AK128" i="27"/>
  <c r="AO128" i="27" s="1"/>
  <c r="AK195" i="28"/>
  <c r="AO195" i="28" s="1"/>
  <c r="AK113" i="29"/>
  <c r="AO113" i="29" s="1"/>
  <c r="AK100" i="29"/>
  <c r="AO100" i="29" s="1"/>
  <c r="AK88" i="29"/>
  <c r="AO88" i="29" s="1"/>
  <c r="AK76" i="30"/>
  <c r="AO76" i="30" s="1"/>
  <c r="AK71" i="30"/>
  <c r="AO71" i="30" s="1"/>
  <c r="AK31" i="30"/>
  <c r="AO31" i="30" s="1"/>
  <c r="AK203" i="31"/>
  <c r="AO203" i="31" s="1"/>
  <c r="AK67" i="31"/>
  <c r="AO67" i="31" s="1"/>
  <c r="AK59" i="32"/>
  <c r="AO59" i="32" s="1"/>
  <c r="AK26" i="32"/>
  <c r="AO26" i="32" s="1"/>
  <c r="AK204" i="32"/>
  <c r="AO204" i="32" s="1"/>
  <c r="AK76" i="28"/>
  <c r="AO76" i="28" s="1"/>
  <c r="AK41" i="24"/>
  <c r="AO41" i="24" s="1"/>
  <c r="AK192" i="24"/>
  <c r="AO192" i="24" s="1"/>
  <c r="AK55" i="22"/>
  <c r="AN55" i="22" s="1"/>
  <c r="AK186" i="24"/>
  <c r="AO186" i="24" s="1"/>
  <c r="AK90" i="25"/>
  <c r="AO90" i="25" s="1"/>
  <c r="AK26" i="27"/>
  <c r="AO26" i="27" s="1"/>
  <c r="AK178" i="32"/>
  <c r="AO178" i="32" s="1"/>
  <c r="AK46" i="32"/>
  <c r="AO46" i="32" s="1"/>
  <c r="AK88" i="25"/>
  <c r="AO88" i="25" s="1"/>
  <c r="AK127" i="25"/>
  <c r="AO127" i="25" s="1"/>
  <c r="AK189" i="28"/>
  <c r="AO189" i="28" s="1"/>
  <c r="AK123" i="28"/>
  <c r="AO123" i="28" s="1"/>
  <c r="AK109" i="29"/>
  <c r="AO109" i="29" s="1"/>
  <c r="AK56" i="29"/>
  <c r="AO56" i="29" s="1"/>
  <c r="AK24" i="29"/>
  <c r="AO24" i="29" s="1"/>
  <c r="AK69" i="29"/>
  <c r="AO69" i="29" s="1"/>
  <c r="AK68" i="30"/>
  <c r="AO68" i="30" s="1"/>
  <c r="AK28" i="30"/>
  <c r="AO28" i="30" s="1"/>
  <c r="AK29" i="30"/>
  <c r="AO29" i="30" s="1"/>
  <c r="AK31" i="31"/>
  <c r="AO31" i="31" s="1"/>
  <c r="AK52" i="32"/>
  <c r="AO52" i="32" s="1"/>
  <c r="AK172" i="32"/>
  <c r="AO172" i="32" s="1"/>
  <c r="AK48" i="32"/>
  <c r="AO48" i="32" s="1"/>
  <c r="AK102" i="32"/>
  <c r="AO102" i="32" s="1"/>
  <c r="AK14" i="32"/>
  <c r="AO14" i="32" s="1"/>
  <c r="AK92" i="28"/>
  <c r="AO92" i="28" s="1"/>
  <c r="AK86" i="28"/>
  <c r="AO86" i="28" s="1"/>
  <c r="AK34" i="28"/>
  <c r="AO34" i="28" s="1"/>
  <c r="AK142" i="28"/>
  <c r="AO142" i="28" s="1"/>
  <c r="AK81" i="24"/>
  <c r="AO81" i="24" s="1"/>
  <c r="AK163" i="27"/>
  <c r="AO163" i="27" s="1"/>
  <c r="AK116" i="31"/>
  <c r="AO116" i="31" s="1"/>
  <c r="AK32" i="32"/>
  <c r="AO32" i="32" s="1"/>
  <c r="AK82" i="30"/>
  <c r="AO82" i="30" s="1"/>
  <c r="AK63" i="30"/>
  <c r="AO63" i="30" s="1"/>
  <c r="AK58" i="30"/>
  <c r="AO58" i="30" s="1"/>
  <c r="AK192" i="22"/>
  <c r="AN192" i="22" s="1"/>
  <c r="AK18" i="22"/>
  <c r="AN18" i="22" s="1"/>
  <c r="AK34" i="22"/>
  <c r="AM34" i="22" s="1"/>
  <c r="AK22" i="22"/>
  <c r="AN22" i="22" s="1"/>
  <c r="AK19" i="22"/>
  <c r="AN19" i="22" s="1"/>
  <c r="AK51" i="22"/>
  <c r="AN51" i="22" s="1"/>
  <c r="AK65" i="22"/>
  <c r="AO65" i="22" s="1"/>
  <c r="AK48" i="24"/>
  <c r="AO48" i="24" s="1"/>
  <c r="AK137" i="24"/>
  <c r="AO137" i="24" s="1"/>
  <c r="AK99" i="24"/>
  <c r="AO99" i="24" s="1"/>
  <c r="AK203" i="25"/>
  <c r="AO203" i="25" s="1"/>
  <c r="AK195" i="25"/>
  <c r="AO195" i="25" s="1"/>
  <c r="AK74" i="25"/>
  <c r="AO74" i="25" s="1"/>
  <c r="AK131" i="27"/>
  <c r="AO131" i="27" s="1"/>
  <c r="AK80" i="29"/>
  <c r="AO80" i="29" s="1"/>
  <c r="AK186" i="31"/>
  <c r="AO186" i="31" s="1"/>
  <c r="AK55" i="31"/>
  <c r="AO55" i="31" s="1"/>
  <c r="AK166" i="32"/>
  <c r="AO166" i="32" s="1"/>
  <c r="AK21" i="32"/>
  <c r="AO21" i="32" s="1"/>
  <c r="AK131" i="25"/>
  <c r="AO131" i="25" s="1"/>
  <c r="AK126" i="27"/>
  <c r="AO126" i="27" s="1"/>
  <c r="AK159" i="28"/>
  <c r="AO159" i="28" s="1"/>
  <c r="AK105" i="29"/>
  <c r="AO105" i="29" s="1"/>
  <c r="AK60" i="29"/>
  <c r="AO60" i="29" s="1"/>
  <c r="AK55" i="30"/>
  <c r="AO55" i="30" s="1"/>
  <c r="AK37" i="30"/>
  <c r="AO37" i="30" s="1"/>
  <c r="AK23" i="30"/>
  <c r="AO23" i="30" s="1"/>
  <c r="AK92" i="31"/>
  <c r="AO92" i="31" s="1"/>
  <c r="AK52" i="31"/>
  <c r="AO52" i="31" s="1"/>
  <c r="AK163" i="32"/>
  <c r="AO163" i="32" s="1"/>
  <c r="AK62" i="32"/>
  <c r="AO62" i="32" s="1"/>
  <c r="AK188" i="32"/>
  <c r="AO188" i="32" s="1"/>
  <c r="AK89" i="32"/>
  <c r="AO89" i="32" s="1"/>
  <c r="AK177" i="32"/>
  <c r="AO177" i="32" s="1"/>
  <c r="AK65" i="32"/>
  <c r="AO65" i="32" s="1"/>
  <c r="AK169" i="32"/>
  <c r="AO169" i="32" s="1"/>
  <c r="AK108" i="28"/>
  <c r="AO108" i="28" s="1"/>
  <c r="AK106" i="28"/>
  <c r="AO106" i="28" s="1"/>
  <c r="AK40" i="28"/>
  <c r="AO40" i="28" s="1"/>
  <c r="AK78" i="24"/>
  <c r="AO78" i="24" s="1"/>
  <c r="AK129" i="24"/>
  <c r="AO129" i="24" s="1"/>
  <c r="AK54" i="24"/>
  <c r="AO54" i="24" s="1"/>
  <c r="AK115" i="24"/>
  <c r="AO115" i="24" s="1"/>
  <c r="AK140" i="22"/>
  <c r="AN140" i="22" s="1"/>
  <c r="AK50" i="22"/>
  <c r="AO50" i="22" s="1"/>
  <c r="AK24" i="22"/>
  <c r="AO24" i="22" s="1"/>
  <c r="AK105" i="22"/>
  <c r="AM105" i="22" s="1"/>
  <c r="AK98" i="24"/>
  <c r="AO98" i="24" s="1"/>
  <c r="AK118" i="24"/>
  <c r="AO118" i="24" s="1"/>
  <c r="AK141" i="24"/>
  <c r="AO141" i="24" s="1"/>
  <c r="AK101" i="24"/>
  <c r="AO101" i="24" s="1"/>
  <c r="AK19" i="29"/>
  <c r="AO19" i="29" s="1"/>
  <c r="AK182" i="31"/>
  <c r="AO182" i="31" s="1"/>
  <c r="AK179" i="31"/>
  <c r="AO179" i="31" s="1"/>
  <c r="AK194" i="32"/>
  <c r="AO194" i="32" s="1"/>
  <c r="AK123" i="25"/>
  <c r="AO123" i="25" s="1"/>
  <c r="AK190" i="27"/>
  <c r="AO190" i="27" s="1"/>
  <c r="AK203" i="28"/>
  <c r="AO203" i="28" s="1"/>
  <c r="AK48" i="29"/>
  <c r="AO48" i="29" s="1"/>
  <c r="AK114" i="29"/>
  <c r="AO114" i="29" s="1"/>
  <c r="AK50" i="30"/>
  <c r="AO50" i="30" s="1"/>
  <c r="AK45" i="30"/>
  <c r="AO45" i="30" s="1"/>
  <c r="AK23" i="31"/>
  <c r="AO23" i="31" s="1"/>
  <c r="AK87" i="31"/>
  <c r="AO87" i="31" s="1"/>
  <c r="AK36" i="31"/>
  <c r="AO36" i="31" s="1"/>
  <c r="AK57" i="32"/>
  <c r="AO57" i="32" s="1"/>
  <c r="AK93" i="32"/>
  <c r="AO93" i="32" s="1"/>
  <c r="AK205" i="32"/>
  <c r="AO205" i="32" s="1"/>
  <c r="AK28" i="32"/>
  <c r="AO28" i="32" s="1"/>
  <c r="AK91" i="32"/>
  <c r="AO91" i="32" s="1"/>
  <c r="AK49" i="32"/>
  <c r="AO49" i="32" s="1"/>
  <c r="AK122" i="28"/>
  <c r="AO122" i="28" s="1"/>
  <c r="AK100" i="28"/>
  <c r="AO100" i="28" s="1"/>
  <c r="AK35" i="24"/>
  <c r="AO35" i="24" s="1"/>
  <c r="AK197" i="24"/>
  <c r="AO197" i="24" s="1"/>
  <c r="AK102" i="24"/>
  <c r="AO102" i="24" s="1"/>
  <c r="AK37" i="24"/>
  <c r="AO37" i="24" s="1"/>
  <c r="AK186" i="32"/>
  <c r="AO186" i="32" s="1"/>
  <c r="AK73" i="32"/>
  <c r="AO73" i="32" s="1"/>
  <c r="AK77" i="32"/>
  <c r="AO77" i="32" s="1"/>
  <c r="AK190" i="32"/>
  <c r="AO190" i="32" s="1"/>
  <c r="AK34" i="32"/>
  <c r="AO34" i="32" s="1"/>
  <c r="AK185" i="32"/>
  <c r="AO185" i="32" s="1"/>
  <c r="AK75" i="32"/>
  <c r="AO75" i="32" s="1"/>
  <c r="AK45" i="32"/>
  <c r="AO45" i="32" s="1"/>
  <c r="AK66" i="29"/>
  <c r="AO66" i="29" s="1"/>
  <c r="AK32" i="29"/>
  <c r="AO32" i="29" s="1"/>
  <c r="AK128" i="29"/>
  <c r="AO128" i="29" s="1"/>
  <c r="AK25" i="29"/>
  <c r="AO25" i="29" s="1"/>
  <c r="AK96" i="29"/>
  <c r="AO96" i="29" s="1"/>
  <c r="AK44" i="29"/>
  <c r="AO44" i="29" s="1"/>
  <c r="AK108" i="29"/>
  <c r="AO108" i="29" s="1"/>
  <c r="AK77" i="29"/>
  <c r="AO77" i="29" s="1"/>
  <c r="AK196" i="29"/>
  <c r="AO196" i="29" s="1"/>
  <c r="AK206" i="29"/>
  <c r="AO206" i="29" s="1"/>
  <c r="AK75" i="29"/>
  <c r="AO75" i="29" s="1"/>
  <c r="AK187" i="28"/>
  <c r="AO187" i="28" s="1"/>
  <c r="AK198" i="28"/>
  <c r="AO198" i="28" s="1"/>
  <c r="AK114" i="28"/>
  <c r="AO114" i="28" s="1"/>
  <c r="AK42" i="22"/>
  <c r="AO42" i="22" s="1"/>
  <c r="AK117" i="22"/>
  <c r="AO117" i="22" s="1"/>
  <c r="AK27" i="22"/>
  <c r="AN27" i="22" s="1"/>
  <c r="AK73" i="22"/>
  <c r="AO73" i="22" s="1"/>
  <c r="AK57" i="22"/>
  <c r="AN57" i="22" s="1"/>
  <c r="AK205" i="22"/>
  <c r="AN205" i="22" s="1"/>
  <c r="AK130" i="22"/>
  <c r="AO130" i="22" s="1"/>
  <c r="AK52" i="22"/>
  <c r="AN52" i="22" s="1"/>
  <c r="AK17" i="22"/>
  <c r="AN17" i="22" s="1"/>
  <c r="AK102" i="22"/>
  <c r="AN102" i="22" s="1"/>
  <c r="K207" i="22"/>
  <c r="AK28" i="22"/>
  <c r="AM28" i="22" s="1"/>
  <c r="AK62" i="22"/>
  <c r="AO62" i="22" s="1"/>
  <c r="AK137" i="22"/>
  <c r="AN137" i="22" s="1"/>
  <c r="AK47" i="22"/>
  <c r="AN47" i="22" s="1"/>
  <c r="AK61" i="27"/>
  <c r="AO61" i="27" s="1"/>
  <c r="AG61" i="27"/>
  <c r="AG28" i="26"/>
  <c r="AK28" i="26"/>
  <c r="AN28" i="26" s="1"/>
  <c r="AG158" i="27"/>
  <c r="AK158" i="27"/>
  <c r="AG142" i="27"/>
  <c r="AK142" i="27"/>
  <c r="AG40" i="26"/>
  <c r="AK40" i="26"/>
  <c r="AN40" i="26" s="1"/>
  <c r="AG17" i="26"/>
  <c r="AK17" i="26"/>
  <c r="AN17" i="26" s="1"/>
  <c r="AK22" i="26"/>
  <c r="AN22" i="26" s="1"/>
  <c r="AG22" i="26"/>
  <c r="AG138" i="26"/>
  <c r="AK138" i="26"/>
  <c r="AG87" i="26"/>
  <c r="AK87" i="26"/>
  <c r="AG15" i="26"/>
  <c r="AK15" i="26"/>
  <c r="AG61" i="26"/>
  <c r="AK61" i="26"/>
  <c r="AN61" i="26" s="1"/>
  <c r="AK62" i="26"/>
  <c r="AN62" i="26" s="1"/>
  <c r="AG62" i="26"/>
  <c r="AG51" i="26"/>
  <c r="AK51" i="26"/>
  <c r="AG103" i="26"/>
  <c r="AK103" i="26"/>
  <c r="AG176" i="26"/>
  <c r="AK176" i="26"/>
  <c r="AG160" i="26"/>
  <c r="AK160" i="26"/>
  <c r="AG144" i="26"/>
  <c r="AK144" i="26"/>
  <c r="AG143" i="25"/>
  <c r="AK143" i="25"/>
  <c r="AG170" i="25"/>
  <c r="AK170" i="25"/>
  <c r="AG37" i="23"/>
  <c r="AK37" i="23"/>
  <c r="AN37" i="23" s="1"/>
  <c r="AG175" i="23"/>
  <c r="AK175" i="23"/>
  <c r="AN175" i="23" s="1"/>
  <c r="AG26" i="23"/>
  <c r="AK26" i="23"/>
  <c r="AN26" i="23" s="1"/>
  <c r="AG100" i="23"/>
  <c r="AK100" i="23"/>
  <c r="AG166" i="23"/>
  <c r="AK166" i="23"/>
  <c r="AN166" i="23" s="1"/>
  <c r="AG18" i="23"/>
  <c r="AK18" i="23"/>
  <c r="AN18" i="23" s="1"/>
  <c r="AG16" i="23"/>
  <c r="AK16" i="23"/>
  <c r="AG30" i="23"/>
  <c r="AK30" i="23"/>
  <c r="AN30" i="23" s="1"/>
  <c r="AG88" i="23"/>
  <c r="AK88" i="23"/>
  <c r="AN88" i="23" s="1"/>
  <c r="AG95" i="23"/>
  <c r="AK95" i="23"/>
  <c r="AN95" i="23" s="1"/>
  <c r="AG161" i="23"/>
  <c r="AK161" i="23"/>
  <c r="AG147" i="23"/>
  <c r="AK147" i="23"/>
  <c r="AG132" i="23"/>
  <c r="AK132" i="23"/>
  <c r="AG146" i="22"/>
  <c r="AH146" i="22" s="1"/>
  <c r="AK146" i="22"/>
  <c r="AG167" i="22"/>
  <c r="AH167" i="22" s="1"/>
  <c r="AK167" i="22"/>
  <c r="AG170" i="22"/>
  <c r="AH170" i="22" s="1"/>
  <c r="AK170" i="22"/>
  <c r="AG36" i="26"/>
  <c r="AK36" i="26"/>
  <c r="AN36" i="26" s="1"/>
  <c r="AG180" i="24"/>
  <c r="AK180" i="24"/>
  <c r="AG153" i="24"/>
  <c r="AK153" i="24"/>
  <c r="AG182" i="24"/>
  <c r="AK182" i="24"/>
  <c r="AG84" i="26"/>
  <c r="AK84" i="26"/>
  <c r="AN84" i="26" s="1"/>
  <c r="AG132" i="31"/>
  <c r="AH132" i="31" s="1"/>
  <c r="AK132" i="31"/>
  <c r="AK114" i="22"/>
  <c r="AO114" i="22" s="1"/>
  <c r="AK36" i="22"/>
  <c r="AO36" i="22" s="1"/>
  <c r="AK202" i="22"/>
  <c r="AN202" i="22" s="1"/>
  <c r="AK202" i="25"/>
  <c r="AO202" i="25" s="1"/>
  <c r="AK187" i="31"/>
  <c r="AO187" i="31" s="1"/>
  <c r="AK81" i="32"/>
  <c r="AO81" i="32" s="1"/>
  <c r="AK94" i="25"/>
  <c r="AO94" i="25" s="1"/>
  <c r="AK48" i="25"/>
  <c r="AO48" i="25" s="1"/>
  <c r="AK110" i="25"/>
  <c r="AO110" i="25" s="1"/>
  <c r="AK118" i="27"/>
  <c r="AO118" i="27" s="1"/>
  <c r="AG118" i="27"/>
  <c r="AK102" i="27"/>
  <c r="AO102" i="27" s="1"/>
  <c r="AG102" i="27"/>
  <c r="AK86" i="27"/>
  <c r="AO86" i="27" s="1"/>
  <c r="AG86" i="27"/>
  <c r="AK38" i="27"/>
  <c r="AO38" i="27" s="1"/>
  <c r="AG38" i="27"/>
  <c r="AK202" i="27"/>
  <c r="AO202" i="27" s="1"/>
  <c r="AK109" i="27"/>
  <c r="AO109" i="27" s="1"/>
  <c r="AG109" i="27"/>
  <c r="AK99" i="27"/>
  <c r="AO99" i="27" s="1"/>
  <c r="AG99" i="27"/>
  <c r="AK89" i="27"/>
  <c r="AO89" i="27" s="1"/>
  <c r="AG89" i="27"/>
  <c r="AK81" i="27"/>
  <c r="AO81" i="27" s="1"/>
  <c r="AG81" i="27"/>
  <c r="AK73" i="27"/>
  <c r="AO73" i="27" s="1"/>
  <c r="AG73" i="27"/>
  <c r="AK65" i="27"/>
  <c r="AO65" i="27" s="1"/>
  <c r="AG65" i="27"/>
  <c r="AK57" i="27"/>
  <c r="AO57" i="27" s="1"/>
  <c r="AG57" i="27"/>
  <c r="AK37" i="27"/>
  <c r="AO37" i="27" s="1"/>
  <c r="AG37" i="27"/>
  <c r="AK29" i="27"/>
  <c r="AO29" i="27" s="1"/>
  <c r="AG29" i="27"/>
  <c r="AK72" i="29"/>
  <c r="AO72" i="29" s="1"/>
  <c r="AK83" i="29"/>
  <c r="AO83" i="29" s="1"/>
  <c r="AK53" i="29"/>
  <c r="AO53" i="29" s="1"/>
  <c r="AK79" i="30"/>
  <c r="AO79" i="30" s="1"/>
  <c r="AK122" i="31"/>
  <c r="AO122" i="31" s="1"/>
  <c r="AK99" i="31"/>
  <c r="AO99" i="31" s="1"/>
  <c r="AK71" i="31"/>
  <c r="AO71" i="31" s="1"/>
  <c r="AK39" i="31"/>
  <c r="AO39" i="31" s="1"/>
  <c r="AK194" i="31"/>
  <c r="AO194" i="31" s="1"/>
  <c r="AK60" i="31"/>
  <c r="AO60" i="31" s="1"/>
  <c r="AK69" i="32"/>
  <c r="AO69" i="32" s="1"/>
  <c r="AK78" i="32"/>
  <c r="AO78" i="32" s="1"/>
  <c r="AK83" i="32"/>
  <c r="AO83" i="32" s="1"/>
  <c r="AK19" i="27"/>
  <c r="AO19" i="27" s="1"/>
  <c r="AG19" i="27"/>
  <c r="AK190" i="28"/>
  <c r="AO190" i="28" s="1"/>
  <c r="AK95" i="24"/>
  <c r="AO95" i="24" s="1"/>
  <c r="AK73" i="24"/>
  <c r="AO73" i="24" s="1"/>
  <c r="AK86" i="24"/>
  <c r="AO86" i="24" s="1"/>
  <c r="AK33" i="24"/>
  <c r="AO33" i="24" s="1"/>
  <c r="AK51" i="24"/>
  <c r="AO51" i="24" s="1"/>
  <c r="AK83" i="24"/>
  <c r="AO83" i="24" s="1"/>
  <c r="AG149" i="27"/>
  <c r="AK149" i="27"/>
  <c r="AG171" i="27"/>
  <c r="AK171" i="27"/>
  <c r="AG178" i="27"/>
  <c r="AK178" i="27"/>
  <c r="AG200" i="27"/>
  <c r="AK200" i="27"/>
  <c r="AG175" i="27"/>
  <c r="AK175" i="27"/>
  <c r="AG155" i="27"/>
  <c r="AK155" i="27"/>
  <c r="AG166" i="27"/>
  <c r="AK166" i="27"/>
  <c r="AG153" i="27"/>
  <c r="AK153" i="27"/>
  <c r="AG165" i="27"/>
  <c r="AK165" i="27"/>
  <c r="AG144" i="27"/>
  <c r="AK144" i="27"/>
  <c r="AG24" i="26"/>
  <c r="AK24" i="26"/>
  <c r="AN24" i="26" s="1"/>
  <c r="AG56" i="26"/>
  <c r="AK56" i="26"/>
  <c r="AN56" i="26" s="1"/>
  <c r="AG88" i="26"/>
  <c r="AK88" i="26"/>
  <c r="AN88" i="26" s="1"/>
  <c r="AG188" i="26"/>
  <c r="AK188" i="26"/>
  <c r="AN188" i="26" s="1"/>
  <c r="AG33" i="26"/>
  <c r="AK33" i="26"/>
  <c r="AN33" i="26" s="1"/>
  <c r="AG65" i="26"/>
  <c r="AK65" i="26"/>
  <c r="AG101" i="26"/>
  <c r="AK101" i="26"/>
  <c r="AN101" i="26" s="1"/>
  <c r="AK198" i="26"/>
  <c r="AN198" i="26" s="1"/>
  <c r="AG198" i="26"/>
  <c r="AK38" i="26"/>
  <c r="AG38" i="26"/>
  <c r="AG82" i="26"/>
  <c r="AK82" i="26"/>
  <c r="AN82" i="26" s="1"/>
  <c r="AG114" i="26"/>
  <c r="AK114" i="26"/>
  <c r="AN114" i="26" s="1"/>
  <c r="AG195" i="26"/>
  <c r="AK195" i="26"/>
  <c r="AG39" i="26"/>
  <c r="AK39" i="26"/>
  <c r="AG71" i="26"/>
  <c r="AK71" i="26"/>
  <c r="AG107" i="26"/>
  <c r="AK107" i="26"/>
  <c r="AG124" i="26"/>
  <c r="AK124" i="26"/>
  <c r="AG105" i="26"/>
  <c r="AK105" i="26"/>
  <c r="AN105" i="26" s="1"/>
  <c r="AG50" i="26"/>
  <c r="AK50" i="26"/>
  <c r="AN50" i="26" s="1"/>
  <c r="AG127" i="26"/>
  <c r="AK127" i="26"/>
  <c r="AN127" i="26" s="1"/>
  <c r="AG204" i="26"/>
  <c r="AK204" i="26"/>
  <c r="AN204" i="26" s="1"/>
  <c r="AG45" i="26"/>
  <c r="AK45" i="26"/>
  <c r="AN45" i="26" s="1"/>
  <c r="AG77" i="26"/>
  <c r="AK77" i="26"/>
  <c r="AN77" i="26" s="1"/>
  <c r="AG181" i="26"/>
  <c r="AK181" i="26"/>
  <c r="AG26" i="26"/>
  <c r="AK26" i="26"/>
  <c r="AN26" i="26" s="1"/>
  <c r="AK78" i="26"/>
  <c r="AN78" i="26" s="1"/>
  <c r="AG78" i="26"/>
  <c r="AK110" i="26"/>
  <c r="AG110" i="26"/>
  <c r="AG186" i="26"/>
  <c r="AK186" i="26"/>
  <c r="AG35" i="26"/>
  <c r="AK35" i="26"/>
  <c r="AG67" i="26"/>
  <c r="AK67" i="26"/>
  <c r="AG111" i="26"/>
  <c r="AK111" i="26"/>
  <c r="AG109" i="26"/>
  <c r="AK109" i="26"/>
  <c r="AN109" i="26" s="1"/>
  <c r="AK54" i="26"/>
  <c r="AG54" i="26"/>
  <c r="AG143" i="26"/>
  <c r="AK143" i="26"/>
  <c r="AN143" i="26" s="1"/>
  <c r="AG168" i="26"/>
  <c r="AK168" i="26"/>
  <c r="AG171" i="26"/>
  <c r="AK171" i="26"/>
  <c r="AG161" i="26"/>
  <c r="AK161" i="26"/>
  <c r="AG173" i="26"/>
  <c r="AK173" i="26"/>
  <c r="AG148" i="26"/>
  <c r="AK148" i="26"/>
  <c r="AG159" i="26"/>
  <c r="AK159" i="26"/>
  <c r="AG178" i="26"/>
  <c r="AK178" i="26"/>
  <c r="AG167" i="26"/>
  <c r="AK167" i="26"/>
  <c r="AG157" i="26"/>
  <c r="AK157" i="26"/>
  <c r="AG154" i="26"/>
  <c r="AK154" i="26"/>
  <c r="AG162" i="26"/>
  <c r="AK162" i="26"/>
  <c r="AG174" i="25"/>
  <c r="AK174" i="25"/>
  <c r="AG135" i="25"/>
  <c r="AK135" i="25"/>
  <c r="AG177" i="25"/>
  <c r="AK177" i="25"/>
  <c r="AG136" i="25"/>
  <c r="AK136" i="25"/>
  <c r="AG138" i="25"/>
  <c r="AK138" i="25"/>
  <c r="AG164" i="25"/>
  <c r="AK164" i="25"/>
  <c r="AG166" i="25"/>
  <c r="AK166" i="25"/>
  <c r="AG175" i="25"/>
  <c r="AK175" i="25"/>
  <c r="AG90" i="23"/>
  <c r="AK90" i="23"/>
  <c r="AG169" i="23"/>
  <c r="AK169" i="23"/>
  <c r="AG85" i="23"/>
  <c r="AK85" i="23"/>
  <c r="AN85" i="23" s="1"/>
  <c r="AG53" i="23"/>
  <c r="AK53" i="23"/>
  <c r="AN53" i="23" s="1"/>
  <c r="AG17" i="23"/>
  <c r="AK17" i="23"/>
  <c r="AN17" i="23" s="1"/>
  <c r="AG193" i="23"/>
  <c r="AK193" i="23"/>
  <c r="AN193" i="23" s="1"/>
  <c r="AG108" i="23"/>
  <c r="AK108" i="23"/>
  <c r="AG74" i="23"/>
  <c r="AK74" i="23"/>
  <c r="AG42" i="23"/>
  <c r="AK42" i="23"/>
  <c r="AG102" i="23"/>
  <c r="AK102" i="23"/>
  <c r="AG205" i="23"/>
  <c r="AK205" i="23"/>
  <c r="AN205" i="23" s="1"/>
  <c r="AG168" i="23"/>
  <c r="AK168" i="23"/>
  <c r="AG84" i="23"/>
  <c r="AK84" i="23"/>
  <c r="AN84" i="23" s="1"/>
  <c r="AG52" i="23"/>
  <c r="AK52" i="23"/>
  <c r="AG20" i="23"/>
  <c r="AK20" i="23"/>
  <c r="AN20" i="23" s="1"/>
  <c r="AG182" i="23"/>
  <c r="AK182" i="23"/>
  <c r="AN182" i="23" s="1"/>
  <c r="AG98" i="23"/>
  <c r="AK98" i="23"/>
  <c r="AG65" i="23"/>
  <c r="AK65" i="23"/>
  <c r="AG34" i="23"/>
  <c r="AK34" i="23"/>
  <c r="AN34" i="23" s="1"/>
  <c r="AG181" i="23"/>
  <c r="AK181" i="23"/>
  <c r="AG97" i="23"/>
  <c r="AK97" i="23"/>
  <c r="AN97" i="23" s="1"/>
  <c r="AG64" i="23"/>
  <c r="AK64" i="23"/>
  <c r="AN64" i="23" s="1"/>
  <c r="AG33" i="23"/>
  <c r="AK33" i="23"/>
  <c r="AG203" i="23"/>
  <c r="AK203" i="23"/>
  <c r="AG163" i="23"/>
  <c r="AK163" i="23"/>
  <c r="AG78" i="23"/>
  <c r="AK78" i="23"/>
  <c r="AG46" i="23"/>
  <c r="AK46" i="23"/>
  <c r="AN46" i="23" s="1"/>
  <c r="AG15" i="23"/>
  <c r="AK15" i="23"/>
  <c r="AN15" i="23" s="1"/>
  <c r="AG204" i="23"/>
  <c r="AK204" i="23"/>
  <c r="AG105" i="23"/>
  <c r="AK105" i="23"/>
  <c r="AN105" i="23" s="1"/>
  <c r="AG71" i="23"/>
  <c r="AK71" i="23"/>
  <c r="AN71" i="23" s="1"/>
  <c r="AG39" i="23"/>
  <c r="AK39" i="23"/>
  <c r="AG202" i="23"/>
  <c r="AK202" i="23"/>
  <c r="AN202" i="23" s="1"/>
  <c r="AG111" i="23"/>
  <c r="AK111" i="23"/>
  <c r="AG77" i="23"/>
  <c r="AK77" i="23"/>
  <c r="AN77" i="23" s="1"/>
  <c r="AG45" i="23"/>
  <c r="AK45" i="23"/>
  <c r="AN45" i="23" s="1"/>
  <c r="AG146" i="23"/>
  <c r="AK146" i="23"/>
  <c r="AG125" i="23"/>
  <c r="AK125" i="23"/>
  <c r="AG135" i="23"/>
  <c r="AK135" i="23"/>
  <c r="AG128" i="23"/>
  <c r="AK128" i="23"/>
  <c r="AG150" i="23"/>
  <c r="AK150" i="23"/>
  <c r="AG156" i="23"/>
  <c r="AK156" i="23"/>
  <c r="AG129" i="23"/>
  <c r="AK129" i="23"/>
  <c r="AG155" i="23"/>
  <c r="AK155" i="23"/>
  <c r="AG114" i="23"/>
  <c r="AK114" i="23"/>
  <c r="AG157" i="23"/>
  <c r="AK157" i="23"/>
  <c r="AG117" i="23"/>
  <c r="AK117" i="23"/>
  <c r="AG143" i="23"/>
  <c r="AK143" i="23"/>
  <c r="AG148" i="23"/>
  <c r="AK148" i="23"/>
  <c r="AG134" i="23"/>
  <c r="AK134" i="23"/>
  <c r="AG173" i="22"/>
  <c r="AH173" i="22" s="1"/>
  <c r="AK173" i="22"/>
  <c r="AG150" i="22"/>
  <c r="AH150" i="22" s="1"/>
  <c r="AK150" i="22"/>
  <c r="AG152" i="22"/>
  <c r="AH152" i="22" s="1"/>
  <c r="AK152" i="22"/>
  <c r="AG151" i="22"/>
  <c r="AH151" i="22" s="1"/>
  <c r="AK151" i="22"/>
  <c r="AG168" i="22"/>
  <c r="AH168" i="22" s="1"/>
  <c r="AK168" i="22"/>
  <c r="AG145" i="22"/>
  <c r="AH145" i="22" s="1"/>
  <c r="AK145" i="22"/>
  <c r="AG19" i="30"/>
  <c r="AH19" i="30" s="1"/>
  <c r="AK19" i="30"/>
  <c r="AO19" i="30" s="1"/>
  <c r="AG171" i="24"/>
  <c r="AK171" i="24"/>
  <c r="AG172" i="24"/>
  <c r="AK172" i="24"/>
  <c r="AG160" i="24"/>
  <c r="AK160" i="24"/>
  <c r="AG176" i="24"/>
  <c r="AK176" i="24"/>
  <c r="AG143" i="24"/>
  <c r="AK143" i="24"/>
  <c r="AG164" i="24"/>
  <c r="AK164" i="24"/>
  <c r="AG168" i="24"/>
  <c r="AK168" i="24"/>
  <c r="AG154" i="24"/>
  <c r="AK154" i="24"/>
  <c r="AG150" i="24"/>
  <c r="AK150" i="24"/>
  <c r="AG20" i="26"/>
  <c r="AK20" i="26"/>
  <c r="AG120" i="26"/>
  <c r="AK120" i="26"/>
  <c r="AN120" i="26" s="1"/>
  <c r="AG52" i="26"/>
  <c r="AK52" i="26"/>
  <c r="AN52" i="26" s="1"/>
  <c r="AG54" i="32"/>
  <c r="AH54" i="32" s="1"/>
  <c r="AK54" i="32"/>
  <c r="AG125" i="31"/>
  <c r="AH125" i="31" s="1"/>
  <c r="AK125" i="31"/>
  <c r="AG146" i="31"/>
  <c r="AH146" i="31" s="1"/>
  <c r="AK146" i="31"/>
  <c r="AG167" i="31"/>
  <c r="AH167" i="31" s="1"/>
  <c r="AK167" i="31"/>
  <c r="AG153" i="31"/>
  <c r="AH153" i="31" s="1"/>
  <c r="AK153" i="31"/>
  <c r="AG129" i="31"/>
  <c r="AH129" i="31" s="1"/>
  <c r="AK129" i="31"/>
  <c r="AG150" i="31"/>
  <c r="AH150" i="31" s="1"/>
  <c r="AK150" i="31"/>
  <c r="AG128" i="31"/>
  <c r="AH128" i="31" s="1"/>
  <c r="AK128" i="31"/>
  <c r="AG158" i="31"/>
  <c r="AH158" i="31" s="1"/>
  <c r="AK158" i="31"/>
  <c r="AG165" i="31"/>
  <c r="AH165" i="31" s="1"/>
  <c r="AK165" i="31"/>
  <c r="AG143" i="31"/>
  <c r="AH143" i="31" s="1"/>
  <c r="AK143" i="31"/>
  <c r="AG152" i="31"/>
  <c r="AH152" i="31" s="1"/>
  <c r="AK152" i="31"/>
  <c r="AK94" i="27"/>
  <c r="AO94" i="27" s="1"/>
  <c r="AG94" i="27"/>
  <c r="AK46" i="27"/>
  <c r="AO46" i="27" s="1"/>
  <c r="AG46" i="27"/>
  <c r="AK85" i="27"/>
  <c r="AO85" i="27" s="1"/>
  <c r="AG85" i="27"/>
  <c r="AK69" i="27"/>
  <c r="AO69" i="27" s="1"/>
  <c r="AG69" i="27"/>
  <c r="AK51" i="27"/>
  <c r="AO51" i="27" s="1"/>
  <c r="AG51" i="27"/>
  <c r="AK33" i="27"/>
  <c r="AO33" i="27" s="1"/>
  <c r="AG33" i="27"/>
  <c r="AK13" i="30"/>
  <c r="AM13" i="30" s="1"/>
  <c r="AF208" i="30"/>
  <c r="AG15" i="30"/>
  <c r="AH15" i="30" s="1"/>
  <c r="AK15" i="30"/>
  <c r="AO15" i="30" s="1"/>
  <c r="AG201" i="27"/>
  <c r="AK201" i="27"/>
  <c r="AG150" i="27"/>
  <c r="AK150" i="27"/>
  <c r="AG147" i="27"/>
  <c r="AK147" i="27"/>
  <c r="AG172" i="27"/>
  <c r="AK172" i="27"/>
  <c r="AG104" i="26"/>
  <c r="AK104" i="26"/>
  <c r="AG141" i="26"/>
  <c r="AK141" i="26"/>
  <c r="AN141" i="26" s="1"/>
  <c r="AG23" i="26"/>
  <c r="AK23" i="26"/>
  <c r="AG180" i="26"/>
  <c r="AK180" i="26"/>
  <c r="AN180" i="26" s="1"/>
  <c r="AG183" i="26"/>
  <c r="AK183" i="26"/>
  <c r="AN183" i="26" s="1"/>
  <c r="AG202" i="26"/>
  <c r="AK202" i="26"/>
  <c r="AN202" i="26" s="1"/>
  <c r="AG130" i="26"/>
  <c r="AK130" i="26"/>
  <c r="AN130" i="26" s="1"/>
  <c r="AG83" i="26"/>
  <c r="AK83" i="26"/>
  <c r="AG200" i="26"/>
  <c r="AK200" i="26"/>
  <c r="AN200" i="26" s="1"/>
  <c r="AG145" i="26"/>
  <c r="AK145" i="26"/>
  <c r="AG170" i="26"/>
  <c r="AK170" i="26"/>
  <c r="AK190" i="26"/>
  <c r="AG190" i="26"/>
  <c r="AG169" i="25"/>
  <c r="AK169" i="25"/>
  <c r="AG141" i="25"/>
  <c r="AK141" i="25"/>
  <c r="AG101" i="23"/>
  <c r="AK101" i="23"/>
  <c r="AN101" i="23" s="1"/>
  <c r="AG91" i="23"/>
  <c r="AK91" i="23"/>
  <c r="AN91" i="23" s="1"/>
  <c r="AG188" i="23"/>
  <c r="AK188" i="23"/>
  <c r="AN188" i="23" s="1"/>
  <c r="AG36" i="23"/>
  <c r="AK36" i="23"/>
  <c r="AN36" i="23" s="1"/>
  <c r="AG50" i="23"/>
  <c r="AK50" i="23"/>
  <c r="AN50" i="23" s="1"/>
  <c r="AG49" i="23"/>
  <c r="AK49" i="23"/>
  <c r="AN49" i="23" s="1"/>
  <c r="AG93" i="23"/>
  <c r="AK93" i="23"/>
  <c r="AN93" i="23" s="1"/>
  <c r="AG171" i="23"/>
  <c r="AK171" i="23"/>
  <c r="AG178" i="23"/>
  <c r="AK178" i="23"/>
  <c r="AG29" i="23"/>
  <c r="AK29" i="23"/>
  <c r="AN29" i="23" s="1"/>
  <c r="AG131" i="23"/>
  <c r="AK131" i="23"/>
  <c r="AG142" i="23"/>
  <c r="AK142" i="23"/>
  <c r="AG158" i="23"/>
  <c r="AK158" i="23"/>
  <c r="AG160" i="23"/>
  <c r="AK160" i="23"/>
  <c r="AG151" i="24"/>
  <c r="AK151" i="24"/>
  <c r="AG173" i="24"/>
  <c r="AK173" i="24"/>
  <c r="AG183" i="24"/>
  <c r="AK183" i="24"/>
  <c r="AF211" i="28"/>
  <c r="AG14" i="28"/>
  <c r="AK100" i="22"/>
  <c r="AN100" i="22" s="1"/>
  <c r="AK29" i="24"/>
  <c r="AO29" i="24" s="1"/>
  <c r="AK26" i="25"/>
  <c r="AO26" i="25" s="1"/>
  <c r="AK191" i="31"/>
  <c r="AN191" i="31" s="1"/>
  <c r="O210" i="33"/>
  <c r="O214" i="33" s="1"/>
  <c r="AK77" i="33"/>
  <c r="AO77" i="33" s="1"/>
  <c r="AK30" i="25"/>
  <c r="AO30" i="25" s="1"/>
  <c r="AK101" i="25"/>
  <c r="AK69" i="25"/>
  <c r="AO69" i="25" s="1"/>
  <c r="AK37" i="25"/>
  <c r="AO37" i="25" s="1"/>
  <c r="AK15" i="27"/>
  <c r="AO15" i="27" s="1"/>
  <c r="AG15" i="27"/>
  <c r="AK114" i="27"/>
  <c r="AO114" i="27" s="1"/>
  <c r="AG114" i="27"/>
  <c r="AK50" i="27"/>
  <c r="AO50" i="27" s="1"/>
  <c r="AG50" i="27"/>
  <c r="AK117" i="27"/>
  <c r="AO117" i="27" s="1"/>
  <c r="AG117" i="27"/>
  <c r="AK107" i="27"/>
  <c r="AO107" i="27" s="1"/>
  <c r="AG107" i="27"/>
  <c r="AK87" i="27"/>
  <c r="AO87" i="27" s="1"/>
  <c r="AG87" i="27"/>
  <c r="AK79" i="27"/>
  <c r="AO79" i="27" s="1"/>
  <c r="AG79" i="27"/>
  <c r="AK53" i="27"/>
  <c r="AO53" i="27" s="1"/>
  <c r="AG53" i="27"/>
  <c r="AK35" i="27"/>
  <c r="AO35" i="27" s="1"/>
  <c r="AG35" i="27"/>
  <c r="AK127" i="29"/>
  <c r="AO127" i="29" s="1"/>
  <c r="AK84" i="29"/>
  <c r="AO84" i="29" s="1"/>
  <c r="AK40" i="29"/>
  <c r="AO40" i="29" s="1"/>
  <c r="AK116" i="29"/>
  <c r="AO116" i="29" s="1"/>
  <c r="AK21" i="29"/>
  <c r="AO21" i="29" s="1"/>
  <c r="AK119" i="31"/>
  <c r="AO119" i="31" s="1"/>
  <c r="AK101" i="32"/>
  <c r="AO101" i="32" s="1"/>
  <c r="AK36" i="32"/>
  <c r="AO36" i="32" s="1"/>
  <c r="AK110" i="32"/>
  <c r="AO110" i="32" s="1"/>
  <c r="AE210" i="23"/>
  <c r="AH90" i="23"/>
  <c r="AK27" i="27"/>
  <c r="AG27" i="27"/>
  <c r="AK24" i="28"/>
  <c r="AO24" i="28" s="1"/>
  <c r="AK116" i="28"/>
  <c r="AO116" i="28" s="1"/>
  <c r="AK110" i="28"/>
  <c r="AN110" i="28" s="1"/>
  <c r="AK200" i="24"/>
  <c r="AO200" i="24" s="1"/>
  <c r="AK27" i="24"/>
  <c r="AO27" i="24" s="1"/>
  <c r="AK49" i="24"/>
  <c r="AO49" i="24" s="1"/>
  <c r="AK64" i="24"/>
  <c r="AN64" i="24" s="1"/>
  <c r="AG197" i="26"/>
  <c r="AK197" i="26"/>
  <c r="AG92" i="26"/>
  <c r="AK92" i="26"/>
  <c r="AN92" i="26" s="1"/>
  <c r="AG20" i="30"/>
  <c r="AH20" i="30" s="1"/>
  <c r="AK20" i="30"/>
  <c r="AO20" i="30" s="1"/>
  <c r="AG21" i="30"/>
  <c r="AH21" i="30" s="1"/>
  <c r="AK21" i="30"/>
  <c r="AG18" i="30"/>
  <c r="AH18" i="30" s="1"/>
  <c r="AK18" i="30"/>
  <c r="AO18" i="30" s="1"/>
  <c r="AG176" i="27"/>
  <c r="AK176" i="27"/>
  <c r="AG170" i="27"/>
  <c r="AK170" i="27"/>
  <c r="AG167" i="27"/>
  <c r="AK167" i="27"/>
  <c r="AG160" i="27"/>
  <c r="AK160" i="27"/>
  <c r="AG145" i="27"/>
  <c r="AK145" i="27"/>
  <c r="AG164" i="27"/>
  <c r="AK164" i="27"/>
  <c r="AG151" i="27"/>
  <c r="AK151" i="27"/>
  <c r="AG152" i="27"/>
  <c r="AK152" i="27"/>
  <c r="AG182" i="27"/>
  <c r="AK182" i="27"/>
  <c r="AG180" i="27"/>
  <c r="AK180" i="27"/>
  <c r="AG156" i="27"/>
  <c r="AK156" i="27"/>
  <c r="AG32" i="26"/>
  <c r="AK32" i="26"/>
  <c r="AN32" i="26" s="1"/>
  <c r="AG64" i="26"/>
  <c r="AK64" i="26"/>
  <c r="AN64" i="26" s="1"/>
  <c r="AG96" i="26"/>
  <c r="AK96" i="26"/>
  <c r="AN96" i="26" s="1"/>
  <c r="AG201" i="26"/>
  <c r="AK201" i="26"/>
  <c r="AN201" i="26" s="1"/>
  <c r="AG41" i="26"/>
  <c r="AK41" i="26"/>
  <c r="AN41" i="26" s="1"/>
  <c r="AG73" i="26"/>
  <c r="AK73" i="26"/>
  <c r="AN73" i="26" s="1"/>
  <c r="AG133" i="26"/>
  <c r="AK133" i="26"/>
  <c r="AN133" i="26" s="1"/>
  <c r="AK14" i="26"/>
  <c r="AN14" i="26" s="1"/>
  <c r="AG14" i="26"/>
  <c r="AG58" i="26"/>
  <c r="AK58" i="26"/>
  <c r="AN58" i="26" s="1"/>
  <c r="AG90" i="26"/>
  <c r="AK90" i="26"/>
  <c r="AN90" i="26" s="1"/>
  <c r="AG122" i="26"/>
  <c r="AK122" i="26"/>
  <c r="AG203" i="26"/>
  <c r="AK203" i="26"/>
  <c r="AN203" i="26" s="1"/>
  <c r="AG47" i="26"/>
  <c r="AK47" i="26"/>
  <c r="AG79" i="26"/>
  <c r="AK79" i="26"/>
  <c r="AG115" i="26"/>
  <c r="AK115" i="26"/>
  <c r="AG136" i="26"/>
  <c r="AK136" i="26"/>
  <c r="AN136" i="26" s="1"/>
  <c r="AG113" i="26"/>
  <c r="AK113" i="26"/>
  <c r="AN113" i="26" s="1"/>
  <c r="AK126" i="26"/>
  <c r="AG126" i="26"/>
  <c r="AG139" i="26"/>
  <c r="AK139" i="26"/>
  <c r="AN139" i="26" s="1"/>
  <c r="AG21" i="26"/>
  <c r="AK21" i="26"/>
  <c r="AN21" i="26" s="1"/>
  <c r="AG53" i="26"/>
  <c r="AK53" i="26"/>
  <c r="AN53" i="26" s="1"/>
  <c r="AG85" i="26"/>
  <c r="AK85" i="26"/>
  <c r="AN85" i="26" s="1"/>
  <c r="AG189" i="26"/>
  <c r="AK189" i="26"/>
  <c r="AG34" i="26"/>
  <c r="AK34" i="26"/>
  <c r="AN34" i="26" s="1"/>
  <c r="AK86" i="26"/>
  <c r="AG86" i="26"/>
  <c r="AK118" i="26"/>
  <c r="AN118" i="26" s="1"/>
  <c r="AG118" i="26"/>
  <c r="AG199" i="26"/>
  <c r="AK199" i="26"/>
  <c r="AG43" i="26"/>
  <c r="AK43" i="26"/>
  <c r="AG75" i="26"/>
  <c r="AK75" i="26"/>
  <c r="AG119" i="26"/>
  <c r="AK119" i="26"/>
  <c r="AG117" i="26"/>
  <c r="AK117" i="26"/>
  <c r="AN117" i="26" s="1"/>
  <c r="AK134" i="26"/>
  <c r="AG134" i="26"/>
  <c r="AG187" i="26"/>
  <c r="AK187" i="26"/>
  <c r="AN187" i="26" s="1"/>
  <c r="AG191" i="26"/>
  <c r="AK191" i="26"/>
  <c r="AG163" i="26"/>
  <c r="AK163" i="26"/>
  <c r="AG155" i="26"/>
  <c r="AK155" i="26"/>
  <c r="AG169" i="26"/>
  <c r="AK169" i="26"/>
  <c r="AK174" i="26"/>
  <c r="AG174" i="26"/>
  <c r="AG149" i="26"/>
  <c r="AK149" i="26"/>
  <c r="AG164" i="26"/>
  <c r="AK164" i="26"/>
  <c r="AG192" i="26"/>
  <c r="AK192" i="26"/>
  <c r="AG151" i="26"/>
  <c r="AK151" i="26"/>
  <c r="AK150" i="26"/>
  <c r="AG150" i="26"/>
  <c r="AG147" i="25"/>
  <c r="AK147" i="25"/>
  <c r="AG173" i="25"/>
  <c r="AK173" i="25"/>
  <c r="AG176" i="25"/>
  <c r="AK176" i="25"/>
  <c r="AG144" i="25"/>
  <c r="AK144" i="25"/>
  <c r="AG145" i="25"/>
  <c r="AK145" i="25"/>
  <c r="AG171" i="25"/>
  <c r="AK171" i="25"/>
  <c r="AG110" i="23"/>
  <c r="AK110" i="23"/>
  <c r="AG76" i="23"/>
  <c r="AK76" i="23"/>
  <c r="AG44" i="23"/>
  <c r="AK44" i="23"/>
  <c r="AG192" i="23"/>
  <c r="AK192" i="23"/>
  <c r="AN192" i="23" s="1"/>
  <c r="AG184" i="23"/>
  <c r="AK184" i="23"/>
  <c r="AG99" i="23"/>
  <c r="AK99" i="23"/>
  <c r="AN99" i="23" s="1"/>
  <c r="AG66" i="23"/>
  <c r="AK66" i="23"/>
  <c r="AG35" i="23"/>
  <c r="AK35" i="23"/>
  <c r="AG186" i="23"/>
  <c r="AK186" i="23"/>
  <c r="AG200" i="23"/>
  <c r="AK200" i="23"/>
  <c r="AG109" i="23"/>
  <c r="AK109" i="23"/>
  <c r="AN109" i="23" s="1"/>
  <c r="AG75" i="23"/>
  <c r="AK75" i="23"/>
  <c r="AN75" i="23" s="1"/>
  <c r="AG43" i="23"/>
  <c r="AK43" i="23"/>
  <c r="AN43" i="23" s="1"/>
  <c r="AG196" i="23"/>
  <c r="AK196" i="23"/>
  <c r="AN196" i="23" s="1"/>
  <c r="AG174" i="23"/>
  <c r="AK174" i="23"/>
  <c r="AG81" i="23"/>
  <c r="AK81" i="23"/>
  <c r="AG57" i="23"/>
  <c r="AK57" i="23"/>
  <c r="AN57" i="23" s="1"/>
  <c r="AG25" i="23"/>
  <c r="AK25" i="23"/>
  <c r="AG173" i="23"/>
  <c r="AK173" i="23"/>
  <c r="AG89" i="23"/>
  <c r="AK89" i="23"/>
  <c r="AG56" i="23"/>
  <c r="AK56" i="23"/>
  <c r="AN56" i="23" s="1"/>
  <c r="AG24" i="23"/>
  <c r="AK24" i="23"/>
  <c r="AG191" i="23"/>
  <c r="AK191" i="23"/>
  <c r="AN191" i="23" s="1"/>
  <c r="AG104" i="23"/>
  <c r="AK104" i="23"/>
  <c r="AG70" i="23"/>
  <c r="AK70" i="23"/>
  <c r="AG31" i="23"/>
  <c r="AK31" i="23"/>
  <c r="AG195" i="23"/>
  <c r="AK195" i="23"/>
  <c r="AN195" i="23" s="1"/>
  <c r="AG197" i="23"/>
  <c r="AK197" i="23"/>
  <c r="AN197" i="23" s="1"/>
  <c r="AG96" i="23"/>
  <c r="AK96" i="23"/>
  <c r="AG63" i="23"/>
  <c r="AK63" i="23"/>
  <c r="AN63" i="23" s="1"/>
  <c r="AG32" i="23"/>
  <c r="AK32" i="23"/>
  <c r="AG190" i="23"/>
  <c r="AK190" i="23"/>
  <c r="AG103" i="23"/>
  <c r="AK103" i="23"/>
  <c r="AN103" i="23" s="1"/>
  <c r="AG69" i="23"/>
  <c r="AK69" i="23"/>
  <c r="AN69" i="23" s="1"/>
  <c r="AG38" i="23"/>
  <c r="AK38" i="23"/>
  <c r="AN38" i="23" s="1"/>
  <c r="AG121" i="23"/>
  <c r="AK121" i="23"/>
  <c r="AG144" i="23"/>
  <c r="AK144" i="23"/>
  <c r="AG141" i="23"/>
  <c r="AK141" i="23"/>
  <c r="AG151" i="23"/>
  <c r="AK151" i="23"/>
  <c r="AG112" i="23"/>
  <c r="AK112" i="23"/>
  <c r="AG137" i="23"/>
  <c r="AK137" i="23"/>
  <c r="AG138" i="23"/>
  <c r="AK138" i="23"/>
  <c r="AG149" i="23"/>
  <c r="AK149" i="23"/>
  <c r="AG118" i="23"/>
  <c r="AK118" i="23"/>
  <c r="AG152" i="23"/>
  <c r="AK152" i="23"/>
  <c r="AG115" i="23"/>
  <c r="AK115" i="23"/>
  <c r="AG133" i="23"/>
  <c r="AK133" i="23"/>
  <c r="AG159" i="23"/>
  <c r="AK159" i="23"/>
  <c r="AG136" i="23"/>
  <c r="AK136" i="23"/>
  <c r="AG130" i="23"/>
  <c r="AK130" i="23"/>
  <c r="AG165" i="22"/>
  <c r="AH165" i="22" s="1"/>
  <c r="AK165" i="22"/>
  <c r="AG149" i="22"/>
  <c r="AH149" i="22" s="1"/>
  <c r="AK149" i="22"/>
  <c r="AG172" i="22"/>
  <c r="AH172" i="22" s="1"/>
  <c r="AK172" i="22"/>
  <c r="AG143" i="22"/>
  <c r="AH143" i="22" s="1"/>
  <c r="AK143" i="22"/>
  <c r="AG144" i="22"/>
  <c r="AH144" i="22" s="1"/>
  <c r="AK144" i="22"/>
  <c r="AG166" i="22"/>
  <c r="AH166" i="22" s="1"/>
  <c r="AK166" i="22"/>
  <c r="AG171" i="22"/>
  <c r="AH171" i="22" s="1"/>
  <c r="AK171" i="22"/>
  <c r="AG174" i="22"/>
  <c r="AH174" i="22" s="1"/>
  <c r="AK174" i="22"/>
  <c r="AG100" i="26"/>
  <c r="AK100" i="26"/>
  <c r="AN100" i="26" s="1"/>
  <c r="AG152" i="24"/>
  <c r="AK152" i="24"/>
  <c r="AG156" i="24"/>
  <c r="AK156" i="24"/>
  <c r="AG184" i="24"/>
  <c r="AK184" i="24"/>
  <c r="AG181" i="24"/>
  <c r="AK181" i="24"/>
  <c r="AG149" i="24"/>
  <c r="AK149" i="24"/>
  <c r="AG159" i="24"/>
  <c r="AK159" i="24"/>
  <c r="AG161" i="24"/>
  <c r="AK161" i="24"/>
  <c r="AG163" i="24"/>
  <c r="AK163" i="24"/>
  <c r="AG157" i="24"/>
  <c r="AK157" i="24"/>
  <c r="AG167" i="24"/>
  <c r="AK167" i="24"/>
  <c r="AG155" i="24"/>
  <c r="AK155" i="24"/>
  <c r="AG158" i="24"/>
  <c r="AK158" i="24"/>
  <c r="AG178" i="24"/>
  <c r="AK178" i="24"/>
  <c r="AG108" i="26"/>
  <c r="AK108" i="26"/>
  <c r="AN108" i="26" s="1"/>
  <c r="AG14" i="30"/>
  <c r="AH14" i="30" s="1"/>
  <c r="AK14" i="30"/>
  <c r="AO14" i="30" s="1"/>
  <c r="AG126" i="31"/>
  <c r="AH126" i="31" s="1"/>
  <c r="AK126" i="31"/>
  <c r="AG141" i="31"/>
  <c r="AH141" i="31" s="1"/>
  <c r="AK141" i="31"/>
  <c r="AG162" i="31"/>
  <c r="AH162" i="31" s="1"/>
  <c r="AK162" i="31"/>
  <c r="AG140" i="31"/>
  <c r="AH140" i="31" s="1"/>
  <c r="AK140" i="31"/>
  <c r="AG142" i="31"/>
  <c r="AH142" i="31" s="1"/>
  <c r="AK142" i="31"/>
  <c r="AG145" i="31"/>
  <c r="AH145" i="31" s="1"/>
  <c r="AK145" i="31"/>
  <c r="AG166" i="31"/>
  <c r="AH166" i="31" s="1"/>
  <c r="AK166" i="31"/>
  <c r="AG144" i="31"/>
  <c r="AH144" i="31" s="1"/>
  <c r="AK144" i="31"/>
  <c r="AG136" i="31"/>
  <c r="AH136" i="31" s="1"/>
  <c r="AK136" i="31"/>
  <c r="AG138" i="31"/>
  <c r="AH138" i="31" s="1"/>
  <c r="AK138" i="31"/>
  <c r="AG159" i="31"/>
  <c r="AH159" i="31" s="1"/>
  <c r="AK159" i="31"/>
  <c r="AK110" i="27"/>
  <c r="AO110" i="27" s="1"/>
  <c r="AG110" i="27"/>
  <c r="AG17" i="30"/>
  <c r="AH17" i="30" s="1"/>
  <c r="AK17" i="30"/>
  <c r="AN17" i="30" s="1"/>
  <c r="AG154" i="27"/>
  <c r="AK154" i="27"/>
  <c r="AG168" i="27"/>
  <c r="AK168" i="27"/>
  <c r="AG49" i="26"/>
  <c r="AK49" i="26"/>
  <c r="AG98" i="26"/>
  <c r="AK98" i="26"/>
  <c r="AN98" i="26" s="1"/>
  <c r="AG123" i="26"/>
  <c r="AK123" i="26"/>
  <c r="AN123" i="26" s="1"/>
  <c r="AG29" i="26"/>
  <c r="AK29" i="26"/>
  <c r="AN29" i="26" s="1"/>
  <c r="AK94" i="26"/>
  <c r="AN94" i="26" s="1"/>
  <c r="AG94" i="26"/>
  <c r="AG131" i="26"/>
  <c r="AK131" i="26"/>
  <c r="AG165" i="26"/>
  <c r="AK165" i="26"/>
  <c r="AG146" i="26"/>
  <c r="AK146" i="26"/>
  <c r="AG172" i="25"/>
  <c r="AK172" i="25"/>
  <c r="AG167" i="25"/>
  <c r="AK167" i="25"/>
  <c r="AG68" i="23"/>
  <c r="AK68" i="23"/>
  <c r="AN68" i="23" s="1"/>
  <c r="AG58" i="23"/>
  <c r="AK58" i="23"/>
  <c r="AG207" i="23"/>
  <c r="AK207" i="23"/>
  <c r="AN207" i="23" s="1"/>
  <c r="AG165" i="23"/>
  <c r="AK165" i="23"/>
  <c r="AG62" i="23"/>
  <c r="AK62" i="23"/>
  <c r="AG23" i="23"/>
  <c r="AK23" i="23"/>
  <c r="AN23" i="23" s="1"/>
  <c r="AG153" i="23"/>
  <c r="AK153" i="23"/>
  <c r="AG147" i="22"/>
  <c r="AH147" i="22" s="1"/>
  <c r="AK147" i="22"/>
  <c r="AG179" i="24"/>
  <c r="AK179" i="24"/>
  <c r="AG177" i="24"/>
  <c r="AK177" i="24"/>
  <c r="AG162" i="24"/>
  <c r="AK162" i="24"/>
  <c r="AG44" i="26"/>
  <c r="AK44" i="26"/>
  <c r="AN44" i="26" s="1"/>
  <c r="AG131" i="31"/>
  <c r="AH131" i="31" s="1"/>
  <c r="AK131" i="31"/>
  <c r="AG157" i="31"/>
  <c r="AH157" i="31" s="1"/>
  <c r="AK157" i="31"/>
  <c r="AG135" i="31"/>
  <c r="AH135" i="31" s="1"/>
  <c r="AK135" i="31"/>
  <c r="AG164" i="31"/>
  <c r="AH164" i="31" s="1"/>
  <c r="AK164" i="31"/>
  <c r="AG147" i="31"/>
  <c r="AH147" i="31" s="1"/>
  <c r="AK147" i="31"/>
  <c r="AG161" i="31"/>
  <c r="AH161" i="31" s="1"/>
  <c r="AK161" i="31"/>
  <c r="AG139" i="31"/>
  <c r="AH139" i="31" s="1"/>
  <c r="AK139" i="31"/>
  <c r="AG160" i="31"/>
  <c r="AH160" i="31" s="1"/>
  <c r="AK160" i="31"/>
  <c r="AG133" i="31"/>
  <c r="AH133" i="31" s="1"/>
  <c r="AK133" i="31"/>
  <c r="AG154" i="31"/>
  <c r="AH154" i="31" s="1"/>
  <c r="AK154" i="31"/>
  <c r="AK78" i="27"/>
  <c r="AO78" i="27" s="1"/>
  <c r="AG78" i="27"/>
  <c r="AK62" i="27"/>
  <c r="AO62" i="27" s="1"/>
  <c r="AG62" i="27"/>
  <c r="AK30" i="27"/>
  <c r="AO30" i="27" s="1"/>
  <c r="AG30" i="27"/>
  <c r="AK93" i="27"/>
  <c r="AO93" i="27" s="1"/>
  <c r="AG93" i="27"/>
  <c r="AK77" i="27"/>
  <c r="AO77" i="27" s="1"/>
  <c r="AG77" i="27"/>
  <c r="AK43" i="27"/>
  <c r="AO43" i="27" s="1"/>
  <c r="AG43" i="27"/>
  <c r="AG132" i="26"/>
  <c r="AK132" i="26"/>
  <c r="AN132" i="26" s="1"/>
  <c r="AG22" i="30"/>
  <c r="AH22" i="30" s="1"/>
  <c r="AK22" i="30"/>
  <c r="AO22" i="30" s="1"/>
  <c r="AG148" i="27"/>
  <c r="AK148" i="27"/>
  <c r="AG181" i="27"/>
  <c r="AK181" i="27"/>
  <c r="AG72" i="26"/>
  <c r="AK72" i="26"/>
  <c r="AN72" i="26" s="1"/>
  <c r="AG81" i="26"/>
  <c r="AK81" i="26"/>
  <c r="AN81" i="26" s="1"/>
  <c r="AG66" i="26"/>
  <c r="AK66" i="26"/>
  <c r="AN66" i="26" s="1"/>
  <c r="AG55" i="26"/>
  <c r="AK55" i="26"/>
  <c r="AG121" i="26"/>
  <c r="AK121" i="26"/>
  <c r="AG125" i="26"/>
  <c r="AK125" i="26"/>
  <c r="AN125" i="26" s="1"/>
  <c r="AG19" i="26"/>
  <c r="AK19" i="26"/>
  <c r="AG129" i="26"/>
  <c r="AK129" i="26"/>
  <c r="AN129" i="26" s="1"/>
  <c r="AG153" i="26"/>
  <c r="AK153" i="26"/>
  <c r="AG147" i="26"/>
  <c r="AK147" i="26"/>
  <c r="AG140" i="25"/>
  <c r="AK140" i="25"/>
  <c r="AG183" i="23"/>
  <c r="AK183" i="23"/>
  <c r="AG180" i="23"/>
  <c r="AK180" i="23"/>
  <c r="AN180" i="23" s="1"/>
  <c r="AG206" i="23"/>
  <c r="AK206" i="23"/>
  <c r="AG67" i="23"/>
  <c r="AK67" i="23"/>
  <c r="AN67" i="23" s="1"/>
  <c r="AG82" i="23"/>
  <c r="AK82" i="23"/>
  <c r="AG80" i="23"/>
  <c r="AK80" i="23"/>
  <c r="AN80" i="23" s="1"/>
  <c r="AG179" i="23"/>
  <c r="AK179" i="23"/>
  <c r="AN179" i="23" s="1"/>
  <c r="AG201" i="23"/>
  <c r="AK201" i="23"/>
  <c r="AG55" i="23"/>
  <c r="AK55" i="23"/>
  <c r="AN55" i="23" s="1"/>
  <c r="AG61" i="23"/>
  <c r="AK61" i="23"/>
  <c r="AN61" i="23" s="1"/>
  <c r="AG123" i="23"/>
  <c r="AK123" i="23"/>
  <c r="AG154" i="23"/>
  <c r="AK154" i="23"/>
  <c r="AG116" i="23"/>
  <c r="AK116" i="23"/>
  <c r="AG165" i="24"/>
  <c r="AK165" i="24"/>
  <c r="AG147" i="24"/>
  <c r="AK147" i="24"/>
  <c r="AG145" i="24"/>
  <c r="AK145" i="24"/>
  <c r="AG174" i="24"/>
  <c r="AK174" i="24"/>
  <c r="AO140" i="26"/>
  <c r="AM140" i="26"/>
  <c r="AF207" i="22"/>
  <c r="AK187" i="22"/>
  <c r="AM187" i="22" s="1"/>
  <c r="AK194" i="22"/>
  <c r="AO194" i="22" s="1"/>
  <c r="AK106" i="24"/>
  <c r="AO106" i="24" s="1"/>
  <c r="AK188" i="24"/>
  <c r="AO188" i="24" s="1"/>
  <c r="AK48" i="31"/>
  <c r="AK200" i="32"/>
  <c r="AO200" i="32" s="1"/>
  <c r="AK143" i="28"/>
  <c r="AO143" i="28" s="1"/>
  <c r="AK90" i="27"/>
  <c r="AO90" i="27" s="1"/>
  <c r="AG90" i="27"/>
  <c r="AK121" i="27"/>
  <c r="AO121" i="27" s="1"/>
  <c r="AG121" i="27"/>
  <c r="AK101" i="27"/>
  <c r="AO101" i="27" s="1"/>
  <c r="AG101" i="27"/>
  <c r="AK91" i="27"/>
  <c r="AO91" i="27" s="1"/>
  <c r="AG91" i="27"/>
  <c r="AK83" i="27"/>
  <c r="AO83" i="27" s="1"/>
  <c r="AG83" i="27"/>
  <c r="AK75" i="27"/>
  <c r="AO75" i="27" s="1"/>
  <c r="AG75" i="27"/>
  <c r="AK67" i="27"/>
  <c r="AO67" i="27" s="1"/>
  <c r="AG67" i="27"/>
  <c r="AK59" i="27"/>
  <c r="AO59" i="27" s="1"/>
  <c r="AG59" i="27"/>
  <c r="AK49" i="27"/>
  <c r="AO49" i="27" s="1"/>
  <c r="AG49" i="27"/>
  <c r="AK41" i="27"/>
  <c r="AO41" i="27" s="1"/>
  <c r="AG41" i="27"/>
  <c r="AK202" i="29"/>
  <c r="AO202" i="29" s="1"/>
  <c r="AK85" i="29"/>
  <c r="AO85" i="29" s="1"/>
  <c r="AK74" i="30"/>
  <c r="AO74" i="30" s="1"/>
  <c r="AK69" i="30"/>
  <c r="AO69" i="30" s="1"/>
  <c r="AK22" i="27"/>
  <c r="AO22" i="27" s="1"/>
  <c r="AG22" i="27"/>
  <c r="AK104" i="28"/>
  <c r="AO104" i="28" s="1"/>
  <c r="AK118" i="28"/>
  <c r="AO118" i="28" s="1"/>
  <c r="AK84" i="28"/>
  <c r="AO84" i="28" s="1"/>
  <c r="AK16" i="28"/>
  <c r="AK89" i="24"/>
  <c r="AO89" i="24" s="1"/>
  <c r="AK17" i="24"/>
  <c r="AO17" i="24" s="1"/>
  <c r="AK202" i="24"/>
  <c r="AO202" i="24" s="1"/>
  <c r="AG60" i="26"/>
  <c r="AK60" i="26"/>
  <c r="AN60" i="26" s="1"/>
  <c r="AG16" i="26"/>
  <c r="AK16" i="26"/>
  <c r="AG16" i="30"/>
  <c r="AH16" i="30" s="1"/>
  <c r="AK16" i="30"/>
  <c r="AO16" i="30" s="1"/>
  <c r="AG157" i="27"/>
  <c r="AK157" i="27"/>
  <c r="AG146" i="27"/>
  <c r="AK146" i="27"/>
  <c r="AG199" i="27"/>
  <c r="AK199" i="27"/>
  <c r="AG177" i="27"/>
  <c r="AK177" i="27"/>
  <c r="AG179" i="27"/>
  <c r="AK179" i="27"/>
  <c r="AG159" i="27"/>
  <c r="AK159" i="27"/>
  <c r="AG143" i="27"/>
  <c r="AK143" i="27"/>
  <c r="AG173" i="27"/>
  <c r="AK173" i="27"/>
  <c r="AG169" i="27"/>
  <c r="AK169" i="27"/>
  <c r="AG174" i="27"/>
  <c r="AK174" i="27"/>
  <c r="AG48" i="26"/>
  <c r="AK48" i="26"/>
  <c r="AN48" i="26" s="1"/>
  <c r="AG80" i="26"/>
  <c r="AK80" i="26"/>
  <c r="AN80" i="26" s="1"/>
  <c r="AG112" i="26"/>
  <c r="AK112" i="26"/>
  <c r="AG25" i="26"/>
  <c r="AK25" i="26"/>
  <c r="AG57" i="26"/>
  <c r="AK57" i="26"/>
  <c r="AG89" i="26"/>
  <c r="AK89" i="26"/>
  <c r="AN89" i="26" s="1"/>
  <c r="AK30" i="26"/>
  <c r="AG30" i="26"/>
  <c r="AG74" i="26"/>
  <c r="AK74" i="26"/>
  <c r="AN74" i="26" s="1"/>
  <c r="AG106" i="26"/>
  <c r="AK106" i="26"/>
  <c r="AN106" i="26" s="1"/>
  <c r="AK182" i="26"/>
  <c r="AG182" i="26"/>
  <c r="AG31" i="26"/>
  <c r="AK31" i="26"/>
  <c r="AG63" i="26"/>
  <c r="AK63" i="26"/>
  <c r="AG95" i="26"/>
  <c r="AK95" i="26"/>
  <c r="AG116" i="26"/>
  <c r="AK116" i="26"/>
  <c r="AN116" i="26" s="1"/>
  <c r="AG93" i="26"/>
  <c r="AK93" i="26"/>
  <c r="AN93" i="26" s="1"/>
  <c r="AG42" i="26"/>
  <c r="AK42" i="26"/>
  <c r="AN42" i="26" s="1"/>
  <c r="AG99" i="26"/>
  <c r="AK99" i="26"/>
  <c r="AG196" i="26"/>
  <c r="AK196" i="26"/>
  <c r="AN196" i="26" s="1"/>
  <c r="AG37" i="26"/>
  <c r="AK37" i="26"/>
  <c r="AN37" i="26" s="1"/>
  <c r="AG69" i="26"/>
  <c r="AK69" i="26"/>
  <c r="AN69" i="26" s="1"/>
  <c r="AG137" i="26"/>
  <c r="AK137" i="26"/>
  <c r="AG18" i="26"/>
  <c r="AK18" i="26"/>
  <c r="AN18" i="26" s="1"/>
  <c r="AK70" i="26"/>
  <c r="AN70" i="26" s="1"/>
  <c r="AG70" i="26"/>
  <c r="AK102" i="26"/>
  <c r="AN102" i="26" s="1"/>
  <c r="AG102" i="26"/>
  <c r="AK142" i="26"/>
  <c r="AG142" i="26"/>
  <c r="AG27" i="26"/>
  <c r="AK27" i="26"/>
  <c r="AG59" i="26"/>
  <c r="AK59" i="26"/>
  <c r="AG91" i="26"/>
  <c r="AK91" i="26"/>
  <c r="AG97" i="26"/>
  <c r="AK97" i="26"/>
  <c r="AN97" i="26" s="1"/>
  <c r="AK46" i="26"/>
  <c r="AN46" i="26" s="1"/>
  <c r="AG46" i="26"/>
  <c r="AG135" i="26"/>
  <c r="AK135" i="26"/>
  <c r="AG179" i="26"/>
  <c r="AK179" i="26"/>
  <c r="AG193" i="26"/>
  <c r="AK193" i="26"/>
  <c r="AG177" i="26"/>
  <c r="AK177" i="26"/>
  <c r="AG194" i="26"/>
  <c r="AK194" i="26"/>
  <c r="AG156" i="26"/>
  <c r="AK156" i="26"/>
  <c r="AG152" i="26"/>
  <c r="AK152" i="26"/>
  <c r="AG175" i="26"/>
  <c r="AK175" i="26"/>
  <c r="AG172" i="26"/>
  <c r="AK172" i="26"/>
  <c r="AK158" i="26"/>
  <c r="AG158" i="26"/>
  <c r="AK166" i="26"/>
  <c r="AG166" i="26"/>
  <c r="AG139" i="25"/>
  <c r="AK139" i="25"/>
  <c r="AG165" i="25"/>
  <c r="AK165" i="25"/>
  <c r="AG148" i="25"/>
  <c r="AK148" i="25"/>
  <c r="AG142" i="25"/>
  <c r="AK142" i="25"/>
  <c r="AG168" i="25"/>
  <c r="AK168" i="25"/>
  <c r="AG137" i="25"/>
  <c r="AK137" i="25"/>
  <c r="AG146" i="25"/>
  <c r="AK146" i="25"/>
  <c r="AG177" i="23"/>
  <c r="AK177" i="23"/>
  <c r="AN177" i="23" s="1"/>
  <c r="AG94" i="23"/>
  <c r="AK94" i="23"/>
  <c r="AG60" i="23"/>
  <c r="AK60" i="23"/>
  <c r="AG28" i="23"/>
  <c r="AK28" i="23"/>
  <c r="AN28" i="23" s="1"/>
  <c r="AG208" i="23"/>
  <c r="AK208" i="23"/>
  <c r="AG167" i="23"/>
  <c r="AK167" i="23"/>
  <c r="AN167" i="23" s="1"/>
  <c r="AG83" i="23"/>
  <c r="AK83" i="23"/>
  <c r="AN83" i="23" s="1"/>
  <c r="AG51" i="23"/>
  <c r="AK51" i="23"/>
  <c r="AN51" i="23" s="1"/>
  <c r="AG19" i="23"/>
  <c r="AK19" i="23"/>
  <c r="AN19" i="23" s="1"/>
  <c r="AG198" i="23"/>
  <c r="AK198" i="23"/>
  <c r="AG176" i="23"/>
  <c r="AK176" i="23"/>
  <c r="AG92" i="23"/>
  <c r="AK92" i="23"/>
  <c r="AG59" i="23"/>
  <c r="AK59" i="23"/>
  <c r="AN59" i="23" s="1"/>
  <c r="AG27" i="23"/>
  <c r="AK27" i="23"/>
  <c r="AN27" i="23" s="1"/>
  <c r="AG199" i="23"/>
  <c r="AK199" i="23"/>
  <c r="AN199" i="23" s="1"/>
  <c r="AG107" i="23"/>
  <c r="AK107" i="23"/>
  <c r="AG73" i="23"/>
  <c r="AK73" i="23"/>
  <c r="AG41" i="23"/>
  <c r="AK41" i="23"/>
  <c r="AN41" i="23" s="1"/>
  <c r="AG194" i="23"/>
  <c r="AK194" i="23"/>
  <c r="AG106" i="23"/>
  <c r="AK106" i="23"/>
  <c r="AN106" i="23" s="1"/>
  <c r="AG72" i="23"/>
  <c r="AK72" i="23"/>
  <c r="AN72" i="23" s="1"/>
  <c r="AG40" i="23"/>
  <c r="AK40" i="23"/>
  <c r="AG185" i="23"/>
  <c r="AK185" i="23"/>
  <c r="AN185" i="23" s="1"/>
  <c r="AG172" i="23"/>
  <c r="AK172" i="23"/>
  <c r="AN172" i="23" s="1"/>
  <c r="AG87" i="23"/>
  <c r="AK87" i="23"/>
  <c r="AN87" i="23" s="1"/>
  <c r="AG47" i="23"/>
  <c r="AK47" i="23"/>
  <c r="AN47" i="23" s="1"/>
  <c r="AG22" i="23"/>
  <c r="AK22" i="23"/>
  <c r="AG189" i="23"/>
  <c r="AK189" i="23"/>
  <c r="AN189" i="23" s="1"/>
  <c r="AG164" i="23"/>
  <c r="AK164" i="23"/>
  <c r="AG79" i="23"/>
  <c r="AK79" i="23"/>
  <c r="AN79" i="23" s="1"/>
  <c r="AG48" i="23"/>
  <c r="AK48" i="23"/>
  <c r="AG187" i="23"/>
  <c r="AK187" i="23"/>
  <c r="AG170" i="23"/>
  <c r="AK170" i="23"/>
  <c r="AG86" i="23"/>
  <c r="AK86" i="23"/>
  <c r="AG54" i="23"/>
  <c r="AK54" i="23"/>
  <c r="AN54" i="23" s="1"/>
  <c r="AG21" i="23"/>
  <c r="AK21" i="23"/>
  <c r="AN21" i="23" s="1"/>
  <c r="AG120" i="23"/>
  <c r="AK120" i="23"/>
  <c r="AG119" i="23"/>
  <c r="AK119" i="23"/>
  <c r="AG140" i="23"/>
  <c r="AK140" i="23"/>
  <c r="AG162" i="23"/>
  <c r="AK162" i="23"/>
  <c r="AG126" i="23"/>
  <c r="AK126" i="23"/>
  <c r="AG113" i="23"/>
  <c r="AK113" i="23"/>
  <c r="AG139" i="23"/>
  <c r="AK139" i="23"/>
  <c r="AG124" i="23"/>
  <c r="AK124" i="23"/>
  <c r="AG127" i="23"/>
  <c r="AK127" i="23"/>
  <c r="AG122" i="23"/>
  <c r="AK122" i="23"/>
  <c r="AG145" i="23"/>
  <c r="AK145" i="23"/>
  <c r="AG148" i="22"/>
  <c r="AH148" i="22" s="1"/>
  <c r="AK148" i="22"/>
  <c r="AG163" i="22"/>
  <c r="AH163" i="22" s="1"/>
  <c r="AK163" i="22"/>
  <c r="AG164" i="22"/>
  <c r="AH164" i="22" s="1"/>
  <c r="AK164" i="22"/>
  <c r="AG169" i="22"/>
  <c r="AH169" i="22" s="1"/>
  <c r="AK169" i="22"/>
  <c r="AG142" i="22"/>
  <c r="AH142" i="22" s="1"/>
  <c r="AK142" i="22"/>
  <c r="AG153" i="22"/>
  <c r="AH153" i="22" s="1"/>
  <c r="AK153" i="22"/>
  <c r="AG128" i="26"/>
  <c r="AK128" i="26"/>
  <c r="AN128" i="26" s="1"/>
  <c r="AG68" i="26"/>
  <c r="AK68" i="26"/>
  <c r="AN68" i="26" s="1"/>
  <c r="AG169" i="24"/>
  <c r="AK169" i="24"/>
  <c r="AG175" i="24"/>
  <c r="AK175" i="24"/>
  <c r="AG144" i="24"/>
  <c r="AK144" i="24"/>
  <c r="AG148" i="24"/>
  <c r="AK148" i="24"/>
  <c r="AG170" i="24"/>
  <c r="AK170" i="24"/>
  <c r="AG166" i="24"/>
  <c r="AK166" i="24"/>
  <c r="AG146" i="24"/>
  <c r="AK146" i="24"/>
  <c r="AG184" i="26"/>
  <c r="AK184" i="26"/>
  <c r="AG76" i="26"/>
  <c r="AK76" i="26"/>
  <c r="AN76" i="26" s="1"/>
  <c r="AG163" i="31"/>
  <c r="AH163" i="31" s="1"/>
  <c r="AK163" i="31"/>
  <c r="AG130" i="31"/>
  <c r="AH130" i="31" s="1"/>
  <c r="AK130" i="31"/>
  <c r="AG151" i="31"/>
  <c r="AH151" i="31" s="1"/>
  <c r="AK151" i="31"/>
  <c r="AG168" i="31"/>
  <c r="AH168" i="31" s="1"/>
  <c r="AK168" i="31"/>
  <c r="AG156" i="31"/>
  <c r="AH156" i="31" s="1"/>
  <c r="AK156" i="31"/>
  <c r="AG134" i="31"/>
  <c r="AH134" i="31" s="1"/>
  <c r="AK134" i="31"/>
  <c r="AG155" i="31"/>
  <c r="AH155" i="31" s="1"/>
  <c r="AK155" i="31"/>
  <c r="AG137" i="31"/>
  <c r="AH137" i="31" s="1"/>
  <c r="AK137" i="31"/>
  <c r="AG149" i="31"/>
  <c r="AH149" i="31" s="1"/>
  <c r="AK149" i="31"/>
  <c r="AG127" i="31"/>
  <c r="AH127" i="31" s="1"/>
  <c r="AK127" i="31"/>
  <c r="AG148" i="31"/>
  <c r="AH148" i="31" s="1"/>
  <c r="AK148" i="31"/>
  <c r="AN71" i="22"/>
  <c r="AO71" i="22"/>
  <c r="AH65" i="31"/>
  <c r="AK13" i="31"/>
  <c r="AO13" i="31" s="1"/>
  <c r="AF209" i="31"/>
  <c r="AH87" i="31"/>
  <c r="AH68" i="31"/>
  <c r="AH206" i="31"/>
  <c r="AK120" i="31"/>
  <c r="AM120" i="31" s="1"/>
  <c r="AH100" i="31"/>
  <c r="AH36" i="31"/>
  <c r="AK96" i="31"/>
  <c r="AO96" i="31" s="1"/>
  <c r="AH103" i="31"/>
  <c r="AH116" i="31"/>
  <c r="AK32" i="31"/>
  <c r="AK41" i="31"/>
  <c r="AO41" i="31" s="1"/>
  <c r="AK63" i="31"/>
  <c r="AM63" i="31" s="1"/>
  <c r="AH171" i="31"/>
  <c r="AK64" i="31"/>
  <c r="AO64" i="31" s="1"/>
  <c r="AK104" i="31"/>
  <c r="AO104" i="31" s="1"/>
  <c r="AK33" i="31"/>
  <c r="AO33" i="31" s="1"/>
  <c r="AH198" i="31"/>
  <c r="AH84" i="31"/>
  <c r="AH52" i="31"/>
  <c r="AK172" i="31"/>
  <c r="AH119" i="31"/>
  <c r="AH67" i="31"/>
  <c r="AH28" i="31"/>
  <c r="AH92" i="31"/>
  <c r="AK16" i="31"/>
  <c r="AH122" i="31"/>
  <c r="AK25" i="31"/>
  <c r="AO25" i="31" s="1"/>
  <c r="AK89" i="31"/>
  <c r="AN89" i="31" s="1"/>
  <c r="X211" i="31"/>
  <c r="AK107" i="31"/>
  <c r="AO107" i="31" s="1"/>
  <c r="AH195" i="31"/>
  <c r="AH47" i="31"/>
  <c r="AK72" i="31"/>
  <c r="AO72" i="31" s="1"/>
  <c r="AH76" i="31"/>
  <c r="AK27" i="31"/>
  <c r="AO27" i="31" s="1"/>
  <c r="AK49" i="31"/>
  <c r="AH194" i="31"/>
  <c r="AK123" i="31"/>
  <c r="AO123" i="31" s="1"/>
  <c r="AK202" i="31"/>
  <c r="AH39" i="31"/>
  <c r="AK207" i="31"/>
  <c r="AK19" i="31"/>
  <c r="AO19" i="31" s="1"/>
  <c r="AK59" i="31"/>
  <c r="AN59" i="31" s="1"/>
  <c r="AH60" i="31"/>
  <c r="AK81" i="31"/>
  <c r="AK112" i="31"/>
  <c r="AO112" i="31" s="1"/>
  <c r="AK51" i="31"/>
  <c r="AO51" i="31" s="1"/>
  <c r="AH203" i="31"/>
  <c r="AK88" i="31"/>
  <c r="AH79" i="31"/>
  <c r="X213" i="31"/>
  <c r="AK176" i="31"/>
  <c r="AO176" i="31" s="1"/>
  <c r="AK17" i="31"/>
  <c r="AK35" i="31"/>
  <c r="AK200" i="31"/>
  <c r="AK57" i="31"/>
  <c r="AO57" i="31" s="1"/>
  <c r="AK56" i="31"/>
  <c r="AO56" i="31" s="1"/>
  <c r="AH108" i="31"/>
  <c r="AK113" i="31"/>
  <c r="AO113" i="31" s="1"/>
  <c r="AK170" i="31"/>
  <c r="AO170" i="31" s="1"/>
  <c r="AK73" i="31"/>
  <c r="AO73" i="31" s="1"/>
  <c r="AK204" i="31"/>
  <c r="AO204" i="31" s="1"/>
  <c r="AK80" i="31"/>
  <c r="AO80" i="31" s="1"/>
  <c r="AK97" i="31"/>
  <c r="AO97" i="31" s="1"/>
  <c r="AK124" i="31"/>
  <c r="AO124" i="31" s="1"/>
  <c r="AH71" i="31"/>
  <c r="AK199" i="31"/>
  <c r="AO199" i="31" s="1"/>
  <c r="AH111" i="31"/>
  <c r="AK91" i="31"/>
  <c r="AH31" i="31"/>
  <c r="L211" i="31"/>
  <c r="U211" i="31"/>
  <c r="AH175" i="31"/>
  <c r="R213" i="31"/>
  <c r="AH112" i="31"/>
  <c r="R211" i="31"/>
  <c r="AH97" i="31"/>
  <c r="O213" i="31"/>
  <c r="U213" i="31"/>
  <c r="AH89" i="31"/>
  <c r="O211" i="31"/>
  <c r="AG14" i="23"/>
  <c r="AF210" i="23"/>
  <c r="AA216" i="23"/>
  <c r="AA217" i="23" s="1"/>
  <c r="X214" i="23"/>
  <c r="O212" i="23"/>
  <c r="U214" i="23"/>
  <c r="R214" i="23"/>
  <c r="X212" i="23"/>
  <c r="R212" i="23"/>
  <c r="AE212" i="23"/>
  <c r="U212" i="23"/>
  <c r="AK14" i="23"/>
  <c r="AM14" i="23" s="1"/>
  <c r="O214" i="23"/>
  <c r="AK23" i="24"/>
  <c r="AO23" i="24" s="1"/>
  <c r="AK30" i="24"/>
  <c r="AO30" i="24" s="1"/>
  <c r="AK14" i="24"/>
  <c r="AO14" i="24" s="1"/>
  <c r="AF208" i="24"/>
  <c r="AK88" i="24"/>
  <c r="AO88" i="24" s="1"/>
  <c r="AK203" i="24"/>
  <c r="AO203" i="24" s="1"/>
  <c r="AK62" i="24"/>
  <c r="AK114" i="24"/>
  <c r="AO114" i="24" s="1"/>
  <c r="AK77" i="24"/>
  <c r="AO77" i="24" s="1"/>
  <c r="AK53" i="24"/>
  <c r="AO53" i="24" s="1"/>
  <c r="AK31" i="24"/>
  <c r="AK50" i="24"/>
  <c r="AO50" i="24" s="1"/>
  <c r="AK91" i="24"/>
  <c r="AK133" i="24"/>
  <c r="AK82" i="24"/>
  <c r="AO82" i="24" s="1"/>
  <c r="AK120" i="24"/>
  <c r="AK26" i="24"/>
  <c r="AO26" i="24" s="1"/>
  <c r="AK123" i="24"/>
  <c r="AK19" i="24"/>
  <c r="AK195" i="24"/>
  <c r="AO195" i="24" s="1"/>
  <c r="AK66" i="24"/>
  <c r="AO66" i="24" s="1"/>
  <c r="AG14" i="24"/>
  <c r="AK47" i="24"/>
  <c r="AO47" i="24" s="1"/>
  <c r="AK59" i="24"/>
  <c r="AM59" i="24" s="1"/>
  <c r="AK70" i="24"/>
  <c r="AK61" i="24"/>
  <c r="AO61" i="24" s="1"/>
  <c r="AK34" i="24"/>
  <c r="AK119" i="24"/>
  <c r="AO119" i="24" s="1"/>
  <c r="AK74" i="24"/>
  <c r="AK125" i="24"/>
  <c r="AO125" i="24" s="1"/>
  <c r="AD219" i="24"/>
  <c r="AK18" i="24"/>
  <c r="AO18" i="24" s="1"/>
  <c r="AK103" i="24"/>
  <c r="AK20" i="24"/>
  <c r="AO20" i="24" s="1"/>
  <c r="AK196" i="24"/>
  <c r="AK130" i="24"/>
  <c r="AO130" i="24" s="1"/>
  <c r="AK90" i="24"/>
  <c r="O210" i="24"/>
  <c r="X210" i="24"/>
  <c r="AK58" i="24"/>
  <c r="AO58" i="24" s="1"/>
  <c r="R212" i="24"/>
  <c r="N210" i="33"/>
  <c r="AK14" i="33"/>
  <c r="AO14" i="33" s="1"/>
  <c r="AF210" i="33"/>
  <c r="AG166" i="33"/>
  <c r="AH166" i="33" s="1"/>
  <c r="AK166" i="33"/>
  <c r="AO166" i="33" s="1"/>
  <c r="AK144" i="33"/>
  <c r="AO144" i="33" s="1"/>
  <c r="AG144" i="33"/>
  <c r="AH144" i="33" s="1"/>
  <c r="AK194" i="33"/>
  <c r="AO194" i="33" s="1"/>
  <c r="AG194" i="33"/>
  <c r="AH194" i="33" s="1"/>
  <c r="AG173" i="33"/>
  <c r="AH173" i="33" s="1"/>
  <c r="AK173" i="33"/>
  <c r="AO173" i="33" s="1"/>
  <c r="AG198" i="33"/>
  <c r="AH198" i="33" s="1"/>
  <c r="AK198" i="33"/>
  <c r="AO198" i="33" s="1"/>
  <c r="AG150" i="33"/>
  <c r="AH150" i="33" s="1"/>
  <c r="AK150" i="33"/>
  <c r="AO150" i="33" s="1"/>
  <c r="AG196" i="33"/>
  <c r="AH196" i="33" s="1"/>
  <c r="AK196" i="33"/>
  <c r="AO196" i="33" s="1"/>
  <c r="AG167" i="33"/>
  <c r="AH167" i="33" s="1"/>
  <c r="AK167" i="33"/>
  <c r="AO167" i="33" s="1"/>
  <c r="AG25" i="33"/>
  <c r="AH25" i="33" s="1"/>
  <c r="AG200" i="33"/>
  <c r="AH200" i="33" s="1"/>
  <c r="AK200" i="33"/>
  <c r="AO200" i="33" s="1"/>
  <c r="AG189" i="33"/>
  <c r="AH189" i="33" s="1"/>
  <c r="AK189" i="33"/>
  <c r="AO189" i="33" s="1"/>
  <c r="AG158" i="33"/>
  <c r="AH158" i="33" s="1"/>
  <c r="AK158" i="33"/>
  <c r="AO158" i="33" s="1"/>
  <c r="AK152" i="33"/>
  <c r="AO152" i="33" s="1"/>
  <c r="AG152" i="33"/>
  <c r="AH152" i="33" s="1"/>
  <c r="AK191" i="33"/>
  <c r="AO191" i="33" s="1"/>
  <c r="AG191" i="33"/>
  <c r="AH191" i="33" s="1"/>
  <c r="AK160" i="33"/>
  <c r="AO160" i="33" s="1"/>
  <c r="AG160" i="33"/>
  <c r="AH160" i="33" s="1"/>
  <c r="AG151" i="33"/>
  <c r="AH151" i="33" s="1"/>
  <c r="AK151" i="33"/>
  <c r="AO151" i="33" s="1"/>
  <c r="AK147" i="33"/>
  <c r="AO147" i="33" s="1"/>
  <c r="AG147" i="33"/>
  <c r="AH147" i="33" s="1"/>
  <c r="AG184" i="33"/>
  <c r="AH184" i="33" s="1"/>
  <c r="AK184" i="33"/>
  <c r="AO184" i="33" s="1"/>
  <c r="AK202" i="33"/>
  <c r="AO202" i="33" s="1"/>
  <c r="AG202" i="33"/>
  <c r="AH202" i="33" s="1"/>
  <c r="AG176" i="33"/>
  <c r="AH176" i="33" s="1"/>
  <c r="AK176" i="33"/>
  <c r="AO176" i="33" s="1"/>
  <c r="AK169" i="33"/>
  <c r="AO169" i="33" s="1"/>
  <c r="AG169" i="33"/>
  <c r="AH169" i="33" s="1"/>
  <c r="AG204" i="33"/>
  <c r="AH204" i="33" s="1"/>
  <c r="AK204" i="33"/>
  <c r="AO204" i="33" s="1"/>
  <c r="AG193" i="33"/>
  <c r="AH193" i="33" s="1"/>
  <c r="AK193" i="33"/>
  <c r="AO193" i="33" s="1"/>
  <c r="AG178" i="33"/>
  <c r="AH178" i="33" s="1"/>
  <c r="AK178" i="33"/>
  <c r="AO178" i="33" s="1"/>
  <c r="AK187" i="33"/>
  <c r="AO187" i="33" s="1"/>
  <c r="AG187" i="33"/>
  <c r="AH187" i="33" s="1"/>
  <c r="AG188" i="33"/>
  <c r="AH188" i="33" s="1"/>
  <c r="AK188" i="33"/>
  <c r="AO188" i="33" s="1"/>
  <c r="AG161" i="33"/>
  <c r="AH161" i="33" s="1"/>
  <c r="AK161" i="33"/>
  <c r="AO161" i="33" s="1"/>
  <c r="AK164" i="33"/>
  <c r="AO164" i="33" s="1"/>
  <c r="AG164" i="33"/>
  <c r="AH164" i="33" s="1"/>
  <c r="AG148" i="33"/>
  <c r="AH148" i="33" s="1"/>
  <c r="AK148" i="33"/>
  <c r="AO148" i="33" s="1"/>
  <c r="AK170" i="33"/>
  <c r="AO170" i="33" s="1"/>
  <c r="AG170" i="33"/>
  <c r="AH170" i="33" s="1"/>
  <c r="AG192" i="33"/>
  <c r="AH192" i="33" s="1"/>
  <c r="AK192" i="33"/>
  <c r="AO192" i="33" s="1"/>
  <c r="AK205" i="33"/>
  <c r="AO205" i="33" s="1"/>
  <c r="AG205" i="33"/>
  <c r="AH205" i="33" s="1"/>
  <c r="AK179" i="33"/>
  <c r="AO179" i="33" s="1"/>
  <c r="AG179" i="33"/>
  <c r="AH179" i="33" s="1"/>
  <c r="AG163" i="33"/>
  <c r="AH163" i="33" s="1"/>
  <c r="AK163" i="33"/>
  <c r="AO163" i="33" s="1"/>
  <c r="AG153" i="33"/>
  <c r="AH153" i="33" s="1"/>
  <c r="AK153" i="33"/>
  <c r="AO153" i="33" s="1"/>
  <c r="AG162" i="33"/>
  <c r="AH162" i="33" s="1"/>
  <c r="AK162" i="33"/>
  <c r="AO162" i="33" s="1"/>
  <c r="AK180" i="33"/>
  <c r="AO180" i="33" s="1"/>
  <c r="AG180" i="33"/>
  <c r="AH180" i="33" s="1"/>
  <c r="AK159" i="33"/>
  <c r="AO159" i="33" s="1"/>
  <c r="AG159" i="33"/>
  <c r="AH159" i="33" s="1"/>
  <c r="AK165" i="33"/>
  <c r="AO165" i="33" s="1"/>
  <c r="AG165" i="33"/>
  <c r="AH165" i="33" s="1"/>
  <c r="AK195" i="33"/>
  <c r="AO195" i="33" s="1"/>
  <c r="AG195" i="33"/>
  <c r="AH195" i="33" s="1"/>
  <c r="AK156" i="33"/>
  <c r="AO156" i="33" s="1"/>
  <c r="AG156" i="33"/>
  <c r="AH156" i="33" s="1"/>
  <c r="AK181" i="33"/>
  <c r="AO181" i="33" s="1"/>
  <c r="AG181" i="33"/>
  <c r="AH181" i="33" s="1"/>
  <c r="AK197" i="33"/>
  <c r="AO197" i="33" s="1"/>
  <c r="AG197" i="33"/>
  <c r="AH197" i="33" s="1"/>
  <c r="AG168" i="33"/>
  <c r="AH168" i="33" s="1"/>
  <c r="AK168" i="33"/>
  <c r="AO168" i="33" s="1"/>
  <c r="AG154" i="33"/>
  <c r="AH154" i="33" s="1"/>
  <c r="AK154" i="33"/>
  <c r="AO154" i="33" s="1"/>
  <c r="AK186" i="33"/>
  <c r="AO186" i="33" s="1"/>
  <c r="AG186" i="33"/>
  <c r="AH186" i="33" s="1"/>
  <c r="AG190" i="33"/>
  <c r="AH190" i="33" s="1"/>
  <c r="AK190" i="33"/>
  <c r="AO190" i="33" s="1"/>
  <c r="AG203" i="33"/>
  <c r="AH203" i="33" s="1"/>
  <c r="AK203" i="33"/>
  <c r="AO203" i="33" s="1"/>
  <c r="AG145" i="33"/>
  <c r="AH145" i="33" s="1"/>
  <c r="AK145" i="33"/>
  <c r="AO145" i="33" s="1"/>
  <c r="AG182" i="33"/>
  <c r="AH182" i="33" s="1"/>
  <c r="AK182" i="33"/>
  <c r="AO182" i="33" s="1"/>
  <c r="AG157" i="33"/>
  <c r="AH157" i="33" s="1"/>
  <c r="AK157" i="33"/>
  <c r="AO157" i="33" s="1"/>
  <c r="AG201" i="33"/>
  <c r="AH201" i="33" s="1"/>
  <c r="AK201" i="33"/>
  <c r="AO201" i="33" s="1"/>
  <c r="AK143" i="33"/>
  <c r="AO143" i="33" s="1"/>
  <c r="AG143" i="33"/>
  <c r="AH143" i="33" s="1"/>
  <c r="AG183" i="33"/>
  <c r="AH183" i="33" s="1"/>
  <c r="AK183" i="33"/>
  <c r="AO183" i="33" s="1"/>
  <c r="AG175" i="33"/>
  <c r="AH175" i="33" s="1"/>
  <c r="AK175" i="33"/>
  <c r="AO175" i="33" s="1"/>
  <c r="AG185" i="33"/>
  <c r="AH185" i="33" s="1"/>
  <c r="AK185" i="33"/>
  <c r="AO185" i="33" s="1"/>
  <c r="AG146" i="33"/>
  <c r="AH146" i="33" s="1"/>
  <c r="AK146" i="33"/>
  <c r="AO146" i="33" s="1"/>
  <c r="AG149" i="33"/>
  <c r="AH149" i="33" s="1"/>
  <c r="AK149" i="33"/>
  <c r="AO149" i="33" s="1"/>
  <c r="AK155" i="33"/>
  <c r="AO155" i="33" s="1"/>
  <c r="AG155" i="33"/>
  <c r="AH155" i="33" s="1"/>
  <c r="AG171" i="33"/>
  <c r="AH171" i="33" s="1"/>
  <c r="AK171" i="33"/>
  <c r="AO171" i="33" s="1"/>
  <c r="AK199" i="33"/>
  <c r="AO199" i="33" s="1"/>
  <c r="AG199" i="33"/>
  <c r="AH199" i="33" s="1"/>
  <c r="AK177" i="33"/>
  <c r="AO177" i="33" s="1"/>
  <c r="AG177" i="33"/>
  <c r="AH177" i="33" s="1"/>
  <c r="AG174" i="33"/>
  <c r="AH174" i="33" s="1"/>
  <c r="AK174" i="33"/>
  <c r="AO174" i="33" s="1"/>
  <c r="AK172" i="33"/>
  <c r="AO172" i="33" s="1"/>
  <c r="AG172" i="33"/>
  <c r="AH172" i="33" s="1"/>
  <c r="AK59" i="33"/>
  <c r="AO59" i="33" s="1"/>
  <c r="AK47" i="33"/>
  <c r="AG89" i="33"/>
  <c r="AH89" i="33" s="1"/>
  <c r="AK45" i="33"/>
  <c r="AO45" i="33" s="1"/>
  <c r="AG102" i="33"/>
  <c r="AH102" i="33" s="1"/>
  <c r="AG83" i="33"/>
  <c r="AH83" i="33" s="1"/>
  <c r="AG14" i="33"/>
  <c r="AK207" i="33"/>
  <c r="AO207" i="33" s="1"/>
  <c r="AG51" i="33"/>
  <c r="AH51" i="33" s="1"/>
  <c r="AK111" i="33"/>
  <c r="AG133" i="33"/>
  <c r="AH133" i="33" s="1"/>
  <c r="AK121" i="33"/>
  <c r="AM121" i="33" s="1"/>
  <c r="AK141" i="33"/>
  <c r="AO141" i="33" s="1"/>
  <c r="AG41" i="33"/>
  <c r="AH41" i="33" s="1"/>
  <c r="AK82" i="33"/>
  <c r="AG67" i="33"/>
  <c r="AH67" i="33" s="1"/>
  <c r="AG107" i="33"/>
  <c r="AH107" i="33" s="1"/>
  <c r="AG22" i="33"/>
  <c r="AH22" i="33" s="1"/>
  <c r="AK90" i="33"/>
  <c r="AK49" i="33"/>
  <c r="AG38" i="33"/>
  <c r="AH38" i="33" s="1"/>
  <c r="AG31" i="33"/>
  <c r="AH31" i="33" s="1"/>
  <c r="AG81" i="33"/>
  <c r="AH81" i="33" s="1"/>
  <c r="AG35" i="33"/>
  <c r="AH35" i="33" s="1"/>
  <c r="AK95" i="33"/>
  <c r="AO95" i="33" s="1"/>
  <c r="AG128" i="33"/>
  <c r="AH128" i="33" s="1"/>
  <c r="AK63" i="33"/>
  <c r="AO63" i="33" s="1"/>
  <c r="AK19" i="33"/>
  <c r="AK99" i="33"/>
  <c r="AG30" i="33"/>
  <c r="AH30" i="33" s="1"/>
  <c r="AK85" i="33"/>
  <c r="AO85" i="33" s="1"/>
  <c r="AK91" i="33"/>
  <c r="AK57" i="33"/>
  <c r="AO57" i="33" s="1"/>
  <c r="AG54" i="33"/>
  <c r="AH54" i="33" s="1"/>
  <c r="AG37" i="33"/>
  <c r="AH37" i="33" s="1"/>
  <c r="AK94" i="33"/>
  <c r="AG130" i="33"/>
  <c r="AH130" i="33" s="1"/>
  <c r="AK106" i="33"/>
  <c r="AG65" i="33"/>
  <c r="AH65" i="33" s="1"/>
  <c r="AG53" i="33"/>
  <c r="AH53" i="33" s="1"/>
  <c r="AG78" i="33"/>
  <c r="AH78" i="33" s="1"/>
  <c r="AK125" i="33"/>
  <c r="AO125" i="33" s="1"/>
  <c r="AG118" i="33"/>
  <c r="AH118" i="33" s="1"/>
  <c r="AK117" i="33"/>
  <c r="AO117" i="33" s="1"/>
  <c r="AK75" i="33"/>
  <c r="AO75" i="33" s="1"/>
  <c r="AG29" i="33"/>
  <c r="AH29" i="33" s="1"/>
  <c r="AG86" i="33"/>
  <c r="AH86" i="33" s="1"/>
  <c r="AG101" i="33"/>
  <c r="AH101" i="33" s="1"/>
  <c r="AK98" i="33"/>
  <c r="AO98" i="33" s="1"/>
  <c r="AG109" i="33"/>
  <c r="AH109" i="33" s="1"/>
  <c r="AG137" i="33"/>
  <c r="AH137" i="33" s="1"/>
  <c r="AG43" i="33"/>
  <c r="AH43" i="33" s="1"/>
  <c r="AG208" i="33"/>
  <c r="AH208" i="33" s="1"/>
  <c r="AK87" i="33"/>
  <c r="AO87" i="33" s="1"/>
  <c r="AG62" i="33"/>
  <c r="AH62" i="33" s="1"/>
  <c r="AG134" i="33"/>
  <c r="AH134" i="33" s="1"/>
  <c r="AG124" i="33"/>
  <c r="AH124" i="33" s="1"/>
  <c r="AG73" i="33"/>
  <c r="AH73" i="33" s="1"/>
  <c r="AG27" i="33"/>
  <c r="AH27" i="33" s="1"/>
  <c r="AG46" i="33"/>
  <c r="AH46" i="33" s="1"/>
  <c r="R214" i="33"/>
  <c r="AK126" i="33"/>
  <c r="AO126" i="33" s="1"/>
  <c r="AG142" i="33"/>
  <c r="AH142" i="33" s="1"/>
  <c r="AG15" i="33"/>
  <c r="AH15" i="33" s="1"/>
  <c r="X212" i="33"/>
  <c r="AG93" i="33"/>
  <c r="AH93" i="33" s="1"/>
  <c r="L212" i="33"/>
  <c r="AG61" i="33"/>
  <c r="AH61" i="33" s="1"/>
  <c r="X214" i="33"/>
  <c r="AK103" i="33"/>
  <c r="AO103" i="33" s="1"/>
  <c r="AG70" i="33"/>
  <c r="AH70" i="33" s="1"/>
  <c r="AG33" i="33"/>
  <c r="AH33" i="33" s="1"/>
  <c r="U214" i="33"/>
  <c r="AK14" i="27"/>
  <c r="AO14" i="27" s="1"/>
  <c r="AF207" i="27"/>
  <c r="AK119" i="27"/>
  <c r="AO119" i="27" s="1"/>
  <c r="AK25" i="27"/>
  <c r="AO25" i="27" s="1"/>
  <c r="AK98" i="27"/>
  <c r="AK34" i="27"/>
  <c r="AO34" i="27" s="1"/>
  <c r="AK191" i="27"/>
  <c r="AO191" i="27" s="1"/>
  <c r="AK115" i="27"/>
  <c r="AK45" i="27"/>
  <c r="AO45" i="27" s="1"/>
  <c r="AK18" i="27"/>
  <c r="AO18" i="27" s="1"/>
  <c r="AK103" i="27"/>
  <c r="AO103" i="27" s="1"/>
  <c r="AK125" i="27"/>
  <c r="AN125" i="27" s="1"/>
  <c r="AK195" i="27"/>
  <c r="AO195" i="27" s="1"/>
  <c r="AK95" i="27"/>
  <c r="X209" i="27"/>
  <c r="X211" i="27"/>
  <c r="AK82" i="27"/>
  <c r="AO82" i="27" s="1"/>
  <c r="AK63" i="27"/>
  <c r="AO63" i="27" s="1"/>
  <c r="AK23" i="27"/>
  <c r="AO23" i="27" s="1"/>
  <c r="AK42" i="27"/>
  <c r="AO42" i="27" s="1"/>
  <c r="AK74" i="27"/>
  <c r="AK111" i="27"/>
  <c r="AO111" i="27" s="1"/>
  <c r="AK106" i="27"/>
  <c r="AO106" i="27" s="1"/>
  <c r="AK31" i="27"/>
  <c r="AO31" i="27" s="1"/>
  <c r="AK70" i="27"/>
  <c r="AO70" i="27" s="1"/>
  <c r="U209" i="27"/>
  <c r="U211" i="27"/>
  <c r="O211" i="27"/>
  <c r="R211" i="27"/>
  <c r="L209" i="27"/>
  <c r="O209" i="27"/>
  <c r="AK125" i="25"/>
  <c r="AO125" i="25" s="1"/>
  <c r="AK14" i="25"/>
  <c r="AO14" i="25" s="1"/>
  <c r="AF209" i="25"/>
  <c r="AK154" i="25"/>
  <c r="AO154" i="25" s="1"/>
  <c r="AK153" i="25"/>
  <c r="AO153" i="25" s="1"/>
  <c r="AK178" i="25"/>
  <c r="AO178" i="25" s="1"/>
  <c r="AK159" i="25"/>
  <c r="AO159" i="25" s="1"/>
  <c r="AK179" i="25"/>
  <c r="AO179" i="25" s="1"/>
  <c r="AK163" i="25"/>
  <c r="AO163" i="25" s="1"/>
  <c r="AK184" i="25"/>
  <c r="AO184" i="25" s="1"/>
  <c r="AK180" i="25"/>
  <c r="AO180" i="25" s="1"/>
  <c r="AK187" i="25"/>
  <c r="AO187" i="25" s="1"/>
  <c r="AK191" i="25"/>
  <c r="AO191" i="25" s="1"/>
  <c r="AK160" i="25"/>
  <c r="AO160" i="25" s="1"/>
  <c r="AK155" i="25"/>
  <c r="AO155" i="25" s="1"/>
  <c r="AK47" i="25"/>
  <c r="AO47" i="25" s="1"/>
  <c r="AK150" i="25"/>
  <c r="AO150" i="25" s="1"/>
  <c r="AK182" i="25"/>
  <c r="AO182" i="25" s="1"/>
  <c r="AK161" i="25"/>
  <c r="AO161" i="25" s="1"/>
  <c r="AK156" i="25"/>
  <c r="AO156" i="25" s="1"/>
  <c r="AK66" i="25"/>
  <c r="AO66" i="25" s="1"/>
  <c r="AK23" i="25"/>
  <c r="AO23" i="25" s="1"/>
  <c r="AK157" i="25"/>
  <c r="AO157" i="25" s="1"/>
  <c r="AK190" i="25"/>
  <c r="AO190" i="25" s="1"/>
  <c r="AK188" i="25"/>
  <c r="AO188" i="25" s="1"/>
  <c r="AK192" i="25"/>
  <c r="AO192" i="25" s="1"/>
  <c r="AK18" i="25"/>
  <c r="AO18" i="25" s="1"/>
  <c r="AK183" i="25"/>
  <c r="AO183" i="25" s="1"/>
  <c r="AK189" i="25"/>
  <c r="AO189" i="25" s="1"/>
  <c r="AK186" i="25"/>
  <c r="AO186" i="25" s="1"/>
  <c r="AK149" i="25"/>
  <c r="AO149" i="25" s="1"/>
  <c r="AK185" i="25"/>
  <c r="AO185" i="25" s="1"/>
  <c r="AK152" i="25"/>
  <c r="AO152" i="25" s="1"/>
  <c r="AK151" i="25"/>
  <c r="AO151" i="25" s="1"/>
  <c r="AK158" i="25"/>
  <c r="AO158" i="25" s="1"/>
  <c r="AK181" i="25"/>
  <c r="AO181" i="25" s="1"/>
  <c r="AK162" i="25"/>
  <c r="AO162" i="25" s="1"/>
  <c r="AK80" i="25"/>
  <c r="AK98" i="25"/>
  <c r="AO98" i="25" s="1"/>
  <c r="AK54" i="25"/>
  <c r="AO54" i="25" s="1"/>
  <c r="AK104" i="25"/>
  <c r="AK112" i="25"/>
  <c r="AO112" i="25" s="1"/>
  <c r="AK27" i="25"/>
  <c r="AK119" i="25"/>
  <c r="AO119" i="25" s="1"/>
  <c r="AK72" i="25"/>
  <c r="AO72" i="25" s="1"/>
  <c r="AK17" i="25"/>
  <c r="AK82" i="25"/>
  <c r="AN82" i="25" s="1"/>
  <c r="AK34" i="25"/>
  <c r="AO34" i="25" s="1"/>
  <c r="AK111" i="25"/>
  <c r="AO111" i="25" s="1"/>
  <c r="AK133" i="25"/>
  <c r="AN133" i="25" s="1"/>
  <c r="AK50" i="25"/>
  <c r="AO50" i="25" s="1"/>
  <c r="AK106" i="25"/>
  <c r="AO106" i="25" s="1"/>
  <c r="AK130" i="25"/>
  <c r="AN130" i="25" s="1"/>
  <c r="AK120" i="25"/>
  <c r="R213" i="25"/>
  <c r="X213" i="25"/>
  <c r="AK87" i="25"/>
  <c r="AO87" i="25" s="1"/>
  <c r="AK25" i="25"/>
  <c r="U211" i="25"/>
  <c r="O213" i="25"/>
  <c r="AK124" i="29"/>
  <c r="AK13" i="29"/>
  <c r="AO13" i="29" s="1"/>
  <c r="AF208" i="29"/>
  <c r="AK178" i="29"/>
  <c r="AO178" i="29" s="1"/>
  <c r="AK138" i="29"/>
  <c r="AO138" i="29" s="1"/>
  <c r="AK180" i="29"/>
  <c r="AO180" i="29" s="1"/>
  <c r="AK135" i="29"/>
  <c r="AO135" i="29" s="1"/>
  <c r="AK157" i="29"/>
  <c r="AO157" i="29" s="1"/>
  <c r="AK140" i="29"/>
  <c r="AO140" i="29" s="1"/>
  <c r="AK150" i="29"/>
  <c r="AO150" i="29" s="1"/>
  <c r="AK134" i="29"/>
  <c r="AO134" i="29" s="1"/>
  <c r="AK184" i="29"/>
  <c r="AO184" i="29" s="1"/>
  <c r="AK183" i="29"/>
  <c r="AO183" i="29" s="1"/>
  <c r="AK147" i="29"/>
  <c r="AO147" i="29" s="1"/>
  <c r="AK117" i="29"/>
  <c r="AK156" i="29"/>
  <c r="AO156" i="29" s="1"/>
  <c r="AK181" i="29"/>
  <c r="AO181" i="29" s="1"/>
  <c r="AK153" i="29"/>
  <c r="AO153" i="29" s="1"/>
  <c r="AK179" i="29"/>
  <c r="AO179" i="29" s="1"/>
  <c r="AK158" i="29"/>
  <c r="AO158" i="29" s="1"/>
  <c r="AK167" i="29"/>
  <c r="AO167" i="29" s="1"/>
  <c r="AK195" i="29"/>
  <c r="AO195" i="29" s="1"/>
  <c r="AK136" i="29"/>
  <c r="AO136" i="29" s="1"/>
  <c r="AK170" i="29"/>
  <c r="AO170" i="29" s="1"/>
  <c r="AK132" i="29"/>
  <c r="AO132" i="29" s="1"/>
  <c r="AK191" i="29"/>
  <c r="AO191" i="29" s="1"/>
  <c r="AK186" i="29"/>
  <c r="AO186" i="29" s="1"/>
  <c r="AK137" i="29"/>
  <c r="AO137" i="29" s="1"/>
  <c r="AK193" i="29"/>
  <c r="AO193" i="29" s="1"/>
  <c r="AK148" i="29"/>
  <c r="AO148" i="29" s="1"/>
  <c r="AK173" i="29"/>
  <c r="AO173" i="29" s="1"/>
  <c r="AK171" i="29"/>
  <c r="AO171" i="29" s="1"/>
  <c r="AK194" i="29"/>
  <c r="AO194" i="29" s="1"/>
  <c r="AK144" i="29"/>
  <c r="AO144" i="29" s="1"/>
  <c r="AK174" i="29"/>
  <c r="AO174" i="29" s="1"/>
  <c r="AK165" i="29"/>
  <c r="AO165" i="29" s="1"/>
  <c r="AK160" i="29"/>
  <c r="AO160" i="29" s="1"/>
  <c r="AK185" i="29"/>
  <c r="AO185" i="29" s="1"/>
  <c r="AK159" i="29"/>
  <c r="AO159" i="29" s="1"/>
  <c r="AK145" i="29"/>
  <c r="AO145" i="29" s="1"/>
  <c r="AK162" i="29"/>
  <c r="AO162" i="29" s="1"/>
  <c r="AK164" i="29"/>
  <c r="AO164" i="29" s="1"/>
  <c r="AK188" i="29"/>
  <c r="AO188" i="29" s="1"/>
  <c r="AK61" i="29"/>
  <c r="AK130" i="29"/>
  <c r="AO130" i="29" s="1"/>
  <c r="AK163" i="29"/>
  <c r="AO163" i="29" s="1"/>
  <c r="AK192" i="29"/>
  <c r="AO192" i="29" s="1"/>
  <c r="AK154" i="29"/>
  <c r="AO154" i="29" s="1"/>
  <c r="AK141" i="29"/>
  <c r="AO141" i="29" s="1"/>
  <c r="AK151" i="29"/>
  <c r="AO151" i="29" s="1"/>
  <c r="AK168" i="29"/>
  <c r="AO168" i="29" s="1"/>
  <c r="AK131" i="29"/>
  <c r="AO131" i="29" s="1"/>
  <c r="AK166" i="29"/>
  <c r="AO166" i="29" s="1"/>
  <c r="AK175" i="29"/>
  <c r="AO175" i="29" s="1"/>
  <c r="AK152" i="29"/>
  <c r="AO152" i="29" s="1"/>
  <c r="AK139" i="29"/>
  <c r="AO139" i="29" s="1"/>
  <c r="AK189" i="29"/>
  <c r="AO189" i="29" s="1"/>
  <c r="AK190" i="29"/>
  <c r="AO190" i="29" s="1"/>
  <c r="AK142" i="29"/>
  <c r="AO142" i="29" s="1"/>
  <c r="AK169" i="29"/>
  <c r="AO169" i="29" s="1"/>
  <c r="AK143" i="29"/>
  <c r="AO143" i="29" s="1"/>
  <c r="AK133" i="29"/>
  <c r="AO133" i="29" s="1"/>
  <c r="AK155" i="29"/>
  <c r="AO155" i="29" s="1"/>
  <c r="AK161" i="29"/>
  <c r="AO161" i="29" s="1"/>
  <c r="AK177" i="29"/>
  <c r="AO177" i="29" s="1"/>
  <c r="AK172" i="29"/>
  <c r="AO172" i="29" s="1"/>
  <c r="AK176" i="29"/>
  <c r="AO176" i="29" s="1"/>
  <c r="AK182" i="29"/>
  <c r="AO182" i="29" s="1"/>
  <c r="AK187" i="29"/>
  <c r="AO187" i="29" s="1"/>
  <c r="AK146" i="29"/>
  <c r="AO146" i="29" s="1"/>
  <c r="AK149" i="29"/>
  <c r="AO149" i="29" s="1"/>
  <c r="AK41" i="29"/>
  <c r="AO41" i="29" s="1"/>
  <c r="AK67" i="29"/>
  <c r="AO67" i="29" s="1"/>
  <c r="AK201" i="29"/>
  <c r="AO201" i="29" s="1"/>
  <c r="AK33" i="29"/>
  <c r="AO33" i="29" s="1"/>
  <c r="AK82" i="29"/>
  <c r="AK16" i="29"/>
  <c r="AO16" i="29" s="1"/>
  <c r="AK65" i="29"/>
  <c r="AO65" i="29" s="1"/>
  <c r="AK43" i="29"/>
  <c r="AO43" i="29" s="1"/>
  <c r="AK110" i="29"/>
  <c r="AO110" i="29" s="1"/>
  <c r="AK57" i="29"/>
  <c r="AO57" i="29" s="1"/>
  <c r="AK35" i="29"/>
  <c r="AO35" i="29" s="1"/>
  <c r="AK102" i="29"/>
  <c r="AK30" i="29"/>
  <c r="AO30" i="29" s="1"/>
  <c r="AK198" i="29"/>
  <c r="AK22" i="29"/>
  <c r="AO22" i="29" s="1"/>
  <c r="AK17" i="29"/>
  <c r="AK59" i="29"/>
  <c r="AO59" i="29" s="1"/>
  <c r="AK46" i="29"/>
  <c r="AK86" i="29"/>
  <c r="AK15" i="29"/>
  <c r="AK129" i="29"/>
  <c r="AK70" i="29"/>
  <c r="AO70" i="29" s="1"/>
  <c r="AG13" i="29"/>
  <c r="AK118" i="29"/>
  <c r="AK73" i="29"/>
  <c r="AO73" i="29" s="1"/>
  <c r="AK94" i="29"/>
  <c r="AO94" i="29" s="1"/>
  <c r="AK78" i="29"/>
  <c r="AK62" i="29"/>
  <c r="AK51" i="29"/>
  <c r="R212" i="29"/>
  <c r="X210" i="29"/>
  <c r="AK97" i="29"/>
  <c r="U212" i="29"/>
  <c r="R210" i="29"/>
  <c r="AK203" i="29"/>
  <c r="AO203" i="29" s="1"/>
  <c r="AK27" i="29"/>
  <c r="AO27" i="29" s="1"/>
  <c r="O210" i="29"/>
  <c r="O214" i="29" s="1"/>
  <c r="O215" i="29" s="1"/>
  <c r="AK49" i="29"/>
  <c r="AO49" i="29" s="1"/>
  <c r="O212" i="29"/>
  <c r="U210" i="29"/>
  <c r="X212" i="29"/>
  <c r="AK186" i="30"/>
  <c r="AO186" i="30" s="1"/>
  <c r="AK201" i="30"/>
  <c r="AO201" i="30" s="1"/>
  <c r="AK89" i="30"/>
  <c r="AO89" i="30" s="1"/>
  <c r="AK148" i="30"/>
  <c r="AO148" i="30" s="1"/>
  <c r="AK136" i="30"/>
  <c r="AO136" i="30" s="1"/>
  <c r="AK171" i="30"/>
  <c r="AO171" i="30" s="1"/>
  <c r="AK150" i="30"/>
  <c r="AO150" i="30" s="1"/>
  <c r="AK173" i="30"/>
  <c r="AO173" i="30" s="1"/>
  <c r="AK106" i="30"/>
  <c r="AO106" i="30" s="1"/>
  <c r="AK158" i="30"/>
  <c r="AO158" i="30" s="1"/>
  <c r="AK109" i="30"/>
  <c r="AO109" i="30" s="1"/>
  <c r="AK135" i="30"/>
  <c r="AO135" i="30" s="1"/>
  <c r="AK132" i="30"/>
  <c r="AO132" i="30" s="1"/>
  <c r="AK117" i="30"/>
  <c r="AO117" i="30" s="1"/>
  <c r="AK113" i="30"/>
  <c r="AO113" i="30" s="1"/>
  <c r="AK203" i="30"/>
  <c r="AO203" i="30" s="1"/>
  <c r="AK130" i="30"/>
  <c r="AO130" i="30" s="1"/>
  <c r="AK129" i="30"/>
  <c r="AO129" i="30" s="1"/>
  <c r="AK162" i="30"/>
  <c r="AO162" i="30" s="1"/>
  <c r="AK94" i="30"/>
  <c r="AO94" i="30" s="1"/>
  <c r="AK205" i="30"/>
  <c r="AO205" i="30" s="1"/>
  <c r="AK153" i="30"/>
  <c r="AO153" i="30" s="1"/>
  <c r="AK180" i="30"/>
  <c r="AO180" i="30" s="1"/>
  <c r="AK184" i="30"/>
  <c r="AO184" i="30" s="1"/>
  <c r="AK95" i="30"/>
  <c r="AO95" i="30" s="1"/>
  <c r="AK175" i="30"/>
  <c r="AO175" i="30" s="1"/>
  <c r="AK176" i="30"/>
  <c r="AO176" i="30" s="1"/>
  <c r="AK96" i="30"/>
  <c r="AO96" i="30" s="1"/>
  <c r="AK104" i="30"/>
  <c r="AO104" i="30" s="1"/>
  <c r="AK151" i="30"/>
  <c r="AO151" i="30" s="1"/>
  <c r="AK189" i="30"/>
  <c r="AO189" i="30" s="1"/>
  <c r="AK168" i="30"/>
  <c r="AO168" i="30" s="1"/>
  <c r="AK99" i="30"/>
  <c r="AO99" i="30" s="1"/>
  <c r="AK128" i="30"/>
  <c r="AO128" i="30" s="1"/>
  <c r="AK122" i="30"/>
  <c r="AO122" i="30" s="1"/>
  <c r="AK200" i="30"/>
  <c r="AO200" i="30" s="1"/>
  <c r="AK105" i="30"/>
  <c r="AO105" i="30" s="1"/>
  <c r="AK123" i="30"/>
  <c r="AO123" i="30" s="1"/>
  <c r="AK138" i="30"/>
  <c r="AO138" i="30" s="1"/>
  <c r="AK90" i="30"/>
  <c r="AO90" i="30" s="1"/>
  <c r="AK164" i="30"/>
  <c r="AO164" i="30" s="1"/>
  <c r="AK111" i="30"/>
  <c r="AO111" i="30" s="1"/>
  <c r="AK108" i="30"/>
  <c r="AO108" i="30" s="1"/>
  <c r="AK155" i="30"/>
  <c r="AO155" i="30" s="1"/>
  <c r="AK160" i="30"/>
  <c r="AO160" i="30" s="1"/>
  <c r="AK179" i="30"/>
  <c r="AO179" i="30" s="1"/>
  <c r="AK112" i="30"/>
  <c r="AO112" i="30" s="1"/>
  <c r="AK101" i="30"/>
  <c r="AO101" i="30" s="1"/>
  <c r="AK145" i="30"/>
  <c r="AO145" i="30" s="1"/>
  <c r="AK191" i="30"/>
  <c r="AO191" i="30" s="1"/>
  <c r="AK126" i="30"/>
  <c r="AO126" i="30" s="1"/>
  <c r="AK121" i="30"/>
  <c r="AO121" i="30" s="1"/>
  <c r="AK172" i="30"/>
  <c r="AO172" i="30" s="1"/>
  <c r="AK182" i="30"/>
  <c r="AO182" i="30" s="1"/>
  <c r="AK156" i="30"/>
  <c r="AO156" i="30" s="1"/>
  <c r="AK110" i="30"/>
  <c r="AO110" i="30" s="1"/>
  <c r="AK170" i="30"/>
  <c r="AO170" i="30" s="1"/>
  <c r="AK93" i="30"/>
  <c r="AO93" i="30" s="1"/>
  <c r="AK143" i="30"/>
  <c r="AO143" i="30" s="1"/>
  <c r="AK174" i="30"/>
  <c r="AO174" i="30" s="1"/>
  <c r="AK88" i="30"/>
  <c r="AO88" i="30" s="1"/>
  <c r="AK194" i="30"/>
  <c r="AO194" i="30" s="1"/>
  <c r="AK196" i="30"/>
  <c r="AO196" i="30" s="1"/>
  <c r="AK146" i="30"/>
  <c r="AO146" i="30" s="1"/>
  <c r="AK102" i="30"/>
  <c r="AO102" i="30" s="1"/>
  <c r="AK131" i="30"/>
  <c r="AO131" i="30" s="1"/>
  <c r="AK197" i="30"/>
  <c r="AO197" i="30" s="1"/>
  <c r="AK141" i="30"/>
  <c r="AO141" i="30" s="1"/>
  <c r="AK127" i="30"/>
  <c r="AO127" i="30" s="1"/>
  <c r="AK125" i="30"/>
  <c r="AO125" i="30" s="1"/>
  <c r="AK119" i="30"/>
  <c r="AO119" i="30" s="1"/>
  <c r="AK142" i="30"/>
  <c r="AO142" i="30" s="1"/>
  <c r="AK166" i="30"/>
  <c r="AO166" i="30" s="1"/>
  <c r="AK114" i="30"/>
  <c r="AO114" i="30" s="1"/>
  <c r="AK159" i="30"/>
  <c r="AO159" i="30" s="1"/>
  <c r="AK190" i="30"/>
  <c r="AO190" i="30" s="1"/>
  <c r="AK152" i="30"/>
  <c r="AO152" i="30" s="1"/>
  <c r="AK149" i="30"/>
  <c r="AO149" i="30" s="1"/>
  <c r="AK140" i="30"/>
  <c r="AO140" i="30" s="1"/>
  <c r="AK192" i="30"/>
  <c r="AO192" i="30" s="1"/>
  <c r="AK134" i="30"/>
  <c r="AO134" i="30" s="1"/>
  <c r="AK183" i="30"/>
  <c r="AO183" i="30" s="1"/>
  <c r="AK185" i="30"/>
  <c r="AO185" i="30" s="1"/>
  <c r="AK187" i="30"/>
  <c r="AO187" i="30" s="1"/>
  <c r="AK198" i="30"/>
  <c r="AO198" i="30" s="1"/>
  <c r="AK124" i="30"/>
  <c r="AO124" i="30" s="1"/>
  <c r="AK118" i="30"/>
  <c r="AO118" i="30" s="1"/>
  <c r="AK161" i="30"/>
  <c r="AO161" i="30" s="1"/>
  <c r="AK169" i="30"/>
  <c r="AO169" i="30" s="1"/>
  <c r="AK91" i="30"/>
  <c r="AO91" i="30" s="1"/>
  <c r="AK92" i="30"/>
  <c r="AO92" i="30" s="1"/>
  <c r="AK144" i="30"/>
  <c r="AO144" i="30" s="1"/>
  <c r="AK154" i="30"/>
  <c r="AO154" i="30" s="1"/>
  <c r="AK188" i="30"/>
  <c r="AO188" i="30" s="1"/>
  <c r="AK181" i="30"/>
  <c r="AO181" i="30" s="1"/>
  <c r="AK107" i="30"/>
  <c r="AO107" i="30" s="1"/>
  <c r="AK137" i="30"/>
  <c r="AO137" i="30" s="1"/>
  <c r="AK87" i="30"/>
  <c r="AO87" i="30" s="1"/>
  <c r="AK167" i="30"/>
  <c r="AO167" i="30" s="1"/>
  <c r="AK147" i="30"/>
  <c r="AO147" i="30" s="1"/>
  <c r="AK165" i="30"/>
  <c r="AO165" i="30" s="1"/>
  <c r="AK206" i="30"/>
  <c r="AO206" i="30" s="1"/>
  <c r="AK202" i="30"/>
  <c r="AO202" i="30" s="1"/>
  <c r="AK139" i="30"/>
  <c r="AO139" i="30" s="1"/>
  <c r="AK193" i="30"/>
  <c r="AO193" i="30" s="1"/>
  <c r="AK133" i="30"/>
  <c r="AO133" i="30" s="1"/>
  <c r="AK178" i="30"/>
  <c r="AO178" i="30" s="1"/>
  <c r="AK195" i="30"/>
  <c r="AO195" i="30" s="1"/>
  <c r="AK157" i="30"/>
  <c r="AO157" i="30" s="1"/>
  <c r="AK177" i="30"/>
  <c r="AO177" i="30" s="1"/>
  <c r="AK86" i="30"/>
  <c r="AO86" i="30" s="1"/>
  <c r="AK120" i="30"/>
  <c r="AO120" i="30" s="1"/>
  <c r="AK116" i="30"/>
  <c r="AO116" i="30" s="1"/>
  <c r="AK98" i="30"/>
  <c r="AO98" i="30" s="1"/>
  <c r="AK163" i="30"/>
  <c r="AO163" i="30" s="1"/>
  <c r="AK103" i="30"/>
  <c r="AO103" i="30" s="1"/>
  <c r="AK100" i="30"/>
  <c r="AO100" i="30" s="1"/>
  <c r="AK97" i="30"/>
  <c r="AO97" i="30" s="1"/>
  <c r="AK115" i="30"/>
  <c r="AO115" i="30" s="1"/>
  <c r="AK204" i="30"/>
  <c r="AO204" i="30" s="1"/>
  <c r="AK199" i="30"/>
  <c r="AO199" i="30" s="1"/>
  <c r="AK52" i="30"/>
  <c r="AO52" i="30" s="1"/>
  <c r="AK39" i="30"/>
  <c r="AN39" i="30" s="1"/>
  <c r="AK35" i="30"/>
  <c r="AA210" i="30"/>
  <c r="AA211" i="30"/>
  <c r="AA212" i="30" s="1"/>
  <c r="AK57" i="30"/>
  <c r="AO57" i="30" s="1"/>
  <c r="AK44" i="30"/>
  <c r="AO44" i="30" s="1"/>
  <c r="AK70" i="30"/>
  <c r="AK62" i="30"/>
  <c r="AO62" i="30" s="1"/>
  <c r="AK36" i="30"/>
  <c r="AK51" i="30"/>
  <c r="AO51" i="30" s="1"/>
  <c r="AK73" i="30"/>
  <c r="AO73" i="30" s="1"/>
  <c r="AG13" i="30"/>
  <c r="AH13" i="30" s="1"/>
  <c r="X212" i="30"/>
  <c r="AK41" i="30"/>
  <c r="R212" i="30"/>
  <c r="U212" i="30"/>
  <c r="O210" i="30"/>
  <c r="O212" i="30"/>
  <c r="AK43" i="30"/>
  <c r="AK81" i="30"/>
  <c r="AO81" i="30" s="1"/>
  <c r="U210" i="30"/>
  <c r="X210" i="30"/>
  <c r="AK27" i="30"/>
  <c r="AO27" i="30" s="1"/>
  <c r="AK67" i="28"/>
  <c r="AO67" i="28" s="1"/>
  <c r="AK55" i="28"/>
  <c r="AO55" i="28" s="1"/>
  <c r="AK175" i="28"/>
  <c r="AO175" i="28" s="1"/>
  <c r="AK184" i="28"/>
  <c r="AO184" i="28" s="1"/>
  <c r="AK183" i="28"/>
  <c r="AO183" i="28" s="1"/>
  <c r="AK174" i="28"/>
  <c r="AO174" i="28" s="1"/>
  <c r="AK43" i="28"/>
  <c r="AO43" i="28" s="1"/>
  <c r="AK124" i="28"/>
  <c r="AK65" i="28"/>
  <c r="AO65" i="28" s="1"/>
  <c r="AK169" i="28"/>
  <c r="AO169" i="28" s="1"/>
  <c r="AK63" i="28"/>
  <c r="AO63" i="28" s="1"/>
  <c r="AK50" i="28"/>
  <c r="AO50" i="28" s="1"/>
  <c r="AK53" i="28"/>
  <c r="AO53" i="28" s="1"/>
  <c r="AK54" i="28"/>
  <c r="AO54" i="28" s="1"/>
  <c r="AK62" i="28"/>
  <c r="AO62" i="28" s="1"/>
  <c r="AK170" i="28"/>
  <c r="AO170" i="28" s="1"/>
  <c r="AK181" i="28"/>
  <c r="AO181" i="28" s="1"/>
  <c r="AK171" i="28"/>
  <c r="AO171" i="28" s="1"/>
  <c r="AK180" i="28"/>
  <c r="AO180" i="28" s="1"/>
  <c r="AK45" i="28"/>
  <c r="AO45" i="28" s="1"/>
  <c r="AK66" i="28"/>
  <c r="AO66" i="28" s="1"/>
  <c r="AK68" i="28"/>
  <c r="AO68" i="28" s="1"/>
  <c r="AK178" i="28"/>
  <c r="AO178" i="28" s="1"/>
  <c r="AK177" i="28"/>
  <c r="AO177" i="28" s="1"/>
  <c r="AK202" i="28"/>
  <c r="AK155" i="28"/>
  <c r="AO155" i="28" s="1"/>
  <c r="AK52" i="28"/>
  <c r="AO52" i="28" s="1"/>
  <c r="AK46" i="28"/>
  <c r="AO46" i="28" s="1"/>
  <c r="AK44" i="28"/>
  <c r="AO44" i="28" s="1"/>
  <c r="AK167" i="28"/>
  <c r="AO167" i="28" s="1"/>
  <c r="AK57" i="28"/>
  <c r="AO57" i="28" s="1"/>
  <c r="AK172" i="28"/>
  <c r="AO172" i="28" s="1"/>
  <c r="AK179" i="28"/>
  <c r="AO179" i="28" s="1"/>
  <c r="AK176" i="28"/>
  <c r="AO176" i="28" s="1"/>
  <c r="AK166" i="28"/>
  <c r="AO166" i="28" s="1"/>
  <c r="AK61" i="28"/>
  <c r="AO61" i="28" s="1"/>
  <c r="AK185" i="28"/>
  <c r="AO185" i="28" s="1"/>
  <c r="AK60" i="28"/>
  <c r="AO60" i="28" s="1"/>
  <c r="AK47" i="28"/>
  <c r="AO47" i="28" s="1"/>
  <c r="AK182" i="28"/>
  <c r="AO182" i="28" s="1"/>
  <c r="AK28" i="28"/>
  <c r="AM28" i="28" s="1"/>
  <c r="AK120" i="28"/>
  <c r="AO120" i="28" s="1"/>
  <c r="AK64" i="28"/>
  <c r="AO64" i="28" s="1"/>
  <c r="AK58" i="28"/>
  <c r="AO58" i="28" s="1"/>
  <c r="AK173" i="28"/>
  <c r="AO173" i="28" s="1"/>
  <c r="AK56" i="28"/>
  <c r="AO56" i="28" s="1"/>
  <c r="AK168" i="28"/>
  <c r="AO168" i="28" s="1"/>
  <c r="AK49" i="28"/>
  <c r="AO49" i="28" s="1"/>
  <c r="AK59" i="28"/>
  <c r="AO59" i="28" s="1"/>
  <c r="AK51" i="28"/>
  <c r="AO51" i="28" s="1"/>
  <c r="AK48" i="28"/>
  <c r="AO48" i="28" s="1"/>
  <c r="AK83" i="28"/>
  <c r="AO83" i="28" s="1"/>
  <c r="AK82" i="28"/>
  <c r="AK30" i="28"/>
  <c r="AN30" i="28" s="1"/>
  <c r="AK33" i="28"/>
  <c r="AK99" i="28"/>
  <c r="AO99" i="28" s="1"/>
  <c r="AG13" i="28"/>
  <c r="AK199" i="28"/>
  <c r="AO199" i="28" s="1"/>
  <c r="AK26" i="28"/>
  <c r="AK32" i="28"/>
  <c r="AK27" i="28"/>
  <c r="AK21" i="28"/>
  <c r="AO21" i="28" s="1"/>
  <c r="AK23" i="28"/>
  <c r="AK140" i="28"/>
  <c r="AN140" i="28" s="1"/>
  <c r="AK136" i="28"/>
  <c r="AO136" i="28" s="1"/>
  <c r="AK25" i="28"/>
  <c r="AO25" i="28" s="1"/>
  <c r="AK91" i="28"/>
  <c r="AK126" i="28"/>
  <c r="AO126" i="28" s="1"/>
  <c r="AK35" i="28"/>
  <c r="AK207" i="28"/>
  <c r="AK112" i="28"/>
  <c r="AO112" i="28" s="1"/>
  <c r="R213" i="28"/>
  <c r="AK115" i="28"/>
  <c r="AO115" i="28" s="1"/>
  <c r="AK22" i="28"/>
  <c r="AO22" i="28" s="1"/>
  <c r="R215" i="28"/>
  <c r="AK163" i="28"/>
  <c r="AO163" i="28" s="1"/>
  <c r="AK186" i="28"/>
  <c r="AO186" i="28" s="1"/>
  <c r="AK15" i="28"/>
  <c r="AO15" i="28" s="1"/>
  <c r="U215" i="28"/>
  <c r="O215" i="28"/>
  <c r="AK144" i="28"/>
  <c r="AO144" i="28" s="1"/>
  <c r="U213" i="28"/>
  <c r="X213" i="28"/>
  <c r="X215" i="28"/>
  <c r="O213" i="28"/>
  <c r="AK20" i="28"/>
  <c r="AO20" i="28" s="1"/>
  <c r="AK128" i="28"/>
  <c r="AO128" i="28" s="1"/>
  <c r="AK152" i="28"/>
  <c r="AK182" i="22"/>
  <c r="AK162" i="22"/>
  <c r="AK161" i="22"/>
  <c r="AK179" i="22"/>
  <c r="AK183" i="22"/>
  <c r="AK180" i="22"/>
  <c r="AK159" i="22"/>
  <c r="AK154" i="22"/>
  <c r="AK176" i="22"/>
  <c r="AK177" i="22"/>
  <c r="AK157" i="22"/>
  <c r="AK156" i="22"/>
  <c r="AK158" i="22"/>
  <c r="AK160" i="22"/>
  <c r="AK181" i="22"/>
  <c r="AK178" i="22"/>
  <c r="AK155" i="22"/>
  <c r="AK175" i="22"/>
  <c r="AK23" i="22"/>
  <c r="AK44" i="22"/>
  <c r="AK31" i="22"/>
  <c r="AK15" i="22"/>
  <c r="AM15" i="22" s="1"/>
  <c r="AK45" i="22"/>
  <c r="AK96" i="22"/>
  <c r="AK29" i="22"/>
  <c r="U209" i="22"/>
  <c r="R209" i="22"/>
  <c r="R211" i="22"/>
  <c r="AK115" i="22"/>
  <c r="AM115" i="22" s="1"/>
  <c r="O211" i="22"/>
  <c r="AD218" i="22"/>
  <c r="O209" i="22"/>
  <c r="U211" i="22"/>
  <c r="AK103" i="32"/>
  <c r="AO103" i="32" s="1"/>
  <c r="AG13" i="32"/>
  <c r="AH13" i="32" s="1"/>
  <c r="AF207" i="32"/>
  <c r="AK136" i="32"/>
  <c r="AO136" i="32" s="1"/>
  <c r="AK144" i="32"/>
  <c r="AO144" i="32" s="1"/>
  <c r="AK132" i="32"/>
  <c r="AO132" i="32" s="1"/>
  <c r="AK149" i="32"/>
  <c r="AO149" i="32" s="1"/>
  <c r="AK146" i="32"/>
  <c r="AO146" i="32" s="1"/>
  <c r="AK123" i="32"/>
  <c r="AO123" i="32" s="1"/>
  <c r="AK161" i="32"/>
  <c r="AO161" i="32" s="1"/>
  <c r="AK137" i="32"/>
  <c r="AO137" i="32" s="1"/>
  <c r="AK143" i="32"/>
  <c r="AO143" i="32" s="1"/>
  <c r="AK148" i="32"/>
  <c r="AO148" i="32" s="1"/>
  <c r="AK150" i="32"/>
  <c r="AO150" i="32" s="1"/>
  <c r="AK122" i="32"/>
  <c r="AO122" i="32" s="1"/>
  <c r="AK131" i="32"/>
  <c r="AO131" i="32" s="1"/>
  <c r="AK117" i="32"/>
  <c r="AO117" i="32" s="1"/>
  <c r="AK134" i="32"/>
  <c r="AO134" i="32" s="1"/>
  <c r="AK140" i="32"/>
  <c r="AO140" i="32" s="1"/>
  <c r="AK154" i="32"/>
  <c r="AO154" i="32" s="1"/>
  <c r="AK124" i="32"/>
  <c r="AO124" i="32" s="1"/>
  <c r="AK127" i="32"/>
  <c r="AO127" i="32" s="1"/>
  <c r="AK157" i="32"/>
  <c r="AO157" i="32" s="1"/>
  <c r="AK120" i="32"/>
  <c r="AO120" i="32" s="1"/>
  <c r="AK133" i="32"/>
  <c r="AO133" i="32" s="1"/>
  <c r="AK153" i="32"/>
  <c r="AO153" i="32" s="1"/>
  <c r="AK128" i="32"/>
  <c r="AO128" i="32" s="1"/>
  <c r="AK159" i="32"/>
  <c r="AO159" i="32" s="1"/>
  <c r="AK147" i="32"/>
  <c r="AO147" i="32" s="1"/>
  <c r="AK119" i="32"/>
  <c r="AO119" i="32" s="1"/>
  <c r="AK156" i="32"/>
  <c r="AO156" i="32" s="1"/>
  <c r="AK115" i="32"/>
  <c r="AO115" i="32" s="1"/>
  <c r="AK129" i="32"/>
  <c r="AO129" i="32" s="1"/>
  <c r="AK141" i="32"/>
  <c r="AO141" i="32" s="1"/>
  <c r="AK118" i="32"/>
  <c r="AO118" i="32" s="1"/>
  <c r="AK152" i="32"/>
  <c r="AO152" i="32" s="1"/>
  <c r="AK142" i="32"/>
  <c r="AO142" i="32" s="1"/>
  <c r="AK139" i="32"/>
  <c r="AO139" i="32" s="1"/>
  <c r="AK126" i="32"/>
  <c r="AO126" i="32" s="1"/>
  <c r="AK121" i="32"/>
  <c r="AO121" i="32" s="1"/>
  <c r="AK158" i="32"/>
  <c r="AO158" i="32" s="1"/>
  <c r="AK145" i="32"/>
  <c r="AO145" i="32" s="1"/>
  <c r="AK151" i="32"/>
  <c r="AO151" i="32" s="1"/>
  <c r="AK155" i="32"/>
  <c r="AO155" i="32" s="1"/>
  <c r="AK130" i="32"/>
  <c r="AO130" i="32" s="1"/>
  <c r="AK116" i="32"/>
  <c r="AO116" i="32" s="1"/>
  <c r="AK135" i="32"/>
  <c r="AO135" i="32" s="1"/>
  <c r="AK138" i="32"/>
  <c r="AO138" i="32" s="1"/>
  <c r="AK160" i="32"/>
  <c r="AO160" i="32" s="1"/>
  <c r="AK162" i="32"/>
  <c r="AO162" i="32" s="1"/>
  <c r="AK125" i="32"/>
  <c r="AO125" i="32" s="1"/>
  <c r="AK90" i="32"/>
  <c r="AK106" i="32"/>
  <c r="AO106" i="32" s="1"/>
  <c r="AK174" i="32"/>
  <c r="AO174" i="32" s="1"/>
  <c r="AK22" i="32"/>
  <c r="AO22" i="32" s="1"/>
  <c r="AK193" i="32"/>
  <c r="O207" i="32"/>
  <c r="AK198" i="32"/>
  <c r="AK17" i="32"/>
  <c r="AO17" i="32" s="1"/>
  <c r="AK201" i="32"/>
  <c r="N207" i="32"/>
  <c r="AK79" i="32"/>
  <c r="AO79" i="32" s="1"/>
  <c r="AK41" i="32"/>
  <c r="U211" i="32"/>
  <c r="AK82" i="32"/>
  <c r="AO82" i="32" s="1"/>
  <c r="AK30" i="32"/>
  <c r="AO30" i="32" s="1"/>
  <c r="R211" i="32"/>
  <c r="AK25" i="32"/>
  <c r="AK202" i="32"/>
  <c r="AK114" i="32"/>
  <c r="AO114" i="32" s="1"/>
  <c r="X209" i="32"/>
  <c r="X211" i="32"/>
  <c r="R209" i="32"/>
  <c r="U209" i="32"/>
  <c r="AG13" i="26"/>
  <c r="AF206" i="26"/>
  <c r="R210" i="26"/>
  <c r="U210" i="26"/>
  <c r="X208" i="26"/>
  <c r="U208" i="26"/>
  <c r="R208" i="26"/>
  <c r="O210" i="26"/>
  <c r="X210" i="26"/>
  <c r="U210" i="24"/>
  <c r="L210" i="24"/>
  <c r="AK103" i="25"/>
  <c r="AO103" i="25" s="1"/>
  <c r="AK71" i="25"/>
  <c r="AO71" i="25" s="1"/>
  <c r="AK33" i="25"/>
  <c r="O211" i="25"/>
  <c r="L211" i="25"/>
  <c r="X211" i="25"/>
  <c r="U213" i="25"/>
  <c r="R211" i="25"/>
  <c r="U212" i="24"/>
  <c r="X212" i="24"/>
  <c r="O212" i="24"/>
  <c r="L212" i="24"/>
  <c r="R210" i="24"/>
  <c r="X209" i="22"/>
  <c r="AK132" i="22"/>
  <c r="AK13" i="22"/>
  <c r="AN13" i="22" s="1"/>
  <c r="AG13" i="22"/>
  <c r="AH13" i="22" s="1"/>
  <c r="X211" i="22"/>
  <c r="AK119" i="33"/>
  <c r="AO119" i="33" s="1"/>
  <c r="AG129" i="33"/>
  <c r="AH129" i="33" s="1"/>
  <c r="AG69" i="33"/>
  <c r="AH69" i="33" s="1"/>
  <c r="AG71" i="33"/>
  <c r="AH71" i="33" s="1"/>
  <c r="AG140" i="33"/>
  <c r="AH140" i="33" s="1"/>
  <c r="AK23" i="33"/>
  <c r="AO23" i="33" s="1"/>
  <c r="AK131" i="33"/>
  <c r="AO131" i="33" s="1"/>
  <c r="AG115" i="33"/>
  <c r="AH115" i="33" s="1"/>
  <c r="AK79" i="33"/>
  <c r="AO79" i="33" s="1"/>
  <c r="AK138" i="33"/>
  <c r="AK114" i="33"/>
  <c r="AO114" i="33" s="1"/>
  <c r="AK74" i="33"/>
  <c r="R212" i="33"/>
  <c r="AK83" i="31"/>
  <c r="AK40" i="31"/>
  <c r="AO40" i="31" s="1"/>
  <c r="AH44" i="31"/>
  <c r="AK43" i="31"/>
  <c r="AA215" i="31"/>
  <c r="AA216" i="31" s="1"/>
  <c r="AK91" i="29"/>
  <c r="AO91" i="29" s="1"/>
  <c r="AA214" i="29"/>
  <c r="AA215" i="29" s="1"/>
  <c r="AK96" i="28"/>
  <c r="AO96" i="28" s="1"/>
  <c r="AK107" i="28"/>
  <c r="AO107" i="28" s="1"/>
  <c r="AC218" i="27"/>
  <c r="AA209" i="27"/>
  <c r="AA213" i="27" s="1"/>
  <c r="AA214" i="27" s="1"/>
  <c r="AK47" i="27"/>
  <c r="AO47" i="27" s="1"/>
  <c r="R209" i="27"/>
  <c r="AK19" i="25"/>
  <c r="AO19" i="25" s="1"/>
  <c r="AK76" i="25"/>
  <c r="AO76" i="25" s="1"/>
  <c r="AK44" i="25"/>
  <c r="AO44" i="25" s="1"/>
  <c r="AK63" i="25"/>
  <c r="AO63" i="25" s="1"/>
  <c r="AK117" i="25"/>
  <c r="AO117" i="25" s="1"/>
  <c r="AK68" i="25"/>
  <c r="AO68" i="25" s="1"/>
  <c r="AK36" i="25"/>
  <c r="AK95" i="25"/>
  <c r="AO95" i="25" s="1"/>
  <c r="AK28" i="25"/>
  <c r="AO28" i="25" s="1"/>
  <c r="AK92" i="25"/>
  <c r="AK60" i="25"/>
  <c r="AK108" i="25"/>
  <c r="AO108" i="25" s="1"/>
  <c r="AK79" i="25"/>
  <c r="AO79" i="25" s="1"/>
  <c r="AK84" i="25"/>
  <c r="AO84" i="25" s="1"/>
  <c r="AK52" i="25"/>
  <c r="AK20" i="25"/>
  <c r="AO20" i="25" s="1"/>
  <c r="AK87" i="32"/>
  <c r="AO87" i="32" s="1"/>
  <c r="AK181" i="32"/>
  <c r="AM181" i="32" s="1"/>
  <c r="AK189" i="32"/>
  <c r="AO189" i="32" s="1"/>
  <c r="AK111" i="32"/>
  <c r="AK167" i="32"/>
  <c r="AO167" i="32" s="1"/>
  <c r="AK71" i="32"/>
  <c r="AO71" i="32" s="1"/>
  <c r="AK63" i="32"/>
  <c r="AA216" i="33"/>
  <c r="AA217" i="33" s="1"/>
  <c r="AK133" i="27"/>
  <c r="AK54" i="27"/>
  <c r="AN54" i="27" s="1"/>
  <c r="AK58" i="27"/>
  <c r="AO58" i="27" s="1"/>
  <c r="AA215" i="25"/>
  <c r="AA216" i="25" s="1"/>
  <c r="AK173" i="32"/>
  <c r="AO173" i="32" s="1"/>
  <c r="AK58" i="32"/>
  <c r="AO58" i="32" s="1"/>
  <c r="AK95" i="32"/>
  <c r="AK74" i="32"/>
  <c r="AO74" i="32" s="1"/>
  <c r="AK33" i="32"/>
  <c r="AO33" i="32" s="1"/>
  <c r="AA213" i="32"/>
  <c r="AA214" i="32" s="1"/>
  <c r="AK66" i="30"/>
  <c r="AK65" i="30"/>
  <c r="AK49" i="30"/>
  <c r="AO49" i="30" s="1"/>
  <c r="AK33" i="30"/>
  <c r="AK69" i="28"/>
  <c r="AK19" i="28"/>
  <c r="AK131" i="28"/>
  <c r="AO131" i="28" s="1"/>
  <c r="AK14" i="28"/>
  <c r="AO14" i="28" s="1"/>
  <c r="AA217" i="28"/>
  <c r="AA218" i="28" s="1"/>
  <c r="AA212" i="26"/>
  <c r="AA213" i="26" s="1"/>
  <c r="AD221" i="23"/>
  <c r="AK54" i="22"/>
  <c r="AK25" i="22"/>
  <c r="AK81" i="22"/>
  <c r="AK98" i="22"/>
  <c r="AA213" i="22"/>
  <c r="AA214" i="22" s="1"/>
  <c r="AK71" i="27"/>
  <c r="AO71" i="27" s="1"/>
  <c r="AG14" i="27"/>
  <c r="AK199" i="24"/>
  <c r="AA214" i="24"/>
  <c r="AA215" i="24" s="1"/>
  <c r="AK125" i="22"/>
  <c r="AK94" i="22"/>
  <c r="AK87" i="22"/>
  <c r="AK76" i="22"/>
  <c r="AK40" i="22"/>
  <c r="AK128" i="22"/>
  <c r="AK120" i="22"/>
  <c r="AK175" i="31"/>
  <c r="AO175" i="31" s="1"/>
  <c r="AG14" i="25"/>
  <c r="AK38" i="22"/>
  <c r="AK48" i="22"/>
  <c r="AK70" i="22"/>
  <c r="AK14" i="22"/>
  <c r="AH14" i="27"/>
  <c r="AG13" i="31"/>
  <c r="U212" i="33"/>
  <c r="R210" i="30"/>
  <c r="AD222" i="28"/>
  <c r="AK197" i="22"/>
  <c r="AM197" i="22" s="1"/>
  <c r="AK32" i="22"/>
  <c r="AK13" i="32"/>
  <c r="AN13" i="32" s="1"/>
  <c r="AD218" i="32"/>
  <c r="AG139" i="33"/>
  <c r="AH139" i="33" s="1"/>
  <c r="AK139" i="33"/>
  <c r="AO139" i="33" s="1"/>
  <c r="AG80" i="33"/>
  <c r="AH80" i="33" s="1"/>
  <c r="AK80" i="33"/>
  <c r="AO80" i="33" s="1"/>
  <c r="AG16" i="33"/>
  <c r="AH16" i="33" s="1"/>
  <c r="AK16" i="33"/>
  <c r="AO16" i="33" s="1"/>
  <c r="AG21" i="33"/>
  <c r="AH21" i="33" s="1"/>
  <c r="AK21" i="33"/>
  <c r="AO21" i="33" s="1"/>
  <c r="AK26" i="33"/>
  <c r="AO26" i="33" s="1"/>
  <c r="AG26" i="33"/>
  <c r="AH26" i="33" s="1"/>
  <c r="AK206" i="33"/>
  <c r="AO206" i="33" s="1"/>
  <c r="AG206" i="33"/>
  <c r="AH206" i="33" s="1"/>
  <c r="AK84" i="33"/>
  <c r="AO84" i="33" s="1"/>
  <c r="AG84" i="33"/>
  <c r="AH84" i="33" s="1"/>
  <c r="AM124" i="33"/>
  <c r="AN124" i="33"/>
  <c r="AM73" i="33"/>
  <c r="AN73" i="33"/>
  <c r="AM115" i="33"/>
  <c r="AN115" i="33"/>
  <c r="AM51" i="33"/>
  <c r="AN51" i="33"/>
  <c r="AM128" i="33"/>
  <c r="AN128" i="33"/>
  <c r="AM93" i="33"/>
  <c r="AN93" i="33"/>
  <c r="AM43" i="33"/>
  <c r="AN43" i="33"/>
  <c r="AG88" i="33"/>
  <c r="AH88" i="33" s="1"/>
  <c r="AK88" i="33"/>
  <c r="AO88" i="33" s="1"/>
  <c r="AG24" i="33"/>
  <c r="AH24" i="33" s="1"/>
  <c r="AK24" i="33"/>
  <c r="AO24" i="33" s="1"/>
  <c r="AK34" i="33"/>
  <c r="AO34" i="33" s="1"/>
  <c r="AG34" i="33"/>
  <c r="AH34" i="33" s="1"/>
  <c r="AK92" i="33"/>
  <c r="AO92" i="33" s="1"/>
  <c r="AG92" i="33"/>
  <c r="AH92" i="33" s="1"/>
  <c r="AK28" i="33"/>
  <c r="AO28" i="33" s="1"/>
  <c r="AG28" i="33"/>
  <c r="AH28" i="33" s="1"/>
  <c r="AM102" i="33"/>
  <c r="AN102" i="33"/>
  <c r="AM35" i="33"/>
  <c r="AN35" i="33"/>
  <c r="AM134" i="33"/>
  <c r="AN134" i="33"/>
  <c r="AM83" i="33"/>
  <c r="AN83" i="33"/>
  <c r="AM129" i="33"/>
  <c r="AN129" i="33"/>
  <c r="AG96" i="33"/>
  <c r="AH96" i="33" s="1"/>
  <c r="AK96" i="33"/>
  <c r="AO96" i="33" s="1"/>
  <c r="AG32" i="33"/>
  <c r="AH32" i="33" s="1"/>
  <c r="AK32" i="33"/>
  <c r="AO32" i="33" s="1"/>
  <c r="AK42" i="33"/>
  <c r="AO42" i="33" s="1"/>
  <c r="AG42" i="33"/>
  <c r="AH42" i="33" s="1"/>
  <c r="AK36" i="33"/>
  <c r="AO36" i="33" s="1"/>
  <c r="AG36" i="33"/>
  <c r="AH36" i="33" s="1"/>
  <c r="AG105" i="33"/>
  <c r="AH105" i="33" s="1"/>
  <c r="AK105" i="33"/>
  <c r="AO105" i="33" s="1"/>
  <c r="AM29" i="33"/>
  <c r="AN29" i="33"/>
  <c r="AM65" i="33"/>
  <c r="AN65" i="33"/>
  <c r="AG104" i="33"/>
  <c r="AH104" i="33" s="1"/>
  <c r="AK104" i="33"/>
  <c r="AO104" i="33" s="1"/>
  <c r="AG40" i="33"/>
  <c r="AH40" i="33" s="1"/>
  <c r="AK40" i="33"/>
  <c r="AO40" i="33" s="1"/>
  <c r="AK50" i="33"/>
  <c r="AO50" i="33" s="1"/>
  <c r="AG50" i="33"/>
  <c r="AH50" i="33" s="1"/>
  <c r="AK122" i="33"/>
  <c r="AO122" i="33" s="1"/>
  <c r="AG122" i="33"/>
  <c r="AH122" i="33" s="1"/>
  <c r="AK100" i="33"/>
  <c r="AO100" i="33" s="1"/>
  <c r="AG100" i="33"/>
  <c r="AH100" i="33" s="1"/>
  <c r="AK44" i="33"/>
  <c r="AO44" i="33" s="1"/>
  <c r="AG44" i="33"/>
  <c r="AH44" i="33" s="1"/>
  <c r="AG113" i="33"/>
  <c r="AH113" i="33" s="1"/>
  <c r="AK113" i="33"/>
  <c r="AO113" i="33" s="1"/>
  <c r="AM133" i="33"/>
  <c r="AN133" i="33"/>
  <c r="AM31" i="33"/>
  <c r="AN31" i="33"/>
  <c r="AM81" i="33"/>
  <c r="AN81" i="33"/>
  <c r="AM137" i="33"/>
  <c r="AN137" i="33"/>
  <c r="AM37" i="33"/>
  <c r="AN37" i="33"/>
  <c r="AM54" i="33"/>
  <c r="AN54" i="33"/>
  <c r="AM15" i="33"/>
  <c r="AN15" i="33"/>
  <c r="AG112" i="33"/>
  <c r="AH112" i="33" s="1"/>
  <c r="AK112" i="33"/>
  <c r="AO112" i="33" s="1"/>
  <c r="AG48" i="33"/>
  <c r="AH48" i="33" s="1"/>
  <c r="AK48" i="33"/>
  <c r="AO48" i="33" s="1"/>
  <c r="AK58" i="33"/>
  <c r="AO58" i="33" s="1"/>
  <c r="AG58" i="33"/>
  <c r="AH58" i="33" s="1"/>
  <c r="AK108" i="33"/>
  <c r="AO108" i="33" s="1"/>
  <c r="AG108" i="33"/>
  <c r="AH108" i="33" s="1"/>
  <c r="AK52" i="33"/>
  <c r="AO52" i="33" s="1"/>
  <c r="AG52" i="33"/>
  <c r="AH52" i="33" s="1"/>
  <c r="AM208" i="33"/>
  <c r="AN208" i="33"/>
  <c r="AM89" i="33"/>
  <c r="AN89" i="33"/>
  <c r="AM61" i="33"/>
  <c r="AN61" i="33"/>
  <c r="AM41" i="33"/>
  <c r="AN41" i="33"/>
  <c r="AM70" i="33"/>
  <c r="AN70" i="33"/>
  <c r="AM33" i="33"/>
  <c r="AN33" i="33"/>
  <c r="AM130" i="33"/>
  <c r="AN130" i="33"/>
  <c r="AG56" i="33"/>
  <c r="AH56" i="33" s="1"/>
  <c r="AK56" i="33"/>
  <c r="AO56" i="33" s="1"/>
  <c r="AK66" i="33"/>
  <c r="AO66" i="33" s="1"/>
  <c r="AG66" i="33"/>
  <c r="AH66" i="33" s="1"/>
  <c r="AK116" i="33"/>
  <c r="AO116" i="33" s="1"/>
  <c r="AG116" i="33"/>
  <c r="AH116" i="33" s="1"/>
  <c r="AK60" i="33"/>
  <c r="AO60" i="33" s="1"/>
  <c r="AG60" i="33"/>
  <c r="AH60" i="33" s="1"/>
  <c r="AG132" i="33"/>
  <c r="AH132" i="33" s="1"/>
  <c r="AK132" i="33"/>
  <c r="AO132" i="33" s="1"/>
  <c r="AM71" i="33"/>
  <c r="AN71" i="33"/>
  <c r="AM107" i="33"/>
  <c r="AN107" i="33"/>
  <c r="AM62" i="33"/>
  <c r="AN62" i="33"/>
  <c r="AM25" i="33"/>
  <c r="AN25" i="33"/>
  <c r="AM101" i="33"/>
  <c r="AN101" i="33"/>
  <c r="AM22" i="33"/>
  <c r="AN22" i="33"/>
  <c r="AG120" i="33"/>
  <c r="AH120" i="33" s="1"/>
  <c r="AK120" i="33"/>
  <c r="AO120" i="33" s="1"/>
  <c r="AG64" i="33"/>
  <c r="AH64" i="33" s="1"/>
  <c r="AK64" i="33"/>
  <c r="AO64" i="33" s="1"/>
  <c r="AG136" i="33"/>
  <c r="AH136" i="33" s="1"/>
  <c r="AK136" i="33"/>
  <c r="AO136" i="33" s="1"/>
  <c r="AK39" i="33"/>
  <c r="AO39" i="33" s="1"/>
  <c r="AG39" i="33"/>
  <c r="AH39" i="33" s="1"/>
  <c r="AK127" i="33"/>
  <c r="AO127" i="33" s="1"/>
  <c r="AG127" i="33"/>
  <c r="AH127" i="33" s="1"/>
  <c r="AK68" i="33"/>
  <c r="AO68" i="33" s="1"/>
  <c r="AG68" i="33"/>
  <c r="AH68" i="33" s="1"/>
  <c r="AG97" i="33"/>
  <c r="AH97" i="33" s="1"/>
  <c r="AK97" i="33"/>
  <c r="AO97" i="33" s="1"/>
  <c r="AG17" i="33"/>
  <c r="AH17" i="33" s="1"/>
  <c r="AK17" i="33"/>
  <c r="AO17" i="33" s="1"/>
  <c r="AM46" i="33"/>
  <c r="AN46" i="33"/>
  <c r="AM53" i="33"/>
  <c r="AN53" i="33"/>
  <c r="AM140" i="33"/>
  <c r="AN140" i="33"/>
  <c r="AM86" i="33"/>
  <c r="AN86" i="33"/>
  <c r="AM38" i="33"/>
  <c r="AN38" i="33"/>
  <c r="AG123" i="33"/>
  <c r="AH123" i="33" s="1"/>
  <c r="AK123" i="33"/>
  <c r="AO123" i="33" s="1"/>
  <c r="AG72" i="33"/>
  <c r="AH72" i="33" s="1"/>
  <c r="AK72" i="33"/>
  <c r="AO72" i="33" s="1"/>
  <c r="AK18" i="33"/>
  <c r="AO18" i="33" s="1"/>
  <c r="AG18" i="33"/>
  <c r="AH18" i="33" s="1"/>
  <c r="AK55" i="33"/>
  <c r="AO55" i="33" s="1"/>
  <c r="AG55" i="33"/>
  <c r="AH55" i="33" s="1"/>
  <c r="AK135" i="33"/>
  <c r="AO135" i="33" s="1"/>
  <c r="AG135" i="33"/>
  <c r="AH135" i="33" s="1"/>
  <c r="AK76" i="33"/>
  <c r="AO76" i="33" s="1"/>
  <c r="AG76" i="33"/>
  <c r="AH76" i="33" s="1"/>
  <c r="AK20" i="33"/>
  <c r="AO20" i="33" s="1"/>
  <c r="AG20" i="33"/>
  <c r="AH20" i="33" s="1"/>
  <c r="AM142" i="33"/>
  <c r="AN142" i="33"/>
  <c r="AM109" i="33"/>
  <c r="AN109" i="33"/>
  <c r="AM67" i="33"/>
  <c r="AN67" i="33"/>
  <c r="AM30" i="33"/>
  <c r="AN30" i="33"/>
  <c r="AM118" i="33"/>
  <c r="AN118" i="33"/>
  <c r="AM69" i="33"/>
  <c r="AN69" i="33"/>
  <c r="AM78" i="33"/>
  <c r="AN78" i="33"/>
  <c r="AM27" i="33"/>
  <c r="AN27" i="33"/>
  <c r="AK171" i="32"/>
  <c r="AO171" i="32" s="1"/>
  <c r="AK64" i="32"/>
  <c r="AO64" i="32" s="1"/>
  <c r="AK20" i="32"/>
  <c r="AO20" i="32" s="1"/>
  <c r="AK170" i="32"/>
  <c r="AO170" i="32" s="1"/>
  <c r="AK51" i="32"/>
  <c r="AO51" i="32" s="1"/>
  <c r="AK180" i="32"/>
  <c r="AO180" i="32" s="1"/>
  <c r="AM37" i="32"/>
  <c r="AN37" i="32"/>
  <c r="AK187" i="32"/>
  <c r="AO187" i="32" s="1"/>
  <c r="AK72" i="32"/>
  <c r="AO72" i="32" s="1"/>
  <c r="AK38" i="32"/>
  <c r="AO38" i="32" s="1"/>
  <c r="AK108" i="32"/>
  <c r="AO108" i="32" s="1"/>
  <c r="AK60" i="32"/>
  <c r="AO60" i="32" s="1"/>
  <c r="AK97" i="32"/>
  <c r="AO97" i="32" s="1"/>
  <c r="AK195" i="32"/>
  <c r="AO195" i="32" s="1"/>
  <c r="AK80" i="32"/>
  <c r="AO80" i="32" s="1"/>
  <c r="AK15" i="32"/>
  <c r="AO15" i="32" s="1"/>
  <c r="AK55" i="32"/>
  <c r="AO55" i="32" s="1"/>
  <c r="AK164" i="32"/>
  <c r="AO164" i="32" s="1"/>
  <c r="AK68" i="32"/>
  <c r="AO68" i="32" s="1"/>
  <c r="AK16" i="32"/>
  <c r="AO16" i="32" s="1"/>
  <c r="AK88" i="32"/>
  <c r="AO88" i="32" s="1"/>
  <c r="AK23" i="32"/>
  <c r="AO23" i="32" s="1"/>
  <c r="AK175" i="32"/>
  <c r="AO175" i="32" s="1"/>
  <c r="AK76" i="32"/>
  <c r="AO76" i="32" s="1"/>
  <c r="AK19" i="32"/>
  <c r="AO19" i="32" s="1"/>
  <c r="AK203" i="32"/>
  <c r="AO203" i="32" s="1"/>
  <c r="AK96" i="32"/>
  <c r="AO96" i="32" s="1"/>
  <c r="AK31" i="32"/>
  <c r="AO31" i="32" s="1"/>
  <c r="AK183" i="32"/>
  <c r="AO183" i="32" s="1"/>
  <c r="AK84" i="32"/>
  <c r="AO84" i="32" s="1"/>
  <c r="AM165" i="32"/>
  <c r="AN165" i="32"/>
  <c r="AK104" i="32"/>
  <c r="AO104" i="32" s="1"/>
  <c r="AK39" i="32"/>
  <c r="AO39" i="32" s="1"/>
  <c r="AK191" i="32"/>
  <c r="AO191" i="32" s="1"/>
  <c r="AK92" i="32"/>
  <c r="AO92" i="32" s="1"/>
  <c r="AK27" i="32"/>
  <c r="AO27" i="32" s="1"/>
  <c r="AK105" i="32"/>
  <c r="AO105" i="32" s="1"/>
  <c r="AK112" i="32"/>
  <c r="AO112" i="32" s="1"/>
  <c r="AK47" i="32"/>
  <c r="AO47" i="32" s="1"/>
  <c r="AK199" i="32"/>
  <c r="AO199" i="32" s="1"/>
  <c r="AK35" i="32"/>
  <c r="AO35" i="32" s="1"/>
  <c r="AK113" i="32"/>
  <c r="AO113" i="32" s="1"/>
  <c r="AK168" i="32"/>
  <c r="AO168" i="32" s="1"/>
  <c r="AK56" i="32"/>
  <c r="AO56" i="32" s="1"/>
  <c r="AK184" i="32"/>
  <c r="AO184" i="32" s="1"/>
  <c r="AK197" i="32"/>
  <c r="AO197" i="32" s="1"/>
  <c r="AK100" i="32"/>
  <c r="AO100" i="32" s="1"/>
  <c r="AK43" i="32"/>
  <c r="AO43" i="32" s="1"/>
  <c r="AH29" i="31"/>
  <c r="AK29" i="31"/>
  <c r="AO29" i="31" s="1"/>
  <c r="AK177" i="31"/>
  <c r="AO177" i="31" s="1"/>
  <c r="AH74" i="31"/>
  <c r="AK74" i="31"/>
  <c r="AO74" i="31" s="1"/>
  <c r="AK15" i="31"/>
  <c r="AO15" i="31" s="1"/>
  <c r="AK20" i="31"/>
  <c r="AO20" i="31" s="1"/>
  <c r="AK189" i="31"/>
  <c r="AO189" i="31" s="1"/>
  <c r="AH189" i="31"/>
  <c r="AK70" i="31"/>
  <c r="AO70" i="31" s="1"/>
  <c r="AH70" i="31"/>
  <c r="AH93" i="31"/>
  <c r="AK93" i="31"/>
  <c r="AO93" i="31" s="1"/>
  <c r="AH37" i="31"/>
  <c r="AK37" i="31"/>
  <c r="AO37" i="31" s="1"/>
  <c r="AH185" i="31"/>
  <c r="AK185" i="31"/>
  <c r="AO185" i="31" s="1"/>
  <c r="AH82" i="31"/>
  <c r="AK82" i="31"/>
  <c r="AO82" i="31" s="1"/>
  <c r="AH18" i="31"/>
  <c r="AK18" i="31"/>
  <c r="AO18" i="31" s="1"/>
  <c r="AK197" i="31"/>
  <c r="AO197" i="31" s="1"/>
  <c r="AH197" i="31"/>
  <c r="AK78" i="31"/>
  <c r="AO78" i="31" s="1"/>
  <c r="AH78" i="31"/>
  <c r="AK101" i="31"/>
  <c r="AO101" i="31" s="1"/>
  <c r="AH45" i="31"/>
  <c r="AK45" i="31"/>
  <c r="AO45" i="31" s="1"/>
  <c r="AH193" i="31"/>
  <c r="AK193" i="31"/>
  <c r="AO193" i="31" s="1"/>
  <c r="AH90" i="31"/>
  <c r="AK90" i="31"/>
  <c r="AO90" i="31" s="1"/>
  <c r="AH26" i="31"/>
  <c r="AK26" i="31"/>
  <c r="AO26" i="31" s="1"/>
  <c r="AK205" i="31"/>
  <c r="AO205" i="31" s="1"/>
  <c r="AH205" i="31"/>
  <c r="AK118" i="31"/>
  <c r="AO118" i="31" s="1"/>
  <c r="AH118" i="31"/>
  <c r="AK86" i="31"/>
  <c r="AO86" i="31" s="1"/>
  <c r="AH86" i="31"/>
  <c r="AK22" i="31"/>
  <c r="AO22" i="31" s="1"/>
  <c r="AH22" i="31"/>
  <c r="AH109" i="31"/>
  <c r="AK109" i="31"/>
  <c r="AO109" i="31" s="1"/>
  <c r="AH53" i="31"/>
  <c r="AK53" i="31"/>
  <c r="AO53" i="31" s="1"/>
  <c r="AH201" i="31"/>
  <c r="AK201" i="31"/>
  <c r="AO201" i="31" s="1"/>
  <c r="AH34" i="31"/>
  <c r="AK34" i="31"/>
  <c r="AO34" i="31" s="1"/>
  <c r="AK95" i="31"/>
  <c r="AO95" i="31" s="1"/>
  <c r="AK121" i="31"/>
  <c r="AO121" i="31" s="1"/>
  <c r="AK94" i="31"/>
  <c r="AO94" i="31" s="1"/>
  <c r="AH94" i="31"/>
  <c r="AK30" i="31"/>
  <c r="AO30" i="31" s="1"/>
  <c r="AH30" i="31"/>
  <c r="AM111" i="31"/>
  <c r="AM76" i="31"/>
  <c r="AN76" i="31"/>
  <c r="AH117" i="31"/>
  <c r="AK117" i="31"/>
  <c r="AO117" i="31" s="1"/>
  <c r="AH61" i="31"/>
  <c r="AK61" i="31"/>
  <c r="AO61" i="31" s="1"/>
  <c r="AH14" i="31"/>
  <c r="AK14" i="31"/>
  <c r="AO14" i="31" s="1"/>
  <c r="AK98" i="31"/>
  <c r="AO98" i="31" s="1"/>
  <c r="AH42" i="31"/>
  <c r="AK42" i="31"/>
  <c r="AO42" i="31" s="1"/>
  <c r="AK192" i="31"/>
  <c r="AO192" i="31" s="1"/>
  <c r="AK173" i="31"/>
  <c r="AO173" i="31" s="1"/>
  <c r="AH173" i="31"/>
  <c r="AK38" i="31"/>
  <c r="AO38" i="31" s="1"/>
  <c r="AH180" i="31"/>
  <c r="AK180" i="31"/>
  <c r="AO180" i="31" s="1"/>
  <c r="AH69" i="31"/>
  <c r="AK69" i="31"/>
  <c r="AO69" i="31" s="1"/>
  <c r="AH106" i="31"/>
  <c r="AK106" i="31"/>
  <c r="AO106" i="31" s="1"/>
  <c r="AH50" i="31"/>
  <c r="AK50" i="31"/>
  <c r="AO50" i="31" s="1"/>
  <c r="AK46" i="31"/>
  <c r="AO46" i="31" s="1"/>
  <c r="AH46" i="31"/>
  <c r="AH188" i="31"/>
  <c r="AK188" i="31"/>
  <c r="AO188" i="31" s="1"/>
  <c r="AH77" i="31"/>
  <c r="AK77" i="31"/>
  <c r="AO77" i="31" s="1"/>
  <c r="AH114" i="31"/>
  <c r="AK114" i="31"/>
  <c r="AO114" i="31" s="1"/>
  <c r="AH58" i="31"/>
  <c r="AK58" i="31"/>
  <c r="AO58" i="31" s="1"/>
  <c r="AK102" i="31"/>
  <c r="AO102" i="31" s="1"/>
  <c r="AH102" i="31"/>
  <c r="AK54" i="31"/>
  <c r="AO54" i="31" s="1"/>
  <c r="AH196" i="31"/>
  <c r="AK196" i="31"/>
  <c r="AO196" i="31" s="1"/>
  <c r="AH85" i="31"/>
  <c r="AK85" i="31"/>
  <c r="AO85" i="31" s="1"/>
  <c r="AH21" i="31"/>
  <c r="AK21" i="31"/>
  <c r="AO21" i="31" s="1"/>
  <c r="AH169" i="31"/>
  <c r="AK169" i="31"/>
  <c r="AO169" i="31" s="1"/>
  <c r="AH66" i="31"/>
  <c r="AK66" i="31"/>
  <c r="AO66" i="31" s="1"/>
  <c r="AK181" i="31"/>
  <c r="AO181" i="31" s="1"/>
  <c r="AH181" i="31"/>
  <c r="AK110" i="31"/>
  <c r="AO110" i="31" s="1"/>
  <c r="AK62" i="31"/>
  <c r="AO62" i="31" s="1"/>
  <c r="AH62" i="31"/>
  <c r="AK178" i="31"/>
  <c r="AO178" i="31" s="1"/>
  <c r="AH178" i="31"/>
  <c r="AK83" i="30"/>
  <c r="AO83" i="30" s="1"/>
  <c r="AK80" i="30"/>
  <c r="AO80" i="30" s="1"/>
  <c r="AK24" i="30"/>
  <c r="AO24" i="30" s="1"/>
  <c r="AK32" i="30"/>
  <c r="AO32" i="30" s="1"/>
  <c r="AM84" i="30"/>
  <c r="AN84" i="30"/>
  <c r="AK40" i="30"/>
  <c r="AO40" i="30" s="1"/>
  <c r="AK30" i="30"/>
  <c r="AO30" i="30" s="1"/>
  <c r="AK48" i="30"/>
  <c r="AO48" i="30" s="1"/>
  <c r="AK38" i="30"/>
  <c r="AO38" i="30" s="1"/>
  <c r="AK59" i="30"/>
  <c r="AO59" i="30" s="1"/>
  <c r="AK56" i="30"/>
  <c r="AO56" i="30" s="1"/>
  <c r="AK46" i="30"/>
  <c r="AO46" i="30" s="1"/>
  <c r="AK67" i="30"/>
  <c r="AO67" i="30" s="1"/>
  <c r="AK64" i="30"/>
  <c r="AO64" i="30" s="1"/>
  <c r="AK54" i="30"/>
  <c r="AO54" i="30" s="1"/>
  <c r="AK75" i="30"/>
  <c r="AO75" i="30" s="1"/>
  <c r="AK72" i="30"/>
  <c r="AO72" i="30" s="1"/>
  <c r="AK26" i="29"/>
  <c r="AO26" i="29" s="1"/>
  <c r="AK204" i="29"/>
  <c r="AO204" i="29" s="1"/>
  <c r="AK95" i="29"/>
  <c r="AO95" i="29" s="1"/>
  <c r="AK20" i="29"/>
  <c r="AO20" i="29" s="1"/>
  <c r="AK123" i="29"/>
  <c r="AO123" i="29" s="1"/>
  <c r="AK34" i="29"/>
  <c r="AO34" i="29" s="1"/>
  <c r="AK103" i="29"/>
  <c r="AO103" i="29" s="1"/>
  <c r="AK39" i="29"/>
  <c r="AO39" i="29" s="1"/>
  <c r="AK126" i="29"/>
  <c r="AO126" i="29" s="1"/>
  <c r="AK197" i="29"/>
  <c r="AO197" i="29" s="1"/>
  <c r="AM74" i="29"/>
  <c r="AK42" i="29"/>
  <c r="AO42" i="29" s="1"/>
  <c r="AK111" i="29"/>
  <c r="AO111" i="29" s="1"/>
  <c r="AK47" i="29"/>
  <c r="AO47" i="29" s="1"/>
  <c r="AK50" i="29"/>
  <c r="AO50" i="29" s="1"/>
  <c r="AK55" i="29"/>
  <c r="AO55" i="29" s="1"/>
  <c r="AK81" i="29"/>
  <c r="AO81" i="29" s="1"/>
  <c r="AK38" i="29"/>
  <c r="AO38" i="29" s="1"/>
  <c r="AK200" i="29"/>
  <c r="AO200" i="29" s="1"/>
  <c r="AK99" i="29"/>
  <c r="AO99" i="29" s="1"/>
  <c r="AK205" i="29"/>
  <c r="AO205" i="29" s="1"/>
  <c r="AK119" i="29"/>
  <c r="AO119" i="29" s="1"/>
  <c r="AK63" i="29"/>
  <c r="AO63" i="29" s="1"/>
  <c r="AK89" i="29"/>
  <c r="AO89" i="29" s="1"/>
  <c r="AK54" i="29"/>
  <c r="AO54" i="29" s="1"/>
  <c r="AK104" i="29"/>
  <c r="AO104" i="29" s="1"/>
  <c r="AK122" i="29"/>
  <c r="AO122" i="29" s="1"/>
  <c r="AK71" i="29"/>
  <c r="AO71" i="29" s="1"/>
  <c r="AK121" i="29"/>
  <c r="AO121" i="29" s="1"/>
  <c r="AK107" i="29"/>
  <c r="AO107" i="29" s="1"/>
  <c r="AK112" i="29"/>
  <c r="AO112" i="29" s="1"/>
  <c r="AK79" i="29"/>
  <c r="AO79" i="29" s="1"/>
  <c r="AK23" i="29"/>
  <c r="AO23" i="29" s="1"/>
  <c r="AK120" i="29"/>
  <c r="AO120" i="29" s="1"/>
  <c r="AK18" i="29"/>
  <c r="AO18" i="29" s="1"/>
  <c r="AK87" i="29"/>
  <c r="AO87" i="29" s="1"/>
  <c r="AK31" i="29"/>
  <c r="AO31" i="29" s="1"/>
  <c r="AK115" i="29"/>
  <c r="AO115" i="29" s="1"/>
  <c r="AM106" i="29"/>
  <c r="AK103" i="28"/>
  <c r="AO103" i="28" s="1"/>
  <c r="AK148" i="28"/>
  <c r="AO148" i="28" s="1"/>
  <c r="AK89" i="28"/>
  <c r="AO89" i="28" s="1"/>
  <c r="AK139" i="28"/>
  <c r="AO139" i="28" s="1"/>
  <c r="AK38" i="28"/>
  <c r="AO38" i="28" s="1"/>
  <c r="AK133" i="28"/>
  <c r="AO133" i="28" s="1"/>
  <c r="AK77" i="28"/>
  <c r="AO77" i="28" s="1"/>
  <c r="AK149" i="28"/>
  <c r="AO149" i="28" s="1"/>
  <c r="AK111" i="28"/>
  <c r="AO111" i="28" s="1"/>
  <c r="AK97" i="28"/>
  <c r="AO97" i="28" s="1"/>
  <c r="AK80" i="28"/>
  <c r="AO80" i="28" s="1"/>
  <c r="AK141" i="28"/>
  <c r="AO141" i="28" s="1"/>
  <c r="AK85" i="28"/>
  <c r="AO85" i="28" s="1"/>
  <c r="AK157" i="28"/>
  <c r="AO157" i="28" s="1"/>
  <c r="AM13" i="28"/>
  <c r="AN13" i="28"/>
  <c r="AO13" i="28"/>
  <c r="AK119" i="28"/>
  <c r="AO119" i="28" s="1"/>
  <c r="AK29" i="28"/>
  <c r="AO29" i="28" s="1"/>
  <c r="AK164" i="28"/>
  <c r="AO164" i="28" s="1"/>
  <c r="AK105" i="28"/>
  <c r="AO105" i="28" s="1"/>
  <c r="AK158" i="28"/>
  <c r="AO158" i="28" s="1"/>
  <c r="AK160" i="28"/>
  <c r="AO160" i="28" s="1"/>
  <c r="AK93" i="28"/>
  <c r="AO93" i="28" s="1"/>
  <c r="AK165" i="28"/>
  <c r="AO165" i="28" s="1"/>
  <c r="AK127" i="28"/>
  <c r="AO127" i="28" s="1"/>
  <c r="AK37" i="28"/>
  <c r="AO37" i="28" s="1"/>
  <c r="AK192" i="28"/>
  <c r="AO192" i="28" s="1"/>
  <c r="AK113" i="28"/>
  <c r="AO113" i="28" s="1"/>
  <c r="AH13" i="28"/>
  <c r="AH211" i="28" s="1"/>
  <c r="AK194" i="28"/>
  <c r="AO194" i="28" s="1"/>
  <c r="AK188" i="28"/>
  <c r="AO188" i="28" s="1"/>
  <c r="AK101" i="28"/>
  <c r="AO101" i="28" s="1"/>
  <c r="AK193" i="28"/>
  <c r="AO193" i="28" s="1"/>
  <c r="AK135" i="28"/>
  <c r="AO135" i="28" s="1"/>
  <c r="AK71" i="28"/>
  <c r="AO71" i="28" s="1"/>
  <c r="AK121" i="28"/>
  <c r="AO121" i="28" s="1"/>
  <c r="AK31" i="28"/>
  <c r="AO31" i="28" s="1"/>
  <c r="AK36" i="28"/>
  <c r="AO36" i="28" s="1"/>
  <c r="AK196" i="28"/>
  <c r="AO196" i="28" s="1"/>
  <c r="AK109" i="28"/>
  <c r="AO109" i="28" s="1"/>
  <c r="AM78" i="28"/>
  <c r="AK79" i="28"/>
  <c r="AO79" i="28" s="1"/>
  <c r="AK200" i="28"/>
  <c r="AO200" i="28" s="1"/>
  <c r="AK129" i="28"/>
  <c r="AO129" i="28" s="1"/>
  <c r="AK39" i="28"/>
  <c r="AO39" i="28" s="1"/>
  <c r="AK70" i="28"/>
  <c r="AO70" i="28" s="1"/>
  <c r="AK147" i="28"/>
  <c r="AO147" i="28" s="1"/>
  <c r="AK204" i="28"/>
  <c r="AO204" i="28" s="1"/>
  <c r="AK117" i="28"/>
  <c r="AO117" i="28" s="1"/>
  <c r="AK201" i="28"/>
  <c r="AO201" i="28" s="1"/>
  <c r="AK138" i="28"/>
  <c r="AO138" i="28" s="1"/>
  <c r="AM161" i="28"/>
  <c r="AN161" i="28"/>
  <c r="AK87" i="28"/>
  <c r="AO87" i="28" s="1"/>
  <c r="AK208" i="28"/>
  <c r="AO208" i="28" s="1"/>
  <c r="AK137" i="28"/>
  <c r="AO137" i="28" s="1"/>
  <c r="AK73" i="28"/>
  <c r="AO73" i="28" s="1"/>
  <c r="AK209" i="28"/>
  <c r="AO209" i="28" s="1"/>
  <c r="AK146" i="28"/>
  <c r="AO146" i="28" s="1"/>
  <c r="AK95" i="28"/>
  <c r="AO95" i="28" s="1"/>
  <c r="AK18" i="28"/>
  <c r="AO18" i="28" s="1"/>
  <c r="AK145" i="28"/>
  <c r="AO145" i="28" s="1"/>
  <c r="AK81" i="28"/>
  <c r="AO81" i="28" s="1"/>
  <c r="AK125" i="28"/>
  <c r="AO125" i="28" s="1"/>
  <c r="AK120" i="27"/>
  <c r="AO120" i="27" s="1"/>
  <c r="AK64" i="27"/>
  <c r="AO64" i="27" s="1"/>
  <c r="AK136" i="27"/>
  <c r="AO136" i="27" s="1"/>
  <c r="AK187" i="27"/>
  <c r="AO187" i="27" s="1"/>
  <c r="AK138" i="27"/>
  <c r="AO138" i="27" s="1"/>
  <c r="AK55" i="27"/>
  <c r="AO55" i="27" s="1"/>
  <c r="AK135" i="27"/>
  <c r="AO135" i="27" s="1"/>
  <c r="AK76" i="27"/>
  <c r="AO76" i="27" s="1"/>
  <c r="AK20" i="27"/>
  <c r="AO20" i="27" s="1"/>
  <c r="AK17" i="27"/>
  <c r="AO17" i="27" s="1"/>
  <c r="AK123" i="27"/>
  <c r="AO123" i="27" s="1"/>
  <c r="AK72" i="27"/>
  <c r="AO72" i="27" s="1"/>
  <c r="AK21" i="27"/>
  <c r="AO21" i="27" s="1"/>
  <c r="AK184" i="27"/>
  <c r="AO184" i="27" s="1"/>
  <c r="AK162" i="27"/>
  <c r="AO162" i="27" s="1"/>
  <c r="AK84" i="27"/>
  <c r="AO84" i="27" s="1"/>
  <c r="AN161" i="27"/>
  <c r="AK139" i="27"/>
  <c r="AO139" i="27" s="1"/>
  <c r="AK80" i="27"/>
  <c r="AO80" i="27" s="1"/>
  <c r="AK16" i="27"/>
  <c r="AO16" i="27" s="1"/>
  <c r="AK192" i="27"/>
  <c r="AO192" i="27" s="1"/>
  <c r="AK189" i="27"/>
  <c r="AO189" i="27" s="1"/>
  <c r="AK92" i="27"/>
  <c r="AO92" i="27" s="1"/>
  <c r="AK28" i="27"/>
  <c r="AO28" i="27" s="1"/>
  <c r="AK105" i="27"/>
  <c r="AO105" i="27" s="1"/>
  <c r="AK185" i="27"/>
  <c r="AO185" i="27" s="1"/>
  <c r="AK88" i="27"/>
  <c r="AO88" i="27" s="1"/>
  <c r="AK24" i="27"/>
  <c r="AO24" i="27" s="1"/>
  <c r="AK203" i="27"/>
  <c r="AO203" i="27" s="1"/>
  <c r="AK122" i="27"/>
  <c r="AO122" i="27" s="1"/>
  <c r="AK197" i="27"/>
  <c r="AO197" i="27" s="1"/>
  <c r="AK36" i="27"/>
  <c r="AO36" i="27" s="1"/>
  <c r="AK113" i="27"/>
  <c r="AO113" i="27" s="1"/>
  <c r="AK96" i="27"/>
  <c r="AO96" i="27" s="1"/>
  <c r="AK32" i="27"/>
  <c r="AO32" i="27" s="1"/>
  <c r="AK130" i="27"/>
  <c r="AO130" i="27" s="1"/>
  <c r="AK100" i="27"/>
  <c r="AO100" i="27" s="1"/>
  <c r="AK44" i="27"/>
  <c r="AO44" i="27" s="1"/>
  <c r="AM198" i="27"/>
  <c r="AN198" i="27"/>
  <c r="AK193" i="27"/>
  <c r="AO193" i="27" s="1"/>
  <c r="AK104" i="27"/>
  <c r="AO104" i="27" s="1"/>
  <c r="AK40" i="27"/>
  <c r="AO40" i="27" s="1"/>
  <c r="AK108" i="27"/>
  <c r="AO108" i="27" s="1"/>
  <c r="AK52" i="27"/>
  <c r="AO52" i="27" s="1"/>
  <c r="AK132" i="27"/>
  <c r="AO132" i="27" s="1"/>
  <c r="AK204" i="27"/>
  <c r="AO204" i="27" s="1"/>
  <c r="AK112" i="27"/>
  <c r="AO112" i="27" s="1"/>
  <c r="AK48" i="27"/>
  <c r="AO48" i="27" s="1"/>
  <c r="AK116" i="27"/>
  <c r="AO116" i="27" s="1"/>
  <c r="AK60" i="27"/>
  <c r="AO60" i="27" s="1"/>
  <c r="AK97" i="27"/>
  <c r="AO97" i="27" s="1"/>
  <c r="AK56" i="27"/>
  <c r="AO56" i="27" s="1"/>
  <c r="AK39" i="27"/>
  <c r="AO39" i="27" s="1"/>
  <c r="AK127" i="27"/>
  <c r="AO127" i="27" s="1"/>
  <c r="AK68" i="27"/>
  <c r="AO68" i="27" s="1"/>
  <c r="AM13" i="26"/>
  <c r="AN13" i="26"/>
  <c r="AO13" i="26"/>
  <c r="AH13" i="26"/>
  <c r="AN140" i="26"/>
  <c r="L208" i="26"/>
  <c r="AD217" i="26"/>
  <c r="AK107" i="25"/>
  <c r="AO107" i="25" s="1"/>
  <c r="AK43" i="25"/>
  <c r="AO43" i="25" s="1"/>
  <c r="AK39" i="25"/>
  <c r="AO39" i="25" s="1"/>
  <c r="AK124" i="25"/>
  <c r="AO124" i="25" s="1"/>
  <c r="AK81" i="25"/>
  <c r="AO81" i="25" s="1"/>
  <c r="AK115" i="25"/>
  <c r="AO115" i="25" s="1"/>
  <c r="AK51" i="25"/>
  <c r="AO51" i="25" s="1"/>
  <c r="AK96" i="25"/>
  <c r="AO96" i="25" s="1"/>
  <c r="AK21" i="25"/>
  <c r="AO21" i="25" s="1"/>
  <c r="AK55" i="25"/>
  <c r="AO55" i="25" s="1"/>
  <c r="AK132" i="25"/>
  <c r="AO132" i="25" s="1"/>
  <c r="AK89" i="25"/>
  <c r="AO89" i="25" s="1"/>
  <c r="AK134" i="25"/>
  <c r="AO134" i="25" s="1"/>
  <c r="AK59" i="25"/>
  <c r="AO59" i="25" s="1"/>
  <c r="AK198" i="25"/>
  <c r="AO198" i="25" s="1"/>
  <c r="AK200" i="25"/>
  <c r="AO200" i="25" s="1"/>
  <c r="AK67" i="25"/>
  <c r="AO67" i="25" s="1"/>
  <c r="AK100" i="25"/>
  <c r="AO100" i="25" s="1"/>
  <c r="AK206" i="25"/>
  <c r="AO206" i="25" s="1"/>
  <c r="AK97" i="25"/>
  <c r="AO97" i="25" s="1"/>
  <c r="AK41" i="25"/>
  <c r="AO41" i="25" s="1"/>
  <c r="AK75" i="25"/>
  <c r="AO75" i="25" s="1"/>
  <c r="AK114" i="25"/>
  <c r="AO114" i="25" s="1"/>
  <c r="AK122" i="25"/>
  <c r="AO122" i="25" s="1"/>
  <c r="AK105" i="25"/>
  <c r="AO105" i="25" s="1"/>
  <c r="AK49" i="25"/>
  <c r="AO49" i="25" s="1"/>
  <c r="AK83" i="25"/>
  <c r="AO83" i="25" s="1"/>
  <c r="AK113" i="25"/>
  <c r="AO113" i="25" s="1"/>
  <c r="AK57" i="25"/>
  <c r="AO57" i="25" s="1"/>
  <c r="AK91" i="25"/>
  <c r="AO91" i="25" s="1"/>
  <c r="AK207" i="25"/>
  <c r="AO207" i="25" s="1"/>
  <c r="AK121" i="25"/>
  <c r="AO121" i="25" s="1"/>
  <c r="AK65" i="25"/>
  <c r="AO65" i="25" s="1"/>
  <c r="AK99" i="25"/>
  <c r="AO99" i="25" s="1"/>
  <c r="AK35" i="25"/>
  <c r="AO35" i="25" s="1"/>
  <c r="AK16" i="25"/>
  <c r="AO16" i="25" s="1"/>
  <c r="AK73" i="25"/>
  <c r="AO73" i="25" s="1"/>
  <c r="AK111" i="24"/>
  <c r="AO111" i="24" s="1"/>
  <c r="AK60" i="24"/>
  <c r="AO60" i="24" s="1"/>
  <c r="AK206" i="24"/>
  <c r="AO206" i="24" s="1"/>
  <c r="AK121" i="24"/>
  <c r="AO121" i="24" s="1"/>
  <c r="AM110" i="24"/>
  <c r="AN110" i="24"/>
  <c r="AK136" i="24"/>
  <c r="AO136" i="24" s="1"/>
  <c r="AK122" i="24"/>
  <c r="AO122" i="24" s="1"/>
  <c r="AK39" i="24"/>
  <c r="AO39" i="24" s="1"/>
  <c r="AK116" i="24"/>
  <c r="AO116" i="24" s="1"/>
  <c r="AK68" i="24"/>
  <c r="AO68" i="24" s="1"/>
  <c r="AM45" i="24"/>
  <c r="AN45" i="24"/>
  <c r="AK67" i="24"/>
  <c r="AO67" i="24" s="1"/>
  <c r="AK55" i="24"/>
  <c r="AO55" i="24" s="1"/>
  <c r="AK127" i="24"/>
  <c r="AO127" i="24" s="1"/>
  <c r="AK76" i="24"/>
  <c r="AO76" i="24" s="1"/>
  <c r="AK124" i="24"/>
  <c r="AO124" i="24" s="1"/>
  <c r="AK97" i="24"/>
  <c r="AO97" i="24" s="1"/>
  <c r="AK194" i="24"/>
  <c r="AO194" i="24" s="1"/>
  <c r="AK191" i="24"/>
  <c r="AO191" i="24" s="1"/>
  <c r="AK63" i="24"/>
  <c r="AO63" i="24" s="1"/>
  <c r="AK84" i="24"/>
  <c r="AO84" i="24" s="1"/>
  <c r="AK132" i="24"/>
  <c r="AO132" i="24" s="1"/>
  <c r="AK16" i="24"/>
  <c r="AO16" i="24" s="1"/>
  <c r="AK21" i="24"/>
  <c r="AO21" i="24" s="1"/>
  <c r="AK204" i="24"/>
  <c r="AO204" i="24" s="1"/>
  <c r="AK71" i="24"/>
  <c r="AO71" i="24" s="1"/>
  <c r="AK135" i="24"/>
  <c r="AO135" i="24" s="1"/>
  <c r="AK92" i="24"/>
  <c r="AO92" i="24" s="1"/>
  <c r="AK28" i="24"/>
  <c r="AO28" i="24" s="1"/>
  <c r="AK140" i="24"/>
  <c r="AO140" i="24" s="1"/>
  <c r="AK79" i="24"/>
  <c r="AO79" i="24" s="1"/>
  <c r="AK185" i="24"/>
  <c r="AO185" i="24" s="1"/>
  <c r="AK36" i="24"/>
  <c r="AO36" i="24" s="1"/>
  <c r="AK190" i="24"/>
  <c r="AO190" i="24" s="1"/>
  <c r="AM134" i="24"/>
  <c r="AN134" i="24"/>
  <c r="AK72" i="24"/>
  <c r="AO72" i="24" s="1"/>
  <c r="AK42" i="24"/>
  <c r="AO42" i="24" s="1"/>
  <c r="AK87" i="24"/>
  <c r="AO87" i="24" s="1"/>
  <c r="AK193" i="24"/>
  <c r="AO193" i="24" s="1"/>
  <c r="AK44" i="24"/>
  <c r="AO44" i="24" s="1"/>
  <c r="AK105" i="24"/>
  <c r="AO105" i="24" s="1"/>
  <c r="AK96" i="24"/>
  <c r="AO96" i="24" s="1"/>
  <c r="AK201" i="24"/>
  <c r="AO201" i="24" s="1"/>
  <c r="AK108" i="24"/>
  <c r="AO108" i="24" s="1"/>
  <c r="AK52" i="24"/>
  <c r="AO52" i="24" s="1"/>
  <c r="AK198" i="24"/>
  <c r="AO198" i="24" s="1"/>
  <c r="AK113" i="24"/>
  <c r="AO113" i="24" s="1"/>
  <c r="AM43" i="24"/>
  <c r="AN43" i="24"/>
  <c r="AH14" i="23"/>
  <c r="AK136" i="22"/>
  <c r="AK33" i="22"/>
  <c r="AK46" i="22"/>
  <c r="AK200" i="22"/>
  <c r="AK189" i="22"/>
  <c r="AK95" i="22"/>
  <c r="AK131" i="22"/>
  <c r="AK64" i="22"/>
  <c r="AK203" i="22"/>
  <c r="AK82" i="22"/>
  <c r="AK78" i="22"/>
  <c r="AK97" i="22"/>
  <c r="AK49" i="22"/>
  <c r="AK141" i="22"/>
  <c r="AK72" i="22"/>
  <c r="AK138" i="22"/>
  <c r="AK118" i="22"/>
  <c r="AK134" i="22"/>
  <c r="AK86" i="22"/>
  <c r="AK59" i="22"/>
  <c r="AK106" i="22"/>
  <c r="AK80" i="22"/>
  <c r="AK188" i="22"/>
  <c r="AK99" i="22"/>
  <c r="AK123" i="22"/>
  <c r="AM71" i="22"/>
  <c r="AK112" i="22"/>
  <c r="AK186" i="22"/>
  <c r="AK67" i="22"/>
  <c r="AK193" i="22"/>
  <c r="AK88" i="22"/>
  <c r="AK190" i="22"/>
  <c r="AK101" i="22"/>
  <c r="AK133" i="22"/>
  <c r="AK92" i="22"/>
  <c r="AK89" i="22"/>
  <c r="AK75" i="22"/>
  <c r="AK201" i="22"/>
  <c r="AK198" i="22"/>
  <c r="AK103" i="22"/>
  <c r="AK61" i="22"/>
  <c r="AK37" i="22"/>
  <c r="AK109" i="22"/>
  <c r="AK83" i="22"/>
  <c r="AK116" i="22"/>
  <c r="AK90" i="22"/>
  <c r="AK111" i="22"/>
  <c r="AK69" i="22"/>
  <c r="AK135" i="22"/>
  <c r="AK58" i="22"/>
  <c r="AK196" i="22"/>
  <c r="AK119" i="22"/>
  <c r="AK121" i="22"/>
  <c r="AK113" i="22"/>
  <c r="AK77" i="22"/>
  <c r="AK185" i="22"/>
  <c r="AK108" i="22"/>
  <c r="AK66" i="22"/>
  <c r="AK139" i="22"/>
  <c r="AK204" i="22"/>
  <c r="AK93" i="22"/>
  <c r="AK129" i="22"/>
  <c r="AK56" i="22"/>
  <c r="AK126" i="22"/>
  <c r="AK85" i="22"/>
  <c r="AK195" i="22"/>
  <c r="AK74" i="22"/>
  <c r="AM124" i="22" l="1"/>
  <c r="AM139" i="24"/>
  <c r="AN106" i="29"/>
  <c r="AM58" i="25"/>
  <c r="AN198" i="31"/>
  <c r="AO84" i="22"/>
  <c r="AM74" i="28"/>
  <c r="AM84" i="22"/>
  <c r="AN58" i="25"/>
  <c r="AN74" i="28"/>
  <c r="AM198" i="31"/>
  <c r="AN124" i="22"/>
  <c r="AN182" i="32"/>
  <c r="AM182" i="32"/>
  <c r="AN109" i="25"/>
  <c r="AM161" i="27"/>
  <c r="AN72" i="28"/>
  <c r="AN199" i="29"/>
  <c r="AN111" i="31"/>
  <c r="AM109" i="25"/>
  <c r="AM72" i="28"/>
  <c r="AM199" i="29"/>
  <c r="AN78" i="28"/>
  <c r="AN53" i="30"/>
  <c r="AM112" i="24"/>
  <c r="AN85" i="32"/>
  <c r="AN98" i="32"/>
  <c r="AN74" i="29"/>
  <c r="AN139" i="24"/>
  <c r="AN112" i="24"/>
  <c r="AN24" i="32"/>
  <c r="AM98" i="32"/>
  <c r="AM85" i="32"/>
  <c r="AM129" i="25"/>
  <c r="AM24" i="32"/>
  <c r="AM186" i="27"/>
  <c r="AM38" i="25"/>
  <c r="AM53" i="30"/>
  <c r="AN38" i="25"/>
  <c r="AN186" i="27"/>
  <c r="AM24" i="29"/>
  <c r="AM25" i="30"/>
  <c r="AN174" i="31"/>
  <c r="AN100" i="24"/>
  <c r="AN50" i="32"/>
  <c r="AM137" i="27"/>
  <c r="AM197" i="28"/>
  <c r="AM63" i="22"/>
  <c r="AN56" i="24"/>
  <c r="AM48" i="32"/>
  <c r="AM68" i="22"/>
  <c r="AN46" i="24"/>
  <c r="AM203" i="25"/>
  <c r="AM198" i="28"/>
  <c r="AM196" i="32"/>
  <c r="AM107" i="22"/>
  <c r="AM131" i="24"/>
  <c r="AM65" i="24"/>
  <c r="AN38" i="24"/>
  <c r="AN128" i="25"/>
  <c r="AM78" i="25"/>
  <c r="AN163" i="27"/>
  <c r="AM128" i="27"/>
  <c r="AM189" i="28"/>
  <c r="AN88" i="29"/>
  <c r="AM60" i="30"/>
  <c r="AN29" i="30"/>
  <c r="AM184" i="31"/>
  <c r="AN23" i="31"/>
  <c r="AN178" i="32"/>
  <c r="AN107" i="32"/>
  <c r="AN15" i="24"/>
  <c r="AM104" i="24"/>
  <c r="AN80" i="24"/>
  <c r="AM56" i="25"/>
  <c r="AM53" i="25"/>
  <c r="AM118" i="25"/>
  <c r="AM196" i="27"/>
  <c r="AN65" i="27"/>
  <c r="AN90" i="28"/>
  <c r="AM86" i="28"/>
  <c r="AN94" i="28"/>
  <c r="AM63" i="30"/>
  <c r="AM42" i="30"/>
  <c r="AM75" i="31"/>
  <c r="AM94" i="32"/>
  <c r="AM204" i="32"/>
  <c r="AN42" i="32"/>
  <c r="AN29" i="25"/>
  <c r="AN15" i="25"/>
  <c r="AM191" i="28"/>
  <c r="AN156" i="28"/>
  <c r="AM102" i="28"/>
  <c r="AM14" i="29"/>
  <c r="AM64" i="29"/>
  <c r="AN68" i="29"/>
  <c r="AM34" i="30"/>
  <c r="AN23" i="30"/>
  <c r="AN203" i="31"/>
  <c r="AN18" i="32"/>
  <c r="AN194" i="32"/>
  <c r="AN192" i="32"/>
  <c r="AN53" i="32"/>
  <c r="AN110" i="33"/>
  <c r="AN63" i="22"/>
  <c r="AO21" i="22"/>
  <c r="AO104" i="22"/>
  <c r="AN104" i="24"/>
  <c r="AN65" i="24"/>
  <c r="AM56" i="24"/>
  <c r="AM115" i="24"/>
  <c r="AM197" i="24"/>
  <c r="AN56" i="25"/>
  <c r="AN53" i="25"/>
  <c r="AM29" i="25"/>
  <c r="AM128" i="25"/>
  <c r="AN78" i="25"/>
  <c r="AN137" i="27"/>
  <c r="AM163" i="27"/>
  <c r="AN128" i="27"/>
  <c r="AN191" i="28"/>
  <c r="AM90" i="28"/>
  <c r="AN189" i="28"/>
  <c r="AN197" i="28"/>
  <c r="AN40" i="28"/>
  <c r="AN102" i="28"/>
  <c r="AN24" i="29"/>
  <c r="AN80" i="29"/>
  <c r="AN64" i="29"/>
  <c r="AM88" i="29"/>
  <c r="AM68" i="29"/>
  <c r="AN34" i="30"/>
  <c r="AN25" i="30"/>
  <c r="AN42" i="30"/>
  <c r="AN184" i="31"/>
  <c r="AM174" i="31"/>
  <c r="AN75" i="31"/>
  <c r="AM203" i="31"/>
  <c r="AN196" i="32"/>
  <c r="AM18" i="32"/>
  <c r="AN49" i="32"/>
  <c r="AM178" i="32"/>
  <c r="AM50" i="32"/>
  <c r="AM107" i="32"/>
  <c r="AM110" i="33"/>
  <c r="AN107" i="22"/>
  <c r="AO68" i="22"/>
  <c r="AM104" i="22"/>
  <c r="AM21" i="22"/>
  <c r="AM55" i="22"/>
  <c r="AM100" i="24"/>
  <c r="AM15" i="24"/>
  <c r="AN131" i="24"/>
  <c r="AM46" i="24"/>
  <c r="AM80" i="24"/>
  <c r="AM38" i="24"/>
  <c r="AN118" i="25"/>
  <c r="AM15" i="25"/>
  <c r="AN196" i="27"/>
  <c r="AM156" i="28"/>
  <c r="AN86" i="28"/>
  <c r="AM94" i="28"/>
  <c r="AN14" i="29"/>
  <c r="AM48" i="29"/>
  <c r="AN60" i="30"/>
  <c r="AO13" i="30"/>
  <c r="AN63" i="30"/>
  <c r="AM29" i="30"/>
  <c r="AN122" i="31"/>
  <c r="AN94" i="32"/>
  <c r="AM93" i="32"/>
  <c r="AN204" i="32"/>
  <c r="AM42" i="32"/>
  <c r="AM192" i="32"/>
  <c r="AM83" i="32"/>
  <c r="AN48" i="32"/>
  <c r="AM65" i="32"/>
  <c r="AM53" i="32"/>
  <c r="AO55" i="22"/>
  <c r="AM41" i="27"/>
  <c r="AN75" i="27"/>
  <c r="AM110" i="32"/>
  <c r="AN89" i="24"/>
  <c r="AM87" i="27"/>
  <c r="AN117" i="27"/>
  <c r="AN53" i="27"/>
  <c r="AM114" i="27"/>
  <c r="AM194" i="22"/>
  <c r="AM95" i="25"/>
  <c r="AN110" i="27"/>
  <c r="AM30" i="27"/>
  <c r="AM94" i="24"/>
  <c r="AM126" i="27"/>
  <c r="AM204" i="25"/>
  <c r="AM44" i="31"/>
  <c r="AM50" i="22"/>
  <c r="AN48" i="24"/>
  <c r="AN98" i="24"/>
  <c r="AM205" i="28"/>
  <c r="AM205" i="25"/>
  <c r="AM61" i="25"/>
  <c r="AN155" i="28"/>
  <c r="AM65" i="31"/>
  <c r="AM30" i="24"/>
  <c r="AN42" i="28"/>
  <c r="AN61" i="30"/>
  <c r="AM32" i="24"/>
  <c r="AM199" i="22"/>
  <c r="AM62" i="22"/>
  <c r="AN137" i="24"/>
  <c r="AN129" i="24"/>
  <c r="AN103" i="31"/>
  <c r="AM71" i="31"/>
  <c r="AN37" i="24"/>
  <c r="AN116" i="25"/>
  <c r="AN194" i="27"/>
  <c r="AN45" i="29"/>
  <c r="AM108" i="29"/>
  <c r="AN26" i="30"/>
  <c r="AN182" i="31"/>
  <c r="AN52" i="31"/>
  <c r="AM44" i="32"/>
  <c r="AM122" i="22"/>
  <c r="AM86" i="24"/>
  <c r="AN40" i="24"/>
  <c r="AM202" i="24"/>
  <c r="AN93" i="27"/>
  <c r="AM26" i="30"/>
  <c r="AN75" i="32"/>
  <c r="AN110" i="22"/>
  <c r="AO35" i="22"/>
  <c r="AN107" i="24"/>
  <c r="AN86" i="25"/>
  <c r="AN87" i="31"/>
  <c r="AN45" i="25"/>
  <c r="AN162" i="28"/>
  <c r="AM61" i="32"/>
  <c r="AN24" i="24"/>
  <c r="AM199" i="25"/>
  <c r="AM40" i="25"/>
  <c r="AN206" i="28"/>
  <c r="AN58" i="29"/>
  <c r="AN47" i="30"/>
  <c r="AM186" i="31"/>
  <c r="AM184" i="22"/>
  <c r="AN85" i="24"/>
  <c r="AM106" i="24"/>
  <c r="AN46" i="25"/>
  <c r="AN85" i="25"/>
  <c r="AN42" i="25"/>
  <c r="AM126" i="25"/>
  <c r="AM188" i="27"/>
  <c r="AM76" i="29"/>
  <c r="AM83" i="29"/>
  <c r="AM108" i="31"/>
  <c r="AM206" i="31"/>
  <c r="AM92" i="31"/>
  <c r="AN68" i="31"/>
  <c r="AN195" i="31"/>
  <c r="AM73" i="32"/>
  <c r="AN36" i="22"/>
  <c r="AO79" i="22"/>
  <c r="AM140" i="22"/>
  <c r="AM22" i="22"/>
  <c r="AM20" i="22"/>
  <c r="AM69" i="24"/>
  <c r="AM25" i="24"/>
  <c r="AN57" i="24"/>
  <c r="AN186" i="24"/>
  <c r="AN117" i="24"/>
  <c r="AN193" i="25"/>
  <c r="AN61" i="27"/>
  <c r="AM124" i="27"/>
  <c r="AM118" i="28"/>
  <c r="AN98" i="28"/>
  <c r="AM52" i="22"/>
  <c r="AM85" i="24"/>
  <c r="AM48" i="24"/>
  <c r="AM24" i="24"/>
  <c r="AN94" i="24"/>
  <c r="AM57" i="24"/>
  <c r="AM186" i="24"/>
  <c r="AM17" i="24"/>
  <c r="AM117" i="24"/>
  <c r="AM46" i="25"/>
  <c r="AM85" i="25"/>
  <c r="AN199" i="25"/>
  <c r="AM193" i="25"/>
  <c r="AN61" i="25"/>
  <c r="AM42" i="25"/>
  <c r="AM98" i="28"/>
  <c r="AN205" i="28"/>
  <c r="AN29" i="29"/>
  <c r="AN206" i="31"/>
  <c r="AM68" i="31"/>
  <c r="AM195" i="31"/>
  <c r="AN65" i="31"/>
  <c r="AN61" i="32"/>
  <c r="AM102" i="32"/>
  <c r="AO110" i="22"/>
  <c r="AN79" i="22"/>
  <c r="AM73" i="22"/>
  <c r="AM35" i="22"/>
  <c r="AM107" i="24"/>
  <c r="AM98" i="24"/>
  <c r="AN69" i="24"/>
  <c r="AN25" i="24"/>
  <c r="AM102" i="24"/>
  <c r="AN205" i="25"/>
  <c r="AM45" i="25"/>
  <c r="AN40" i="25"/>
  <c r="AM86" i="25"/>
  <c r="AN126" i="25"/>
  <c r="AN188" i="27"/>
  <c r="AN86" i="27"/>
  <c r="AN124" i="27"/>
  <c r="AM143" i="28"/>
  <c r="AM162" i="28"/>
  <c r="AM42" i="28"/>
  <c r="AM17" i="28"/>
  <c r="AN19" i="29"/>
  <c r="AN76" i="29"/>
  <c r="AM61" i="30"/>
  <c r="AN77" i="27"/>
  <c r="AM107" i="28"/>
  <c r="AM104" i="28"/>
  <c r="AO105" i="22"/>
  <c r="AN95" i="25"/>
  <c r="AN141" i="27"/>
  <c r="AM30" i="22"/>
  <c r="AN205" i="24"/>
  <c r="AN203" i="24"/>
  <c r="AN54" i="24"/>
  <c r="AN94" i="25"/>
  <c r="AM205" i="27"/>
  <c r="AM154" i="28"/>
  <c r="AM101" i="29"/>
  <c r="AM52" i="29"/>
  <c r="AM77" i="30"/>
  <c r="AN84" i="31"/>
  <c r="AN115" i="31"/>
  <c r="AO199" i="22"/>
  <c r="AM196" i="25"/>
  <c r="AN28" i="31"/>
  <c r="AM205" i="24"/>
  <c r="AM138" i="24"/>
  <c r="AN128" i="24"/>
  <c r="AM48" i="25"/>
  <c r="AM32" i="25"/>
  <c r="AN140" i="27"/>
  <c r="AM34" i="27"/>
  <c r="AM18" i="27"/>
  <c r="AN46" i="27"/>
  <c r="AM63" i="27"/>
  <c r="AM88" i="28"/>
  <c r="AM100" i="28"/>
  <c r="AN75" i="28"/>
  <c r="AN77" i="30"/>
  <c r="AN85" i="30"/>
  <c r="AM171" i="31"/>
  <c r="AM28" i="31"/>
  <c r="AM183" i="31"/>
  <c r="AM55" i="31"/>
  <c r="AN77" i="32"/>
  <c r="AM19" i="22"/>
  <c r="AM128" i="24"/>
  <c r="AM30" i="25"/>
  <c r="AM194" i="25"/>
  <c r="AM101" i="27"/>
  <c r="AN205" i="27"/>
  <c r="AN73" i="27"/>
  <c r="AN79" i="27"/>
  <c r="AN121" i="27"/>
  <c r="AM194" i="27"/>
  <c r="AN59" i="27"/>
  <c r="AM109" i="27"/>
  <c r="AN154" i="28"/>
  <c r="AN101" i="29"/>
  <c r="AN52" i="29"/>
  <c r="AM128" i="29"/>
  <c r="AM115" i="31"/>
  <c r="AM24" i="31"/>
  <c r="AM52" i="32"/>
  <c r="AN69" i="32"/>
  <c r="AM59" i="32"/>
  <c r="AO122" i="22"/>
  <c r="AM49" i="24"/>
  <c r="AM26" i="25"/>
  <c r="AN67" i="27"/>
  <c r="AM33" i="27"/>
  <c r="AN57" i="27"/>
  <c r="AN96" i="28"/>
  <c r="AO39" i="22"/>
  <c r="AN62" i="27"/>
  <c r="AM15" i="27"/>
  <c r="AM39" i="22"/>
  <c r="AN32" i="24"/>
  <c r="AN118" i="24"/>
  <c r="AN138" i="24"/>
  <c r="AM40" i="24"/>
  <c r="AM116" i="25"/>
  <c r="AM23" i="25"/>
  <c r="AN32" i="25"/>
  <c r="AN204" i="25"/>
  <c r="AM140" i="27"/>
  <c r="AM43" i="27"/>
  <c r="AM75" i="28"/>
  <c r="AN113" i="29"/>
  <c r="AN75" i="29"/>
  <c r="AM45" i="29"/>
  <c r="AN71" i="30"/>
  <c r="AN74" i="30"/>
  <c r="AN44" i="31"/>
  <c r="AM84" i="31"/>
  <c r="AM79" i="31"/>
  <c r="AN44" i="32"/>
  <c r="AN66" i="32"/>
  <c r="AM28" i="32"/>
  <c r="AN34" i="22"/>
  <c r="AN114" i="22"/>
  <c r="AM187" i="24"/>
  <c r="AM191" i="22"/>
  <c r="AM137" i="22"/>
  <c r="AM127" i="22"/>
  <c r="AM126" i="24"/>
  <c r="AN99" i="24"/>
  <c r="AN196" i="25"/>
  <c r="AN88" i="28"/>
  <c r="AN171" i="31"/>
  <c r="AM202" i="25"/>
  <c r="AM129" i="27"/>
  <c r="AM93" i="29"/>
  <c r="AN109" i="32"/>
  <c r="AO30" i="22"/>
  <c r="AN126" i="24"/>
  <c r="AM64" i="25"/>
  <c r="AM26" i="27"/>
  <c r="AN41" i="28"/>
  <c r="AM40" i="32"/>
  <c r="AN191" i="22"/>
  <c r="AN16" i="22"/>
  <c r="AG211" i="28"/>
  <c r="AN187" i="24"/>
  <c r="AN142" i="24"/>
  <c r="AM62" i="25"/>
  <c r="AN202" i="25"/>
  <c r="AN129" i="25"/>
  <c r="AM24" i="25"/>
  <c r="AN66" i="27"/>
  <c r="AN129" i="27"/>
  <c r="AM92" i="28"/>
  <c r="AM187" i="28"/>
  <c r="AM106" i="28"/>
  <c r="AM159" i="28"/>
  <c r="AM92" i="29"/>
  <c r="AM56" i="29"/>
  <c r="AM98" i="29"/>
  <c r="AN93" i="29"/>
  <c r="AM70" i="29"/>
  <c r="AM78" i="30"/>
  <c r="AN79" i="30"/>
  <c r="AM177" i="32"/>
  <c r="AN40" i="32"/>
  <c r="AN176" i="32"/>
  <c r="AM16" i="22"/>
  <c r="AN127" i="22"/>
  <c r="AM24" i="22"/>
  <c r="AN33" i="24"/>
  <c r="AM81" i="24"/>
  <c r="AN22" i="24"/>
  <c r="AM189" i="24"/>
  <c r="AN35" i="24"/>
  <c r="AN75" i="24"/>
  <c r="AN109" i="24"/>
  <c r="AN64" i="25"/>
  <c r="AM38" i="27"/>
  <c r="AM141" i="27"/>
  <c r="AN151" i="28"/>
  <c r="AM85" i="30"/>
  <c r="AM31" i="30"/>
  <c r="AN99" i="32"/>
  <c r="AM109" i="32"/>
  <c r="AO102" i="22"/>
  <c r="AM102" i="22"/>
  <c r="AM117" i="22"/>
  <c r="AN93" i="24"/>
  <c r="AN189" i="24"/>
  <c r="AM75" i="24"/>
  <c r="AM109" i="24"/>
  <c r="AN62" i="25"/>
  <c r="AN201" i="25"/>
  <c r="AN102" i="27"/>
  <c r="AN131" i="27"/>
  <c r="AN150" i="28"/>
  <c r="AM151" i="28"/>
  <c r="AN187" i="28"/>
  <c r="AN106" i="28"/>
  <c r="AN92" i="29"/>
  <c r="AN90" i="29"/>
  <c r="AM100" i="29"/>
  <c r="AN56" i="29"/>
  <c r="AN98" i="29"/>
  <c r="AM67" i="29"/>
  <c r="AN78" i="30"/>
  <c r="AN45" i="30"/>
  <c r="AN31" i="30"/>
  <c r="AM39" i="31"/>
  <c r="AN105" i="31"/>
  <c r="AM99" i="32"/>
  <c r="AN86" i="32"/>
  <c r="AM172" i="32"/>
  <c r="AO137" i="22"/>
  <c r="AN24" i="22"/>
  <c r="AN20" i="22"/>
  <c r="AO28" i="22"/>
  <c r="AN184" i="22"/>
  <c r="AN73" i="22"/>
  <c r="AM83" i="24"/>
  <c r="AM50" i="25"/>
  <c r="AN202" i="27"/>
  <c r="AM206" i="28"/>
  <c r="AM24" i="28"/>
  <c r="AM96" i="28"/>
  <c r="AM206" i="29"/>
  <c r="AM29" i="29"/>
  <c r="AM58" i="29"/>
  <c r="AN32" i="29"/>
  <c r="AN76" i="30"/>
  <c r="AM60" i="31"/>
  <c r="AN185" i="32"/>
  <c r="AN29" i="32"/>
  <c r="AO19" i="22"/>
  <c r="AN53" i="22"/>
  <c r="AO22" i="22"/>
  <c r="AO192" i="22"/>
  <c r="AN26" i="22"/>
  <c r="AN29" i="24"/>
  <c r="AN17" i="28"/>
  <c r="AM114" i="29"/>
  <c r="AM60" i="29"/>
  <c r="AM69" i="29"/>
  <c r="AN44" i="29"/>
  <c r="AN58" i="30"/>
  <c r="AN108" i="31"/>
  <c r="AM119" i="31"/>
  <c r="AN46" i="32"/>
  <c r="AM29" i="32"/>
  <c r="AO91" i="22"/>
  <c r="AM60" i="22"/>
  <c r="AM202" i="22"/>
  <c r="AN86" i="24"/>
  <c r="AN49" i="24"/>
  <c r="AN202" i="24"/>
  <c r="AN26" i="25"/>
  <c r="AN30" i="25"/>
  <c r="AN194" i="25"/>
  <c r="AM70" i="25"/>
  <c r="AN101" i="27"/>
  <c r="AN126" i="27"/>
  <c r="AN43" i="27"/>
  <c r="AM107" i="27"/>
  <c r="AM35" i="27"/>
  <c r="AM134" i="27"/>
  <c r="AM22" i="27"/>
  <c r="AN33" i="27"/>
  <c r="AN15" i="27"/>
  <c r="AM89" i="27"/>
  <c r="AM83" i="27"/>
  <c r="AM190" i="27"/>
  <c r="AM50" i="27"/>
  <c r="AN109" i="27"/>
  <c r="AM153" i="28"/>
  <c r="AM84" i="28"/>
  <c r="AN100" i="28"/>
  <c r="AM134" i="28"/>
  <c r="AM202" i="29"/>
  <c r="AM109" i="29"/>
  <c r="AM53" i="29"/>
  <c r="AN108" i="29"/>
  <c r="AN128" i="29"/>
  <c r="AN67" i="29"/>
  <c r="AN70" i="29"/>
  <c r="AM68" i="30"/>
  <c r="AN55" i="30"/>
  <c r="AM71" i="30"/>
  <c r="AM103" i="31"/>
  <c r="AM36" i="31"/>
  <c r="AM182" i="31"/>
  <c r="AN183" i="31"/>
  <c r="AN24" i="31"/>
  <c r="AM70" i="32"/>
  <c r="AN52" i="32"/>
  <c r="AM32" i="32"/>
  <c r="AN59" i="32"/>
  <c r="AN28" i="32"/>
  <c r="AO53" i="22"/>
  <c r="AN50" i="22"/>
  <c r="AN41" i="22"/>
  <c r="AN62" i="22"/>
  <c r="AO26" i="22"/>
  <c r="AN42" i="22"/>
  <c r="AN60" i="22"/>
  <c r="AM17" i="22"/>
  <c r="AM192" i="22"/>
  <c r="AM57" i="22"/>
  <c r="AM42" i="22"/>
  <c r="AM137" i="24"/>
  <c r="AM118" i="24"/>
  <c r="AN41" i="24"/>
  <c r="AM37" i="24"/>
  <c r="AM129" i="24"/>
  <c r="AN188" i="24"/>
  <c r="AM197" i="25"/>
  <c r="AM88" i="25"/>
  <c r="AN90" i="25"/>
  <c r="AN22" i="25"/>
  <c r="AN74" i="25"/>
  <c r="AM94" i="25"/>
  <c r="AN31" i="25"/>
  <c r="AN66" i="25"/>
  <c r="AN69" i="27"/>
  <c r="AN49" i="27"/>
  <c r="AN90" i="27"/>
  <c r="AM73" i="27"/>
  <c r="AM67" i="27"/>
  <c r="AM62" i="27"/>
  <c r="AM79" i="27"/>
  <c r="AN29" i="27"/>
  <c r="AM93" i="27"/>
  <c r="AM46" i="27"/>
  <c r="AM57" i="27"/>
  <c r="AN183" i="27"/>
  <c r="AN108" i="28"/>
  <c r="AN116" i="28"/>
  <c r="AN130" i="28"/>
  <c r="AN142" i="28"/>
  <c r="AM113" i="29"/>
  <c r="AM75" i="29"/>
  <c r="AN125" i="29"/>
  <c r="AN37" i="29"/>
  <c r="AN40" i="29"/>
  <c r="AN50" i="30"/>
  <c r="AM47" i="31"/>
  <c r="AN79" i="31"/>
  <c r="AM52" i="31"/>
  <c r="AN55" i="31"/>
  <c r="AN71" i="31"/>
  <c r="AN101" i="32"/>
  <c r="AN14" i="32"/>
  <c r="AM69" i="32"/>
  <c r="AM77" i="32"/>
  <c r="AM66" i="32"/>
  <c r="AN89" i="32"/>
  <c r="AM75" i="32"/>
  <c r="AO202" i="22"/>
  <c r="AO17" i="22"/>
  <c r="AO57" i="22"/>
  <c r="AN91" i="22"/>
  <c r="AM41" i="24"/>
  <c r="AM188" i="24"/>
  <c r="AN197" i="25"/>
  <c r="AN88" i="25"/>
  <c r="AM90" i="25"/>
  <c r="AM22" i="25"/>
  <c r="AM74" i="25"/>
  <c r="AM31" i="25"/>
  <c r="AM66" i="25"/>
  <c r="AN70" i="25"/>
  <c r="AM69" i="27"/>
  <c r="AM49" i="27"/>
  <c r="AM90" i="27"/>
  <c r="AN107" i="27"/>
  <c r="AN35" i="27"/>
  <c r="AN134" i="27"/>
  <c r="AN22" i="27"/>
  <c r="AM29" i="27"/>
  <c r="AN89" i="27"/>
  <c r="AN83" i="27"/>
  <c r="AN190" i="27"/>
  <c r="AN50" i="27"/>
  <c r="AM183" i="27"/>
  <c r="AN153" i="28"/>
  <c r="AM108" i="28"/>
  <c r="AM116" i="28"/>
  <c r="AN84" i="28"/>
  <c r="AM130" i="28"/>
  <c r="AM142" i="28"/>
  <c r="AN134" i="28"/>
  <c r="AN202" i="29"/>
  <c r="AN109" i="29"/>
  <c r="AN53" i="29"/>
  <c r="AM125" i="29"/>
  <c r="AM37" i="29"/>
  <c r="AM94" i="29"/>
  <c r="AM40" i="29"/>
  <c r="AN68" i="30"/>
  <c r="AM55" i="30"/>
  <c r="AM50" i="30"/>
  <c r="AN47" i="31"/>
  <c r="AN36" i="31"/>
  <c r="AM101" i="32"/>
  <c r="AN70" i="32"/>
  <c r="AM14" i="32"/>
  <c r="AN32" i="32"/>
  <c r="AM89" i="32"/>
  <c r="AM41" i="22"/>
  <c r="AO28" i="28"/>
  <c r="AN28" i="28"/>
  <c r="AO133" i="27"/>
  <c r="AM133" i="27"/>
  <c r="AO49" i="31"/>
  <c r="AM49" i="31"/>
  <c r="AN49" i="31"/>
  <c r="AO89" i="31"/>
  <c r="AM89" i="31"/>
  <c r="AO172" i="31"/>
  <c r="AM172" i="31"/>
  <c r="AN172" i="31"/>
  <c r="AO63" i="31"/>
  <c r="AN63" i="31"/>
  <c r="AO120" i="31"/>
  <c r="AN120" i="31"/>
  <c r="AO16" i="28"/>
  <c r="AN16" i="28"/>
  <c r="AM16" i="28"/>
  <c r="AO48" i="31"/>
  <c r="AM48" i="31"/>
  <c r="AN48" i="31"/>
  <c r="AN187" i="22"/>
  <c r="AO187" i="22"/>
  <c r="AO17" i="30"/>
  <c r="AM17" i="30"/>
  <c r="AO21" i="30"/>
  <c r="AM21" i="30"/>
  <c r="AN21" i="30"/>
  <c r="AO64" i="24"/>
  <c r="AM64" i="24"/>
  <c r="AO110" i="28"/>
  <c r="AM110" i="28"/>
  <c r="AO27" i="27"/>
  <c r="AM27" i="27"/>
  <c r="AN27" i="27"/>
  <c r="AO101" i="25"/>
  <c r="AM101" i="25"/>
  <c r="AN101" i="25"/>
  <c r="AO191" i="31"/>
  <c r="AM191" i="31"/>
  <c r="AO121" i="33"/>
  <c r="AN121" i="33"/>
  <c r="AO34" i="24"/>
  <c r="AM34" i="24"/>
  <c r="AN34" i="24"/>
  <c r="AN190" i="28"/>
  <c r="AM205" i="22"/>
  <c r="AM18" i="22"/>
  <c r="AM33" i="24"/>
  <c r="AM142" i="24"/>
  <c r="AN141" i="24"/>
  <c r="AM93" i="24"/>
  <c r="AM22" i="24"/>
  <c r="AN192" i="24"/>
  <c r="AM35" i="24"/>
  <c r="AM99" i="24"/>
  <c r="AM54" i="24"/>
  <c r="AN48" i="25"/>
  <c r="AN127" i="25"/>
  <c r="AN24" i="25"/>
  <c r="AM201" i="25"/>
  <c r="AN93" i="25"/>
  <c r="AM102" i="27"/>
  <c r="AM66" i="27"/>
  <c r="AM150" i="28"/>
  <c r="AM190" i="28"/>
  <c r="AN132" i="28"/>
  <c r="AM41" i="28"/>
  <c r="AN203" i="28"/>
  <c r="AN28" i="29"/>
  <c r="AM90" i="29"/>
  <c r="AN28" i="30"/>
  <c r="AN37" i="30"/>
  <c r="AM45" i="30"/>
  <c r="AN82" i="30"/>
  <c r="AN100" i="31"/>
  <c r="AM190" i="31"/>
  <c r="AM105" i="31"/>
  <c r="AM179" i="31"/>
  <c r="AN57" i="32"/>
  <c r="AN26" i="32"/>
  <c r="AM179" i="32"/>
  <c r="AN166" i="32"/>
  <c r="AM91" i="32"/>
  <c r="AM86" i="32"/>
  <c r="AM163" i="32"/>
  <c r="AM176" i="32"/>
  <c r="AM43" i="22"/>
  <c r="AM19" i="30"/>
  <c r="AM185" i="26"/>
  <c r="AO51" i="22"/>
  <c r="AO18" i="22"/>
  <c r="AO205" i="22"/>
  <c r="AN43" i="22"/>
  <c r="AN117" i="22"/>
  <c r="AM141" i="24"/>
  <c r="AN81" i="24"/>
  <c r="AM192" i="24"/>
  <c r="AM127" i="25"/>
  <c r="AM93" i="25"/>
  <c r="AN185" i="26"/>
  <c r="AN26" i="27"/>
  <c r="AN38" i="27"/>
  <c r="AM131" i="27"/>
  <c r="AN92" i="28"/>
  <c r="AM132" i="28"/>
  <c r="AN159" i="28"/>
  <c r="AN107" i="28"/>
  <c r="AM203" i="28"/>
  <c r="AM28" i="29"/>
  <c r="AN100" i="29"/>
  <c r="AM28" i="30"/>
  <c r="AM37" i="30"/>
  <c r="AM79" i="30"/>
  <c r="AM82" i="30"/>
  <c r="AM100" i="31"/>
  <c r="AN190" i="31"/>
  <c r="AM57" i="32"/>
  <c r="AM26" i="32"/>
  <c r="AN179" i="32"/>
  <c r="AM166" i="32"/>
  <c r="AN106" i="32"/>
  <c r="AM45" i="32"/>
  <c r="AN177" i="32"/>
  <c r="AN172" i="32"/>
  <c r="AN190" i="32"/>
  <c r="AM51" i="22"/>
  <c r="AN39" i="31"/>
  <c r="AN179" i="31"/>
  <c r="AN91" i="32"/>
  <c r="AN163" i="32"/>
  <c r="AM29" i="24"/>
  <c r="AN37" i="25"/>
  <c r="AM86" i="27"/>
  <c r="AM61" i="27"/>
  <c r="AN19" i="27"/>
  <c r="AM202" i="27"/>
  <c r="AN123" i="28"/>
  <c r="AN122" i="28"/>
  <c r="AM155" i="28"/>
  <c r="AN114" i="28"/>
  <c r="AN34" i="28"/>
  <c r="AM19" i="29"/>
  <c r="AN84" i="29"/>
  <c r="AM44" i="29"/>
  <c r="AM32" i="29"/>
  <c r="AM76" i="30"/>
  <c r="AM58" i="30"/>
  <c r="AN69" i="30"/>
  <c r="AN116" i="31"/>
  <c r="AM31" i="31"/>
  <c r="AN119" i="31"/>
  <c r="AM46" i="32"/>
  <c r="AN81" i="32"/>
  <c r="AN67" i="32"/>
  <c r="AM185" i="32"/>
  <c r="AN169" i="32"/>
  <c r="AN77" i="33"/>
  <c r="AN87" i="33"/>
  <c r="AO52" i="22"/>
  <c r="AN28" i="22"/>
  <c r="AM36" i="22"/>
  <c r="AO13" i="22"/>
  <c r="AN73" i="24"/>
  <c r="AN27" i="24"/>
  <c r="AN78" i="24"/>
  <c r="AM131" i="25"/>
  <c r="AM123" i="25"/>
  <c r="AN102" i="25"/>
  <c r="AN77" i="25"/>
  <c r="AN195" i="25"/>
  <c r="AN103" i="25"/>
  <c r="AM37" i="25"/>
  <c r="AN118" i="27"/>
  <c r="AM19" i="27"/>
  <c r="AM123" i="28"/>
  <c r="AM122" i="28"/>
  <c r="AN195" i="28"/>
  <c r="AN76" i="28"/>
  <c r="AN120" i="28"/>
  <c r="AM114" i="28"/>
  <c r="AM34" i="28"/>
  <c r="AM84" i="29"/>
  <c r="AN22" i="29"/>
  <c r="AN36" i="29"/>
  <c r="AN14" i="30"/>
  <c r="AM69" i="30"/>
  <c r="AN99" i="31"/>
  <c r="AM116" i="31"/>
  <c r="AN31" i="31"/>
  <c r="AN67" i="31"/>
  <c r="AN188" i="32"/>
  <c r="AN17" i="32"/>
  <c r="AM81" i="32"/>
  <c r="AN205" i="32"/>
  <c r="AM67" i="32"/>
  <c r="AM169" i="32"/>
  <c r="AM77" i="33"/>
  <c r="AM87" i="33"/>
  <c r="AN18" i="30"/>
  <c r="AO140" i="22"/>
  <c r="AM13" i="22"/>
  <c r="AM73" i="24"/>
  <c r="AN106" i="24"/>
  <c r="AN83" i="24"/>
  <c r="AN102" i="24"/>
  <c r="AM27" i="24"/>
  <c r="AM78" i="24"/>
  <c r="AN17" i="24"/>
  <c r="AN131" i="25"/>
  <c r="AN123" i="25"/>
  <c r="AM102" i="25"/>
  <c r="AM77" i="25"/>
  <c r="AN23" i="25"/>
  <c r="AM195" i="25"/>
  <c r="AM103" i="25"/>
  <c r="AM118" i="27"/>
  <c r="AN143" i="28"/>
  <c r="AN118" i="28"/>
  <c r="AM195" i="28"/>
  <c r="AM76" i="28"/>
  <c r="AM120" i="28"/>
  <c r="AN24" i="28"/>
  <c r="AN114" i="29"/>
  <c r="AN206" i="29"/>
  <c r="AN60" i="29"/>
  <c r="AN69" i="29"/>
  <c r="AM22" i="29"/>
  <c r="AN83" i="29"/>
  <c r="AM36" i="29"/>
  <c r="AM14" i="30"/>
  <c r="AM47" i="30"/>
  <c r="AN60" i="31"/>
  <c r="AM87" i="31"/>
  <c r="AM99" i="31"/>
  <c r="AN92" i="31"/>
  <c r="AN186" i="31"/>
  <c r="AM67" i="31"/>
  <c r="AM188" i="32"/>
  <c r="AM205" i="32"/>
  <c r="AN73" i="32"/>
  <c r="AN102" i="32"/>
  <c r="AM22" i="32"/>
  <c r="AM17" i="32"/>
  <c r="AM203" i="24"/>
  <c r="AM111" i="27"/>
  <c r="AN30" i="24"/>
  <c r="AN50" i="25"/>
  <c r="AN34" i="27"/>
  <c r="AN18" i="27"/>
  <c r="AN63" i="27"/>
  <c r="AM95" i="24"/>
  <c r="AM51" i="24"/>
  <c r="AN115" i="24"/>
  <c r="AN203" i="25"/>
  <c r="AM119" i="25"/>
  <c r="AM106" i="25"/>
  <c r="AM110" i="25"/>
  <c r="AN41" i="27"/>
  <c r="AN87" i="27"/>
  <c r="AM78" i="27"/>
  <c r="AM99" i="27"/>
  <c r="AM85" i="27"/>
  <c r="AM91" i="27"/>
  <c r="AM51" i="27"/>
  <c r="AN114" i="27"/>
  <c r="AN30" i="27"/>
  <c r="AN198" i="28"/>
  <c r="AN104" i="28"/>
  <c r="AM66" i="29"/>
  <c r="AM21" i="29"/>
  <c r="AN48" i="29"/>
  <c r="AM23" i="30"/>
  <c r="AM194" i="31"/>
  <c r="AM23" i="31"/>
  <c r="AM122" i="31"/>
  <c r="AM187" i="31"/>
  <c r="AM41" i="31"/>
  <c r="AN110" i="32"/>
  <c r="AN93" i="32"/>
  <c r="AM34" i="32"/>
  <c r="AM186" i="32"/>
  <c r="AN83" i="32"/>
  <c r="AM200" i="32"/>
  <c r="AN65" i="32"/>
  <c r="AN65" i="22"/>
  <c r="AO34" i="22"/>
  <c r="AM65" i="22"/>
  <c r="AN130" i="24"/>
  <c r="AN101" i="24"/>
  <c r="AN200" i="24"/>
  <c r="AM89" i="24"/>
  <c r="AN197" i="24"/>
  <c r="AN69" i="25"/>
  <c r="AN37" i="27"/>
  <c r="AN81" i="27"/>
  <c r="AM75" i="27"/>
  <c r="AM117" i="27"/>
  <c r="AM53" i="27"/>
  <c r="AM121" i="27"/>
  <c r="AM65" i="27"/>
  <c r="AM110" i="27"/>
  <c r="AM59" i="27"/>
  <c r="AN94" i="27"/>
  <c r="AM77" i="27"/>
  <c r="AM40" i="28"/>
  <c r="AM80" i="29"/>
  <c r="AN127" i="29"/>
  <c r="AN72" i="29"/>
  <c r="AN96" i="29"/>
  <c r="AN105" i="29"/>
  <c r="AM196" i="29"/>
  <c r="AN16" i="30"/>
  <c r="AN13" i="30"/>
  <c r="AM74" i="30"/>
  <c r="AN27" i="31"/>
  <c r="AM49" i="32"/>
  <c r="AM106" i="32"/>
  <c r="AM194" i="32"/>
  <c r="AN62" i="32"/>
  <c r="AN21" i="32"/>
  <c r="AN95" i="33"/>
  <c r="AN105" i="22"/>
  <c r="AM100" i="22"/>
  <c r="AN95" i="24"/>
  <c r="AN51" i="24"/>
  <c r="AM130" i="24"/>
  <c r="AM101" i="24"/>
  <c r="AM200" i="24"/>
  <c r="AN119" i="25"/>
  <c r="AN106" i="25"/>
  <c r="AM69" i="25"/>
  <c r="AN110" i="25"/>
  <c r="AM37" i="27"/>
  <c r="AM81" i="27"/>
  <c r="AN78" i="27"/>
  <c r="AN99" i="27"/>
  <c r="AN85" i="27"/>
  <c r="AN91" i="27"/>
  <c r="AN51" i="27"/>
  <c r="AM94" i="27"/>
  <c r="AN66" i="29"/>
  <c r="AM127" i="29"/>
  <c r="AN21" i="29"/>
  <c r="AM72" i="29"/>
  <c r="AM96" i="29"/>
  <c r="AM105" i="29"/>
  <c r="AN196" i="29"/>
  <c r="AM57" i="30"/>
  <c r="AM16" i="30"/>
  <c r="AN194" i="31"/>
  <c r="AM27" i="31"/>
  <c r="AM25" i="31"/>
  <c r="AN187" i="31"/>
  <c r="AN41" i="31"/>
  <c r="AN34" i="32"/>
  <c r="AN186" i="32"/>
  <c r="AM62" i="32"/>
  <c r="AN200" i="32"/>
  <c r="AM21" i="32"/>
  <c r="AM95" i="33"/>
  <c r="AO100" i="22"/>
  <c r="AN78" i="32"/>
  <c r="AM190" i="32"/>
  <c r="AN36" i="32"/>
  <c r="AM78" i="32"/>
  <c r="AM36" i="32"/>
  <c r="AN45" i="32"/>
  <c r="AN77" i="29"/>
  <c r="AM77" i="29"/>
  <c r="AN25" i="29"/>
  <c r="AN85" i="29"/>
  <c r="AN116" i="29"/>
  <c r="AM25" i="29"/>
  <c r="AM85" i="29"/>
  <c r="AM116" i="29"/>
  <c r="AM114" i="22"/>
  <c r="AN194" i="22"/>
  <c r="AN130" i="22"/>
  <c r="AM27" i="22"/>
  <c r="AM47" i="22"/>
  <c r="AM130" i="22"/>
  <c r="AO47" i="22"/>
  <c r="AO27" i="22"/>
  <c r="AM43" i="31"/>
  <c r="AO43" i="31"/>
  <c r="AM74" i="27"/>
  <c r="AO74" i="27"/>
  <c r="AM98" i="27"/>
  <c r="AO98" i="27"/>
  <c r="AM91" i="31"/>
  <c r="AO91" i="31"/>
  <c r="AM17" i="31"/>
  <c r="AO17" i="31"/>
  <c r="AM88" i="31"/>
  <c r="AO88" i="31"/>
  <c r="AN81" i="31"/>
  <c r="AO81" i="31"/>
  <c r="AN207" i="31"/>
  <c r="AO207" i="31"/>
  <c r="AM16" i="31"/>
  <c r="AO16" i="31"/>
  <c r="AO127" i="31"/>
  <c r="AM127" i="31"/>
  <c r="AN127" i="31"/>
  <c r="AM137" i="31"/>
  <c r="AO137" i="31"/>
  <c r="AN137" i="31"/>
  <c r="AO134" i="31"/>
  <c r="AN134" i="31"/>
  <c r="AM134" i="31"/>
  <c r="AO168" i="31"/>
  <c r="AN168" i="31"/>
  <c r="AM168" i="31"/>
  <c r="AO130" i="31"/>
  <c r="AM130" i="31"/>
  <c r="AN130" i="31"/>
  <c r="AO76" i="26"/>
  <c r="AM76" i="26"/>
  <c r="AO146" i="24"/>
  <c r="AN146" i="24"/>
  <c r="AM146" i="24"/>
  <c r="AO170" i="24"/>
  <c r="AM170" i="24"/>
  <c r="AN170" i="24"/>
  <c r="AO144" i="24"/>
  <c r="AM144" i="24"/>
  <c r="AN144" i="24"/>
  <c r="AO169" i="24"/>
  <c r="AM169" i="24"/>
  <c r="AN169" i="24"/>
  <c r="AO128" i="26"/>
  <c r="AM128" i="26"/>
  <c r="AN142" i="22"/>
  <c r="AM142" i="22"/>
  <c r="AO142" i="22"/>
  <c r="AN164" i="22"/>
  <c r="AO164" i="22"/>
  <c r="AM164" i="22"/>
  <c r="AN148" i="22"/>
  <c r="AO148" i="22"/>
  <c r="AM148" i="22"/>
  <c r="AO122" i="23"/>
  <c r="AM122" i="23"/>
  <c r="AM124" i="23"/>
  <c r="AO124" i="23"/>
  <c r="AM113" i="23"/>
  <c r="AO113" i="23"/>
  <c r="AO162" i="23"/>
  <c r="AM162" i="23"/>
  <c r="AO119" i="23"/>
  <c r="AM119" i="23"/>
  <c r="AM21" i="23"/>
  <c r="AO21" i="23"/>
  <c r="AO86" i="23"/>
  <c r="AM86" i="23"/>
  <c r="AO187" i="23"/>
  <c r="AM187" i="23"/>
  <c r="AO79" i="23"/>
  <c r="AM79" i="23"/>
  <c r="AM189" i="23"/>
  <c r="AO189" i="23"/>
  <c r="AO47" i="23"/>
  <c r="AM47" i="23"/>
  <c r="AO172" i="23"/>
  <c r="AM172" i="23"/>
  <c r="AM40" i="23"/>
  <c r="AO40" i="23"/>
  <c r="AO106" i="23"/>
  <c r="AM106" i="23"/>
  <c r="AM41" i="23"/>
  <c r="AO41" i="23"/>
  <c r="AO107" i="23"/>
  <c r="AM107" i="23"/>
  <c r="AM27" i="23"/>
  <c r="AO27" i="23"/>
  <c r="AM92" i="23"/>
  <c r="AO92" i="23"/>
  <c r="AO198" i="23"/>
  <c r="AM198" i="23"/>
  <c r="AM51" i="23"/>
  <c r="AO51" i="23"/>
  <c r="AO167" i="23"/>
  <c r="AM167" i="23"/>
  <c r="AM28" i="23"/>
  <c r="AO28" i="23"/>
  <c r="AO94" i="23"/>
  <c r="AM94" i="23"/>
  <c r="AO146" i="25"/>
  <c r="AN146" i="25"/>
  <c r="AM146" i="25"/>
  <c r="AO168" i="25"/>
  <c r="AN168" i="25"/>
  <c r="AM168" i="25"/>
  <c r="AO148" i="25"/>
  <c r="AM148" i="25"/>
  <c r="AN148" i="25"/>
  <c r="AO139" i="25"/>
  <c r="AM139" i="25"/>
  <c r="AN139" i="25"/>
  <c r="AM175" i="26"/>
  <c r="AO175" i="26"/>
  <c r="AO156" i="26"/>
  <c r="AM156" i="26"/>
  <c r="AM177" i="26"/>
  <c r="AO177" i="26"/>
  <c r="AM179" i="26"/>
  <c r="AO179" i="26"/>
  <c r="AM91" i="26"/>
  <c r="AO91" i="26"/>
  <c r="AM27" i="26"/>
  <c r="AO27" i="26"/>
  <c r="AO18" i="26"/>
  <c r="AM18" i="26"/>
  <c r="AM69" i="26"/>
  <c r="AO69" i="26"/>
  <c r="AO196" i="26"/>
  <c r="AM196" i="26"/>
  <c r="AO42" i="26"/>
  <c r="AM42" i="26"/>
  <c r="AO116" i="26"/>
  <c r="AM116" i="26"/>
  <c r="AM63" i="26"/>
  <c r="AO63" i="26"/>
  <c r="AO74" i="26"/>
  <c r="AM74" i="26"/>
  <c r="AM89" i="26"/>
  <c r="AO89" i="26"/>
  <c r="AM25" i="26"/>
  <c r="AO25" i="26"/>
  <c r="AO80" i="26"/>
  <c r="AM80" i="26"/>
  <c r="AO174" i="27"/>
  <c r="AM174" i="27"/>
  <c r="AN174" i="27"/>
  <c r="AO173" i="27"/>
  <c r="AM173" i="27"/>
  <c r="AN173" i="27"/>
  <c r="AM159" i="27"/>
  <c r="AN159" i="27"/>
  <c r="AO159" i="27"/>
  <c r="AO177" i="27"/>
  <c r="AM177" i="27"/>
  <c r="AN177" i="27"/>
  <c r="AO146" i="27"/>
  <c r="AM146" i="27"/>
  <c r="AN146" i="27"/>
  <c r="AO60" i="26"/>
  <c r="AM60" i="26"/>
  <c r="AM94" i="26"/>
  <c r="AO94" i="26"/>
  <c r="AO150" i="26"/>
  <c r="AM150" i="26"/>
  <c r="AO86" i="26"/>
  <c r="AM86" i="26"/>
  <c r="AM54" i="26"/>
  <c r="AO54" i="26"/>
  <c r="AM110" i="26"/>
  <c r="AO110" i="26"/>
  <c r="AO198" i="26"/>
  <c r="AM198" i="26"/>
  <c r="AO84" i="26"/>
  <c r="AM84" i="26"/>
  <c r="AO153" i="24"/>
  <c r="AN153" i="24"/>
  <c r="AM153" i="24"/>
  <c r="AO36" i="26"/>
  <c r="AM36" i="26"/>
  <c r="AO167" i="22"/>
  <c r="AM167" i="22"/>
  <c r="AN167" i="22"/>
  <c r="AM132" i="23"/>
  <c r="AO132" i="23"/>
  <c r="AM161" i="23"/>
  <c r="AO161" i="23"/>
  <c r="AM88" i="23"/>
  <c r="AO88" i="23"/>
  <c r="AM16" i="23"/>
  <c r="AO16" i="23"/>
  <c r="AO166" i="23"/>
  <c r="AM166" i="23"/>
  <c r="AO26" i="23"/>
  <c r="AM26" i="23"/>
  <c r="AM37" i="23"/>
  <c r="AO37" i="23"/>
  <c r="AO143" i="25"/>
  <c r="AN143" i="25"/>
  <c r="AM143" i="25"/>
  <c r="AO160" i="26"/>
  <c r="AM160" i="26"/>
  <c r="AM103" i="26"/>
  <c r="AO103" i="26"/>
  <c r="AM15" i="26"/>
  <c r="AO15" i="26"/>
  <c r="AO138" i="26"/>
  <c r="AM138" i="26"/>
  <c r="AM17" i="26"/>
  <c r="AO17" i="26"/>
  <c r="AO142" i="27"/>
  <c r="AN142" i="27"/>
  <c r="AM142" i="27"/>
  <c r="AO28" i="26"/>
  <c r="AM28" i="26"/>
  <c r="AM54" i="27"/>
  <c r="AO54" i="27"/>
  <c r="AN115" i="27"/>
  <c r="AO115" i="27"/>
  <c r="AO158" i="26"/>
  <c r="AM158" i="26"/>
  <c r="AO46" i="26"/>
  <c r="AM46" i="26"/>
  <c r="AM102" i="26"/>
  <c r="AO102" i="26"/>
  <c r="AM182" i="26"/>
  <c r="AO182" i="26"/>
  <c r="AO174" i="24"/>
  <c r="AN174" i="24"/>
  <c r="AM174" i="24"/>
  <c r="AO147" i="24"/>
  <c r="AM147" i="24"/>
  <c r="AN147" i="24"/>
  <c r="AO116" i="23"/>
  <c r="AM116" i="23"/>
  <c r="AO123" i="23"/>
  <c r="AM123" i="23"/>
  <c r="AO55" i="23"/>
  <c r="AM55" i="23"/>
  <c r="AO179" i="23"/>
  <c r="AM179" i="23"/>
  <c r="AO82" i="23"/>
  <c r="AM82" i="23"/>
  <c r="AO206" i="23"/>
  <c r="AM206" i="23"/>
  <c r="AO183" i="23"/>
  <c r="AM183" i="23"/>
  <c r="AM147" i="26"/>
  <c r="AO147" i="26"/>
  <c r="AM129" i="26"/>
  <c r="AO129" i="26"/>
  <c r="AM125" i="26"/>
  <c r="AO125" i="26"/>
  <c r="AM55" i="26"/>
  <c r="AO55" i="26"/>
  <c r="AM81" i="26"/>
  <c r="AO81" i="26"/>
  <c r="AM181" i="27"/>
  <c r="AN181" i="27"/>
  <c r="AO181" i="27"/>
  <c r="AO154" i="31"/>
  <c r="AM154" i="31"/>
  <c r="AN154" i="31"/>
  <c r="AO160" i="31"/>
  <c r="AN160" i="31"/>
  <c r="AM160" i="31"/>
  <c r="AN161" i="31"/>
  <c r="AO161" i="31"/>
  <c r="AM161" i="31"/>
  <c r="AO164" i="31"/>
  <c r="AM164" i="31"/>
  <c r="AN164" i="31"/>
  <c r="AO157" i="31"/>
  <c r="AM157" i="31"/>
  <c r="AN157" i="31"/>
  <c r="AO44" i="26"/>
  <c r="AM44" i="26"/>
  <c r="AO177" i="24"/>
  <c r="AM177" i="24"/>
  <c r="AN177" i="24"/>
  <c r="AO147" i="22"/>
  <c r="AM147" i="22"/>
  <c r="AN147" i="22"/>
  <c r="AO23" i="23"/>
  <c r="AM23" i="23"/>
  <c r="AM165" i="23"/>
  <c r="AO165" i="23"/>
  <c r="AO58" i="23"/>
  <c r="AM58" i="23"/>
  <c r="AO167" i="25"/>
  <c r="AM167" i="25"/>
  <c r="AN167" i="25"/>
  <c r="AO146" i="26"/>
  <c r="AM146" i="26"/>
  <c r="AM131" i="26"/>
  <c r="AO131" i="26"/>
  <c r="AM29" i="26"/>
  <c r="AO29" i="26"/>
  <c r="AO98" i="26"/>
  <c r="AM98" i="26"/>
  <c r="AO168" i="27"/>
  <c r="AN168" i="27"/>
  <c r="AM168" i="27"/>
  <c r="AO159" i="31"/>
  <c r="AN159" i="31"/>
  <c r="AM159" i="31"/>
  <c r="AM136" i="31"/>
  <c r="AO136" i="31"/>
  <c r="AN136" i="31"/>
  <c r="AO166" i="31"/>
  <c r="AN166" i="31"/>
  <c r="AM166" i="31"/>
  <c r="AO142" i="31"/>
  <c r="AN142" i="31"/>
  <c r="AM142" i="31"/>
  <c r="AO162" i="31"/>
  <c r="AN162" i="31"/>
  <c r="AM162" i="31"/>
  <c r="AO126" i="31"/>
  <c r="AN126" i="31"/>
  <c r="AM126" i="31"/>
  <c r="AO108" i="26"/>
  <c r="AM108" i="26"/>
  <c r="AN158" i="24"/>
  <c r="AO158" i="24"/>
  <c r="AM158" i="24"/>
  <c r="AN167" i="24"/>
  <c r="AO167" i="24"/>
  <c r="AM167" i="24"/>
  <c r="AO163" i="24"/>
  <c r="AN163" i="24"/>
  <c r="AM163" i="24"/>
  <c r="AO159" i="24"/>
  <c r="AM159" i="24"/>
  <c r="AN159" i="24"/>
  <c r="AO181" i="24"/>
  <c r="AM181" i="24"/>
  <c r="AN181" i="24"/>
  <c r="AO156" i="24"/>
  <c r="AN156" i="24"/>
  <c r="AM156" i="24"/>
  <c r="AO100" i="26"/>
  <c r="AM100" i="26"/>
  <c r="AN171" i="22"/>
  <c r="AO171" i="22"/>
  <c r="AM171" i="22"/>
  <c r="AO144" i="22"/>
  <c r="AM144" i="22"/>
  <c r="AN144" i="22"/>
  <c r="AO172" i="22"/>
  <c r="AM172" i="22"/>
  <c r="AN172" i="22"/>
  <c r="AN165" i="22"/>
  <c r="AO165" i="22"/>
  <c r="AM165" i="22"/>
  <c r="AO136" i="23"/>
  <c r="AM136" i="23"/>
  <c r="AN136" i="23"/>
  <c r="AM133" i="23"/>
  <c r="AO133" i="23"/>
  <c r="AM152" i="23"/>
  <c r="AO152" i="23"/>
  <c r="AM149" i="23"/>
  <c r="AO149" i="23"/>
  <c r="AM137" i="23"/>
  <c r="AO137" i="23"/>
  <c r="AN137" i="23"/>
  <c r="AO151" i="23"/>
  <c r="AM151" i="23"/>
  <c r="AM144" i="23"/>
  <c r="AO144" i="23"/>
  <c r="AN144" i="23"/>
  <c r="AO38" i="23"/>
  <c r="AM38" i="23"/>
  <c r="AO103" i="23"/>
  <c r="AM103" i="23"/>
  <c r="AM32" i="23"/>
  <c r="AO32" i="23"/>
  <c r="AO96" i="23"/>
  <c r="AM96" i="23"/>
  <c r="AM195" i="23"/>
  <c r="AO195" i="23"/>
  <c r="AO70" i="23"/>
  <c r="AM70" i="23"/>
  <c r="AO191" i="23"/>
  <c r="AM191" i="23"/>
  <c r="AM56" i="23"/>
  <c r="AO56" i="23"/>
  <c r="AM173" i="23"/>
  <c r="AO173" i="23"/>
  <c r="AM57" i="23"/>
  <c r="AO57" i="23"/>
  <c r="AO174" i="23"/>
  <c r="AM174" i="23"/>
  <c r="AM43" i="23"/>
  <c r="AO43" i="23"/>
  <c r="AM109" i="23"/>
  <c r="AO109" i="23"/>
  <c r="AO186" i="23"/>
  <c r="AM186" i="23"/>
  <c r="AO66" i="23"/>
  <c r="AM66" i="23"/>
  <c r="AM184" i="23"/>
  <c r="AO184" i="23"/>
  <c r="AM44" i="23"/>
  <c r="AO44" i="23"/>
  <c r="AO110" i="23"/>
  <c r="AM110" i="23"/>
  <c r="AO145" i="25"/>
  <c r="AN145" i="25"/>
  <c r="AM145" i="25"/>
  <c r="AO176" i="25"/>
  <c r="AM176" i="25"/>
  <c r="AN176" i="25"/>
  <c r="AO147" i="25"/>
  <c r="AM147" i="25"/>
  <c r="AN147" i="25"/>
  <c r="AM151" i="26"/>
  <c r="AO151" i="26"/>
  <c r="AO164" i="26"/>
  <c r="AM164" i="26"/>
  <c r="AM155" i="26"/>
  <c r="AO155" i="26"/>
  <c r="AM191" i="26"/>
  <c r="AO191" i="26"/>
  <c r="AM119" i="26"/>
  <c r="AO119" i="26"/>
  <c r="AM43" i="26"/>
  <c r="AO43" i="26"/>
  <c r="AO34" i="26"/>
  <c r="AM34" i="26"/>
  <c r="AM85" i="26"/>
  <c r="AO85" i="26"/>
  <c r="AM21" i="26"/>
  <c r="AO21" i="26"/>
  <c r="AO136" i="26"/>
  <c r="AM136" i="26"/>
  <c r="AM79" i="26"/>
  <c r="AO79" i="26"/>
  <c r="AM203" i="26"/>
  <c r="AO203" i="26"/>
  <c r="AO90" i="26"/>
  <c r="AM90" i="26"/>
  <c r="AM73" i="26"/>
  <c r="AO73" i="26"/>
  <c r="AM201" i="26"/>
  <c r="AO201" i="26"/>
  <c r="AO64" i="26"/>
  <c r="AM64" i="26"/>
  <c r="AO156" i="27"/>
  <c r="AM156" i="27"/>
  <c r="AN156" i="27"/>
  <c r="AO182" i="27"/>
  <c r="AM182" i="27"/>
  <c r="AN182" i="27"/>
  <c r="AN151" i="27"/>
  <c r="AM151" i="27"/>
  <c r="AO151" i="27"/>
  <c r="AO145" i="27"/>
  <c r="AN145" i="27"/>
  <c r="AM145" i="27"/>
  <c r="AO167" i="27"/>
  <c r="AM167" i="27"/>
  <c r="AN167" i="27"/>
  <c r="AO176" i="27"/>
  <c r="AM176" i="27"/>
  <c r="AN176" i="27"/>
  <c r="AO92" i="26"/>
  <c r="AM92" i="26"/>
  <c r="AO173" i="24"/>
  <c r="AN173" i="24"/>
  <c r="AM173" i="24"/>
  <c r="AO160" i="23"/>
  <c r="AM160" i="23"/>
  <c r="AO142" i="23"/>
  <c r="AM142" i="23"/>
  <c r="AN142" i="23"/>
  <c r="AM29" i="23"/>
  <c r="AO29" i="23"/>
  <c r="AO171" i="23"/>
  <c r="AM171" i="23"/>
  <c r="AM49" i="23"/>
  <c r="AO49" i="23"/>
  <c r="AM36" i="23"/>
  <c r="AO36" i="23"/>
  <c r="AO91" i="23"/>
  <c r="AM91" i="23"/>
  <c r="AO141" i="25"/>
  <c r="AM141" i="25"/>
  <c r="AN141" i="25"/>
  <c r="AO145" i="26"/>
  <c r="AM145" i="26"/>
  <c r="AM83" i="26"/>
  <c r="AO83" i="26"/>
  <c r="AO202" i="26"/>
  <c r="AM202" i="26"/>
  <c r="AO180" i="26"/>
  <c r="AM180" i="26"/>
  <c r="AM141" i="26"/>
  <c r="AO141" i="26"/>
  <c r="AO172" i="27"/>
  <c r="AM172" i="27"/>
  <c r="AN172" i="27"/>
  <c r="AO150" i="27"/>
  <c r="AM150" i="27"/>
  <c r="AN150" i="27"/>
  <c r="AO152" i="31"/>
  <c r="AM152" i="31"/>
  <c r="AN152" i="31"/>
  <c r="AO165" i="31"/>
  <c r="AM165" i="31"/>
  <c r="AN165" i="31"/>
  <c r="AO128" i="31"/>
  <c r="AN128" i="31"/>
  <c r="AM128" i="31"/>
  <c r="AO129" i="31"/>
  <c r="AM129" i="31"/>
  <c r="AN129" i="31"/>
  <c r="AN167" i="31"/>
  <c r="AO167" i="31"/>
  <c r="AM167" i="31"/>
  <c r="AO125" i="31"/>
  <c r="AN125" i="31"/>
  <c r="AM125" i="31"/>
  <c r="AO52" i="26"/>
  <c r="AM52" i="26"/>
  <c r="AO20" i="26"/>
  <c r="AM20" i="26"/>
  <c r="AO154" i="24"/>
  <c r="AN154" i="24"/>
  <c r="AM154" i="24"/>
  <c r="AO164" i="24"/>
  <c r="AM164" i="24"/>
  <c r="AN164" i="24"/>
  <c r="AO176" i="24"/>
  <c r="AM176" i="24"/>
  <c r="AN176" i="24"/>
  <c r="AO172" i="24"/>
  <c r="AM172" i="24"/>
  <c r="AN172" i="24"/>
  <c r="AN168" i="22"/>
  <c r="AM168" i="22"/>
  <c r="AO168" i="22"/>
  <c r="AN152" i="22"/>
  <c r="AM152" i="22"/>
  <c r="AO152" i="22"/>
  <c r="AM173" i="22"/>
  <c r="AN173" i="22"/>
  <c r="AO173" i="22"/>
  <c r="AO148" i="23"/>
  <c r="AM148" i="23"/>
  <c r="AN148" i="23"/>
  <c r="AM117" i="23"/>
  <c r="AO117" i="23"/>
  <c r="AO114" i="23"/>
  <c r="AM114" i="23"/>
  <c r="AM129" i="23"/>
  <c r="AO129" i="23"/>
  <c r="AO150" i="23"/>
  <c r="AM150" i="23"/>
  <c r="AO135" i="23"/>
  <c r="AM135" i="23"/>
  <c r="AN135" i="23"/>
  <c r="AO146" i="23"/>
  <c r="AM146" i="23"/>
  <c r="AN146" i="23"/>
  <c r="AM77" i="23"/>
  <c r="AO77" i="23"/>
  <c r="AO202" i="23"/>
  <c r="AM202" i="23"/>
  <c r="AO71" i="23"/>
  <c r="AM71" i="23"/>
  <c r="AO204" i="23"/>
  <c r="AM204" i="23"/>
  <c r="AO46" i="23"/>
  <c r="AM46" i="23"/>
  <c r="AO163" i="23"/>
  <c r="AM163" i="23"/>
  <c r="AM33" i="23"/>
  <c r="AO33" i="23"/>
  <c r="AN33" i="23"/>
  <c r="AM97" i="23"/>
  <c r="AO97" i="23"/>
  <c r="AO34" i="23"/>
  <c r="AM34" i="23"/>
  <c r="AO98" i="23"/>
  <c r="AM98" i="23"/>
  <c r="AM20" i="23"/>
  <c r="AO20" i="23"/>
  <c r="AO84" i="23"/>
  <c r="AM84" i="23"/>
  <c r="AM205" i="23"/>
  <c r="AO205" i="23"/>
  <c r="AO42" i="23"/>
  <c r="AM42" i="23"/>
  <c r="AO108" i="23"/>
  <c r="AM108" i="23"/>
  <c r="AM17" i="23"/>
  <c r="AO17" i="23"/>
  <c r="AM85" i="23"/>
  <c r="AO85" i="23"/>
  <c r="AO90" i="23"/>
  <c r="AM90" i="23"/>
  <c r="AO166" i="25"/>
  <c r="AN166" i="25"/>
  <c r="AM166" i="25"/>
  <c r="AO138" i="25"/>
  <c r="AN138" i="25"/>
  <c r="AM138" i="25"/>
  <c r="AO177" i="25"/>
  <c r="AM177" i="25"/>
  <c r="AN177" i="25"/>
  <c r="AO174" i="25"/>
  <c r="AM174" i="25"/>
  <c r="AN174" i="25"/>
  <c r="AO154" i="26"/>
  <c r="AM154" i="26"/>
  <c r="AM167" i="26"/>
  <c r="AO167" i="26"/>
  <c r="AM159" i="26"/>
  <c r="AO159" i="26"/>
  <c r="AM173" i="26"/>
  <c r="AO173" i="26"/>
  <c r="AO171" i="26"/>
  <c r="AM171" i="26"/>
  <c r="AM143" i="26"/>
  <c r="AO143" i="26"/>
  <c r="AM109" i="26"/>
  <c r="AO109" i="26"/>
  <c r="AM67" i="26"/>
  <c r="AO67" i="26"/>
  <c r="AO186" i="26"/>
  <c r="AM186" i="26"/>
  <c r="AM181" i="26"/>
  <c r="AO181" i="26"/>
  <c r="AM45" i="26"/>
  <c r="AO45" i="26"/>
  <c r="AM127" i="26"/>
  <c r="AO127" i="26"/>
  <c r="AM105" i="26"/>
  <c r="AO105" i="26"/>
  <c r="AM107" i="26"/>
  <c r="AO107" i="26"/>
  <c r="AM39" i="26"/>
  <c r="AO39" i="26"/>
  <c r="AO114" i="26"/>
  <c r="AM114" i="26"/>
  <c r="AM101" i="26"/>
  <c r="AO101" i="26"/>
  <c r="AM33" i="26"/>
  <c r="AO33" i="26"/>
  <c r="AO88" i="26"/>
  <c r="AM88" i="26"/>
  <c r="AO24" i="26"/>
  <c r="AM24" i="26"/>
  <c r="AO165" i="27"/>
  <c r="AN165" i="27"/>
  <c r="AM165" i="27"/>
  <c r="AO166" i="27"/>
  <c r="AN166" i="27"/>
  <c r="AM166" i="27"/>
  <c r="AO175" i="27"/>
  <c r="AN175" i="27"/>
  <c r="AM175" i="27"/>
  <c r="AO178" i="27"/>
  <c r="AN178" i="27"/>
  <c r="AM178" i="27"/>
  <c r="AO149" i="27"/>
  <c r="AN149" i="27"/>
  <c r="AM149" i="27"/>
  <c r="AM62" i="26"/>
  <c r="AO62" i="26"/>
  <c r="AM200" i="31"/>
  <c r="AO200" i="31"/>
  <c r="AM59" i="31"/>
  <c r="AO59" i="31"/>
  <c r="AN202" i="31"/>
  <c r="AO202" i="31"/>
  <c r="AO148" i="31"/>
  <c r="AN148" i="31"/>
  <c r="AM148" i="31"/>
  <c r="AO149" i="31"/>
  <c r="AN149" i="31"/>
  <c r="AM149" i="31"/>
  <c r="AO155" i="31"/>
  <c r="AM155" i="31"/>
  <c r="AN155" i="31"/>
  <c r="AO156" i="31"/>
  <c r="AN156" i="31"/>
  <c r="AM156" i="31"/>
  <c r="AM151" i="31"/>
  <c r="AO151" i="31"/>
  <c r="AN151" i="31"/>
  <c r="AO163" i="31"/>
  <c r="AN163" i="31"/>
  <c r="AM163" i="31"/>
  <c r="AO184" i="26"/>
  <c r="AM184" i="26"/>
  <c r="AO166" i="24"/>
  <c r="AN166" i="24"/>
  <c r="AM166" i="24"/>
  <c r="AO148" i="24"/>
  <c r="AM148" i="24"/>
  <c r="AN148" i="24"/>
  <c r="AN175" i="24"/>
  <c r="AM175" i="24"/>
  <c r="AO175" i="24"/>
  <c r="AO68" i="26"/>
  <c r="AM68" i="26"/>
  <c r="AO153" i="22"/>
  <c r="AM153" i="22"/>
  <c r="AN153" i="22"/>
  <c r="AO169" i="22"/>
  <c r="AM169" i="22"/>
  <c r="AN169" i="22"/>
  <c r="AN163" i="22"/>
  <c r="AO163" i="22"/>
  <c r="AM163" i="22"/>
  <c r="AM145" i="23"/>
  <c r="AO145" i="23"/>
  <c r="AN145" i="23"/>
  <c r="AO127" i="23"/>
  <c r="AM127" i="23"/>
  <c r="AO139" i="23"/>
  <c r="AM139" i="23"/>
  <c r="AN139" i="23"/>
  <c r="AO126" i="23"/>
  <c r="AM126" i="23"/>
  <c r="AO140" i="23"/>
  <c r="AM140" i="23"/>
  <c r="AN140" i="23"/>
  <c r="AM120" i="23"/>
  <c r="AO120" i="23"/>
  <c r="AO54" i="23"/>
  <c r="AM54" i="23"/>
  <c r="AO170" i="23"/>
  <c r="AM170" i="23"/>
  <c r="AM48" i="23"/>
  <c r="AO48" i="23"/>
  <c r="AM164" i="23"/>
  <c r="AO164" i="23"/>
  <c r="AO22" i="23"/>
  <c r="AM22" i="23"/>
  <c r="AO87" i="23"/>
  <c r="AM87" i="23"/>
  <c r="AM185" i="23"/>
  <c r="AO185" i="23"/>
  <c r="AM72" i="23"/>
  <c r="AO72" i="23"/>
  <c r="AO194" i="23"/>
  <c r="AM194" i="23"/>
  <c r="AM73" i="23"/>
  <c r="AO73" i="23"/>
  <c r="AO199" i="23"/>
  <c r="AM199" i="23"/>
  <c r="AM59" i="23"/>
  <c r="AO59" i="23"/>
  <c r="AM176" i="23"/>
  <c r="AO176" i="23"/>
  <c r="AM19" i="23"/>
  <c r="AO19" i="23"/>
  <c r="AO83" i="23"/>
  <c r="AM83" i="23"/>
  <c r="AM208" i="23"/>
  <c r="AO208" i="23"/>
  <c r="AM60" i="23"/>
  <c r="AO60" i="23"/>
  <c r="AM177" i="23"/>
  <c r="AO177" i="23"/>
  <c r="AO137" i="25"/>
  <c r="AN137" i="25"/>
  <c r="AM137" i="25"/>
  <c r="AO142" i="25"/>
  <c r="AM142" i="25"/>
  <c r="AN142" i="25"/>
  <c r="AO165" i="25"/>
  <c r="AM165" i="25"/>
  <c r="AN165" i="25"/>
  <c r="AO172" i="26"/>
  <c r="AM172" i="26"/>
  <c r="AO152" i="26"/>
  <c r="AM152" i="26"/>
  <c r="AO194" i="26"/>
  <c r="AM194" i="26"/>
  <c r="AO193" i="26"/>
  <c r="AM193" i="26"/>
  <c r="AM135" i="26"/>
  <c r="AO135" i="26"/>
  <c r="AM97" i="26"/>
  <c r="AO97" i="26"/>
  <c r="AM59" i="26"/>
  <c r="AO59" i="26"/>
  <c r="AM137" i="26"/>
  <c r="AO137" i="26"/>
  <c r="AM37" i="26"/>
  <c r="AO37" i="26"/>
  <c r="AM99" i="26"/>
  <c r="AO99" i="26"/>
  <c r="AM93" i="26"/>
  <c r="AO93" i="26"/>
  <c r="AM95" i="26"/>
  <c r="AO95" i="26"/>
  <c r="AM31" i="26"/>
  <c r="AO31" i="26"/>
  <c r="AO106" i="26"/>
  <c r="AM106" i="26"/>
  <c r="AM57" i="26"/>
  <c r="AO57" i="26"/>
  <c r="AO112" i="26"/>
  <c r="AM112" i="26"/>
  <c r="AO48" i="26"/>
  <c r="AM48" i="26"/>
  <c r="AO169" i="27"/>
  <c r="AN169" i="27"/>
  <c r="AM169" i="27"/>
  <c r="AM143" i="27"/>
  <c r="AN143" i="27"/>
  <c r="AO143" i="27"/>
  <c r="AO179" i="27"/>
  <c r="AN179" i="27"/>
  <c r="AM179" i="27"/>
  <c r="AO199" i="27"/>
  <c r="AM199" i="27"/>
  <c r="AN199" i="27"/>
  <c r="AN157" i="27"/>
  <c r="AO157" i="27"/>
  <c r="AM157" i="27"/>
  <c r="AO16" i="26"/>
  <c r="AM16" i="26"/>
  <c r="AO174" i="26"/>
  <c r="AM174" i="26"/>
  <c r="AO134" i="26"/>
  <c r="AM134" i="26"/>
  <c r="AM118" i="26"/>
  <c r="AO118" i="26"/>
  <c r="AM126" i="26"/>
  <c r="AO126" i="26"/>
  <c r="AO14" i="26"/>
  <c r="AM14" i="26"/>
  <c r="AO190" i="26"/>
  <c r="AM190" i="26"/>
  <c r="AO78" i="26"/>
  <c r="AM78" i="26"/>
  <c r="AO38" i="26"/>
  <c r="AM38" i="26"/>
  <c r="AO132" i="31"/>
  <c r="AM132" i="31"/>
  <c r="AN132" i="31"/>
  <c r="AO182" i="24"/>
  <c r="AN182" i="24"/>
  <c r="AM182" i="24"/>
  <c r="AO180" i="24"/>
  <c r="AN180" i="24"/>
  <c r="AM180" i="24"/>
  <c r="AO170" i="22"/>
  <c r="AM170" i="22"/>
  <c r="AN170" i="22"/>
  <c r="AN146" i="22"/>
  <c r="AO146" i="22"/>
  <c r="AM146" i="22"/>
  <c r="AO147" i="23"/>
  <c r="AM147" i="23"/>
  <c r="AN147" i="23"/>
  <c r="AO95" i="23"/>
  <c r="AM95" i="23"/>
  <c r="AO30" i="23"/>
  <c r="AM30" i="23"/>
  <c r="AO18" i="23"/>
  <c r="AM18" i="23"/>
  <c r="AM100" i="23"/>
  <c r="AO100" i="23"/>
  <c r="AO175" i="23"/>
  <c r="AM175" i="23"/>
  <c r="AO170" i="25"/>
  <c r="AN170" i="25"/>
  <c r="AM170" i="25"/>
  <c r="AO144" i="26"/>
  <c r="AM144" i="26"/>
  <c r="AO176" i="26"/>
  <c r="AM176" i="26"/>
  <c r="AM51" i="26"/>
  <c r="AO51" i="26"/>
  <c r="AM61" i="26"/>
  <c r="AO61" i="26"/>
  <c r="AM87" i="26"/>
  <c r="AO87" i="26"/>
  <c r="AO40" i="26"/>
  <c r="AM40" i="26"/>
  <c r="AO158" i="27"/>
  <c r="AN158" i="27"/>
  <c r="AM158" i="27"/>
  <c r="AN83" i="31"/>
  <c r="AO83" i="31"/>
  <c r="AN95" i="27"/>
  <c r="AO95" i="27"/>
  <c r="AM35" i="31"/>
  <c r="AO35" i="31"/>
  <c r="AM32" i="31"/>
  <c r="AO32" i="31"/>
  <c r="AM166" i="26"/>
  <c r="AO166" i="26"/>
  <c r="AO142" i="26"/>
  <c r="AM142" i="26"/>
  <c r="AO70" i="26"/>
  <c r="AM70" i="26"/>
  <c r="AO30" i="26"/>
  <c r="AM30" i="26"/>
  <c r="AO145" i="24"/>
  <c r="AN145" i="24"/>
  <c r="AM145" i="24"/>
  <c r="AO165" i="24"/>
  <c r="AN165" i="24"/>
  <c r="AM165" i="24"/>
  <c r="AO154" i="23"/>
  <c r="AM154" i="23"/>
  <c r="AM61" i="23"/>
  <c r="AO61" i="23"/>
  <c r="AM201" i="23"/>
  <c r="AO201" i="23"/>
  <c r="AM80" i="23"/>
  <c r="AO80" i="23"/>
  <c r="AM67" i="23"/>
  <c r="AO67" i="23"/>
  <c r="AO180" i="23"/>
  <c r="AM180" i="23"/>
  <c r="AO140" i="25"/>
  <c r="AN140" i="25"/>
  <c r="AM140" i="25"/>
  <c r="AM153" i="26"/>
  <c r="AO153" i="26"/>
  <c r="AM19" i="26"/>
  <c r="AO19" i="26"/>
  <c r="AM121" i="26"/>
  <c r="AO121" i="26"/>
  <c r="AO66" i="26"/>
  <c r="AM66" i="26"/>
  <c r="AO72" i="26"/>
  <c r="AM72" i="26"/>
  <c r="AO148" i="27"/>
  <c r="AN148" i="27"/>
  <c r="AM148" i="27"/>
  <c r="AO132" i="26"/>
  <c r="AM132" i="26"/>
  <c r="AO133" i="31"/>
  <c r="AN133" i="31"/>
  <c r="AM133" i="31"/>
  <c r="AO139" i="31"/>
  <c r="AM139" i="31"/>
  <c r="AN139" i="31"/>
  <c r="AO147" i="31"/>
  <c r="AN147" i="31"/>
  <c r="AM147" i="31"/>
  <c r="AO135" i="31"/>
  <c r="AM135" i="31"/>
  <c r="AN135" i="31"/>
  <c r="AO131" i="31"/>
  <c r="AM131" i="31"/>
  <c r="AN131" i="31"/>
  <c r="AO162" i="24"/>
  <c r="AM162" i="24"/>
  <c r="AN162" i="24"/>
  <c r="AO179" i="24"/>
  <c r="AN179" i="24"/>
  <c r="AM179" i="24"/>
  <c r="AM153" i="23"/>
  <c r="AO153" i="23"/>
  <c r="AO62" i="23"/>
  <c r="AM62" i="23"/>
  <c r="AO207" i="23"/>
  <c r="AM207" i="23"/>
  <c r="AM68" i="23"/>
  <c r="AO68" i="23"/>
  <c r="AO172" i="25"/>
  <c r="AM172" i="25"/>
  <c r="AN172" i="25"/>
  <c r="AM165" i="26"/>
  <c r="AO165" i="26"/>
  <c r="AM123" i="26"/>
  <c r="AO123" i="26"/>
  <c r="AM49" i="26"/>
  <c r="AO49" i="26"/>
  <c r="AO154" i="27"/>
  <c r="AN154" i="27"/>
  <c r="AM154" i="27"/>
  <c r="AO138" i="31"/>
  <c r="AM138" i="31"/>
  <c r="AN138" i="31"/>
  <c r="AO144" i="31"/>
  <c r="AM144" i="31"/>
  <c r="AN144" i="31"/>
  <c r="AM145" i="31"/>
  <c r="AO145" i="31"/>
  <c r="AN145" i="31"/>
  <c r="AO140" i="31"/>
  <c r="AM140" i="31"/>
  <c r="AN140" i="31"/>
  <c r="AO141" i="31"/>
  <c r="AM141" i="31"/>
  <c r="AN141" i="31"/>
  <c r="AO178" i="24"/>
  <c r="AM178" i="24"/>
  <c r="AN178" i="24"/>
  <c r="AO155" i="24"/>
  <c r="AN155" i="24"/>
  <c r="AM155" i="24"/>
  <c r="AO157" i="24"/>
  <c r="AN157" i="24"/>
  <c r="AM157" i="24"/>
  <c r="AO161" i="24"/>
  <c r="AN161" i="24"/>
  <c r="AM161" i="24"/>
  <c r="AO149" i="24"/>
  <c r="AM149" i="24"/>
  <c r="AN149" i="24"/>
  <c r="AO184" i="24"/>
  <c r="AN184" i="24"/>
  <c r="AM184" i="24"/>
  <c r="AO152" i="24"/>
  <c r="AM152" i="24"/>
  <c r="AN152" i="24"/>
  <c r="AO174" i="22"/>
  <c r="AM174" i="22"/>
  <c r="AN174" i="22"/>
  <c r="AN166" i="22"/>
  <c r="AO166" i="22"/>
  <c r="AM166" i="22"/>
  <c r="AO143" i="22"/>
  <c r="AM143" i="22"/>
  <c r="AN143" i="22"/>
  <c r="AN149" i="22"/>
  <c r="AO149" i="22"/>
  <c r="AM149" i="22"/>
  <c r="AO130" i="23"/>
  <c r="AM130" i="23"/>
  <c r="AO159" i="23"/>
  <c r="AM159" i="23"/>
  <c r="AO115" i="23"/>
  <c r="AM115" i="23"/>
  <c r="AO118" i="23"/>
  <c r="AM118" i="23"/>
  <c r="AO138" i="23"/>
  <c r="AM138" i="23"/>
  <c r="AN138" i="23"/>
  <c r="AM112" i="23"/>
  <c r="AO112" i="23"/>
  <c r="AM141" i="23"/>
  <c r="AO141" i="23"/>
  <c r="AN141" i="23"/>
  <c r="AM121" i="23"/>
  <c r="AO121" i="23"/>
  <c r="AM69" i="23"/>
  <c r="AO69" i="23"/>
  <c r="AO190" i="23"/>
  <c r="AM190" i="23"/>
  <c r="AO63" i="23"/>
  <c r="AM63" i="23"/>
  <c r="AM197" i="23"/>
  <c r="AO197" i="23"/>
  <c r="AO31" i="23"/>
  <c r="AM31" i="23"/>
  <c r="AO104" i="23"/>
  <c r="AM104" i="23"/>
  <c r="AM24" i="23"/>
  <c r="AO24" i="23"/>
  <c r="AM89" i="23"/>
  <c r="AO89" i="23"/>
  <c r="AM25" i="23"/>
  <c r="AO25" i="23"/>
  <c r="AN25" i="23"/>
  <c r="AM81" i="23"/>
  <c r="AO81" i="23"/>
  <c r="AM196" i="23"/>
  <c r="AO196" i="23"/>
  <c r="AM75" i="23"/>
  <c r="AO75" i="23"/>
  <c r="AO200" i="23"/>
  <c r="AM200" i="23"/>
  <c r="AM35" i="23"/>
  <c r="AO35" i="23"/>
  <c r="AO99" i="23"/>
  <c r="AM99" i="23"/>
  <c r="AO192" i="23"/>
  <c r="AM192" i="23"/>
  <c r="AM76" i="23"/>
  <c r="AO76" i="23"/>
  <c r="AO171" i="25"/>
  <c r="AN171" i="25"/>
  <c r="AM171" i="25"/>
  <c r="AO144" i="25"/>
  <c r="AM144" i="25"/>
  <c r="AN144" i="25"/>
  <c r="AO173" i="25"/>
  <c r="AM173" i="25"/>
  <c r="AN173" i="25"/>
  <c r="AM192" i="26"/>
  <c r="AO192" i="26"/>
  <c r="AM149" i="26"/>
  <c r="AO149" i="26"/>
  <c r="AM169" i="26"/>
  <c r="AO169" i="26"/>
  <c r="AM163" i="26"/>
  <c r="AO163" i="26"/>
  <c r="AO187" i="26"/>
  <c r="AM187" i="26"/>
  <c r="AM117" i="26"/>
  <c r="AO117" i="26"/>
  <c r="AM75" i="26"/>
  <c r="AO75" i="26"/>
  <c r="AM199" i="26"/>
  <c r="AO199" i="26"/>
  <c r="AM189" i="26"/>
  <c r="AO189" i="26"/>
  <c r="AM53" i="26"/>
  <c r="AO53" i="26"/>
  <c r="AM139" i="26"/>
  <c r="AO139" i="26"/>
  <c r="AM113" i="26"/>
  <c r="AO113" i="26"/>
  <c r="AM115" i="26"/>
  <c r="AO115" i="26"/>
  <c r="AM47" i="26"/>
  <c r="AO47" i="26"/>
  <c r="AO122" i="26"/>
  <c r="AM122" i="26"/>
  <c r="AO58" i="26"/>
  <c r="AM58" i="26"/>
  <c r="AM133" i="26"/>
  <c r="AO133" i="26"/>
  <c r="AM41" i="26"/>
  <c r="AO41" i="26"/>
  <c r="AO96" i="26"/>
  <c r="AM96" i="26"/>
  <c r="AO32" i="26"/>
  <c r="AM32" i="26"/>
  <c r="AO180" i="27"/>
  <c r="AN180" i="27"/>
  <c r="AM180" i="27"/>
  <c r="AO152" i="27"/>
  <c r="AN152" i="27"/>
  <c r="AM152" i="27"/>
  <c r="AO164" i="27"/>
  <c r="AN164" i="27"/>
  <c r="AM164" i="27"/>
  <c r="AO160" i="27"/>
  <c r="AN160" i="27"/>
  <c r="AM160" i="27"/>
  <c r="AO170" i="27"/>
  <c r="AM170" i="27"/>
  <c r="AN170" i="27"/>
  <c r="AO197" i="26"/>
  <c r="AM197" i="26"/>
  <c r="AO183" i="24"/>
  <c r="AM183" i="24"/>
  <c r="AN183" i="24"/>
  <c r="AO151" i="24"/>
  <c r="AM151" i="24"/>
  <c r="AN151" i="24"/>
  <c r="AO158" i="23"/>
  <c r="AM158" i="23"/>
  <c r="AM131" i="23"/>
  <c r="AO131" i="23"/>
  <c r="AO178" i="23"/>
  <c r="AM178" i="23"/>
  <c r="AM93" i="23"/>
  <c r="AO93" i="23"/>
  <c r="AO50" i="23"/>
  <c r="AM50" i="23"/>
  <c r="AM188" i="23"/>
  <c r="AO188" i="23"/>
  <c r="AM101" i="23"/>
  <c r="AO101" i="23"/>
  <c r="AO169" i="25"/>
  <c r="AN169" i="25"/>
  <c r="AM169" i="25"/>
  <c r="AO170" i="26"/>
  <c r="AM170" i="26"/>
  <c r="AO200" i="26"/>
  <c r="AM200" i="26"/>
  <c r="AO130" i="26"/>
  <c r="AM130" i="26"/>
  <c r="AM183" i="26"/>
  <c r="AO183" i="26"/>
  <c r="AM23" i="26"/>
  <c r="AO23" i="26"/>
  <c r="AO104" i="26"/>
  <c r="AM104" i="26"/>
  <c r="AO147" i="27"/>
  <c r="AM147" i="27"/>
  <c r="AN147" i="27"/>
  <c r="AO201" i="27"/>
  <c r="AM201" i="27"/>
  <c r="AN201" i="27"/>
  <c r="AO143" i="31"/>
  <c r="AM143" i="31"/>
  <c r="AN143" i="31"/>
  <c r="AO158" i="31"/>
  <c r="AN158" i="31"/>
  <c r="AM158" i="31"/>
  <c r="AO150" i="31"/>
  <c r="AM150" i="31"/>
  <c r="AN150" i="31"/>
  <c r="AO153" i="31"/>
  <c r="AM153" i="31"/>
  <c r="AN153" i="31"/>
  <c r="AO146" i="31"/>
  <c r="AM146" i="31"/>
  <c r="AN146" i="31"/>
  <c r="AO54" i="32"/>
  <c r="AM54" i="32"/>
  <c r="AN54" i="32"/>
  <c r="AO120" i="26"/>
  <c r="AM120" i="26"/>
  <c r="AO150" i="24"/>
  <c r="AN150" i="24"/>
  <c r="AM150" i="24"/>
  <c r="AO168" i="24"/>
  <c r="AM168" i="24"/>
  <c r="AN168" i="24"/>
  <c r="AO143" i="24"/>
  <c r="AM143" i="24"/>
  <c r="AN143" i="24"/>
  <c r="AO160" i="24"/>
  <c r="AM160" i="24"/>
  <c r="AN160" i="24"/>
  <c r="AO171" i="24"/>
  <c r="AM171" i="24"/>
  <c r="AN171" i="24"/>
  <c r="AO145" i="22"/>
  <c r="AM145" i="22"/>
  <c r="AN145" i="22"/>
  <c r="AO151" i="22"/>
  <c r="AM151" i="22"/>
  <c r="AN151" i="22"/>
  <c r="AO150" i="22"/>
  <c r="AM150" i="22"/>
  <c r="AN150" i="22"/>
  <c r="AO134" i="23"/>
  <c r="AM134" i="23"/>
  <c r="AO143" i="23"/>
  <c r="AM143" i="23"/>
  <c r="AN143" i="23"/>
  <c r="AM157" i="23"/>
  <c r="AO157" i="23"/>
  <c r="AO155" i="23"/>
  <c r="AM155" i="23"/>
  <c r="AM156" i="23"/>
  <c r="AO156" i="23"/>
  <c r="AO128" i="23"/>
  <c r="AM128" i="23"/>
  <c r="AM125" i="23"/>
  <c r="AO125" i="23"/>
  <c r="AM45" i="23"/>
  <c r="AO45" i="23"/>
  <c r="AO111" i="23"/>
  <c r="AM111" i="23"/>
  <c r="AO39" i="23"/>
  <c r="AM39" i="23"/>
  <c r="AM105" i="23"/>
  <c r="AO105" i="23"/>
  <c r="AO15" i="23"/>
  <c r="AM15" i="23"/>
  <c r="AO78" i="23"/>
  <c r="AM78" i="23"/>
  <c r="AO203" i="23"/>
  <c r="AM203" i="23"/>
  <c r="AM64" i="23"/>
  <c r="AO64" i="23"/>
  <c r="AM181" i="23"/>
  <c r="AO181" i="23"/>
  <c r="AM65" i="23"/>
  <c r="AO65" i="23"/>
  <c r="AO182" i="23"/>
  <c r="AM182" i="23"/>
  <c r="AM52" i="23"/>
  <c r="AO52" i="23"/>
  <c r="AO168" i="23"/>
  <c r="AM168" i="23"/>
  <c r="AO102" i="23"/>
  <c r="AM102" i="23"/>
  <c r="AO74" i="23"/>
  <c r="AM74" i="23"/>
  <c r="AM193" i="23"/>
  <c r="AO193" i="23"/>
  <c r="AM53" i="23"/>
  <c r="AO53" i="23"/>
  <c r="AM169" i="23"/>
  <c r="AO169" i="23"/>
  <c r="AO175" i="25"/>
  <c r="AM175" i="25"/>
  <c r="AN175" i="25"/>
  <c r="AO164" i="25"/>
  <c r="AN164" i="25"/>
  <c r="AM164" i="25"/>
  <c r="AO136" i="25"/>
  <c r="AN136" i="25"/>
  <c r="AM136" i="25"/>
  <c r="AO135" i="25"/>
  <c r="AN135" i="25"/>
  <c r="AM135" i="25"/>
  <c r="AO162" i="26"/>
  <c r="AM162" i="26"/>
  <c r="AM157" i="26"/>
  <c r="AO157" i="26"/>
  <c r="AO178" i="26"/>
  <c r="AM178" i="26"/>
  <c r="AO148" i="26"/>
  <c r="AM148" i="26"/>
  <c r="AM161" i="26"/>
  <c r="AO161" i="26"/>
  <c r="AO168" i="26"/>
  <c r="AM168" i="26"/>
  <c r="AM111" i="26"/>
  <c r="AO111" i="26"/>
  <c r="AM35" i="26"/>
  <c r="AO35" i="26"/>
  <c r="AO26" i="26"/>
  <c r="AM26" i="26"/>
  <c r="AM77" i="26"/>
  <c r="AO77" i="26"/>
  <c r="AO204" i="26"/>
  <c r="AM204" i="26"/>
  <c r="AO50" i="26"/>
  <c r="AM50" i="26"/>
  <c r="AO124" i="26"/>
  <c r="AM124" i="26"/>
  <c r="AM71" i="26"/>
  <c r="AO71" i="26"/>
  <c r="AO195" i="26"/>
  <c r="AM195" i="26"/>
  <c r="AO82" i="26"/>
  <c r="AM82" i="26"/>
  <c r="AM65" i="26"/>
  <c r="AO65" i="26"/>
  <c r="AM188" i="26"/>
  <c r="AO188" i="26"/>
  <c r="AO56" i="26"/>
  <c r="AM56" i="26"/>
  <c r="AO144" i="27"/>
  <c r="AM144" i="27"/>
  <c r="AN144" i="27"/>
  <c r="AO153" i="27"/>
  <c r="AM153" i="27"/>
  <c r="AN153" i="27"/>
  <c r="AO155" i="27"/>
  <c r="AM155" i="27"/>
  <c r="AN155" i="27"/>
  <c r="AO200" i="27"/>
  <c r="AM200" i="27"/>
  <c r="AN200" i="27"/>
  <c r="AM171" i="27"/>
  <c r="AO171" i="27"/>
  <c r="AN171" i="27"/>
  <c r="AM22" i="26"/>
  <c r="AO22" i="26"/>
  <c r="AN75" i="22"/>
  <c r="AO75" i="22"/>
  <c r="AN195" i="22"/>
  <c r="AO195" i="22"/>
  <c r="AN108" i="22"/>
  <c r="AO108" i="22"/>
  <c r="AN90" i="22"/>
  <c r="AO90" i="22"/>
  <c r="AN193" i="22"/>
  <c r="AO193" i="22"/>
  <c r="AN99" i="22"/>
  <c r="AO99" i="22"/>
  <c r="AN59" i="22"/>
  <c r="AO59" i="22"/>
  <c r="AN49" i="22"/>
  <c r="AO49" i="22"/>
  <c r="AN64" i="22"/>
  <c r="AO64" i="22"/>
  <c r="AN46" i="22"/>
  <c r="AO46" i="22"/>
  <c r="AN32" i="22"/>
  <c r="AO32" i="22"/>
  <c r="AN40" i="22"/>
  <c r="AO40" i="22"/>
  <c r="AM81" i="22"/>
  <c r="AN81" i="22"/>
  <c r="AO81" i="22"/>
  <c r="AN15" i="22"/>
  <c r="AO15" i="22"/>
  <c r="AN155" i="22"/>
  <c r="AO155" i="22"/>
  <c r="AN183" i="22"/>
  <c r="AO183" i="22"/>
  <c r="AN182" i="22"/>
  <c r="AO182" i="22"/>
  <c r="AN121" i="22"/>
  <c r="AO121" i="22"/>
  <c r="AN56" i="22"/>
  <c r="AO56" i="22"/>
  <c r="AN113" i="22"/>
  <c r="AO113" i="22"/>
  <c r="AN58" i="22"/>
  <c r="AO58" i="22"/>
  <c r="AN37" i="22"/>
  <c r="AO37" i="22"/>
  <c r="AN201" i="22"/>
  <c r="AO201" i="22"/>
  <c r="AN133" i="22"/>
  <c r="AO133" i="22"/>
  <c r="AN118" i="22"/>
  <c r="AO118" i="22"/>
  <c r="AN200" i="22"/>
  <c r="AO200" i="22"/>
  <c r="AN33" i="22"/>
  <c r="AO33" i="22"/>
  <c r="AM125" i="22"/>
  <c r="AN125" i="22"/>
  <c r="AO125" i="22"/>
  <c r="AN29" i="22"/>
  <c r="AO29" i="22"/>
  <c r="AN45" i="22"/>
  <c r="AO45" i="22"/>
  <c r="AN160" i="22"/>
  <c r="AO160" i="22"/>
  <c r="AN180" i="22"/>
  <c r="AO180" i="22"/>
  <c r="AN162" i="22"/>
  <c r="AO162" i="22"/>
  <c r="AN135" i="22"/>
  <c r="AO135" i="22"/>
  <c r="AN70" i="22"/>
  <c r="AO70" i="22"/>
  <c r="AN176" i="22"/>
  <c r="AO176" i="22"/>
  <c r="AN74" i="22"/>
  <c r="AO74" i="22"/>
  <c r="AN139" i="22"/>
  <c r="AO139" i="22"/>
  <c r="AN66" i="22"/>
  <c r="AO66" i="22"/>
  <c r="AN111" i="22"/>
  <c r="AO111" i="22"/>
  <c r="AN109" i="22"/>
  <c r="AO109" i="22"/>
  <c r="AN88" i="22"/>
  <c r="AO88" i="22"/>
  <c r="AN106" i="22"/>
  <c r="AO106" i="22"/>
  <c r="AN141" i="22"/>
  <c r="AO141" i="22"/>
  <c r="AN128" i="22"/>
  <c r="AO128" i="22"/>
  <c r="AN94" i="22"/>
  <c r="AO94" i="22"/>
  <c r="AM132" i="22"/>
  <c r="AN132" i="22"/>
  <c r="AO132" i="22"/>
  <c r="AN175" i="22"/>
  <c r="AO175" i="22"/>
  <c r="AN177" i="22"/>
  <c r="AO177" i="22"/>
  <c r="AN136" i="22"/>
  <c r="AO136" i="22"/>
  <c r="AN126" i="22"/>
  <c r="AO126" i="22"/>
  <c r="AN204" i="22"/>
  <c r="AO204" i="22"/>
  <c r="AN77" i="22"/>
  <c r="AO77" i="22"/>
  <c r="AN196" i="22"/>
  <c r="AO196" i="22"/>
  <c r="AN198" i="22"/>
  <c r="AO198" i="22"/>
  <c r="AN92" i="22"/>
  <c r="AO92" i="22"/>
  <c r="AN112" i="22"/>
  <c r="AO112" i="22"/>
  <c r="AN123" i="22"/>
  <c r="AO123" i="22"/>
  <c r="AN203" i="22"/>
  <c r="AO203" i="22"/>
  <c r="AN189" i="22"/>
  <c r="AO189" i="22"/>
  <c r="AN120" i="22"/>
  <c r="AO120" i="22"/>
  <c r="AN54" i="22"/>
  <c r="AO54" i="22"/>
  <c r="AN23" i="22"/>
  <c r="AO23" i="22"/>
  <c r="AN159" i="22"/>
  <c r="AO159" i="22"/>
  <c r="AN129" i="22"/>
  <c r="AO129" i="22"/>
  <c r="AN197" i="22"/>
  <c r="AO197" i="22"/>
  <c r="AN158" i="22"/>
  <c r="AO158" i="22"/>
  <c r="AN69" i="22"/>
  <c r="AO69" i="22"/>
  <c r="AN83" i="22"/>
  <c r="AO83" i="22"/>
  <c r="AN190" i="22"/>
  <c r="AO190" i="22"/>
  <c r="AN186" i="22"/>
  <c r="AO186" i="22"/>
  <c r="AN80" i="22"/>
  <c r="AO80" i="22"/>
  <c r="AN134" i="22"/>
  <c r="AO134" i="22"/>
  <c r="AN72" i="22"/>
  <c r="AO72" i="22"/>
  <c r="AN95" i="22"/>
  <c r="AO95" i="22"/>
  <c r="AN38" i="22"/>
  <c r="AO38" i="22"/>
  <c r="AN87" i="22"/>
  <c r="AO87" i="22"/>
  <c r="AM44" i="22"/>
  <c r="AN44" i="22"/>
  <c r="AO44" i="22"/>
  <c r="AN181" i="22"/>
  <c r="AO181" i="22"/>
  <c r="AN157" i="22"/>
  <c r="AO157" i="22"/>
  <c r="AN161" i="22"/>
  <c r="AO161" i="22"/>
  <c r="AN85" i="22"/>
  <c r="AO85" i="22"/>
  <c r="AN93" i="22"/>
  <c r="AO93" i="22"/>
  <c r="AN119" i="22"/>
  <c r="AO119" i="22"/>
  <c r="AN103" i="22"/>
  <c r="AO103" i="22"/>
  <c r="AN78" i="22"/>
  <c r="AO78" i="22"/>
  <c r="AN82" i="22"/>
  <c r="AO82" i="22"/>
  <c r="AN14" i="22"/>
  <c r="AO14" i="22"/>
  <c r="AN48" i="22"/>
  <c r="AO48" i="22"/>
  <c r="AN76" i="22"/>
  <c r="AO76" i="22"/>
  <c r="AN98" i="22"/>
  <c r="AO98" i="22"/>
  <c r="AN25" i="22"/>
  <c r="AO25" i="22"/>
  <c r="AN96" i="22"/>
  <c r="AO96" i="22"/>
  <c r="AN154" i="22"/>
  <c r="AO154" i="22"/>
  <c r="AN61" i="22"/>
  <c r="AO61" i="22"/>
  <c r="AN185" i="22"/>
  <c r="AO185" i="22"/>
  <c r="AN116" i="22"/>
  <c r="AO116" i="22"/>
  <c r="AN89" i="22"/>
  <c r="AO89" i="22"/>
  <c r="AN101" i="22"/>
  <c r="AO101" i="22"/>
  <c r="AN67" i="22"/>
  <c r="AO67" i="22"/>
  <c r="AN188" i="22"/>
  <c r="AO188" i="22"/>
  <c r="AN86" i="22"/>
  <c r="AO86" i="22"/>
  <c r="AN138" i="22"/>
  <c r="AO138" i="22"/>
  <c r="AN97" i="22"/>
  <c r="AO97" i="22"/>
  <c r="AN131" i="22"/>
  <c r="AO131" i="22"/>
  <c r="AN115" i="22"/>
  <c r="AO115" i="22"/>
  <c r="AN31" i="22"/>
  <c r="AO31" i="22"/>
  <c r="AN178" i="22"/>
  <c r="AO178" i="22"/>
  <c r="AN156" i="22"/>
  <c r="AO156" i="22"/>
  <c r="AN179" i="22"/>
  <c r="AO179" i="22"/>
  <c r="AN26" i="28"/>
  <c r="AO26" i="28"/>
  <c r="AN124" i="28"/>
  <c r="AO124" i="28"/>
  <c r="AN202" i="28"/>
  <c r="AO202" i="28"/>
  <c r="AM69" i="28"/>
  <c r="AO69" i="28"/>
  <c r="AN207" i="28"/>
  <c r="AO207" i="28"/>
  <c r="AM91" i="28"/>
  <c r="AO91" i="28"/>
  <c r="AM140" i="28"/>
  <c r="AO140" i="28"/>
  <c r="AM32" i="28"/>
  <c r="AO32" i="28"/>
  <c r="AN33" i="28"/>
  <c r="AO33" i="28"/>
  <c r="AM30" i="28"/>
  <c r="AO30" i="28"/>
  <c r="AM152" i="28"/>
  <c r="AO152" i="28"/>
  <c r="AM27" i="28"/>
  <c r="AO27" i="28"/>
  <c r="AM19" i="28"/>
  <c r="AO19" i="28"/>
  <c r="AN35" i="28"/>
  <c r="AO35" i="28"/>
  <c r="AM23" i="28"/>
  <c r="AO23" i="28"/>
  <c r="AM82" i="28"/>
  <c r="AO82" i="28"/>
  <c r="AM39" i="30"/>
  <c r="AO39" i="30"/>
  <c r="AN66" i="30"/>
  <c r="AO66" i="30"/>
  <c r="AN41" i="30"/>
  <c r="AO41" i="30"/>
  <c r="AG208" i="30"/>
  <c r="AM65" i="30"/>
  <c r="AO65" i="30"/>
  <c r="AM43" i="30"/>
  <c r="AO43" i="30"/>
  <c r="AM33" i="30"/>
  <c r="AO33" i="30"/>
  <c r="AN36" i="30"/>
  <c r="AO36" i="30"/>
  <c r="AM70" i="30"/>
  <c r="AO70" i="30"/>
  <c r="AN35" i="30"/>
  <c r="AO35" i="30"/>
  <c r="AM15" i="29"/>
  <c r="AO15" i="29"/>
  <c r="AN102" i="29"/>
  <c r="AO102" i="29"/>
  <c r="AN61" i="29"/>
  <c r="AO61" i="29"/>
  <c r="AN97" i="29"/>
  <c r="AO97" i="29"/>
  <c r="AM46" i="29"/>
  <c r="AO46" i="29"/>
  <c r="AN78" i="29"/>
  <c r="AO78" i="29"/>
  <c r="AM62" i="29"/>
  <c r="AO62" i="29"/>
  <c r="AN51" i="29"/>
  <c r="AO51" i="29"/>
  <c r="AN86" i="29"/>
  <c r="AO86" i="29"/>
  <c r="AM118" i="29"/>
  <c r="AO118" i="29"/>
  <c r="AN17" i="29"/>
  <c r="AO17" i="29"/>
  <c r="AM117" i="29"/>
  <c r="AO117" i="29"/>
  <c r="AN82" i="29"/>
  <c r="AO82" i="29"/>
  <c r="AN25" i="32"/>
  <c r="AO25" i="32"/>
  <c r="AN201" i="32"/>
  <c r="AO201" i="32"/>
  <c r="AM202" i="32"/>
  <c r="AO202" i="32"/>
  <c r="AN181" i="32"/>
  <c r="AO181" i="32"/>
  <c r="AN198" i="32"/>
  <c r="AO198" i="32"/>
  <c r="AM41" i="32"/>
  <c r="AO41" i="32"/>
  <c r="AN63" i="32"/>
  <c r="AO63" i="32"/>
  <c r="AN90" i="32"/>
  <c r="AO90" i="32"/>
  <c r="AM193" i="32"/>
  <c r="AO193" i="32"/>
  <c r="AM95" i="32"/>
  <c r="AO95" i="32"/>
  <c r="AN111" i="32"/>
  <c r="AO111" i="32"/>
  <c r="AM79" i="25"/>
  <c r="AN60" i="25"/>
  <c r="AO60" i="25"/>
  <c r="AN17" i="25"/>
  <c r="AO17" i="25"/>
  <c r="AN27" i="25"/>
  <c r="AO27" i="25"/>
  <c r="AN25" i="25"/>
  <c r="AO25" i="25"/>
  <c r="AN92" i="25"/>
  <c r="AO92" i="25"/>
  <c r="AM18" i="25"/>
  <c r="AM72" i="25"/>
  <c r="AM130" i="25"/>
  <c r="AO130" i="25"/>
  <c r="AM19" i="25"/>
  <c r="AN18" i="25"/>
  <c r="AN112" i="25"/>
  <c r="AM80" i="25"/>
  <c r="AO80" i="25"/>
  <c r="AN72" i="25"/>
  <c r="AN19" i="25"/>
  <c r="AM112" i="25"/>
  <c r="AM98" i="25"/>
  <c r="AN52" i="25"/>
  <c r="AO52" i="25"/>
  <c r="AN120" i="25"/>
  <c r="AO120" i="25"/>
  <c r="AN36" i="25"/>
  <c r="AO36" i="25"/>
  <c r="AM133" i="25"/>
  <c r="AO133" i="25"/>
  <c r="AM104" i="25"/>
  <c r="AO104" i="25"/>
  <c r="AN98" i="25"/>
  <c r="AN33" i="25"/>
  <c r="AO33" i="25"/>
  <c r="AM82" i="25"/>
  <c r="AO82" i="25"/>
  <c r="AM64" i="31"/>
  <c r="AN64" i="31"/>
  <c r="AM13" i="31"/>
  <c r="AG209" i="31"/>
  <c r="AN13" i="31"/>
  <c r="AN32" i="31"/>
  <c r="AN16" i="31"/>
  <c r="AN25" i="31"/>
  <c r="AM96" i="31"/>
  <c r="AN96" i="31"/>
  <c r="AM33" i="31"/>
  <c r="AN200" i="31"/>
  <c r="AN33" i="31"/>
  <c r="AM104" i="31"/>
  <c r="AN104" i="31"/>
  <c r="X215" i="31"/>
  <c r="X216" i="31" s="1"/>
  <c r="AN43" i="31"/>
  <c r="AM81" i="31"/>
  <c r="AM176" i="31"/>
  <c r="AN176" i="31"/>
  <c r="AN17" i="31"/>
  <c r="AM107" i="31"/>
  <c r="AN107" i="31"/>
  <c r="AM202" i="31"/>
  <c r="AN91" i="31"/>
  <c r="AM72" i="31"/>
  <c r="AN88" i="31"/>
  <c r="AN72" i="31"/>
  <c r="AM207" i="31"/>
  <c r="AM56" i="31"/>
  <c r="AN56" i="31"/>
  <c r="AM19" i="31"/>
  <c r="AM124" i="31"/>
  <c r="AN19" i="31"/>
  <c r="AN124" i="31"/>
  <c r="O215" i="31"/>
  <c r="O216" i="31" s="1"/>
  <c r="R215" i="31"/>
  <c r="R216" i="31" s="1"/>
  <c r="AM112" i="31"/>
  <c r="AM73" i="31"/>
  <c r="AM123" i="31"/>
  <c r="AN112" i="31"/>
  <c r="AN73" i="31"/>
  <c r="AN123" i="31"/>
  <c r="AN35" i="31"/>
  <c r="AM80" i="31"/>
  <c r="AM175" i="31"/>
  <c r="AN80" i="31"/>
  <c r="AM51" i="31"/>
  <c r="AN175" i="31"/>
  <c r="AN51" i="31"/>
  <c r="AM204" i="31"/>
  <c r="AN204" i="31"/>
  <c r="AM97" i="31"/>
  <c r="AN97" i="31"/>
  <c r="AM57" i="31"/>
  <c r="AN57" i="31"/>
  <c r="AN40" i="31"/>
  <c r="AM40" i="31"/>
  <c r="AM170" i="31"/>
  <c r="AM113" i="31"/>
  <c r="AN170" i="31"/>
  <c r="AN113" i="31"/>
  <c r="AM199" i="31"/>
  <c r="AN199" i="31"/>
  <c r="AE212" i="31"/>
  <c r="AE213" i="31" s="1"/>
  <c r="L213" i="31"/>
  <c r="AH20" i="31"/>
  <c r="AC222" i="31"/>
  <c r="AD222" i="31" s="1"/>
  <c r="AH54" i="31"/>
  <c r="AH38" i="31"/>
  <c r="AH101" i="31"/>
  <c r="AC221" i="31"/>
  <c r="AD221" i="31" s="1"/>
  <c r="AH192" i="31"/>
  <c r="AM83" i="31"/>
  <c r="AG210" i="23"/>
  <c r="AH210" i="23"/>
  <c r="AN120" i="23"/>
  <c r="AN117" i="23"/>
  <c r="AN149" i="23"/>
  <c r="AN119" i="23"/>
  <c r="AN131" i="23"/>
  <c r="AN126" i="23"/>
  <c r="AN150" i="23"/>
  <c r="AN152" i="23"/>
  <c r="AN153" i="23"/>
  <c r="AN118" i="23"/>
  <c r="AN128" i="23"/>
  <c r="AN125" i="23"/>
  <c r="AN161" i="23"/>
  <c r="AN115" i="23"/>
  <c r="AN134" i="23"/>
  <c r="AN162" i="23"/>
  <c r="AN157" i="23"/>
  <c r="AN206" i="23"/>
  <c r="AN132" i="23"/>
  <c r="AN124" i="23"/>
  <c r="AN154" i="23"/>
  <c r="AN112" i="23"/>
  <c r="AN114" i="23"/>
  <c r="AN155" i="23"/>
  <c r="AN129" i="23"/>
  <c r="AN151" i="23"/>
  <c r="AN116" i="23"/>
  <c r="AN121" i="23"/>
  <c r="AN113" i="23"/>
  <c r="AN130" i="23"/>
  <c r="AN156" i="23"/>
  <c r="AN158" i="23"/>
  <c r="AN122" i="23"/>
  <c r="AN42" i="23"/>
  <c r="AN123" i="23"/>
  <c r="AN159" i="23"/>
  <c r="AN160" i="23"/>
  <c r="AN133" i="23"/>
  <c r="AN127" i="23"/>
  <c r="AN176" i="23"/>
  <c r="AN183" i="23"/>
  <c r="AN170" i="23"/>
  <c r="AN35" i="23"/>
  <c r="AN110" i="23"/>
  <c r="AN107" i="23"/>
  <c r="AN39" i="23"/>
  <c r="AN168" i="23"/>
  <c r="R216" i="23"/>
  <c r="R217" i="23" s="1"/>
  <c r="AN31" i="23"/>
  <c r="AN32" i="23"/>
  <c r="AN89" i="23"/>
  <c r="AN24" i="23"/>
  <c r="AN73" i="23"/>
  <c r="AN171" i="23"/>
  <c r="AN76" i="23"/>
  <c r="AN181" i="23"/>
  <c r="AN94" i="23"/>
  <c r="AN111" i="23"/>
  <c r="AN60" i="23"/>
  <c r="AN65" i="23"/>
  <c r="AN203" i="23"/>
  <c r="AN81" i="23"/>
  <c r="U216" i="23"/>
  <c r="U217" i="23" s="1"/>
  <c r="O216" i="23"/>
  <c r="O217" i="23" s="1"/>
  <c r="AN14" i="23"/>
  <c r="AO14" i="23"/>
  <c r="AE213" i="23"/>
  <c r="AE214" i="23" s="1"/>
  <c r="L214" i="23"/>
  <c r="AN70" i="24"/>
  <c r="AO70" i="24"/>
  <c r="AM19" i="24"/>
  <c r="AO19" i="24"/>
  <c r="AN196" i="24"/>
  <c r="AO196" i="24"/>
  <c r="AN31" i="24"/>
  <c r="AO31" i="24"/>
  <c r="AN120" i="24"/>
  <c r="AO120" i="24"/>
  <c r="AM90" i="24"/>
  <c r="AO90" i="24"/>
  <c r="AM74" i="24"/>
  <c r="AO74" i="24"/>
  <c r="AN59" i="24"/>
  <c r="AO59" i="24"/>
  <c r="AM103" i="24"/>
  <c r="AO103" i="24"/>
  <c r="AN91" i="24"/>
  <c r="AO91" i="24"/>
  <c r="AN133" i="24"/>
  <c r="AO133" i="24"/>
  <c r="AN199" i="24"/>
  <c r="AO199" i="24"/>
  <c r="AM123" i="24"/>
  <c r="AO123" i="24"/>
  <c r="AN62" i="24"/>
  <c r="AO62" i="24"/>
  <c r="AM133" i="24"/>
  <c r="AM23" i="24"/>
  <c r="AN23" i="24"/>
  <c r="AN19" i="24"/>
  <c r="AN90" i="24"/>
  <c r="AN103" i="24"/>
  <c r="AN74" i="24"/>
  <c r="AH208" i="24"/>
  <c r="AM14" i="24"/>
  <c r="AN14" i="24"/>
  <c r="AG208" i="24"/>
  <c r="AM88" i="24"/>
  <c r="AM20" i="24"/>
  <c r="AM125" i="24"/>
  <c r="AN20" i="24"/>
  <c r="AN125" i="24"/>
  <c r="AM70" i="24"/>
  <c r="AN88" i="24"/>
  <c r="AM66" i="24"/>
  <c r="AM31" i="24"/>
  <c r="AN66" i="24"/>
  <c r="AM91" i="24"/>
  <c r="AM77" i="24"/>
  <c r="AN77" i="24"/>
  <c r="AM62" i="24"/>
  <c r="AM58" i="24"/>
  <c r="AN58" i="24"/>
  <c r="AM114" i="24"/>
  <c r="AN114" i="24"/>
  <c r="AM82" i="24"/>
  <c r="AM195" i="24"/>
  <c r="AN82" i="24"/>
  <c r="AN195" i="24"/>
  <c r="AN123" i="24"/>
  <c r="AM119" i="24"/>
  <c r="AM53" i="24"/>
  <c r="AM18" i="24"/>
  <c r="AN53" i="24"/>
  <c r="AN18" i="24"/>
  <c r="AM61" i="24"/>
  <c r="AN61" i="24"/>
  <c r="AM50" i="24"/>
  <c r="AN50" i="24"/>
  <c r="AM26" i="24"/>
  <c r="AN26" i="24"/>
  <c r="AM120" i="24"/>
  <c r="AM196" i="24"/>
  <c r="AN119" i="24"/>
  <c r="AM47" i="24"/>
  <c r="AN47" i="24"/>
  <c r="U214" i="24"/>
  <c r="U215" i="24" s="1"/>
  <c r="O214" i="24"/>
  <c r="O215" i="24" s="1"/>
  <c r="AM74" i="33"/>
  <c r="AO74" i="33"/>
  <c r="AN91" i="33"/>
  <c r="AO91" i="33"/>
  <c r="AN111" i="33"/>
  <c r="AO111" i="33"/>
  <c r="AM47" i="33"/>
  <c r="AO47" i="33"/>
  <c r="AM82" i="33"/>
  <c r="AO82" i="33"/>
  <c r="AN90" i="33"/>
  <c r="AO90" i="33"/>
  <c r="AM94" i="33"/>
  <c r="AO94" i="33"/>
  <c r="AN19" i="33"/>
  <c r="AO19" i="33"/>
  <c r="AM49" i="33"/>
  <c r="AO49" i="33"/>
  <c r="AN99" i="33"/>
  <c r="AO99" i="33"/>
  <c r="AM138" i="33"/>
  <c r="AO138" i="33"/>
  <c r="AM106" i="33"/>
  <c r="AO106" i="33"/>
  <c r="AM91" i="33"/>
  <c r="AM14" i="33"/>
  <c r="AN14" i="33"/>
  <c r="AH14" i="33"/>
  <c r="AG210" i="33"/>
  <c r="AN146" i="33"/>
  <c r="AM146" i="33"/>
  <c r="AN177" i="33"/>
  <c r="AM177" i="33"/>
  <c r="AN186" i="33"/>
  <c r="AM186" i="33"/>
  <c r="AN181" i="33"/>
  <c r="AM181" i="33"/>
  <c r="AN159" i="33"/>
  <c r="AM159" i="33"/>
  <c r="AN170" i="33"/>
  <c r="AM170" i="33"/>
  <c r="AN191" i="33"/>
  <c r="AM191" i="33"/>
  <c r="AN198" i="33"/>
  <c r="AM198" i="33"/>
  <c r="AN166" i="33"/>
  <c r="AM166" i="33"/>
  <c r="AM111" i="33"/>
  <c r="AN154" i="33"/>
  <c r="AM154" i="33"/>
  <c r="AM149" i="33"/>
  <c r="AN149" i="33"/>
  <c r="AN183" i="33"/>
  <c r="AM183" i="33"/>
  <c r="AN182" i="33"/>
  <c r="AM182" i="33"/>
  <c r="AN163" i="33"/>
  <c r="AM163" i="33"/>
  <c r="AN188" i="33"/>
  <c r="AM188" i="33"/>
  <c r="AM204" i="33"/>
  <c r="AN204" i="33"/>
  <c r="AM184" i="33"/>
  <c r="AN184" i="33"/>
  <c r="AM200" i="33"/>
  <c r="AN200" i="33"/>
  <c r="AM144" i="33"/>
  <c r="AN144" i="33"/>
  <c r="AN145" i="33"/>
  <c r="AM145" i="33"/>
  <c r="AN155" i="33"/>
  <c r="AM155" i="33"/>
  <c r="AN197" i="33"/>
  <c r="AM197" i="33"/>
  <c r="AN165" i="33"/>
  <c r="AM165" i="33"/>
  <c r="AN202" i="33"/>
  <c r="AM202" i="33"/>
  <c r="AM160" i="33"/>
  <c r="AN160" i="33"/>
  <c r="AN150" i="33"/>
  <c r="AM150" i="33"/>
  <c r="AN148" i="33"/>
  <c r="AM148" i="33"/>
  <c r="AM174" i="33"/>
  <c r="AN174" i="33"/>
  <c r="AN175" i="33"/>
  <c r="AM175" i="33"/>
  <c r="AN157" i="33"/>
  <c r="AM157" i="33"/>
  <c r="AN190" i="33"/>
  <c r="AM190" i="33"/>
  <c r="AM153" i="33"/>
  <c r="AN153" i="33"/>
  <c r="AM192" i="33"/>
  <c r="AN192" i="33"/>
  <c r="AM161" i="33"/>
  <c r="AN161" i="33"/>
  <c r="AM193" i="33"/>
  <c r="AN193" i="33"/>
  <c r="AN189" i="33"/>
  <c r="AM189" i="33"/>
  <c r="AM194" i="33"/>
  <c r="AN194" i="33"/>
  <c r="AN47" i="33"/>
  <c r="AM172" i="33"/>
  <c r="AN172" i="33"/>
  <c r="AM195" i="33"/>
  <c r="AN195" i="33"/>
  <c r="AM205" i="33"/>
  <c r="AN205" i="33"/>
  <c r="AM164" i="33"/>
  <c r="AN164" i="33"/>
  <c r="AM196" i="33"/>
  <c r="AN196" i="33"/>
  <c r="AM126" i="33"/>
  <c r="AN171" i="33"/>
  <c r="AM171" i="33"/>
  <c r="AM185" i="33"/>
  <c r="AN185" i="33"/>
  <c r="AN201" i="33"/>
  <c r="AM201" i="33"/>
  <c r="AM203" i="33"/>
  <c r="AN203" i="33"/>
  <c r="AM168" i="33"/>
  <c r="AN168" i="33"/>
  <c r="AM162" i="33"/>
  <c r="AN162" i="33"/>
  <c r="AN178" i="33"/>
  <c r="AM178" i="33"/>
  <c r="AM176" i="33"/>
  <c r="AN176" i="33"/>
  <c r="AN151" i="33"/>
  <c r="AM151" i="33"/>
  <c r="AN158" i="33"/>
  <c r="AM158" i="33"/>
  <c r="AN126" i="33"/>
  <c r="AM199" i="33"/>
  <c r="AN199" i="33"/>
  <c r="AM143" i="33"/>
  <c r="AN143" i="33"/>
  <c r="AN156" i="33"/>
  <c r="AM156" i="33"/>
  <c r="AN180" i="33"/>
  <c r="AM180" i="33"/>
  <c r="AN179" i="33"/>
  <c r="AM179" i="33"/>
  <c r="AM187" i="33"/>
  <c r="AN187" i="33"/>
  <c r="AM169" i="33"/>
  <c r="AN169" i="33"/>
  <c r="AN147" i="33"/>
  <c r="AM147" i="33"/>
  <c r="AM152" i="33"/>
  <c r="AN152" i="33"/>
  <c r="AN167" i="33"/>
  <c r="AM167" i="33"/>
  <c r="AM173" i="33"/>
  <c r="AN173" i="33"/>
  <c r="AM59" i="33"/>
  <c r="AN59" i="33"/>
  <c r="AN82" i="33"/>
  <c r="AM207" i="33"/>
  <c r="AM99" i="33"/>
  <c r="AN207" i="33"/>
  <c r="AM45" i="33"/>
  <c r="AN45" i="33"/>
  <c r="AM63" i="33"/>
  <c r="AN49" i="33"/>
  <c r="AN63" i="33"/>
  <c r="AM141" i="33"/>
  <c r="AN141" i="33"/>
  <c r="AM57" i="33"/>
  <c r="AN57" i="33"/>
  <c r="AM90" i="33"/>
  <c r="AM85" i="33"/>
  <c r="AM75" i="33"/>
  <c r="AN94" i="33"/>
  <c r="AM79" i="33"/>
  <c r="AM19" i="33"/>
  <c r="AM117" i="33"/>
  <c r="AN106" i="33"/>
  <c r="AN85" i="33"/>
  <c r="AN75" i="33"/>
  <c r="AM131" i="33"/>
  <c r="AM125" i="33"/>
  <c r="AN125" i="33"/>
  <c r="AN138" i="33"/>
  <c r="AN117" i="33"/>
  <c r="AM23" i="33"/>
  <c r="AN23" i="33"/>
  <c r="AM114" i="33"/>
  <c r="AN114" i="33"/>
  <c r="O212" i="33"/>
  <c r="O216" i="33" s="1"/>
  <c r="O217" i="33" s="1"/>
  <c r="AM98" i="33"/>
  <c r="AM119" i="33"/>
  <c r="AN98" i="33"/>
  <c r="AN119" i="33"/>
  <c r="AM103" i="33"/>
  <c r="AN131" i="33"/>
  <c r="AN103" i="33"/>
  <c r="L216" i="33"/>
  <c r="L217" i="33" s="1"/>
  <c r="AC223" i="33"/>
  <c r="AD223" i="33" s="1"/>
  <c r="AM125" i="27"/>
  <c r="AO125" i="27"/>
  <c r="AM14" i="27"/>
  <c r="AG207" i="27"/>
  <c r="AN14" i="27"/>
  <c r="AH207" i="27"/>
  <c r="AM23" i="27"/>
  <c r="AN98" i="27"/>
  <c r="AN74" i="27"/>
  <c r="AM119" i="27"/>
  <c r="AN119" i="27"/>
  <c r="AM103" i="27"/>
  <c r="AN103" i="27"/>
  <c r="AM115" i="27"/>
  <c r="AM25" i="27"/>
  <c r="AN25" i="27"/>
  <c r="AN111" i="27"/>
  <c r="AM95" i="27"/>
  <c r="AN23" i="27"/>
  <c r="AM70" i="27"/>
  <c r="AN70" i="27"/>
  <c r="AM191" i="27"/>
  <c r="AN191" i="27"/>
  <c r="AM45" i="27"/>
  <c r="AN45" i="27"/>
  <c r="AM58" i="27"/>
  <c r="AN58" i="27"/>
  <c r="X213" i="27"/>
  <c r="X214" i="27" s="1"/>
  <c r="AM82" i="27"/>
  <c r="AN82" i="27"/>
  <c r="AM106" i="27"/>
  <c r="AN106" i="27"/>
  <c r="AN133" i="27"/>
  <c r="AM42" i="27"/>
  <c r="AN42" i="27"/>
  <c r="AM31" i="27"/>
  <c r="AN31" i="27"/>
  <c r="AM195" i="27"/>
  <c r="AN195" i="27"/>
  <c r="AM47" i="27"/>
  <c r="AN47" i="27"/>
  <c r="L213" i="27"/>
  <c r="L214" i="27" s="1"/>
  <c r="AM71" i="27"/>
  <c r="AN71" i="27"/>
  <c r="AE210" i="27"/>
  <c r="AE211" i="27" s="1"/>
  <c r="L211" i="27"/>
  <c r="AM125" i="25"/>
  <c r="AN125" i="25"/>
  <c r="AH209" i="25"/>
  <c r="AG209" i="25"/>
  <c r="AM14" i="25"/>
  <c r="AN14" i="25"/>
  <c r="X215" i="25"/>
  <c r="X216" i="25" s="1"/>
  <c r="AN154" i="25"/>
  <c r="AM154" i="25"/>
  <c r="AM186" i="25"/>
  <c r="AN186" i="25"/>
  <c r="AM188" i="25"/>
  <c r="AN188" i="25"/>
  <c r="AN187" i="25"/>
  <c r="AM187" i="25"/>
  <c r="AM179" i="25"/>
  <c r="AN179" i="25"/>
  <c r="AN151" i="25"/>
  <c r="AM151" i="25"/>
  <c r="AM192" i="25"/>
  <c r="AN192" i="25"/>
  <c r="AN150" i="25"/>
  <c r="AM150" i="25"/>
  <c r="AM152" i="25"/>
  <c r="AN152" i="25"/>
  <c r="AM191" i="25"/>
  <c r="AN191" i="25"/>
  <c r="AM163" i="25"/>
  <c r="AN163" i="25"/>
  <c r="AM153" i="25"/>
  <c r="AN153" i="25"/>
  <c r="AM158" i="25"/>
  <c r="AN158" i="25"/>
  <c r="AM149" i="25"/>
  <c r="AN149" i="25"/>
  <c r="AN157" i="25"/>
  <c r="AM157" i="25"/>
  <c r="AM182" i="25"/>
  <c r="AN182" i="25"/>
  <c r="AM160" i="25"/>
  <c r="AN160" i="25"/>
  <c r="AM47" i="25"/>
  <c r="AN156" i="25"/>
  <c r="AM156" i="25"/>
  <c r="AN181" i="25"/>
  <c r="AM181" i="25"/>
  <c r="AN161" i="25"/>
  <c r="AM161" i="25"/>
  <c r="AM184" i="25"/>
  <c r="AN184" i="25"/>
  <c r="AM178" i="25"/>
  <c r="AN178" i="25"/>
  <c r="AN47" i="25"/>
  <c r="AM185" i="25"/>
  <c r="AN185" i="25"/>
  <c r="AN183" i="25"/>
  <c r="AM183" i="25"/>
  <c r="AM190" i="25"/>
  <c r="AN190" i="25"/>
  <c r="AN180" i="25"/>
  <c r="AM180" i="25"/>
  <c r="AN189" i="25"/>
  <c r="AM189" i="25"/>
  <c r="AM162" i="25"/>
  <c r="AN162" i="25"/>
  <c r="AN155" i="25"/>
  <c r="AM155" i="25"/>
  <c r="AN159" i="25"/>
  <c r="AM159" i="25"/>
  <c r="AM71" i="25"/>
  <c r="AN80" i="25"/>
  <c r="AM17" i="25"/>
  <c r="AM27" i="25"/>
  <c r="AN104" i="25"/>
  <c r="AM117" i="25"/>
  <c r="AN117" i="25"/>
  <c r="AM54" i="25"/>
  <c r="AN54" i="25"/>
  <c r="U215" i="25"/>
  <c r="U216" i="25" s="1"/>
  <c r="AM63" i="25"/>
  <c r="AM34" i="25"/>
  <c r="AN34" i="25"/>
  <c r="AM76" i="25"/>
  <c r="AN76" i="25"/>
  <c r="AM84" i="25"/>
  <c r="AN84" i="25"/>
  <c r="AM111" i="25"/>
  <c r="AM28" i="25"/>
  <c r="AN111" i="25"/>
  <c r="AN28" i="25"/>
  <c r="AM44" i="25"/>
  <c r="AN44" i="25"/>
  <c r="AM52" i="25"/>
  <c r="AM92" i="25"/>
  <c r="AN71" i="25"/>
  <c r="AM20" i="25"/>
  <c r="AN20" i="25"/>
  <c r="AM60" i="25"/>
  <c r="AM120" i="25"/>
  <c r="AN63" i="25"/>
  <c r="AM87" i="25"/>
  <c r="AN87" i="25"/>
  <c r="AM33" i="25"/>
  <c r="L215" i="25"/>
  <c r="L216" i="25" s="1"/>
  <c r="AM68" i="25"/>
  <c r="AM108" i="25"/>
  <c r="AN68" i="25"/>
  <c r="AN108" i="25"/>
  <c r="AM25" i="25"/>
  <c r="AN79" i="25"/>
  <c r="AM36" i="25"/>
  <c r="AM198" i="29"/>
  <c r="AO198" i="29"/>
  <c r="AN124" i="29"/>
  <c r="AO124" i="29"/>
  <c r="AN129" i="29"/>
  <c r="AO129" i="29"/>
  <c r="AM124" i="29"/>
  <c r="AN117" i="29"/>
  <c r="AM57" i="29"/>
  <c r="AH13" i="29"/>
  <c r="AG208" i="29"/>
  <c r="AM13" i="29"/>
  <c r="AN57" i="29"/>
  <c r="AN13" i="29"/>
  <c r="AN152" i="29"/>
  <c r="AM152" i="29"/>
  <c r="AN178" i="29"/>
  <c r="AM178" i="29"/>
  <c r="AN142" i="29"/>
  <c r="AM142" i="29"/>
  <c r="AN165" i="29"/>
  <c r="AM165" i="29"/>
  <c r="AM161" i="29"/>
  <c r="AN161" i="29"/>
  <c r="AN139" i="29"/>
  <c r="AM139" i="29"/>
  <c r="AN131" i="29"/>
  <c r="AM131" i="29"/>
  <c r="AN171" i="29"/>
  <c r="AM171" i="29"/>
  <c r="AM137" i="29"/>
  <c r="AN137" i="29"/>
  <c r="AM132" i="29"/>
  <c r="AN132" i="29"/>
  <c r="AN188" i="29"/>
  <c r="AM188" i="29"/>
  <c r="AN176" i="29"/>
  <c r="AM176" i="29"/>
  <c r="AN145" i="29"/>
  <c r="AM145" i="29"/>
  <c r="AN182" i="29"/>
  <c r="AM182" i="29"/>
  <c r="AM169" i="29"/>
  <c r="AN169" i="29"/>
  <c r="AN189" i="29"/>
  <c r="AM189" i="29"/>
  <c r="AN162" i="29"/>
  <c r="AM162" i="29"/>
  <c r="AN160" i="29"/>
  <c r="AM160" i="29"/>
  <c r="AM194" i="29"/>
  <c r="AN194" i="29"/>
  <c r="AM193" i="29"/>
  <c r="AN193" i="29"/>
  <c r="AM191" i="29"/>
  <c r="AN191" i="29"/>
  <c r="AN195" i="29"/>
  <c r="AM195" i="29"/>
  <c r="AM153" i="29"/>
  <c r="AN153" i="29"/>
  <c r="AN183" i="29"/>
  <c r="AM183" i="29"/>
  <c r="AN140" i="29"/>
  <c r="AM140" i="29"/>
  <c r="AN138" i="29"/>
  <c r="AM138" i="29"/>
  <c r="AN94" i="29"/>
  <c r="AN155" i="29"/>
  <c r="AM155" i="29"/>
  <c r="AN184" i="29"/>
  <c r="AM184" i="29"/>
  <c r="AN187" i="29"/>
  <c r="AM187" i="29"/>
  <c r="AN177" i="29"/>
  <c r="AM177" i="29"/>
  <c r="AM166" i="29"/>
  <c r="AN166" i="29"/>
  <c r="AN141" i="29"/>
  <c r="AM141" i="29"/>
  <c r="AN130" i="29"/>
  <c r="AM130" i="29"/>
  <c r="AM150" i="29"/>
  <c r="AN150" i="29"/>
  <c r="AM41" i="29"/>
  <c r="AN149" i="29"/>
  <c r="AM149" i="29"/>
  <c r="AN168" i="29"/>
  <c r="AM168" i="29"/>
  <c r="AM174" i="29"/>
  <c r="AN174" i="29"/>
  <c r="AN157" i="29"/>
  <c r="AM157" i="29"/>
  <c r="AN143" i="29"/>
  <c r="AM143" i="29"/>
  <c r="AM163" i="29"/>
  <c r="AN163" i="29"/>
  <c r="AM185" i="29"/>
  <c r="AN185" i="29"/>
  <c r="AM144" i="29"/>
  <c r="AN144" i="29"/>
  <c r="AN148" i="29"/>
  <c r="AM148" i="29"/>
  <c r="AN179" i="29"/>
  <c r="AM179" i="29"/>
  <c r="AM147" i="29"/>
  <c r="AN147" i="29"/>
  <c r="AN180" i="29"/>
  <c r="AM180" i="29"/>
  <c r="AM82" i="29"/>
  <c r="AN41" i="29"/>
  <c r="AM43" i="29"/>
  <c r="AN181" i="29"/>
  <c r="AM181" i="29"/>
  <c r="AM146" i="29"/>
  <c r="AN146" i="29"/>
  <c r="AN175" i="29"/>
  <c r="AM175" i="29"/>
  <c r="AM151" i="29"/>
  <c r="AN151" i="29"/>
  <c r="AN164" i="29"/>
  <c r="AM164" i="29"/>
  <c r="AN136" i="29"/>
  <c r="AM136" i="29"/>
  <c r="AM61" i="29"/>
  <c r="AM129" i="29"/>
  <c r="AN43" i="29"/>
  <c r="AN158" i="29"/>
  <c r="AM158" i="29"/>
  <c r="AN154" i="29"/>
  <c r="AM154" i="29"/>
  <c r="AM167" i="29"/>
  <c r="AN167" i="29"/>
  <c r="AN172" i="29"/>
  <c r="AM172" i="29"/>
  <c r="AM133" i="29"/>
  <c r="AN133" i="29"/>
  <c r="AM190" i="29"/>
  <c r="AN190" i="29"/>
  <c r="AN192" i="29"/>
  <c r="AM192" i="29"/>
  <c r="AM159" i="29"/>
  <c r="AN159" i="29"/>
  <c r="AM173" i="29"/>
  <c r="AN173" i="29"/>
  <c r="AM186" i="29"/>
  <c r="AN186" i="29"/>
  <c r="AN170" i="29"/>
  <c r="AM170" i="29"/>
  <c r="AN156" i="29"/>
  <c r="AM156" i="29"/>
  <c r="AN134" i="29"/>
  <c r="AM134" i="29"/>
  <c r="AN135" i="29"/>
  <c r="AM135" i="29"/>
  <c r="AN15" i="29"/>
  <c r="AM16" i="29"/>
  <c r="AM35" i="29"/>
  <c r="AN16" i="29"/>
  <c r="AM201" i="29"/>
  <c r="AN35" i="29"/>
  <c r="AN201" i="29"/>
  <c r="AN46" i="29"/>
  <c r="AM33" i="29"/>
  <c r="AN33" i="29"/>
  <c r="AM30" i="29"/>
  <c r="AM65" i="29"/>
  <c r="AN62" i="29"/>
  <c r="AN65" i="29"/>
  <c r="AM110" i="29"/>
  <c r="AM102" i="29"/>
  <c r="AN110" i="29"/>
  <c r="AM49" i="29"/>
  <c r="AN49" i="29"/>
  <c r="AM51" i="29"/>
  <c r="AM17" i="29"/>
  <c r="AN30" i="29"/>
  <c r="AM59" i="29"/>
  <c r="U214" i="29"/>
  <c r="U215" i="29" s="1"/>
  <c r="AN198" i="29"/>
  <c r="AN59" i="29"/>
  <c r="AM86" i="29"/>
  <c r="X214" i="29"/>
  <c r="X215" i="29" s="1"/>
  <c r="AM97" i="29"/>
  <c r="AM78" i="29"/>
  <c r="AM203" i="29"/>
  <c r="AN203" i="29"/>
  <c r="AM27" i="29"/>
  <c r="AN27" i="29"/>
  <c r="AN118" i="29"/>
  <c r="AM73" i="29"/>
  <c r="AN73" i="29"/>
  <c r="R214" i="29"/>
  <c r="R215" i="29" s="1"/>
  <c r="AC220" i="29"/>
  <c r="AD220" i="29" s="1"/>
  <c r="AC221" i="29"/>
  <c r="AD221" i="29" s="1"/>
  <c r="AN147" i="30"/>
  <c r="AM147" i="30"/>
  <c r="AN130" i="30"/>
  <c r="AM130" i="30"/>
  <c r="AM193" i="30"/>
  <c r="AN193" i="30"/>
  <c r="AN154" i="30"/>
  <c r="AM154" i="30"/>
  <c r="AN198" i="30"/>
  <c r="AM198" i="30"/>
  <c r="AN152" i="30"/>
  <c r="AM152" i="30"/>
  <c r="AN166" i="30"/>
  <c r="AM166" i="30"/>
  <c r="AN127" i="30"/>
  <c r="AM127" i="30"/>
  <c r="AN102" i="30"/>
  <c r="AM102" i="30"/>
  <c r="AN88" i="30"/>
  <c r="AM88" i="30"/>
  <c r="AN145" i="30"/>
  <c r="AM145" i="30"/>
  <c r="AM105" i="30"/>
  <c r="AN105" i="30"/>
  <c r="AN99" i="30"/>
  <c r="AM99" i="30"/>
  <c r="AN104" i="30"/>
  <c r="AM104" i="30"/>
  <c r="AN205" i="30"/>
  <c r="AM205" i="30"/>
  <c r="AN132" i="30"/>
  <c r="AM132" i="30"/>
  <c r="AN186" i="30"/>
  <c r="AM186" i="30"/>
  <c r="AN139" i="30"/>
  <c r="AM139" i="30"/>
  <c r="AM141" i="30"/>
  <c r="AN141" i="30"/>
  <c r="AN199" i="30"/>
  <c r="AM199" i="30"/>
  <c r="AN100" i="30"/>
  <c r="AM100" i="30"/>
  <c r="AM157" i="30"/>
  <c r="AN157" i="30"/>
  <c r="AM165" i="30"/>
  <c r="AN165" i="30"/>
  <c r="AN137" i="30"/>
  <c r="AM137" i="30"/>
  <c r="AN169" i="30"/>
  <c r="AM169" i="30"/>
  <c r="AM134" i="30"/>
  <c r="AN134" i="30"/>
  <c r="AN170" i="30"/>
  <c r="AM170" i="30"/>
  <c r="AM172" i="30"/>
  <c r="AN172" i="30"/>
  <c r="AM107" i="30"/>
  <c r="AN107" i="30"/>
  <c r="AN116" i="30"/>
  <c r="AM116" i="30"/>
  <c r="AN98" i="30"/>
  <c r="AM98" i="30"/>
  <c r="AM188" i="30"/>
  <c r="AN188" i="30"/>
  <c r="AN124" i="30"/>
  <c r="AM124" i="30"/>
  <c r="AN191" i="30"/>
  <c r="AM191" i="30"/>
  <c r="AN179" i="30"/>
  <c r="AM179" i="30"/>
  <c r="AM111" i="30"/>
  <c r="AN111" i="30"/>
  <c r="AM123" i="30"/>
  <c r="AN123" i="30"/>
  <c r="AM128" i="30"/>
  <c r="AN128" i="30"/>
  <c r="AN151" i="30"/>
  <c r="AM151" i="30"/>
  <c r="AN175" i="30"/>
  <c r="AM175" i="30"/>
  <c r="AM153" i="30"/>
  <c r="AN153" i="30"/>
  <c r="AM129" i="30"/>
  <c r="AN129" i="30"/>
  <c r="AM117" i="30"/>
  <c r="AN117" i="30"/>
  <c r="AN158" i="30"/>
  <c r="AM158" i="30"/>
  <c r="AN171" i="30"/>
  <c r="AM171" i="30"/>
  <c r="AM201" i="30"/>
  <c r="AN201" i="30"/>
  <c r="AM142" i="30"/>
  <c r="AN142" i="30"/>
  <c r="AM110" i="30"/>
  <c r="AN110" i="30"/>
  <c r="AN164" i="30"/>
  <c r="AM164" i="30"/>
  <c r="AN95" i="30"/>
  <c r="AM95" i="30"/>
  <c r="AM97" i="30"/>
  <c r="AN97" i="30"/>
  <c r="AN177" i="30"/>
  <c r="AM177" i="30"/>
  <c r="AM133" i="30"/>
  <c r="AN133" i="30"/>
  <c r="AN206" i="30"/>
  <c r="AM206" i="30"/>
  <c r="AM87" i="30"/>
  <c r="AN87" i="30"/>
  <c r="AN91" i="30"/>
  <c r="AM91" i="30"/>
  <c r="AN183" i="30"/>
  <c r="AM183" i="30"/>
  <c r="AM149" i="30"/>
  <c r="AN149" i="30"/>
  <c r="AM114" i="30"/>
  <c r="AN114" i="30"/>
  <c r="AM125" i="30"/>
  <c r="AN125" i="30"/>
  <c r="AN131" i="30"/>
  <c r="AM131" i="30"/>
  <c r="AM194" i="30"/>
  <c r="AN194" i="30"/>
  <c r="AM93" i="30"/>
  <c r="AN93" i="30"/>
  <c r="AN182" i="30"/>
  <c r="AM182" i="30"/>
  <c r="AM112" i="30"/>
  <c r="AN112" i="30"/>
  <c r="AM138" i="30"/>
  <c r="AN138" i="30"/>
  <c r="AN122" i="30"/>
  <c r="AM122" i="30"/>
  <c r="AN176" i="30"/>
  <c r="AM176" i="30"/>
  <c r="AM180" i="30"/>
  <c r="AN180" i="30"/>
  <c r="AN162" i="30"/>
  <c r="AM162" i="30"/>
  <c r="AM51" i="30"/>
  <c r="AM202" i="30"/>
  <c r="AN202" i="30"/>
  <c r="AN118" i="30"/>
  <c r="AM118" i="30"/>
  <c r="AN140" i="30"/>
  <c r="AM140" i="30"/>
  <c r="AN196" i="30"/>
  <c r="AM196" i="30"/>
  <c r="AN156" i="30"/>
  <c r="AM156" i="30"/>
  <c r="AN126" i="30"/>
  <c r="AM126" i="30"/>
  <c r="AM108" i="30"/>
  <c r="AN108" i="30"/>
  <c r="AM189" i="30"/>
  <c r="AN189" i="30"/>
  <c r="AM113" i="30"/>
  <c r="AN113" i="30"/>
  <c r="AM109" i="30"/>
  <c r="AN109" i="30"/>
  <c r="AN150" i="30"/>
  <c r="AM150" i="30"/>
  <c r="AM89" i="30"/>
  <c r="AN89" i="30"/>
  <c r="AN204" i="30"/>
  <c r="AM204" i="30"/>
  <c r="AM187" i="30"/>
  <c r="AN187" i="30"/>
  <c r="AM160" i="30"/>
  <c r="AN160" i="30"/>
  <c r="AN106" i="30"/>
  <c r="AM106" i="30"/>
  <c r="AN115" i="30"/>
  <c r="AM115" i="30"/>
  <c r="AN163" i="30"/>
  <c r="AM163" i="30"/>
  <c r="AN86" i="30"/>
  <c r="AM86" i="30"/>
  <c r="AN178" i="30"/>
  <c r="AM178" i="30"/>
  <c r="AN167" i="30"/>
  <c r="AM167" i="30"/>
  <c r="AM181" i="30"/>
  <c r="AN181" i="30"/>
  <c r="AN92" i="30"/>
  <c r="AM92" i="30"/>
  <c r="AM185" i="30"/>
  <c r="AN185" i="30"/>
  <c r="AN159" i="30"/>
  <c r="AM159" i="30"/>
  <c r="AN119" i="30"/>
  <c r="AM119" i="30"/>
  <c r="AM197" i="30"/>
  <c r="AN197" i="30"/>
  <c r="AN143" i="30"/>
  <c r="AM143" i="30"/>
  <c r="AN90" i="30"/>
  <c r="AM90" i="30"/>
  <c r="AN200" i="30"/>
  <c r="AM200" i="30"/>
  <c r="AN168" i="30"/>
  <c r="AM168" i="30"/>
  <c r="AM96" i="30"/>
  <c r="AN96" i="30"/>
  <c r="AN184" i="30"/>
  <c r="AM184" i="30"/>
  <c r="AN135" i="30"/>
  <c r="AM135" i="30"/>
  <c r="AN148" i="30"/>
  <c r="AM148" i="30"/>
  <c r="AM161" i="30"/>
  <c r="AN161" i="30"/>
  <c r="AM136" i="30"/>
  <c r="AN136" i="30"/>
  <c r="AM103" i="30"/>
  <c r="AN103" i="30"/>
  <c r="AM120" i="30"/>
  <c r="AN120" i="30"/>
  <c r="AM195" i="30"/>
  <c r="AN195" i="30"/>
  <c r="AN144" i="30"/>
  <c r="AM144" i="30"/>
  <c r="AN192" i="30"/>
  <c r="AM192" i="30"/>
  <c r="AM190" i="30"/>
  <c r="AN190" i="30"/>
  <c r="AN146" i="30"/>
  <c r="AM146" i="30"/>
  <c r="AN174" i="30"/>
  <c r="AM174" i="30"/>
  <c r="AM121" i="30"/>
  <c r="AN121" i="30"/>
  <c r="AM101" i="30"/>
  <c r="AN101" i="30"/>
  <c r="AN155" i="30"/>
  <c r="AM155" i="30"/>
  <c r="AN94" i="30"/>
  <c r="AM94" i="30"/>
  <c r="AM203" i="30"/>
  <c r="AN203" i="30"/>
  <c r="AM173" i="30"/>
  <c r="AN173" i="30"/>
  <c r="AM52" i="30"/>
  <c r="AN70" i="30"/>
  <c r="AN52" i="30"/>
  <c r="AN65" i="30"/>
  <c r="AN43" i="30"/>
  <c r="AN51" i="30"/>
  <c r="AM18" i="30"/>
  <c r="AA214" i="30"/>
  <c r="AA215" i="30" s="1"/>
  <c r="AM44" i="30"/>
  <c r="X214" i="30"/>
  <c r="X215" i="30" s="1"/>
  <c r="AN44" i="30"/>
  <c r="AM22" i="30"/>
  <c r="AN22" i="30"/>
  <c r="AN19" i="30"/>
  <c r="AM36" i="30"/>
  <c r="AM35" i="30"/>
  <c r="AN57" i="30"/>
  <c r="AM73" i="30"/>
  <c r="AN73" i="30"/>
  <c r="AN33" i="30"/>
  <c r="AM41" i="30"/>
  <c r="AM62" i="30"/>
  <c r="AN62" i="30"/>
  <c r="AM49" i="30"/>
  <c r="AN49" i="30"/>
  <c r="AM66" i="30"/>
  <c r="AM81" i="30"/>
  <c r="AM27" i="30"/>
  <c r="AN81" i="30"/>
  <c r="U214" i="30"/>
  <c r="U215" i="30" s="1"/>
  <c r="AC220" i="30"/>
  <c r="AD220" i="30" s="1"/>
  <c r="AN27" i="30"/>
  <c r="L210" i="30"/>
  <c r="AC221" i="30"/>
  <c r="AD221" i="30" s="1"/>
  <c r="AM128" i="28"/>
  <c r="AM83" i="28"/>
  <c r="AN69" i="28"/>
  <c r="AN128" i="28"/>
  <c r="AN83" i="28"/>
  <c r="AM99" i="28"/>
  <c r="AN99" i="28"/>
  <c r="AM126" i="28"/>
  <c r="AM124" i="28"/>
  <c r="AN179" i="28"/>
  <c r="AM179" i="28"/>
  <c r="AN67" i="28"/>
  <c r="AM67" i="28"/>
  <c r="AN185" i="28"/>
  <c r="AM185" i="28"/>
  <c r="AM167" i="28"/>
  <c r="AN167" i="28"/>
  <c r="AN68" i="28"/>
  <c r="AM68" i="28"/>
  <c r="AN169" i="28"/>
  <c r="AM169" i="28"/>
  <c r="AM174" i="28"/>
  <c r="AN174" i="28"/>
  <c r="AN173" i="28"/>
  <c r="AM173" i="28"/>
  <c r="AM59" i="28"/>
  <c r="AN59" i="28"/>
  <c r="AN51" i="28"/>
  <c r="AM51" i="28"/>
  <c r="AN56" i="28"/>
  <c r="AM56" i="28"/>
  <c r="AN171" i="28"/>
  <c r="AM171" i="28"/>
  <c r="AN54" i="28"/>
  <c r="AM54" i="28"/>
  <c r="AM55" i="28"/>
  <c r="AN55" i="28"/>
  <c r="AN61" i="28"/>
  <c r="AM61" i="28"/>
  <c r="AM183" i="28"/>
  <c r="AN183" i="28"/>
  <c r="AM53" i="28"/>
  <c r="AN53" i="28"/>
  <c r="AN168" i="28"/>
  <c r="AM168" i="28"/>
  <c r="AM60" i="28"/>
  <c r="AN60" i="28"/>
  <c r="AM176" i="28"/>
  <c r="AN176" i="28"/>
  <c r="AN52" i="28"/>
  <c r="AM52" i="28"/>
  <c r="AN62" i="28"/>
  <c r="AM62" i="28"/>
  <c r="AN63" i="28"/>
  <c r="AM63" i="28"/>
  <c r="AN175" i="28"/>
  <c r="AM175" i="28"/>
  <c r="AM33" i="28"/>
  <c r="AN65" i="28"/>
  <c r="AM65" i="28"/>
  <c r="AN48" i="28"/>
  <c r="AM48" i="28"/>
  <c r="AN64" i="28"/>
  <c r="AM64" i="28"/>
  <c r="AN57" i="28"/>
  <c r="AM57" i="28"/>
  <c r="AN178" i="28"/>
  <c r="AM178" i="28"/>
  <c r="AN180" i="28"/>
  <c r="AM180" i="28"/>
  <c r="AN43" i="28"/>
  <c r="AM43" i="28"/>
  <c r="AM181" i="28"/>
  <c r="AN181" i="28"/>
  <c r="AN58" i="28"/>
  <c r="AM58" i="28"/>
  <c r="AN47" i="28"/>
  <c r="AM47" i="28"/>
  <c r="AN166" i="28"/>
  <c r="AM166" i="28"/>
  <c r="AN172" i="28"/>
  <c r="AM172" i="28"/>
  <c r="AN50" i="28"/>
  <c r="AM50" i="28"/>
  <c r="AM202" i="28"/>
  <c r="AN182" i="28"/>
  <c r="AM182" i="28"/>
  <c r="AN44" i="28"/>
  <c r="AM44" i="28"/>
  <c r="AN66" i="28"/>
  <c r="AM66" i="28"/>
  <c r="AM49" i="28"/>
  <c r="AN49" i="28"/>
  <c r="AN46" i="28"/>
  <c r="AM46" i="28"/>
  <c r="AM177" i="28"/>
  <c r="AN177" i="28"/>
  <c r="AN45" i="28"/>
  <c r="AM45" i="28"/>
  <c r="AN170" i="28"/>
  <c r="AM170" i="28"/>
  <c r="AM184" i="28"/>
  <c r="AN184" i="28"/>
  <c r="AN91" i="28"/>
  <c r="AM199" i="28"/>
  <c r="AM26" i="28"/>
  <c r="AN199" i="28"/>
  <c r="AN82" i="28"/>
  <c r="AN152" i="28"/>
  <c r="AN27" i="28"/>
  <c r="AM21" i="28"/>
  <c r="AN21" i="28"/>
  <c r="AN32" i="28"/>
  <c r="R217" i="28"/>
  <c r="R218" i="28" s="1"/>
  <c r="AM207" i="28"/>
  <c r="X217" i="28"/>
  <c r="X218" i="28" s="1"/>
  <c r="AM22" i="28"/>
  <c r="AN22" i="28"/>
  <c r="AM25" i="28"/>
  <c r="AN25" i="28"/>
  <c r="AN23" i="28"/>
  <c r="U217" i="28"/>
  <c r="U218" i="28" s="1"/>
  <c r="AM112" i="28"/>
  <c r="AN112" i="28"/>
  <c r="AM131" i="28"/>
  <c r="AM14" i="28"/>
  <c r="AN131" i="28"/>
  <c r="AM35" i="28"/>
  <c r="AM136" i="28"/>
  <c r="AN136" i="28"/>
  <c r="AN126" i="28"/>
  <c r="AM163" i="28"/>
  <c r="AN163" i="28"/>
  <c r="AM144" i="28"/>
  <c r="AN14" i="28"/>
  <c r="AM20" i="28"/>
  <c r="AN20" i="28"/>
  <c r="AM15" i="28"/>
  <c r="AN15" i="28"/>
  <c r="AN144" i="28"/>
  <c r="AM115" i="28"/>
  <c r="AM186" i="28"/>
  <c r="AN19" i="28"/>
  <c r="AN115" i="28"/>
  <c r="AN186" i="28"/>
  <c r="O217" i="28"/>
  <c r="O218" i="28" s="1"/>
  <c r="AE214" i="28"/>
  <c r="AE215" i="28" s="1"/>
  <c r="L215" i="28"/>
  <c r="AC224" i="28"/>
  <c r="AD224" i="28" s="1"/>
  <c r="AM160" i="22"/>
  <c r="AM180" i="22"/>
  <c r="AM162" i="22"/>
  <c r="AM182" i="22"/>
  <c r="AM175" i="22"/>
  <c r="AM177" i="22"/>
  <c r="AM25" i="22"/>
  <c r="AM158" i="22"/>
  <c r="AM183" i="22"/>
  <c r="AM159" i="22"/>
  <c r="AM181" i="22"/>
  <c r="AM157" i="22"/>
  <c r="AM161" i="22"/>
  <c r="AM176" i="22"/>
  <c r="AM154" i="22"/>
  <c r="AM96" i="22"/>
  <c r="AM31" i="22"/>
  <c r="AM155" i="22"/>
  <c r="AM178" i="22"/>
  <c r="AM156" i="22"/>
  <c r="AM179" i="22"/>
  <c r="AM48" i="22"/>
  <c r="AM23" i="22"/>
  <c r="AM45" i="22"/>
  <c r="AM32" i="22"/>
  <c r="AM128" i="22"/>
  <c r="AM70" i="22"/>
  <c r="AM87" i="22"/>
  <c r="AM54" i="22"/>
  <c r="AM94" i="22"/>
  <c r="AM40" i="22"/>
  <c r="AM14" i="22"/>
  <c r="AM29" i="22"/>
  <c r="AM76" i="22"/>
  <c r="AC219" i="22"/>
  <c r="AD219" i="22" s="1"/>
  <c r="AM120" i="22"/>
  <c r="AM174" i="32"/>
  <c r="AM114" i="32"/>
  <c r="AM74" i="32"/>
  <c r="AN74" i="32"/>
  <c r="AM103" i="32"/>
  <c r="AN103" i="32"/>
  <c r="AM30" i="32"/>
  <c r="AN193" i="32"/>
  <c r="AN41" i="32"/>
  <c r="AN79" i="32"/>
  <c r="AN30" i="32"/>
  <c r="O211" i="32"/>
  <c r="AM33" i="32"/>
  <c r="AN33" i="32"/>
  <c r="AM152" i="32"/>
  <c r="AN152" i="32"/>
  <c r="AM120" i="32"/>
  <c r="AN120" i="32"/>
  <c r="AN143" i="32"/>
  <c r="AM143" i="32"/>
  <c r="AN136" i="32"/>
  <c r="AM136" i="32"/>
  <c r="AM79" i="32"/>
  <c r="AM201" i="32"/>
  <c r="AN138" i="32"/>
  <c r="AM138" i="32"/>
  <c r="AN155" i="32"/>
  <c r="AM155" i="32"/>
  <c r="AM121" i="32"/>
  <c r="AN121" i="32"/>
  <c r="AM115" i="32"/>
  <c r="AN115" i="32"/>
  <c r="AN159" i="32"/>
  <c r="AM159" i="32"/>
  <c r="AN154" i="32"/>
  <c r="AM154" i="32"/>
  <c r="AM131" i="32"/>
  <c r="AN131" i="32"/>
  <c r="AN146" i="32"/>
  <c r="AM146" i="32"/>
  <c r="AM160" i="32"/>
  <c r="AN160" i="32"/>
  <c r="AM158" i="32"/>
  <c r="AN158" i="32"/>
  <c r="AN142" i="32"/>
  <c r="AM142" i="32"/>
  <c r="AM129" i="32"/>
  <c r="AN129" i="32"/>
  <c r="AM133" i="32"/>
  <c r="AN133" i="32"/>
  <c r="AN124" i="32"/>
  <c r="AM124" i="32"/>
  <c r="AN144" i="32"/>
  <c r="AM144" i="32"/>
  <c r="AN130" i="32"/>
  <c r="AM130" i="32"/>
  <c r="AM147" i="32"/>
  <c r="AN147" i="32"/>
  <c r="AM117" i="32"/>
  <c r="AN117" i="32"/>
  <c r="AN148" i="32"/>
  <c r="AM148" i="32"/>
  <c r="AN123" i="32"/>
  <c r="AM123" i="32"/>
  <c r="AN116" i="32"/>
  <c r="AM116" i="32"/>
  <c r="AM145" i="32"/>
  <c r="AN145" i="32"/>
  <c r="AM141" i="32"/>
  <c r="AN141" i="32"/>
  <c r="AN119" i="32"/>
  <c r="AM119" i="32"/>
  <c r="AN153" i="32"/>
  <c r="AM153" i="32"/>
  <c r="AN161" i="32"/>
  <c r="AM161" i="32"/>
  <c r="AN162" i="32"/>
  <c r="AM162" i="32"/>
  <c r="AN139" i="32"/>
  <c r="AM139" i="32"/>
  <c r="AN127" i="32"/>
  <c r="AM127" i="32"/>
  <c r="AM134" i="32"/>
  <c r="AN134" i="32"/>
  <c r="AM150" i="32"/>
  <c r="AN150" i="32"/>
  <c r="AN132" i="32"/>
  <c r="AM132" i="32"/>
  <c r="AM128" i="32"/>
  <c r="AN128" i="32"/>
  <c r="AN140" i="32"/>
  <c r="AM140" i="32"/>
  <c r="AM137" i="32"/>
  <c r="AN137" i="32"/>
  <c r="AM149" i="32"/>
  <c r="AN149" i="32"/>
  <c r="AM125" i="32"/>
  <c r="AN125" i="32"/>
  <c r="AN135" i="32"/>
  <c r="AM135" i="32"/>
  <c r="AN151" i="32"/>
  <c r="AM151" i="32"/>
  <c r="AN126" i="32"/>
  <c r="AM126" i="32"/>
  <c r="AM118" i="32"/>
  <c r="AN118" i="32"/>
  <c r="AN156" i="32"/>
  <c r="AM156" i="32"/>
  <c r="AN157" i="32"/>
  <c r="AM157" i="32"/>
  <c r="AM122" i="32"/>
  <c r="AN122" i="32"/>
  <c r="AN22" i="32"/>
  <c r="AN202" i="32"/>
  <c r="AM87" i="32"/>
  <c r="AM111" i="32"/>
  <c r="AM90" i="32"/>
  <c r="AN174" i="32"/>
  <c r="AM198" i="32"/>
  <c r="AN87" i="32"/>
  <c r="AM25" i="32"/>
  <c r="U213" i="32"/>
  <c r="U214" i="32" s="1"/>
  <c r="AN114" i="32"/>
  <c r="AN95" i="32"/>
  <c r="AM63" i="32"/>
  <c r="AM82" i="32"/>
  <c r="AN82" i="32"/>
  <c r="AM167" i="32"/>
  <c r="AN167" i="32"/>
  <c r="AM189" i="32"/>
  <c r="AM71" i="32"/>
  <c r="AN189" i="32"/>
  <c r="AG207" i="32"/>
  <c r="AM58" i="32"/>
  <c r="AN71" i="32"/>
  <c r="AN58" i="32"/>
  <c r="L211" i="32"/>
  <c r="AN137" i="26"/>
  <c r="AN145" i="26"/>
  <c r="AN152" i="26"/>
  <c r="AN150" i="26"/>
  <c r="AN159" i="26"/>
  <c r="AN158" i="26"/>
  <c r="AN149" i="26"/>
  <c r="AN155" i="26"/>
  <c r="AN154" i="26"/>
  <c r="AN157" i="26"/>
  <c r="AN175" i="26"/>
  <c r="AN160" i="26"/>
  <c r="AN193" i="26"/>
  <c r="AN171" i="26"/>
  <c r="AN164" i="26"/>
  <c r="AN146" i="26"/>
  <c r="AN194" i="26"/>
  <c r="AN147" i="26"/>
  <c r="AN166" i="26"/>
  <c r="AN156" i="26"/>
  <c r="AN174" i="26"/>
  <c r="AN177" i="26"/>
  <c r="AN30" i="26"/>
  <c r="AN162" i="26"/>
  <c r="AN176" i="26"/>
  <c r="AN173" i="26"/>
  <c r="AN144" i="26"/>
  <c r="AN192" i="26"/>
  <c r="AN178" i="26"/>
  <c r="AN167" i="26"/>
  <c r="AN190" i="26"/>
  <c r="AN161" i="26"/>
  <c r="AN151" i="26"/>
  <c r="AN172" i="26"/>
  <c r="AN170" i="26"/>
  <c r="AN191" i="26"/>
  <c r="AN168" i="26"/>
  <c r="AN153" i="26"/>
  <c r="AN169" i="26"/>
  <c r="AN165" i="26"/>
  <c r="AN163" i="26"/>
  <c r="AN148" i="26"/>
  <c r="AN179" i="26"/>
  <c r="AN57" i="26"/>
  <c r="R212" i="26"/>
  <c r="R213" i="26" s="1"/>
  <c r="AH206" i="26"/>
  <c r="AG206" i="26"/>
  <c r="AN110" i="26"/>
  <c r="L212" i="26"/>
  <c r="L213" i="26" s="1"/>
  <c r="AN49" i="26"/>
  <c r="AN181" i="26"/>
  <c r="AN86" i="26"/>
  <c r="AN65" i="26"/>
  <c r="AN189" i="26"/>
  <c r="AN197" i="26"/>
  <c r="AN124" i="26"/>
  <c r="X212" i="26"/>
  <c r="X213" i="26" s="1"/>
  <c r="AE209" i="26"/>
  <c r="AE210" i="26" s="1"/>
  <c r="L210" i="26"/>
  <c r="AC220" i="24"/>
  <c r="AD220" i="24" s="1"/>
  <c r="AE212" i="25"/>
  <c r="AE213" i="25" s="1"/>
  <c r="L213" i="25"/>
  <c r="AC221" i="25"/>
  <c r="AD221" i="25" s="1"/>
  <c r="AC222" i="25"/>
  <c r="AD222" i="25" s="1"/>
  <c r="AE211" i="24"/>
  <c r="AE212" i="24" s="1"/>
  <c r="AC221" i="24"/>
  <c r="AD221" i="24" s="1"/>
  <c r="AC220" i="22"/>
  <c r="AD220" i="22" s="1"/>
  <c r="AM98" i="22"/>
  <c r="AH121" i="31"/>
  <c r="R216" i="33"/>
  <c r="R217" i="33" s="1"/>
  <c r="AN74" i="33"/>
  <c r="AN79" i="33"/>
  <c r="L209" i="32"/>
  <c r="L213" i="32" s="1"/>
  <c r="L214" i="32" s="1"/>
  <c r="R213" i="32"/>
  <c r="R214" i="32" s="1"/>
  <c r="AM173" i="32"/>
  <c r="X213" i="32"/>
  <c r="X214" i="32" s="1"/>
  <c r="AH13" i="31"/>
  <c r="AH98" i="31"/>
  <c r="AH110" i="31"/>
  <c r="AH15" i="31"/>
  <c r="AH95" i="31"/>
  <c r="AH177" i="31"/>
  <c r="X216" i="33"/>
  <c r="X217" i="33" s="1"/>
  <c r="AE212" i="33"/>
  <c r="U215" i="31"/>
  <c r="U216" i="31" s="1"/>
  <c r="O214" i="30"/>
  <c r="O215" i="30" s="1"/>
  <c r="R214" i="30"/>
  <c r="R215" i="30" s="1"/>
  <c r="L210" i="29"/>
  <c r="AM91" i="29"/>
  <c r="AN91" i="29"/>
  <c r="L213" i="28"/>
  <c r="L217" i="28" s="1"/>
  <c r="L218" i="28" s="1"/>
  <c r="AC223" i="28"/>
  <c r="AC220" i="27"/>
  <c r="AD220" i="27" s="1"/>
  <c r="AD218" i="27"/>
  <c r="AC219" i="27"/>
  <c r="R213" i="27"/>
  <c r="R214" i="27" s="1"/>
  <c r="U213" i="27"/>
  <c r="U214" i="27" s="1"/>
  <c r="O213" i="27"/>
  <c r="O214" i="27" s="1"/>
  <c r="AN25" i="26"/>
  <c r="AC219" i="26"/>
  <c r="O208" i="26"/>
  <c r="O212" i="26" s="1"/>
  <c r="O213" i="26" s="1"/>
  <c r="AC218" i="26"/>
  <c r="U212" i="26"/>
  <c r="U213" i="26" s="1"/>
  <c r="R215" i="25"/>
  <c r="R216" i="25" s="1"/>
  <c r="O215" i="25"/>
  <c r="O216" i="25" s="1"/>
  <c r="R214" i="24"/>
  <c r="R215" i="24" s="1"/>
  <c r="AC223" i="23"/>
  <c r="AM199" i="24"/>
  <c r="AN173" i="32"/>
  <c r="AO13" i="32"/>
  <c r="L212" i="23"/>
  <c r="L216" i="23" s="1"/>
  <c r="L217" i="23" s="1"/>
  <c r="AC222" i="23"/>
  <c r="AD222" i="23" s="1"/>
  <c r="L209" i="22"/>
  <c r="AE211" i="25"/>
  <c r="L215" i="31"/>
  <c r="L216" i="31" s="1"/>
  <c r="AM38" i="22"/>
  <c r="U216" i="33"/>
  <c r="U217" i="33" s="1"/>
  <c r="O209" i="32"/>
  <c r="AC220" i="32"/>
  <c r="AM13" i="32"/>
  <c r="AE209" i="27"/>
  <c r="AE210" i="24"/>
  <c r="X216" i="23"/>
  <c r="X217" i="23" s="1"/>
  <c r="X214" i="24"/>
  <c r="X215" i="24" s="1"/>
  <c r="AE211" i="31"/>
  <c r="AE210" i="30"/>
  <c r="AE210" i="29"/>
  <c r="AM200" i="22"/>
  <c r="AH207" i="22"/>
  <c r="AM33" i="22"/>
  <c r="X213" i="22"/>
  <c r="X214" i="22" s="1"/>
  <c r="L214" i="24"/>
  <c r="L215" i="24" s="1"/>
  <c r="U213" i="22"/>
  <c r="U214" i="22" s="1"/>
  <c r="AM135" i="33"/>
  <c r="AN135" i="33"/>
  <c r="AN112" i="33"/>
  <c r="AM112" i="33"/>
  <c r="AM122" i="33"/>
  <c r="AN122" i="33"/>
  <c r="AM92" i="33"/>
  <c r="AN92" i="33"/>
  <c r="AM21" i="33"/>
  <c r="AN21" i="33"/>
  <c r="AN120" i="33"/>
  <c r="AM120" i="33"/>
  <c r="AN88" i="33"/>
  <c r="AM88" i="33"/>
  <c r="AM26" i="33"/>
  <c r="AN26" i="33"/>
  <c r="AM76" i="33"/>
  <c r="AN76" i="33"/>
  <c r="AM39" i="33"/>
  <c r="AN39" i="33"/>
  <c r="AM132" i="33"/>
  <c r="AN132" i="33"/>
  <c r="AN56" i="33"/>
  <c r="AM56" i="33"/>
  <c r="AN48" i="33"/>
  <c r="AM48" i="33"/>
  <c r="AM100" i="33"/>
  <c r="AN100" i="33"/>
  <c r="AM36" i="33"/>
  <c r="AN36" i="33"/>
  <c r="AM28" i="33"/>
  <c r="AN28" i="33"/>
  <c r="AN139" i="33"/>
  <c r="AM139" i="33"/>
  <c r="AM97" i="33"/>
  <c r="AN97" i="33"/>
  <c r="AN64" i="33"/>
  <c r="AM64" i="33"/>
  <c r="AM66" i="33"/>
  <c r="AN66" i="33"/>
  <c r="AM58" i="33"/>
  <c r="AN58" i="33"/>
  <c r="AN104" i="33"/>
  <c r="AM104" i="33"/>
  <c r="AN96" i="33"/>
  <c r="AM96" i="33"/>
  <c r="AN24" i="33"/>
  <c r="AM24" i="33"/>
  <c r="AM206" i="33"/>
  <c r="AN206" i="33"/>
  <c r="AM20" i="33"/>
  <c r="AN20" i="33"/>
  <c r="AM18" i="33"/>
  <c r="AN18" i="33"/>
  <c r="AM127" i="33"/>
  <c r="AN127" i="33"/>
  <c r="AM44" i="33"/>
  <c r="AN44" i="33"/>
  <c r="AM34" i="33"/>
  <c r="AN34" i="33"/>
  <c r="AN80" i="33"/>
  <c r="AM80" i="33"/>
  <c r="AN123" i="33"/>
  <c r="AM123" i="33"/>
  <c r="AM17" i="33"/>
  <c r="AN17" i="33"/>
  <c r="AM136" i="33"/>
  <c r="AN136" i="33"/>
  <c r="AM116" i="33"/>
  <c r="AN116" i="33"/>
  <c r="AM108" i="33"/>
  <c r="AN108" i="33"/>
  <c r="AN40" i="33"/>
  <c r="AM40" i="33"/>
  <c r="AM105" i="33"/>
  <c r="AN105" i="33"/>
  <c r="AN32" i="33"/>
  <c r="AM32" i="33"/>
  <c r="AM84" i="33"/>
  <c r="AN84" i="33"/>
  <c r="AM55" i="33"/>
  <c r="AN55" i="33"/>
  <c r="AM68" i="33"/>
  <c r="AN68" i="33"/>
  <c r="AM50" i="33"/>
  <c r="AN50" i="33"/>
  <c r="AM42" i="33"/>
  <c r="AN42" i="33"/>
  <c r="AN16" i="33"/>
  <c r="AM16" i="33"/>
  <c r="AN72" i="33"/>
  <c r="AM72" i="33"/>
  <c r="AM60" i="33"/>
  <c r="AN60" i="33"/>
  <c r="AM52" i="33"/>
  <c r="AN52" i="33"/>
  <c r="AM113" i="33"/>
  <c r="AN113" i="33"/>
  <c r="AM197" i="32"/>
  <c r="AN197" i="32"/>
  <c r="AM35" i="32"/>
  <c r="AN35" i="32"/>
  <c r="AM92" i="32"/>
  <c r="AN92" i="32"/>
  <c r="AN96" i="32"/>
  <c r="AM96" i="32"/>
  <c r="AM175" i="32"/>
  <c r="AN175" i="32"/>
  <c r="AN195" i="32"/>
  <c r="AM195" i="32"/>
  <c r="AN72" i="32"/>
  <c r="AM72" i="32"/>
  <c r="AM20" i="32"/>
  <c r="AN20" i="32"/>
  <c r="AN112" i="32"/>
  <c r="AM112" i="32"/>
  <c r="AN104" i="32"/>
  <c r="AM104" i="32"/>
  <c r="AM68" i="32"/>
  <c r="AN68" i="32"/>
  <c r="AM170" i="32"/>
  <c r="AN170" i="32"/>
  <c r="AM27" i="32"/>
  <c r="AN27" i="32"/>
  <c r="AN31" i="32"/>
  <c r="AM31" i="32"/>
  <c r="AM76" i="32"/>
  <c r="AN76" i="32"/>
  <c r="AN80" i="32"/>
  <c r="AM80" i="32"/>
  <c r="AM97" i="32"/>
  <c r="AN97" i="32"/>
  <c r="AN171" i="32"/>
  <c r="AM171" i="32"/>
  <c r="AN168" i="32"/>
  <c r="AM168" i="32"/>
  <c r="AM113" i="32"/>
  <c r="AN113" i="32"/>
  <c r="AN47" i="32"/>
  <c r="AM47" i="32"/>
  <c r="AN39" i="32"/>
  <c r="AM39" i="32"/>
  <c r="AN88" i="32"/>
  <c r="AM88" i="32"/>
  <c r="AM38" i="32"/>
  <c r="AN38" i="32"/>
  <c r="AM51" i="32"/>
  <c r="AN51" i="32"/>
  <c r="AM100" i="32"/>
  <c r="AN100" i="32"/>
  <c r="AM19" i="32"/>
  <c r="AN19" i="32"/>
  <c r="AN15" i="32"/>
  <c r="AM15" i="32"/>
  <c r="AN64" i="32"/>
  <c r="AM64" i="32"/>
  <c r="AN56" i="32"/>
  <c r="AM56" i="32"/>
  <c r="AM105" i="32"/>
  <c r="AN105" i="32"/>
  <c r="AM183" i="32"/>
  <c r="AN183" i="32"/>
  <c r="AN23" i="32"/>
  <c r="AM23" i="32"/>
  <c r="AM55" i="32"/>
  <c r="AN55" i="32"/>
  <c r="AM108" i="32"/>
  <c r="AN108" i="32"/>
  <c r="AM43" i="32"/>
  <c r="AN43" i="32"/>
  <c r="AM199" i="32"/>
  <c r="AN199" i="32"/>
  <c r="AM191" i="32"/>
  <c r="AN191" i="32"/>
  <c r="AN203" i="32"/>
  <c r="AM203" i="32"/>
  <c r="AM16" i="32"/>
  <c r="AN16" i="32"/>
  <c r="AN187" i="32"/>
  <c r="AM187" i="32"/>
  <c r="AM180" i="32"/>
  <c r="AN180" i="32"/>
  <c r="AM184" i="32"/>
  <c r="AN184" i="32"/>
  <c r="AM84" i="32"/>
  <c r="AN84" i="32"/>
  <c r="AM164" i="32"/>
  <c r="AN164" i="32"/>
  <c r="AM60" i="32"/>
  <c r="AN60" i="32"/>
  <c r="AM21" i="31"/>
  <c r="AN21" i="31"/>
  <c r="AM121" i="31"/>
  <c r="AN121" i="31"/>
  <c r="AM74" i="31"/>
  <c r="AN74" i="31"/>
  <c r="AM181" i="31"/>
  <c r="AN181" i="31"/>
  <c r="AM102" i="31"/>
  <c r="AN102" i="31"/>
  <c r="AM77" i="31"/>
  <c r="AN77" i="31"/>
  <c r="AM46" i="31"/>
  <c r="AN46" i="31"/>
  <c r="AM69" i="31"/>
  <c r="AN69" i="31"/>
  <c r="AM61" i="31"/>
  <c r="AN61" i="31"/>
  <c r="AM53" i="31"/>
  <c r="AN53" i="31"/>
  <c r="AM22" i="31"/>
  <c r="AN22" i="31"/>
  <c r="AM26" i="31"/>
  <c r="AN26" i="31"/>
  <c r="AM101" i="31"/>
  <c r="AN101" i="31"/>
  <c r="AM18" i="31"/>
  <c r="AN18" i="31"/>
  <c r="AM93" i="31"/>
  <c r="AN93" i="31"/>
  <c r="AM169" i="31"/>
  <c r="AN169" i="31"/>
  <c r="AM173" i="31"/>
  <c r="AN173" i="31"/>
  <c r="AM94" i="31"/>
  <c r="AN94" i="31"/>
  <c r="AM189" i="31"/>
  <c r="AN189" i="31"/>
  <c r="AN15" i="31"/>
  <c r="AM15" i="31"/>
  <c r="AM110" i="31"/>
  <c r="AN110" i="31"/>
  <c r="AM54" i="31"/>
  <c r="AN54" i="31"/>
  <c r="AM114" i="31"/>
  <c r="AN114" i="31"/>
  <c r="AM106" i="31"/>
  <c r="AN106" i="31"/>
  <c r="AM14" i="31"/>
  <c r="AN14" i="31"/>
  <c r="AM201" i="31"/>
  <c r="AN201" i="31"/>
  <c r="AM205" i="31"/>
  <c r="AN205" i="31"/>
  <c r="AM45" i="31"/>
  <c r="AN45" i="31"/>
  <c r="AM37" i="31"/>
  <c r="AN37" i="31"/>
  <c r="AM66" i="31"/>
  <c r="AN66" i="31"/>
  <c r="AM196" i="31"/>
  <c r="AN196" i="31"/>
  <c r="AM38" i="31"/>
  <c r="AN38" i="31"/>
  <c r="AM30" i="31"/>
  <c r="AN30" i="31"/>
  <c r="AM70" i="31"/>
  <c r="AN70" i="31"/>
  <c r="AM29" i="31"/>
  <c r="AN29" i="31"/>
  <c r="AM62" i="31"/>
  <c r="AN62" i="31"/>
  <c r="AM58" i="31"/>
  <c r="AN58" i="31"/>
  <c r="AM50" i="31"/>
  <c r="AN50" i="31"/>
  <c r="AM98" i="31"/>
  <c r="AN98" i="31"/>
  <c r="AM34" i="31"/>
  <c r="AN34" i="31"/>
  <c r="AM118" i="31"/>
  <c r="AN118" i="31"/>
  <c r="AM193" i="31"/>
  <c r="AN193" i="31"/>
  <c r="AM197" i="31"/>
  <c r="AN197" i="31"/>
  <c r="AM185" i="31"/>
  <c r="AN185" i="31"/>
  <c r="AM85" i="31"/>
  <c r="AN85" i="31"/>
  <c r="AM192" i="31"/>
  <c r="AN192" i="31"/>
  <c r="AM177" i="31"/>
  <c r="AN177" i="31"/>
  <c r="AM178" i="31"/>
  <c r="AN178" i="31"/>
  <c r="AM188" i="31"/>
  <c r="AN188" i="31"/>
  <c r="AM180" i="31"/>
  <c r="AN180" i="31"/>
  <c r="AM42" i="31"/>
  <c r="AN42" i="31"/>
  <c r="AM117" i="31"/>
  <c r="AN117" i="31"/>
  <c r="AN95" i="31"/>
  <c r="AM95" i="31"/>
  <c r="AM109" i="31"/>
  <c r="AN109" i="31"/>
  <c r="AM86" i="31"/>
  <c r="AN86" i="31"/>
  <c r="AM90" i="31"/>
  <c r="AN90" i="31"/>
  <c r="AM78" i="31"/>
  <c r="AN78" i="31"/>
  <c r="AM82" i="31"/>
  <c r="AN82" i="31"/>
  <c r="AM20" i="31"/>
  <c r="AN20" i="31"/>
  <c r="AM64" i="30"/>
  <c r="AN64" i="30"/>
  <c r="AM54" i="30"/>
  <c r="AN54" i="30"/>
  <c r="AM38" i="30"/>
  <c r="AN38" i="30"/>
  <c r="AM72" i="30"/>
  <c r="AN72" i="30"/>
  <c r="AM67" i="30"/>
  <c r="AN67" i="30"/>
  <c r="AM56" i="30"/>
  <c r="AN56" i="30"/>
  <c r="AM40" i="30"/>
  <c r="AN40" i="30"/>
  <c r="AN15" i="30"/>
  <c r="AM15" i="30"/>
  <c r="AM80" i="30"/>
  <c r="AN80" i="30"/>
  <c r="AM75" i="30"/>
  <c r="AN75" i="30"/>
  <c r="AM59" i="30"/>
  <c r="AN59" i="30"/>
  <c r="AM30" i="30"/>
  <c r="AN30" i="30"/>
  <c r="AM20" i="30"/>
  <c r="AN20" i="30"/>
  <c r="AM24" i="30"/>
  <c r="AN24" i="30"/>
  <c r="AM83" i="30"/>
  <c r="AN83" i="30"/>
  <c r="AM46" i="30"/>
  <c r="AN46" i="30"/>
  <c r="AM48" i="30"/>
  <c r="AN48" i="30"/>
  <c r="AM32" i="30"/>
  <c r="AN32" i="30"/>
  <c r="AM81" i="29"/>
  <c r="AN81" i="29"/>
  <c r="AM123" i="29"/>
  <c r="AN123" i="29"/>
  <c r="AN23" i="29"/>
  <c r="AM23" i="29"/>
  <c r="AM112" i="29"/>
  <c r="AN112" i="29"/>
  <c r="AN63" i="29"/>
  <c r="AM63" i="29"/>
  <c r="AM205" i="29"/>
  <c r="AN205" i="29"/>
  <c r="AN111" i="29"/>
  <c r="AM111" i="29"/>
  <c r="AM197" i="29"/>
  <c r="AN197" i="29"/>
  <c r="AN103" i="29"/>
  <c r="AM103" i="29"/>
  <c r="AM20" i="29"/>
  <c r="AN20" i="29"/>
  <c r="AM18" i="29"/>
  <c r="AN18" i="29"/>
  <c r="AM121" i="29"/>
  <c r="AN121" i="29"/>
  <c r="AM38" i="29"/>
  <c r="AN38" i="29"/>
  <c r="AM115" i="29"/>
  <c r="AN115" i="29"/>
  <c r="AM120" i="29"/>
  <c r="AN120" i="29"/>
  <c r="AM104" i="29"/>
  <c r="AN104" i="29"/>
  <c r="AM50" i="29"/>
  <c r="AN50" i="29"/>
  <c r="AN47" i="29"/>
  <c r="AM47" i="29"/>
  <c r="AN39" i="29"/>
  <c r="AM39" i="29"/>
  <c r="AM26" i="29"/>
  <c r="AN26" i="29"/>
  <c r="AN87" i="29"/>
  <c r="AM87" i="29"/>
  <c r="AM89" i="29"/>
  <c r="AN89" i="29"/>
  <c r="AM200" i="29"/>
  <c r="AN200" i="29"/>
  <c r="AN122" i="29"/>
  <c r="AM122" i="29"/>
  <c r="AM42" i="29"/>
  <c r="AN42" i="29"/>
  <c r="AM34" i="29"/>
  <c r="AN34" i="29"/>
  <c r="AN204" i="29"/>
  <c r="AM204" i="29"/>
  <c r="AN31" i="29"/>
  <c r="AM31" i="29"/>
  <c r="AM107" i="29"/>
  <c r="AN107" i="29"/>
  <c r="AM54" i="29"/>
  <c r="AN54" i="29"/>
  <c r="AM99" i="29"/>
  <c r="AN99" i="29"/>
  <c r="AM126" i="29"/>
  <c r="AN126" i="29"/>
  <c r="AN79" i="29"/>
  <c r="AM79" i="29"/>
  <c r="AN71" i="29"/>
  <c r="AM71" i="29"/>
  <c r="AN119" i="29"/>
  <c r="AM119" i="29"/>
  <c r="AN55" i="29"/>
  <c r="AM55" i="29"/>
  <c r="AN95" i="29"/>
  <c r="AM95" i="29"/>
  <c r="AM36" i="28"/>
  <c r="AN36" i="28"/>
  <c r="AM135" i="28"/>
  <c r="AN135" i="28"/>
  <c r="AM101" i="28"/>
  <c r="AN101" i="28"/>
  <c r="AM127" i="28"/>
  <c r="AN127" i="28"/>
  <c r="AN164" i="28"/>
  <c r="AM164" i="28"/>
  <c r="AN89" i="28"/>
  <c r="AM89" i="28"/>
  <c r="AN81" i="28"/>
  <c r="AM81" i="28"/>
  <c r="AM87" i="28"/>
  <c r="AN87" i="28"/>
  <c r="AM201" i="28"/>
  <c r="AN201" i="28"/>
  <c r="AN200" i="28"/>
  <c r="AM200" i="28"/>
  <c r="AM196" i="28"/>
  <c r="AN196" i="28"/>
  <c r="AM194" i="28"/>
  <c r="AN194" i="28"/>
  <c r="AM93" i="28"/>
  <c r="AN93" i="28"/>
  <c r="AM141" i="28"/>
  <c r="AN141" i="28"/>
  <c r="AN97" i="28"/>
  <c r="AM97" i="28"/>
  <c r="AM77" i="28"/>
  <c r="AN77" i="28"/>
  <c r="AM139" i="28"/>
  <c r="AN139" i="28"/>
  <c r="AM125" i="28"/>
  <c r="AN125" i="28"/>
  <c r="AM147" i="28"/>
  <c r="AN147" i="28"/>
  <c r="AM71" i="28"/>
  <c r="AN71" i="28"/>
  <c r="AM37" i="28"/>
  <c r="AN37" i="28"/>
  <c r="AN105" i="28"/>
  <c r="AM105" i="28"/>
  <c r="AM95" i="28"/>
  <c r="AN95" i="28"/>
  <c r="AM209" i="28"/>
  <c r="AN209" i="28"/>
  <c r="AN208" i="28"/>
  <c r="AM208" i="28"/>
  <c r="AM138" i="28"/>
  <c r="AN138" i="28"/>
  <c r="AN129" i="28"/>
  <c r="AM129" i="28"/>
  <c r="AM109" i="28"/>
  <c r="AN109" i="28"/>
  <c r="AM193" i="28"/>
  <c r="AN193" i="28"/>
  <c r="AM85" i="28"/>
  <c r="AN85" i="28"/>
  <c r="AM204" i="28"/>
  <c r="AN204" i="28"/>
  <c r="AN121" i="28"/>
  <c r="AM121" i="28"/>
  <c r="AN192" i="28"/>
  <c r="AM192" i="28"/>
  <c r="AM165" i="28"/>
  <c r="AN165" i="28"/>
  <c r="AM119" i="28"/>
  <c r="AN119" i="28"/>
  <c r="AM149" i="28"/>
  <c r="AN149" i="28"/>
  <c r="AM103" i="28"/>
  <c r="AN103" i="28"/>
  <c r="AM18" i="28"/>
  <c r="AN18" i="28"/>
  <c r="AM146" i="28"/>
  <c r="AN146" i="28"/>
  <c r="AN137" i="28"/>
  <c r="AM137" i="28"/>
  <c r="AN39" i="28"/>
  <c r="AM39" i="28"/>
  <c r="AM158" i="28"/>
  <c r="AN158" i="28"/>
  <c r="AM111" i="28"/>
  <c r="AN111" i="28"/>
  <c r="AM38" i="28"/>
  <c r="AN38" i="28"/>
  <c r="AM117" i="28"/>
  <c r="AN117" i="28"/>
  <c r="AN31" i="28"/>
  <c r="AM31" i="28"/>
  <c r="AM188" i="28"/>
  <c r="AN188" i="28"/>
  <c r="AN113" i="28"/>
  <c r="AM113" i="28"/>
  <c r="AM29" i="28"/>
  <c r="AN29" i="28"/>
  <c r="AM157" i="28"/>
  <c r="AN157" i="28"/>
  <c r="AN148" i="28"/>
  <c r="AM148" i="28"/>
  <c r="AN145" i="28"/>
  <c r="AM145" i="28"/>
  <c r="AN73" i="28"/>
  <c r="AM73" i="28"/>
  <c r="AM70" i="28"/>
  <c r="AN70" i="28"/>
  <c r="AM79" i="28"/>
  <c r="AN79" i="28"/>
  <c r="AM160" i="28"/>
  <c r="AN160" i="28"/>
  <c r="AM80" i="28"/>
  <c r="AN80" i="28"/>
  <c r="AM133" i="28"/>
  <c r="AN133" i="28"/>
  <c r="AM68" i="27"/>
  <c r="AN68" i="27"/>
  <c r="AM97" i="27"/>
  <c r="AN97" i="27"/>
  <c r="AN112" i="27"/>
  <c r="AM112" i="27"/>
  <c r="AN104" i="27"/>
  <c r="AM104" i="27"/>
  <c r="AM44" i="27"/>
  <c r="AN44" i="27"/>
  <c r="AM203" i="27"/>
  <c r="AN203" i="27"/>
  <c r="AN16" i="27"/>
  <c r="AM16" i="27"/>
  <c r="AM21" i="27"/>
  <c r="AN21" i="27"/>
  <c r="AM135" i="27"/>
  <c r="AN135" i="27"/>
  <c r="AN32" i="27"/>
  <c r="AM32" i="27"/>
  <c r="AM113" i="27"/>
  <c r="AN113" i="27"/>
  <c r="AM192" i="27"/>
  <c r="AN192" i="27"/>
  <c r="AM184" i="27"/>
  <c r="AN184" i="27"/>
  <c r="AM17" i="27"/>
  <c r="AN17" i="27"/>
  <c r="AM136" i="27"/>
  <c r="AN136" i="27"/>
  <c r="AN48" i="27"/>
  <c r="AM48" i="27"/>
  <c r="AM132" i="27"/>
  <c r="AN132" i="27"/>
  <c r="AN40" i="27"/>
  <c r="AM40" i="27"/>
  <c r="AM122" i="27"/>
  <c r="AN122" i="27"/>
  <c r="AM105" i="27"/>
  <c r="AN105" i="27"/>
  <c r="AN123" i="27"/>
  <c r="AM123" i="27"/>
  <c r="AM76" i="27"/>
  <c r="AN76" i="27"/>
  <c r="AM187" i="27"/>
  <c r="AN187" i="27"/>
  <c r="AM116" i="27"/>
  <c r="AN116" i="27"/>
  <c r="AN185" i="27"/>
  <c r="AM185" i="27"/>
  <c r="AM189" i="27"/>
  <c r="AN189" i="27"/>
  <c r="AM162" i="27"/>
  <c r="AN162" i="27"/>
  <c r="AM39" i="27"/>
  <c r="AN39" i="27"/>
  <c r="AM130" i="27"/>
  <c r="AN130" i="27"/>
  <c r="AM197" i="27"/>
  <c r="AN197" i="27"/>
  <c r="AN139" i="27"/>
  <c r="AM139" i="27"/>
  <c r="AN72" i="27"/>
  <c r="AM72" i="27"/>
  <c r="AM20" i="27"/>
  <c r="AN20" i="27"/>
  <c r="AM138" i="27"/>
  <c r="AN138" i="27"/>
  <c r="AM60" i="27"/>
  <c r="AN60" i="27"/>
  <c r="AM108" i="27"/>
  <c r="AN108" i="27"/>
  <c r="AN88" i="27"/>
  <c r="AM88" i="27"/>
  <c r="AM92" i="27"/>
  <c r="AN92" i="27"/>
  <c r="AM84" i="27"/>
  <c r="AN84" i="27"/>
  <c r="AN120" i="27"/>
  <c r="AM120" i="27"/>
  <c r="AM127" i="27"/>
  <c r="AN127" i="27"/>
  <c r="AN204" i="27"/>
  <c r="AM204" i="27"/>
  <c r="AN193" i="27"/>
  <c r="AM193" i="27"/>
  <c r="AM100" i="27"/>
  <c r="AN100" i="27"/>
  <c r="AM36" i="27"/>
  <c r="AN36" i="27"/>
  <c r="AN80" i="27"/>
  <c r="AM80" i="27"/>
  <c r="AM55" i="27"/>
  <c r="AN55" i="27"/>
  <c r="AN56" i="27"/>
  <c r="AM56" i="27"/>
  <c r="AM52" i="27"/>
  <c r="AN52" i="27"/>
  <c r="AN96" i="27"/>
  <c r="AM96" i="27"/>
  <c r="AN24" i="27"/>
  <c r="AM24" i="27"/>
  <c r="AM28" i="27"/>
  <c r="AN28" i="27"/>
  <c r="AN64" i="27"/>
  <c r="AM64" i="27"/>
  <c r="AN121" i="26"/>
  <c r="AN91" i="26"/>
  <c r="AN195" i="26"/>
  <c r="AN59" i="26"/>
  <c r="AN99" i="26"/>
  <c r="AN103" i="26"/>
  <c r="AN54" i="26"/>
  <c r="AN38" i="26"/>
  <c r="AN122" i="26"/>
  <c r="AN51" i="26"/>
  <c r="AN55" i="26"/>
  <c r="AN142" i="26"/>
  <c r="AN27" i="26"/>
  <c r="AN16" i="26"/>
  <c r="AN95" i="26"/>
  <c r="AN182" i="26"/>
  <c r="AN138" i="26"/>
  <c r="AN119" i="26"/>
  <c r="AN43" i="26"/>
  <c r="AN111" i="26"/>
  <c r="AN39" i="26"/>
  <c r="AN115" i="26"/>
  <c r="AN107" i="26"/>
  <c r="AN71" i="26"/>
  <c r="AN135" i="26"/>
  <c r="AN35" i="26"/>
  <c r="AN31" i="26"/>
  <c r="AN87" i="26"/>
  <c r="AN79" i="26"/>
  <c r="AN131" i="26"/>
  <c r="AN63" i="26"/>
  <c r="AN47" i="26"/>
  <c r="AN104" i="26"/>
  <c r="AN126" i="26"/>
  <c r="AN75" i="26"/>
  <c r="AN67" i="26"/>
  <c r="AN20" i="26"/>
  <c r="AN184" i="26"/>
  <c r="AN134" i="26"/>
  <c r="AN23" i="26"/>
  <c r="AN15" i="26"/>
  <c r="AN186" i="26"/>
  <c r="AN112" i="26"/>
  <c r="AN83" i="26"/>
  <c r="AN19" i="26"/>
  <c r="AN199" i="26"/>
  <c r="AM114" i="25"/>
  <c r="AN114" i="25"/>
  <c r="AM97" i="25"/>
  <c r="AN97" i="25"/>
  <c r="AN16" i="25"/>
  <c r="AM16" i="25"/>
  <c r="AM121" i="25"/>
  <c r="AN121" i="25"/>
  <c r="AM207" i="25"/>
  <c r="AN207" i="25"/>
  <c r="AM57" i="25"/>
  <c r="AN57" i="25"/>
  <c r="AM21" i="25"/>
  <c r="AN21" i="25"/>
  <c r="AM81" i="25"/>
  <c r="AN81" i="25"/>
  <c r="AM122" i="25"/>
  <c r="AN122" i="25"/>
  <c r="AM41" i="25"/>
  <c r="AN41" i="25"/>
  <c r="AM55" i="25"/>
  <c r="AN55" i="25"/>
  <c r="AM107" i="25"/>
  <c r="AN107" i="25"/>
  <c r="AM73" i="25"/>
  <c r="AN73" i="25"/>
  <c r="AM65" i="25"/>
  <c r="AN65" i="25"/>
  <c r="AM100" i="25"/>
  <c r="AN100" i="25"/>
  <c r="AM198" i="25"/>
  <c r="AN198" i="25"/>
  <c r="AM115" i="25"/>
  <c r="AN115" i="25"/>
  <c r="AM134" i="25"/>
  <c r="AN134" i="25"/>
  <c r="AM39" i="25"/>
  <c r="AN39" i="25"/>
  <c r="AM43" i="25"/>
  <c r="AN43" i="25"/>
  <c r="AM99" i="25"/>
  <c r="AN99" i="25"/>
  <c r="AM83" i="25"/>
  <c r="AN83" i="25"/>
  <c r="AM105" i="25"/>
  <c r="AN105" i="25"/>
  <c r="AM200" i="25"/>
  <c r="AN200" i="25"/>
  <c r="AM132" i="25"/>
  <c r="AN132" i="25"/>
  <c r="AM51" i="25"/>
  <c r="AN51" i="25"/>
  <c r="AM91" i="25"/>
  <c r="AN91" i="25"/>
  <c r="AM206" i="25"/>
  <c r="AN206" i="25"/>
  <c r="AM59" i="25"/>
  <c r="AN59" i="25"/>
  <c r="AM35" i="25"/>
  <c r="AN35" i="25"/>
  <c r="AM113" i="25"/>
  <c r="AN113" i="25"/>
  <c r="AM49" i="25"/>
  <c r="AN49" i="25"/>
  <c r="AM75" i="25"/>
  <c r="AN75" i="25"/>
  <c r="AM67" i="25"/>
  <c r="AN67" i="25"/>
  <c r="AM89" i="25"/>
  <c r="AN89" i="25"/>
  <c r="AN96" i="25"/>
  <c r="AM96" i="25"/>
  <c r="AM124" i="25"/>
  <c r="AN124" i="25"/>
  <c r="AM21" i="24"/>
  <c r="AN21" i="24"/>
  <c r="AM55" i="24"/>
  <c r="AN55" i="24"/>
  <c r="AM68" i="24"/>
  <c r="AN68" i="24"/>
  <c r="AM111" i="24"/>
  <c r="AN111" i="24"/>
  <c r="AM52" i="24"/>
  <c r="AN52" i="24"/>
  <c r="AM193" i="24"/>
  <c r="AN193" i="24"/>
  <c r="AM185" i="24"/>
  <c r="AN185" i="24"/>
  <c r="AM28" i="24"/>
  <c r="AN28" i="24"/>
  <c r="AM204" i="24"/>
  <c r="AN204" i="24"/>
  <c r="AM97" i="24"/>
  <c r="AN97" i="24"/>
  <c r="AM136" i="24"/>
  <c r="AN136" i="24"/>
  <c r="AM121" i="24"/>
  <c r="AN121" i="24"/>
  <c r="AN96" i="24"/>
  <c r="AM96" i="24"/>
  <c r="AM127" i="24"/>
  <c r="AN127" i="24"/>
  <c r="AM122" i="24"/>
  <c r="AN122" i="24"/>
  <c r="AM63" i="24"/>
  <c r="AN63" i="24"/>
  <c r="AM44" i="24"/>
  <c r="AN44" i="24"/>
  <c r="AM36" i="24"/>
  <c r="AN36" i="24"/>
  <c r="AM71" i="24"/>
  <c r="AN71" i="24"/>
  <c r="AM194" i="24"/>
  <c r="AN194" i="24"/>
  <c r="AM67" i="24"/>
  <c r="AN67" i="24"/>
  <c r="AM198" i="24"/>
  <c r="AN198" i="24"/>
  <c r="AN72" i="24"/>
  <c r="AM72" i="24"/>
  <c r="AM140" i="24"/>
  <c r="AN140" i="24"/>
  <c r="AM84" i="24"/>
  <c r="AN84" i="24"/>
  <c r="AM191" i="24"/>
  <c r="AN191" i="24"/>
  <c r="AM76" i="24"/>
  <c r="AN76" i="24"/>
  <c r="AM39" i="24"/>
  <c r="AN39" i="24"/>
  <c r="AM60" i="24"/>
  <c r="AN60" i="24"/>
  <c r="AM201" i="24"/>
  <c r="AN201" i="24"/>
  <c r="AM42" i="24"/>
  <c r="AN42" i="24"/>
  <c r="AM135" i="24"/>
  <c r="AN135" i="24"/>
  <c r="AM113" i="24"/>
  <c r="AN113" i="24"/>
  <c r="AM105" i="24"/>
  <c r="AN105" i="24"/>
  <c r="AM190" i="24"/>
  <c r="AN190" i="24"/>
  <c r="AN16" i="24"/>
  <c r="AM16" i="24"/>
  <c r="AM116" i="24"/>
  <c r="AN116" i="24"/>
  <c r="AM108" i="24"/>
  <c r="AN108" i="24"/>
  <c r="AM87" i="24"/>
  <c r="AN87" i="24"/>
  <c r="AM79" i="24"/>
  <c r="AN79" i="24"/>
  <c r="AM92" i="24"/>
  <c r="AN92" i="24"/>
  <c r="AM132" i="24"/>
  <c r="AN132" i="24"/>
  <c r="AM124" i="24"/>
  <c r="AN124" i="24"/>
  <c r="AM206" i="24"/>
  <c r="AN206" i="24"/>
  <c r="AN198" i="23"/>
  <c r="AN52" i="23"/>
  <c r="AN190" i="23"/>
  <c r="AN86" i="23"/>
  <c r="AN78" i="23"/>
  <c r="AN22" i="23"/>
  <c r="AN102" i="23"/>
  <c r="AN100" i="23"/>
  <c r="AN204" i="23"/>
  <c r="AN194" i="23"/>
  <c r="AN186" i="23"/>
  <c r="AN98" i="23"/>
  <c r="AN164" i="23"/>
  <c r="AN108" i="23"/>
  <c r="AN90" i="23"/>
  <c r="AN163" i="23"/>
  <c r="AN44" i="23"/>
  <c r="AN82" i="23"/>
  <c r="AN74" i="23"/>
  <c r="AN187" i="23"/>
  <c r="AN66" i="23"/>
  <c r="AN165" i="23"/>
  <c r="AN174" i="23"/>
  <c r="AN208" i="23"/>
  <c r="AN40" i="23"/>
  <c r="AN92" i="23"/>
  <c r="AN173" i="23"/>
  <c r="AN184" i="23"/>
  <c r="AN62" i="23"/>
  <c r="AN169" i="23"/>
  <c r="AN16" i="23"/>
  <c r="AN70" i="23"/>
  <c r="AN104" i="23"/>
  <c r="AN201" i="23"/>
  <c r="AN178" i="23"/>
  <c r="AN58" i="23"/>
  <c r="AN96" i="23"/>
  <c r="AN48" i="23"/>
  <c r="AN200" i="23"/>
  <c r="AM46" i="22"/>
  <c r="R213" i="22"/>
  <c r="R214" i="22" s="1"/>
  <c r="O213" i="22"/>
  <c r="O214" i="22" s="1"/>
  <c r="AE209" i="22"/>
  <c r="AM56" i="22"/>
  <c r="AM113" i="22"/>
  <c r="AM69" i="22"/>
  <c r="AM83" i="22"/>
  <c r="AM201" i="22"/>
  <c r="AM193" i="22"/>
  <c r="AM64" i="22"/>
  <c r="AM66" i="22"/>
  <c r="AM188" i="22"/>
  <c r="AM59" i="22"/>
  <c r="AM134" i="22"/>
  <c r="AM141" i="22"/>
  <c r="AM126" i="22"/>
  <c r="AM93" i="22"/>
  <c r="AM139" i="22"/>
  <c r="AM77" i="22"/>
  <c r="AM196" i="22"/>
  <c r="AM116" i="22"/>
  <c r="AM198" i="22"/>
  <c r="AM89" i="22"/>
  <c r="AM88" i="22"/>
  <c r="AM118" i="22"/>
  <c r="AM78" i="22"/>
  <c r="AM95" i="22"/>
  <c r="AM135" i="22"/>
  <c r="AM133" i="22"/>
  <c r="AM99" i="22"/>
  <c r="AM106" i="22"/>
  <c r="AM86" i="22"/>
  <c r="AM203" i="22"/>
  <c r="AM189" i="22"/>
  <c r="AM85" i="22"/>
  <c r="AM129" i="22"/>
  <c r="AM119" i="22"/>
  <c r="AM90" i="22"/>
  <c r="AM103" i="22"/>
  <c r="AM190" i="22"/>
  <c r="AM186" i="22"/>
  <c r="AM74" i="22"/>
  <c r="AM185" i="22"/>
  <c r="AM58" i="22"/>
  <c r="AM37" i="22"/>
  <c r="AM92" i="22"/>
  <c r="AM80" i="22"/>
  <c r="AM72" i="22"/>
  <c r="AM97" i="22"/>
  <c r="AM82" i="22"/>
  <c r="AM204" i="22"/>
  <c r="AM121" i="22"/>
  <c r="AM111" i="22"/>
  <c r="AM109" i="22"/>
  <c r="AM61" i="22"/>
  <c r="AM75" i="22"/>
  <c r="AM101" i="22"/>
  <c r="AM67" i="22"/>
  <c r="AM112" i="22"/>
  <c r="AM123" i="22"/>
  <c r="AM131" i="22"/>
  <c r="AM195" i="22"/>
  <c r="AM108" i="22"/>
  <c r="AM136" i="22"/>
  <c r="AM138" i="22"/>
  <c r="AM49" i="22"/>
  <c r="AG207" i="22" l="1"/>
  <c r="AH208" i="30"/>
  <c r="AH209" i="31"/>
  <c r="AE216" i="23"/>
  <c r="AE217" i="23" s="1"/>
  <c r="AH210" i="33"/>
  <c r="AC222" i="33"/>
  <c r="AD222" i="33" s="1"/>
  <c r="AE213" i="33"/>
  <c r="AE214" i="33" s="1"/>
  <c r="L214" i="33"/>
  <c r="AH208" i="29"/>
  <c r="L214" i="29"/>
  <c r="L215" i="29" s="1"/>
  <c r="AE211" i="29"/>
  <c r="AE212" i="29" s="1"/>
  <c r="L212" i="29"/>
  <c r="L214" i="30"/>
  <c r="L215" i="30" s="1"/>
  <c r="AE211" i="30"/>
  <c r="AE212" i="30" s="1"/>
  <c r="L212" i="30"/>
  <c r="L213" i="22"/>
  <c r="L214" i="22" s="1"/>
  <c r="AE210" i="32"/>
  <c r="AE211" i="32" s="1"/>
  <c r="AH207" i="32"/>
  <c r="L211" i="22"/>
  <c r="AE210" i="22"/>
  <c r="AE211" i="22" s="1"/>
  <c r="AC219" i="32"/>
  <c r="AD219" i="32" s="1"/>
  <c r="AD220" i="32"/>
  <c r="AE209" i="32"/>
  <c r="AE213" i="28"/>
  <c r="AE217" i="28" s="1"/>
  <c r="AE218" i="28" s="1"/>
  <c r="AD223" i="28"/>
  <c r="AD219" i="27"/>
  <c r="AE213" i="27"/>
  <c r="AE214" i="27" s="1"/>
  <c r="AD219" i="26"/>
  <c r="AE208" i="26"/>
  <c r="AE212" i="26" s="1"/>
  <c r="AE213" i="26" s="1"/>
  <c r="AD218" i="26"/>
  <c r="AD223" i="23"/>
  <c r="AE215" i="25"/>
  <c r="AE216" i="25" s="1"/>
  <c r="AE214" i="24"/>
  <c r="AE215" i="24" s="1"/>
  <c r="O213" i="32"/>
  <c r="O214" i="32" s="1"/>
  <c r="AE215" i="31"/>
  <c r="AE216" i="31" s="1"/>
  <c r="AE216" i="33" l="1"/>
  <c r="AE217" i="33" s="1"/>
  <c r="AE214" i="29"/>
  <c r="AE215" i="29" s="1"/>
  <c r="AE214" i="30"/>
  <c r="AE215" i="30" s="1"/>
  <c r="AE213" i="32"/>
  <c r="AE214" i="32" s="1"/>
  <c r="AE213" i="22"/>
  <c r="AE214" i="22" s="1"/>
</calcChain>
</file>

<file path=xl/sharedStrings.xml><?xml version="1.0" encoding="utf-8"?>
<sst xmlns="http://schemas.openxmlformats.org/spreadsheetml/2006/main" count="5815" uniqueCount="631">
  <si>
    <t>As of:</t>
  </si>
  <si>
    <t>Catalogue N°</t>
  </si>
  <si>
    <t>SKU</t>
  </si>
  <si>
    <t>UPC #</t>
  </si>
  <si>
    <t>GRAND TOTAL:</t>
  </si>
  <si>
    <t>QTY SOLD</t>
  </si>
  <si>
    <t>QTY IN STOCK</t>
  </si>
  <si>
    <t>TOTAL</t>
  </si>
  <si>
    <t>SN#</t>
  </si>
  <si>
    <t>QTY SOLD VALUE</t>
  </si>
  <si>
    <t>Total Days</t>
  </si>
  <si>
    <t>Days Stock in Hand</t>
  </si>
  <si>
    <t>Current stock cover upto (Date)</t>
  </si>
  <si>
    <t>Current stock cover upto (Week)</t>
  </si>
  <si>
    <t>Current stock cover upto (Month)</t>
  </si>
  <si>
    <t>Avg. Month (Value)</t>
  </si>
  <si>
    <t>Avg. Month (QTY)</t>
  </si>
  <si>
    <t>Avg. Day (QTY)</t>
  </si>
  <si>
    <t>QTY STOCK VALUE</t>
  </si>
  <si>
    <t xml:space="preserve">QTY SOLD </t>
  </si>
  <si>
    <t>RRP</t>
  </si>
  <si>
    <t xml:space="preserve">Cost of Goods </t>
  </si>
  <si>
    <t>Rent of Retail Store</t>
  </si>
  <si>
    <t>Staff Salaries</t>
  </si>
  <si>
    <t>NET Profit (Value):</t>
  </si>
  <si>
    <t>NET Profit (%):</t>
  </si>
  <si>
    <t>T QTY</t>
  </si>
  <si>
    <t>T C Value</t>
  </si>
  <si>
    <t>T S Value</t>
  </si>
  <si>
    <t>Virgin - Al Jimi Mall - UAE</t>
  </si>
  <si>
    <t>Virgin - Abu Dhabi - UAE</t>
  </si>
  <si>
    <t>Virgin Arabian Ranches - UAE</t>
  </si>
  <si>
    <t>Virgin - Al Wahda Mall- UAE</t>
  </si>
  <si>
    <t>Virgin - Deira City Centre - UAE</t>
  </si>
  <si>
    <t>Virgin - Dubai Marina Mall - UAE</t>
  </si>
  <si>
    <t>Virgin - Mercato Mall - UAE</t>
  </si>
  <si>
    <t>Virgin - Mirdif City Centre - UAE</t>
  </si>
  <si>
    <t>Virgin - Mall Of Emirates - UAE</t>
  </si>
  <si>
    <t>Virgin - Sahara Centre - UAE</t>
  </si>
  <si>
    <t>Virgin - The Dubai Mall - UAE</t>
  </si>
  <si>
    <t>Virgin - Yas Mall - UAE</t>
  </si>
  <si>
    <t>Rent of Retail Store (% of Sales)</t>
  </si>
  <si>
    <t xml:space="preserve">SUGENT-ZN01    </t>
  </si>
  <si>
    <t xml:space="preserve">WXZN-01        </t>
  </si>
  <si>
    <t xml:space="preserve">ACHDCJ-01      </t>
  </si>
  <si>
    <t xml:space="preserve">ACHDCJ-02      </t>
  </si>
  <si>
    <t xml:space="preserve">WXHSD-D01      </t>
  </si>
  <si>
    <t xml:space="preserve">WXHSD-D02      </t>
  </si>
  <si>
    <t xml:space="preserve">SUBR-A01       </t>
  </si>
  <si>
    <t xml:space="preserve">SUBR-A08       </t>
  </si>
  <si>
    <t xml:space="preserve">SUBR-A09       </t>
  </si>
  <si>
    <t xml:space="preserve">SUBR-ASG       </t>
  </si>
  <si>
    <t xml:space="preserve">ACBZ-AP09      </t>
  </si>
  <si>
    <t xml:space="preserve">ACBZ-AP01      </t>
  </si>
  <si>
    <t xml:space="preserve">ACBZ-AP0G      </t>
  </si>
  <si>
    <t xml:space="preserve">NGW02-01       </t>
  </si>
  <si>
    <t xml:space="preserve">NGW02-02       </t>
  </si>
  <si>
    <t xml:space="preserve">NGS16-09       </t>
  </si>
  <si>
    <t xml:space="preserve">NGS16-06       </t>
  </si>
  <si>
    <t xml:space="preserve">WXJS-A1        </t>
  </si>
  <si>
    <t xml:space="preserve">WXJS-S2        </t>
  </si>
  <si>
    <t xml:space="preserve">WXBV-01        </t>
  </si>
  <si>
    <t xml:space="preserve">WXBV-02        </t>
  </si>
  <si>
    <t xml:space="preserve">WXBV-03        </t>
  </si>
  <si>
    <t xml:space="preserve">CCALL-JK01     </t>
  </si>
  <si>
    <t xml:space="preserve">CCALL-JK02     </t>
  </si>
  <si>
    <t xml:space="preserve">CCALL-AJK01    </t>
  </si>
  <si>
    <t xml:space="preserve">WXXHJ-B01      </t>
  </si>
  <si>
    <t xml:space="preserve">WXXHJ-B0S      </t>
  </si>
  <si>
    <t xml:space="preserve">WX2IN1-02      </t>
  </si>
  <si>
    <t xml:space="preserve">PPALL-AKU01    </t>
  </si>
  <si>
    <t xml:space="preserve">PPALL-AKU02    </t>
  </si>
  <si>
    <t xml:space="preserve">PPALL-EX01     </t>
  </si>
  <si>
    <t xml:space="preserve">PPALL-EX09     </t>
  </si>
  <si>
    <t xml:space="preserve">PPALL-PX01     </t>
  </si>
  <si>
    <t xml:space="preserve">PPALL-PX02     </t>
  </si>
  <si>
    <t xml:space="preserve">PPALL-PX03     </t>
  </si>
  <si>
    <t xml:space="preserve">PPKC-A01       </t>
  </si>
  <si>
    <t xml:space="preserve">PPKC-A02       </t>
  </si>
  <si>
    <t xml:space="preserve">PPKC-A09       </t>
  </si>
  <si>
    <t xml:space="preserve">PPALL-QY01     </t>
  </si>
  <si>
    <t xml:space="preserve">PPALL-QY02     </t>
  </si>
  <si>
    <t xml:space="preserve">PPALL-QY04     </t>
  </si>
  <si>
    <t xml:space="preserve">CCALL-RH01     </t>
  </si>
  <si>
    <t xml:space="preserve">CCALL-TM01     </t>
  </si>
  <si>
    <t xml:space="preserve">CCALL-TM0A     </t>
  </si>
  <si>
    <t xml:space="preserve">CCALL-TM12     </t>
  </si>
  <si>
    <t xml:space="preserve">ACCHZ-01       </t>
  </si>
  <si>
    <t xml:space="preserve">ACDKQ-HG01     </t>
  </si>
  <si>
    <t xml:space="preserve">ACDKQ-HG0S     </t>
  </si>
  <si>
    <t xml:space="preserve">ACAPIPH-EA9    </t>
  </si>
  <si>
    <t xml:space="preserve">CAHUB-B0G      </t>
  </si>
  <si>
    <t xml:space="preserve">CAHUB-D0G      </t>
  </si>
  <si>
    <t xml:space="preserve">CAHUB-E0G      </t>
  </si>
  <si>
    <t xml:space="preserve">SGAPIPHX-TZ01  </t>
  </si>
  <si>
    <t xml:space="preserve">SUGENT-ATR01   </t>
  </si>
  <si>
    <t xml:space="preserve">SUER-A01       </t>
  </si>
  <si>
    <t xml:space="preserve">SUER-A0R       </t>
  </si>
  <si>
    <t xml:space="preserve">SUER-A0S       </t>
  </si>
  <si>
    <t xml:space="preserve">SUER-A09       </t>
  </si>
  <si>
    <t xml:space="preserve">SUER-A0V       </t>
  </si>
  <si>
    <t xml:space="preserve">SUCH-01        </t>
  </si>
  <si>
    <t xml:space="preserve">SUCH-02        </t>
  </si>
  <si>
    <t xml:space="preserve">SUHS-DP01      </t>
  </si>
  <si>
    <t xml:space="preserve">SUHS-DP0S      </t>
  </si>
  <si>
    <t xml:space="preserve">SUJX-01        </t>
  </si>
  <si>
    <t xml:space="preserve">SUYZD-01       </t>
  </si>
  <si>
    <t xml:space="preserve">SUYZD-09       </t>
  </si>
  <si>
    <t xml:space="preserve">SUYZD-0S       </t>
  </si>
  <si>
    <t xml:space="preserve">SUGX-A01       </t>
  </si>
  <si>
    <t xml:space="preserve">SUGX-A0V       </t>
  </si>
  <si>
    <t xml:space="preserve">SUGX-A09       </t>
  </si>
  <si>
    <t xml:space="preserve">SUGX-A0S       </t>
  </si>
  <si>
    <t xml:space="preserve">SUER-B01       </t>
  </si>
  <si>
    <t xml:space="preserve">SUER-B0S       </t>
  </si>
  <si>
    <t xml:space="preserve">SUER-B09       </t>
  </si>
  <si>
    <t xml:space="preserve">SUER-B0V       </t>
  </si>
  <si>
    <t xml:space="preserve">WIAPIPH58-BE01 </t>
  </si>
  <si>
    <t xml:space="preserve">WIAPIPH58-BE04 </t>
  </si>
  <si>
    <t xml:space="preserve">WIAPIPH58-BE08 </t>
  </si>
  <si>
    <t xml:space="preserve">CALLG-01       </t>
  </si>
  <si>
    <t xml:space="preserve">CALLG-09       </t>
  </si>
  <si>
    <t xml:space="preserve">SUGENT-ZN03    </t>
  </si>
  <si>
    <t xml:space="preserve">SUGENT-ZN0S    </t>
  </si>
  <si>
    <t xml:space="preserve">CCALL-XK01     </t>
  </si>
  <si>
    <t xml:space="preserve">WXXP-02        </t>
  </si>
  <si>
    <t xml:space="preserve">WXXP-01        </t>
  </si>
  <si>
    <t xml:space="preserve">TZARGS-09      </t>
  </si>
  <si>
    <t xml:space="preserve">TZARGS-01      </t>
  </si>
  <si>
    <t xml:space="preserve">TZARGS-G2      </t>
  </si>
  <si>
    <t xml:space="preserve">CCALL-YX01     </t>
  </si>
  <si>
    <t xml:space="preserve">CCALL-YX02     </t>
  </si>
  <si>
    <t xml:space="preserve">ACSR-MS01      </t>
  </si>
  <si>
    <t xml:space="preserve">WIAPIPH61-BE01 </t>
  </si>
  <si>
    <t xml:space="preserve">WIAPIPH61-BE04 </t>
  </si>
  <si>
    <t xml:space="preserve">WIAPIPH61-BE08 </t>
  </si>
  <si>
    <t xml:space="preserve">WIAPIPH65-BE01 </t>
  </si>
  <si>
    <t xml:space="preserve">WIAPIPH65-BE04 </t>
  </si>
  <si>
    <t xml:space="preserve">WIAPIPH65-BE08 </t>
  </si>
  <si>
    <t xml:space="preserve">CALEYE-01      </t>
  </si>
  <si>
    <t xml:space="preserve">CALEYE-02      </t>
  </si>
  <si>
    <t xml:space="preserve">SUER-B0R       </t>
  </si>
  <si>
    <t xml:space="preserve">SGAPIPHX-RA01  </t>
  </si>
  <si>
    <t xml:space="preserve">WXHSG-02       </t>
  </si>
  <si>
    <t xml:space="preserve">WXHSG-01       </t>
  </si>
  <si>
    <t xml:space="preserve">SUXUN-BY0G     </t>
  </si>
  <si>
    <t xml:space="preserve">SUXUN-BY09     </t>
  </si>
  <si>
    <t xml:space="preserve">SUXUN-BY01     </t>
  </si>
  <si>
    <t xml:space="preserve">CATSX-F0G      </t>
  </si>
  <si>
    <t xml:space="preserve">CATCY-B0G      </t>
  </si>
  <si>
    <t xml:space="preserve">CATSX-D0G      </t>
  </si>
  <si>
    <t xml:space="preserve">CATSY-0G       </t>
  </si>
  <si>
    <t xml:space="preserve">ACSLCJ-06      </t>
  </si>
  <si>
    <t xml:space="preserve">ACSR-XJ09      </t>
  </si>
  <si>
    <t xml:space="preserve">ACSR-XJ0A      </t>
  </si>
  <si>
    <t xml:space="preserve">ACXUN-02       </t>
  </si>
  <si>
    <t xml:space="preserve">WIAPPOD-01     </t>
  </si>
  <si>
    <t xml:space="preserve">WIAPPOD-09     </t>
  </si>
  <si>
    <t xml:space="preserve">CAHUB-F01      </t>
  </si>
  <si>
    <t xml:space="preserve">CAHUB-F02      </t>
  </si>
  <si>
    <t xml:space="preserve">CAHUB-G01      </t>
  </si>
  <si>
    <t xml:space="preserve">ACSLCJ-01      </t>
  </si>
  <si>
    <t xml:space="preserve">SUCJLF-01      </t>
  </si>
  <si>
    <t xml:space="preserve">SGAPIPD-CX02   </t>
  </si>
  <si>
    <t xml:space="preserve">SGAPIPD-DX02   </t>
  </si>
  <si>
    <t xml:space="preserve">LTAPIPD-ASM03  </t>
  </si>
  <si>
    <t xml:space="preserve">SUGENT-XF0S    </t>
  </si>
  <si>
    <t xml:space="preserve">SUGENT-XF01    </t>
  </si>
  <si>
    <t xml:space="preserve">ACAPIPHX-ABJ01 </t>
  </si>
  <si>
    <t xml:space="preserve">ACAPIPHX-BJ01  </t>
  </si>
  <si>
    <t xml:space="preserve">ACPCL-01       </t>
  </si>
  <si>
    <t xml:space="preserve">4KCD6901       </t>
  </si>
  <si>
    <t xml:space="preserve">NGH08-01       </t>
  </si>
  <si>
    <t xml:space="preserve">NGH08-2G       </t>
  </si>
  <si>
    <t xml:space="preserve">NGS07-01       </t>
  </si>
  <si>
    <t xml:space="preserve">NGS07-19       </t>
  </si>
  <si>
    <t xml:space="preserve">NGS07-S9       </t>
  </si>
  <si>
    <t xml:space="preserve">ACNXB-02       </t>
  </si>
  <si>
    <t>WIAPIPH58-ASL01</t>
  </si>
  <si>
    <t>WIAPIPH58-ASL03</t>
  </si>
  <si>
    <t>WIAPIPH58-ASL04</t>
  </si>
  <si>
    <t>WIAPIPH58-ASL09</t>
  </si>
  <si>
    <t>WIAPIPH65-ASL01</t>
  </si>
  <si>
    <t>WIAPIPH65-ASL03</t>
  </si>
  <si>
    <t>WIAPIPH65-ASL04</t>
  </si>
  <si>
    <t>WIAPIPH65-ASL09</t>
  </si>
  <si>
    <t xml:space="preserve">CATKC-A01      </t>
  </si>
  <si>
    <t xml:space="preserve">SUCJG9-02      </t>
  </si>
  <si>
    <t xml:space="preserve">SUCJG9-01      </t>
  </si>
  <si>
    <t xml:space="preserve">CATKC-A09      </t>
  </si>
  <si>
    <t xml:space="preserve">CAHUB-K0G      </t>
  </si>
  <si>
    <t xml:space="preserve">SGAPIPD-BX02   </t>
  </si>
  <si>
    <t xml:space="preserve">LTAPIPD-ASM01  </t>
  </si>
  <si>
    <t xml:space="preserve">LTAPIPD-BSM01  </t>
  </si>
  <si>
    <t xml:space="preserve">LTAPIPD-BSM03  </t>
  </si>
  <si>
    <t xml:space="preserve">BHL-712        </t>
  </si>
  <si>
    <t xml:space="preserve">BHL-713        </t>
  </si>
  <si>
    <t xml:space="preserve">BBP-901        </t>
  </si>
  <si>
    <t xml:space="preserve">BBP-902        </t>
  </si>
  <si>
    <t xml:space="preserve">BBP-903        </t>
  </si>
  <si>
    <t xml:space="preserve">BBP-904        </t>
  </si>
  <si>
    <t xml:space="preserve">BBP-905        </t>
  </si>
  <si>
    <t xml:space="preserve">PH18502-BK     </t>
  </si>
  <si>
    <t xml:space="preserve">PH18501-BK     </t>
  </si>
  <si>
    <t xml:space="preserve">DR18041-32BK   </t>
  </si>
  <si>
    <t xml:space="preserve">DR18043-32BR   </t>
  </si>
  <si>
    <t xml:space="preserve">AP14021-BK     </t>
  </si>
  <si>
    <t xml:space="preserve">ACPBCJ-01      </t>
  </si>
  <si>
    <t xml:space="preserve">ACPBCJ-02      </t>
  </si>
  <si>
    <t xml:space="preserve">SGAPWA4-A01    </t>
  </si>
  <si>
    <t xml:space="preserve">SGAPWA4-B01    </t>
  </si>
  <si>
    <t>Arqoob Cost</t>
  </si>
  <si>
    <t>Arqoob Price</t>
  </si>
  <si>
    <t>Arqoob COST</t>
  </si>
  <si>
    <t xml:space="preserve">BAC-105        </t>
  </si>
  <si>
    <t xml:space="preserve">BTC-320BK      </t>
  </si>
  <si>
    <t xml:space="preserve">SUWNT-01       </t>
  </si>
  <si>
    <t xml:space="preserve">SUWNT-02       </t>
  </si>
  <si>
    <t xml:space="preserve">WXYL-A01       </t>
  </si>
  <si>
    <t xml:space="preserve">CATL45-01      </t>
  </si>
  <si>
    <t xml:space="preserve">CATL41-01      </t>
  </si>
  <si>
    <t xml:space="preserve">WXZN-B01       </t>
  </si>
  <si>
    <t xml:space="preserve">ACJHQ-01       </t>
  </si>
  <si>
    <t xml:space="preserve">ACJHQ-0S       </t>
  </si>
  <si>
    <t xml:space="preserve">SUHZ-01        </t>
  </si>
  <si>
    <t xml:space="preserve">SUHZ-2S        </t>
  </si>
  <si>
    <t xml:space="preserve">RPH0890        </t>
  </si>
  <si>
    <t xml:space="preserve">BHL-715        </t>
  </si>
  <si>
    <t xml:space="preserve">SGAPIPH58-WA01 </t>
  </si>
  <si>
    <t xml:space="preserve">SGAPIPH65-WA01 </t>
  </si>
  <si>
    <t xml:space="preserve">SGAPIPH58-WC01 </t>
  </si>
  <si>
    <t xml:space="preserve">SGAPIPH65-WC01 </t>
  </si>
  <si>
    <t xml:space="preserve">CAHUB-T01      </t>
  </si>
  <si>
    <t xml:space="preserve">CABA01-01      </t>
  </si>
  <si>
    <t xml:space="preserve">CABA01-09      </t>
  </si>
  <si>
    <t>Monthly Sales Report - January 01-April, 2019</t>
  </si>
  <si>
    <t>Al Arqoob Trading LLC</t>
  </si>
  <si>
    <t>Al Musalla St., opp Hyatt Regency, Deira</t>
  </si>
  <si>
    <t>PO Box 33488, Dubai, UAE</t>
  </si>
  <si>
    <t>Variance</t>
  </si>
  <si>
    <t xml:space="preserve">CATXF-0G       </t>
  </si>
  <si>
    <t xml:space="preserve">SULR-0G        </t>
  </si>
  <si>
    <t xml:space="preserve">CATYW-B03      </t>
  </si>
  <si>
    <t xml:space="preserve">CATYW-B01      </t>
  </si>
  <si>
    <t xml:space="preserve">CATYW-B09      </t>
  </si>
  <si>
    <t xml:space="preserve">CATSR-01       </t>
  </si>
  <si>
    <t xml:space="preserve">CATSR-09       </t>
  </si>
  <si>
    <t xml:space="preserve">BCC-36W        </t>
  </si>
  <si>
    <t>Power Retailer</t>
  </si>
  <si>
    <t>No. of stores</t>
  </si>
  <si>
    <t>Business Started</t>
  </si>
  <si>
    <t>Virgin MS</t>
  </si>
  <si>
    <t>Grand Total</t>
  </si>
  <si>
    <t>PRECISE Trading LLC</t>
  </si>
  <si>
    <t>Dubai Investment Park 2 Building No: W4 D1</t>
  </si>
  <si>
    <t>P.O. Box 72327, Dubai, UAE</t>
  </si>
  <si>
    <t>T +971 - 4 - 8 85 86 03</t>
  </si>
  <si>
    <t>F +971 - 4 - 8 85 86 32</t>
  </si>
  <si>
    <t>info@preciseme.com</t>
  </si>
  <si>
    <t>www.preciseme.com</t>
  </si>
  <si>
    <t>3Doodler Start Product Stock Forecasting Report - 2018</t>
  </si>
  <si>
    <t>Date:</t>
  </si>
  <si>
    <t>AMOUNT (AED):</t>
  </si>
  <si>
    <t>4 month</t>
  </si>
  <si>
    <t>S #</t>
  </si>
  <si>
    <t>New UPC</t>
  </si>
  <si>
    <t>Category wise</t>
  </si>
  <si>
    <t xml:space="preserve">Short Description </t>
  </si>
  <si>
    <t xml:space="preserve">Full Description </t>
  </si>
  <si>
    <t>Cost in AED</t>
  </si>
  <si>
    <t>Cost in USD</t>
  </si>
  <si>
    <t>Total GRN (2018)</t>
  </si>
  <si>
    <t>Total Sale YTD. 2018</t>
  </si>
  <si>
    <t>Avg. per day (YTD 2018)</t>
  </si>
  <si>
    <t>Avg. per Month (YTD 2018)</t>
  </si>
  <si>
    <t xml:space="preserve">Precise WH OH Stock </t>
  </si>
  <si>
    <t>Virgin UAE</t>
  </si>
  <si>
    <t>Closing Stock
(QTY)</t>
  </si>
  <si>
    <t>Product Lead Time (Days)</t>
  </si>
  <si>
    <t>Deviation from Minimum Stock Level</t>
  </si>
  <si>
    <t>MSL
(QTY)</t>
  </si>
  <si>
    <t>Current Stock Cover upto (Date)</t>
  </si>
  <si>
    <t>Arrival Date</t>
  </si>
  <si>
    <t>Balance
Stock</t>
  </si>
  <si>
    <t>Arrival Date (ETA)</t>
  </si>
  <si>
    <t>required
(Qty)</t>
  </si>
  <si>
    <t xml:space="preserve">Stock Days inc On Order </t>
  </si>
  <si>
    <t>Stock cover upto (Date) Inc On Order</t>
  </si>
  <si>
    <t>MOQ</t>
  </si>
  <si>
    <t>PO QTY</t>
  </si>
  <si>
    <t>New PO Value</t>
  </si>
  <si>
    <t>3D Printing Tool Set</t>
  </si>
  <si>
    <t>3DS-ESST-E-R</t>
  </si>
  <si>
    <t>3DS - Essential Pen set</t>
  </si>
  <si>
    <t>3DS-MEGA-E-R</t>
  </si>
  <si>
    <t>3DS - Super Mega Pen set</t>
  </si>
  <si>
    <t>Consumable - Mix Plastic</t>
  </si>
  <si>
    <t>3DS-ECO-MIX1-24</t>
  </si>
  <si>
    <t>3DS-Plastic Mix Packs  - Fire &amp; Ice</t>
  </si>
  <si>
    <t>3DS-ECO-MIX2-24</t>
  </si>
  <si>
    <t>3DS-Plastic Mix Packs  - Primary Pow</t>
  </si>
  <si>
    <t>Av</t>
  </si>
  <si>
    <t>Avg. per day</t>
  </si>
  <si>
    <t>Avg. per Month</t>
  </si>
  <si>
    <t>Arqoob SOH</t>
  </si>
  <si>
    <t>Virgin SOH</t>
  </si>
  <si>
    <t>Closing Stock</t>
  </si>
  <si>
    <t>MSL (4 Mont Covering)</t>
  </si>
  <si>
    <t>Minimum order QTY</t>
  </si>
  <si>
    <t xml:space="preserve">WX3IN1-01      </t>
  </si>
  <si>
    <t xml:space="preserve">WX3IN1-02      </t>
  </si>
  <si>
    <t xml:space="preserve">CA1T4-I0G      </t>
  </si>
  <si>
    <t xml:space="preserve">WIAPIPH58-QA01 </t>
  </si>
  <si>
    <t xml:space="preserve">WIAPIPH58-QA02 </t>
  </si>
  <si>
    <t>Title</t>
  </si>
  <si>
    <t xml:space="preserve">BONE COLLECTION BIKE TIE PRO 2 BLACK                                                                          </t>
  </si>
  <si>
    <t xml:space="preserve">BONE COLLECTION BIKE TIE PRO 2 RED                                                                            </t>
  </si>
  <si>
    <t xml:space="preserve">BONE COLLECTION BIKE TIE PRO 2 GREY                                                                           </t>
  </si>
  <si>
    <t xml:space="preserve">BONE COLLECTION RUN TIE GREY L ARMBAND                                                                        </t>
  </si>
  <si>
    <t xml:space="preserve">BONE COLLECTION RUN TIE GREY S ARMBAND                                                                        </t>
  </si>
  <si>
    <t xml:space="preserve">BONE COLLECTION MR DEER QCASE FOR IPHONE XS                                                                   </t>
  </si>
  <si>
    <t xml:space="preserve">BONE COLLECTION PATTI DUCK QCASE FOR IPHONE XS                                                                </t>
  </si>
  <si>
    <t xml:space="preserve">BONE COLLECTION MIAO CAT QCASE FOR IPHONE XS                                                                  </t>
  </si>
  <si>
    <t xml:space="preserve">BONE COLLECTION MR DEER QCASE FOR IPHONE XS MAX                                                               </t>
  </si>
  <si>
    <t xml:space="preserve">BONE COLLECTION PATTI DUCK QCASE FOR IPHONE XS MAX                                                            </t>
  </si>
  <si>
    <t xml:space="preserve">BONE COLLECTION MIAO CAT QCASE FOR IPHONE XS MAX                                                              </t>
  </si>
  <si>
    <t xml:space="preserve">BONE COLLECTION MARU PENGUIN BUBBLE CASE FOR IPHONE XS                                                        </t>
  </si>
  <si>
    <t xml:space="preserve">BONE COLLECTION MR DEER BUBBLE CASE FOR IPHONE XS                                                             </t>
  </si>
  <si>
    <t xml:space="preserve">BONE COLLECTION PATTI DUCK BUBBLE CASE FOR IPHONE XS                                                          </t>
  </si>
  <si>
    <t xml:space="preserve">BONE COLLECTION MIAO CAT BUBBLE CASE FOR IPHONE XS                                                            </t>
  </si>
  <si>
    <t xml:space="preserve">BONE COLLECTION MR DEER BUBBLE CASE FOR IPHONE XS MAX                                                         </t>
  </si>
  <si>
    <t xml:space="preserve">BONE COLLECTION MIAO CAT BUBBLE CASE FOR IPHONE XS MAX                                                        </t>
  </si>
  <si>
    <t xml:space="preserve">BASEUS SUPERLATIVE MULTIFUNCTIONAL HUB DEEP GREY                                                              </t>
  </si>
  <si>
    <t xml:space="preserve">BASEUS GAMO H15 BLACK 3.5MM WIRED IN-EAR EARPHONES                                                            </t>
  </si>
  <si>
    <t xml:space="preserve">BASEUS GAMO H15 RES/BLACK 3.5MM WIRED IN-EAR EARPHONES                                                        </t>
  </si>
  <si>
    <t xml:space="preserve">BASEUS ENCOK W01 BLACK TRUE WIRELESS IN-EAR EARPHONES                                                         </t>
  </si>
  <si>
    <t xml:space="preserve">BASEUS ENCOK W01 WHITE TRUE WIRELESS IN-EAR EARPHONES                                                         </t>
  </si>
  <si>
    <t xml:space="preserve">BASEUS ENCOK A03 BLACK WIRELESS IN-EAR EARPHONES                                                              </t>
  </si>
  <si>
    <t xml:space="preserve">BASEUS ENCOK A03 WHITE WIRELESS IN-EAR EARPHONES                                                              </t>
  </si>
  <si>
    <t xml:space="preserve">BASEUS DOTTER BLACK WIRELESS CHARGER FOR APPLE WATCH                                                          </t>
  </si>
  <si>
    <t xml:space="preserve">BASEUS DOTTER WHITE WIRELESS CHARGER FOR APPLE WATCH                                                          </t>
  </si>
  <si>
    <t xml:space="preserve">BASEUS AMBLIGHT 30000MAH POWER BANK BLACK                                                                     </t>
  </si>
  <si>
    <t xml:space="preserve">BASEUS FULLY FOLDING SELFIE STICK BLACK/RED                                                                   </t>
  </si>
  <si>
    <t xml:space="preserve">BASEUS FULLY FOLDING SELFIE STICK BLACK/SLIVER                                                                </t>
  </si>
  <si>
    <t xml:space="preserve">BASEUS FULLY FOLDING SELFIE STICK BLACK/GOLD                                                                  </t>
  </si>
  <si>
    <t xml:space="preserve">BRAVE MFI LIGHTNING CABLE 1M SILVER                                                                           </t>
  </si>
  <si>
    <t xml:space="preserve">BRAVE MFI LIGHTNING CABLE 1M BLACK                                                                            </t>
  </si>
  <si>
    <t xml:space="preserve">BASEUS SMART CAR MOUNT CELL PHONE HOLDER BLACK                                                                </t>
  </si>
  <si>
    <t xml:space="preserve">BASEUS CAR WIRELESS CHARGER SMART VEHICLE BRACKET                                                             </t>
  </si>
  <si>
    <t xml:space="preserve">BASEUS HOLDER RED-DOT MOBILE GAME SCORING TOOL BLACK                                                          </t>
  </si>
  <si>
    <t xml:space="preserve">BASEUS HOLDER RED-DOT MOBILE GAME SCORING TOOL TRANSPARENT                                                    </t>
  </si>
  <si>
    <t xml:space="preserve">BASEUS WIRELESS CHARGER POWER BANK 10000MAH BLACK                                                             </t>
  </si>
  <si>
    <t xml:space="preserve">BASEUS WIRELESS CHARGER POWER BANK 10000MAH WHITE                                                             </t>
  </si>
  <si>
    <t xml:space="preserve">BASEUS BEAR MAGNETIC CAR BRACKET BLACK                                                                        </t>
  </si>
  <si>
    <t xml:space="preserve">BASEUS BEAR MAGNETIC CAR BRACKET BROWN                                                                        </t>
  </si>
  <si>
    <t xml:space="preserve">BASEUS BEAR MAGNETIC CAR BRACKET RED                                                                          </t>
  </si>
  <si>
    <t xml:space="preserve">BASEUS BEAR MAGNETIC CAR BRACKET SILVER GRAY                                                                  </t>
  </si>
  <si>
    <t xml:space="preserve">BASEUS AP PENCIL SILICONE CHARGING STAND FOR APPLE PENCIL RED                                                 </t>
  </si>
  <si>
    <t xml:space="preserve">BASEUS AP PENCIL SILICONE CHARGING STAND FOR APPLE PENCIL BLACK                                               </t>
  </si>
  <si>
    <t xml:space="preserve">BASEUS AP PENCIL SILICONE CHARGING STAND FOR APPLE PENCIL GREY                                                </t>
  </si>
  <si>
    <t xml:space="preserve">BASEUS ENCOK W02 TWS TRULY WIRELESS HEADSET BLACK                                                             </t>
  </si>
  <si>
    <t xml:space="preserve">BASEUS ENCOK W02 TWS TRULY WIRELESS HEADSET WHITE                                                             </t>
  </si>
  <si>
    <t xml:space="preserve">BASEUS ENCOK NECK HUNG BLUETOOTH EARPHONES S16 RED                                                            </t>
  </si>
  <si>
    <t xml:space="preserve">BASEUS ENCOK NECK HUNG BLUETOOTH EARPHONES S16 GREEN                                                          </t>
  </si>
  <si>
    <t xml:space="preserve">BASEUS METAL WIRELESS CHARGER TARNISH/BLACK                                                                   </t>
  </si>
  <si>
    <t xml:space="preserve">BASEUS METAL WIRELESS CHARGER SILVER/WHITE                                                                    </t>
  </si>
  <si>
    <t xml:space="preserve">BASEUS BV WIRELESS CHARGER BLACK                                                                              </t>
  </si>
  <si>
    <t xml:space="preserve">BASEUS BV WIRELESS CHARGER WHITE                                                                              </t>
  </si>
  <si>
    <t xml:space="preserve">BASEUS BV WIRELESS CHARGER BLUE                                                                               </t>
  </si>
  <si>
    <t xml:space="preserve">BASEUS SIMPLE WIRELESS CHARGER BLACK                                                                          </t>
  </si>
  <si>
    <t xml:space="preserve">BASEUS SIMPLE WIRELESS CHARGER WHITE                                                                          </t>
  </si>
  <si>
    <t xml:space="preserve">BASEUS SIMPLE WIRELESS CHARGER TRANSPARENT                                                                    </t>
  </si>
  <si>
    <t xml:space="preserve">BASEUS DUAL WIRELESS CHARGER BLACK +WALL CHARGER &amp; CABLE                                                      </t>
  </si>
  <si>
    <t xml:space="preserve">BASEUS DUAL WIRELESS CHARGER SILVER +WALL CHARGER &amp; CABLE                                                     </t>
  </si>
  <si>
    <t xml:space="preserve">BASEUS SMART 2 IN 1 WIRELESS CHARGER WHITE                                                                    </t>
  </si>
  <si>
    <t xml:space="preserve">BASEUS MINI CU DIGITAL DISPLAY POWER BANK 10000MAH BLACK                                                      </t>
  </si>
  <si>
    <t xml:space="preserve">BASEUS MINI CU DIGITAL DISPLAY POWER BANK 10000MAH WHITE                                                      </t>
  </si>
  <si>
    <t xml:space="preserve">BASEUS DUAL OUTPUT WIRELESS CHARGE POWER BANK 8000MAH BLACK                                                   </t>
  </si>
  <si>
    <t xml:space="preserve">BASEUS DUAL OUTPUT WIRELESS CHARGE POWER BANK 8000MAH RED                                                     </t>
  </si>
  <si>
    <t xml:space="preserve">BASEUS PARALLEL LINE POWER BANK 10000MAH BLACK                                                                </t>
  </si>
  <si>
    <t xml:space="preserve">BASEUS PARALLEL LINE POWER BANK 10000MAH WHITE                                                                </t>
  </si>
  <si>
    <t xml:space="preserve">BASEUS PARALLEL LINE POWER BANK 10000MAH BLUE                                                                 </t>
  </si>
  <si>
    <t xml:space="preserve">BASEUS POWERFUL TYPE-C PD+QC3.0 20000MAH POWER BANK BLACK                                                     </t>
  </si>
  <si>
    <t xml:space="preserve">BASEUS POWERFUL TYPE-C PD+QC3.0 20000MAH POWER BANK WHITE                                                     </t>
  </si>
  <si>
    <t xml:space="preserve">BASEUS POWERFUL TYPE-C PD+QC3.0 20000MAH POWER BANK RED                                                       </t>
  </si>
  <si>
    <t xml:space="preserve">BASEUS THIN WIRELESS CHARGE 10000MAH POWER BANK BLACK                                                         </t>
  </si>
  <si>
    <t xml:space="preserve">BASEUS THIN WIRELESS CHARGE 10000 MAH POWER BANK WHITE                                                        </t>
  </si>
  <si>
    <t xml:space="preserve">BASEUS THIN WIRELESS CHARGE 10000MAH POWER BANK PINK                                                          </t>
  </si>
  <si>
    <t xml:space="preserve">BASEUS LOCOMOTIVE BLUETOOTH MP3 VEHICLE CHARGER BLACK                                                         </t>
  </si>
  <si>
    <t xml:space="preserve">BASEUS T TYPED BLUETOOTH MP3 CHARGER WITH CAR HOLDER BLACK                                                    </t>
  </si>
  <si>
    <t xml:space="preserve">BASEUS T TYPED BLUETOOTH MP3 CHARGER WITH CAR HOLDER TARNISH                                                  </t>
  </si>
  <si>
    <t xml:space="preserve">BASEUS T TYPED BLUETOOTH MP3 CHARGER WITH CAR HOLDER DARK COFFEE                                              </t>
  </si>
  <si>
    <t xml:space="preserve">BASEUS ROTATION TYPE UNIVERSAL CHARGER BLACK                                                                  </t>
  </si>
  <si>
    <t xml:space="preserve">BASEUS PENDANT CARD READER BLACK                                                                              </t>
  </si>
  <si>
    <t xml:space="preserve">BASEUS PENDANT CARD READER SILVER                                                                             </t>
  </si>
  <si>
    <t xml:space="preserve">BASEUS RED-HAT TYPE-C 32GB USB FLASH DISK                                                                     </t>
  </si>
  <si>
    <t xml:space="preserve">BASEUS THUNDERBOLT C+ DUAL TYPE-C TO USB3.0/HDMI/TYPE-C FEMALE HUB CONVERTER DEEP SPACE GRAY                  </t>
  </si>
  <si>
    <t xml:space="preserve">BASEUS CUBE TYPE-C TO USB3.0X3+USB2.0X2 HUB ADAPTER DARK GRAY                                                 </t>
  </si>
  <si>
    <t xml:space="preserve">BASEUS LITTLE BOX TYPE-C TO HDMI+TYPE-C PD MINI HD SMART HUB CONVERTER DARK GRAY                              </t>
  </si>
  <si>
    <t xml:space="preserve">BASEUS GLASS FILM SET BLACK FOR IPHONE X                                                                      </t>
  </si>
  <si>
    <t xml:space="preserve">BASEUS CURVE MAGNET CAR MOUNT                                                                                 </t>
  </si>
  <si>
    <t xml:space="preserve">BASEUS SMALL EARS MAGNETIC CAR VENT SUCTION BRACKET BLACK                                                     </t>
  </si>
  <si>
    <t xml:space="preserve">BASEUS SMALL EARS MAGNETIC CAR VENT SUCTION BRACKET ROSE GOLD                                                 </t>
  </si>
  <si>
    <t xml:space="preserve">BASEUS SMALL EARS MAGNETIC CAR VENT SUCTION BRACKET ROSE SILVER                                               </t>
  </si>
  <si>
    <t xml:space="preserve">BASEUS SMALL EARS MAGNETIC CAR VENT SUCTION BRACKET ROSE RED                                                  </t>
  </si>
  <si>
    <t xml:space="preserve">BASEUS XIAOCHUN MAGNETIC CAR PHONE HOLDER BLACK                                                               </t>
  </si>
  <si>
    <t xml:space="preserve">BASEUS XIAOCHUN MAGNETIC CAR PHONE HOLDER SILVER                                                              </t>
  </si>
  <si>
    <t xml:space="preserve">BASEUS DOUBLE CLIP HORIZONTAL VEHICLE MOUNT BLACK                                                             </t>
  </si>
  <si>
    <t xml:space="preserve">BASEUS DOUBLE CLIP HORIZONTAL VEHICLE MOUNT SILVER                                                            </t>
  </si>
  <si>
    <t xml:space="preserve">BASEUS GOLD AROMATIZING AIR VENT CAR MOUNT                                                                    </t>
  </si>
  <si>
    <t xml:space="preserve">BASEUS BULLET ON-BOARD CAR MAGNETIC BRACKET BLACK                                                             </t>
  </si>
  <si>
    <t xml:space="preserve">BASEUS BULLET ON-BOARD CAR MAGNETIC BRACKET RED                                                               </t>
  </si>
  <si>
    <t xml:space="preserve">BASEUS BULLET ON-BOARD CAR MAGNETIC BRACKET SILVER                                                            </t>
  </si>
  <si>
    <t xml:space="preserve">BASEUS MAGNETIC AIR VENT CAR MOUNT HOLDER WITH CABLE CLIP BLACK                                               </t>
  </si>
  <si>
    <t xml:space="preserve">BASEUS MAGNETIC AIR VENT CAR MOUNT HOLDER WITH CABLE CLIP GOLD                                                </t>
  </si>
  <si>
    <t xml:space="preserve">BASEUS MAGNETIC AIR VENT CAR MOUNT HOLDER WITH CABLE CLIP RED                                                 </t>
  </si>
  <si>
    <t xml:space="preserve">BASEUS MAGNETIC AIR VENT CAR MOUNT HOLDER WITH CABLE CLIP SILVER                                              </t>
  </si>
  <si>
    <t xml:space="preserve">BASEUS SMALL EARS VERTICAL MAGNETIC BRACKET BLACK                                                             </t>
  </si>
  <si>
    <t xml:space="preserve">BASEUS SMALL EARS VERTICAL MAGNETIC BRACKET ROSE SILVER                                                       </t>
  </si>
  <si>
    <t xml:space="preserve">BASEUS SMALL EARS VERTICAL MAGNETIC BRACKET ROSE RED                                                          </t>
  </si>
  <si>
    <t xml:space="preserve">BASEUS SMALL EARS VERTICAL MAGNETIC BRACKET ROSE GOLD                                                         </t>
  </si>
  <si>
    <t xml:space="preserve">BASEUS BEAR SILICONE CASE BLACK FOR IPHONE XS                                                                 </t>
  </si>
  <si>
    <t xml:space="preserve">BASEUS BEAR SILICONE CASE PINK FOR IPHONE XS                                                                  </t>
  </si>
  <si>
    <t xml:space="preserve">BASEUS BEAR SILICONE CASE BROWN FOR IPHONE XS                                                                 </t>
  </si>
  <si>
    <t xml:space="preserve">BASEUS GLOWING DATA CABLE USB FOR LIGHTNING BLACK                                                             </t>
  </si>
  <si>
    <t xml:space="preserve">BASEUS GLOWING DATA CABLE USB FOR LIGHTNING RED                                                               </t>
  </si>
  <si>
    <t xml:space="preserve">BASEUS SMART CAR MOUNT PHONE HOLDER BLUE                                                                      </t>
  </si>
  <si>
    <t xml:space="preserve">BASEUS SMART CAR MOUNT PHONE HOLDER SILVER                                                                    </t>
  </si>
  <si>
    <t xml:space="preserve">BASEUS DESKTOP WIRELESS/WIRED CHARGER BLACK                                                                   </t>
  </si>
  <si>
    <t xml:space="preserve">BASEUS WIRELESS CHARGER SUCTION CUP WHITE                                                                     </t>
  </si>
  <si>
    <t xml:space="preserve">BASEUS WIRELESS CHARGER SUCTION CUP BLACK                                                                     </t>
  </si>
  <si>
    <t xml:space="preserve">BASEUS CASE FOR AIRPODS RED                                                                                   </t>
  </si>
  <si>
    <t xml:space="preserve">BASEUS CASE FOR AIRPODS BLACK                                                                                 </t>
  </si>
  <si>
    <t xml:space="preserve">BASEUS CASE FOR AIRPODS GRAY                                                                                  </t>
  </si>
  <si>
    <t xml:space="preserve">BASEUS Y TYPE DUAL USB+ CAR CHARGER BLACK                                                                     </t>
  </si>
  <si>
    <t xml:space="preserve">BASEUS Y TYPE DUAL USB+ CAR CHARGER WHITE                                                                     </t>
  </si>
  <si>
    <t xml:space="preserve">BASEUS MAGIC MONSTER GAMEPAD STYLE POWER BANK 2000MAH                                                         </t>
  </si>
  <si>
    <t xml:space="preserve">BASEUS BEAR SILICONE CASE BLACK FOR IPHONE XR                                                                 </t>
  </si>
  <si>
    <t xml:space="preserve">BASEUS BEAR SILICONE CASE PINK FOR IPHONE XR                                                                  </t>
  </si>
  <si>
    <t xml:space="preserve">BASEUS BEAR SILICONE CASE BROWN FOR IPHONE XR                                                                 </t>
  </si>
  <si>
    <t xml:space="preserve">BASEUS BEAR SILICONE CASE BLACK FOR IPHONE XS MAX                                                             </t>
  </si>
  <si>
    <t xml:space="preserve">BASEUS BEAR SILICONE CASE PINK FOR IPHONE XS MAX                                                              </t>
  </si>
  <si>
    <t xml:space="preserve">BASEUS BEAR SILICONE CASE BROWN FOR IPHONE XS MAX                                                             </t>
  </si>
  <si>
    <t xml:space="preserve">BASEUS BIG EYE DIGITAL DISPLAY LIGHTNING CABLE BLACK                                                          </t>
  </si>
  <si>
    <t xml:space="preserve">BASEUS BIG EYE DIGITAL DISPLAY LIGHTNING CABLE WHITE                                                          </t>
  </si>
  <si>
    <t xml:space="preserve">BASEUS DROP-PROOF CURVED FULL SCREEN TEMPERED GLASS BLACK FOR IPHONE X                                        </t>
  </si>
  <si>
    <t xml:space="preserve">BASEUS SILCIONE HORIZONTAL DESKTOP WIRELESS CHARGER WHITE                                                     </t>
  </si>
  <si>
    <t xml:space="preserve">BASEUS SILCIONE HORIZONTAL DESKTOP WIRELESS CHARGER BLACK                                                     </t>
  </si>
  <si>
    <t xml:space="preserve">BASEUS FRAGRANCE/CAR MOUNT GREY                                                                               </t>
  </si>
  <si>
    <t xml:space="preserve">BASEUS FRAGRANCE/CAR MOUNT RED                                                                                </t>
  </si>
  <si>
    <t xml:space="preserve">BASEUS FRAGRANCE/CAR MOUNT BLACK                                                                              </t>
  </si>
  <si>
    <t xml:space="preserve">BASEUS 10-IN-1 HUB ADAPTER                                                                                    </t>
  </si>
  <si>
    <t xml:space="preserve">BASEUS TYPE C TO HDMI JOINT ADAPTER CABLE 1.8M DARK GREY                                                      </t>
  </si>
  <si>
    <t xml:space="preserve">BASEUS HDMI + USB 3.0 HUB ADAPTER                                                                             </t>
  </si>
  <si>
    <t xml:space="preserve">BASEUS TYPE-C MALE TO HDMI MALE 4K HD ADAPTER CABLE 1.8M                                                      </t>
  </si>
  <si>
    <t xml:space="preserve">BASEUS GRENADE BLACK/ARMY GREEN GRIP FOR SMARTPHONES                                                          </t>
  </si>
  <si>
    <t xml:space="preserve">BASEUS ADAPTER X-MEN AUDIO RADIATOR RED/BLACK                                                                 </t>
  </si>
  <si>
    <t xml:space="preserve">BASEUS ADAPTER X-MEN AUDIO RADIATOR BLACK                                                                     </t>
  </si>
  <si>
    <t xml:space="preserve">BASEUS AROMA DIFFUSER CREAM WHITE                                                                             </t>
  </si>
  <si>
    <t xml:space="preserve">BASEUS PROTECTIVE CASE/WIRELESS CHARGER BLACK FOR AIRPODS                                                     </t>
  </si>
  <si>
    <t xml:space="preserve">BASEUS PROTECTIVE CASE/WIRELESS CHARGER RED FOR AIRPODS                                                       </t>
  </si>
  <si>
    <t xml:space="preserve">BASEUS ROUND BOX USB 3.0 HUB ADAPTER BLACK                                                                    </t>
  </si>
  <si>
    <t xml:space="preserve">BASEUS ROUND BOX USB 3.0 HUB ADAPTER WHITE                                                                    </t>
  </si>
  <si>
    <t xml:space="preserve">BASEUS ROUND BOX TYPE-C HUB ADAPTER BLACK                                                                     </t>
  </si>
  <si>
    <t xml:space="preserve">BASEUS GRENADE BLACK GRIP FOR SMARTPHONES                                                                     </t>
  </si>
  <si>
    <t xml:space="preserve">BASEUS WINNER COOLING HEAT SINK BLACK FOR SMARTPHONES                                                         </t>
  </si>
  <si>
    <t xml:space="preserve">BASEUS 0.3MM TEMPERED GLASS FILM TRANSPARENT FOR IPAD PRO 11-INCH                                             </t>
  </si>
  <si>
    <t xml:space="preserve">BASEUS 0.3MM ANTI-BLUE LIGHT TEMPERED GLASS FILM TRANSPARENT FOR IPAD PRO 11-INCH                             </t>
  </si>
  <si>
    <t xml:space="preserve">BASEUS SIMPLISM Y-TYPE LEATHER CASE BLUE FOR IPAD PRO 11-INCH                                                 </t>
  </si>
  <si>
    <t xml:space="preserve">BASEUS SUSPENSION GLASS DESKTOP BRACKET SILVER FOR SMARTPHONES                                                </t>
  </si>
  <si>
    <t xml:space="preserve">BASEUS SUSPENSION GLASS DESKTOP BRACKET BLACK FOR SMARTPHONES                                                 </t>
  </si>
  <si>
    <t xml:space="preserve">BASEUS 1+1 BLACK WIRELESS CHARGE 5000MAH POWER BANK FOR IPHONE XS/X                                           </t>
  </si>
  <si>
    <t xml:space="preserve">BASEUS PLAID BLACK 3500MAH POWER BANK FOR IPHONE X                                                            </t>
  </si>
  <si>
    <t xml:space="preserve">BASEUS GOLDEN CUDGEL CAPACITIVE STYLUS BLACK                                                                  </t>
  </si>
  <si>
    <t xml:space="preserve">USAMS 4000MAH POWER BANK CASE BLACK FOR IPHONE XS MAX                                                         </t>
  </si>
  <si>
    <t xml:space="preserve">BASEUS H08 BLACK IMMERSIVE VIRTUAL 3D GAMING IN-EAR EARPHONES                                                 </t>
  </si>
  <si>
    <t xml:space="preserve">BASEUS H08 WHITE/GREY IMMERSIVE VIRTUAL 3D GAMING IN-EAR EARPHONES                                            </t>
  </si>
  <si>
    <t xml:space="preserve">BASEUS ENCOK BLACK SPORTS WIRELESS IN-EAR EARPHONES S07                                                       </t>
  </si>
  <si>
    <t xml:space="preserve">BASEUS ENCOK RED/BLACK SPORTS WIRELESS IN-EAR EARPHONES S07                                                   </t>
  </si>
  <si>
    <t xml:space="preserve">BASEUS ENCOK SILVER/RED SPORTS WIRELESS IN-EAR EARPHONES S07                                                  </t>
  </si>
  <si>
    <t xml:space="preserve">BASEUS WARM LITTLE WHITE FAN HEATER                                                                           </t>
  </si>
  <si>
    <t xml:space="preserve">BASEUS ORIGINAL LSR CASE BLACK FOR IPHONE XS                                                                  </t>
  </si>
  <si>
    <t xml:space="preserve">BASEUS ORIGINAL LSR CASE LIGHT AQUA MARINE FOR IPHONE XS                                                      </t>
  </si>
  <si>
    <t xml:space="preserve">BASEUS ORIGINAL LSR CASE PINK FOR IPHONE XS                                                                   </t>
  </si>
  <si>
    <t xml:space="preserve">BASEUS ORIGINAL LSR CASE RED FOR IPHONE XS                                                                    </t>
  </si>
  <si>
    <t xml:space="preserve">BASEUS ORIGINAL LSR CASE BLACK FOR IPHONE XS MAX                                                              </t>
  </si>
  <si>
    <t xml:space="preserve">BASEUS ORIGINAL LSR CASE LIGHT AQUA MARINE FOR IPHONE XS MAX                                                  </t>
  </si>
  <si>
    <t xml:space="preserve">BASEUS ORIGINAL LSR CASE PINK FOR IPHONE XS MAX                                                               </t>
  </si>
  <si>
    <t xml:space="preserve">BASEUS ORIGINAL LSR CASE RED FOR IPHONE XS MAX                                                                </t>
  </si>
  <si>
    <t xml:space="preserve">BASEUS DOUBLE FAST CHARGING TYPE-C CABLE 1M BLACK                                                             </t>
  </si>
  <si>
    <t xml:space="preserve">BASEUS G9 MOBILE GAME SCORING TOOL WHITE FOR SMARTPHONES/TABLET                                               </t>
  </si>
  <si>
    <t xml:space="preserve">BASEUS G9 MOBILE GAME SCORING TOOL BLACK FOR SMARTPHONES/TABLET                                               </t>
  </si>
  <si>
    <t xml:space="preserve">BASEUS DOUBLE FAST CHARGING TYPE-C CABLE 1M RED                                                               </t>
  </si>
  <si>
    <t xml:space="preserve">BASEUS HARMONICA 5-IN-1 HUB ADAPTER GREY                                                                      </t>
  </si>
  <si>
    <t xml:space="preserve">BASEUS 0.3MM ANTI-BLUE LIGHT TEMPERED GLASS FILM TRANSPARENT FOR IPAD PRO 12.9-INCH 3RD GEN                   </t>
  </si>
  <si>
    <t xml:space="preserve">BASEUS SIMPLISM Y-TYPE LEATHER CASE BLACK FOR IPAD PRO 11-INCH                                                </t>
  </si>
  <si>
    <t xml:space="preserve">BASEUS SIMPLISM Y-TYPE LEATHER CASE BLACK FOR IPAD PRO 12.9-INCH 3RD GEN                                      </t>
  </si>
  <si>
    <t xml:space="preserve">BASEUS SIMPLISM Y-TYPE LEATHER CASE BLUE FOR IPAD PRO 12.9-INCH 3RD GEN                                       </t>
  </si>
  <si>
    <t xml:space="preserve">BRAVE LOTTO SERIES MAGNETIC CAR MOUNTS                                                                        </t>
  </si>
  <si>
    <t xml:space="preserve">BRAVE 2-IN-1 UNIVERSAL MAGNETIC HOLDER                                                                        </t>
  </si>
  <si>
    <t xml:space="preserve">BRAVE PU LEATHER BACKPACK BLACK WITH BLUETOOTH SPEAKER &amp; 5000MAH POWER BANK                                   </t>
  </si>
  <si>
    <t xml:space="preserve">BRAVE NYLON BACKPACK BLACK CIRCUIT PATTERN WITH BLUETOOTH SPEAKER &amp; 5000MAH POWER BANK                        </t>
  </si>
  <si>
    <t xml:space="preserve">BRAVE NYLON BACKPACK ARMY GREY WITH BLUETOOTH SPEAKER &amp; 5000MAH POWER BANK                                    </t>
  </si>
  <si>
    <t xml:space="preserve">BRAVE NYLON BACKPACK DARK CAMOUFLAGE WITH BLUETOOTH SPEAKER &amp; 5000MAH POWER BANK                              </t>
  </si>
  <si>
    <t xml:space="preserve">BRAVE NYLON BACKPACK BEIGE WITH BLUETOOTH SPEAKER &amp; 5000MAH POWER BANK                                        </t>
  </si>
  <si>
    <t xml:space="preserve">BONE COLLECTION RUN TIE BLACK LARGE FOR SMARTPHONES 4-6.5 INCH                                                </t>
  </si>
  <si>
    <t xml:space="preserve">BONE COLLECTION RUN TIE BLACK SMALL                                                                           </t>
  </si>
  <si>
    <t xml:space="preserve">BONE COLLECTION MARU PENGUIN 32GB USB 3.0                                                                     </t>
  </si>
  <si>
    <t xml:space="preserve">BONE COLLECTION MR. DEER 32GB USB 3.0                                                                         </t>
  </si>
  <si>
    <t xml:space="preserve">BONE COLLECTION LINKEY LIGHTNING BLACK                                                                        </t>
  </si>
  <si>
    <t xml:space="preserve">BASEUS SHOOTING GAME TOOL FOR PAD BLACK                                                                       </t>
  </si>
  <si>
    <t xml:space="preserve">BASEUS SHOOTING GAME TOOL FOR PAD TRANSPARENT                                                                 </t>
  </si>
  <si>
    <t xml:space="preserve">BASEUS 0.3MM FULL-SCREEN CURVED TEMPERED FILM BLACK FOR APPLE WATCH SERIES 4 40MM                             </t>
  </si>
  <si>
    <t xml:space="preserve">BASEUS 0.3MM FULL-SCREEN CURVED TEMPERED FILM BLACK FOR APPLE WATCH SERIES 4 44MM                             </t>
  </si>
  <si>
    <t xml:space="preserve">BRAVE LIGHTNING TO 3.5MM AUDIO CABLE WHITE                                                                    </t>
  </si>
  <si>
    <t xml:space="preserve">BRAVE 2-PORT USB WALL CHARGER BLACK                                                                           </t>
  </si>
  <si>
    <t xml:space="preserve">BASEUS FOLDING UNIVERSAL STICKER BLACK                                                                        </t>
  </si>
  <si>
    <t xml:space="preserve">BASEUS FOLDING UNIVERSAL STICKER TRANSPARENT                                                                  </t>
  </si>
  <si>
    <t xml:space="preserve">BASEUS OSCULUM WIRELESS GRAVITY CAR CHARGER                                                                   </t>
  </si>
  <si>
    <t xml:space="preserve">BASEUS AUDIO CONVERTER CATL45                                                                                 </t>
  </si>
  <si>
    <t xml:space="preserve">BASEUS TYPE-C TO 3.5MM AUDIO CHARGING ADAPTER BLACK                                                           </t>
  </si>
  <si>
    <t xml:space="preserve">BASEUS SMART VEHICLE BRACKET WIRELESS CHARGER WITH INFRARED SENSOR BLACK                                      </t>
  </si>
  <si>
    <t xml:space="preserve">BASEUS MICROMOLECULE FORMALDEHYDE PURIFIER DEEP SPACE BLACK                                                   </t>
  </si>
  <si>
    <t xml:space="preserve">BASEUS MICROMOLECULE FORMALDEHYDE PURIFIER SILVER                                                             </t>
  </si>
  <si>
    <t xml:space="preserve">BASEUS BACK SEAT CAR MOUNT BLACK                                                                              </t>
  </si>
  <si>
    <t xml:space="preserve">BASEUS BACK SEAT CAR MOUNT SILVER                                                                             </t>
  </si>
  <si>
    <t xml:space="preserve">ROCK SHOOTING GAME CONTROLLER WITH HANDLE BLACK                                                               </t>
  </si>
  <si>
    <t xml:space="preserve">BASEUS FULL-SCREEN CURVED TEMPERED GLASS SCREEN PROTECTOR BLACK FOR IPHONE XS/X                               </t>
  </si>
  <si>
    <t xml:space="preserve">BASEUS FULL-SCREEN CURVED TEMPERED GLASS SCREEN PROTECTOR BLACK FOR IPHONE XS MAX                             </t>
  </si>
  <si>
    <t xml:space="preserve">BASEUS FULL-SCREEN CURVED PRIVACY TEMPERED GLASS SCREEN PROTECTOR BLACK FOR IPHONE XS/X                       </t>
  </si>
  <si>
    <t xml:space="preserve">BASEUS FULL-SCREEN CURVED PRIVACY TEMPERED GLASS SCREEN PROTECTOR BLACK FOR IPHONE XS MAX                     </t>
  </si>
  <si>
    <t xml:space="preserve">BASEUS MATE DOCKING TYPE-C HUB DOCKING STATION BLACK                                                          </t>
  </si>
  <si>
    <t xml:space="preserve">BASEUS BA01 USB WIRELESS ADAPTER CABLE BLACK                                                                  </t>
  </si>
  <si>
    <t xml:space="preserve">BASEUS BA01 USB WIRELESS ADAPTER CABLE RED                                                                    </t>
  </si>
  <si>
    <t xml:space="preserve">BASEUS 7-IN-1 SQUARE DESK TYPE-C MULTI-FUNCTIONAL HUB TYPE-C                                                  </t>
  </si>
  <si>
    <t xml:space="preserve">BASEUS UNLIMITED ADJUSTMENT LAZY PHONE HOLDER GREY                                                            </t>
  </si>
  <si>
    <t xml:space="preserve">BASEUS ARTISTIC STRIPED TYPE-C 3A CABLE 5M BLUE                                                               </t>
  </si>
  <si>
    <t xml:space="preserve">BASEUS ARTISTIC STRIPED TYPE-C 3A CABLE 5M BLACK                                                              </t>
  </si>
  <si>
    <t xml:space="preserve">BASEUS ARTISTIC STRIPED TYPE-C 3A CABLE 5M RED                                                                </t>
  </si>
  <si>
    <t xml:space="preserve">BASEUS FISH-EYE SPRING TYPE-C 2A CABLE 1M BLACK                                                               </t>
  </si>
  <si>
    <t xml:space="preserve">BASEUS FISH-EYE SPRING TYPE-C 2A CABLE 1M RED                                                                 </t>
  </si>
  <si>
    <t xml:space="preserve">BRAVE 2-PORT TYPE-C &amp; QUICK CHARGE CAR CHARGER                                                                </t>
  </si>
  <si>
    <t xml:space="preserve">BASEUS SMART 3-IN-1 WIRELESS CHARGER 18W BLACK                                                                </t>
  </si>
  <si>
    <t xml:space="preserve">BASEUS SMART 3-IN-1 WIRELESS CHARGER 18W WHITE                                                                </t>
  </si>
  <si>
    <t xml:space="preserve">BASEUS STAR RING SERIES 4-IN-1 CABLE 1.2M DEEP GREY                                                           </t>
  </si>
  <si>
    <t xml:space="preserve">BASEUS TRANSPARENT KEY PHONE CASE BLACK FOR IPHONE XS                                                         </t>
  </si>
  <si>
    <t xml:space="preserve">BASEUS TRANSPARENT KEY PHONE CASE TRANSPARENT FOR IPHONE XS                                                   </t>
  </si>
  <si>
    <t xml:space="preserve">BK18002-BK     </t>
  </si>
  <si>
    <t xml:space="preserve">BK18002-R      </t>
  </si>
  <si>
    <t xml:space="preserve">BK18002-GR     </t>
  </si>
  <si>
    <t xml:space="preserve">PH18502-GR     </t>
  </si>
  <si>
    <t xml:space="preserve">PH18501-GR     </t>
  </si>
  <si>
    <t xml:space="preserve">PH18101-DEE    </t>
  </si>
  <si>
    <t xml:space="preserve">PH18101-DUC    </t>
  </si>
  <si>
    <t xml:space="preserve">PH18101-CAT    </t>
  </si>
  <si>
    <t xml:space="preserve">PH18080-DEE    </t>
  </si>
  <si>
    <t xml:space="preserve">PH18080-DUC    </t>
  </si>
  <si>
    <t xml:space="preserve">PH18080-CAT    </t>
  </si>
  <si>
    <t xml:space="preserve">PH18082-PEN    </t>
  </si>
  <si>
    <t xml:space="preserve">PH18082-DEE    </t>
  </si>
  <si>
    <t xml:space="preserve">PH18082-DUC    </t>
  </si>
  <si>
    <t xml:space="preserve">PH18082-CAT    </t>
  </si>
  <si>
    <t xml:space="preserve">PH18084-DEE    </t>
  </si>
  <si>
    <t xml:space="preserve">PH18084-CAT    </t>
  </si>
  <si>
    <t xml:space="preserve">CAHUB-AZ0G     </t>
  </si>
  <si>
    <t xml:space="preserve">NGH15-01       </t>
  </si>
  <si>
    <t xml:space="preserve">NGH15-91       </t>
  </si>
  <si>
    <t xml:space="preserve">NGW01-01       </t>
  </si>
  <si>
    <t xml:space="preserve">NGW01-02       </t>
  </si>
  <si>
    <t xml:space="preserve">NGA03-01       </t>
  </si>
  <si>
    <t xml:space="preserve">NGA03-02       </t>
  </si>
  <si>
    <t xml:space="preserve">WXYDIW02-01    </t>
  </si>
  <si>
    <t xml:space="preserve">WXYDIW02-02    </t>
  </si>
  <si>
    <t xml:space="preserve">PPLG-01        </t>
  </si>
  <si>
    <t xml:space="preserve">SUDYZP-D19     </t>
  </si>
  <si>
    <t xml:space="preserve">SUDYZP-D1S     </t>
  </si>
  <si>
    <t xml:space="preserve">SUDYZP-D1V     </t>
  </si>
  <si>
    <t xml:space="preserve">BDC-480 SILVER </t>
  </si>
  <si>
    <t xml:space="preserve">BDC-480 BLACK  </t>
  </si>
  <si>
    <t>Weeks</t>
  </si>
  <si>
    <t>Ex Mo</t>
  </si>
  <si>
    <t>VMS SOH</t>
  </si>
  <si>
    <t>Last Update:</t>
  </si>
  <si>
    <t>Start From:</t>
  </si>
  <si>
    <t>Total Day: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</si>
  <si>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</si>
  <si>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</si>
  <si>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</si>
  <si>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</si>
  <si>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</si>
  <si>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</si>
  <si>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</si>
  <si>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</si>
  <si>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</si>
  <si>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</si>
  <si>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</si>
  <si>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</si>
  <si>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</si>
  <si>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On Shop</t>
  </si>
  <si>
    <t>Month</t>
  </si>
  <si>
    <t>UAE</t>
  </si>
  <si>
    <t>QAT</t>
  </si>
  <si>
    <t>-</t>
  </si>
  <si>
    <t>Updated : 7/20/2019</t>
  </si>
  <si>
    <t>Sales 3rd quartile</t>
  </si>
  <si>
    <t>Profit 3rd quartile</t>
  </si>
  <si>
    <t>ACTION</t>
  </si>
  <si>
    <t>Sales 2nd quartile</t>
  </si>
  <si>
    <t>Profit 2nd quartile</t>
  </si>
  <si>
    <t>Sales 1st quartile</t>
  </si>
  <si>
    <t>Profit 1st quartile</t>
  </si>
  <si>
    <t>Cataloug Num</t>
  </si>
  <si>
    <t>Arq COST</t>
  </si>
  <si>
    <t>Arq Price</t>
  </si>
  <si>
    <t>Latest SOH</t>
  </si>
  <si>
    <t>Existence on Shop</t>
  </si>
  <si>
    <t>Last 3 Moth AVG</t>
  </si>
  <si>
    <t>Status</t>
  </si>
  <si>
    <t>Profit</t>
  </si>
  <si>
    <t>Profit Status</t>
  </si>
  <si>
    <t>Final Status</t>
  </si>
  <si>
    <t>Non Moving Action</t>
  </si>
  <si>
    <t>Reordering</t>
  </si>
  <si>
    <t>2 Months</t>
  </si>
  <si>
    <t>Min 3 Months</t>
  </si>
  <si>
    <t xml:space="preserve">BONE COLLECTION MARU PENGUIN 16GB USB 3.0                                                                     </t>
  </si>
  <si>
    <t xml:space="preserve">BONE COLLECTION MR. DEER 16GB USB 3.0                                                                         </t>
  </si>
  <si>
    <t>1 Months</t>
  </si>
  <si>
    <t>Sku</t>
  </si>
  <si>
    <t>Catalogue N›</t>
  </si>
  <si>
    <t>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</si>
</sst>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#,##0;[Red]#,##0"/>
    <numFmt numFmtId="166" formatCode="0_);[Red]\(0\)"/>
    <numFmt numFmtId="167" formatCode="#,##0.00;[Red]#,##0.00"/>
    <numFmt numFmtId="168" formatCode="[$AED]\ #,##0.00"/>
    <numFmt numFmtId="169" formatCode="_(* #,##0_);_(* \(#,##0\);_(* &quot;-&quot;??_);_(@_)"/>
    <numFmt numFmtId="170" formatCode="[$-409]mmmm\-yy;@"/>
    <numFmt numFmtId="171" formatCode="0.00_);[Red]\(0.00\)"/>
    <numFmt numFmtId="172" formatCode="_(* #,##0.00_);_(* \(#,##0.00\);_(* &quot;-&quot;_);_(@_)"/>
    <numFmt numFmtId="173" formatCode="_(&quot;$&quot;* #,##0_);_(&quot;$&quot;* \(#,##0\);_(&quot;$&quot;* &quot;-&quot;??_);_(@_)"/>
    <numFmt numFmtId="174" formatCode="[$-409]mmm\-yy;@"/>
    <numFmt numFmtId="175" formatCode="0_);\(0\)"/>
    <numFmt numFmtId="176" formatCode="[$-409]dd\-mmm\-yy;@"/>
  </numFmts>
  <fonts count="8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indexed="8"/>
      <name val="Arial"/>
      <family val="2"/>
    </font>
    <font>
      <sz val="8"/>
      <name val="MS Sans Serif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name val="Verdana"/>
      <family val="2"/>
    </font>
    <font>
      <b/>
      <sz val="18"/>
      <color theme="3"/>
      <name val="Cambria"/>
      <family val="2"/>
      <scheme val="major"/>
    </font>
    <font>
      <sz val="9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11"/>
      <name val="Arial"/>
      <family val="2"/>
    </font>
    <font>
      <b/>
      <sz val="15"/>
      <color theme="1"/>
      <name val="Arial"/>
      <family val="2"/>
    </font>
    <font>
      <sz val="15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b/>
      <sz val="12"/>
      <color theme="1"/>
      <name val="Arial"/>
      <family val="2"/>
    </font>
    <font>
      <sz val="10"/>
      <color theme="1"/>
      <name val="Wingdings 2"/>
      <family val="1"/>
      <charset val="2"/>
    </font>
    <font>
      <b/>
      <sz val="9"/>
      <color rgb="FFFF0000"/>
      <name val="Arial"/>
      <family val="2"/>
    </font>
    <font>
      <b/>
      <sz val="18"/>
      <color theme="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9"/>
      <name val="Arial"/>
      <family val="2"/>
    </font>
    <font>
      <sz val="16"/>
      <color theme="1"/>
      <name val="Calibri"/>
      <family val="2"/>
      <scheme val="minor"/>
    </font>
    <font>
      <b/>
      <i/>
      <sz val="9"/>
      <color rgb="FFFF0000"/>
      <name val="Arial"/>
      <family val="2"/>
    </font>
    <font>
      <b/>
      <sz val="9"/>
      <color theme="0"/>
      <name val="Arial"/>
      <family val="2"/>
    </font>
    <font>
      <b/>
      <i/>
      <sz val="28"/>
      <color theme="0"/>
      <name val="Arial"/>
      <family val="2"/>
    </font>
    <font>
      <b/>
      <sz val="48"/>
      <color theme="0"/>
      <name val="Arial"/>
      <family val="2"/>
    </font>
    <font>
      <b/>
      <sz val="15"/>
      <color theme="0"/>
      <name val="Arial"/>
      <family val="2"/>
    </font>
    <font>
      <b/>
      <sz val="16"/>
      <color rgb="FFFF0000"/>
      <name val="Arial"/>
      <family val="2"/>
    </font>
    <font>
      <sz val="16"/>
      <color theme="1"/>
      <name val="Sakkal Majalla"/>
    </font>
    <font>
      <b/>
      <sz val="16"/>
      <color theme="1"/>
      <name val="Sakkal Majalla"/>
    </font>
    <font>
      <b/>
      <sz val="16"/>
      <color rgb="FF00B050"/>
      <name val="Sakkal Majalla"/>
    </font>
    <font>
      <b/>
      <sz val="16"/>
      <color theme="9" tint="-0.249977111117893"/>
      <name val="Sakkal Majalla"/>
    </font>
    <font>
      <b/>
      <i/>
      <sz val="36"/>
      <color rgb="FF0070C0"/>
      <name val="Sakkal Majalla"/>
    </font>
    <font>
      <sz val="48"/>
      <color rgb="FF0070C0"/>
      <name val="Sakkal Majalla"/>
    </font>
    <font>
      <b/>
      <i/>
      <sz val="48"/>
      <color rgb="FF0070C0"/>
      <name val="Sakkal Majalla"/>
    </font>
    <font>
      <sz val="9"/>
      <name val="Calibri"/>
      <family val="2"/>
      <scheme val="minor"/>
    </font>
    <font>
      <sz val="10"/>
      <color rgb="FF002060"/>
      <name val="Calibri"/>
      <family val="2"/>
      <scheme val="minor"/>
    </font>
    <font>
      <sz val="9"/>
      <color rgb="FF00206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gray0625"/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0.34998626667073579"/>
      </bottom>
      <diagonal/>
    </border>
    <border>
      <left/>
      <right/>
      <top style="medium">
        <color indexed="64"/>
      </top>
      <bottom style="thin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medium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thin">
        <color theme="0" tint="-0.34998626667073579"/>
      </right>
      <top/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dashDotDot">
        <color indexed="64"/>
      </bottom>
      <diagonal/>
    </border>
    <border>
      <left/>
      <right/>
      <top/>
      <bottom style="dashDotDot">
        <color indexed="64"/>
      </bottom>
      <diagonal/>
    </border>
    <border>
      <left/>
      <right style="medium">
        <color indexed="64"/>
      </right>
      <top style="medium">
        <color indexed="64"/>
      </top>
      <bottom style="dashDotDot">
        <color indexed="64"/>
      </bottom>
      <diagonal/>
    </border>
    <border>
      <left style="medium">
        <color indexed="64"/>
      </left>
      <right/>
      <top style="medium">
        <color indexed="64"/>
      </top>
      <bottom style="dashDotDot">
        <color indexed="64"/>
      </bottom>
      <diagonal/>
    </border>
    <border>
      <left/>
      <right/>
      <top style="medium">
        <color indexed="64"/>
      </top>
      <bottom style="dashDotDot">
        <color indexed="64"/>
      </bottom>
      <diagonal/>
    </border>
    <border>
      <left style="medium">
        <color indexed="64"/>
      </left>
      <right/>
      <top style="dashDotDot">
        <color indexed="64"/>
      </top>
      <bottom style="dashDotDot">
        <color indexed="64"/>
      </bottom>
      <diagonal/>
    </border>
    <border>
      <left/>
      <right/>
      <top style="dashDotDot">
        <color indexed="64"/>
      </top>
      <bottom style="dashDotDot">
        <color indexed="64"/>
      </bottom>
      <diagonal/>
    </border>
    <border>
      <left/>
      <right style="medium">
        <color indexed="64"/>
      </right>
      <top style="dashDotDot">
        <color indexed="64"/>
      </top>
      <bottom style="dashDotDot">
        <color indexed="64"/>
      </bottom>
      <diagonal/>
    </border>
    <border>
      <left style="medium">
        <color indexed="64"/>
      </left>
      <right/>
      <top style="dashDotDot">
        <color indexed="64"/>
      </top>
      <bottom style="medium">
        <color indexed="64"/>
      </bottom>
      <diagonal/>
    </border>
    <border>
      <left/>
      <right/>
      <top style="dashDotDot">
        <color indexed="64"/>
      </top>
      <bottom style="medium">
        <color indexed="64"/>
      </bottom>
      <diagonal/>
    </border>
    <border>
      <left/>
      <right style="medium">
        <color indexed="64"/>
      </right>
      <top style="dashDotDot">
        <color indexed="64"/>
      </top>
      <bottom style="medium">
        <color indexed="64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theme="2" tint="-0.24994659260841701"/>
      </right>
      <top style="medium">
        <color indexed="64"/>
      </top>
      <bottom/>
      <diagonal/>
    </border>
    <border>
      <left style="thin">
        <color theme="2" tint="-0.24994659260841701"/>
      </left>
      <right style="thin">
        <color theme="2" tint="-0.24994659260841701"/>
      </right>
      <top/>
      <bottom style="thin">
        <color theme="2" tint="-0.2499465926084170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2" tint="-0.24994659260841701"/>
      </right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2" tint="-0.24994659260841701"/>
      </left>
      <right style="medium">
        <color indexed="64"/>
      </right>
      <top style="medium">
        <color indexed="64"/>
      </top>
      <bottom style="thin">
        <color theme="2" tint="-0.24994659260841701"/>
      </bottom>
      <diagonal/>
    </border>
    <border>
      <left style="thin">
        <color theme="2" tint="-0.24994659260841701"/>
      </left>
      <right style="medium">
        <color indexed="64"/>
      </right>
      <top/>
      <bottom style="thin">
        <color theme="2" tint="-0.24994659260841701"/>
      </bottom>
      <diagonal/>
    </border>
    <border>
      <left style="thin">
        <color theme="2" tint="-0.24994659260841701"/>
      </left>
      <right style="medium">
        <color indexed="64"/>
      </right>
      <top style="thin">
        <color theme="2" tint="-0.24994659260841701"/>
      </top>
      <bottom style="thin">
        <color theme="2" tint="-0.24994659260841701"/>
      </bottom>
      <diagonal/>
    </border>
    <border>
      <left/>
      <right style="medium">
        <color indexed="64"/>
      </right>
      <top style="thin">
        <color theme="2" tint="-0.24994659260841701"/>
      </top>
      <bottom style="thin">
        <color theme="2" tint="-0.24994659260841701"/>
      </bottom>
      <diagonal/>
    </border>
    <border>
      <left/>
      <right style="thin">
        <color theme="2" tint="-0.24994659260841701"/>
      </right>
      <top style="thin">
        <color theme="2" tint="-0.24994659260841701"/>
      </top>
      <bottom style="medium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medium">
        <color indexed="64"/>
      </bottom>
      <diagonal/>
    </border>
  </borders>
  <cellStyleXfs count="1040">
    <xf numFmtId="0" fontId="0" fillId="0" borderId="0"/>
    <xf numFmtId="43" fontId="4" fillId="0" borderId="0" applyFont="0" applyFill="0" applyBorder="0" applyAlignment="0" applyProtection="0"/>
    <xf numFmtId="0" fontId="4" fillId="0" borderId="0"/>
    <xf numFmtId="0" fontId="5" fillId="0" borderId="0" applyAlignment="0">
      <alignment vertical="top" wrapText="1"/>
      <protection locked="0"/>
    </xf>
    <xf numFmtId="0" fontId="6" fillId="0" borderId="0" applyAlignment="0">
      <alignment vertical="top" wrapText="1"/>
      <protection locked="0"/>
    </xf>
    <xf numFmtId="0" fontId="7" fillId="0" borderId="0" applyAlignment="0">
      <alignment vertical="top" wrapText="1"/>
      <protection locked="0"/>
    </xf>
    <xf numFmtId="0" fontId="8" fillId="0" borderId="0" applyAlignment="0">
      <alignment vertical="top" wrapText="1"/>
      <protection locked="0"/>
    </xf>
    <xf numFmtId="0" fontId="9" fillId="0" borderId="0" applyAlignment="0">
      <alignment vertical="top" wrapText="1"/>
      <protection locked="0"/>
    </xf>
    <xf numFmtId="0" fontId="10" fillId="0" borderId="0" applyAlignment="0">
      <alignment vertical="top" wrapText="1"/>
      <protection locked="0"/>
    </xf>
    <xf numFmtId="0" fontId="11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12" fillId="0" borderId="0" applyAlignment="0">
      <alignment vertical="top" wrapText="1"/>
      <protection locked="0"/>
    </xf>
    <xf numFmtId="0" fontId="13" fillId="0" borderId="0" applyAlignment="0">
      <alignment vertical="top" wrapText="1"/>
      <protection locked="0"/>
    </xf>
    <xf numFmtId="0" fontId="14" fillId="0" borderId="0" applyAlignment="0">
      <alignment vertical="top" wrapText="1"/>
      <protection locked="0"/>
    </xf>
    <xf numFmtId="0" fontId="19" fillId="0" borderId="0" applyNumberFormat="0" applyFill="0" applyBorder="0" applyAlignment="0" applyProtection="0"/>
    <xf numFmtId="0" fontId="4" fillId="11" borderId="11" applyNumberFormat="0" applyFont="0" applyAlignment="0" applyProtection="0"/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35" fillId="27" borderId="0" applyNumberFormat="0" applyBorder="0" applyAlignment="0" applyProtection="0"/>
    <xf numFmtId="0" fontId="27" fillId="8" borderId="7" applyNumberFormat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4" fillId="17" borderId="0" applyNumberFormat="0" applyBorder="0" applyAlignment="0" applyProtection="0"/>
    <xf numFmtId="0" fontId="35" fillId="16" borderId="0" applyNumberFormat="0" applyBorder="0" applyAlignment="0" applyProtection="0"/>
    <xf numFmtId="0" fontId="35" fillId="1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4" fillId="14" borderId="0" applyNumberFormat="0" applyBorder="0" applyAlignment="0" applyProtection="0"/>
    <xf numFmtId="0" fontId="33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26" fillId="7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4" fillId="13" borderId="0" applyNumberFormat="0" applyBorder="0" applyAlignment="0" applyProtection="0"/>
    <xf numFmtId="0" fontId="29" fillId="9" borderId="7" applyNumberFormat="0" applyAlignment="0" applyProtection="0"/>
    <xf numFmtId="0" fontId="25" fillId="6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4" fillId="26" borderId="0" applyNumberFormat="0" applyBorder="0" applyAlignment="0" applyProtection="0"/>
    <xf numFmtId="0" fontId="35" fillId="23" borderId="0" applyNumberFormat="0" applyBorder="0" applyAlignment="0" applyProtection="0"/>
    <xf numFmtId="0" fontId="35" fillId="20" borderId="0" applyNumberFormat="0" applyBorder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35" fillId="12" borderId="0" applyNumberFormat="0" applyBorder="0" applyAlignment="0" applyProtection="0"/>
    <xf numFmtId="0" fontId="32" fillId="0" borderId="0" applyNumberFormat="0" applyFill="0" applyBorder="0" applyAlignment="0" applyProtection="0"/>
    <xf numFmtId="0" fontId="28" fillId="9" borderId="8" applyNumberFormat="0" applyAlignment="0" applyProtection="0"/>
    <xf numFmtId="0" fontId="24" fillId="5" borderId="0" applyNumberFormat="0" applyBorder="0" applyAlignment="0" applyProtection="0"/>
    <xf numFmtId="0" fontId="22" fillId="0" borderId="5" applyNumberFormat="0" applyFill="0" applyAlignment="0" applyProtection="0"/>
    <xf numFmtId="0" fontId="4" fillId="25" borderId="0" applyNumberFormat="0" applyBorder="0" applyAlignment="0" applyProtection="0"/>
    <xf numFmtId="0" fontId="4" fillId="22" borderId="0" applyNumberFormat="0" applyBorder="0" applyAlignment="0" applyProtection="0"/>
    <xf numFmtId="0" fontId="35" fillId="19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4" fillId="0" borderId="12" applyNumberFormat="0" applyFill="0" applyAlignment="0" applyProtection="0"/>
    <xf numFmtId="0" fontId="31" fillId="10" borderId="10" applyNumberFormat="0" applyAlignment="0" applyProtection="0"/>
    <xf numFmtId="0" fontId="27" fillId="8" borderId="7" applyNumberFormat="0" applyAlignment="0" applyProtection="0"/>
    <xf numFmtId="0" fontId="23" fillId="0" borderId="0" applyNumberFormat="0" applyFill="0" applyBorder="0" applyAlignment="0" applyProtection="0"/>
    <xf numFmtId="0" fontId="21" fillId="0" borderId="4" applyNumberFormat="0" applyFill="0" applyAlignment="0" applyProtection="0"/>
    <xf numFmtId="0" fontId="35" fillId="24" borderId="0" applyNumberFormat="0" applyBorder="0" applyAlignment="0" applyProtection="0"/>
    <xf numFmtId="0" fontId="4" fillId="21" borderId="0" applyNumberFormat="0" applyBorder="0" applyAlignment="0" applyProtection="0"/>
    <xf numFmtId="0" fontId="4" fillId="18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4" fillId="21" borderId="0" applyNumberFormat="0" applyBorder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4" fillId="0" borderId="12" applyNumberFormat="0" applyFill="0" applyAlignment="0" applyProtection="0"/>
    <xf numFmtId="0" fontId="33" fillId="0" borderId="0" applyNumberFormat="0" applyFill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32" fillId="0" borderId="0" applyNumberFormat="0" applyFill="0" applyBorder="0" applyAlignment="0" applyProtection="0"/>
    <xf numFmtId="0" fontId="28" fillId="9" borderId="8" applyNumberFormat="0" applyAlignment="0" applyProtection="0"/>
    <xf numFmtId="0" fontId="24" fillId="5" borderId="0" applyNumberFormat="0" applyBorder="0" applyAlignment="0" applyProtection="0"/>
    <xf numFmtId="0" fontId="21" fillId="0" borderId="4" applyNumberFormat="0" applyFill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31" fillId="10" borderId="10" applyNumberFormat="0" applyAlignment="0" applyProtection="0"/>
    <xf numFmtId="0" fontId="27" fillId="8" borderId="7" applyNumberFormat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35" fillId="20" borderId="0" applyNumberFormat="0" applyBorder="0" applyAlignment="0" applyProtection="0"/>
    <xf numFmtId="0" fontId="4" fillId="17" borderId="0" applyNumberFormat="0" applyBorder="0" applyAlignment="0" applyProtection="0"/>
    <xf numFmtId="0" fontId="4" fillId="14" borderId="0" applyNumberFormat="0" applyBorder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30" fillId="0" borderId="9" applyNumberFormat="0" applyFill="0" applyAlignment="0" applyProtection="0"/>
    <xf numFmtId="0" fontId="26" fillId="7" borderId="0" applyNumberFormat="0" applyBorder="0" applyAlignment="0" applyProtection="0"/>
    <xf numFmtId="0" fontId="23" fillId="0" borderId="6" applyNumberFormat="0" applyFill="0" applyAlignment="0" applyProtection="0"/>
    <xf numFmtId="0" fontId="35" fillId="24" borderId="0" applyNumberFormat="0" applyBorder="0" applyAlignment="0" applyProtection="0"/>
    <xf numFmtId="0" fontId="35" fillId="19" borderId="0" applyNumberFormat="0" applyBorder="0" applyAlignment="0" applyProtection="0"/>
    <xf numFmtId="0" fontId="35" fillId="16" borderId="0" applyNumberFormat="0" applyBorder="0" applyAlignment="0" applyProtection="0"/>
    <xf numFmtId="0" fontId="4" fillId="13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9" fillId="9" borderId="7" applyNumberFormat="0" applyAlignment="0" applyProtection="0"/>
    <xf numFmtId="0" fontId="25" fillId="6" borderId="0" applyNumberFormat="0" applyBorder="0" applyAlignment="0" applyProtection="0"/>
    <xf numFmtId="0" fontId="22" fillId="0" borderId="5" applyNumberFormat="0" applyFill="0" applyAlignment="0" applyProtection="0"/>
    <xf numFmtId="0" fontId="4" fillId="18" borderId="0" applyNumberFormat="0" applyBorder="0" applyAlignment="0" applyProtection="0"/>
    <xf numFmtId="0" fontId="35" fillId="15" borderId="0" applyNumberFormat="0" applyBorder="0" applyAlignment="0" applyProtection="0"/>
    <xf numFmtId="0" fontId="35" fillId="12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4" fillId="14" borderId="0" applyNumberFormat="0" applyBorder="0" applyAlignment="0" applyProtection="0"/>
    <xf numFmtId="0" fontId="4" fillId="13" borderId="0" applyNumberFormat="0" applyBorder="0" applyAlignment="0" applyProtection="0"/>
    <xf numFmtId="0" fontId="35" fillId="12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34" fillId="0" borderId="12" applyNumberFormat="0" applyFill="0" applyAlignment="0" applyProtection="0"/>
    <xf numFmtId="0" fontId="31" fillId="10" borderId="10" applyNumberFormat="0" applyAlignment="0" applyProtection="0"/>
    <xf numFmtId="0" fontId="27" fillId="8" borderId="7" applyNumberFormat="0" applyAlignment="0" applyProtection="0"/>
    <xf numFmtId="0" fontId="23" fillId="0" borderId="0" applyNumberFormat="0" applyFill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33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26" fillId="7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35" fillId="23" borderId="0" applyNumberFormat="0" applyBorder="0" applyAlignment="0" applyProtection="0"/>
    <xf numFmtId="0" fontId="35" fillId="20" borderId="0" applyNumberFormat="0" applyBorder="0" applyAlignment="0" applyProtection="0"/>
    <xf numFmtId="0" fontId="4" fillId="17" borderId="0" applyNumberFormat="0" applyBorder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29" fillId="9" borderId="7" applyNumberFormat="0" applyAlignment="0" applyProtection="0"/>
    <xf numFmtId="0" fontId="25" fillId="6" borderId="0" applyNumberFormat="0" applyBorder="0" applyAlignment="0" applyProtection="0"/>
    <xf numFmtId="0" fontId="22" fillId="0" borderId="5" applyNumberFormat="0" applyFill="0" applyAlignment="0" applyProtection="0"/>
    <xf numFmtId="0" fontId="4" fillId="22" borderId="0" applyNumberFormat="0" applyBorder="0" applyAlignment="0" applyProtection="0"/>
    <xf numFmtId="0" fontId="35" fillId="19" borderId="0" applyNumberFormat="0" applyBorder="0" applyAlignment="0" applyProtection="0"/>
    <xf numFmtId="0" fontId="35" fillId="16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2" fillId="0" borderId="0" applyNumberFormat="0" applyFill="0" applyBorder="0" applyAlignment="0" applyProtection="0"/>
    <xf numFmtId="0" fontId="28" fillId="9" borderId="8" applyNumberFormat="0" applyAlignment="0" applyProtection="0"/>
    <xf numFmtId="0" fontId="24" fillId="5" borderId="0" applyNumberFormat="0" applyBorder="0" applyAlignment="0" applyProtection="0"/>
    <xf numFmtId="0" fontId="21" fillId="0" borderId="4" applyNumberFormat="0" applyFill="0" applyAlignment="0" applyProtection="0"/>
    <xf numFmtId="0" fontId="4" fillId="21" borderId="0" applyNumberFormat="0" applyBorder="0" applyAlignment="0" applyProtection="0"/>
    <xf numFmtId="0" fontId="4" fillId="18" borderId="0" applyNumberFormat="0" applyBorder="0" applyAlignment="0" applyProtection="0"/>
    <xf numFmtId="0" fontId="35" fillId="15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6" fillId="0" borderId="4" applyNumberFormat="0" applyFill="0" applyAlignment="0" applyProtection="0"/>
    <xf numFmtId="0" fontId="37" fillId="0" borderId="5" applyNumberFormat="0" applyFill="0" applyAlignment="0" applyProtection="0"/>
    <xf numFmtId="0" fontId="38" fillId="0" borderId="6" applyNumberFormat="0" applyFill="0" applyAlignment="0" applyProtection="0"/>
    <xf numFmtId="0" fontId="38" fillId="0" borderId="0" applyNumberFormat="0" applyFill="0" applyBorder="0" applyAlignment="0" applyProtection="0"/>
    <xf numFmtId="0" fontId="50" fillId="0" borderId="0"/>
    <xf numFmtId="43" fontId="5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39" fillId="5" borderId="0" applyNumberFormat="0" applyBorder="0" applyAlignment="0" applyProtection="0"/>
    <xf numFmtId="0" fontId="40" fillId="6" borderId="0" applyNumberFormat="0" applyBorder="0" applyAlignment="0" applyProtection="0"/>
    <xf numFmtId="0" fontId="41" fillId="7" borderId="0" applyNumberFormat="0" applyBorder="0" applyAlignment="0" applyProtection="0"/>
    <xf numFmtId="0" fontId="42" fillId="8" borderId="7" applyNumberFormat="0" applyAlignment="0" applyProtection="0"/>
    <xf numFmtId="0" fontId="43" fillId="9" borderId="8" applyNumberFormat="0" applyAlignment="0" applyProtection="0"/>
    <xf numFmtId="0" fontId="44" fillId="9" borderId="7" applyNumberFormat="0" applyAlignment="0" applyProtection="0"/>
    <xf numFmtId="0" fontId="45" fillId="0" borderId="9" applyNumberFormat="0" applyFill="0" applyAlignment="0" applyProtection="0"/>
    <xf numFmtId="0" fontId="46" fillId="10" borderId="10" applyNumberFormat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5" fillId="0" borderId="12" applyNumberFormat="0" applyFill="0" applyAlignment="0" applyProtection="0"/>
    <xf numFmtId="0" fontId="49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49" fillId="27" borderId="0" applyNumberFormat="0" applyBorder="0" applyAlignment="0" applyProtection="0"/>
    <xf numFmtId="0" fontId="49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49" fillId="31" borderId="0" applyNumberFormat="0" applyBorder="0" applyAlignment="0" applyProtection="0"/>
    <xf numFmtId="0" fontId="49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49" fillId="35" borderId="0" applyNumberFormat="0" applyBorder="0" applyAlignment="0" applyProtection="0"/>
    <xf numFmtId="0" fontId="1" fillId="0" borderId="0"/>
    <xf numFmtId="0" fontId="1" fillId="11" borderId="11" applyNumberFormat="0" applyFont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0" fontId="57" fillId="0" borderId="0"/>
    <xf numFmtId="0" fontId="57" fillId="0" borderId="0"/>
    <xf numFmtId="44" fontId="4" fillId="0" borderId="0" applyFont="0" applyFill="0" applyBorder="0" applyAlignment="0" applyProtection="0"/>
    <xf numFmtId="0" fontId="6" fillId="0" borderId="0" applyAlignment="0">
      <alignment vertical="top" wrapText="1"/>
      <protection locked="0"/>
    </xf>
    <xf numFmtId="176" fontId="4" fillId="0" borderId="0"/>
  </cellStyleXfs>
  <cellXfs count="561">
    <xf numFmtId="0" fontId="0" fillId="0" borderId="0" xfId="0"/>
    <xf numFmtId="0" fontId="3" fillId="0" borderId="0" xfId="0" applyFont="1"/>
    <xf numFmtId="0" fontId="17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64" fontId="16" fillId="2" borderId="1" xfId="0" applyNumberFormat="1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/>
    <xf numFmtId="166" fontId="15" fillId="0" borderId="1" xfId="1" applyNumberFormat="1" applyFont="1" applyBorder="1" applyAlignment="1">
      <alignment horizontal="center"/>
    </xf>
    <xf numFmtId="0" fontId="15" fillId="0" borderId="0" xfId="0" applyFont="1" applyBorder="1" applyAlignment="1">
      <alignment horizontal="left" vertical="center"/>
    </xf>
    <xf numFmtId="165" fontId="18" fillId="36" borderId="3" xfId="0" applyNumberFormat="1" applyFont="1" applyFill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0" fontId="16" fillId="0" borderId="0" xfId="0" applyFont="1" applyAlignment="1">
      <alignment horizontal="center" vertical="center"/>
    </xf>
    <xf numFmtId="169" fontId="0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7" fontId="20" fillId="4" borderId="3" xfId="0" applyNumberFormat="1" applyFont="1" applyFill="1" applyBorder="1"/>
    <xf numFmtId="0" fontId="51" fillId="3" borderId="2" xfId="0" applyFont="1" applyFill="1" applyBorder="1" applyAlignment="1">
      <alignment vertical="center"/>
    </xf>
    <xf numFmtId="0" fontId="52" fillId="0" borderId="0" xfId="0" applyFont="1" applyAlignment="1">
      <alignment vertical="center"/>
    </xf>
    <xf numFmtId="0" fontId="15" fillId="0" borderId="0" xfId="0" applyFont="1" applyAlignment="1">
      <alignment horizontal="right"/>
    </xf>
    <xf numFmtId="0" fontId="53" fillId="0" borderId="1" xfId="0" applyFont="1" applyBorder="1" applyAlignment="1">
      <alignment horizontal="left"/>
    </xf>
    <xf numFmtId="170" fontId="16" fillId="2" borderId="1" xfId="0" applyNumberFormat="1" applyFont="1" applyFill="1" applyBorder="1" applyAlignment="1">
      <alignment horizontal="centerContinuous" vertical="center" wrapText="1"/>
    </xf>
    <xf numFmtId="164" fontId="15" fillId="0" borderId="0" xfId="0" applyNumberFormat="1" applyFont="1" applyAlignment="1">
      <alignment horizontal="right"/>
    </xf>
    <xf numFmtId="0" fontId="15" fillId="0" borderId="1" xfId="0" applyNumberFormat="1" applyFont="1" applyBorder="1" applyAlignment="1">
      <alignment horizontal="center" vertical="center"/>
    </xf>
    <xf numFmtId="0" fontId="0" fillId="0" borderId="1" xfId="1" applyNumberFormat="1" applyFont="1" applyBorder="1" applyAlignment="1">
      <alignment horizontal="center"/>
    </xf>
    <xf numFmtId="167" fontId="20" fillId="4" borderId="1" xfId="0" applyNumberFormat="1" applyFont="1" applyFill="1" applyBorder="1"/>
    <xf numFmtId="43" fontId="54" fillId="0" borderId="0" xfId="1" applyFont="1"/>
    <xf numFmtId="0" fontId="54" fillId="0" borderId="0" xfId="0" applyFont="1"/>
    <xf numFmtId="171" fontId="15" fillId="0" borderId="1" xfId="1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164" fontId="55" fillId="0" borderId="0" xfId="0" applyNumberFormat="1" applyFont="1"/>
    <xf numFmtId="0" fontId="56" fillId="0" borderId="0" xfId="0" applyFont="1"/>
    <xf numFmtId="164" fontId="17" fillId="0" borderId="1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169" fontId="1" fillId="0" borderId="1" xfId="1" applyNumberFormat="1" applyFont="1" applyBorder="1" applyAlignment="1">
      <alignment horizontal="center"/>
    </xf>
    <xf numFmtId="0" fontId="57" fillId="0" borderId="0" xfId="3" applyFont="1" applyAlignment="1" applyProtection="1">
      <alignment horizontal="right" vertical="center"/>
    </xf>
    <xf numFmtId="0" fontId="58" fillId="0" borderId="0" xfId="1033" applyFont="1" applyAlignment="1" applyProtection="1">
      <alignment horizontal="right" vertical="center"/>
    </xf>
    <xf numFmtId="0" fontId="51" fillId="0" borderId="13" xfId="0" applyFont="1" applyFill="1" applyBorder="1" applyAlignment="1">
      <alignment horizontal="right" vertical="center"/>
    </xf>
    <xf numFmtId="0" fontId="51" fillId="0" borderId="14" xfId="0" applyFont="1" applyFill="1" applyBorder="1" applyAlignment="1">
      <alignment horizontal="right" vertical="center"/>
    </xf>
    <xf numFmtId="171" fontId="1" fillId="0" borderId="1" xfId="1" applyNumberFormat="1" applyFont="1" applyBorder="1" applyAlignment="1">
      <alignment horizontal="center"/>
    </xf>
    <xf numFmtId="0" fontId="1" fillId="0" borderId="0" xfId="0" applyFont="1"/>
    <xf numFmtId="0" fontId="3" fillId="0" borderId="0" xfId="0" applyFont="1" applyAlignment="1"/>
    <xf numFmtId="0" fontId="15" fillId="0" borderId="0" xfId="0" applyFont="1" applyAlignment="1"/>
    <xf numFmtId="0" fontId="16" fillId="0" borderId="0" xfId="0" applyFont="1" applyAlignment="1">
      <alignment vertical="center"/>
    </xf>
    <xf numFmtId="0" fontId="2" fillId="0" borderId="1" xfId="0" applyFont="1" applyBorder="1" applyAlignment="1"/>
    <xf numFmtId="0" fontId="3" fillId="0" borderId="0" xfId="0" applyFont="1" applyAlignment="1">
      <alignment horizontal="right"/>
    </xf>
    <xf numFmtId="0" fontId="51" fillId="3" borderId="2" xfId="0" applyFont="1" applyFill="1" applyBorder="1" applyAlignment="1">
      <alignment horizontal="right" vertical="center"/>
    </xf>
    <xf numFmtId="168" fontId="0" fillId="0" borderId="1" xfId="0" applyNumberFormat="1" applyBorder="1" applyAlignment="1">
      <alignment horizontal="right"/>
    </xf>
    <xf numFmtId="0" fontId="3" fillId="0" borderId="1" xfId="0" applyFont="1" applyBorder="1"/>
    <xf numFmtId="1" fontId="1" fillId="0" borderId="1" xfId="1" applyNumberFormat="1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1" fontId="51" fillId="3" borderId="2" xfId="0" applyNumberFormat="1" applyFont="1" applyFill="1" applyBorder="1" applyAlignment="1">
      <alignment horizontal="center" vertical="center"/>
    </xf>
    <xf numFmtId="1" fontId="16" fillId="2" borderId="1" xfId="0" applyNumberFormat="1" applyFont="1" applyFill="1" applyBorder="1" applyAlignment="1">
      <alignment horizontal="center" vertical="center" wrapText="1"/>
    </xf>
    <xf numFmtId="1" fontId="15" fillId="0" borderId="1" xfId="1" applyNumberFormat="1" applyFont="1" applyBorder="1" applyAlignment="1">
      <alignment horizontal="center"/>
    </xf>
    <xf numFmtId="172" fontId="0" fillId="0" borderId="1" xfId="0" applyNumberFormat="1" applyBorder="1" applyAlignment="1">
      <alignment horizontal="right"/>
    </xf>
    <xf numFmtId="172" fontId="0" fillId="0" borderId="1" xfId="0" applyNumberFormat="1" applyBorder="1" applyAlignment="1">
      <alignment horizontal="center"/>
    </xf>
    <xf numFmtId="38" fontId="3" fillId="0" borderId="0" xfId="1" applyNumberFormat="1" applyFont="1" applyAlignment="1">
      <alignment horizontal="right"/>
    </xf>
    <xf numFmtId="38" fontId="51" fillId="3" borderId="2" xfId="1" applyNumberFormat="1" applyFont="1" applyFill="1" applyBorder="1" applyAlignment="1">
      <alignment horizontal="right" vertical="center"/>
    </xf>
    <xf numFmtId="38" fontId="15" fillId="0" borderId="0" xfId="1" applyNumberFormat="1" applyFont="1" applyAlignment="1">
      <alignment horizontal="right"/>
    </xf>
    <xf numFmtId="38" fontId="0" fillId="0" borderId="1" xfId="1" applyNumberFormat="1" applyFont="1" applyBorder="1" applyAlignment="1">
      <alignment horizontal="right"/>
    </xf>
    <xf numFmtId="38" fontId="4" fillId="0" borderId="1" xfId="1" applyNumberFormat="1" applyFont="1" applyBorder="1" applyAlignment="1">
      <alignment horizontal="right"/>
    </xf>
    <xf numFmtId="38" fontId="16" fillId="2" borderId="1" xfId="1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/>
    </xf>
    <xf numFmtId="0" fontId="0" fillId="0" borderId="17" xfId="1" applyNumberFormat="1" applyFont="1" applyBorder="1" applyAlignment="1">
      <alignment horizontal="center"/>
    </xf>
    <xf numFmtId="169" fontId="0" fillId="0" borderId="17" xfId="1" applyNumberFormat="1" applyFont="1" applyBorder="1" applyAlignment="1">
      <alignment horizontal="center"/>
    </xf>
    <xf numFmtId="169" fontId="1" fillId="0" borderId="17" xfId="1" applyNumberFormat="1" applyFont="1" applyBorder="1" applyAlignment="1">
      <alignment horizontal="center"/>
    </xf>
    <xf numFmtId="0" fontId="2" fillId="0" borderId="17" xfId="0" applyFont="1" applyBorder="1" applyAlignment="1"/>
    <xf numFmtId="0" fontId="15" fillId="0" borderId="0" xfId="0" applyFont="1" applyAlignment="1">
      <alignment horizontal="left"/>
    </xf>
    <xf numFmtId="169" fontId="15" fillId="0" borderId="0" xfId="1" applyNumberFormat="1" applyFont="1"/>
    <xf numFmtId="1" fontId="16" fillId="2" borderId="3" xfId="0" applyNumberFormat="1" applyFont="1" applyFill="1" applyBorder="1" applyAlignment="1">
      <alignment horizontal="center" vertical="center" wrapText="1"/>
    </xf>
    <xf numFmtId="164" fontId="16" fillId="2" borderId="3" xfId="0" applyNumberFormat="1" applyFont="1" applyFill="1" applyBorder="1" applyAlignment="1">
      <alignment horizontal="center" vertical="center" wrapText="1"/>
    </xf>
    <xf numFmtId="38" fontId="16" fillId="2" borderId="3" xfId="1" applyNumberFormat="1" applyFont="1" applyFill="1" applyBorder="1" applyAlignment="1">
      <alignment horizontal="center" vertical="center" wrapText="1"/>
    </xf>
    <xf numFmtId="169" fontId="15" fillId="0" borderId="1" xfId="1" applyNumberFormat="1" applyFont="1" applyBorder="1" applyAlignment="1">
      <alignment horizontal="left"/>
    </xf>
    <xf numFmtId="38" fontId="15" fillId="0" borderId="1" xfId="1" applyNumberFormat="1" applyFont="1" applyBorder="1" applyAlignment="1">
      <alignment horizontal="right"/>
    </xf>
    <xf numFmtId="38" fontId="15" fillId="0" borderId="1" xfId="1" applyNumberFormat="1" applyFont="1" applyBorder="1"/>
    <xf numFmtId="38" fontId="15" fillId="0" borderId="1" xfId="1" applyNumberFormat="1" applyFont="1" applyBorder="1" applyAlignment="1">
      <alignment horizontal="center"/>
    </xf>
    <xf numFmtId="169" fontId="15" fillId="0" borderId="1" xfId="1" applyNumberFormat="1" applyFont="1" applyBorder="1"/>
    <xf numFmtId="38" fontId="1" fillId="0" borderId="1" xfId="0" applyNumberFormat="1" applyFont="1" applyBorder="1" applyAlignment="1">
      <alignment horizontal="right"/>
    </xf>
    <xf numFmtId="38" fontId="1" fillId="0" borderId="1" xfId="0" applyNumberFormat="1" applyFont="1" applyBorder="1"/>
    <xf numFmtId="38" fontId="1" fillId="0" borderId="1" xfId="0" applyNumberFormat="1" applyFont="1" applyBorder="1" applyAlignment="1">
      <alignment horizontal="center"/>
    </xf>
    <xf numFmtId="0" fontId="1" fillId="0" borderId="1" xfId="0" applyFont="1" applyBorder="1"/>
    <xf numFmtId="38" fontId="1" fillId="0" borderId="1" xfId="1" applyNumberFormat="1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9" fontId="15" fillId="0" borderId="1" xfId="1034" applyFont="1" applyBorder="1"/>
    <xf numFmtId="1" fontId="1" fillId="0" borderId="1" xfId="0" applyNumberFormat="1" applyFont="1" applyBorder="1" applyAlignment="1">
      <alignment horizontal="center"/>
    </xf>
    <xf numFmtId="1" fontId="3" fillId="0" borderId="0" xfId="0" applyNumberFormat="1" applyFont="1"/>
    <xf numFmtId="169" fontId="3" fillId="0" borderId="0" xfId="0" applyNumberFormat="1" applyFont="1"/>
    <xf numFmtId="0" fontId="60" fillId="0" borderId="0" xfId="0" applyFont="1"/>
    <xf numFmtId="0" fontId="3" fillId="0" borderId="0" xfId="1" applyNumberFormat="1" applyFont="1" applyAlignment="1">
      <alignment horizontal="center"/>
    </xf>
    <xf numFmtId="10" fontId="15" fillId="0" borderId="1" xfId="1034" applyNumberFormat="1" applyFont="1" applyBorder="1"/>
    <xf numFmtId="10" fontId="1" fillId="0" borderId="1" xfId="0" applyNumberFormat="1" applyFont="1" applyBorder="1"/>
    <xf numFmtId="0" fontId="49" fillId="4" borderId="0" xfId="0" applyFont="1" applyFill="1"/>
    <xf numFmtId="0" fontId="46" fillId="4" borderId="0" xfId="0" applyFont="1" applyFill="1"/>
    <xf numFmtId="1" fontId="49" fillId="4" borderId="0" xfId="0" applyNumberFormat="1" applyFont="1" applyFill="1" applyAlignment="1">
      <alignment horizontal="center"/>
    </xf>
    <xf numFmtId="0" fontId="46" fillId="4" borderId="0" xfId="0" applyFont="1" applyFill="1" applyAlignment="1">
      <alignment horizontal="right"/>
    </xf>
    <xf numFmtId="165" fontId="18" fillId="0" borderId="3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67" fontId="20" fillId="0" borderId="3" xfId="0" applyNumberFormat="1" applyFont="1" applyFill="1" applyBorder="1"/>
    <xf numFmtId="172" fontId="0" fillId="0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1" xfId="1" applyNumberFormat="1" applyFont="1" applyFill="1" applyBorder="1" applyAlignment="1">
      <alignment horizontal="center"/>
    </xf>
    <xf numFmtId="169" fontId="0" fillId="0" borderId="1" xfId="1" applyNumberFormat="1" applyFont="1" applyFill="1" applyBorder="1" applyAlignment="1">
      <alignment horizontal="center"/>
    </xf>
    <xf numFmtId="171" fontId="1" fillId="0" borderId="1" xfId="1" applyNumberFormat="1" applyFont="1" applyFill="1" applyBorder="1" applyAlignment="1">
      <alignment horizontal="center"/>
    </xf>
    <xf numFmtId="169" fontId="1" fillId="0" borderId="1" xfId="1" applyNumberFormat="1" applyFont="1" applyFill="1" applyBorder="1" applyAlignment="1">
      <alignment horizontal="center"/>
    </xf>
    <xf numFmtId="169" fontId="4" fillId="0" borderId="1" xfId="1" applyNumberFormat="1" applyFont="1" applyFill="1" applyBorder="1" applyAlignment="1">
      <alignment horizontal="center"/>
    </xf>
    <xf numFmtId="0" fontId="2" fillId="0" borderId="1" xfId="0" applyFont="1" applyFill="1" applyBorder="1" applyAlignment="1"/>
    <xf numFmtId="1" fontId="1" fillId="0" borderId="1" xfId="0" applyNumberFormat="1" applyFont="1" applyFill="1" applyBorder="1" applyAlignment="1">
      <alignment horizontal="center"/>
    </xf>
    <xf numFmtId="0" fontId="15" fillId="0" borderId="0" xfId="0" applyFont="1" applyFill="1" applyAlignment="1">
      <alignment vertical="center"/>
    </xf>
    <xf numFmtId="0" fontId="2" fillId="0" borderId="1" xfId="0" applyFont="1" applyFill="1" applyBorder="1" applyAlignment="1">
      <alignment horizontal="center"/>
    </xf>
    <xf numFmtId="172" fontId="0" fillId="0" borderId="1" xfId="0" applyNumberFormat="1" applyFill="1" applyBorder="1" applyAlignment="1">
      <alignment horizontal="center"/>
    </xf>
    <xf numFmtId="0" fontId="3" fillId="0" borderId="0" xfId="0" applyFont="1" applyFill="1"/>
    <xf numFmtId="1" fontId="1" fillId="0" borderId="1" xfId="1" applyNumberFormat="1" applyFont="1" applyFill="1" applyBorder="1" applyAlignment="1">
      <alignment horizontal="center"/>
    </xf>
    <xf numFmtId="38" fontId="4" fillId="0" borderId="1" xfId="1" applyNumberFormat="1" applyFont="1" applyFill="1" applyBorder="1" applyAlignment="1">
      <alignment horizontal="right"/>
    </xf>
    <xf numFmtId="167" fontId="20" fillId="0" borderId="1" xfId="0" applyNumberFormat="1" applyFont="1" applyFill="1" applyBorder="1"/>
    <xf numFmtId="0" fontId="3" fillId="0" borderId="1" xfId="0" applyFont="1" applyFill="1" applyBorder="1"/>
    <xf numFmtId="1" fontId="2" fillId="0" borderId="1" xfId="0" applyNumberFormat="1" applyFont="1" applyBorder="1" applyAlignment="1">
      <alignment horizontal="center"/>
    </xf>
    <xf numFmtId="1" fontId="2" fillId="0" borderId="1" xfId="0" applyNumberFormat="1" applyFont="1" applyFill="1" applyBorder="1" applyAlignment="1">
      <alignment horizontal="center"/>
    </xf>
    <xf numFmtId="0" fontId="15" fillId="0" borderId="0" xfId="0" applyFont="1" applyFill="1"/>
    <xf numFmtId="0" fontId="34" fillId="0" borderId="0" xfId="1" applyNumberFormat="1" applyFont="1" applyFill="1" applyBorder="1" applyAlignment="1">
      <alignment horizontal="center" vertical="center"/>
    </xf>
    <xf numFmtId="169" fontId="15" fillId="0" borderId="0" xfId="1" applyNumberFormat="1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2" fillId="0" borderId="0" xfId="0" applyFont="1" applyFill="1" applyBorder="1" applyAlignment="1"/>
    <xf numFmtId="0" fontId="3" fillId="0" borderId="0" xfId="0" applyFont="1" applyAlignment="1">
      <alignment horizontal="center"/>
    </xf>
    <xf numFmtId="10" fontId="15" fillId="0" borderId="1" xfId="1034" applyNumberFormat="1" applyFont="1" applyBorder="1" applyAlignment="1">
      <alignment horizontal="center"/>
    </xf>
    <xf numFmtId="9" fontId="15" fillId="0" borderId="1" xfId="1034" applyFont="1" applyBorder="1" applyAlignment="1">
      <alignment horizontal="center"/>
    </xf>
    <xf numFmtId="0" fontId="0" fillId="0" borderId="19" xfId="0" applyBorder="1"/>
    <xf numFmtId="0" fontId="0" fillId="0" borderId="20" xfId="0" applyBorder="1"/>
    <xf numFmtId="170" fontId="16" fillId="37" borderId="21" xfId="0" applyNumberFormat="1" applyFont="1" applyFill="1" applyBorder="1" applyAlignment="1">
      <alignment horizontal="centerContinuous" vertical="center" wrapText="1"/>
    </xf>
    <xf numFmtId="170" fontId="16" fillId="37" borderId="22" xfId="0" applyNumberFormat="1" applyFont="1" applyFill="1" applyBorder="1" applyAlignment="1">
      <alignment horizontal="centerContinuous" vertical="center" wrapText="1"/>
    </xf>
    <xf numFmtId="170" fontId="16" fillId="37" borderId="23" xfId="0" applyNumberFormat="1" applyFont="1" applyFill="1" applyBorder="1" applyAlignment="1">
      <alignment horizontal="centerContinuous" vertical="center" wrapText="1"/>
    </xf>
    <xf numFmtId="0" fontId="0" fillId="0" borderId="27" xfId="0" applyBorder="1"/>
    <xf numFmtId="0" fontId="34" fillId="0" borderId="28" xfId="0" applyFont="1" applyBorder="1" applyAlignment="1">
      <alignment horizontal="center" vertical="center" wrapText="1"/>
    </xf>
    <xf numFmtId="0" fontId="34" fillId="0" borderId="29" xfId="0" applyFont="1" applyBorder="1" applyAlignment="1">
      <alignment vertical="center"/>
    </xf>
    <xf numFmtId="164" fontId="16" fillId="2" borderId="30" xfId="0" applyNumberFormat="1" applyFont="1" applyFill="1" applyBorder="1" applyAlignment="1">
      <alignment horizontal="center" vertical="center" wrapText="1"/>
    </xf>
    <xf numFmtId="0" fontId="16" fillId="2" borderId="31" xfId="0" applyFont="1" applyFill="1" applyBorder="1" applyAlignment="1">
      <alignment horizontal="center" vertical="center" wrapText="1"/>
    </xf>
    <xf numFmtId="164" fontId="16" fillId="2" borderId="32" xfId="0" applyNumberFormat="1" applyFont="1" applyFill="1" applyBorder="1" applyAlignment="1">
      <alignment horizontal="center" vertical="center" wrapText="1"/>
    </xf>
    <xf numFmtId="0" fontId="0" fillId="0" borderId="33" xfId="0" applyBorder="1"/>
    <xf numFmtId="164" fontId="16" fillId="2" borderId="28" xfId="0" applyNumberFormat="1" applyFont="1" applyFill="1" applyBorder="1" applyAlignment="1">
      <alignment horizontal="center" vertical="center" wrapText="1"/>
    </xf>
    <xf numFmtId="0" fontId="16" fillId="2" borderId="28" xfId="0" applyFont="1" applyFill="1" applyBorder="1" applyAlignment="1">
      <alignment horizontal="center" vertical="center" wrapText="1"/>
    </xf>
    <xf numFmtId="164" fontId="16" fillId="2" borderId="34" xfId="0" applyNumberFormat="1" applyFont="1" applyFill="1" applyBorder="1" applyAlignment="1">
      <alignment horizontal="center" vertical="center" wrapText="1"/>
    </xf>
    <xf numFmtId="164" fontId="16" fillId="2" borderId="22" xfId="0" applyNumberFormat="1" applyFont="1" applyFill="1" applyBorder="1" applyAlignment="1">
      <alignment horizontal="center" vertical="center" wrapText="1"/>
    </xf>
    <xf numFmtId="38" fontId="16" fillId="2" borderId="35" xfId="1" applyNumberFormat="1" applyFont="1" applyFill="1" applyBorder="1" applyAlignment="1">
      <alignment horizontal="center" vertical="center" wrapText="1"/>
    </xf>
    <xf numFmtId="17" fontId="34" fillId="0" borderId="39" xfId="0" applyNumberFormat="1" applyFont="1" applyBorder="1" applyAlignment="1">
      <alignment horizontal="left"/>
    </xf>
    <xf numFmtId="0" fontId="15" fillId="39" borderId="28" xfId="0" applyNumberFormat="1" applyFont="1" applyFill="1" applyBorder="1" applyAlignment="1">
      <alignment horizontal="center" vertical="center"/>
    </xf>
    <xf numFmtId="169" fontId="15" fillId="39" borderId="25" xfId="1" applyNumberFormat="1" applyFont="1" applyFill="1" applyBorder="1" applyAlignment="1">
      <alignment horizontal="left"/>
    </xf>
    <xf numFmtId="38" fontId="15" fillId="0" borderId="21" xfId="1" applyNumberFormat="1" applyFont="1" applyBorder="1"/>
    <xf numFmtId="38" fontId="15" fillId="0" borderId="22" xfId="1" applyNumberFormat="1" applyFont="1" applyBorder="1"/>
    <xf numFmtId="38" fontId="15" fillId="0" borderId="23" xfId="1" applyNumberFormat="1" applyFont="1" applyBorder="1"/>
    <xf numFmtId="38" fontId="15" fillId="0" borderId="34" xfId="1" applyNumberFormat="1" applyFont="1" applyBorder="1"/>
    <xf numFmtId="38" fontId="15" fillId="0" borderId="46" xfId="1" applyNumberFormat="1" applyFont="1" applyBorder="1"/>
    <xf numFmtId="169" fontId="15" fillId="39" borderId="33" xfId="1" applyNumberFormat="1" applyFont="1" applyFill="1" applyBorder="1" applyAlignment="1">
      <alignment horizontal="left"/>
    </xf>
    <xf numFmtId="38" fontId="1" fillId="0" borderId="48" xfId="0" applyNumberFormat="1" applyFont="1" applyBorder="1"/>
    <xf numFmtId="38" fontId="1" fillId="0" borderId="40" xfId="0" applyNumberFormat="1" applyFont="1" applyBorder="1"/>
    <xf numFmtId="40" fontId="15" fillId="0" borderId="49" xfId="1" applyNumberFormat="1" applyFont="1" applyBorder="1"/>
    <xf numFmtId="38" fontId="1" fillId="0" borderId="27" xfId="0" applyNumberFormat="1" applyFont="1" applyBorder="1"/>
    <xf numFmtId="38" fontId="15" fillId="0" borderId="40" xfId="1" applyNumberFormat="1" applyFont="1" applyBorder="1"/>
    <xf numFmtId="10" fontId="15" fillId="0" borderId="49" xfId="1034" applyNumberFormat="1" applyFont="1" applyBorder="1"/>
    <xf numFmtId="10" fontId="15" fillId="0" borderId="40" xfId="1034" applyNumberFormat="1" applyFont="1" applyBorder="1"/>
    <xf numFmtId="169" fontId="15" fillId="39" borderId="50" xfId="1" applyNumberFormat="1" applyFont="1" applyFill="1" applyBorder="1" applyAlignment="1">
      <alignment horizontal="left"/>
    </xf>
    <xf numFmtId="38" fontId="1" fillId="0" borderId="30" xfId="0" applyNumberFormat="1" applyFont="1" applyBorder="1"/>
    <xf numFmtId="38" fontId="1" fillId="0" borderId="31" xfId="0" applyNumberFormat="1" applyFont="1" applyBorder="1"/>
    <xf numFmtId="38" fontId="1" fillId="0" borderId="32" xfId="0" applyNumberFormat="1" applyFont="1" applyBorder="1"/>
    <xf numFmtId="38" fontId="1" fillId="0" borderId="51" xfId="0" applyNumberFormat="1" applyFont="1" applyBorder="1"/>
    <xf numFmtId="169" fontId="15" fillId="36" borderId="25" xfId="1" applyNumberFormat="1" applyFont="1" applyFill="1" applyBorder="1" applyAlignment="1">
      <alignment horizontal="left"/>
    </xf>
    <xf numFmtId="38" fontId="15" fillId="36" borderId="21" xfId="1" applyNumberFormat="1" applyFont="1" applyFill="1" applyBorder="1"/>
    <xf numFmtId="38" fontId="15" fillId="36" borderId="22" xfId="1" applyNumberFormat="1" applyFont="1" applyFill="1" applyBorder="1"/>
    <xf numFmtId="38" fontId="15" fillId="36" borderId="23" xfId="1" applyNumberFormat="1" applyFont="1" applyFill="1" applyBorder="1"/>
    <xf numFmtId="38" fontId="15" fillId="36" borderId="34" xfId="1" applyNumberFormat="1" applyFont="1" applyFill="1" applyBorder="1"/>
    <xf numFmtId="169" fontId="15" fillId="36" borderId="50" xfId="1" applyNumberFormat="1" applyFont="1" applyFill="1" applyBorder="1" applyAlignment="1">
      <alignment horizontal="left"/>
    </xf>
    <xf numFmtId="0" fontId="1" fillId="36" borderId="30" xfId="0" applyFont="1" applyFill="1" applyBorder="1"/>
    <xf numFmtId="0" fontId="1" fillId="36" borderId="31" xfId="0" applyFont="1" applyFill="1" applyBorder="1"/>
    <xf numFmtId="9" fontId="15" fillId="36" borderId="32" xfId="1034" applyFont="1" applyFill="1" applyBorder="1"/>
    <xf numFmtId="0" fontId="1" fillId="36" borderId="51" xfId="0" applyFont="1" applyFill="1" applyBorder="1"/>
    <xf numFmtId="9" fontId="15" fillId="0" borderId="31" xfId="1034" applyFont="1" applyBorder="1"/>
    <xf numFmtId="17" fontId="0" fillId="0" borderId="57" xfId="0" applyNumberFormat="1" applyBorder="1"/>
    <xf numFmtId="0" fontId="15" fillId="0" borderId="46" xfId="0" applyNumberFormat="1" applyFont="1" applyBorder="1" applyAlignment="1">
      <alignment horizontal="center" vertical="center"/>
    </xf>
    <xf numFmtId="0" fontId="0" fillId="0" borderId="40" xfId="0" applyBorder="1"/>
    <xf numFmtId="0" fontId="0" fillId="0" borderId="43" xfId="0" applyBorder="1"/>
    <xf numFmtId="169" fontId="15" fillId="0" borderId="1" xfId="0" applyNumberFormat="1" applyFont="1" applyBorder="1" applyAlignment="1">
      <alignment horizontal="center" vertical="center"/>
    </xf>
    <xf numFmtId="0" fontId="34" fillId="0" borderId="28" xfId="0" applyFont="1" applyBorder="1" applyAlignment="1">
      <alignment vertical="center" wrapText="1"/>
    </xf>
    <xf numFmtId="170" fontId="16" fillId="0" borderId="58" xfId="0" applyNumberFormat="1" applyFont="1" applyFill="1" applyBorder="1" applyAlignment="1">
      <alignment horizontal="center" vertical="center" wrapText="1"/>
    </xf>
    <xf numFmtId="164" fontId="16" fillId="0" borderId="29" xfId="0" applyNumberFormat="1" applyFont="1" applyFill="1" applyBorder="1" applyAlignment="1">
      <alignment horizontal="center" vertical="center" wrapText="1"/>
    </xf>
    <xf numFmtId="0" fontId="15" fillId="0" borderId="0" xfId="0" applyNumberFormat="1" applyFont="1" applyFill="1" applyBorder="1" applyAlignment="1">
      <alignment horizontal="center" vertical="center"/>
    </xf>
    <xf numFmtId="38" fontId="15" fillId="0" borderId="58" xfId="1" applyNumberFormat="1" applyFont="1" applyFill="1" applyBorder="1"/>
    <xf numFmtId="40" fontId="15" fillId="0" borderId="33" xfId="1" applyNumberFormat="1" applyFont="1" applyFill="1" applyBorder="1"/>
    <xf numFmtId="10" fontId="15" fillId="0" borderId="33" xfId="1034" applyNumberFormat="1" applyFont="1" applyFill="1" applyBorder="1"/>
    <xf numFmtId="38" fontId="1" fillId="0" borderId="29" xfId="0" applyNumberFormat="1" applyFont="1" applyFill="1" applyBorder="1"/>
    <xf numFmtId="9" fontId="15" fillId="0" borderId="29" xfId="1034" applyFont="1" applyFill="1" applyBorder="1"/>
    <xf numFmtId="0" fontId="15" fillId="0" borderId="46" xfId="0" applyNumberFormat="1" applyFont="1" applyFill="1" applyBorder="1" applyAlignment="1">
      <alignment horizontal="center" vertical="center"/>
    </xf>
    <xf numFmtId="0" fontId="0" fillId="0" borderId="0" xfId="0" applyFill="1"/>
    <xf numFmtId="0" fontId="54" fillId="0" borderId="0" xfId="0" applyFont="1" applyAlignment="1">
      <alignment horizontal="center"/>
    </xf>
    <xf numFmtId="0" fontId="54" fillId="0" borderId="0" xfId="0" applyFont="1" applyFill="1"/>
    <xf numFmtId="0" fontId="53" fillId="0" borderId="0" xfId="0" applyFont="1" applyFill="1"/>
    <xf numFmtId="1" fontId="53" fillId="0" borderId="0" xfId="0" applyNumberFormat="1" applyFont="1"/>
    <xf numFmtId="0" fontId="54" fillId="0" borderId="0" xfId="0" applyNumberFormat="1" applyFont="1" applyAlignment="1">
      <alignment horizontal="center"/>
    </xf>
    <xf numFmtId="1" fontId="54" fillId="0" borderId="0" xfId="0" applyNumberFormat="1" applyFont="1"/>
    <xf numFmtId="0" fontId="57" fillId="0" borderId="0" xfId="1038" applyFont="1" applyAlignment="1" applyProtection="1">
      <alignment horizontal="right" vertical="center"/>
    </xf>
    <xf numFmtId="0" fontId="62" fillId="40" borderId="0" xfId="0" applyFont="1" applyFill="1" applyAlignment="1">
      <alignment horizontal="centerContinuous" vertical="center"/>
    </xf>
    <xf numFmtId="0" fontId="53" fillId="0" borderId="0" xfId="0" applyFont="1"/>
    <xf numFmtId="0" fontId="63" fillId="0" borderId="0" xfId="0" applyFont="1"/>
    <xf numFmtId="0" fontId="56" fillId="0" borderId="0" xfId="0" applyNumberFormat="1" applyFont="1" applyAlignment="1">
      <alignment horizontal="center"/>
    </xf>
    <xf numFmtId="0" fontId="53" fillId="0" borderId="0" xfId="0" applyFont="1" applyAlignment="1">
      <alignment horizontal="right"/>
    </xf>
    <xf numFmtId="164" fontId="15" fillId="0" borderId="0" xfId="0" applyNumberFormat="1" applyFont="1"/>
    <xf numFmtId="0" fontId="54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3" fillId="0" borderId="0" xfId="0" applyFont="1" applyAlignment="1">
      <alignment vertical="center"/>
    </xf>
    <xf numFmtId="1" fontId="53" fillId="0" borderId="0" xfId="0" applyNumberFormat="1" applyFont="1" applyAlignment="1">
      <alignment horizontal="right" vertical="center"/>
    </xf>
    <xf numFmtId="1" fontId="64" fillId="0" borderId="0" xfId="0" applyNumberFormat="1" applyFont="1" applyAlignment="1">
      <alignment horizontal="right" vertical="center"/>
    </xf>
    <xf numFmtId="0" fontId="5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53" fillId="0" borderId="0" xfId="0" applyFont="1" applyAlignment="1">
      <alignment horizontal="right" vertical="center"/>
    </xf>
    <xf numFmtId="173" fontId="16" fillId="0" borderId="0" xfId="1037" applyNumberFormat="1" applyFont="1" applyFill="1" applyBorder="1" applyAlignment="1">
      <alignment horizontal="center" vertical="center" wrapText="1"/>
    </xf>
    <xf numFmtId="43" fontId="54" fillId="0" borderId="0" xfId="1" applyFont="1" applyAlignment="1">
      <alignment vertical="center"/>
    </xf>
    <xf numFmtId="0" fontId="16" fillId="0" borderId="1" xfId="0" applyFont="1" applyBorder="1" applyAlignment="1">
      <alignment horizontal="center" vertical="center" wrapText="1"/>
    </xf>
    <xf numFmtId="0" fontId="56" fillId="0" borderId="1" xfId="0" applyFont="1" applyBorder="1"/>
    <xf numFmtId="17" fontId="16" fillId="0" borderId="1" xfId="0" applyNumberFormat="1" applyFont="1" applyBorder="1" applyAlignment="1">
      <alignment horizontal="center" vertical="center" wrapText="1"/>
    </xf>
    <xf numFmtId="174" fontId="16" fillId="0" borderId="1" xfId="0" applyNumberFormat="1" applyFont="1" applyBorder="1" applyAlignment="1">
      <alignment horizontal="center" vertical="center" wrapText="1"/>
    </xf>
    <xf numFmtId="0" fontId="16" fillId="39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 applyProtection="1">
      <alignment horizontal="center" vertical="center" wrapText="1"/>
    </xf>
    <xf numFmtId="0" fontId="16" fillId="0" borderId="1" xfId="0" applyFont="1" applyFill="1" applyBorder="1" applyAlignment="1">
      <alignment horizontal="center" vertical="center" wrapText="1"/>
    </xf>
    <xf numFmtId="0" fontId="53" fillId="0" borderId="3" xfId="0" applyFont="1" applyBorder="1" applyAlignment="1">
      <alignment horizontal="left"/>
    </xf>
    <xf numFmtId="175" fontId="66" fillId="4" borderId="3" xfId="0" applyNumberFormat="1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vertical="center" wrapText="1"/>
    </xf>
    <xf numFmtId="175" fontId="66" fillId="4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vertical="center" wrapText="1"/>
    </xf>
    <xf numFmtId="43" fontId="17" fillId="0" borderId="1" xfId="0" applyNumberFormat="1" applyFont="1" applyFill="1" applyBorder="1" applyAlignment="1">
      <alignment vertical="center" wrapText="1"/>
    </xf>
    <xf numFmtId="169" fontId="17" fillId="0" borderId="1" xfId="1" applyNumberFormat="1" applyFont="1" applyFill="1" applyBorder="1" applyAlignment="1">
      <alignment horizontal="center" vertical="center" wrapText="1"/>
    </xf>
    <xf numFmtId="169" fontId="16" fillId="0" borderId="1" xfId="1" applyNumberFormat="1" applyFont="1" applyFill="1" applyBorder="1" applyAlignment="1">
      <alignment horizontal="center" vertical="center" wrapText="1"/>
    </xf>
    <xf numFmtId="1" fontId="16" fillId="0" borderId="1" xfId="1" applyNumberFormat="1" applyFont="1" applyFill="1" applyBorder="1" applyAlignment="1">
      <alignment horizontal="center" vertical="center" wrapText="1"/>
    </xf>
    <xf numFmtId="38" fontId="17" fillId="0" borderId="1" xfId="0" applyNumberFormat="1" applyFont="1" applyFill="1" applyBorder="1" applyAlignment="1">
      <alignment horizontal="center" vertical="center" wrapText="1"/>
    </xf>
    <xf numFmtId="1" fontId="17" fillId="0" borderId="1" xfId="0" applyNumberFormat="1" applyFont="1" applyFill="1" applyBorder="1" applyAlignment="1">
      <alignment horizontal="center" vertical="center" wrapText="1"/>
    </xf>
    <xf numFmtId="1" fontId="16" fillId="0" borderId="1" xfId="0" applyNumberFormat="1" applyFont="1" applyFill="1" applyBorder="1" applyAlignment="1">
      <alignment horizontal="center" vertical="center" wrapText="1"/>
    </xf>
    <xf numFmtId="0" fontId="17" fillId="0" borderId="1" xfId="1" applyNumberFormat="1" applyFont="1" applyFill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53" fillId="0" borderId="1" xfId="0" applyFont="1" applyBorder="1" applyAlignment="1">
      <alignment horizontal="left" vertical="center"/>
    </xf>
    <xf numFmtId="1" fontId="53" fillId="0" borderId="0" xfId="0" applyNumberFormat="1" applyFont="1" applyAlignment="1">
      <alignment vertical="center"/>
    </xf>
    <xf numFmtId="1" fontId="54" fillId="0" borderId="0" xfId="0" applyNumberFormat="1" applyFont="1" applyAlignment="1">
      <alignment vertical="center"/>
    </xf>
    <xf numFmtId="43" fontId="17" fillId="0" borderId="1" xfId="1" applyNumberFormat="1" applyFont="1" applyFill="1" applyBorder="1" applyAlignment="1">
      <alignment horizontal="center" vertical="center" wrapText="1"/>
    </xf>
    <xf numFmtId="0" fontId="3" fillId="0" borderId="0" xfId="0" applyNumberFormat="1" applyFont="1" applyAlignment="1">
      <alignment horizontal="center"/>
    </xf>
    <xf numFmtId="0" fontId="1" fillId="0" borderId="1" xfId="1" applyNumberFormat="1" applyFont="1" applyBorder="1" applyAlignment="1">
      <alignment horizontal="center"/>
    </xf>
    <xf numFmtId="0" fontId="4" fillId="0" borderId="1" xfId="1" applyNumberFormat="1" applyFont="1" applyBorder="1" applyAlignment="1">
      <alignment horizontal="center"/>
    </xf>
    <xf numFmtId="0" fontId="17" fillId="0" borderId="1" xfId="0" applyNumberFormat="1" applyFont="1" applyFill="1" applyBorder="1" applyAlignment="1">
      <alignment horizontal="center" vertical="center" wrapText="1"/>
    </xf>
    <xf numFmtId="0" fontId="1" fillId="0" borderId="1" xfId="1" applyNumberFormat="1" applyFont="1" applyFill="1" applyBorder="1" applyAlignment="1">
      <alignment horizontal="center"/>
    </xf>
    <xf numFmtId="0" fontId="1" fillId="0" borderId="1" xfId="0" applyNumberFormat="1" applyFont="1" applyFill="1" applyBorder="1" applyAlignment="1">
      <alignment horizontal="center"/>
    </xf>
    <xf numFmtId="2" fontId="0" fillId="0" borderId="1" xfId="1" applyNumberFormat="1" applyFont="1" applyBorder="1" applyAlignment="1">
      <alignment horizontal="center"/>
    </xf>
    <xf numFmtId="14" fontId="0" fillId="0" borderId="1" xfId="1" applyNumberFormat="1" applyFont="1" applyBorder="1" applyAlignment="1">
      <alignment horizontal="center" vertical="center"/>
    </xf>
    <xf numFmtId="14" fontId="1" fillId="0" borderId="1" xfId="1" applyNumberFormat="1" applyFont="1" applyBorder="1" applyAlignment="1">
      <alignment horizontal="center"/>
    </xf>
    <xf numFmtId="0" fontId="16" fillId="41" borderId="1" xfId="0" applyFont="1" applyFill="1" applyBorder="1" applyAlignment="1">
      <alignment horizontal="center" vertical="center" wrapText="1"/>
    </xf>
    <xf numFmtId="0" fontId="16" fillId="41" borderId="1" xfId="0" applyFont="1" applyFill="1" applyBorder="1" applyAlignment="1" applyProtection="1">
      <alignment horizontal="center" vertical="center" wrapText="1"/>
    </xf>
    <xf numFmtId="14" fontId="1" fillId="0" borderId="0" xfId="1" applyNumberFormat="1" applyFont="1" applyBorder="1" applyAlignment="1">
      <alignment horizontal="center"/>
    </xf>
    <xf numFmtId="2" fontId="1" fillId="0" borderId="1" xfId="1" applyNumberFormat="1" applyFont="1" applyBorder="1" applyAlignment="1">
      <alignment horizontal="center"/>
    </xf>
    <xf numFmtId="2" fontId="1" fillId="0" borderId="0" xfId="1" applyNumberFormat="1" applyFont="1" applyBorder="1" applyAlignment="1">
      <alignment horizontal="center"/>
    </xf>
    <xf numFmtId="0" fontId="15" fillId="0" borderId="0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1" fillId="0" borderId="0" xfId="1" applyNumberFormat="1" applyFont="1" applyBorder="1" applyAlignment="1">
      <alignment horizontal="center"/>
    </xf>
    <xf numFmtId="164" fontId="16" fillId="2" borderId="13" xfId="0" applyNumberFormat="1" applyFont="1" applyFill="1" applyBorder="1" applyAlignment="1">
      <alignment horizontal="center" vertical="center" wrapText="1"/>
    </xf>
    <xf numFmtId="170" fontId="69" fillId="42" borderId="0" xfId="0" applyNumberFormat="1" applyFont="1" applyFill="1" applyBorder="1" applyAlignment="1">
      <alignment horizontal="center" vertical="center" wrapText="1"/>
    </xf>
    <xf numFmtId="0" fontId="15" fillId="42" borderId="1" xfId="0" applyFont="1" applyFill="1" applyBorder="1" applyAlignment="1">
      <alignment horizontal="center"/>
    </xf>
    <xf numFmtId="0" fontId="3" fillId="42" borderId="0" xfId="0" applyFont="1" applyFill="1"/>
    <xf numFmtId="38" fontId="15" fillId="42" borderId="1" xfId="1" applyNumberFormat="1" applyFont="1" applyFill="1" applyBorder="1"/>
    <xf numFmtId="38" fontId="1" fillId="42" borderId="1" xfId="0" applyNumberFormat="1" applyFont="1" applyFill="1" applyBorder="1"/>
    <xf numFmtId="0" fontId="1" fillId="42" borderId="1" xfId="0" applyFont="1" applyFill="1" applyBorder="1"/>
    <xf numFmtId="0" fontId="17" fillId="42" borderId="0" xfId="0" applyFont="1" applyFill="1" applyAlignment="1">
      <alignment vertical="center"/>
    </xf>
    <xf numFmtId="0" fontId="17" fillId="42" borderId="0" xfId="0" applyFont="1" applyFill="1" applyAlignment="1">
      <alignment horizontal="center" vertical="center"/>
    </xf>
    <xf numFmtId="0" fontId="1" fillId="42" borderId="0" xfId="0" applyFont="1" applyFill="1"/>
    <xf numFmtId="169" fontId="0" fillId="42" borderId="1" xfId="1" applyNumberFormat="1" applyFont="1" applyFill="1" applyBorder="1" applyAlignment="1">
      <alignment horizontal="center"/>
    </xf>
    <xf numFmtId="0" fontId="3" fillId="42" borderId="0" xfId="0" applyFont="1" applyFill="1" applyAlignment="1">
      <alignment horizontal="center"/>
    </xf>
    <xf numFmtId="169" fontId="15" fillId="42" borderId="1" xfId="0" applyNumberFormat="1" applyFont="1" applyFill="1" applyBorder="1" applyAlignment="1">
      <alignment horizontal="center" vertical="center"/>
    </xf>
    <xf numFmtId="38" fontId="15" fillId="42" borderId="1" xfId="1" applyNumberFormat="1" applyFont="1" applyFill="1" applyBorder="1" applyAlignment="1">
      <alignment horizontal="center"/>
    </xf>
    <xf numFmtId="10" fontId="15" fillId="42" borderId="1" xfId="1034" applyNumberFormat="1" applyFont="1" applyFill="1" applyBorder="1" applyAlignment="1">
      <alignment horizontal="center"/>
    </xf>
    <xf numFmtId="38" fontId="1" fillId="42" borderId="1" xfId="0" applyNumberFormat="1" applyFont="1" applyFill="1" applyBorder="1" applyAlignment="1">
      <alignment horizontal="center"/>
    </xf>
    <xf numFmtId="9" fontId="15" fillId="42" borderId="1" xfId="1034" applyFont="1" applyFill="1" applyBorder="1" applyAlignment="1">
      <alignment horizontal="center"/>
    </xf>
    <xf numFmtId="0" fontId="16" fillId="2" borderId="3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/>
    </xf>
    <xf numFmtId="164" fontId="15" fillId="39" borderId="64" xfId="0" applyNumberFormat="1" applyFont="1" applyFill="1" applyBorder="1" applyAlignment="1">
      <alignment horizontal="center"/>
    </xf>
    <xf numFmtId="170" fontId="16" fillId="42" borderId="18" xfId="0" applyNumberFormat="1" applyFont="1" applyFill="1" applyBorder="1" applyAlignment="1">
      <alignment horizontal="center" vertical="center" wrapText="1"/>
    </xf>
    <xf numFmtId="164" fontId="15" fillId="44" borderId="72" xfId="0" applyNumberFormat="1" applyFont="1" applyFill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72" fontId="0" fillId="0" borderId="3" xfId="0" applyNumberFormat="1" applyBorder="1" applyAlignment="1">
      <alignment horizontal="right"/>
    </xf>
    <xf numFmtId="172" fontId="0" fillId="0" borderId="3" xfId="0" applyNumberFormat="1" applyBorder="1" applyAlignment="1">
      <alignment horizontal="center"/>
    </xf>
    <xf numFmtId="0" fontId="16" fillId="45" borderId="62" xfId="0" applyFont="1" applyFill="1" applyBorder="1" applyAlignment="1">
      <alignment horizontal="center" vertical="center" wrapText="1"/>
    </xf>
    <xf numFmtId="0" fontId="16" fillId="45" borderId="63" xfId="0" applyFont="1" applyFill="1" applyBorder="1" applyAlignment="1">
      <alignment horizontal="center" vertical="center" wrapText="1"/>
    </xf>
    <xf numFmtId="0" fontId="16" fillId="45" borderId="63" xfId="0" applyFont="1" applyFill="1" applyBorder="1" applyAlignment="1">
      <alignment horizontal="center" vertical="center"/>
    </xf>
    <xf numFmtId="0" fontId="16" fillId="45" borderId="64" xfId="0" applyFont="1" applyFill="1" applyBorder="1" applyAlignment="1">
      <alignment horizontal="center" vertical="center" wrapText="1"/>
    </xf>
    <xf numFmtId="0" fontId="0" fillId="0" borderId="3" xfId="1" applyNumberFormat="1" applyFont="1" applyBorder="1" applyAlignment="1">
      <alignment horizontal="center"/>
    </xf>
    <xf numFmtId="169" fontId="0" fillId="0" borderId="3" xfId="1" applyNumberFormat="1" applyFont="1" applyBorder="1" applyAlignment="1">
      <alignment horizontal="center"/>
    </xf>
    <xf numFmtId="164" fontId="16" fillId="2" borderId="62" xfId="0" applyNumberFormat="1" applyFont="1" applyFill="1" applyBorder="1" applyAlignment="1">
      <alignment horizontal="center" vertical="center" wrapText="1"/>
    </xf>
    <xf numFmtId="164" fontId="16" fillId="2" borderId="63" xfId="0" applyNumberFormat="1" applyFont="1" applyFill="1" applyBorder="1" applyAlignment="1">
      <alignment horizontal="center" vertical="center" wrapText="1"/>
    </xf>
    <xf numFmtId="164" fontId="16" fillId="2" borderId="64" xfId="0" applyNumberFormat="1" applyFont="1" applyFill="1" applyBorder="1" applyAlignment="1">
      <alignment horizontal="center" vertical="center" wrapText="1"/>
    </xf>
    <xf numFmtId="1" fontId="1" fillId="0" borderId="3" xfId="1" applyNumberFormat="1" applyFont="1" applyBorder="1" applyAlignment="1">
      <alignment horizontal="center"/>
    </xf>
    <xf numFmtId="169" fontId="1" fillId="0" borderId="3" xfId="1" applyNumberFormat="1" applyFont="1" applyBorder="1" applyAlignment="1">
      <alignment horizontal="center"/>
    </xf>
    <xf numFmtId="171" fontId="1" fillId="0" borderId="3" xfId="1" applyNumberFormat="1" applyFont="1" applyBorder="1" applyAlignment="1">
      <alignment horizontal="center"/>
    </xf>
    <xf numFmtId="38" fontId="4" fillId="0" borderId="3" xfId="1" applyNumberFormat="1" applyFont="1" applyBorder="1" applyAlignment="1">
      <alignment horizontal="right"/>
    </xf>
    <xf numFmtId="164" fontId="17" fillId="0" borderId="3" xfId="0" applyNumberFormat="1" applyFont="1" applyFill="1" applyBorder="1" applyAlignment="1">
      <alignment horizontal="center" vertical="center" wrapText="1"/>
    </xf>
    <xf numFmtId="1" fontId="16" fillId="2" borderId="62" xfId="0" applyNumberFormat="1" applyFont="1" applyFill="1" applyBorder="1" applyAlignment="1">
      <alignment horizontal="center" vertical="center" wrapText="1"/>
    </xf>
    <xf numFmtId="38" fontId="16" fillId="2" borderId="63" xfId="1" applyNumberFormat="1" applyFont="1" applyFill="1" applyBorder="1" applyAlignment="1">
      <alignment horizontal="center" vertical="center" wrapText="1"/>
    </xf>
    <xf numFmtId="164" fontId="61" fillId="39" borderId="63" xfId="0" applyNumberFormat="1" applyFont="1" applyFill="1" applyBorder="1" applyAlignment="1">
      <alignment horizontal="center" vertical="center" wrapText="1"/>
    </xf>
    <xf numFmtId="164" fontId="69" fillId="37" borderId="63" xfId="0" applyNumberFormat="1" applyFont="1" applyFill="1" applyBorder="1" applyAlignment="1">
      <alignment horizontal="center" vertical="center" wrapText="1"/>
    </xf>
    <xf numFmtId="164" fontId="69" fillId="37" borderId="64" xfId="0" applyNumberFormat="1" applyFont="1" applyFill="1" applyBorder="1" applyAlignment="1">
      <alignment horizontal="center" vertical="center" wrapText="1"/>
    </xf>
    <xf numFmtId="170" fontId="16" fillId="37" borderId="24" xfId="0" applyNumberFormat="1" applyFont="1" applyFill="1" applyBorder="1" applyAlignment="1">
      <alignment vertical="center" wrapText="1"/>
    </xf>
    <xf numFmtId="170" fontId="16" fillId="38" borderId="24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164" fontId="16" fillId="42" borderId="18" xfId="0" applyNumberFormat="1" applyFont="1" applyFill="1" applyBorder="1" applyAlignment="1">
      <alignment horizontal="center" vertical="center" wrapText="1"/>
    </xf>
    <xf numFmtId="0" fontId="16" fillId="45" borderId="63" xfId="0" applyFont="1" applyFill="1" applyBorder="1" applyAlignment="1">
      <alignment horizontal="left" vertical="center"/>
    </xf>
    <xf numFmtId="170" fontId="69" fillId="42" borderId="60" xfId="0" applyNumberFormat="1" applyFont="1" applyFill="1" applyBorder="1" applyAlignment="1">
      <alignment horizontal="center" vertical="center" wrapText="1"/>
    </xf>
    <xf numFmtId="0" fontId="1" fillId="0" borderId="3" xfId="1" applyNumberFormat="1" applyFont="1" applyBorder="1" applyAlignment="1">
      <alignment horizontal="center"/>
    </xf>
    <xf numFmtId="2" fontId="0" fillId="0" borderId="3" xfId="1" applyNumberFormat="1" applyFont="1" applyBorder="1" applyAlignment="1">
      <alignment horizontal="center"/>
    </xf>
    <xf numFmtId="0" fontId="4" fillId="0" borderId="3" xfId="1" applyNumberFormat="1" applyFont="1" applyBorder="1" applyAlignment="1">
      <alignment horizontal="center"/>
    </xf>
    <xf numFmtId="14" fontId="0" fillId="0" borderId="3" xfId="1" applyNumberFormat="1" applyFont="1" applyBorder="1" applyAlignment="1">
      <alignment horizontal="center" vertical="center"/>
    </xf>
    <xf numFmtId="14" fontId="1" fillId="0" borderId="3" xfId="1" applyNumberFormat="1" applyFont="1" applyBorder="1" applyAlignment="1">
      <alignment horizontal="center"/>
    </xf>
    <xf numFmtId="2" fontId="1" fillId="0" borderId="3" xfId="1" applyNumberFormat="1" applyFont="1" applyBorder="1" applyAlignment="1">
      <alignment horizontal="center"/>
    </xf>
    <xf numFmtId="0" fontId="17" fillId="0" borderId="3" xfId="0" applyNumberFormat="1" applyFont="1" applyFill="1" applyBorder="1" applyAlignment="1">
      <alignment horizontal="center" vertical="center" wrapText="1"/>
    </xf>
    <xf numFmtId="0" fontId="16" fillId="2" borderId="62" xfId="0" applyNumberFormat="1" applyFont="1" applyFill="1" applyBorder="1" applyAlignment="1">
      <alignment horizontal="center" vertical="center" wrapText="1"/>
    </xf>
    <xf numFmtId="0" fontId="16" fillId="2" borderId="63" xfId="0" applyNumberFormat="1" applyFont="1" applyFill="1" applyBorder="1" applyAlignment="1">
      <alignment horizontal="center" vertical="center" wrapText="1"/>
    </xf>
    <xf numFmtId="0" fontId="68" fillId="39" borderId="63" xfId="0" applyNumberFormat="1" applyFont="1" applyFill="1" applyBorder="1" applyAlignment="1">
      <alignment horizontal="center" vertical="center" wrapText="1"/>
    </xf>
    <xf numFmtId="0" fontId="68" fillId="39" borderId="63" xfId="1" applyNumberFormat="1" applyFont="1" applyFill="1" applyBorder="1" applyAlignment="1">
      <alignment horizontal="center" vertical="center" wrapText="1"/>
    </xf>
    <xf numFmtId="0" fontId="16" fillId="41" borderId="59" xfId="0" applyNumberFormat="1" applyFont="1" applyFill="1" applyBorder="1" applyAlignment="1">
      <alignment horizontal="center" vertical="center" wrapText="1"/>
    </xf>
    <xf numFmtId="0" fontId="16" fillId="2" borderId="64" xfId="0" applyNumberFormat="1" applyFont="1" applyFill="1" applyBorder="1" applyAlignment="1">
      <alignment horizontal="center" vertical="center" wrapText="1"/>
    </xf>
    <xf numFmtId="0" fontId="15" fillId="0" borderId="3" xfId="0" applyFont="1" applyBorder="1" applyAlignment="1">
      <alignment horizontal="center"/>
    </xf>
    <xf numFmtId="170" fontId="69" fillId="46" borderId="79" xfId="0" applyNumberFormat="1" applyFont="1" applyFill="1" applyBorder="1" applyAlignment="1">
      <alignment horizontal="center" vertical="center" wrapText="1"/>
    </xf>
    <xf numFmtId="170" fontId="69" fillId="46" borderId="0" xfId="0" applyNumberFormat="1" applyFont="1" applyFill="1" applyBorder="1" applyAlignment="1">
      <alignment horizontal="center" vertical="center" wrapText="1"/>
    </xf>
    <xf numFmtId="164" fontId="73" fillId="39" borderId="63" xfId="0" applyNumberFormat="1" applyFont="1" applyFill="1" applyBorder="1" applyAlignment="1">
      <alignment horizontal="center" vertical="center" wrapText="1"/>
    </xf>
    <xf numFmtId="164" fontId="75" fillId="0" borderId="1" xfId="0" applyNumberFormat="1" applyFont="1" applyFill="1" applyBorder="1" applyAlignment="1">
      <alignment horizontal="center" vertical="center" wrapText="1"/>
    </xf>
    <xf numFmtId="170" fontId="76" fillId="0" borderId="73" xfId="0" applyNumberFormat="1" applyFont="1" applyFill="1" applyBorder="1" applyAlignment="1">
      <alignment horizontal="center" vertical="center" wrapText="1"/>
    </xf>
    <xf numFmtId="4" fontId="74" fillId="0" borderId="1" xfId="0" applyNumberFormat="1" applyFont="1" applyFill="1" applyBorder="1" applyAlignment="1">
      <alignment horizontal="center" vertical="center"/>
    </xf>
    <xf numFmtId="4" fontId="74" fillId="0" borderId="1" xfId="0" applyNumberFormat="1" applyFont="1" applyFill="1" applyBorder="1" applyAlignment="1">
      <alignment horizontal="center"/>
    </xf>
    <xf numFmtId="4" fontId="74" fillId="0" borderId="13" xfId="0" applyNumberFormat="1" applyFont="1" applyFill="1" applyBorder="1" applyAlignment="1">
      <alignment horizontal="center"/>
    </xf>
    <xf numFmtId="4" fontId="74" fillId="0" borderId="74" xfId="0" applyNumberFormat="1" applyFont="1" applyFill="1" applyBorder="1" applyAlignment="1">
      <alignment horizontal="center"/>
    </xf>
    <xf numFmtId="170" fontId="77" fillId="0" borderId="73" xfId="0" applyNumberFormat="1" applyFont="1" applyFill="1" applyBorder="1" applyAlignment="1">
      <alignment horizontal="center" vertical="center" wrapText="1"/>
    </xf>
    <xf numFmtId="170" fontId="75" fillId="0" borderId="73" xfId="0" applyNumberFormat="1" applyFont="1" applyFill="1" applyBorder="1" applyAlignment="1">
      <alignment horizontal="center" vertical="center" wrapText="1"/>
    </xf>
    <xf numFmtId="170" fontId="75" fillId="0" borderId="75" xfId="0" applyNumberFormat="1" applyFont="1" applyFill="1" applyBorder="1" applyAlignment="1">
      <alignment horizontal="center" vertical="center" wrapText="1"/>
    </xf>
    <xf numFmtId="4" fontId="74" fillId="0" borderId="76" xfId="0" applyNumberFormat="1" applyFont="1" applyFill="1" applyBorder="1" applyAlignment="1">
      <alignment horizontal="center" vertical="center"/>
    </xf>
    <xf numFmtId="4" fontId="74" fillId="0" borderId="76" xfId="0" applyNumberFormat="1" applyFont="1" applyFill="1" applyBorder="1" applyAlignment="1">
      <alignment horizontal="center"/>
    </xf>
    <xf numFmtId="4" fontId="74" fillId="0" borderId="92" xfId="0" applyNumberFormat="1" applyFont="1" applyFill="1" applyBorder="1" applyAlignment="1">
      <alignment horizontal="center"/>
    </xf>
    <xf numFmtId="4" fontId="74" fillId="0" borderId="77" xfId="0" applyNumberFormat="1" applyFont="1" applyFill="1" applyBorder="1" applyAlignment="1">
      <alignment horizontal="center"/>
    </xf>
    <xf numFmtId="170" fontId="75" fillId="37" borderId="75" xfId="0" applyNumberFormat="1" applyFont="1" applyFill="1" applyBorder="1" applyAlignment="1">
      <alignment horizontal="center" vertical="center" wrapText="1"/>
    </xf>
    <xf numFmtId="4" fontId="74" fillId="37" borderId="76" xfId="0" applyNumberFormat="1" applyFont="1" applyFill="1" applyBorder="1" applyAlignment="1">
      <alignment horizontal="center" vertical="center"/>
    </xf>
    <xf numFmtId="4" fontId="74" fillId="37" borderId="76" xfId="0" applyNumberFormat="1" applyFont="1" applyFill="1" applyBorder="1" applyAlignment="1">
      <alignment horizontal="center"/>
    </xf>
    <xf numFmtId="4" fontId="74" fillId="37" borderId="92" xfId="0" applyNumberFormat="1" applyFont="1" applyFill="1" applyBorder="1" applyAlignment="1">
      <alignment horizontal="center"/>
    </xf>
    <xf numFmtId="4" fontId="74" fillId="37" borderId="77" xfId="0" applyNumberFormat="1" applyFont="1" applyFill="1" applyBorder="1" applyAlignment="1">
      <alignment horizontal="center"/>
    </xf>
    <xf numFmtId="164" fontId="75" fillId="0" borderId="74" xfId="0" applyNumberFormat="1" applyFont="1" applyFill="1" applyBorder="1" applyAlignment="1">
      <alignment horizontal="center" vertical="center" wrapText="1"/>
    </xf>
    <xf numFmtId="2" fontId="61" fillId="39" borderId="97" xfId="1039" applyNumberFormat="1" applyFont="1" applyFill="1" applyBorder="1" applyAlignment="1">
      <alignment horizontal="center" vertical="center" wrapText="1"/>
    </xf>
    <xf numFmtId="176" fontId="55" fillId="42" borderId="59" xfId="1039" quotePrefix="1" applyNumberFormat="1" applyFont="1" applyFill="1" applyBorder="1" applyAlignment="1">
      <alignment horizontal="center" vertical="center" wrapText="1"/>
    </xf>
    <xf numFmtId="176" fontId="4" fillId="0" borderId="0" xfId="1039" applyNumberFormat="1" applyAlignment="1">
      <alignment vertical="center"/>
    </xf>
    <xf numFmtId="2" fontId="61" fillId="39" borderId="102" xfId="1039" applyNumberFormat="1" applyFont="1" applyFill="1" applyBorder="1" applyAlignment="1">
      <alignment horizontal="center" vertical="center" wrapText="1"/>
    </xf>
    <xf numFmtId="2" fontId="61" fillId="39" borderId="105" xfId="1039" applyNumberFormat="1" applyFont="1" applyFill="1" applyBorder="1" applyAlignment="1">
      <alignment horizontal="center" vertical="center" wrapText="1"/>
    </xf>
    <xf numFmtId="0" fontId="16" fillId="0" borderId="28" xfId="1039" applyNumberFormat="1" applyFont="1" applyFill="1" applyBorder="1" applyAlignment="1">
      <alignment horizontal="center" vertical="center" textRotation="90" wrapText="1"/>
    </xf>
    <xf numFmtId="176" fontId="16" fillId="39" borderId="28" xfId="1039" applyNumberFormat="1" applyFont="1" applyFill="1" applyBorder="1" applyAlignment="1">
      <alignment horizontal="center" vertical="center" wrapText="1"/>
    </xf>
    <xf numFmtId="176" fontId="16" fillId="39" borderId="39" xfId="1039" applyNumberFormat="1" applyFont="1" applyFill="1" applyBorder="1" applyAlignment="1">
      <alignment horizontal="center" vertical="center" wrapText="1"/>
    </xf>
    <xf numFmtId="176" fontId="55" fillId="37" borderId="28" xfId="1039" quotePrefix="1" applyNumberFormat="1" applyFont="1" applyFill="1" applyBorder="1" applyAlignment="1">
      <alignment horizontal="center" vertical="center" wrapText="1"/>
    </xf>
    <xf numFmtId="0" fontId="55" fillId="37" borderId="28" xfId="1039" quotePrefix="1" applyNumberFormat="1" applyFont="1" applyFill="1" applyBorder="1" applyAlignment="1">
      <alignment horizontal="center" vertical="center" wrapText="1"/>
    </xf>
    <xf numFmtId="0" fontId="55" fillId="38" borderId="28" xfId="1039" quotePrefix="1" applyNumberFormat="1" applyFont="1" applyFill="1" applyBorder="1" applyAlignment="1">
      <alignment horizontal="center" vertical="center" wrapText="1"/>
    </xf>
    <xf numFmtId="176" fontId="0" fillId="0" borderId="0" xfId="1039" applyNumberFormat="1" applyFont="1" applyAlignment="1">
      <alignment horizontal="center" vertical="center"/>
    </xf>
    <xf numFmtId="0" fontId="54" fillId="0" borderId="45" xfId="1039" applyNumberFormat="1" applyFont="1" applyBorder="1" applyAlignment="1">
      <alignment horizontal="left" vertical="center"/>
    </xf>
    <xf numFmtId="0" fontId="54" fillId="0" borderId="46" xfId="1039" applyNumberFormat="1" applyFont="1" applyBorder="1" applyAlignment="1">
      <alignment horizontal="left" vertical="center"/>
    </xf>
    <xf numFmtId="0" fontId="54" fillId="0" borderId="106" xfId="1039" applyNumberFormat="1" applyFont="1" applyBorder="1" applyAlignment="1">
      <alignment horizontal="center" vertical="center"/>
    </xf>
    <xf numFmtId="0" fontId="54" fillId="0" borderId="107" xfId="1039" applyNumberFormat="1" applyFont="1" applyBorder="1" applyAlignment="1">
      <alignment horizontal="center" vertical="center"/>
    </xf>
    <xf numFmtId="0" fontId="81" fillId="42" borderId="61" xfId="1039" applyNumberFormat="1" applyFont="1" applyFill="1" applyBorder="1" applyAlignment="1">
      <alignment horizontal="center" vertical="center"/>
    </xf>
    <xf numFmtId="0" fontId="54" fillId="0" borderId="84" xfId="1039" applyNumberFormat="1" applyFont="1" applyBorder="1" applyAlignment="1">
      <alignment horizontal="center" vertical="center"/>
    </xf>
    <xf numFmtId="0" fontId="54" fillId="0" borderId="1" xfId="1039" applyNumberFormat="1" applyFont="1" applyBorder="1" applyAlignment="1">
      <alignment horizontal="center" vertical="center"/>
    </xf>
    <xf numFmtId="2" fontId="54" fillId="0" borderId="108" xfId="1039" applyNumberFormat="1" applyFont="1" applyBorder="1" applyAlignment="1">
      <alignment horizontal="center" vertical="center"/>
    </xf>
    <xf numFmtId="0" fontId="82" fillId="0" borderId="108" xfId="1039" applyNumberFormat="1" applyFont="1" applyBorder="1" applyAlignment="1">
      <alignment horizontal="left" vertical="center"/>
    </xf>
    <xf numFmtId="0" fontId="82" fillId="0" borderId="108" xfId="1039" applyNumberFormat="1" applyFont="1" applyBorder="1" applyAlignment="1">
      <alignment horizontal="center" vertical="center"/>
    </xf>
    <xf numFmtId="0" fontId="83" fillId="0" borderId="89" xfId="1039" applyNumberFormat="1" applyFont="1" applyBorder="1" applyAlignment="1">
      <alignment horizontal="left" vertical="center"/>
    </xf>
    <xf numFmtId="0" fontId="81" fillId="42" borderId="109" xfId="1039" applyNumberFormat="1" applyFont="1" applyFill="1" applyBorder="1" applyAlignment="1">
      <alignment horizontal="center" vertical="center"/>
    </xf>
    <xf numFmtId="0" fontId="81" fillId="0" borderId="110" xfId="1039" applyNumberFormat="1" applyFont="1" applyBorder="1" applyAlignment="1">
      <alignment horizontal="center" vertical="center" wrapText="1"/>
    </xf>
    <xf numFmtId="0" fontId="84" fillId="0" borderId="110" xfId="1039" applyNumberFormat="1" applyFont="1" applyBorder="1" applyAlignment="1">
      <alignment horizontal="center" vertical="center"/>
    </xf>
    <xf numFmtId="0" fontId="81" fillId="42" borderId="0" xfId="1039" applyNumberFormat="1" applyFont="1" applyFill="1" applyBorder="1" applyAlignment="1">
      <alignment horizontal="center" vertical="center"/>
    </xf>
    <xf numFmtId="0" fontId="54" fillId="0" borderId="111" xfId="1039" applyNumberFormat="1" applyFont="1" applyBorder="1" applyAlignment="1">
      <alignment horizontal="center" vertical="center"/>
    </xf>
    <xf numFmtId="2" fontId="54" fillId="0" borderId="3" xfId="1039" applyNumberFormat="1" applyFont="1" applyBorder="1" applyAlignment="1">
      <alignment horizontal="center" vertical="center"/>
    </xf>
    <xf numFmtId="0" fontId="82" fillId="0" borderId="3" xfId="1039" applyNumberFormat="1" applyFont="1" applyBorder="1" applyAlignment="1">
      <alignment horizontal="left" vertical="center"/>
    </xf>
    <xf numFmtId="0" fontId="82" fillId="0" borderId="3" xfId="1039" applyNumberFormat="1" applyFont="1" applyBorder="1" applyAlignment="1">
      <alignment horizontal="center" vertical="center"/>
    </xf>
    <xf numFmtId="0" fontId="83" fillId="0" borderId="112" xfId="1039" applyNumberFormat="1" applyFont="1" applyBorder="1" applyAlignment="1">
      <alignment horizontal="left" vertical="center"/>
    </xf>
    <xf numFmtId="0" fontId="81" fillId="42" borderId="113" xfId="1039" applyNumberFormat="1" applyFont="1" applyFill="1" applyBorder="1" applyAlignment="1">
      <alignment horizontal="center" vertical="center"/>
    </xf>
    <xf numFmtId="0" fontId="54" fillId="0" borderId="48" xfId="1039" applyNumberFormat="1" applyFont="1" applyBorder="1" applyAlignment="1">
      <alignment horizontal="left" vertical="center"/>
    </xf>
    <xf numFmtId="0" fontId="54" fillId="0" borderId="40" xfId="1039" applyNumberFormat="1" applyFont="1" applyBorder="1" applyAlignment="1">
      <alignment horizontal="left" vertical="center"/>
    </xf>
    <xf numFmtId="0" fontId="54" fillId="0" borderId="20" xfId="1039" applyNumberFormat="1" applyFont="1" applyBorder="1" applyAlignment="1">
      <alignment horizontal="center" vertical="center"/>
    </xf>
    <xf numFmtId="0" fontId="54" fillId="0" borderId="49" xfId="1039" applyNumberFormat="1" applyFont="1" applyBorder="1" applyAlignment="1">
      <alignment horizontal="center" vertical="center"/>
    </xf>
    <xf numFmtId="0" fontId="54" fillId="0" borderId="14" xfId="1039" applyNumberFormat="1" applyFont="1" applyBorder="1" applyAlignment="1">
      <alignment horizontal="center" vertical="center"/>
    </xf>
    <xf numFmtId="0" fontId="54" fillId="0" borderId="1" xfId="1039" applyNumberFormat="1" applyFont="1" applyBorder="1" applyAlignment="1">
      <alignment horizontal="left" vertical="center"/>
    </xf>
    <xf numFmtId="0" fontId="81" fillId="0" borderId="114" xfId="1039" applyNumberFormat="1" applyFont="1" applyBorder="1" applyAlignment="1">
      <alignment horizontal="center" vertical="center" wrapText="1"/>
    </xf>
    <xf numFmtId="0" fontId="84" fillId="0" borderId="114" xfId="1039" applyNumberFormat="1" applyFont="1" applyBorder="1" applyAlignment="1">
      <alignment horizontal="center" vertical="center"/>
    </xf>
    <xf numFmtId="0" fontId="66" fillId="0" borderId="114" xfId="1039" applyNumberFormat="1" applyFont="1" applyBorder="1" applyAlignment="1">
      <alignment horizontal="center" vertical="center" wrapText="1"/>
    </xf>
    <xf numFmtId="0" fontId="54" fillId="0" borderId="19" xfId="1039" applyNumberFormat="1" applyFont="1" applyBorder="1" applyAlignment="1">
      <alignment horizontal="left" vertical="center"/>
    </xf>
    <xf numFmtId="0" fontId="54" fillId="0" borderId="115" xfId="1039" applyNumberFormat="1" applyFont="1" applyBorder="1" applyAlignment="1">
      <alignment horizontal="center" vertical="center"/>
    </xf>
    <xf numFmtId="0" fontId="54" fillId="0" borderId="116" xfId="1039" applyNumberFormat="1" applyFont="1" applyBorder="1" applyAlignment="1">
      <alignment horizontal="center" vertical="center"/>
    </xf>
    <xf numFmtId="0" fontId="54" fillId="0" borderId="117" xfId="1039" applyNumberFormat="1" applyFont="1" applyBorder="1" applyAlignment="1">
      <alignment horizontal="left" vertical="center"/>
    </xf>
    <xf numFmtId="0" fontId="4" fillId="0" borderId="0" xfId="1039" applyNumberFormat="1" applyAlignment="1">
      <alignment horizontal="left" vertical="center"/>
    </xf>
    <xf numFmtId="0" fontId="4" fillId="0" borderId="0" xfId="1039" applyNumberFormat="1" applyAlignment="1">
      <alignment horizontal="center" vertical="center"/>
    </xf>
    <xf numFmtId="176" fontId="4" fillId="0" borderId="0" xfId="1039" applyNumberFormat="1" applyAlignment="1">
      <alignment horizontal="center" vertical="center"/>
    </xf>
    <xf numFmtId="176" fontId="4" fillId="0" borderId="0" xfId="1039" applyNumberFormat="1" applyBorder="1" applyAlignment="1">
      <alignment horizontal="center" vertical="center"/>
    </xf>
    <xf numFmtId="176" fontId="4" fillId="0" borderId="0" xfId="1039" applyNumberFormat="1" applyBorder="1" applyAlignment="1">
      <alignment horizontal="left" vertical="center"/>
    </xf>
    <xf numFmtId="176" fontId="4" fillId="0" borderId="0" xfId="1039" applyNumberFormat="1" applyFill="1" applyAlignment="1">
      <alignment vertical="center"/>
    </xf>
    <xf numFmtId="176" fontId="55" fillId="4" borderId="28" xfId="1039" applyNumberFormat="1" applyFont="1" applyFill="1" applyBorder="1" applyAlignment="1">
      <alignment horizontal="center" vertical="center" wrapText="1"/>
    </xf>
    <xf numFmtId="176" fontId="55" fillId="4" borderId="118" xfId="1039" applyNumberFormat="1" applyFont="1" applyFill="1" applyBorder="1" applyAlignment="1">
      <alignment horizontal="center" vertical="center" wrapText="1"/>
    </xf>
    <xf numFmtId="2" fontId="55" fillId="4" borderId="28" xfId="1039" applyNumberFormat="1" applyFont="1" applyFill="1" applyBorder="1" applyAlignment="1">
      <alignment horizontal="center" vertical="center" wrapText="1"/>
    </xf>
    <xf numFmtId="176" fontId="55" fillId="4" borderId="39" xfId="1039" applyNumberFormat="1" applyFont="1" applyFill="1" applyBorder="1" applyAlignment="1">
      <alignment horizontal="center" vertical="center" wrapText="1"/>
    </xf>
    <xf numFmtId="176" fontId="55" fillId="42" borderId="61" xfId="1039" applyNumberFormat="1" applyFont="1" applyFill="1" applyBorder="1" applyAlignment="1">
      <alignment horizontal="center" vertical="center" wrapText="1"/>
    </xf>
    <xf numFmtId="176" fontId="85" fillId="37" borderId="65" xfId="1039" quotePrefix="1" applyNumberFormat="1" applyFont="1" applyFill="1" applyBorder="1" applyAlignment="1">
      <alignment horizontal="center" vertical="center" wrapText="1"/>
    </xf>
    <xf numFmtId="176" fontId="85" fillId="38" borderId="65" xfId="1039" quotePrefix="1" applyNumberFormat="1" applyFont="1" applyFill="1" applyBorder="1" applyAlignment="1">
      <alignment horizontal="center" vertical="center" wrapText="1"/>
    </xf>
    <xf numFmtId="0" fontId="54" fillId="0" borderId="46" xfId="1039" applyNumberFormat="1" applyFont="1" applyBorder="1" applyAlignment="1">
      <alignment horizontal="center" vertical="center"/>
    </xf>
    <xf numFmtId="0" fontId="54" fillId="0" borderId="46" xfId="1039" applyNumberFormat="1" applyFont="1" applyBorder="1" applyAlignment="1">
      <alignment vertical="center"/>
    </xf>
    <xf numFmtId="0" fontId="54" fillId="0" borderId="106" xfId="1039" applyNumberFormat="1" applyFont="1" applyBorder="1" applyAlignment="1">
      <alignment vertical="center"/>
    </xf>
    <xf numFmtId="2" fontId="54" fillId="0" borderId="0" xfId="1039" applyNumberFormat="1" applyFont="1" applyBorder="1" applyAlignment="1">
      <alignment horizontal="center" vertical="center"/>
    </xf>
    <xf numFmtId="0" fontId="54" fillId="42" borderId="0" xfId="1039" applyNumberFormat="1" applyFont="1" applyFill="1" applyBorder="1" applyAlignment="1">
      <alignment vertical="center"/>
    </xf>
    <xf numFmtId="0" fontId="54" fillId="0" borderId="108" xfId="1039" applyNumberFormat="1" applyFont="1" applyBorder="1" applyAlignment="1">
      <alignment horizontal="left" vertical="center"/>
    </xf>
    <xf numFmtId="0" fontId="81" fillId="0" borderId="119" xfId="1039" applyNumberFormat="1" applyFont="1" applyBorder="1" applyAlignment="1">
      <alignment horizontal="center" vertical="center" wrapText="1"/>
    </xf>
    <xf numFmtId="0" fontId="81" fillId="0" borderId="120" xfId="1039" applyNumberFormat="1" applyFont="1" applyBorder="1" applyAlignment="1">
      <alignment horizontal="center" vertical="center" wrapText="1"/>
    </xf>
    <xf numFmtId="0" fontId="54" fillId="0" borderId="40" xfId="1039" applyNumberFormat="1" applyFont="1" applyBorder="1" applyAlignment="1">
      <alignment horizontal="center" vertical="center"/>
    </xf>
    <xf numFmtId="0" fontId="54" fillId="0" borderId="40" xfId="1039" applyNumberFormat="1" applyFont="1" applyBorder="1" applyAlignment="1">
      <alignment vertical="center"/>
    </xf>
    <xf numFmtId="0" fontId="54" fillId="0" borderId="20" xfId="1039" applyNumberFormat="1" applyFont="1" applyBorder="1" applyAlignment="1">
      <alignment vertical="center"/>
    </xf>
    <xf numFmtId="0" fontId="81" fillId="0" borderId="121" xfId="1039" applyNumberFormat="1" applyFont="1" applyBorder="1" applyAlignment="1">
      <alignment horizontal="center" vertical="center" wrapText="1"/>
    </xf>
    <xf numFmtId="0" fontId="54" fillId="0" borderId="19" xfId="1039" applyNumberFormat="1" applyFont="1" applyBorder="1" applyAlignment="1">
      <alignment horizontal="center" vertical="center"/>
    </xf>
    <xf numFmtId="0" fontId="54" fillId="0" borderId="19" xfId="1039" applyNumberFormat="1" applyFont="1" applyBorder="1" applyAlignment="1">
      <alignment vertical="center"/>
    </xf>
    <xf numFmtId="0" fontId="54" fillId="0" borderId="115" xfId="1039" applyNumberFormat="1" applyFont="1" applyBorder="1" applyAlignment="1">
      <alignment vertical="center"/>
    </xf>
    <xf numFmtId="0" fontId="81" fillId="0" borderId="122" xfId="1039" applyNumberFormat="1" applyFont="1" applyBorder="1" applyAlignment="1">
      <alignment horizontal="center" vertical="center" wrapText="1"/>
    </xf>
    <xf numFmtId="0" fontId="54" fillId="0" borderId="0" xfId="1039" applyNumberFormat="1" applyFont="1" applyBorder="1" applyAlignment="1">
      <alignment horizontal="center" vertical="center"/>
    </xf>
    <xf numFmtId="0" fontId="54" fillId="0" borderId="31" xfId="1039" applyNumberFormat="1" applyFont="1" applyBorder="1" applyAlignment="1">
      <alignment horizontal="center" vertical="center"/>
    </xf>
    <xf numFmtId="0" fontId="54" fillId="0" borderId="31" xfId="1039" applyNumberFormat="1" applyFont="1" applyBorder="1" applyAlignment="1">
      <alignment vertical="center"/>
    </xf>
    <xf numFmtId="0" fontId="54" fillId="0" borderId="55" xfId="1039" applyNumberFormat="1" applyFont="1" applyBorder="1" applyAlignment="1">
      <alignment vertical="center"/>
    </xf>
    <xf numFmtId="0" fontId="54" fillId="0" borderId="2" xfId="1039" applyNumberFormat="1" applyFont="1" applyBorder="1" applyAlignment="1">
      <alignment horizontal="center" vertical="center"/>
    </xf>
    <xf numFmtId="0" fontId="54" fillId="0" borderId="2" xfId="1039" applyNumberFormat="1" applyFont="1" applyBorder="1" applyAlignment="1">
      <alignment vertical="center"/>
    </xf>
    <xf numFmtId="0" fontId="81" fillId="0" borderId="123" xfId="1039" applyNumberFormat="1" applyFont="1" applyBorder="1" applyAlignment="1">
      <alignment horizontal="center" vertical="center" wrapText="1"/>
    </xf>
    <xf numFmtId="0" fontId="81" fillId="0" borderId="124" xfId="1039" applyNumberFormat="1" applyFont="1" applyBorder="1" applyAlignment="1">
      <alignment horizontal="center" vertical="center" wrapText="1"/>
    </xf>
    <xf numFmtId="2" fontId="4" fillId="0" borderId="0" xfId="1039" applyNumberFormat="1" applyBorder="1" applyAlignment="1">
      <alignment horizontal="center" vertical="center"/>
    </xf>
    <xf numFmtId="1" fontId="70" fillId="42" borderId="65" xfId="0" applyNumberFormat="1" applyFont="1" applyFill="1" applyBorder="1" applyAlignment="1">
      <alignment horizontal="center" vertical="center" wrapText="1"/>
    </xf>
    <xf numFmtId="1" fontId="70" fillId="42" borderId="61" xfId="0" applyNumberFormat="1" applyFont="1" applyFill="1" applyBorder="1" applyAlignment="1">
      <alignment horizontal="center" vertical="center" wrapText="1"/>
    </xf>
    <xf numFmtId="1" fontId="70" fillId="42" borderId="66" xfId="0" applyNumberFormat="1" applyFont="1" applyFill="1" applyBorder="1" applyAlignment="1">
      <alignment horizontal="center" vertical="center" wrapText="1"/>
    </xf>
    <xf numFmtId="1" fontId="70" fillId="42" borderId="67" xfId="0" applyNumberFormat="1" applyFont="1" applyFill="1" applyBorder="1" applyAlignment="1">
      <alignment horizontal="center" vertical="center" wrapText="1"/>
    </xf>
    <xf numFmtId="1" fontId="70" fillId="42" borderId="2" xfId="0" applyNumberFormat="1" applyFont="1" applyFill="1" applyBorder="1" applyAlignment="1">
      <alignment horizontal="center" vertical="center" wrapText="1"/>
    </xf>
    <xf numFmtId="1" fontId="70" fillId="42" borderId="68" xfId="0" applyNumberFormat="1" applyFont="1" applyFill="1" applyBorder="1" applyAlignment="1">
      <alignment horizontal="center" vertical="center" wrapText="1"/>
    </xf>
    <xf numFmtId="170" fontId="16" fillId="37" borderId="65" xfId="0" applyNumberFormat="1" applyFont="1" applyFill="1" applyBorder="1" applyAlignment="1">
      <alignment horizontal="center" vertical="center" wrapText="1"/>
    </xf>
    <xf numFmtId="170" fontId="16" fillId="37" borderId="61" xfId="0" applyNumberFormat="1" applyFont="1" applyFill="1" applyBorder="1" applyAlignment="1">
      <alignment horizontal="center" vertical="center" wrapText="1"/>
    </xf>
    <xf numFmtId="170" fontId="16" fillId="37" borderId="66" xfId="0" applyNumberFormat="1" applyFont="1" applyFill="1" applyBorder="1" applyAlignment="1">
      <alignment horizontal="center" vertical="center" wrapText="1"/>
    </xf>
    <xf numFmtId="170" fontId="16" fillId="37" borderId="67" xfId="0" applyNumberFormat="1" applyFont="1" applyFill="1" applyBorder="1" applyAlignment="1">
      <alignment horizontal="center" vertical="center" wrapText="1"/>
    </xf>
    <xf numFmtId="170" fontId="16" fillId="37" borderId="2" xfId="0" applyNumberFormat="1" applyFont="1" applyFill="1" applyBorder="1" applyAlignment="1">
      <alignment horizontal="center" vertical="center" wrapText="1"/>
    </xf>
    <xf numFmtId="170" fontId="16" fillId="37" borderId="68" xfId="0" applyNumberFormat="1" applyFont="1" applyFill="1" applyBorder="1" applyAlignment="1">
      <alignment horizontal="center" vertical="center" wrapText="1"/>
    </xf>
    <xf numFmtId="170" fontId="16" fillId="38" borderId="65" xfId="0" applyNumberFormat="1" applyFont="1" applyFill="1" applyBorder="1" applyAlignment="1">
      <alignment horizontal="center" vertical="center" wrapText="1"/>
    </xf>
    <xf numFmtId="170" fontId="16" fillId="38" borderId="61" xfId="0" applyNumberFormat="1" applyFont="1" applyFill="1" applyBorder="1" applyAlignment="1">
      <alignment horizontal="center" vertical="center" wrapText="1"/>
    </xf>
    <xf numFmtId="170" fontId="16" fillId="38" borderId="66" xfId="0" applyNumberFormat="1" applyFont="1" applyFill="1" applyBorder="1" applyAlignment="1">
      <alignment horizontal="center" vertical="center" wrapText="1"/>
    </xf>
    <xf numFmtId="170" fontId="16" fillId="38" borderId="67" xfId="0" applyNumberFormat="1" applyFont="1" applyFill="1" applyBorder="1" applyAlignment="1">
      <alignment horizontal="center" vertical="center" wrapText="1"/>
    </xf>
    <xf numFmtId="170" fontId="16" fillId="38" borderId="2" xfId="0" applyNumberFormat="1" applyFont="1" applyFill="1" applyBorder="1" applyAlignment="1">
      <alignment horizontal="center" vertical="center" wrapText="1"/>
    </xf>
    <xf numFmtId="170" fontId="16" fillId="38" borderId="68" xfId="0" applyNumberFormat="1" applyFont="1" applyFill="1" applyBorder="1" applyAlignment="1">
      <alignment horizontal="center" vertical="center" wrapText="1"/>
    </xf>
    <xf numFmtId="164" fontId="69" fillId="43" borderId="78" xfId="0" applyNumberFormat="1" applyFont="1" applyFill="1" applyBorder="1" applyAlignment="1">
      <alignment horizontal="center" vertical="center" wrapText="1"/>
    </xf>
    <xf numFmtId="164" fontId="69" fillId="43" borderId="79" xfId="0" applyNumberFormat="1" applyFont="1" applyFill="1" applyBorder="1" applyAlignment="1">
      <alignment horizontal="center" vertical="center" wrapText="1"/>
    </xf>
    <xf numFmtId="164" fontId="69" fillId="43" borderId="80" xfId="0" applyNumberFormat="1" applyFont="1" applyFill="1" applyBorder="1" applyAlignment="1">
      <alignment horizontal="center" vertical="center" wrapText="1"/>
    </xf>
    <xf numFmtId="0" fontId="15" fillId="44" borderId="70" xfId="0" applyFont="1" applyFill="1" applyBorder="1" applyAlignment="1">
      <alignment horizontal="left" vertical="center"/>
    </xf>
    <xf numFmtId="0" fontId="15" fillId="44" borderId="71" xfId="0" applyFont="1" applyFill="1" applyBorder="1" applyAlignment="1">
      <alignment horizontal="left" vertical="center"/>
    </xf>
    <xf numFmtId="0" fontId="15" fillId="0" borderId="70" xfId="0" applyFont="1" applyBorder="1" applyAlignment="1">
      <alignment horizontal="center"/>
    </xf>
    <xf numFmtId="0" fontId="15" fillId="0" borderId="71" xfId="0" applyFont="1" applyBorder="1" applyAlignment="1">
      <alignment horizontal="center"/>
    </xf>
    <xf numFmtId="0" fontId="15" fillId="0" borderId="72" xfId="0" applyFont="1" applyBorder="1" applyAlignment="1">
      <alignment horizontal="center"/>
    </xf>
    <xf numFmtId="0" fontId="15" fillId="39" borderId="62" xfId="0" applyFont="1" applyFill="1" applyBorder="1" applyAlignment="1">
      <alignment horizontal="left"/>
    </xf>
    <xf numFmtId="0" fontId="15" fillId="39" borderId="63" xfId="0" applyFont="1" applyFill="1" applyBorder="1" applyAlignment="1">
      <alignment horizontal="left"/>
    </xf>
    <xf numFmtId="0" fontId="15" fillId="36" borderId="62" xfId="0" applyFont="1" applyFill="1" applyBorder="1" applyAlignment="1">
      <alignment horizontal="left"/>
    </xf>
    <xf numFmtId="0" fontId="15" fillId="36" borderId="63" xfId="0" applyFont="1" applyFill="1" applyBorder="1" applyAlignment="1">
      <alignment horizontal="left"/>
    </xf>
    <xf numFmtId="43" fontId="54" fillId="36" borderId="63" xfId="1" applyFont="1" applyFill="1" applyBorder="1" applyAlignment="1"/>
    <xf numFmtId="43" fontId="54" fillId="36" borderId="64" xfId="1" applyFont="1" applyFill="1" applyBorder="1" applyAlignment="1"/>
    <xf numFmtId="0" fontId="71" fillId="47" borderId="0" xfId="0" applyNumberFormat="1" applyFont="1" applyFill="1" applyBorder="1" applyAlignment="1">
      <alignment horizontal="center" vertical="center" wrapText="1"/>
    </xf>
    <xf numFmtId="0" fontId="71" fillId="47" borderId="2" xfId="0" applyNumberFormat="1" applyFont="1" applyFill="1" applyBorder="1" applyAlignment="1">
      <alignment horizontal="center" vertical="center" wrapText="1"/>
    </xf>
    <xf numFmtId="0" fontId="15" fillId="39" borderId="82" xfId="0" applyFont="1" applyFill="1" applyBorder="1" applyAlignment="1">
      <alignment horizontal="left" vertical="center"/>
    </xf>
    <xf numFmtId="0" fontId="15" fillId="39" borderId="83" xfId="0" applyFont="1" applyFill="1" applyBorder="1" applyAlignment="1">
      <alignment horizontal="left" vertical="center"/>
    </xf>
    <xf numFmtId="0" fontId="15" fillId="39" borderId="84" xfId="0" applyFont="1" applyFill="1" applyBorder="1" applyAlignment="1">
      <alignment horizontal="left" vertical="center"/>
    </xf>
    <xf numFmtId="0" fontId="15" fillId="39" borderId="85" xfId="0" applyFont="1" applyFill="1" applyBorder="1" applyAlignment="1">
      <alignment horizontal="left" vertical="center"/>
    </xf>
    <xf numFmtId="0" fontId="15" fillId="39" borderId="18" xfId="0" applyFont="1" applyFill="1" applyBorder="1" applyAlignment="1">
      <alignment horizontal="left" vertical="center"/>
    </xf>
    <xf numFmtId="0" fontId="15" fillId="39" borderId="14" xfId="0" applyFont="1" applyFill="1" applyBorder="1" applyAlignment="1">
      <alignment horizontal="left" vertical="center"/>
    </xf>
    <xf numFmtId="0" fontId="15" fillId="36" borderId="86" xfId="0" applyFont="1" applyFill="1" applyBorder="1" applyAlignment="1">
      <alignment horizontal="left" vertical="center"/>
    </xf>
    <xf numFmtId="0" fontId="15" fillId="36" borderId="87" xfId="0" applyFont="1" applyFill="1" applyBorder="1" applyAlignment="1">
      <alignment horizontal="left" vertical="center"/>
    </xf>
    <xf numFmtId="0" fontId="15" fillId="36" borderId="88" xfId="0" applyFont="1" applyFill="1" applyBorder="1" applyAlignment="1">
      <alignment horizontal="left" vertical="center"/>
    </xf>
    <xf numFmtId="14" fontId="15" fillId="39" borderId="89" xfId="0" applyNumberFormat="1" applyFont="1" applyFill="1" applyBorder="1" applyAlignment="1">
      <alignment horizontal="center" vertical="center"/>
    </xf>
    <xf numFmtId="14" fontId="15" fillId="39" borderId="83" xfId="0" applyNumberFormat="1" applyFont="1" applyFill="1" applyBorder="1" applyAlignment="1">
      <alignment horizontal="center" vertical="center"/>
    </xf>
    <xf numFmtId="14" fontId="15" fillId="39" borderId="90" xfId="0" applyNumberFormat="1" applyFont="1" applyFill="1" applyBorder="1" applyAlignment="1">
      <alignment horizontal="center" vertical="center"/>
    </xf>
    <xf numFmtId="170" fontId="16" fillId="37" borderId="1" xfId="0" applyNumberFormat="1" applyFont="1" applyFill="1" applyBorder="1" applyAlignment="1">
      <alignment horizontal="center" vertical="center" wrapText="1"/>
    </xf>
    <xf numFmtId="170" fontId="16" fillId="38" borderId="1" xfId="0" applyNumberFormat="1" applyFont="1" applyFill="1" applyBorder="1" applyAlignment="1">
      <alignment horizontal="center" vertical="center" wrapText="1"/>
    </xf>
    <xf numFmtId="170" fontId="16" fillId="0" borderId="1" xfId="0" applyNumberFormat="1" applyFont="1" applyFill="1" applyBorder="1" applyAlignment="1">
      <alignment horizontal="center" vertical="center" wrapText="1"/>
    </xf>
    <xf numFmtId="14" fontId="15" fillId="39" borderId="13" xfId="0" applyNumberFormat="1" applyFont="1" applyFill="1" applyBorder="1" applyAlignment="1">
      <alignment horizontal="center" vertical="center"/>
    </xf>
    <xf numFmtId="14" fontId="15" fillId="39" borderId="18" xfId="0" applyNumberFormat="1" applyFont="1" applyFill="1" applyBorder="1" applyAlignment="1">
      <alignment horizontal="center" vertical="center"/>
    </xf>
    <xf numFmtId="14" fontId="15" fillId="39" borderId="91" xfId="0" applyNumberFormat="1" applyFont="1" applyFill="1" applyBorder="1" applyAlignment="1">
      <alignment horizontal="center" vertical="center"/>
    </xf>
    <xf numFmtId="0" fontId="15" fillId="36" borderId="92" xfId="0" applyNumberFormat="1" applyFont="1" applyFill="1" applyBorder="1" applyAlignment="1">
      <alignment horizontal="center" vertical="center"/>
    </xf>
    <xf numFmtId="0" fontId="15" fillId="36" borderId="87" xfId="0" applyNumberFormat="1" applyFont="1" applyFill="1" applyBorder="1" applyAlignment="1">
      <alignment horizontal="center" vertical="center"/>
    </xf>
    <xf numFmtId="0" fontId="15" fillId="36" borderId="93" xfId="0" applyNumberFormat="1" applyFont="1" applyFill="1" applyBorder="1" applyAlignment="1">
      <alignment horizontal="center" vertical="center"/>
    </xf>
    <xf numFmtId="0" fontId="72" fillId="46" borderId="65" xfId="0" applyFont="1" applyFill="1" applyBorder="1" applyAlignment="1">
      <alignment horizontal="center" vertical="center"/>
    </xf>
    <xf numFmtId="0" fontId="72" fillId="46" borderId="66" xfId="0" applyFont="1" applyFill="1" applyBorder="1" applyAlignment="1">
      <alignment horizontal="center" vertical="center"/>
    </xf>
    <xf numFmtId="0" fontId="72" fillId="46" borderId="69" xfId="0" applyFont="1" applyFill="1" applyBorder="1" applyAlignment="1">
      <alignment horizontal="center" vertical="center"/>
    </xf>
    <xf numFmtId="0" fontId="72" fillId="46" borderId="81" xfId="0" applyFont="1" applyFill="1" applyBorder="1" applyAlignment="1">
      <alignment horizontal="center" vertical="center"/>
    </xf>
    <xf numFmtId="0" fontId="72" fillId="46" borderId="67" xfId="0" applyFont="1" applyFill="1" applyBorder="1" applyAlignment="1">
      <alignment horizontal="center" vertical="center"/>
    </xf>
    <xf numFmtId="0" fontId="72" fillId="46" borderId="68" xfId="0" applyFont="1" applyFill="1" applyBorder="1" applyAlignment="1">
      <alignment horizontal="center" vertical="center"/>
    </xf>
    <xf numFmtId="0" fontId="78" fillId="0" borderId="0" xfId="1039" applyNumberFormat="1" applyFont="1" applyAlignment="1">
      <alignment horizontal="center" vertical="center"/>
    </xf>
    <xf numFmtId="0" fontId="78" fillId="0" borderId="81" xfId="1039" applyNumberFormat="1" applyFont="1" applyBorder="1" applyAlignment="1">
      <alignment horizontal="center" vertical="center"/>
    </xf>
    <xf numFmtId="0" fontId="78" fillId="0" borderId="2" xfId="1039" applyNumberFormat="1" applyFont="1" applyBorder="1" applyAlignment="1">
      <alignment horizontal="center" vertical="center"/>
    </xf>
    <xf numFmtId="0" fontId="78" fillId="0" borderId="68" xfId="1039" applyNumberFormat="1" applyFont="1" applyBorder="1" applyAlignment="1">
      <alignment horizontal="center" vertical="center"/>
    </xf>
    <xf numFmtId="176" fontId="34" fillId="0" borderId="95" xfId="1039" applyNumberFormat="1" applyFont="1" applyBorder="1" applyAlignment="1">
      <alignment horizontal="left" vertical="center"/>
    </xf>
    <xf numFmtId="176" fontId="34" fillId="0" borderId="96" xfId="1039" applyNumberFormat="1" applyFont="1" applyBorder="1" applyAlignment="1">
      <alignment horizontal="left" vertical="center"/>
    </xf>
    <xf numFmtId="176" fontId="34" fillId="0" borderId="98" xfId="1039" applyNumberFormat="1" applyFont="1" applyBorder="1" applyAlignment="1">
      <alignment horizontal="left" vertical="center"/>
    </xf>
    <xf numFmtId="176" fontId="34" fillId="0" borderId="99" xfId="1039" applyNumberFormat="1" applyFont="1" applyBorder="1" applyAlignment="1">
      <alignment horizontal="left" vertical="center"/>
    </xf>
    <xf numFmtId="176" fontId="79" fillId="0" borderId="69" xfId="1039" applyNumberFormat="1" applyFont="1" applyBorder="1" applyAlignment="1">
      <alignment horizontal="center" vertical="center"/>
    </xf>
    <xf numFmtId="176" fontId="79" fillId="0" borderId="0" xfId="1039" applyNumberFormat="1" applyFont="1" applyAlignment="1">
      <alignment horizontal="center" vertical="center"/>
    </xf>
    <xf numFmtId="176" fontId="79" fillId="0" borderId="67" xfId="1039" applyNumberFormat="1" applyFont="1" applyBorder="1" applyAlignment="1">
      <alignment horizontal="center" vertical="center"/>
    </xf>
    <xf numFmtId="176" fontId="79" fillId="0" borderId="2" xfId="1039" applyNumberFormat="1" applyFont="1" applyBorder="1" applyAlignment="1">
      <alignment horizontal="center" vertical="center"/>
    </xf>
    <xf numFmtId="176" fontId="80" fillId="0" borderId="65" xfId="1039" applyNumberFormat="1" applyFont="1" applyBorder="1" applyAlignment="1">
      <alignment horizontal="center" vertical="center"/>
    </xf>
    <xf numFmtId="176" fontId="80" fillId="0" borderId="61" xfId="1039" applyNumberFormat="1" applyFont="1" applyBorder="1" applyAlignment="1">
      <alignment horizontal="center" vertical="center"/>
    </xf>
    <xf numFmtId="176" fontId="80" fillId="0" borderId="66" xfId="1039" applyNumberFormat="1" applyFont="1" applyBorder="1" applyAlignment="1">
      <alignment horizontal="center" vertical="center"/>
    </xf>
    <xf numFmtId="176" fontId="80" fillId="0" borderId="69" xfId="1039" applyNumberFormat="1" applyFont="1" applyBorder="1" applyAlignment="1">
      <alignment horizontal="center" vertical="center"/>
    </xf>
    <xf numFmtId="176" fontId="80" fillId="0" borderId="0" xfId="1039" applyNumberFormat="1" applyFont="1" applyBorder="1" applyAlignment="1">
      <alignment horizontal="center" vertical="center"/>
    </xf>
    <xf numFmtId="176" fontId="80" fillId="0" borderId="81" xfId="1039" applyNumberFormat="1" applyFont="1" applyBorder="1" applyAlignment="1">
      <alignment horizontal="center" vertical="center"/>
    </xf>
    <xf numFmtId="176" fontId="80" fillId="0" borderId="67" xfId="1039" applyNumberFormat="1" applyFont="1" applyBorder="1" applyAlignment="1">
      <alignment horizontal="center" vertical="center"/>
    </xf>
    <xf numFmtId="176" fontId="80" fillId="0" borderId="2" xfId="1039" applyNumberFormat="1" applyFont="1" applyBorder="1" applyAlignment="1">
      <alignment horizontal="center" vertical="center"/>
    </xf>
    <xf numFmtId="176" fontId="80" fillId="0" borderId="68" xfId="1039" applyNumberFormat="1" applyFont="1" applyBorder="1" applyAlignment="1">
      <alignment horizontal="center" vertical="center"/>
    </xf>
    <xf numFmtId="176" fontId="34" fillId="0" borderId="100" xfId="1039" applyNumberFormat="1" applyFont="1" applyBorder="1" applyAlignment="1">
      <alignment horizontal="left" vertical="center"/>
    </xf>
    <xf numFmtId="176" fontId="34" fillId="0" borderId="101" xfId="1039" applyNumberFormat="1" applyFont="1" applyBorder="1" applyAlignment="1">
      <alignment horizontal="left" vertical="center"/>
    </xf>
    <xf numFmtId="176" fontId="34" fillId="0" borderId="103" xfId="1039" applyNumberFormat="1" applyFont="1" applyBorder="1" applyAlignment="1">
      <alignment horizontal="left" vertical="center"/>
    </xf>
    <xf numFmtId="176" fontId="34" fillId="0" borderId="104" xfId="1039" applyNumberFormat="1" applyFont="1" applyBorder="1" applyAlignment="1">
      <alignment horizontal="left" vertical="center"/>
    </xf>
    <xf numFmtId="176" fontId="79" fillId="0" borderId="0" xfId="1039" applyNumberFormat="1" applyFont="1" applyBorder="1" applyAlignment="1">
      <alignment horizontal="center" vertical="center"/>
    </xf>
    <xf numFmtId="169" fontId="76" fillId="0" borderId="89" xfId="1" applyNumberFormat="1" applyFont="1" applyFill="1" applyBorder="1" applyAlignment="1">
      <alignment horizontal="center" vertical="center"/>
    </xf>
    <xf numFmtId="169" fontId="76" fillId="0" borderId="90" xfId="1" applyNumberFormat="1" applyFont="1" applyFill="1" applyBorder="1" applyAlignment="1">
      <alignment horizontal="center" vertical="center"/>
    </xf>
    <xf numFmtId="0" fontId="74" fillId="48" borderId="70" xfId="0" applyFont="1" applyFill="1" applyBorder="1" applyAlignment="1">
      <alignment horizontal="center" vertical="center"/>
    </xf>
    <xf numFmtId="0" fontId="74" fillId="48" borderId="94" xfId="0" applyFont="1" applyFill="1" applyBorder="1" applyAlignment="1">
      <alignment horizontal="center" vertical="center"/>
    </xf>
    <xf numFmtId="164" fontId="75" fillId="0" borderId="89" xfId="0" applyNumberFormat="1" applyFont="1" applyFill="1" applyBorder="1" applyAlignment="1">
      <alignment horizontal="center" vertical="center"/>
    </xf>
    <xf numFmtId="164" fontId="75" fillId="0" borderId="84" xfId="0" applyNumberFormat="1" applyFont="1" applyFill="1" applyBorder="1" applyAlignment="1">
      <alignment horizontal="center" vertical="center"/>
    </xf>
    <xf numFmtId="0" fontId="75" fillId="0" borderId="89" xfId="0" applyFont="1" applyFill="1" applyBorder="1" applyAlignment="1">
      <alignment horizontal="center" vertical="center"/>
    </xf>
    <xf numFmtId="0" fontId="75" fillId="0" borderId="84" xfId="0" applyFont="1" applyFill="1" applyBorder="1" applyAlignment="1">
      <alignment horizontal="center" vertical="center"/>
    </xf>
    <xf numFmtId="169" fontId="76" fillId="0" borderId="84" xfId="1" applyNumberFormat="1" applyFont="1" applyFill="1" applyBorder="1" applyAlignment="1">
      <alignment horizontal="center" vertical="center"/>
    </xf>
    <xf numFmtId="0" fontId="15" fillId="0" borderId="40" xfId="0" applyNumberFormat="1" applyFont="1" applyBorder="1" applyAlignment="1">
      <alignment horizontal="center" vertical="center"/>
    </xf>
    <xf numFmtId="0" fontId="15" fillId="0" borderId="31" xfId="0" applyNumberFormat="1" applyFont="1" applyBorder="1" applyAlignment="1">
      <alignment horizontal="center" vertical="center"/>
    </xf>
    <xf numFmtId="0" fontId="15" fillId="0" borderId="20" xfId="0" applyNumberFormat="1" applyFont="1" applyBorder="1" applyAlignment="1">
      <alignment horizontal="center" vertical="center"/>
    </xf>
    <xf numFmtId="0" fontId="15" fillId="0" borderId="55" xfId="0" applyNumberFormat="1" applyFont="1" applyBorder="1" applyAlignment="1">
      <alignment horizontal="center" vertical="center"/>
    </xf>
    <xf numFmtId="0" fontId="15" fillId="0" borderId="41" xfId="0" applyNumberFormat="1" applyFont="1" applyBorder="1" applyAlignment="1">
      <alignment horizontal="center" vertical="center"/>
    </xf>
    <xf numFmtId="0" fontId="15" fillId="0" borderId="47" xfId="0" applyNumberFormat="1" applyFont="1" applyBorder="1" applyAlignment="1">
      <alignment horizontal="center" vertical="center"/>
    </xf>
    <xf numFmtId="0" fontId="15" fillId="0" borderId="56" xfId="0" applyNumberFormat="1" applyFont="1" applyBorder="1" applyAlignment="1">
      <alignment horizontal="center" vertical="center"/>
    </xf>
    <xf numFmtId="38" fontId="15" fillId="0" borderId="45" xfId="1" applyNumberFormat="1" applyFont="1" applyBorder="1" applyAlignment="1">
      <alignment horizontal="center"/>
    </xf>
    <xf numFmtId="38" fontId="15" fillId="0" borderId="46" xfId="1" applyNumberFormat="1" applyFont="1" applyBorder="1" applyAlignment="1">
      <alignment horizontal="center"/>
    </xf>
    <xf numFmtId="38" fontId="15" fillId="0" borderId="48" xfId="1" applyNumberFormat="1" applyFont="1" applyBorder="1" applyAlignment="1">
      <alignment horizontal="center"/>
    </xf>
    <xf numFmtId="38" fontId="15" fillId="0" borderId="40" xfId="1" applyNumberFormat="1" applyFont="1" applyBorder="1" applyAlignment="1">
      <alignment horizontal="center"/>
    </xf>
    <xf numFmtId="38" fontId="15" fillId="0" borderId="30" xfId="1" applyNumberFormat="1" applyFont="1" applyBorder="1" applyAlignment="1">
      <alignment horizontal="center"/>
    </xf>
    <xf numFmtId="38" fontId="15" fillId="0" borderId="31" xfId="1" applyNumberFormat="1" applyFont="1" applyBorder="1" applyAlignment="1">
      <alignment horizontal="center"/>
    </xf>
    <xf numFmtId="0" fontId="15" fillId="0" borderId="27" xfId="0" applyNumberFormat="1" applyFont="1" applyBorder="1" applyAlignment="1">
      <alignment horizontal="center" vertical="center"/>
    </xf>
    <xf numFmtId="170" fontId="16" fillId="38" borderId="24" xfId="0" applyNumberFormat="1" applyFont="1" applyFill="1" applyBorder="1" applyAlignment="1">
      <alignment horizontal="center" vertical="center" wrapText="1"/>
    </xf>
    <xf numFmtId="170" fontId="16" fillId="38" borderId="25" xfId="0" applyNumberFormat="1" applyFont="1" applyFill="1" applyBorder="1" applyAlignment="1">
      <alignment horizontal="center" vertical="center" wrapText="1"/>
    </xf>
    <xf numFmtId="170" fontId="16" fillId="38" borderId="26" xfId="0" applyNumberFormat="1" applyFont="1" applyFill="1" applyBorder="1" applyAlignment="1">
      <alignment horizontal="center" vertical="center" wrapText="1"/>
    </xf>
    <xf numFmtId="170" fontId="16" fillId="37" borderId="24" xfId="0" applyNumberFormat="1" applyFont="1" applyFill="1" applyBorder="1" applyAlignment="1">
      <alignment horizontal="center" vertical="center" wrapText="1"/>
    </xf>
    <xf numFmtId="170" fontId="16" fillId="37" borderId="25" xfId="0" applyNumberFormat="1" applyFont="1" applyFill="1" applyBorder="1" applyAlignment="1">
      <alignment horizontal="center" vertical="center" wrapText="1"/>
    </xf>
    <xf numFmtId="170" fontId="16" fillId="37" borderId="26" xfId="0" applyNumberFormat="1" applyFont="1" applyFill="1" applyBorder="1" applyAlignment="1">
      <alignment horizontal="center" vertical="center" wrapText="1"/>
    </xf>
    <xf numFmtId="0" fontId="34" fillId="0" borderId="36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17" fontId="0" fillId="0" borderId="38" xfId="0" applyNumberFormat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15" fillId="0" borderId="0" xfId="0" applyFont="1" applyAlignment="1">
      <alignment horizontal="left"/>
    </xf>
    <xf numFmtId="1" fontId="59" fillId="2" borderId="15" xfId="0" applyNumberFormat="1" applyFont="1" applyFill="1" applyBorder="1" applyAlignment="1">
      <alignment horizontal="center" vertical="center" wrapText="1"/>
    </xf>
    <xf numFmtId="1" fontId="59" fillId="2" borderId="0" xfId="0" applyNumberFormat="1" applyFont="1" applyFill="1" applyBorder="1" applyAlignment="1">
      <alignment horizontal="center" vertical="center" wrapText="1"/>
    </xf>
    <xf numFmtId="1" fontId="59" fillId="2" borderId="16" xfId="0" applyNumberFormat="1" applyFont="1" applyFill="1" applyBorder="1" applyAlignment="1">
      <alignment horizontal="center" vertical="center" wrapText="1"/>
    </xf>
    <xf numFmtId="1" fontId="59" fillId="2" borderId="13" xfId="0" applyNumberFormat="1" applyFont="1" applyFill="1" applyBorder="1" applyAlignment="1">
      <alignment horizontal="center" vertical="center" wrapText="1"/>
    </xf>
    <xf numFmtId="1" fontId="59" fillId="2" borderId="18" xfId="0" applyNumberFormat="1" applyFont="1" applyFill="1" applyBorder="1" applyAlignment="1">
      <alignment horizontal="center" vertical="center" wrapText="1"/>
    </xf>
    <xf numFmtId="1" fontId="59" fillId="2" borderId="14" xfId="0" applyNumberFormat="1" applyFont="1" applyFill="1" applyBorder="1" applyAlignment="1">
      <alignment horizontal="center" vertical="center" wrapText="1"/>
    </xf>
  </cellXfs>
  <cellStyles count="1040">
    <cellStyle name="20% - Accent1 2" xfId="37"/>
    <cellStyle name="20% - Accent1 2 2" xfId="233"/>
    <cellStyle name="20% - Accent1 2 3" xfId="389"/>
    <cellStyle name="20% - Accent1 2 4" xfId="560"/>
    <cellStyle name="20% - Accent1 2 5" xfId="725"/>
    <cellStyle name="20% - Accent1 2 6" xfId="881"/>
    <cellStyle name="20% - Accent1 3" xfId="83"/>
    <cellStyle name="20% - Accent1 3 2" xfId="278"/>
    <cellStyle name="20% - Accent1 3 3" xfId="427"/>
    <cellStyle name="20% - Accent1 3 4" xfId="604"/>
    <cellStyle name="20% - Accent1 3 5" xfId="770"/>
    <cellStyle name="20% - Accent1 3 6" xfId="919"/>
    <cellStyle name="20% - Accent1 4" xfId="131"/>
    <cellStyle name="20% - Accent1 4 2" xfId="324"/>
    <cellStyle name="20% - Accent1 4 3" xfId="465"/>
    <cellStyle name="20% - Accent1 4 4" xfId="649"/>
    <cellStyle name="20% - Accent1 4 5" xfId="814"/>
    <cellStyle name="20% - Accent1 4 6" xfId="957"/>
    <cellStyle name="20% - Accent1 5" xfId="177"/>
    <cellStyle name="20% - Accent1 6" xfId="259"/>
    <cellStyle name="20% - Accent1 7" xfId="505"/>
    <cellStyle name="20% - Accent1 8" xfId="634"/>
    <cellStyle name="20% - Accent1 9" xfId="693"/>
    <cellStyle name="20% - Accent1 9 2" xfId="1008"/>
    <cellStyle name="20% - Accent2 2" xfId="41"/>
    <cellStyle name="20% - Accent2 2 2" xfId="237"/>
    <cellStyle name="20% - Accent2 2 3" xfId="393"/>
    <cellStyle name="20% - Accent2 2 4" xfId="564"/>
    <cellStyle name="20% - Accent2 2 5" xfId="729"/>
    <cellStyle name="20% - Accent2 2 6" xfId="885"/>
    <cellStyle name="20% - Accent2 3" xfId="87"/>
    <cellStyle name="20% - Accent2 3 2" xfId="282"/>
    <cellStyle name="20% - Accent2 3 3" xfId="431"/>
    <cellStyle name="20% - Accent2 3 4" xfId="608"/>
    <cellStyle name="20% - Accent2 3 5" xfId="774"/>
    <cellStyle name="20% - Accent2 3 6" xfId="923"/>
    <cellStyle name="20% - Accent2 4" xfId="135"/>
    <cellStyle name="20% - Accent2 4 2" xfId="328"/>
    <cellStyle name="20% - Accent2 4 3" xfId="469"/>
    <cellStyle name="20% - Accent2 4 4" xfId="653"/>
    <cellStyle name="20% - Accent2 4 5" xfId="818"/>
    <cellStyle name="20% - Accent2 4 6" xfId="961"/>
    <cellStyle name="20% - Accent2 5" xfId="181"/>
    <cellStyle name="20% - Accent2 6" xfId="200"/>
    <cellStyle name="20% - Accent2 7" xfId="509"/>
    <cellStyle name="20% - Accent2 8" xfId="594"/>
    <cellStyle name="20% - Accent2 9" xfId="761"/>
    <cellStyle name="20% - Accent2 9 2" xfId="1012"/>
    <cellStyle name="20% - Accent3 2" xfId="45"/>
    <cellStyle name="20% - Accent3 2 2" xfId="241"/>
    <cellStyle name="20% - Accent3 2 3" xfId="397"/>
    <cellStyle name="20% - Accent3 2 4" xfId="568"/>
    <cellStyle name="20% - Accent3 2 5" xfId="733"/>
    <cellStyle name="20% - Accent3 2 6" xfId="889"/>
    <cellStyle name="20% - Accent3 3" xfId="91"/>
    <cellStyle name="20% - Accent3 3 2" xfId="286"/>
    <cellStyle name="20% - Accent3 3 3" xfId="435"/>
    <cellStyle name="20% - Accent3 3 4" xfId="612"/>
    <cellStyle name="20% - Accent3 3 5" xfId="778"/>
    <cellStyle name="20% - Accent3 3 6" xfId="927"/>
    <cellStyle name="20% - Accent3 4" xfId="139"/>
    <cellStyle name="20% - Accent3 4 2" xfId="332"/>
    <cellStyle name="20% - Accent3 4 3" xfId="473"/>
    <cellStyle name="20% - Accent3 4 4" xfId="657"/>
    <cellStyle name="20% - Accent3 4 5" xfId="822"/>
    <cellStyle name="20% - Accent3 4 6" xfId="965"/>
    <cellStyle name="20% - Accent3 5" xfId="185"/>
    <cellStyle name="20% - Accent3 6" xfId="353"/>
    <cellStyle name="20% - Accent3 7" xfId="513"/>
    <cellStyle name="20% - Accent3 8" xfId="488"/>
    <cellStyle name="20% - Accent3 9" xfId="841"/>
    <cellStyle name="20% - Accent3 9 2" xfId="1016"/>
    <cellStyle name="20% - Accent4 2" xfId="49"/>
    <cellStyle name="20% - Accent4 2 2" xfId="245"/>
    <cellStyle name="20% - Accent4 2 3" xfId="401"/>
    <cellStyle name="20% - Accent4 2 4" xfId="572"/>
    <cellStyle name="20% - Accent4 2 5" xfId="737"/>
    <cellStyle name="20% - Accent4 2 6" xfId="893"/>
    <cellStyle name="20% - Accent4 3" xfId="95"/>
    <cellStyle name="20% - Accent4 3 2" xfId="290"/>
    <cellStyle name="20% - Accent4 3 3" xfId="439"/>
    <cellStyle name="20% - Accent4 3 4" xfId="616"/>
    <cellStyle name="20% - Accent4 3 5" xfId="782"/>
    <cellStyle name="20% - Accent4 3 6" xfId="931"/>
    <cellStyle name="20% - Accent4 4" xfId="143"/>
    <cellStyle name="20% - Accent4 4 2" xfId="336"/>
    <cellStyle name="20% - Accent4 4 3" xfId="477"/>
    <cellStyle name="20% - Accent4 4 4" xfId="661"/>
    <cellStyle name="20% - Accent4 4 5" xfId="826"/>
    <cellStyle name="20% - Accent4 4 6" xfId="969"/>
    <cellStyle name="20% - Accent4 5" xfId="189"/>
    <cellStyle name="20% - Accent4 6" xfId="307"/>
    <cellStyle name="20% - Accent4 7" xfId="517"/>
    <cellStyle name="20% - Accent4 8" xfId="681"/>
    <cellStyle name="20% - Accent4 9" xfId="844"/>
    <cellStyle name="20% - Accent4 9 2" xfId="1020"/>
    <cellStyle name="20% - Accent5 2" xfId="53"/>
    <cellStyle name="20% - Accent5 2 2" xfId="249"/>
    <cellStyle name="20% - Accent5 2 3" xfId="405"/>
    <cellStyle name="20% - Accent5 2 4" xfId="576"/>
    <cellStyle name="20% - Accent5 2 5" xfId="741"/>
    <cellStyle name="20% - Accent5 2 6" xfId="897"/>
    <cellStyle name="20% - Accent5 3" xfId="99"/>
    <cellStyle name="20% - Accent5 3 2" xfId="294"/>
    <cellStyle name="20% - Accent5 3 3" xfId="443"/>
    <cellStyle name="20% - Accent5 3 4" xfId="620"/>
    <cellStyle name="20% - Accent5 3 5" xfId="786"/>
    <cellStyle name="20% - Accent5 3 6" xfId="935"/>
    <cellStyle name="20% - Accent5 4" xfId="147"/>
    <cellStyle name="20% - Accent5 4 2" xfId="340"/>
    <cellStyle name="20% - Accent5 4 3" xfId="481"/>
    <cellStyle name="20% - Accent5 4 4" xfId="665"/>
    <cellStyle name="20% - Accent5 4 5" xfId="830"/>
    <cellStyle name="20% - Accent5 4 6" xfId="973"/>
    <cellStyle name="20% - Accent5 5" xfId="193"/>
    <cellStyle name="20% - Accent5 6" xfId="356"/>
    <cellStyle name="20% - Accent5 7" xfId="521"/>
    <cellStyle name="20% - Accent5 8" xfId="685"/>
    <cellStyle name="20% - Accent5 9" xfId="848"/>
    <cellStyle name="20% - Accent5 9 2" xfId="1024"/>
    <cellStyle name="20% - Accent6 2" xfId="57"/>
    <cellStyle name="20% - Accent6 2 2" xfId="253"/>
    <cellStyle name="20% - Accent6 2 3" xfId="409"/>
    <cellStyle name="20% - Accent6 2 4" xfId="580"/>
    <cellStyle name="20% - Accent6 2 5" xfId="745"/>
    <cellStyle name="20% - Accent6 2 6" xfId="901"/>
    <cellStyle name="20% - Accent6 3" xfId="103"/>
    <cellStyle name="20% - Accent6 3 2" xfId="298"/>
    <cellStyle name="20% - Accent6 3 3" xfId="447"/>
    <cellStyle name="20% - Accent6 3 4" xfId="624"/>
    <cellStyle name="20% - Accent6 3 5" xfId="790"/>
    <cellStyle name="20% - Accent6 3 6" xfId="939"/>
    <cellStyle name="20% - Accent6 4" xfId="151"/>
    <cellStyle name="20% - Accent6 4 2" xfId="344"/>
    <cellStyle name="20% - Accent6 4 3" xfId="485"/>
    <cellStyle name="20% - Accent6 4 4" xfId="669"/>
    <cellStyle name="20% - Accent6 4 5" xfId="834"/>
    <cellStyle name="20% - Accent6 4 6" xfId="977"/>
    <cellStyle name="20% - Accent6 5" xfId="197"/>
    <cellStyle name="20% - Accent6 6" xfId="360"/>
    <cellStyle name="20% - Accent6 7" xfId="525"/>
    <cellStyle name="20% - Accent6 8" xfId="689"/>
    <cellStyle name="20% - Accent6 9" xfId="852"/>
    <cellStyle name="20% - Accent6 9 2" xfId="1028"/>
    <cellStyle name="40% - Accent1 2" xfId="38"/>
    <cellStyle name="40% - Accent1 2 2" xfId="234"/>
    <cellStyle name="40% - Accent1 2 3" xfId="390"/>
    <cellStyle name="40% - Accent1 2 4" xfId="561"/>
    <cellStyle name="40% - Accent1 2 5" xfId="726"/>
    <cellStyle name="40% - Accent1 2 6" xfId="882"/>
    <cellStyle name="40% - Accent1 3" xfId="84"/>
    <cellStyle name="40% - Accent1 3 2" xfId="279"/>
    <cellStyle name="40% - Accent1 3 3" xfId="428"/>
    <cellStyle name="40% - Accent1 3 4" xfId="605"/>
    <cellStyle name="40% - Accent1 3 5" xfId="771"/>
    <cellStyle name="40% - Accent1 3 6" xfId="920"/>
    <cellStyle name="40% - Accent1 4" xfId="132"/>
    <cellStyle name="40% - Accent1 4 2" xfId="325"/>
    <cellStyle name="40% - Accent1 4 3" xfId="466"/>
    <cellStyle name="40% - Accent1 4 4" xfId="650"/>
    <cellStyle name="40% - Accent1 4 5" xfId="815"/>
    <cellStyle name="40% - Accent1 4 6" xfId="958"/>
    <cellStyle name="40% - Accent1 5" xfId="178"/>
    <cellStyle name="40% - Accent1 6" xfId="208"/>
    <cellStyle name="40% - Accent1 7" xfId="506"/>
    <cellStyle name="40% - Accent1 8" xfId="595"/>
    <cellStyle name="40% - Accent1 9" xfId="692"/>
    <cellStyle name="40% - Accent1 9 2" xfId="1009"/>
    <cellStyle name="40% - Accent2 2" xfId="42"/>
    <cellStyle name="40% - Accent2 2 2" xfId="238"/>
    <cellStyle name="40% - Accent2 2 3" xfId="394"/>
    <cellStyle name="40% - Accent2 2 4" xfId="565"/>
    <cellStyle name="40% - Accent2 2 5" xfId="730"/>
    <cellStyle name="40% - Accent2 2 6" xfId="886"/>
    <cellStyle name="40% - Accent2 3" xfId="88"/>
    <cellStyle name="40% - Accent2 3 2" xfId="283"/>
    <cellStyle name="40% - Accent2 3 3" xfId="432"/>
    <cellStyle name="40% - Accent2 3 4" xfId="609"/>
    <cellStyle name="40% - Accent2 3 5" xfId="775"/>
    <cellStyle name="40% - Accent2 3 6" xfId="924"/>
    <cellStyle name="40% - Accent2 4" xfId="136"/>
    <cellStyle name="40% - Accent2 4 2" xfId="329"/>
    <cellStyle name="40% - Accent2 4 3" xfId="470"/>
    <cellStyle name="40% - Accent2 4 4" xfId="654"/>
    <cellStyle name="40% - Accent2 4 5" xfId="819"/>
    <cellStyle name="40% - Accent2 4 6" xfId="962"/>
    <cellStyle name="40% - Accent2 5" xfId="182"/>
    <cellStyle name="40% - Accent2 6" xfId="354"/>
    <cellStyle name="40% - Accent2 7" xfId="510"/>
    <cellStyle name="40% - Accent2 8" xfId="675"/>
    <cellStyle name="40% - Accent2 9" xfId="842"/>
    <cellStyle name="40% - Accent2 9 2" xfId="1013"/>
    <cellStyle name="40% - Accent3 2" xfId="46"/>
    <cellStyle name="40% - Accent3 2 2" xfId="242"/>
    <cellStyle name="40% - Accent3 2 3" xfId="398"/>
    <cellStyle name="40% - Accent3 2 4" xfId="569"/>
    <cellStyle name="40% - Accent3 2 5" xfId="734"/>
    <cellStyle name="40% - Accent3 2 6" xfId="890"/>
    <cellStyle name="40% - Accent3 3" xfId="92"/>
    <cellStyle name="40% - Accent3 3 2" xfId="287"/>
    <cellStyle name="40% - Accent3 3 3" xfId="436"/>
    <cellStyle name="40% - Accent3 3 4" xfId="613"/>
    <cellStyle name="40% - Accent3 3 5" xfId="779"/>
    <cellStyle name="40% - Accent3 3 6" xfId="928"/>
    <cellStyle name="40% - Accent3 4" xfId="140"/>
    <cellStyle name="40% - Accent3 4 2" xfId="333"/>
    <cellStyle name="40% - Accent3 4 3" xfId="474"/>
    <cellStyle name="40% - Accent3 4 4" xfId="658"/>
    <cellStyle name="40% - Accent3 4 5" xfId="823"/>
    <cellStyle name="40% - Accent3 4 6" xfId="966"/>
    <cellStyle name="40% - Accent3 5" xfId="186"/>
    <cellStyle name="40% - Accent3 6" xfId="308"/>
    <cellStyle name="40% - Accent3 7" xfId="514"/>
    <cellStyle name="40% - Accent3 8" xfId="678"/>
    <cellStyle name="40% - Accent3 9" xfId="797"/>
    <cellStyle name="40% - Accent3 9 2" xfId="1017"/>
    <cellStyle name="40% - Accent4 2" xfId="50"/>
    <cellStyle name="40% - Accent4 2 2" xfId="246"/>
    <cellStyle name="40% - Accent4 2 3" xfId="402"/>
    <cellStyle name="40% - Accent4 2 4" xfId="573"/>
    <cellStyle name="40% - Accent4 2 5" xfId="738"/>
    <cellStyle name="40% - Accent4 2 6" xfId="894"/>
    <cellStyle name="40% - Accent4 3" xfId="96"/>
    <cellStyle name="40% - Accent4 3 2" xfId="291"/>
    <cellStyle name="40% - Accent4 3 3" xfId="440"/>
    <cellStyle name="40% - Accent4 3 4" xfId="617"/>
    <cellStyle name="40% - Accent4 3 5" xfId="783"/>
    <cellStyle name="40% - Accent4 3 6" xfId="932"/>
    <cellStyle name="40% - Accent4 4" xfId="144"/>
    <cellStyle name="40% - Accent4 4 2" xfId="337"/>
    <cellStyle name="40% - Accent4 4 3" xfId="478"/>
    <cellStyle name="40% - Accent4 4 4" xfId="662"/>
    <cellStyle name="40% - Accent4 4 5" xfId="827"/>
    <cellStyle name="40% - Accent4 4 6" xfId="970"/>
    <cellStyle name="40% - Accent4 5" xfId="190"/>
    <cellStyle name="40% - Accent4 6" xfId="267"/>
    <cellStyle name="40% - Accent4 7" xfId="518"/>
    <cellStyle name="40% - Accent4 8" xfId="682"/>
    <cellStyle name="40% - Accent4 9" xfId="845"/>
    <cellStyle name="40% - Accent4 9 2" xfId="1021"/>
    <cellStyle name="40% - Accent5 2" xfId="54"/>
    <cellStyle name="40% - Accent5 2 2" xfId="250"/>
    <cellStyle name="40% - Accent5 2 3" xfId="406"/>
    <cellStyle name="40% - Accent5 2 4" xfId="577"/>
    <cellStyle name="40% - Accent5 2 5" xfId="742"/>
    <cellStyle name="40% - Accent5 2 6" xfId="898"/>
    <cellStyle name="40% - Accent5 3" xfId="100"/>
    <cellStyle name="40% - Accent5 3 2" xfId="295"/>
    <cellStyle name="40% - Accent5 3 3" xfId="444"/>
    <cellStyle name="40% - Accent5 3 4" xfId="621"/>
    <cellStyle name="40% - Accent5 3 5" xfId="787"/>
    <cellStyle name="40% - Accent5 3 6" xfId="936"/>
    <cellStyle name="40% - Accent5 4" xfId="148"/>
    <cellStyle name="40% - Accent5 4 2" xfId="341"/>
    <cellStyle name="40% - Accent5 4 3" xfId="482"/>
    <cellStyle name="40% - Accent5 4 4" xfId="666"/>
    <cellStyle name="40% - Accent5 4 5" xfId="831"/>
    <cellStyle name="40% - Accent5 4 6" xfId="974"/>
    <cellStyle name="40% - Accent5 5" xfId="194"/>
    <cellStyle name="40% - Accent5 6" xfId="357"/>
    <cellStyle name="40% - Accent5 7" xfId="522"/>
    <cellStyle name="40% - Accent5 8" xfId="686"/>
    <cellStyle name="40% - Accent5 9" xfId="849"/>
    <cellStyle name="40% - Accent5 9 2" xfId="1025"/>
    <cellStyle name="40% - Accent6 2" xfId="58"/>
    <cellStyle name="40% - Accent6 2 2" xfId="254"/>
    <cellStyle name="40% - Accent6 2 3" xfId="410"/>
    <cellStyle name="40% - Accent6 2 4" xfId="581"/>
    <cellStyle name="40% - Accent6 2 5" xfId="746"/>
    <cellStyle name="40% - Accent6 2 6" xfId="902"/>
    <cellStyle name="40% - Accent6 3" xfId="104"/>
    <cellStyle name="40% - Accent6 3 2" xfId="299"/>
    <cellStyle name="40% - Accent6 3 3" xfId="448"/>
    <cellStyle name="40% - Accent6 3 4" xfId="625"/>
    <cellStyle name="40% - Accent6 3 5" xfId="791"/>
    <cellStyle name="40% - Accent6 3 6" xfId="940"/>
    <cellStyle name="40% - Accent6 4" xfId="152"/>
    <cellStyle name="40% - Accent6 4 2" xfId="345"/>
    <cellStyle name="40% - Accent6 4 3" xfId="486"/>
    <cellStyle name="40% - Accent6 4 4" xfId="670"/>
    <cellStyle name="40% - Accent6 4 5" xfId="835"/>
    <cellStyle name="40% - Accent6 4 6" xfId="978"/>
    <cellStyle name="40% - Accent6 5" xfId="198"/>
    <cellStyle name="40% - Accent6 6" xfId="361"/>
    <cellStyle name="40% - Accent6 7" xfId="526"/>
    <cellStyle name="40% - Accent6 8" xfId="690"/>
    <cellStyle name="40% - Accent6 9" xfId="853"/>
    <cellStyle name="40% - Accent6 9 2" xfId="1029"/>
    <cellStyle name="60% - Accent1 2" xfId="39"/>
    <cellStyle name="60% - Accent1 2 2" xfId="235"/>
    <cellStyle name="60% - Accent1 2 3" xfId="391"/>
    <cellStyle name="60% - Accent1 2 4" xfId="562"/>
    <cellStyle name="60% - Accent1 2 5" xfId="727"/>
    <cellStyle name="60% - Accent1 2 6" xfId="883"/>
    <cellStyle name="60% - Accent1 3" xfId="85"/>
    <cellStyle name="60% - Accent1 3 2" xfId="280"/>
    <cellStyle name="60% - Accent1 3 3" xfId="429"/>
    <cellStyle name="60% - Accent1 3 4" xfId="606"/>
    <cellStyle name="60% - Accent1 3 5" xfId="772"/>
    <cellStyle name="60% - Accent1 3 6" xfId="921"/>
    <cellStyle name="60% - Accent1 4" xfId="133"/>
    <cellStyle name="60% - Accent1 4 2" xfId="326"/>
    <cellStyle name="60% - Accent1 4 3" xfId="467"/>
    <cellStyle name="60% - Accent1 4 4" xfId="651"/>
    <cellStyle name="60% - Accent1 4 5" xfId="816"/>
    <cellStyle name="60% - Accent1 4 6" xfId="959"/>
    <cellStyle name="60% - Accent1 5" xfId="179"/>
    <cellStyle name="60% - Accent1 6" xfId="202"/>
    <cellStyle name="60% - Accent1 7" xfId="507"/>
    <cellStyle name="60% - Accent1 8" xfId="676"/>
    <cellStyle name="60% - Accent1 9" xfId="843"/>
    <cellStyle name="60% - Accent1 9 2" xfId="1010"/>
    <cellStyle name="60% - Accent2 2" xfId="43"/>
    <cellStyle name="60% - Accent2 2 2" xfId="239"/>
    <cellStyle name="60% - Accent2 2 3" xfId="395"/>
    <cellStyle name="60% - Accent2 2 4" xfId="566"/>
    <cellStyle name="60% - Accent2 2 5" xfId="731"/>
    <cellStyle name="60% - Accent2 2 6" xfId="887"/>
    <cellStyle name="60% - Accent2 3" xfId="89"/>
    <cellStyle name="60% - Accent2 3 2" xfId="284"/>
    <cellStyle name="60% - Accent2 3 3" xfId="433"/>
    <cellStyle name="60% - Accent2 3 4" xfId="610"/>
    <cellStyle name="60% - Accent2 3 5" xfId="776"/>
    <cellStyle name="60% - Accent2 3 6" xfId="925"/>
    <cellStyle name="60% - Accent2 4" xfId="137"/>
    <cellStyle name="60% - Accent2 4 2" xfId="330"/>
    <cellStyle name="60% - Accent2 4 3" xfId="471"/>
    <cellStyle name="60% - Accent2 4 4" xfId="655"/>
    <cellStyle name="60% - Accent2 4 5" xfId="820"/>
    <cellStyle name="60% - Accent2 4 6" xfId="963"/>
    <cellStyle name="60% - Accent2 5" xfId="183"/>
    <cellStyle name="60% - Accent2 6" xfId="309"/>
    <cellStyle name="60% - Accent2 7" xfId="511"/>
    <cellStyle name="60% - Accent2 8" xfId="632"/>
    <cellStyle name="60% - Accent2 9" xfId="798"/>
    <cellStyle name="60% - Accent2 9 2" xfId="1014"/>
    <cellStyle name="60% - Accent3 2" xfId="47"/>
    <cellStyle name="60% - Accent3 2 2" xfId="243"/>
    <cellStyle name="60% - Accent3 2 3" xfId="399"/>
    <cellStyle name="60% - Accent3 2 4" xfId="570"/>
    <cellStyle name="60% - Accent3 2 5" xfId="735"/>
    <cellStyle name="60% - Accent3 2 6" xfId="891"/>
    <cellStyle name="60% - Accent3 3" xfId="93"/>
    <cellStyle name="60% - Accent3 3 2" xfId="288"/>
    <cellStyle name="60% - Accent3 3 3" xfId="437"/>
    <cellStyle name="60% - Accent3 3 4" xfId="614"/>
    <cellStyle name="60% - Accent3 3 5" xfId="780"/>
    <cellStyle name="60% - Accent3 3 6" xfId="929"/>
    <cellStyle name="60% - Accent3 4" xfId="141"/>
    <cellStyle name="60% - Accent3 4 2" xfId="334"/>
    <cellStyle name="60% - Accent3 4 3" xfId="475"/>
    <cellStyle name="60% - Accent3 4 4" xfId="659"/>
    <cellStyle name="60% - Accent3 4 5" xfId="824"/>
    <cellStyle name="60% - Accent3 4 6" xfId="967"/>
    <cellStyle name="60% - Accent3 5" xfId="187"/>
    <cellStyle name="60% - Accent3 6" xfId="268"/>
    <cellStyle name="60% - Accent3 7" xfId="515"/>
    <cellStyle name="60% - Accent3 8" xfId="679"/>
    <cellStyle name="60% - Accent3 9" xfId="759"/>
    <cellStyle name="60% - Accent3 9 2" xfId="1018"/>
    <cellStyle name="60% - Accent4 2" xfId="51"/>
    <cellStyle name="60% - Accent4 2 2" xfId="247"/>
    <cellStyle name="60% - Accent4 2 3" xfId="403"/>
    <cellStyle name="60% - Accent4 2 4" xfId="574"/>
    <cellStyle name="60% - Accent4 2 5" xfId="739"/>
    <cellStyle name="60% - Accent4 2 6" xfId="895"/>
    <cellStyle name="60% - Accent4 3" xfId="97"/>
    <cellStyle name="60% - Accent4 3 2" xfId="292"/>
    <cellStyle name="60% - Accent4 3 3" xfId="441"/>
    <cellStyle name="60% - Accent4 3 4" xfId="618"/>
    <cellStyle name="60% - Accent4 3 5" xfId="784"/>
    <cellStyle name="60% - Accent4 3 6" xfId="933"/>
    <cellStyle name="60% - Accent4 4" xfId="145"/>
    <cellStyle name="60% - Accent4 4 2" xfId="338"/>
    <cellStyle name="60% - Accent4 4 3" xfId="479"/>
    <cellStyle name="60% - Accent4 4 4" xfId="663"/>
    <cellStyle name="60% - Accent4 4 5" xfId="828"/>
    <cellStyle name="60% - Accent4 4 6" xfId="971"/>
    <cellStyle name="60% - Accent4 5" xfId="191"/>
    <cellStyle name="60% - Accent4 6" xfId="107"/>
    <cellStyle name="60% - Accent4 7" xfId="519"/>
    <cellStyle name="60% - Accent4 8" xfId="683"/>
    <cellStyle name="60% - Accent4 9" xfId="846"/>
    <cellStyle name="60% - Accent4 9 2" xfId="1022"/>
    <cellStyle name="60% - Accent5 2" xfId="55"/>
    <cellStyle name="60% - Accent5 2 2" xfId="251"/>
    <cellStyle name="60% - Accent5 2 3" xfId="407"/>
    <cellStyle name="60% - Accent5 2 4" xfId="578"/>
    <cellStyle name="60% - Accent5 2 5" xfId="743"/>
    <cellStyle name="60% - Accent5 2 6" xfId="899"/>
    <cellStyle name="60% - Accent5 3" xfId="101"/>
    <cellStyle name="60% - Accent5 3 2" xfId="296"/>
    <cellStyle name="60% - Accent5 3 3" xfId="445"/>
    <cellStyle name="60% - Accent5 3 4" xfId="622"/>
    <cellStyle name="60% - Accent5 3 5" xfId="788"/>
    <cellStyle name="60% - Accent5 3 6" xfId="937"/>
    <cellStyle name="60% - Accent5 4" xfId="149"/>
    <cellStyle name="60% - Accent5 4 2" xfId="342"/>
    <cellStyle name="60% - Accent5 4 3" xfId="483"/>
    <cellStyle name="60% - Accent5 4 4" xfId="667"/>
    <cellStyle name="60% - Accent5 4 5" xfId="832"/>
    <cellStyle name="60% - Accent5 4 6" xfId="975"/>
    <cellStyle name="60% - Accent5 5" xfId="195"/>
    <cellStyle name="60% - Accent5 6" xfId="358"/>
    <cellStyle name="60% - Accent5 7" xfId="523"/>
    <cellStyle name="60% - Accent5 8" xfId="687"/>
    <cellStyle name="60% - Accent5 9" xfId="850"/>
    <cellStyle name="60% - Accent5 9 2" xfId="1026"/>
    <cellStyle name="60% - Accent6 2" xfId="59"/>
    <cellStyle name="60% - Accent6 2 2" xfId="255"/>
    <cellStyle name="60% - Accent6 2 3" xfId="411"/>
    <cellStyle name="60% - Accent6 2 4" xfId="582"/>
    <cellStyle name="60% - Accent6 2 5" xfId="747"/>
    <cellStyle name="60% - Accent6 2 6" xfId="903"/>
    <cellStyle name="60% - Accent6 3" xfId="105"/>
    <cellStyle name="60% - Accent6 3 2" xfId="300"/>
    <cellStyle name="60% - Accent6 3 3" xfId="449"/>
    <cellStyle name="60% - Accent6 3 4" xfId="626"/>
    <cellStyle name="60% - Accent6 3 5" xfId="792"/>
    <cellStyle name="60% - Accent6 3 6" xfId="941"/>
    <cellStyle name="60% - Accent6 4" xfId="153"/>
    <cellStyle name="60% - Accent6 4 2" xfId="346"/>
    <cellStyle name="60% - Accent6 4 3" xfId="487"/>
    <cellStyle name="60% - Accent6 4 4" xfId="671"/>
    <cellStyle name="60% - Accent6 4 5" xfId="836"/>
    <cellStyle name="60% - Accent6 4 6" xfId="979"/>
    <cellStyle name="60% - Accent6 5" xfId="199"/>
    <cellStyle name="60% - Accent6 6" xfId="362"/>
    <cellStyle name="60% - Accent6 7" xfId="527"/>
    <cellStyle name="60% - Accent6 8" xfId="691"/>
    <cellStyle name="60% - Accent6 9" xfId="854"/>
    <cellStyle name="60% - Accent6 9 2" xfId="1030"/>
    <cellStyle name="Accent1 2" xfId="36"/>
    <cellStyle name="Accent1 2 2" xfId="232"/>
    <cellStyle name="Accent1 2 3" xfId="388"/>
    <cellStyle name="Accent1 2 4" xfId="559"/>
    <cellStyle name="Accent1 2 5" xfId="724"/>
    <cellStyle name="Accent1 2 6" xfId="880"/>
    <cellStyle name="Accent1 3" xfId="82"/>
    <cellStyle name="Accent1 3 2" xfId="277"/>
    <cellStyle name="Accent1 3 3" xfId="426"/>
    <cellStyle name="Accent1 3 4" xfId="603"/>
    <cellStyle name="Accent1 3 5" xfId="769"/>
    <cellStyle name="Accent1 3 6" xfId="918"/>
    <cellStyle name="Accent1 4" xfId="130"/>
    <cellStyle name="Accent1 4 2" xfId="323"/>
    <cellStyle name="Accent1 4 3" xfId="464"/>
    <cellStyle name="Accent1 4 4" xfId="648"/>
    <cellStyle name="Accent1 4 5" xfId="813"/>
    <cellStyle name="Accent1 4 6" xfId="956"/>
    <cellStyle name="Accent1 5" xfId="176"/>
    <cellStyle name="Accent1 6" xfId="302"/>
    <cellStyle name="Accent1 7" xfId="504"/>
    <cellStyle name="Accent1 8" xfId="677"/>
    <cellStyle name="Accent1 9" xfId="694"/>
    <cellStyle name="Accent1 9 2" xfId="1007"/>
    <cellStyle name="Accent2 2" xfId="40"/>
    <cellStyle name="Accent2 2 2" xfId="236"/>
    <cellStyle name="Accent2 2 3" xfId="392"/>
    <cellStyle name="Accent2 2 4" xfId="563"/>
    <cellStyle name="Accent2 2 5" xfId="728"/>
    <cellStyle name="Accent2 2 6" xfId="884"/>
    <cellStyle name="Accent2 3" xfId="86"/>
    <cellStyle name="Accent2 3 2" xfId="281"/>
    <cellStyle name="Accent2 3 3" xfId="430"/>
    <cellStyle name="Accent2 3 4" xfId="607"/>
    <cellStyle name="Accent2 3 5" xfId="773"/>
    <cellStyle name="Accent2 3 6" xfId="922"/>
    <cellStyle name="Accent2 4" xfId="134"/>
    <cellStyle name="Accent2 4 2" xfId="327"/>
    <cellStyle name="Accent2 4 3" xfId="468"/>
    <cellStyle name="Accent2 4 4" xfId="652"/>
    <cellStyle name="Accent2 4 5" xfId="817"/>
    <cellStyle name="Accent2 4 6" xfId="960"/>
    <cellStyle name="Accent2 5" xfId="180"/>
    <cellStyle name="Accent2 6" xfId="201"/>
    <cellStyle name="Accent2 7" xfId="508"/>
    <cellStyle name="Accent2 8" xfId="633"/>
    <cellStyle name="Accent2 9" xfId="799"/>
    <cellStyle name="Accent2 9 2" xfId="1011"/>
    <cellStyle name="Accent3 2" xfId="44"/>
    <cellStyle name="Accent3 2 2" xfId="240"/>
    <cellStyle name="Accent3 2 3" xfId="396"/>
    <cellStyle name="Accent3 2 4" xfId="567"/>
    <cellStyle name="Accent3 2 5" xfId="732"/>
    <cellStyle name="Accent3 2 6" xfId="888"/>
    <cellStyle name="Accent3 3" xfId="90"/>
    <cellStyle name="Accent3 3 2" xfId="285"/>
    <cellStyle name="Accent3 3 3" xfId="434"/>
    <cellStyle name="Accent3 3 4" xfId="611"/>
    <cellStyle name="Accent3 3 5" xfId="777"/>
    <cellStyle name="Accent3 3 6" xfId="926"/>
    <cellStyle name="Accent3 4" xfId="138"/>
    <cellStyle name="Accent3 4 2" xfId="331"/>
    <cellStyle name="Accent3 4 3" xfId="472"/>
    <cellStyle name="Accent3 4 4" xfId="656"/>
    <cellStyle name="Accent3 4 5" xfId="821"/>
    <cellStyle name="Accent3 4 6" xfId="964"/>
    <cellStyle name="Accent3 5" xfId="184"/>
    <cellStyle name="Accent3 6" xfId="269"/>
    <cellStyle name="Accent3 7" xfId="512"/>
    <cellStyle name="Accent3 8" xfId="593"/>
    <cellStyle name="Accent3 9" xfId="760"/>
    <cellStyle name="Accent3 9 2" xfId="1015"/>
    <cellStyle name="Accent4 2" xfId="48"/>
    <cellStyle name="Accent4 2 2" xfId="244"/>
    <cellStyle name="Accent4 2 3" xfId="400"/>
    <cellStyle name="Accent4 2 4" xfId="571"/>
    <cellStyle name="Accent4 2 5" xfId="736"/>
    <cellStyle name="Accent4 2 6" xfId="892"/>
    <cellStyle name="Accent4 3" xfId="94"/>
    <cellStyle name="Accent4 3 2" xfId="289"/>
    <cellStyle name="Accent4 3 3" xfId="438"/>
    <cellStyle name="Accent4 3 4" xfId="615"/>
    <cellStyle name="Accent4 3 5" xfId="781"/>
    <cellStyle name="Accent4 3 6" xfId="930"/>
    <cellStyle name="Accent4 4" xfId="142"/>
    <cellStyle name="Accent4 4 2" xfId="335"/>
    <cellStyle name="Accent4 4 3" xfId="476"/>
    <cellStyle name="Accent4 4 4" xfId="660"/>
    <cellStyle name="Accent4 4 5" xfId="825"/>
    <cellStyle name="Accent4 4 6" xfId="968"/>
    <cellStyle name="Accent4 5" xfId="188"/>
    <cellStyle name="Accent4 6" xfId="352"/>
    <cellStyle name="Accent4 7" xfId="516"/>
    <cellStyle name="Accent4 8" xfId="680"/>
    <cellStyle name="Accent4 9" xfId="631"/>
    <cellStyle name="Accent4 9 2" xfId="1019"/>
    <cellStyle name="Accent5 2" xfId="52"/>
    <cellStyle name="Accent5 2 2" xfId="248"/>
    <cellStyle name="Accent5 2 3" xfId="404"/>
    <cellStyle name="Accent5 2 4" xfId="575"/>
    <cellStyle name="Accent5 2 5" xfId="740"/>
    <cellStyle name="Accent5 2 6" xfId="896"/>
    <cellStyle name="Accent5 3" xfId="98"/>
    <cellStyle name="Accent5 3 2" xfId="293"/>
    <cellStyle name="Accent5 3 3" xfId="442"/>
    <cellStyle name="Accent5 3 4" xfId="619"/>
    <cellStyle name="Accent5 3 5" xfId="785"/>
    <cellStyle name="Accent5 3 6" xfId="934"/>
    <cellStyle name="Accent5 4" xfId="146"/>
    <cellStyle name="Accent5 4 2" xfId="339"/>
    <cellStyle name="Accent5 4 3" xfId="480"/>
    <cellStyle name="Accent5 4 4" xfId="664"/>
    <cellStyle name="Accent5 4 5" xfId="829"/>
    <cellStyle name="Accent5 4 6" xfId="972"/>
    <cellStyle name="Accent5 5" xfId="192"/>
    <cellStyle name="Accent5 6" xfId="355"/>
    <cellStyle name="Accent5 7" xfId="520"/>
    <cellStyle name="Accent5 8" xfId="684"/>
    <cellStyle name="Accent5 9" xfId="847"/>
    <cellStyle name="Accent5 9 2" xfId="1023"/>
    <cellStyle name="Accent6 2" xfId="56"/>
    <cellStyle name="Accent6 2 2" xfId="252"/>
    <cellStyle name="Accent6 2 3" xfId="408"/>
    <cellStyle name="Accent6 2 4" xfId="579"/>
    <cellStyle name="Accent6 2 5" xfId="744"/>
    <cellStyle name="Accent6 2 6" xfId="900"/>
    <cellStyle name="Accent6 3" xfId="102"/>
    <cellStyle name="Accent6 3 2" xfId="297"/>
    <cellStyle name="Accent6 3 3" xfId="446"/>
    <cellStyle name="Accent6 3 4" xfId="623"/>
    <cellStyle name="Accent6 3 5" xfId="789"/>
    <cellStyle name="Accent6 3 6" xfId="938"/>
    <cellStyle name="Accent6 4" xfId="150"/>
    <cellStyle name="Accent6 4 2" xfId="343"/>
    <cellStyle name="Accent6 4 3" xfId="484"/>
    <cellStyle name="Accent6 4 4" xfId="668"/>
    <cellStyle name="Accent6 4 5" xfId="833"/>
    <cellStyle name="Accent6 4 6" xfId="976"/>
    <cellStyle name="Accent6 5" xfId="196"/>
    <cellStyle name="Accent6 6" xfId="359"/>
    <cellStyle name="Accent6 7" xfId="524"/>
    <cellStyle name="Accent6 8" xfId="688"/>
    <cellStyle name="Accent6 9" xfId="851"/>
    <cellStyle name="Accent6 9 2" xfId="1027"/>
    <cellStyle name="Bad 2" xfId="26"/>
    <cellStyle name="Bad 2 2" xfId="222"/>
    <cellStyle name="Bad 2 3" xfId="378"/>
    <cellStyle name="Bad 2 4" xfId="549"/>
    <cellStyle name="Bad 2 5" xfId="714"/>
    <cellStyle name="Bad 2 6" xfId="870"/>
    <cellStyle name="Bad 3" xfId="61"/>
    <cellStyle name="Bad 3 2" xfId="257"/>
    <cellStyle name="Bad 3 3" xfId="413"/>
    <cellStyle name="Bad 3 4" xfId="584"/>
    <cellStyle name="Bad 3 5" xfId="749"/>
    <cellStyle name="Bad 3 6" xfId="905"/>
    <cellStyle name="Bad 4" xfId="120"/>
    <cellStyle name="Bad 4 2" xfId="313"/>
    <cellStyle name="Bad 4 3" xfId="454"/>
    <cellStyle name="Bad 4 4" xfId="638"/>
    <cellStyle name="Bad 4 5" xfId="803"/>
    <cellStyle name="Bad 4 6" xfId="946"/>
    <cellStyle name="Bad 5" xfId="155"/>
    <cellStyle name="Bad 6" xfId="261"/>
    <cellStyle name="Bad 7" xfId="494"/>
    <cellStyle name="Bad 8" xfId="673"/>
    <cellStyle name="Bad 9" xfId="795"/>
    <cellStyle name="Bad 9 2" xfId="997"/>
    <cellStyle name="Calculation 2" xfId="30"/>
    <cellStyle name="Calculation 2 2" xfId="226"/>
    <cellStyle name="Calculation 2 3" xfId="382"/>
    <cellStyle name="Calculation 2 4" xfId="553"/>
    <cellStyle name="Calculation 2 5" xfId="718"/>
    <cellStyle name="Calculation 2 6" xfId="874"/>
    <cellStyle name="Calculation 3" xfId="76"/>
    <cellStyle name="Calculation 3 2" xfId="271"/>
    <cellStyle name="Calculation 3 3" xfId="420"/>
    <cellStyle name="Calculation 3 4" xfId="597"/>
    <cellStyle name="Calculation 3 5" xfId="763"/>
    <cellStyle name="Calculation 3 6" xfId="912"/>
    <cellStyle name="Calculation 4" xfId="124"/>
    <cellStyle name="Calculation 4 2" xfId="317"/>
    <cellStyle name="Calculation 4 3" xfId="458"/>
    <cellStyle name="Calculation 4 4" xfId="642"/>
    <cellStyle name="Calculation 4 5" xfId="807"/>
    <cellStyle name="Calculation 4 6" xfId="950"/>
    <cellStyle name="Calculation 5" xfId="170"/>
    <cellStyle name="Calculation 6" xfId="260"/>
    <cellStyle name="Calculation 7" xfId="498"/>
    <cellStyle name="Calculation 8" xfId="672"/>
    <cellStyle name="Calculation 9" xfId="794"/>
    <cellStyle name="Calculation 9 2" xfId="1001"/>
    <cellStyle name="Check Cell 2" xfId="32"/>
    <cellStyle name="Check Cell 2 2" xfId="228"/>
    <cellStyle name="Check Cell 2 3" xfId="384"/>
    <cellStyle name="Check Cell 2 4" xfId="555"/>
    <cellStyle name="Check Cell 2 5" xfId="720"/>
    <cellStyle name="Check Cell 2 6" xfId="876"/>
    <cellStyle name="Check Cell 3" xfId="78"/>
    <cellStyle name="Check Cell 3 2" xfId="273"/>
    <cellStyle name="Check Cell 3 3" xfId="422"/>
    <cellStyle name="Check Cell 3 4" xfId="599"/>
    <cellStyle name="Check Cell 3 5" xfId="765"/>
    <cellStyle name="Check Cell 3 6" xfId="914"/>
    <cellStyle name="Check Cell 4" xfId="126"/>
    <cellStyle name="Check Cell 4 2" xfId="319"/>
    <cellStyle name="Check Cell 4 3" xfId="460"/>
    <cellStyle name="Check Cell 4 4" xfId="644"/>
    <cellStyle name="Check Cell 4 5" xfId="809"/>
    <cellStyle name="Check Cell 4 6" xfId="952"/>
    <cellStyle name="Check Cell 5" xfId="172"/>
    <cellStyle name="Check Cell 6" xfId="348"/>
    <cellStyle name="Check Cell 7" xfId="500"/>
    <cellStyle name="Check Cell 8" xfId="586"/>
    <cellStyle name="Check Cell 9" xfId="701"/>
    <cellStyle name="Check Cell 9 2" xfId="1003"/>
    <cellStyle name="Comma" xfId="1" builtinId="3"/>
    <cellStyle name="Comma 2" xfId="985"/>
    <cellStyle name="Currency" xfId="1037" builtinId="4"/>
    <cellStyle name="Explanatory Text 2" xfId="34"/>
    <cellStyle name="Explanatory Text 2 2" xfId="230"/>
    <cellStyle name="Explanatory Text 2 3" xfId="386"/>
    <cellStyle name="Explanatory Text 2 4" xfId="557"/>
    <cellStyle name="Explanatory Text 2 5" xfId="722"/>
    <cellStyle name="Explanatory Text 2 6" xfId="878"/>
    <cellStyle name="Explanatory Text 3" xfId="80"/>
    <cellStyle name="Explanatory Text 3 2" xfId="275"/>
    <cellStyle name="Explanatory Text 3 3" xfId="424"/>
    <cellStyle name="Explanatory Text 3 4" xfId="601"/>
    <cellStyle name="Explanatory Text 3 5" xfId="767"/>
    <cellStyle name="Explanatory Text 3 6" xfId="916"/>
    <cellStyle name="Explanatory Text 4" xfId="128"/>
    <cellStyle name="Explanatory Text 4 2" xfId="321"/>
    <cellStyle name="Explanatory Text 4 3" xfId="462"/>
    <cellStyle name="Explanatory Text 4 4" xfId="646"/>
    <cellStyle name="Explanatory Text 4 5" xfId="811"/>
    <cellStyle name="Explanatory Text 4 6" xfId="954"/>
    <cellStyle name="Explanatory Text 5" xfId="174"/>
    <cellStyle name="Explanatory Text 6" xfId="209"/>
    <cellStyle name="Explanatory Text 7" xfId="502"/>
    <cellStyle name="Explanatory Text 8" xfId="529"/>
    <cellStyle name="Explanatory Text 9" xfId="751"/>
    <cellStyle name="Explanatory Text 9 2" xfId="1005"/>
    <cellStyle name="Good 2" xfId="25"/>
    <cellStyle name="Good 2 2" xfId="221"/>
    <cellStyle name="Good 2 3" xfId="377"/>
    <cellStyle name="Good 2 4" xfId="548"/>
    <cellStyle name="Good 2 5" xfId="713"/>
    <cellStyle name="Good 2 6" xfId="869"/>
    <cellStyle name="Good 3" xfId="62"/>
    <cellStyle name="Good 3 2" xfId="258"/>
    <cellStyle name="Good 3 3" xfId="414"/>
    <cellStyle name="Good 3 4" xfId="585"/>
    <cellStyle name="Good 3 5" xfId="750"/>
    <cellStyle name="Good 3 6" xfId="906"/>
    <cellStyle name="Good 4" xfId="119"/>
    <cellStyle name="Good 4 2" xfId="312"/>
    <cellStyle name="Good 4 3" xfId="453"/>
    <cellStyle name="Good 4 4" xfId="637"/>
    <cellStyle name="Good 4 5" xfId="802"/>
    <cellStyle name="Good 4 6" xfId="945"/>
    <cellStyle name="Good 5" xfId="156"/>
    <cellStyle name="Good 6" xfId="305"/>
    <cellStyle name="Good 7" xfId="493"/>
    <cellStyle name="Good 8" xfId="537"/>
    <cellStyle name="Good 9" xfId="839"/>
    <cellStyle name="Good 9 2" xfId="996"/>
    <cellStyle name="Heading 1" xfId="980" builtinId="16" customBuiltin="1"/>
    <cellStyle name="Heading 1 2" xfId="21"/>
    <cellStyle name="Heading 1 2 2" xfId="217"/>
    <cellStyle name="Heading 1 2 3" xfId="373"/>
    <cellStyle name="Heading 1 2 4" xfId="544"/>
    <cellStyle name="Heading 1 2 5" xfId="709"/>
    <cellStyle name="Heading 1 2 6" xfId="865"/>
    <cellStyle name="Heading 1 3" xfId="71"/>
    <cellStyle name="Heading 1 3 2" xfId="266"/>
    <cellStyle name="Heading 1 3 3" xfId="418"/>
    <cellStyle name="Heading 1 3 4" xfId="592"/>
    <cellStyle name="Heading 1 3 5" xfId="758"/>
    <cellStyle name="Heading 1 3 6" xfId="910"/>
    <cellStyle name="Heading 1 4" xfId="106"/>
    <cellStyle name="Heading 1 4 2" xfId="301"/>
    <cellStyle name="Heading 1 4 3" xfId="450"/>
    <cellStyle name="Heading 1 4 4" xfId="627"/>
    <cellStyle name="Heading 1 4 5" xfId="793"/>
    <cellStyle name="Heading 1 4 6" xfId="942"/>
    <cellStyle name="Heading 1 5" xfId="165"/>
    <cellStyle name="Heading 1 6" xfId="351"/>
    <cellStyle name="Heading 1 7" xfId="489"/>
    <cellStyle name="Heading 1 8" xfId="538"/>
    <cellStyle name="Heading 1 9" xfId="840"/>
    <cellStyle name="Heading 2" xfId="981" builtinId="17" customBuiltin="1"/>
    <cellStyle name="Heading 2 2" xfId="22"/>
    <cellStyle name="Heading 2 2 2" xfId="218"/>
    <cellStyle name="Heading 2 2 3" xfId="374"/>
    <cellStyle name="Heading 2 2 4" xfId="545"/>
    <cellStyle name="Heading 2 2 5" xfId="710"/>
    <cellStyle name="Heading 2 2 6" xfId="866"/>
    <cellStyle name="Heading 2 3" xfId="70"/>
    <cellStyle name="Heading 2 3 2" xfId="265"/>
    <cellStyle name="Heading 2 3 3" xfId="417"/>
    <cellStyle name="Heading 2 3 4" xfId="591"/>
    <cellStyle name="Heading 2 3 5" xfId="757"/>
    <cellStyle name="Heading 2 3 6" xfId="909"/>
    <cellStyle name="Heading 2 4" xfId="20"/>
    <cellStyle name="Heading 2 4 2" xfId="216"/>
    <cellStyle name="Heading 2 4 3" xfId="372"/>
    <cellStyle name="Heading 2 4 4" xfId="543"/>
    <cellStyle name="Heading 2 4 5" xfId="708"/>
    <cellStyle name="Heading 2 4 6" xfId="864"/>
    <cellStyle name="Heading 2 5" xfId="164"/>
    <cellStyle name="Heading 2 6" xfId="306"/>
    <cellStyle name="Heading 2 7" xfId="490"/>
    <cellStyle name="Heading 2 8" xfId="674"/>
    <cellStyle name="Heading 2 9" xfId="796"/>
    <cellStyle name="Heading 3" xfId="982" builtinId="18" customBuiltin="1"/>
    <cellStyle name="Heading 3 2" xfId="23"/>
    <cellStyle name="Heading 3 2 2" xfId="219"/>
    <cellStyle name="Heading 3 2 3" xfId="375"/>
    <cellStyle name="Heading 3 2 4" xfId="546"/>
    <cellStyle name="Heading 3 2 5" xfId="711"/>
    <cellStyle name="Heading 3 2 6" xfId="867"/>
    <cellStyle name="Heading 3 3" xfId="69"/>
    <cellStyle name="Heading 3 3 2" xfId="264"/>
    <cellStyle name="Heading 3 3 3" xfId="416"/>
    <cellStyle name="Heading 3 3 4" xfId="590"/>
    <cellStyle name="Heading 3 3 5" xfId="756"/>
    <cellStyle name="Heading 3 3 6" xfId="908"/>
    <cellStyle name="Heading 3 4" xfId="117"/>
    <cellStyle name="Heading 3 4 2" xfId="310"/>
    <cellStyle name="Heading 3 4 3" xfId="451"/>
    <cellStyle name="Heading 3 4 4" xfId="635"/>
    <cellStyle name="Heading 3 4 5" xfId="800"/>
    <cellStyle name="Heading 3 4 6" xfId="943"/>
    <cellStyle name="Heading 3 5" xfId="163"/>
    <cellStyle name="Heading 3 6" xfId="262"/>
    <cellStyle name="Heading 3 7" xfId="491"/>
    <cellStyle name="Heading 3 8" xfId="630"/>
    <cellStyle name="Heading 3 9" xfId="754"/>
    <cellStyle name="Heading 4" xfId="983" builtinId="19" customBuiltin="1"/>
    <cellStyle name="Heading 4 2" xfId="24"/>
    <cellStyle name="Heading 4 2 2" xfId="220"/>
    <cellStyle name="Heading 4 2 3" xfId="376"/>
    <cellStyle name="Heading 4 2 4" xfId="547"/>
    <cellStyle name="Heading 4 2 5" xfId="712"/>
    <cellStyle name="Heading 4 2 6" xfId="868"/>
    <cellStyle name="Heading 4 3" xfId="68"/>
    <cellStyle name="Heading 4 3 2" xfId="263"/>
    <cellStyle name="Heading 4 3 3" xfId="415"/>
    <cellStyle name="Heading 4 3 4" xfId="589"/>
    <cellStyle name="Heading 4 3 5" xfId="755"/>
    <cellStyle name="Heading 4 3 6" xfId="907"/>
    <cellStyle name="Heading 4 4" xfId="118"/>
    <cellStyle name="Heading 4 4 2" xfId="311"/>
    <cellStyle name="Heading 4 4 3" xfId="452"/>
    <cellStyle name="Heading 4 4 4" xfId="636"/>
    <cellStyle name="Heading 4 4 5" xfId="801"/>
    <cellStyle name="Heading 4 4 6" xfId="944"/>
    <cellStyle name="Heading 4 5" xfId="162"/>
    <cellStyle name="Heading 4 6" xfId="350"/>
    <cellStyle name="Heading 4 7" xfId="492"/>
    <cellStyle name="Heading 4 8" xfId="588"/>
    <cellStyle name="Heading 4 9" xfId="703"/>
    <cellStyle name="Hyperlink" xfId="1033" builtinId="8"/>
    <cellStyle name="Input 2" xfId="28"/>
    <cellStyle name="Input 2 2" xfId="224"/>
    <cellStyle name="Input 2 3" xfId="380"/>
    <cellStyle name="Input 2 4" xfId="551"/>
    <cellStyle name="Input 2 5" xfId="716"/>
    <cellStyle name="Input 2 6" xfId="872"/>
    <cellStyle name="Input 3" xfId="19"/>
    <cellStyle name="Input 3 2" xfId="215"/>
    <cellStyle name="Input 3 3" xfId="371"/>
    <cellStyle name="Input 3 4" xfId="542"/>
    <cellStyle name="Input 3 5" xfId="707"/>
    <cellStyle name="Input 3 6" xfId="863"/>
    <cellStyle name="Input 4" xfId="122"/>
    <cellStyle name="Input 4 2" xfId="315"/>
    <cellStyle name="Input 4 3" xfId="456"/>
    <cellStyle name="Input 4 4" xfId="640"/>
    <cellStyle name="Input 4 5" xfId="805"/>
    <cellStyle name="Input 4 6" xfId="948"/>
    <cellStyle name="Input 5" xfId="108"/>
    <cellStyle name="Input 6" xfId="349"/>
    <cellStyle name="Input 7" xfId="496"/>
    <cellStyle name="Input 8" xfId="587"/>
    <cellStyle name="Input 9" xfId="702"/>
    <cellStyle name="Input 9 2" xfId="999"/>
    <cellStyle name="Linked Cell 2" xfId="31"/>
    <cellStyle name="Linked Cell 2 2" xfId="227"/>
    <cellStyle name="Linked Cell 2 3" xfId="383"/>
    <cellStyle name="Linked Cell 2 4" xfId="554"/>
    <cellStyle name="Linked Cell 2 5" xfId="719"/>
    <cellStyle name="Linked Cell 2 6" xfId="875"/>
    <cellStyle name="Linked Cell 3" xfId="77"/>
    <cellStyle name="Linked Cell 3 2" xfId="272"/>
    <cellStyle name="Linked Cell 3 3" xfId="421"/>
    <cellStyle name="Linked Cell 3 4" xfId="598"/>
    <cellStyle name="Linked Cell 3 5" xfId="764"/>
    <cellStyle name="Linked Cell 3 6" xfId="913"/>
    <cellStyle name="Linked Cell 4" xfId="125"/>
    <cellStyle name="Linked Cell 4 2" xfId="318"/>
    <cellStyle name="Linked Cell 4 3" xfId="459"/>
    <cellStyle name="Linked Cell 4 4" xfId="643"/>
    <cellStyle name="Linked Cell 4 5" xfId="808"/>
    <cellStyle name="Linked Cell 4 6" xfId="951"/>
    <cellStyle name="Linked Cell 5" xfId="171"/>
    <cellStyle name="Linked Cell 6" xfId="210"/>
    <cellStyle name="Linked Cell 7" xfId="499"/>
    <cellStyle name="Linked Cell 8" xfId="628"/>
    <cellStyle name="Linked Cell 9" xfId="752"/>
    <cellStyle name="Linked Cell 9 2" xfId="1002"/>
    <cellStyle name="Neutral 2" xfId="27"/>
    <cellStyle name="Neutral 2 2" xfId="223"/>
    <cellStyle name="Neutral 2 3" xfId="379"/>
    <cellStyle name="Neutral 2 4" xfId="550"/>
    <cellStyle name="Neutral 2 5" xfId="715"/>
    <cellStyle name="Neutral 2 6" xfId="871"/>
    <cellStyle name="Neutral 3" xfId="60"/>
    <cellStyle name="Neutral 3 2" xfId="256"/>
    <cellStyle name="Neutral 3 3" xfId="412"/>
    <cellStyle name="Neutral 3 4" xfId="583"/>
    <cellStyle name="Neutral 3 5" xfId="748"/>
    <cellStyle name="Neutral 3 6" xfId="904"/>
    <cellStyle name="Neutral 4" xfId="121"/>
    <cellStyle name="Neutral 4 2" xfId="314"/>
    <cellStyle name="Neutral 4 3" xfId="455"/>
    <cellStyle name="Neutral 4 4" xfId="639"/>
    <cellStyle name="Neutral 4 5" xfId="804"/>
    <cellStyle name="Neutral 4 6" xfId="947"/>
    <cellStyle name="Neutral 5" xfId="154"/>
    <cellStyle name="Neutral 6" xfId="211"/>
    <cellStyle name="Neutral 7" xfId="495"/>
    <cellStyle name="Neutral 8" xfId="629"/>
    <cellStyle name="Neutral 9" xfId="753"/>
    <cellStyle name="Neutral 9 2" xfId="998"/>
    <cellStyle name="Normal" xfId="0" builtinId="0"/>
    <cellStyle name="Normal 10" xfId="14"/>
    <cellStyle name="Normal 10 2" xfId="72"/>
    <cellStyle name="Normal 10 3" xfId="114"/>
    <cellStyle name="Normal 10 4" xfId="166"/>
    <cellStyle name="Normal 10 5" xfId="212"/>
    <cellStyle name="Normal 10 6" xfId="368"/>
    <cellStyle name="Normal 10 7" xfId="539"/>
    <cellStyle name="Normal 10 8" xfId="704"/>
    <cellStyle name="Normal 10 9" xfId="860"/>
    <cellStyle name="Normal 11" xfId="15"/>
    <cellStyle name="Normal 11 2" xfId="73"/>
    <cellStyle name="Normal 11 3" xfId="115"/>
    <cellStyle name="Normal 11 4" xfId="167"/>
    <cellStyle name="Normal 11 5" xfId="213"/>
    <cellStyle name="Normal 11 6" xfId="369"/>
    <cellStyle name="Normal 11 7" xfId="540"/>
    <cellStyle name="Normal 11 8" xfId="705"/>
    <cellStyle name="Normal 11 9" xfId="861"/>
    <cellStyle name="Normal 12" xfId="16"/>
    <cellStyle name="Normal 12 2" xfId="74"/>
    <cellStyle name="Normal 12 3" xfId="116"/>
    <cellStyle name="Normal 12 4" xfId="168"/>
    <cellStyle name="Normal 12 5" xfId="214"/>
    <cellStyle name="Normal 12 6" xfId="370"/>
    <cellStyle name="Normal 12 7" xfId="541"/>
    <cellStyle name="Normal 12 8" xfId="706"/>
    <cellStyle name="Normal 12 9" xfId="862"/>
    <cellStyle name="Normal 13" xfId="984"/>
    <cellStyle name="Normal 14" xfId="1039"/>
    <cellStyle name="Normal 2" xfId="2"/>
    <cellStyle name="Normal 2 2" xfId="986"/>
    <cellStyle name="Normal 2 2 2 2 2" xfId="1035"/>
    <cellStyle name="Normal 2 3" xfId="987"/>
    <cellStyle name="Normal 2 4" xfId="988"/>
    <cellStyle name="Normal 2 5" xfId="989"/>
    <cellStyle name="Normal 2 6" xfId="990"/>
    <cellStyle name="Normal 2 7" xfId="1031"/>
    <cellStyle name="Normal 3" xfId="3"/>
    <cellStyle name="Normal 3 2" xfId="1038"/>
    <cellStyle name="Normal 4" xfId="4"/>
    <cellStyle name="Normal 5" xfId="5"/>
    <cellStyle name="Normal 5 10" xfId="855"/>
    <cellStyle name="Normal 5 2" xfId="10"/>
    <cellStyle name="Normal 5 3" xfId="63"/>
    <cellStyle name="Normal 5 4" xfId="109"/>
    <cellStyle name="Normal 5 5" xfId="157"/>
    <cellStyle name="Normal 5 6" xfId="203"/>
    <cellStyle name="Normal 5 7" xfId="363"/>
    <cellStyle name="Normal 5 8" xfId="530"/>
    <cellStyle name="Normal 5 9" xfId="695"/>
    <cellStyle name="Normal 6" xfId="6"/>
    <cellStyle name="Normal 6 10" xfId="856"/>
    <cellStyle name="Normal 6 2" xfId="11"/>
    <cellStyle name="Normal 6 3" xfId="64"/>
    <cellStyle name="Normal 6 4" xfId="110"/>
    <cellStyle name="Normal 6 5" xfId="158"/>
    <cellStyle name="Normal 6 6" xfId="204"/>
    <cellStyle name="Normal 6 7" xfId="364"/>
    <cellStyle name="Normal 6 8" xfId="531"/>
    <cellStyle name="Normal 6 9" xfId="696"/>
    <cellStyle name="Normal 7" xfId="7"/>
    <cellStyle name="Normal 7 10" xfId="857"/>
    <cellStyle name="Normal 7 2" xfId="12"/>
    <cellStyle name="Normal 7 3" xfId="65"/>
    <cellStyle name="Normal 7 4" xfId="111"/>
    <cellStyle name="Normal 7 5" xfId="159"/>
    <cellStyle name="Normal 7 6" xfId="205"/>
    <cellStyle name="Normal 7 7" xfId="365"/>
    <cellStyle name="Normal 7 8" xfId="532"/>
    <cellStyle name="Normal 7 9" xfId="697"/>
    <cellStyle name="Normal 8" xfId="8"/>
    <cellStyle name="Normal 8 10" xfId="858"/>
    <cellStyle name="Normal 8 2" xfId="13"/>
    <cellStyle name="Normal 8 3" xfId="66"/>
    <cellStyle name="Normal 8 4" xfId="112"/>
    <cellStyle name="Normal 8 5" xfId="160"/>
    <cellStyle name="Normal 8 6" xfId="206"/>
    <cellStyle name="Normal 8 7" xfId="366"/>
    <cellStyle name="Normal 8 8" xfId="533"/>
    <cellStyle name="Normal 8 9" xfId="698"/>
    <cellStyle name="Normal 9" xfId="9"/>
    <cellStyle name="Normal 9 2" xfId="67"/>
    <cellStyle name="Normal 9 3" xfId="113"/>
    <cellStyle name="Normal 9 4" xfId="161"/>
    <cellStyle name="Normal 9 5" xfId="207"/>
    <cellStyle name="Normal 9 6" xfId="367"/>
    <cellStyle name="Normal 9 7" xfId="534"/>
    <cellStyle name="Normal 9 8" xfId="699"/>
    <cellStyle name="Normal 9 9" xfId="859"/>
    <cellStyle name="Note" xfId="18" builtinId="10" customBuiltin="1"/>
    <cellStyle name="Note 2" xfId="991"/>
    <cellStyle name="Note 2 2" xfId="1032"/>
    <cellStyle name="Note 3" xfId="992"/>
    <cellStyle name="Note 4" xfId="993"/>
    <cellStyle name="Note 5" xfId="994"/>
    <cellStyle name="Note 6" xfId="995"/>
    <cellStyle name="Output 2" xfId="29"/>
    <cellStyle name="Output 2 2" xfId="225"/>
    <cellStyle name="Output 2 3" xfId="381"/>
    <cellStyle name="Output 2 4" xfId="552"/>
    <cellStyle name="Output 2 5" xfId="717"/>
    <cellStyle name="Output 2 6" xfId="873"/>
    <cellStyle name="Output 3" xfId="75"/>
    <cellStyle name="Output 3 2" xfId="270"/>
    <cellStyle name="Output 3 3" xfId="419"/>
    <cellStyle name="Output 3 4" xfId="596"/>
    <cellStyle name="Output 3 5" xfId="762"/>
    <cellStyle name="Output 3 6" xfId="911"/>
    <cellStyle name="Output 4" xfId="123"/>
    <cellStyle name="Output 4 2" xfId="316"/>
    <cellStyle name="Output 4 3" xfId="457"/>
    <cellStyle name="Output 4 4" xfId="641"/>
    <cellStyle name="Output 4 5" xfId="806"/>
    <cellStyle name="Output 4 6" xfId="949"/>
    <cellStyle name="Output 5" xfId="169"/>
    <cellStyle name="Output 6" xfId="304"/>
    <cellStyle name="Output 7" xfId="497"/>
    <cellStyle name="Output 8" xfId="536"/>
    <cellStyle name="Output 9" xfId="838"/>
    <cellStyle name="Output 9 2" xfId="1000"/>
    <cellStyle name="Percent" xfId="1034" builtinId="5"/>
    <cellStyle name="Title" xfId="17" builtinId="15" customBuiltin="1"/>
    <cellStyle name="Total 2" xfId="35"/>
    <cellStyle name="Total 2 2" xfId="231"/>
    <cellStyle name="Total 2 3" xfId="387"/>
    <cellStyle name="Total 2 4" xfId="558"/>
    <cellStyle name="Total 2 5" xfId="723"/>
    <cellStyle name="Total 2 6" xfId="879"/>
    <cellStyle name="Total 3" xfId="81"/>
    <cellStyle name="Total 3 2" xfId="276"/>
    <cellStyle name="Total 3 3" xfId="425"/>
    <cellStyle name="Total 3 4" xfId="602"/>
    <cellStyle name="Total 3 5" xfId="768"/>
    <cellStyle name="Total 3 6" xfId="917"/>
    <cellStyle name="Total 4" xfId="129"/>
    <cellStyle name="Total 4 2" xfId="322"/>
    <cellStyle name="Total 4 3" xfId="463"/>
    <cellStyle name="Total 4 4" xfId="647"/>
    <cellStyle name="Total 4 5" xfId="812"/>
    <cellStyle name="Total 4 6" xfId="955"/>
    <cellStyle name="Total 5" xfId="175"/>
    <cellStyle name="Total 6" xfId="347"/>
    <cellStyle name="Total 7" xfId="503"/>
    <cellStyle name="Total 8" xfId="528"/>
    <cellStyle name="Total 9" xfId="700"/>
    <cellStyle name="Total 9 2" xfId="1006"/>
    <cellStyle name="Warning Text 2" xfId="33"/>
    <cellStyle name="Warning Text 2 2" xfId="229"/>
    <cellStyle name="Warning Text 2 3" xfId="385"/>
    <cellStyle name="Warning Text 2 4" xfId="556"/>
    <cellStyle name="Warning Text 2 5" xfId="721"/>
    <cellStyle name="Warning Text 2 6" xfId="877"/>
    <cellStyle name="Warning Text 3" xfId="79"/>
    <cellStyle name="Warning Text 3 2" xfId="274"/>
    <cellStyle name="Warning Text 3 3" xfId="423"/>
    <cellStyle name="Warning Text 3 4" xfId="600"/>
    <cellStyle name="Warning Text 3 5" xfId="766"/>
    <cellStyle name="Warning Text 3 6" xfId="915"/>
    <cellStyle name="Warning Text 4" xfId="127"/>
    <cellStyle name="Warning Text 4 2" xfId="320"/>
    <cellStyle name="Warning Text 4 3" xfId="461"/>
    <cellStyle name="Warning Text 4 4" xfId="645"/>
    <cellStyle name="Warning Text 4 5" xfId="810"/>
    <cellStyle name="Warning Text 4 6" xfId="953"/>
    <cellStyle name="Warning Text 5" xfId="173"/>
    <cellStyle name="Warning Text 6" xfId="303"/>
    <cellStyle name="Warning Text 7" xfId="501"/>
    <cellStyle name="Warning Text 8" xfId="535"/>
    <cellStyle name="Warning Text 9" xfId="837"/>
    <cellStyle name="Warning Text 9 2" xfId="1004"/>
    <cellStyle name="常规_倍思-IPAD MINI保护类-更新02月01日" xfId="1036"/>
  </cellStyles>
  <dxfs count="380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Net Profit (%) - UAE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Net Profit (%)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'NET Profit '!$A$3:$A$9</c:f>
              <c:strCache>
                <c:ptCount val="7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</c:strCache>
            </c:strRef>
          </c:cat>
          <c:val>
            <c:numRef>
              <c:f>'NET Profit '!$J$3:$J$9</c:f>
              <c:numCache>
                <c:formatCode>#,##0.00</c:formatCode>
                <c:ptCount val="7"/>
                <c:pt idx="0">
                  <c:v>0.57139047138370425</c:v>
                </c:pt>
                <c:pt idx="1">
                  <c:v>0.58591445783510288</c:v>
                </c:pt>
                <c:pt idx="2">
                  <c:v>0.57583125065957552</c:v>
                </c:pt>
                <c:pt idx="3">
                  <c:v>0.57608996499980158</c:v>
                </c:pt>
                <c:pt idx="4">
                  <c:v>0.57268217039086333</c:v>
                </c:pt>
                <c:pt idx="5">
                  <c:v>0.57467066679681544</c:v>
                </c:pt>
                <c:pt idx="6">
                  <c:v>0.53708889168944351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72-48EB-8110-CE438BF0A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045520"/>
        <c:axId val="529045936"/>
      </c:lineChart>
      <c:catAx>
        <c:axId val="5290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936"/>
        <c:crosses val="autoZero"/>
        <c:auto val="1"/>
        <c:lblAlgn val="ctr"/>
        <c:lblOffset val="100"/>
        <c:noMultiLvlLbl val="0"/>
      </c:catAx>
      <c:valAx>
        <c:axId val="52904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Net Profit (%) - QAT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Net Profit (%)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'NET Profit '!$A$3:$A$9</c15:sqref>
                  </c15:fullRef>
                </c:ext>
              </c:extLst>
              <c:f>'NET Profit '!$A$4:$A$9</c:f>
              <c:strCache>
                <c:ptCount val="6"/>
                <c:pt idx="0">
                  <c:v>February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'NET Profit '!$K$4:$K$9</c15:sqref>
                  </c15:fullRef>
                </c:ext>
              </c:extLst>
              <c:f>'NET Profit '!$K$5:$K$9</c:f>
              <c:numCache>
                <c:formatCode>#,##0.00</c:formatCode>
                <c:ptCount val="5"/>
                <c:pt idx="0">
                  <c:v>0.56754745855740862</c:v>
                </c:pt>
                <c:pt idx="1">
                  <c:v>0.57792972007766019</c:v>
                </c:pt>
                <c:pt idx="2">
                  <c:v>0.58538226566598739</c:v>
                </c:pt>
                <c:pt idx="3">
                  <c:v>0.58286641637510173</c:v>
                </c:pt>
                <c:pt idx="4">
                  <c:v>0.56891121817837043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8-4CA5-AE2C-21486B9B0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045520"/>
        <c:axId val="529045936"/>
      </c:lineChart>
      <c:catAx>
        <c:axId val="5290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936"/>
        <c:crosses val="autoZero"/>
        <c:auto val="1"/>
        <c:lblAlgn val="ctr"/>
        <c:lblOffset val="100"/>
        <c:noMultiLvlLbl val="0"/>
      </c:catAx>
      <c:valAx>
        <c:axId val="52904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16</xdr:row>
      <xdr:rowOff>36286</xdr:rowOff>
    </xdr:from>
    <xdr:to>
      <xdr:col>5</xdr:col>
      <xdr:colOff>222250</xdr:colOff>
      <xdr:row>35</xdr:row>
      <xdr:rowOff>131536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635001</xdr:colOff>
      <xdr:row>15</xdr:row>
      <xdr:rowOff>174625</xdr:rowOff>
    </xdr:from>
    <xdr:to>
      <xdr:col>10</xdr:col>
      <xdr:colOff>968376</xdr:colOff>
      <xdr:row>35</xdr:row>
      <xdr:rowOff>92982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8632</xdr:rowOff>
    </xdr:from>
    <xdr:to>
      <xdr:col>5</xdr:col>
      <xdr:colOff>528441</xdr:colOff>
      <xdr:row>5</xdr:row>
      <xdr:rowOff>101860</xdr:rowOff>
    </xdr:to>
    <xdr:pic>
      <xdr:nvPicPr>
        <xdr:cNvPr id="2" name="Picture 1" descr="Precise_Distribution Logo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0557"/>
          <a:ext cx="2881116" cy="7409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www.preciseme.com/" TargetMode="External"/><Relationship Id="rId1" Type="http://schemas.openxmlformats.org/officeDocument/2006/relationships/hyperlink" Target="mailto:info@preciseme.com" TargetMode="External"/><Relationship Id="rId4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BH254"/>
  <sheetViews>
    <sheetView workbookViewId="0">
      <selection activeCell="E10" sqref="E10"/>
    </sheetView>
  </sheetViews>
  <sheetFormatPr defaultRowHeight="15" x14ac:dyDescent="0.25"/>
  <cols>
    <col min="1" max="1" width="14.140625" bestFit="1" customWidth="1"/>
    <col min="8" max="8" width="1.85546875" customWidth="1"/>
    <col min="30" max="44" width="0" hidden="1" customWidth="1"/>
    <col min="45" max="45" width="1.85546875" customWidth="1"/>
    <col min="48" max="48" width="2" customWidth="1"/>
  </cols>
  <sheetData>
    <row r="1" spans="1:60" ht="15.75" thickBot="1" x14ac:dyDescent="0.3">
      <c r="A1" s="455" t="s">
        <v>582</v>
      </c>
      <c r="B1" s="456"/>
      <c r="C1" s="277">
        <v>43674</v>
      </c>
      <c r="D1" s="457" t="s">
        <v>584</v>
      </c>
      <c r="E1" s="458"/>
      <c r="F1" s="459">
        <f>ROUND(C1-C2,0)</f>
        <v>208</v>
      </c>
      <c r="G1" s="460"/>
      <c r="H1" s="265"/>
      <c r="I1" s="435">
        <v>43496</v>
      </c>
      <c r="J1" s="436"/>
      <c r="K1" s="437"/>
      <c r="L1" s="435">
        <v>43524</v>
      </c>
      <c r="M1" s="436"/>
      <c r="N1" s="437"/>
      <c r="O1" s="435">
        <v>43555</v>
      </c>
      <c r="P1" s="436"/>
      <c r="Q1" s="437"/>
      <c r="R1" s="435">
        <v>43585</v>
      </c>
      <c r="S1" s="436"/>
      <c r="T1" s="437"/>
      <c r="U1" s="435">
        <v>43616</v>
      </c>
      <c r="V1" s="436"/>
      <c r="W1" s="437"/>
      <c r="X1" s="435">
        <v>42916</v>
      </c>
      <c r="Y1" s="436"/>
      <c r="Z1" s="437"/>
      <c r="AA1" s="441">
        <v>42946</v>
      </c>
      <c r="AB1" s="442"/>
      <c r="AC1" s="443"/>
      <c r="AD1" s="441">
        <v>42977</v>
      </c>
      <c r="AE1" s="442"/>
      <c r="AF1" s="443"/>
      <c r="AG1" s="441">
        <v>43008</v>
      </c>
      <c r="AH1" s="442"/>
      <c r="AI1" s="443"/>
      <c r="AJ1" s="441">
        <v>43009</v>
      </c>
      <c r="AK1" s="442"/>
      <c r="AL1" s="443"/>
      <c r="AM1" s="441">
        <v>43040</v>
      </c>
      <c r="AN1" s="442"/>
      <c r="AO1" s="443"/>
      <c r="AP1" s="441">
        <v>43070</v>
      </c>
      <c r="AQ1" s="442"/>
      <c r="AR1" s="443"/>
      <c r="AS1" s="278"/>
      <c r="AT1" s="447" t="s">
        <v>580</v>
      </c>
      <c r="AU1" s="447" t="s">
        <v>579</v>
      </c>
      <c r="AV1" s="278"/>
      <c r="AW1" s="429" t="s">
        <v>7</v>
      </c>
      <c r="AX1" s="430"/>
      <c r="AY1" s="430"/>
      <c r="AZ1" s="430"/>
      <c r="BA1" s="430"/>
      <c r="BB1" s="430"/>
      <c r="BC1" s="430"/>
      <c r="BD1" s="430"/>
      <c r="BE1" s="430"/>
      <c r="BF1" s="430"/>
      <c r="BG1" s="430"/>
      <c r="BH1" s="431"/>
    </row>
    <row r="2" spans="1:60" ht="15.75" thickBot="1" x14ac:dyDescent="0.3">
      <c r="A2" s="450" t="s">
        <v>583</v>
      </c>
      <c r="B2" s="451"/>
      <c r="C2" s="279">
        <v>43466</v>
      </c>
      <c r="D2" s="452"/>
      <c r="E2" s="453"/>
      <c r="F2" s="453"/>
      <c r="G2" s="454"/>
      <c r="H2" s="265"/>
      <c r="I2" s="438"/>
      <c r="J2" s="439"/>
      <c r="K2" s="440"/>
      <c r="L2" s="438"/>
      <c r="M2" s="439"/>
      <c r="N2" s="440"/>
      <c r="O2" s="438"/>
      <c r="P2" s="439"/>
      <c r="Q2" s="440"/>
      <c r="R2" s="438"/>
      <c r="S2" s="439"/>
      <c r="T2" s="440"/>
      <c r="U2" s="438"/>
      <c r="V2" s="439"/>
      <c r="W2" s="440"/>
      <c r="X2" s="438"/>
      <c r="Y2" s="439"/>
      <c r="Z2" s="440"/>
      <c r="AA2" s="444"/>
      <c r="AB2" s="445"/>
      <c r="AC2" s="446"/>
      <c r="AD2" s="444"/>
      <c r="AE2" s="445"/>
      <c r="AF2" s="446"/>
      <c r="AG2" s="444"/>
      <c r="AH2" s="445"/>
      <c r="AI2" s="446"/>
      <c r="AJ2" s="444"/>
      <c r="AK2" s="445"/>
      <c r="AL2" s="446"/>
      <c r="AM2" s="444"/>
      <c r="AN2" s="445"/>
      <c r="AO2" s="446"/>
      <c r="AP2" s="444"/>
      <c r="AQ2" s="445"/>
      <c r="AR2" s="446"/>
      <c r="AS2" s="278"/>
      <c r="AT2" s="448"/>
      <c r="AU2" s="448"/>
      <c r="AV2" s="278"/>
      <c r="AW2" s="432"/>
      <c r="AX2" s="433"/>
      <c r="AY2" s="433"/>
      <c r="AZ2" s="433"/>
      <c r="BA2" s="433"/>
      <c r="BB2" s="433"/>
      <c r="BC2" s="433"/>
      <c r="BD2" s="433"/>
      <c r="BE2" s="433"/>
      <c r="BF2" s="433"/>
      <c r="BG2" s="433"/>
      <c r="BH2" s="434"/>
    </row>
    <row r="3" spans="1:60" ht="60.75" thickBot="1" x14ac:dyDescent="0.3">
      <c r="A3" s="284" t="s">
        <v>3</v>
      </c>
      <c r="B3" s="285" t="s">
        <v>2</v>
      </c>
      <c r="C3" s="307" t="s">
        <v>1</v>
      </c>
      <c r="D3" s="286" t="s">
        <v>314</v>
      </c>
      <c r="E3" s="285" t="s">
        <v>211</v>
      </c>
      <c r="F3" s="285" t="s">
        <v>212</v>
      </c>
      <c r="G3" s="287" t="s">
        <v>20</v>
      </c>
      <c r="H3" s="266"/>
      <c r="I3" s="290" t="s">
        <v>5</v>
      </c>
      <c r="J3" s="291" t="s">
        <v>211</v>
      </c>
      <c r="K3" s="292" t="s">
        <v>9</v>
      </c>
      <c r="L3" s="290" t="s">
        <v>5</v>
      </c>
      <c r="M3" s="291" t="s">
        <v>211</v>
      </c>
      <c r="N3" s="292" t="s">
        <v>9</v>
      </c>
      <c r="O3" s="290" t="s">
        <v>5</v>
      </c>
      <c r="P3" s="291" t="s">
        <v>211</v>
      </c>
      <c r="Q3" s="292" t="s">
        <v>9</v>
      </c>
      <c r="R3" s="290" t="s">
        <v>5</v>
      </c>
      <c r="S3" s="291" t="s">
        <v>211</v>
      </c>
      <c r="T3" s="292" t="s">
        <v>9</v>
      </c>
      <c r="U3" s="290" t="s">
        <v>5</v>
      </c>
      <c r="V3" s="291" t="s">
        <v>211</v>
      </c>
      <c r="W3" s="292" t="s">
        <v>9</v>
      </c>
      <c r="X3" s="290" t="s">
        <v>5</v>
      </c>
      <c r="Y3" s="291" t="s">
        <v>211</v>
      </c>
      <c r="Z3" s="292" t="s">
        <v>9</v>
      </c>
      <c r="AA3" s="290" t="s">
        <v>5</v>
      </c>
      <c r="AB3" s="291" t="s">
        <v>211</v>
      </c>
      <c r="AC3" s="292" t="s">
        <v>9</v>
      </c>
      <c r="AD3" s="290" t="s">
        <v>5</v>
      </c>
      <c r="AE3" s="291" t="s">
        <v>211</v>
      </c>
      <c r="AF3" s="292" t="s">
        <v>9</v>
      </c>
      <c r="AG3" s="290" t="s">
        <v>5</v>
      </c>
      <c r="AH3" s="291" t="s">
        <v>211</v>
      </c>
      <c r="AI3" s="292" t="s">
        <v>9</v>
      </c>
      <c r="AJ3" s="290" t="s">
        <v>5</v>
      </c>
      <c r="AK3" s="291" t="s">
        <v>211</v>
      </c>
      <c r="AL3" s="292" t="s">
        <v>9</v>
      </c>
      <c r="AM3" s="290" t="s">
        <v>5</v>
      </c>
      <c r="AN3" s="291" t="s">
        <v>211</v>
      </c>
      <c r="AO3" s="292" t="s">
        <v>9</v>
      </c>
      <c r="AP3" s="290" t="s">
        <v>5</v>
      </c>
      <c r="AQ3" s="291" t="s">
        <v>211</v>
      </c>
      <c r="AR3" s="292" t="s">
        <v>9</v>
      </c>
      <c r="AS3" s="306"/>
      <c r="AT3" s="449"/>
      <c r="AU3" s="449"/>
      <c r="AV3" s="306"/>
      <c r="AW3" s="298" t="s">
        <v>19</v>
      </c>
      <c r="AX3" s="291" t="s">
        <v>213</v>
      </c>
      <c r="AY3" s="291" t="s">
        <v>9</v>
      </c>
      <c r="AZ3" s="291" t="s">
        <v>17</v>
      </c>
      <c r="BA3" s="291" t="s">
        <v>16</v>
      </c>
      <c r="BB3" s="299" t="s">
        <v>15</v>
      </c>
      <c r="BC3" s="300" t="s">
        <v>581</v>
      </c>
      <c r="BD3" s="300" t="s">
        <v>18</v>
      </c>
      <c r="BE3" s="301" t="s">
        <v>11</v>
      </c>
      <c r="BF3" s="301" t="s">
        <v>13</v>
      </c>
      <c r="BG3" s="301" t="s">
        <v>14</v>
      </c>
      <c r="BH3" s="302" t="s">
        <v>12</v>
      </c>
    </row>
    <row r="4" spans="1:60" x14ac:dyDescent="0.25">
      <c r="A4" s="280"/>
      <c r="B4" s="281">
        <v>317277</v>
      </c>
      <c r="C4" s="18" t="s">
        <v>547</v>
      </c>
      <c r="D4" s="18" t="s">
        <v>315</v>
      </c>
      <c r="E4" s="282">
        <v>23.16</v>
      </c>
      <c r="F4" s="282">
        <v>39.5</v>
      </c>
      <c r="G4" s="283">
        <v>79</v>
      </c>
      <c r="H4" s="261"/>
      <c r="I4" s="288"/>
      <c r="J4" s="289">
        <f t="shared" ref="J4:J35" si="0">I4*$E4</f>
        <v>0</v>
      </c>
      <c r="K4" s="289">
        <f t="shared" ref="K4:K35" si="1">I4*$F4</f>
        <v>0</v>
      </c>
      <c r="L4" s="288"/>
      <c r="M4" s="289">
        <f t="shared" ref="M4:M35" si="2">L4*$E4</f>
        <v>0</v>
      </c>
      <c r="N4" s="289">
        <f t="shared" ref="N4:N35" si="3">L4*$F4</f>
        <v>0</v>
      </c>
      <c r="O4" s="288"/>
      <c r="P4" s="289">
        <f t="shared" ref="P4:P35" si="4">O4*$E4</f>
        <v>0</v>
      </c>
      <c r="Q4" s="289">
        <f t="shared" ref="Q4:Q35" si="5">O4*$F4</f>
        <v>0</v>
      </c>
      <c r="R4" s="288"/>
      <c r="S4" s="289">
        <f t="shared" ref="S4:S35" si="6">R4*$E4</f>
        <v>0</v>
      </c>
      <c r="T4" s="289">
        <f t="shared" ref="T4:T35" si="7">R4*$F4</f>
        <v>0</v>
      </c>
      <c r="U4" s="288"/>
      <c r="V4" s="289">
        <f t="shared" ref="V4:V35" si="8">U4*$E4</f>
        <v>0</v>
      </c>
      <c r="W4" s="289">
        <f t="shared" ref="W4:W35" si="9">U4*$F4</f>
        <v>0</v>
      </c>
      <c r="X4" s="288">
        <v>0</v>
      </c>
      <c r="Y4" s="289">
        <f t="shared" ref="Y4:Y35" si="10">X4*$E4</f>
        <v>0</v>
      </c>
      <c r="Z4" s="289">
        <f t="shared" ref="Z4:Z35" si="11">X4*$F4</f>
        <v>0</v>
      </c>
      <c r="AA4" s="289">
        <v>2</v>
      </c>
      <c r="AB4" s="289">
        <f>AA4*E4</f>
        <v>46.32</v>
      </c>
      <c r="AC4" s="289">
        <f>AA4*F4</f>
        <v>79</v>
      </c>
      <c r="AD4" s="289"/>
      <c r="AE4" s="289"/>
      <c r="AF4" s="289"/>
      <c r="AG4" s="289"/>
      <c r="AH4" s="289"/>
      <c r="AI4" s="289"/>
      <c r="AJ4" s="289"/>
      <c r="AK4" s="289"/>
      <c r="AL4" s="289"/>
      <c r="AM4" s="289"/>
      <c r="AN4" s="289"/>
      <c r="AO4" s="289"/>
      <c r="AP4" s="289"/>
      <c r="AQ4" s="289"/>
      <c r="AR4" s="289"/>
      <c r="AS4" s="268"/>
      <c r="AT4" s="289">
        <v>2</v>
      </c>
      <c r="AU4" s="289">
        <v>3</v>
      </c>
      <c r="AV4" s="268"/>
      <c r="AW4" s="293">
        <f>SUM(I4,L4,O4,R4,U4,X4,AA4,AD4,AG4,AJ4,AM4,AP4)</f>
        <v>2</v>
      </c>
      <c r="AX4" s="289">
        <f t="shared" ref="AX4:AX35" si="12">AW4*E4</f>
        <v>46.32</v>
      </c>
      <c r="AY4" s="294">
        <f t="shared" ref="AY4:AY35" si="13">AW4*F4</f>
        <v>79</v>
      </c>
      <c r="AZ4" s="295">
        <f>AW4/(((AT4-1)*30)+(AU4*7))</f>
        <v>3.9215686274509803E-2</v>
      </c>
      <c r="BA4" s="294">
        <f>AZ4*30</f>
        <v>1.1764705882352942</v>
      </c>
      <c r="BB4" s="296">
        <f t="shared" ref="BB4:BB67" si="14">BA4*F4</f>
        <v>46.470588235294116</v>
      </c>
      <c r="BC4" s="288">
        <v>10</v>
      </c>
      <c r="BD4" s="294">
        <f t="shared" ref="BD4:BD67" si="15">BC4*F4</f>
        <v>395</v>
      </c>
      <c r="BE4" s="294">
        <f t="shared" ref="BE4:BE67" si="16">IFERROR(BC4/AZ4, "-")</f>
        <v>255</v>
      </c>
      <c r="BF4" s="294">
        <f t="shared" ref="BF4:BF67" si="17">IFERROR(BE4/7,"-")</f>
        <v>36.428571428571431</v>
      </c>
      <c r="BG4" s="52">
        <f t="shared" ref="BG4:BG67" si="18">IFERROR(BE4/30,"-")</f>
        <v>8.5</v>
      </c>
      <c r="BH4" s="297">
        <f t="shared" ref="BH4:BH67" si="19">IFERROR(C$1+BE4,"-")</f>
        <v>43929</v>
      </c>
    </row>
    <row r="5" spans="1:60" x14ac:dyDescent="0.25">
      <c r="A5" s="118"/>
      <c r="B5" s="17">
        <v>317278</v>
      </c>
      <c r="C5" s="18" t="s">
        <v>548</v>
      </c>
      <c r="D5" s="18" t="s">
        <v>316</v>
      </c>
      <c r="E5" s="57">
        <v>23.16</v>
      </c>
      <c r="F5" s="57">
        <v>39.5</v>
      </c>
      <c r="G5" s="58">
        <v>79</v>
      </c>
      <c r="H5" s="261"/>
      <c r="I5" s="26"/>
      <c r="J5" s="16">
        <f t="shared" si="0"/>
        <v>0</v>
      </c>
      <c r="K5" s="16">
        <f t="shared" si="1"/>
        <v>0</v>
      </c>
      <c r="L5" s="26"/>
      <c r="M5" s="16">
        <f t="shared" si="2"/>
        <v>0</v>
      </c>
      <c r="N5" s="16">
        <f t="shared" si="3"/>
        <v>0</v>
      </c>
      <c r="O5" s="26"/>
      <c r="P5" s="16">
        <f t="shared" si="4"/>
        <v>0</v>
      </c>
      <c r="Q5" s="16">
        <f t="shared" si="5"/>
        <v>0</v>
      </c>
      <c r="R5" s="26"/>
      <c r="S5" s="16">
        <f t="shared" si="6"/>
        <v>0</v>
      </c>
      <c r="T5" s="16">
        <f t="shared" si="7"/>
        <v>0</v>
      </c>
      <c r="U5" s="26"/>
      <c r="V5" s="16">
        <f t="shared" si="8"/>
        <v>0</v>
      </c>
      <c r="W5" s="16">
        <f t="shared" si="9"/>
        <v>0</v>
      </c>
      <c r="X5" s="26">
        <v>0</v>
      </c>
      <c r="Y5" s="16">
        <f t="shared" si="10"/>
        <v>0</v>
      </c>
      <c r="Z5" s="16">
        <f t="shared" si="11"/>
        <v>0</v>
      </c>
      <c r="AA5" s="16">
        <v>1</v>
      </c>
      <c r="AB5" s="289">
        <f t="shared" ref="AB5:AB68" si="20">AA5*E5</f>
        <v>23.16</v>
      </c>
      <c r="AC5" s="289">
        <f t="shared" ref="AC5:AC68" si="21">AA5*F5</f>
        <v>39.5</v>
      </c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268"/>
      <c r="AT5" s="16">
        <v>2</v>
      </c>
      <c r="AU5" s="16">
        <v>3</v>
      </c>
      <c r="AV5" s="268"/>
      <c r="AW5" s="52">
        <f t="shared" ref="AW5:AW68" si="22">SUM(I5,L5,O5,R5,U5,X5,AA5,AD5,AG5,AJ5,AM5,AP5)</f>
        <v>1</v>
      </c>
      <c r="AX5" s="16">
        <f t="shared" si="12"/>
        <v>23.16</v>
      </c>
      <c r="AY5" s="37">
        <f t="shared" si="13"/>
        <v>39.5</v>
      </c>
      <c r="AZ5" s="42">
        <f t="shared" ref="AZ5:AZ68" si="23">AW5/(((AT5-1)*30)+(AU5*7))</f>
        <v>1.9607843137254902E-2</v>
      </c>
      <c r="BA5" s="37">
        <f t="shared" ref="BA5:BA68" si="24">AZ5*30</f>
        <v>0.58823529411764708</v>
      </c>
      <c r="BB5" s="63">
        <f t="shared" si="14"/>
        <v>23.235294117647058</v>
      </c>
      <c r="BC5" s="26">
        <v>36</v>
      </c>
      <c r="BD5" s="37">
        <f t="shared" si="15"/>
        <v>1422</v>
      </c>
      <c r="BE5" s="37">
        <f t="shared" si="16"/>
        <v>1836</v>
      </c>
      <c r="BF5" s="37">
        <f t="shared" si="17"/>
        <v>262.28571428571428</v>
      </c>
      <c r="BG5" s="52">
        <f t="shared" si="18"/>
        <v>61.2</v>
      </c>
      <c r="BH5" s="35">
        <f t="shared" si="19"/>
        <v>45510</v>
      </c>
    </row>
    <row r="6" spans="1:60" x14ac:dyDescent="0.25">
      <c r="A6" s="118"/>
      <c r="B6" s="17">
        <v>317280</v>
      </c>
      <c r="C6" s="18" t="s">
        <v>549</v>
      </c>
      <c r="D6" s="18" t="s">
        <v>317</v>
      </c>
      <c r="E6" s="57">
        <v>23.16</v>
      </c>
      <c r="F6" s="57">
        <v>39.5</v>
      </c>
      <c r="G6" s="58">
        <v>79</v>
      </c>
      <c r="H6" s="261"/>
      <c r="I6" s="26"/>
      <c r="J6" s="16">
        <f t="shared" si="0"/>
        <v>0</v>
      </c>
      <c r="K6" s="16">
        <f t="shared" si="1"/>
        <v>0</v>
      </c>
      <c r="L6" s="26"/>
      <c r="M6" s="16">
        <f t="shared" si="2"/>
        <v>0</v>
      </c>
      <c r="N6" s="16">
        <f t="shared" si="3"/>
        <v>0</v>
      </c>
      <c r="O6" s="26"/>
      <c r="P6" s="16">
        <f t="shared" si="4"/>
        <v>0</v>
      </c>
      <c r="Q6" s="16">
        <f t="shared" si="5"/>
        <v>0</v>
      </c>
      <c r="R6" s="26"/>
      <c r="S6" s="16">
        <f t="shared" si="6"/>
        <v>0</v>
      </c>
      <c r="T6" s="16">
        <f t="shared" si="7"/>
        <v>0</v>
      </c>
      <c r="U6" s="26"/>
      <c r="V6" s="16">
        <f t="shared" si="8"/>
        <v>0</v>
      </c>
      <c r="W6" s="16">
        <f t="shared" si="9"/>
        <v>0</v>
      </c>
      <c r="X6" s="26">
        <v>2</v>
      </c>
      <c r="Y6" s="16">
        <f t="shared" si="10"/>
        <v>46.32</v>
      </c>
      <c r="Z6" s="16">
        <f t="shared" si="11"/>
        <v>79</v>
      </c>
      <c r="AA6" s="16">
        <v>3</v>
      </c>
      <c r="AB6" s="289">
        <f t="shared" si="20"/>
        <v>69.48</v>
      </c>
      <c r="AC6" s="289">
        <f t="shared" si="21"/>
        <v>118.5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268"/>
      <c r="AT6" s="16">
        <v>2</v>
      </c>
      <c r="AU6" s="16">
        <v>3</v>
      </c>
      <c r="AV6" s="268"/>
      <c r="AW6" s="52">
        <f t="shared" si="22"/>
        <v>5</v>
      </c>
      <c r="AX6" s="16">
        <f t="shared" si="12"/>
        <v>115.8</v>
      </c>
      <c r="AY6" s="37">
        <f t="shared" si="13"/>
        <v>197.5</v>
      </c>
      <c r="AZ6" s="42">
        <f t="shared" si="23"/>
        <v>9.8039215686274508E-2</v>
      </c>
      <c r="BA6" s="37">
        <f t="shared" si="24"/>
        <v>2.9411764705882351</v>
      </c>
      <c r="BB6" s="63">
        <f t="shared" si="14"/>
        <v>116.17647058823529</v>
      </c>
      <c r="BC6" s="26">
        <v>33</v>
      </c>
      <c r="BD6" s="37">
        <f t="shared" si="15"/>
        <v>1303.5</v>
      </c>
      <c r="BE6" s="37">
        <f t="shared" si="16"/>
        <v>336.6</v>
      </c>
      <c r="BF6" s="37">
        <f t="shared" si="17"/>
        <v>48.085714285714289</v>
      </c>
      <c r="BG6" s="52">
        <f t="shared" si="18"/>
        <v>11.22</v>
      </c>
      <c r="BH6" s="35">
        <f t="shared" si="19"/>
        <v>44010.6</v>
      </c>
    </row>
    <row r="7" spans="1:60" x14ac:dyDescent="0.25">
      <c r="A7" s="118"/>
      <c r="B7" s="17">
        <v>317296</v>
      </c>
      <c r="C7" s="18" t="s">
        <v>550</v>
      </c>
      <c r="D7" s="18" t="s">
        <v>318</v>
      </c>
      <c r="E7" s="57">
        <v>28.95</v>
      </c>
      <c r="F7" s="57">
        <v>44.5</v>
      </c>
      <c r="G7" s="58">
        <v>89</v>
      </c>
      <c r="H7" s="261"/>
      <c r="I7" s="26"/>
      <c r="J7" s="16">
        <f t="shared" si="0"/>
        <v>0</v>
      </c>
      <c r="K7" s="16">
        <f t="shared" si="1"/>
        <v>0</v>
      </c>
      <c r="L7" s="26"/>
      <c r="M7" s="16">
        <f t="shared" si="2"/>
        <v>0</v>
      </c>
      <c r="N7" s="16">
        <f t="shared" si="3"/>
        <v>0</v>
      </c>
      <c r="O7" s="26"/>
      <c r="P7" s="16">
        <f t="shared" si="4"/>
        <v>0</v>
      </c>
      <c r="Q7" s="16">
        <f t="shared" si="5"/>
        <v>0</v>
      </c>
      <c r="R7" s="26"/>
      <c r="S7" s="16">
        <f t="shared" si="6"/>
        <v>0</v>
      </c>
      <c r="T7" s="16">
        <f t="shared" si="7"/>
        <v>0</v>
      </c>
      <c r="U7" s="26"/>
      <c r="V7" s="16">
        <f t="shared" si="8"/>
        <v>0</v>
      </c>
      <c r="W7" s="16">
        <f t="shared" si="9"/>
        <v>0</v>
      </c>
      <c r="X7" s="26">
        <v>4</v>
      </c>
      <c r="Y7" s="16">
        <f t="shared" si="10"/>
        <v>115.8</v>
      </c>
      <c r="Z7" s="16">
        <f t="shared" si="11"/>
        <v>178</v>
      </c>
      <c r="AA7" s="16">
        <v>4</v>
      </c>
      <c r="AB7" s="289">
        <f t="shared" si="20"/>
        <v>115.8</v>
      </c>
      <c r="AC7" s="289">
        <f t="shared" si="21"/>
        <v>178</v>
      </c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268"/>
      <c r="AT7" s="16">
        <v>2</v>
      </c>
      <c r="AU7" s="16">
        <v>3</v>
      </c>
      <c r="AV7" s="268"/>
      <c r="AW7" s="52">
        <f t="shared" si="22"/>
        <v>8</v>
      </c>
      <c r="AX7" s="16">
        <f t="shared" si="12"/>
        <v>231.6</v>
      </c>
      <c r="AY7" s="37">
        <f t="shared" si="13"/>
        <v>356</v>
      </c>
      <c r="AZ7" s="42">
        <f t="shared" si="23"/>
        <v>0.15686274509803921</v>
      </c>
      <c r="BA7" s="37">
        <f t="shared" si="24"/>
        <v>4.7058823529411766</v>
      </c>
      <c r="BB7" s="63">
        <f t="shared" si="14"/>
        <v>209.41176470588235</v>
      </c>
      <c r="BC7" s="26">
        <v>55</v>
      </c>
      <c r="BD7" s="37">
        <f t="shared" si="15"/>
        <v>2447.5</v>
      </c>
      <c r="BE7" s="37">
        <f t="shared" si="16"/>
        <v>350.625</v>
      </c>
      <c r="BF7" s="37">
        <f t="shared" si="17"/>
        <v>50.089285714285715</v>
      </c>
      <c r="BG7" s="52">
        <f t="shared" si="18"/>
        <v>11.6875</v>
      </c>
      <c r="BH7" s="35">
        <f t="shared" si="19"/>
        <v>44024.625</v>
      </c>
    </row>
    <row r="8" spans="1:60" x14ac:dyDescent="0.25">
      <c r="A8" s="118"/>
      <c r="B8" s="17">
        <v>317301</v>
      </c>
      <c r="C8" s="18" t="s">
        <v>551</v>
      </c>
      <c r="D8" s="18" t="s">
        <v>319</v>
      </c>
      <c r="E8" s="57">
        <v>28.950000000000003</v>
      </c>
      <c r="F8" s="57">
        <v>44.5</v>
      </c>
      <c r="G8" s="58">
        <v>89</v>
      </c>
      <c r="H8" s="261"/>
      <c r="I8" s="26"/>
      <c r="J8" s="16">
        <f t="shared" si="0"/>
        <v>0</v>
      </c>
      <c r="K8" s="16">
        <f t="shared" si="1"/>
        <v>0</v>
      </c>
      <c r="L8" s="26"/>
      <c r="M8" s="16">
        <f t="shared" si="2"/>
        <v>0</v>
      </c>
      <c r="N8" s="16">
        <f t="shared" si="3"/>
        <v>0</v>
      </c>
      <c r="O8" s="26"/>
      <c r="P8" s="16">
        <f t="shared" si="4"/>
        <v>0</v>
      </c>
      <c r="Q8" s="16">
        <f t="shared" si="5"/>
        <v>0</v>
      </c>
      <c r="R8" s="26"/>
      <c r="S8" s="16">
        <f t="shared" si="6"/>
        <v>0</v>
      </c>
      <c r="T8" s="16">
        <f t="shared" si="7"/>
        <v>0</v>
      </c>
      <c r="U8" s="26"/>
      <c r="V8" s="16">
        <f t="shared" si="8"/>
        <v>0</v>
      </c>
      <c r="W8" s="16">
        <f t="shared" si="9"/>
        <v>0</v>
      </c>
      <c r="X8" s="26">
        <v>1</v>
      </c>
      <c r="Y8" s="16">
        <f t="shared" si="10"/>
        <v>28.950000000000003</v>
      </c>
      <c r="Z8" s="16">
        <f t="shared" si="11"/>
        <v>44.5</v>
      </c>
      <c r="AA8" s="16">
        <v>0</v>
      </c>
      <c r="AB8" s="289">
        <f t="shared" si="20"/>
        <v>0</v>
      </c>
      <c r="AC8" s="289">
        <f t="shared" si="21"/>
        <v>0</v>
      </c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268"/>
      <c r="AT8" s="16">
        <v>2</v>
      </c>
      <c r="AU8" s="16">
        <v>3</v>
      </c>
      <c r="AV8" s="268"/>
      <c r="AW8" s="52">
        <f t="shared" si="22"/>
        <v>1</v>
      </c>
      <c r="AX8" s="16">
        <f t="shared" si="12"/>
        <v>28.950000000000003</v>
      </c>
      <c r="AY8" s="37">
        <f t="shared" si="13"/>
        <v>44.5</v>
      </c>
      <c r="AZ8" s="42">
        <f t="shared" si="23"/>
        <v>1.9607843137254902E-2</v>
      </c>
      <c r="BA8" s="37">
        <f t="shared" si="24"/>
        <v>0.58823529411764708</v>
      </c>
      <c r="BB8" s="63">
        <f t="shared" si="14"/>
        <v>26.176470588235293</v>
      </c>
      <c r="BC8" s="26">
        <v>29</v>
      </c>
      <c r="BD8" s="37">
        <f t="shared" si="15"/>
        <v>1290.5</v>
      </c>
      <c r="BE8" s="37">
        <f t="shared" si="16"/>
        <v>1479</v>
      </c>
      <c r="BF8" s="37">
        <f t="shared" si="17"/>
        <v>211.28571428571428</v>
      </c>
      <c r="BG8" s="52">
        <f t="shared" si="18"/>
        <v>49.3</v>
      </c>
      <c r="BH8" s="35">
        <f t="shared" si="19"/>
        <v>45153</v>
      </c>
    </row>
    <row r="9" spans="1:60" x14ac:dyDescent="0.25">
      <c r="A9" s="118"/>
      <c r="B9" s="17">
        <v>317311</v>
      </c>
      <c r="C9" s="18" t="s">
        <v>552</v>
      </c>
      <c r="D9" s="18" t="s">
        <v>320</v>
      </c>
      <c r="E9" s="57">
        <v>22.39</v>
      </c>
      <c r="F9" s="57">
        <v>29.5</v>
      </c>
      <c r="G9" s="58">
        <v>59</v>
      </c>
      <c r="H9" s="261"/>
      <c r="I9" s="26"/>
      <c r="J9" s="16">
        <f t="shared" si="0"/>
        <v>0</v>
      </c>
      <c r="K9" s="16">
        <f t="shared" si="1"/>
        <v>0</v>
      </c>
      <c r="L9" s="26"/>
      <c r="M9" s="16">
        <f t="shared" si="2"/>
        <v>0</v>
      </c>
      <c r="N9" s="16">
        <f t="shared" si="3"/>
        <v>0</v>
      </c>
      <c r="O9" s="26"/>
      <c r="P9" s="16">
        <f t="shared" si="4"/>
        <v>0</v>
      </c>
      <c r="Q9" s="16">
        <f t="shared" si="5"/>
        <v>0</v>
      </c>
      <c r="R9" s="26"/>
      <c r="S9" s="16">
        <f t="shared" si="6"/>
        <v>0</v>
      </c>
      <c r="T9" s="16">
        <f t="shared" si="7"/>
        <v>0</v>
      </c>
      <c r="U9" s="26"/>
      <c r="V9" s="16">
        <f t="shared" si="8"/>
        <v>0</v>
      </c>
      <c r="W9" s="16">
        <f t="shared" si="9"/>
        <v>0</v>
      </c>
      <c r="X9" s="26">
        <v>3</v>
      </c>
      <c r="Y9" s="16">
        <f t="shared" si="10"/>
        <v>67.17</v>
      </c>
      <c r="Z9" s="16">
        <f t="shared" si="11"/>
        <v>88.5</v>
      </c>
      <c r="AA9" s="16">
        <v>3</v>
      </c>
      <c r="AB9" s="289">
        <f t="shared" si="20"/>
        <v>67.17</v>
      </c>
      <c r="AC9" s="289">
        <f t="shared" si="21"/>
        <v>88.5</v>
      </c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268"/>
      <c r="AT9" s="16">
        <v>2</v>
      </c>
      <c r="AU9" s="16">
        <v>3</v>
      </c>
      <c r="AV9" s="268"/>
      <c r="AW9" s="52">
        <f t="shared" si="22"/>
        <v>6</v>
      </c>
      <c r="AX9" s="16">
        <f t="shared" si="12"/>
        <v>134.34</v>
      </c>
      <c r="AY9" s="37">
        <f t="shared" si="13"/>
        <v>177</v>
      </c>
      <c r="AZ9" s="42">
        <f t="shared" si="23"/>
        <v>0.11764705882352941</v>
      </c>
      <c r="BA9" s="37">
        <f t="shared" si="24"/>
        <v>3.5294117647058822</v>
      </c>
      <c r="BB9" s="63">
        <f t="shared" si="14"/>
        <v>104.11764705882352</v>
      </c>
      <c r="BC9" s="26">
        <v>28</v>
      </c>
      <c r="BD9" s="37">
        <f t="shared" si="15"/>
        <v>826</v>
      </c>
      <c r="BE9" s="37">
        <f t="shared" si="16"/>
        <v>238</v>
      </c>
      <c r="BF9" s="37">
        <f t="shared" si="17"/>
        <v>34</v>
      </c>
      <c r="BG9" s="52">
        <f t="shared" si="18"/>
        <v>7.9333333333333336</v>
      </c>
      <c r="BH9" s="35">
        <f t="shared" si="19"/>
        <v>43912</v>
      </c>
    </row>
    <row r="10" spans="1:60" x14ac:dyDescent="0.25">
      <c r="A10" s="118"/>
      <c r="B10" s="17">
        <v>317312</v>
      </c>
      <c r="C10" s="18" t="s">
        <v>553</v>
      </c>
      <c r="D10" s="18" t="s">
        <v>321</v>
      </c>
      <c r="E10" s="57">
        <v>22.39</v>
      </c>
      <c r="F10" s="57">
        <v>29.5</v>
      </c>
      <c r="G10" s="58">
        <v>59</v>
      </c>
      <c r="H10" s="261"/>
      <c r="I10" s="26"/>
      <c r="J10" s="16">
        <f t="shared" si="0"/>
        <v>0</v>
      </c>
      <c r="K10" s="16">
        <f t="shared" si="1"/>
        <v>0</v>
      </c>
      <c r="L10" s="26"/>
      <c r="M10" s="16">
        <f t="shared" si="2"/>
        <v>0</v>
      </c>
      <c r="N10" s="16">
        <f t="shared" si="3"/>
        <v>0</v>
      </c>
      <c r="O10" s="26"/>
      <c r="P10" s="16">
        <f t="shared" si="4"/>
        <v>0</v>
      </c>
      <c r="Q10" s="16">
        <f t="shared" si="5"/>
        <v>0</v>
      </c>
      <c r="R10" s="26"/>
      <c r="S10" s="16">
        <f t="shared" si="6"/>
        <v>0</v>
      </c>
      <c r="T10" s="16">
        <f t="shared" si="7"/>
        <v>0</v>
      </c>
      <c r="U10" s="26"/>
      <c r="V10" s="16">
        <f t="shared" si="8"/>
        <v>0</v>
      </c>
      <c r="W10" s="16">
        <f t="shared" si="9"/>
        <v>0</v>
      </c>
      <c r="X10" s="26">
        <v>2</v>
      </c>
      <c r="Y10" s="16">
        <f t="shared" si="10"/>
        <v>44.78</v>
      </c>
      <c r="Z10" s="16">
        <f t="shared" si="11"/>
        <v>59</v>
      </c>
      <c r="AA10" s="16">
        <v>4</v>
      </c>
      <c r="AB10" s="289">
        <f t="shared" si="20"/>
        <v>89.56</v>
      </c>
      <c r="AC10" s="289">
        <f t="shared" si="21"/>
        <v>118</v>
      </c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268"/>
      <c r="AT10" s="16">
        <v>2</v>
      </c>
      <c r="AU10" s="16">
        <v>3</v>
      </c>
      <c r="AV10" s="268"/>
      <c r="AW10" s="52">
        <f t="shared" si="22"/>
        <v>6</v>
      </c>
      <c r="AX10" s="16">
        <f t="shared" si="12"/>
        <v>134.34</v>
      </c>
      <c r="AY10" s="37">
        <f t="shared" si="13"/>
        <v>177</v>
      </c>
      <c r="AZ10" s="42">
        <f t="shared" si="23"/>
        <v>0.11764705882352941</v>
      </c>
      <c r="BA10" s="37">
        <f t="shared" si="24"/>
        <v>3.5294117647058822</v>
      </c>
      <c r="BB10" s="63">
        <f t="shared" si="14"/>
        <v>104.11764705882352</v>
      </c>
      <c r="BC10" s="26">
        <v>4</v>
      </c>
      <c r="BD10" s="37">
        <f t="shared" si="15"/>
        <v>118</v>
      </c>
      <c r="BE10" s="37">
        <f t="shared" si="16"/>
        <v>34</v>
      </c>
      <c r="BF10" s="37">
        <f t="shared" si="17"/>
        <v>4.8571428571428568</v>
      </c>
      <c r="BG10" s="52">
        <f t="shared" si="18"/>
        <v>1.1333333333333333</v>
      </c>
      <c r="BH10" s="35">
        <f t="shared" si="19"/>
        <v>43708</v>
      </c>
    </row>
    <row r="11" spans="1:60" x14ac:dyDescent="0.25">
      <c r="A11" s="118"/>
      <c r="B11" s="17">
        <v>317316</v>
      </c>
      <c r="C11" s="18" t="s">
        <v>554</v>
      </c>
      <c r="D11" s="18" t="s">
        <v>322</v>
      </c>
      <c r="E11" s="57">
        <v>22.39</v>
      </c>
      <c r="F11" s="57">
        <v>29.5</v>
      </c>
      <c r="G11" s="58">
        <v>59</v>
      </c>
      <c r="H11" s="261"/>
      <c r="I11" s="26"/>
      <c r="J11" s="16">
        <f t="shared" si="0"/>
        <v>0</v>
      </c>
      <c r="K11" s="16">
        <f t="shared" si="1"/>
        <v>0</v>
      </c>
      <c r="L11" s="26"/>
      <c r="M11" s="16">
        <f t="shared" si="2"/>
        <v>0</v>
      </c>
      <c r="N11" s="16">
        <f t="shared" si="3"/>
        <v>0</v>
      </c>
      <c r="O11" s="26"/>
      <c r="P11" s="16">
        <f t="shared" si="4"/>
        <v>0</v>
      </c>
      <c r="Q11" s="16">
        <f t="shared" si="5"/>
        <v>0</v>
      </c>
      <c r="R11" s="26"/>
      <c r="S11" s="16">
        <f t="shared" si="6"/>
        <v>0</v>
      </c>
      <c r="T11" s="16">
        <f t="shared" si="7"/>
        <v>0</v>
      </c>
      <c r="U11" s="26"/>
      <c r="V11" s="16">
        <f t="shared" si="8"/>
        <v>0</v>
      </c>
      <c r="W11" s="16">
        <f t="shared" si="9"/>
        <v>0</v>
      </c>
      <c r="X11" s="26">
        <v>7</v>
      </c>
      <c r="Y11" s="16">
        <f t="shared" si="10"/>
        <v>156.73000000000002</v>
      </c>
      <c r="Z11" s="16">
        <f t="shared" si="11"/>
        <v>206.5</v>
      </c>
      <c r="AA11" s="16">
        <v>6</v>
      </c>
      <c r="AB11" s="289">
        <f t="shared" si="20"/>
        <v>134.34</v>
      </c>
      <c r="AC11" s="289">
        <f t="shared" si="21"/>
        <v>177</v>
      </c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268"/>
      <c r="AT11" s="16">
        <v>2</v>
      </c>
      <c r="AU11" s="16">
        <v>3</v>
      </c>
      <c r="AV11" s="268"/>
      <c r="AW11" s="52">
        <f t="shared" si="22"/>
        <v>13</v>
      </c>
      <c r="AX11" s="16">
        <f t="shared" si="12"/>
        <v>291.07</v>
      </c>
      <c r="AY11" s="37">
        <f t="shared" si="13"/>
        <v>383.5</v>
      </c>
      <c r="AZ11" s="42">
        <f t="shared" si="23"/>
        <v>0.25490196078431371</v>
      </c>
      <c r="BA11" s="37">
        <f t="shared" si="24"/>
        <v>7.6470588235294112</v>
      </c>
      <c r="BB11" s="63">
        <f t="shared" si="14"/>
        <v>225.58823529411762</v>
      </c>
      <c r="BC11" s="26">
        <v>14</v>
      </c>
      <c r="BD11" s="37">
        <f t="shared" si="15"/>
        <v>413</v>
      </c>
      <c r="BE11" s="37">
        <f t="shared" si="16"/>
        <v>54.923076923076927</v>
      </c>
      <c r="BF11" s="37">
        <f t="shared" si="17"/>
        <v>7.8461538461538467</v>
      </c>
      <c r="BG11" s="52">
        <f t="shared" si="18"/>
        <v>1.8307692307692309</v>
      </c>
      <c r="BH11" s="35">
        <f t="shared" si="19"/>
        <v>43728.923076923078</v>
      </c>
    </row>
    <row r="12" spans="1:60" x14ac:dyDescent="0.25">
      <c r="A12" s="118"/>
      <c r="B12" s="17">
        <v>317320</v>
      </c>
      <c r="C12" s="18" t="s">
        <v>555</v>
      </c>
      <c r="D12" s="18" t="s">
        <v>323</v>
      </c>
      <c r="E12" s="57">
        <v>21.229999999999997</v>
      </c>
      <c r="F12" s="57">
        <v>29.5</v>
      </c>
      <c r="G12" s="58">
        <v>59</v>
      </c>
      <c r="H12" s="261"/>
      <c r="I12" s="26"/>
      <c r="J12" s="16">
        <f t="shared" si="0"/>
        <v>0</v>
      </c>
      <c r="K12" s="16">
        <f t="shared" si="1"/>
        <v>0</v>
      </c>
      <c r="L12" s="26"/>
      <c r="M12" s="16">
        <f t="shared" si="2"/>
        <v>0</v>
      </c>
      <c r="N12" s="16">
        <f t="shared" si="3"/>
        <v>0</v>
      </c>
      <c r="O12" s="26"/>
      <c r="P12" s="16">
        <f t="shared" si="4"/>
        <v>0</v>
      </c>
      <c r="Q12" s="16">
        <f t="shared" si="5"/>
        <v>0</v>
      </c>
      <c r="R12" s="26"/>
      <c r="S12" s="16">
        <f t="shared" si="6"/>
        <v>0</v>
      </c>
      <c r="T12" s="16">
        <f t="shared" si="7"/>
        <v>0</v>
      </c>
      <c r="U12" s="26"/>
      <c r="V12" s="16">
        <f t="shared" si="8"/>
        <v>0</v>
      </c>
      <c r="W12" s="16">
        <f t="shared" si="9"/>
        <v>0</v>
      </c>
      <c r="X12" s="26">
        <v>2</v>
      </c>
      <c r="Y12" s="16">
        <f t="shared" si="10"/>
        <v>42.459999999999994</v>
      </c>
      <c r="Z12" s="16">
        <f t="shared" si="11"/>
        <v>59</v>
      </c>
      <c r="AA12" s="16">
        <v>5</v>
      </c>
      <c r="AB12" s="289">
        <f t="shared" si="20"/>
        <v>106.14999999999998</v>
      </c>
      <c r="AC12" s="289">
        <f t="shared" si="21"/>
        <v>147.5</v>
      </c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268"/>
      <c r="AT12" s="16">
        <v>2</v>
      </c>
      <c r="AU12" s="16">
        <v>3</v>
      </c>
      <c r="AV12" s="268"/>
      <c r="AW12" s="52">
        <f t="shared" si="22"/>
        <v>7</v>
      </c>
      <c r="AX12" s="16">
        <f t="shared" si="12"/>
        <v>148.60999999999999</v>
      </c>
      <c r="AY12" s="37">
        <f t="shared" si="13"/>
        <v>206.5</v>
      </c>
      <c r="AZ12" s="42">
        <f t="shared" si="23"/>
        <v>0.13725490196078433</v>
      </c>
      <c r="BA12" s="37">
        <f t="shared" si="24"/>
        <v>4.1176470588235299</v>
      </c>
      <c r="BB12" s="63">
        <f t="shared" si="14"/>
        <v>121.47058823529413</v>
      </c>
      <c r="BC12" s="26">
        <v>19</v>
      </c>
      <c r="BD12" s="37">
        <f t="shared" si="15"/>
        <v>560.5</v>
      </c>
      <c r="BE12" s="37">
        <f t="shared" si="16"/>
        <v>138.42857142857142</v>
      </c>
      <c r="BF12" s="37">
        <f t="shared" si="17"/>
        <v>19.77551020408163</v>
      </c>
      <c r="BG12" s="52">
        <f t="shared" si="18"/>
        <v>4.6142857142857139</v>
      </c>
      <c r="BH12" s="35">
        <f t="shared" si="19"/>
        <v>43812.428571428572</v>
      </c>
    </row>
    <row r="13" spans="1:60" x14ac:dyDescent="0.25">
      <c r="A13" s="118"/>
      <c r="B13" s="17">
        <v>317324</v>
      </c>
      <c r="C13" s="18" t="s">
        <v>556</v>
      </c>
      <c r="D13" s="18" t="s">
        <v>324</v>
      </c>
      <c r="E13" s="57">
        <v>21.229999999999997</v>
      </c>
      <c r="F13" s="57">
        <v>29.5</v>
      </c>
      <c r="G13" s="58">
        <v>59</v>
      </c>
      <c r="H13" s="261"/>
      <c r="I13" s="26"/>
      <c r="J13" s="16">
        <f t="shared" si="0"/>
        <v>0</v>
      </c>
      <c r="K13" s="16">
        <f t="shared" si="1"/>
        <v>0</v>
      </c>
      <c r="L13" s="26"/>
      <c r="M13" s="16">
        <f t="shared" si="2"/>
        <v>0</v>
      </c>
      <c r="N13" s="16">
        <f t="shared" si="3"/>
        <v>0</v>
      </c>
      <c r="O13" s="26"/>
      <c r="P13" s="16">
        <f t="shared" si="4"/>
        <v>0</v>
      </c>
      <c r="Q13" s="16">
        <f t="shared" si="5"/>
        <v>0</v>
      </c>
      <c r="R13" s="26"/>
      <c r="S13" s="16">
        <f t="shared" si="6"/>
        <v>0</v>
      </c>
      <c r="T13" s="16">
        <f t="shared" si="7"/>
        <v>0</v>
      </c>
      <c r="U13" s="26"/>
      <c r="V13" s="16">
        <f t="shared" si="8"/>
        <v>0</v>
      </c>
      <c r="W13" s="16">
        <f t="shared" si="9"/>
        <v>0</v>
      </c>
      <c r="X13" s="26">
        <v>1</v>
      </c>
      <c r="Y13" s="16">
        <f t="shared" si="10"/>
        <v>21.229999999999997</v>
      </c>
      <c r="Z13" s="16">
        <f t="shared" si="11"/>
        <v>29.5</v>
      </c>
      <c r="AA13" s="16">
        <v>3</v>
      </c>
      <c r="AB13" s="289">
        <f t="shared" si="20"/>
        <v>63.689999999999991</v>
      </c>
      <c r="AC13" s="289">
        <f t="shared" si="21"/>
        <v>88.5</v>
      </c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268"/>
      <c r="AT13" s="16">
        <v>2</v>
      </c>
      <c r="AU13" s="16">
        <v>3</v>
      </c>
      <c r="AV13" s="268"/>
      <c r="AW13" s="52">
        <f t="shared" si="22"/>
        <v>4</v>
      </c>
      <c r="AX13" s="16">
        <f t="shared" si="12"/>
        <v>84.919999999999987</v>
      </c>
      <c r="AY13" s="37">
        <f t="shared" si="13"/>
        <v>118</v>
      </c>
      <c r="AZ13" s="42">
        <f t="shared" si="23"/>
        <v>7.8431372549019607E-2</v>
      </c>
      <c r="BA13" s="37">
        <f t="shared" si="24"/>
        <v>2.3529411764705883</v>
      </c>
      <c r="BB13" s="63">
        <f t="shared" si="14"/>
        <v>69.411764705882362</v>
      </c>
      <c r="BC13" s="26">
        <v>2</v>
      </c>
      <c r="BD13" s="37">
        <f t="shared" si="15"/>
        <v>59</v>
      </c>
      <c r="BE13" s="37">
        <f t="shared" si="16"/>
        <v>25.5</v>
      </c>
      <c r="BF13" s="37">
        <f t="shared" si="17"/>
        <v>3.6428571428571428</v>
      </c>
      <c r="BG13" s="52">
        <f t="shared" si="18"/>
        <v>0.85</v>
      </c>
      <c r="BH13" s="35">
        <f t="shared" si="19"/>
        <v>43699.5</v>
      </c>
    </row>
    <row r="14" spans="1:60" x14ac:dyDescent="0.25">
      <c r="A14" s="118"/>
      <c r="B14" s="17">
        <v>317327</v>
      </c>
      <c r="C14" s="18" t="s">
        <v>557</v>
      </c>
      <c r="D14" s="18" t="s">
        <v>325</v>
      </c>
      <c r="E14" s="57">
        <v>21.229999999999997</v>
      </c>
      <c r="F14" s="57">
        <v>29.5</v>
      </c>
      <c r="G14" s="58">
        <v>59</v>
      </c>
      <c r="H14" s="261"/>
      <c r="I14" s="26"/>
      <c r="J14" s="16">
        <f t="shared" si="0"/>
        <v>0</v>
      </c>
      <c r="K14" s="16">
        <f t="shared" si="1"/>
        <v>0</v>
      </c>
      <c r="L14" s="26"/>
      <c r="M14" s="16">
        <f t="shared" si="2"/>
        <v>0</v>
      </c>
      <c r="N14" s="16">
        <f t="shared" si="3"/>
        <v>0</v>
      </c>
      <c r="O14" s="26"/>
      <c r="P14" s="16">
        <f t="shared" si="4"/>
        <v>0</v>
      </c>
      <c r="Q14" s="16">
        <f t="shared" si="5"/>
        <v>0</v>
      </c>
      <c r="R14" s="26"/>
      <c r="S14" s="16">
        <f t="shared" si="6"/>
        <v>0</v>
      </c>
      <c r="T14" s="16">
        <f t="shared" si="7"/>
        <v>0</v>
      </c>
      <c r="U14" s="26"/>
      <c r="V14" s="16">
        <f t="shared" si="8"/>
        <v>0</v>
      </c>
      <c r="W14" s="16">
        <f t="shared" si="9"/>
        <v>0</v>
      </c>
      <c r="X14" s="26">
        <v>4</v>
      </c>
      <c r="Y14" s="16">
        <f t="shared" si="10"/>
        <v>84.919999999999987</v>
      </c>
      <c r="Z14" s="16">
        <f t="shared" si="11"/>
        <v>118</v>
      </c>
      <c r="AA14" s="16">
        <v>6</v>
      </c>
      <c r="AB14" s="289">
        <f t="shared" si="20"/>
        <v>127.37999999999998</v>
      </c>
      <c r="AC14" s="289">
        <f t="shared" si="21"/>
        <v>177</v>
      </c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268"/>
      <c r="AT14" s="16">
        <v>2</v>
      </c>
      <c r="AU14" s="16">
        <v>3</v>
      </c>
      <c r="AV14" s="268"/>
      <c r="AW14" s="52">
        <f t="shared" si="22"/>
        <v>10</v>
      </c>
      <c r="AX14" s="16">
        <f t="shared" si="12"/>
        <v>212.29999999999995</v>
      </c>
      <c r="AY14" s="37">
        <f t="shared" si="13"/>
        <v>295</v>
      </c>
      <c r="AZ14" s="42">
        <f t="shared" si="23"/>
        <v>0.19607843137254902</v>
      </c>
      <c r="BA14" s="37">
        <f t="shared" si="24"/>
        <v>5.8823529411764701</v>
      </c>
      <c r="BB14" s="63">
        <f t="shared" si="14"/>
        <v>173.52941176470586</v>
      </c>
      <c r="BC14" s="26">
        <v>13</v>
      </c>
      <c r="BD14" s="37">
        <f t="shared" si="15"/>
        <v>383.5</v>
      </c>
      <c r="BE14" s="37">
        <f t="shared" si="16"/>
        <v>66.3</v>
      </c>
      <c r="BF14" s="37">
        <f t="shared" si="17"/>
        <v>9.4714285714285715</v>
      </c>
      <c r="BG14" s="52">
        <f t="shared" si="18"/>
        <v>2.21</v>
      </c>
      <c r="BH14" s="35">
        <f t="shared" si="19"/>
        <v>43740.3</v>
      </c>
    </row>
    <row r="15" spans="1:60" x14ac:dyDescent="0.25">
      <c r="A15" s="118"/>
      <c r="B15" s="17">
        <v>317333</v>
      </c>
      <c r="C15" s="18" t="s">
        <v>558</v>
      </c>
      <c r="D15" s="18" t="s">
        <v>326</v>
      </c>
      <c r="E15" s="57">
        <v>22.39</v>
      </c>
      <c r="F15" s="57">
        <v>29.5</v>
      </c>
      <c r="G15" s="58">
        <v>59</v>
      </c>
      <c r="H15" s="261"/>
      <c r="I15" s="26"/>
      <c r="J15" s="16">
        <f t="shared" si="0"/>
        <v>0</v>
      </c>
      <c r="K15" s="16">
        <f t="shared" si="1"/>
        <v>0</v>
      </c>
      <c r="L15" s="26"/>
      <c r="M15" s="16">
        <f t="shared" si="2"/>
        <v>0</v>
      </c>
      <c r="N15" s="16">
        <f t="shared" si="3"/>
        <v>0</v>
      </c>
      <c r="O15" s="26"/>
      <c r="P15" s="16">
        <f t="shared" si="4"/>
        <v>0</v>
      </c>
      <c r="Q15" s="16">
        <f t="shared" si="5"/>
        <v>0</v>
      </c>
      <c r="R15" s="26"/>
      <c r="S15" s="16">
        <f t="shared" si="6"/>
        <v>0</v>
      </c>
      <c r="T15" s="16">
        <f t="shared" si="7"/>
        <v>0</v>
      </c>
      <c r="U15" s="26"/>
      <c r="V15" s="16">
        <f t="shared" si="8"/>
        <v>0</v>
      </c>
      <c r="W15" s="16">
        <f t="shared" si="9"/>
        <v>0</v>
      </c>
      <c r="X15" s="26">
        <v>0</v>
      </c>
      <c r="Y15" s="16">
        <f t="shared" si="10"/>
        <v>0</v>
      </c>
      <c r="Z15" s="16">
        <f t="shared" si="11"/>
        <v>0</v>
      </c>
      <c r="AA15" s="16">
        <v>2</v>
      </c>
      <c r="AB15" s="289">
        <f t="shared" si="20"/>
        <v>44.78</v>
      </c>
      <c r="AC15" s="289">
        <f t="shared" si="21"/>
        <v>59</v>
      </c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268"/>
      <c r="AT15" s="16">
        <v>2</v>
      </c>
      <c r="AU15" s="16">
        <v>3</v>
      </c>
      <c r="AV15" s="268"/>
      <c r="AW15" s="52">
        <f t="shared" si="22"/>
        <v>2</v>
      </c>
      <c r="AX15" s="16">
        <f t="shared" si="12"/>
        <v>44.78</v>
      </c>
      <c r="AY15" s="37">
        <f t="shared" si="13"/>
        <v>59</v>
      </c>
      <c r="AZ15" s="42">
        <f t="shared" si="23"/>
        <v>3.9215686274509803E-2</v>
      </c>
      <c r="BA15" s="37">
        <f t="shared" si="24"/>
        <v>1.1764705882352942</v>
      </c>
      <c r="BB15" s="63">
        <f t="shared" si="14"/>
        <v>34.705882352941181</v>
      </c>
      <c r="BC15" s="26">
        <v>11</v>
      </c>
      <c r="BD15" s="37">
        <f t="shared" si="15"/>
        <v>324.5</v>
      </c>
      <c r="BE15" s="37">
        <f t="shared" si="16"/>
        <v>280.5</v>
      </c>
      <c r="BF15" s="37">
        <f t="shared" si="17"/>
        <v>40.071428571428569</v>
      </c>
      <c r="BG15" s="52">
        <f t="shared" si="18"/>
        <v>9.35</v>
      </c>
      <c r="BH15" s="35">
        <f t="shared" si="19"/>
        <v>43954.5</v>
      </c>
    </row>
    <row r="16" spans="1:60" x14ac:dyDescent="0.25">
      <c r="A16" s="118"/>
      <c r="B16" s="17">
        <v>317335</v>
      </c>
      <c r="C16" s="18" t="s">
        <v>559</v>
      </c>
      <c r="D16" s="18" t="s">
        <v>327</v>
      </c>
      <c r="E16" s="57">
        <v>22.39</v>
      </c>
      <c r="F16" s="57">
        <v>29.5</v>
      </c>
      <c r="G16" s="58">
        <v>59</v>
      </c>
      <c r="H16" s="261"/>
      <c r="I16" s="26"/>
      <c r="J16" s="16">
        <f t="shared" si="0"/>
        <v>0</v>
      </c>
      <c r="K16" s="16">
        <f t="shared" si="1"/>
        <v>0</v>
      </c>
      <c r="L16" s="26"/>
      <c r="M16" s="16">
        <f t="shared" si="2"/>
        <v>0</v>
      </c>
      <c r="N16" s="16">
        <f t="shared" si="3"/>
        <v>0</v>
      </c>
      <c r="O16" s="26"/>
      <c r="P16" s="16">
        <f t="shared" si="4"/>
        <v>0</v>
      </c>
      <c r="Q16" s="16">
        <f t="shared" si="5"/>
        <v>0</v>
      </c>
      <c r="R16" s="26"/>
      <c r="S16" s="16">
        <f t="shared" si="6"/>
        <v>0</v>
      </c>
      <c r="T16" s="16">
        <f t="shared" si="7"/>
        <v>0</v>
      </c>
      <c r="U16" s="26"/>
      <c r="V16" s="16">
        <f t="shared" si="8"/>
        <v>0</v>
      </c>
      <c r="W16" s="16">
        <f t="shared" si="9"/>
        <v>0</v>
      </c>
      <c r="X16" s="26">
        <v>0</v>
      </c>
      <c r="Y16" s="16">
        <f t="shared" si="10"/>
        <v>0</v>
      </c>
      <c r="Z16" s="16">
        <f t="shared" si="11"/>
        <v>0</v>
      </c>
      <c r="AA16" s="16">
        <v>5</v>
      </c>
      <c r="AB16" s="289">
        <f t="shared" si="20"/>
        <v>111.95</v>
      </c>
      <c r="AC16" s="289">
        <f t="shared" si="21"/>
        <v>147.5</v>
      </c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268"/>
      <c r="AT16" s="16">
        <v>2</v>
      </c>
      <c r="AU16" s="16">
        <v>3</v>
      </c>
      <c r="AV16" s="268"/>
      <c r="AW16" s="52">
        <f t="shared" si="22"/>
        <v>5</v>
      </c>
      <c r="AX16" s="16">
        <f t="shared" si="12"/>
        <v>111.95</v>
      </c>
      <c r="AY16" s="37">
        <f t="shared" si="13"/>
        <v>147.5</v>
      </c>
      <c r="AZ16" s="42">
        <f t="shared" si="23"/>
        <v>9.8039215686274508E-2</v>
      </c>
      <c r="BA16" s="37">
        <f t="shared" si="24"/>
        <v>2.9411764705882351</v>
      </c>
      <c r="BB16" s="63">
        <f t="shared" si="14"/>
        <v>86.764705882352928</v>
      </c>
      <c r="BC16" s="26">
        <v>31</v>
      </c>
      <c r="BD16" s="37">
        <f t="shared" si="15"/>
        <v>914.5</v>
      </c>
      <c r="BE16" s="37">
        <f t="shared" si="16"/>
        <v>316.2</v>
      </c>
      <c r="BF16" s="37">
        <f t="shared" si="17"/>
        <v>45.171428571428571</v>
      </c>
      <c r="BG16" s="52">
        <f t="shared" si="18"/>
        <v>10.54</v>
      </c>
      <c r="BH16" s="35">
        <f t="shared" si="19"/>
        <v>43990.2</v>
      </c>
    </row>
    <row r="17" spans="1:60" x14ac:dyDescent="0.25">
      <c r="A17" s="118"/>
      <c r="B17" s="17">
        <v>317336</v>
      </c>
      <c r="C17" s="18" t="s">
        <v>560</v>
      </c>
      <c r="D17" s="18" t="s">
        <v>328</v>
      </c>
      <c r="E17" s="57">
        <v>22.39</v>
      </c>
      <c r="F17" s="57">
        <v>29.5</v>
      </c>
      <c r="G17" s="58">
        <v>59</v>
      </c>
      <c r="H17" s="261"/>
      <c r="I17" s="26"/>
      <c r="J17" s="16">
        <f t="shared" si="0"/>
        <v>0</v>
      </c>
      <c r="K17" s="16">
        <f t="shared" si="1"/>
        <v>0</v>
      </c>
      <c r="L17" s="26"/>
      <c r="M17" s="16">
        <f t="shared" si="2"/>
        <v>0</v>
      </c>
      <c r="N17" s="16">
        <f t="shared" si="3"/>
        <v>0</v>
      </c>
      <c r="O17" s="26"/>
      <c r="P17" s="16">
        <f t="shared" si="4"/>
        <v>0</v>
      </c>
      <c r="Q17" s="16">
        <f t="shared" si="5"/>
        <v>0</v>
      </c>
      <c r="R17" s="26"/>
      <c r="S17" s="16">
        <f t="shared" si="6"/>
        <v>0</v>
      </c>
      <c r="T17" s="16">
        <f t="shared" si="7"/>
        <v>0</v>
      </c>
      <c r="U17" s="26"/>
      <c r="V17" s="16">
        <f t="shared" si="8"/>
        <v>0</v>
      </c>
      <c r="W17" s="16">
        <f t="shared" si="9"/>
        <v>0</v>
      </c>
      <c r="X17" s="26">
        <v>2</v>
      </c>
      <c r="Y17" s="16">
        <f t="shared" si="10"/>
        <v>44.78</v>
      </c>
      <c r="Z17" s="16">
        <f t="shared" si="11"/>
        <v>59</v>
      </c>
      <c r="AA17" s="16">
        <v>2</v>
      </c>
      <c r="AB17" s="289">
        <f t="shared" si="20"/>
        <v>44.78</v>
      </c>
      <c r="AC17" s="289">
        <f t="shared" si="21"/>
        <v>59</v>
      </c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268"/>
      <c r="AT17" s="16">
        <v>2</v>
      </c>
      <c r="AU17" s="16">
        <v>3</v>
      </c>
      <c r="AV17" s="268"/>
      <c r="AW17" s="52">
        <f t="shared" si="22"/>
        <v>4</v>
      </c>
      <c r="AX17" s="16">
        <f t="shared" si="12"/>
        <v>89.56</v>
      </c>
      <c r="AY17" s="37">
        <f t="shared" si="13"/>
        <v>118</v>
      </c>
      <c r="AZ17" s="42">
        <f t="shared" si="23"/>
        <v>7.8431372549019607E-2</v>
      </c>
      <c r="BA17" s="37">
        <f t="shared" si="24"/>
        <v>2.3529411764705883</v>
      </c>
      <c r="BB17" s="63">
        <f t="shared" si="14"/>
        <v>69.411764705882362</v>
      </c>
      <c r="BC17" s="26">
        <v>11</v>
      </c>
      <c r="BD17" s="37">
        <f t="shared" si="15"/>
        <v>324.5</v>
      </c>
      <c r="BE17" s="37">
        <f t="shared" si="16"/>
        <v>140.25</v>
      </c>
      <c r="BF17" s="37">
        <f t="shared" si="17"/>
        <v>20.035714285714285</v>
      </c>
      <c r="BG17" s="52">
        <f t="shared" si="18"/>
        <v>4.6749999999999998</v>
      </c>
      <c r="BH17" s="35">
        <f t="shared" si="19"/>
        <v>43814.25</v>
      </c>
    </row>
    <row r="18" spans="1:60" x14ac:dyDescent="0.25">
      <c r="A18" s="118"/>
      <c r="B18" s="17">
        <v>317339</v>
      </c>
      <c r="C18" s="18" t="s">
        <v>561</v>
      </c>
      <c r="D18" s="18" t="s">
        <v>329</v>
      </c>
      <c r="E18" s="57">
        <v>22.39</v>
      </c>
      <c r="F18" s="57">
        <v>29.5</v>
      </c>
      <c r="G18" s="58">
        <v>59</v>
      </c>
      <c r="H18" s="261"/>
      <c r="I18" s="26"/>
      <c r="J18" s="16">
        <f t="shared" si="0"/>
        <v>0</v>
      </c>
      <c r="K18" s="16">
        <f t="shared" si="1"/>
        <v>0</v>
      </c>
      <c r="L18" s="26"/>
      <c r="M18" s="16">
        <f t="shared" si="2"/>
        <v>0</v>
      </c>
      <c r="N18" s="16">
        <f t="shared" si="3"/>
        <v>0</v>
      </c>
      <c r="O18" s="26"/>
      <c r="P18" s="16">
        <f t="shared" si="4"/>
        <v>0</v>
      </c>
      <c r="Q18" s="16">
        <f t="shared" si="5"/>
        <v>0</v>
      </c>
      <c r="R18" s="26"/>
      <c r="S18" s="16">
        <f t="shared" si="6"/>
        <v>0</v>
      </c>
      <c r="T18" s="16">
        <f t="shared" si="7"/>
        <v>0</v>
      </c>
      <c r="U18" s="26"/>
      <c r="V18" s="16">
        <f t="shared" si="8"/>
        <v>0</v>
      </c>
      <c r="W18" s="16">
        <f t="shared" si="9"/>
        <v>0</v>
      </c>
      <c r="X18" s="26">
        <v>1</v>
      </c>
      <c r="Y18" s="16">
        <f t="shared" si="10"/>
        <v>22.39</v>
      </c>
      <c r="Z18" s="16">
        <f t="shared" si="11"/>
        <v>29.5</v>
      </c>
      <c r="AA18" s="16">
        <v>5</v>
      </c>
      <c r="AB18" s="289">
        <f t="shared" si="20"/>
        <v>111.95</v>
      </c>
      <c r="AC18" s="289">
        <f t="shared" si="21"/>
        <v>147.5</v>
      </c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268"/>
      <c r="AT18" s="16">
        <v>2</v>
      </c>
      <c r="AU18" s="16">
        <v>3</v>
      </c>
      <c r="AV18" s="268"/>
      <c r="AW18" s="52">
        <f t="shared" si="22"/>
        <v>6</v>
      </c>
      <c r="AX18" s="16">
        <f t="shared" si="12"/>
        <v>134.34</v>
      </c>
      <c r="AY18" s="37">
        <f t="shared" si="13"/>
        <v>177</v>
      </c>
      <c r="AZ18" s="42">
        <f t="shared" si="23"/>
        <v>0.11764705882352941</v>
      </c>
      <c r="BA18" s="37">
        <f t="shared" si="24"/>
        <v>3.5294117647058822</v>
      </c>
      <c r="BB18" s="63">
        <f t="shared" si="14"/>
        <v>104.11764705882352</v>
      </c>
      <c r="BC18" s="26">
        <v>25</v>
      </c>
      <c r="BD18" s="37">
        <f t="shared" si="15"/>
        <v>737.5</v>
      </c>
      <c r="BE18" s="37">
        <f t="shared" si="16"/>
        <v>212.5</v>
      </c>
      <c r="BF18" s="37">
        <f t="shared" si="17"/>
        <v>30.357142857142858</v>
      </c>
      <c r="BG18" s="52">
        <f t="shared" si="18"/>
        <v>7.083333333333333</v>
      </c>
      <c r="BH18" s="35">
        <f t="shared" si="19"/>
        <v>43886.5</v>
      </c>
    </row>
    <row r="19" spans="1:60" x14ac:dyDescent="0.25">
      <c r="A19" s="118"/>
      <c r="B19" s="17">
        <v>317343</v>
      </c>
      <c r="C19" s="18" t="s">
        <v>562</v>
      </c>
      <c r="D19" s="18" t="s">
        <v>330</v>
      </c>
      <c r="E19" s="57">
        <v>22.39</v>
      </c>
      <c r="F19" s="57">
        <v>29.5</v>
      </c>
      <c r="G19" s="58">
        <v>59</v>
      </c>
      <c r="H19" s="261"/>
      <c r="I19" s="26"/>
      <c r="J19" s="16">
        <f t="shared" si="0"/>
        <v>0</v>
      </c>
      <c r="K19" s="16">
        <f t="shared" si="1"/>
        <v>0</v>
      </c>
      <c r="L19" s="26"/>
      <c r="M19" s="16">
        <f t="shared" si="2"/>
        <v>0</v>
      </c>
      <c r="N19" s="16">
        <f t="shared" si="3"/>
        <v>0</v>
      </c>
      <c r="O19" s="26"/>
      <c r="P19" s="16">
        <f t="shared" si="4"/>
        <v>0</v>
      </c>
      <c r="Q19" s="16">
        <f t="shared" si="5"/>
        <v>0</v>
      </c>
      <c r="R19" s="26"/>
      <c r="S19" s="16">
        <f t="shared" si="6"/>
        <v>0</v>
      </c>
      <c r="T19" s="16">
        <f t="shared" si="7"/>
        <v>0</v>
      </c>
      <c r="U19" s="26"/>
      <c r="V19" s="16">
        <f t="shared" si="8"/>
        <v>0</v>
      </c>
      <c r="W19" s="16">
        <f t="shared" si="9"/>
        <v>0</v>
      </c>
      <c r="X19" s="26">
        <v>0</v>
      </c>
      <c r="Y19" s="16">
        <f t="shared" si="10"/>
        <v>0</v>
      </c>
      <c r="Z19" s="16">
        <f t="shared" si="11"/>
        <v>0</v>
      </c>
      <c r="AA19" s="16">
        <v>2</v>
      </c>
      <c r="AB19" s="289">
        <f t="shared" si="20"/>
        <v>44.78</v>
      </c>
      <c r="AC19" s="289">
        <f t="shared" si="21"/>
        <v>59</v>
      </c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268"/>
      <c r="AT19" s="16">
        <v>2</v>
      </c>
      <c r="AU19" s="16">
        <v>3</v>
      </c>
      <c r="AV19" s="268"/>
      <c r="AW19" s="52">
        <f t="shared" si="22"/>
        <v>2</v>
      </c>
      <c r="AX19" s="16">
        <f t="shared" si="12"/>
        <v>44.78</v>
      </c>
      <c r="AY19" s="37">
        <f t="shared" si="13"/>
        <v>59</v>
      </c>
      <c r="AZ19" s="42">
        <f t="shared" si="23"/>
        <v>3.9215686274509803E-2</v>
      </c>
      <c r="BA19" s="37">
        <f t="shared" si="24"/>
        <v>1.1764705882352942</v>
      </c>
      <c r="BB19" s="63">
        <f t="shared" si="14"/>
        <v>34.705882352941181</v>
      </c>
      <c r="BC19" s="26">
        <v>45</v>
      </c>
      <c r="BD19" s="37">
        <f t="shared" si="15"/>
        <v>1327.5</v>
      </c>
      <c r="BE19" s="37">
        <f t="shared" si="16"/>
        <v>1147.5</v>
      </c>
      <c r="BF19" s="37">
        <f t="shared" si="17"/>
        <v>163.92857142857142</v>
      </c>
      <c r="BG19" s="52">
        <f t="shared" si="18"/>
        <v>38.25</v>
      </c>
      <c r="BH19" s="35">
        <f t="shared" si="19"/>
        <v>44821.5</v>
      </c>
    </row>
    <row r="20" spans="1:60" x14ac:dyDescent="0.25">
      <c r="A20" s="118"/>
      <c r="B20" s="17">
        <v>317345</v>
      </c>
      <c r="C20" s="18" t="s">
        <v>563</v>
      </c>
      <c r="D20" s="18" t="s">
        <v>331</v>
      </c>
      <c r="E20" s="57">
        <v>22.39</v>
      </c>
      <c r="F20" s="57">
        <v>29.5</v>
      </c>
      <c r="G20" s="58">
        <v>59</v>
      </c>
      <c r="H20" s="261"/>
      <c r="I20" s="26"/>
      <c r="J20" s="16">
        <f t="shared" si="0"/>
        <v>0</v>
      </c>
      <c r="K20" s="16">
        <f t="shared" si="1"/>
        <v>0</v>
      </c>
      <c r="L20" s="26"/>
      <c r="M20" s="16">
        <f t="shared" si="2"/>
        <v>0</v>
      </c>
      <c r="N20" s="16">
        <f t="shared" si="3"/>
        <v>0</v>
      </c>
      <c r="O20" s="26"/>
      <c r="P20" s="16">
        <f t="shared" si="4"/>
        <v>0</v>
      </c>
      <c r="Q20" s="16">
        <f t="shared" si="5"/>
        <v>0</v>
      </c>
      <c r="R20" s="26"/>
      <c r="S20" s="16">
        <f t="shared" si="6"/>
        <v>0</v>
      </c>
      <c r="T20" s="16">
        <f t="shared" si="7"/>
        <v>0</v>
      </c>
      <c r="U20" s="26"/>
      <c r="V20" s="16">
        <f t="shared" si="8"/>
        <v>0</v>
      </c>
      <c r="W20" s="16">
        <f t="shared" si="9"/>
        <v>0</v>
      </c>
      <c r="X20" s="26">
        <v>0</v>
      </c>
      <c r="Y20" s="16">
        <f t="shared" si="10"/>
        <v>0</v>
      </c>
      <c r="Z20" s="16">
        <f t="shared" si="11"/>
        <v>0</v>
      </c>
      <c r="AA20" s="16">
        <v>4</v>
      </c>
      <c r="AB20" s="289">
        <f t="shared" si="20"/>
        <v>89.56</v>
      </c>
      <c r="AC20" s="289">
        <f t="shared" si="21"/>
        <v>118</v>
      </c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268"/>
      <c r="AT20" s="16">
        <v>2</v>
      </c>
      <c r="AU20" s="16">
        <v>3</v>
      </c>
      <c r="AV20" s="268"/>
      <c r="AW20" s="52">
        <f t="shared" si="22"/>
        <v>4</v>
      </c>
      <c r="AX20" s="16">
        <f t="shared" si="12"/>
        <v>89.56</v>
      </c>
      <c r="AY20" s="37">
        <f t="shared" si="13"/>
        <v>118</v>
      </c>
      <c r="AZ20" s="42">
        <f t="shared" si="23"/>
        <v>7.8431372549019607E-2</v>
      </c>
      <c r="BA20" s="37">
        <f t="shared" si="24"/>
        <v>2.3529411764705883</v>
      </c>
      <c r="BB20" s="63">
        <f t="shared" si="14"/>
        <v>69.411764705882362</v>
      </c>
      <c r="BC20" s="26">
        <v>31</v>
      </c>
      <c r="BD20" s="37">
        <f t="shared" si="15"/>
        <v>914.5</v>
      </c>
      <c r="BE20" s="37">
        <f t="shared" si="16"/>
        <v>395.25</v>
      </c>
      <c r="BF20" s="37">
        <f t="shared" si="17"/>
        <v>56.464285714285715</v>
      </c>
      <c r="BG20" s="52">
        <f t="shared" si="18"/>
        <v>13.175000000000001</v>
      </c>
      <c r="BH20" s="35">
        <f t="shared" si="19"/>
        <v>44069.25</v>
      </c>
    </row>
    <row r="21" spans="1:60" x14ac:dyDescent="0.25">
      <c r="A21" s="118"/>
      <c r="B21" s="17">
        <v>663479</v>
      </c>
      <c r="C21" s="18" t="s">
        <v>564</v>
      </c>
      <c r="D21" s="18" t="s">
        <v>332</v>
      </c>
      <c r="E21" s="57">
        <v>102.13</v>
      </c>
      <c r="F21" s="57">
        <v>150</v>
      </c>
      <c r="G21" s="58">
        <v>309</v>
      </c>
      <c r="H21" s="261"/>
      <c r="I21" s="26"/>
      <c r="J21" s="16">
        <f t="shared" si="0"/>
        <v>0</v>
      </c>
      <c r="K21" s="16">
        <f t="shared" si="1"/>
        <v>0</v>
      </c>
      <c r="L21" s="26"/>
      <c r="M21" s="16">
        <f t="shared" si="2"/>
        <v>0</v>
      </c>
      <c r="N21" s="16">
        <f t="shared" si="3"/>
        <v>0</v>
      </c>
      <c r="O21" s="26"/>
      <c r="P21" s="16">
        <f t="shared" si="4"/>
        <v>0</v>
      </c>
      <c r="Q21" s="16">
        <f t="shared" si="5"/>
        <v>0</v>
      </c>
      <c r="R21" s="26"/>
      <c r="S21" s="16">
        <f t="shared" si="6"/>
        <v>0</v>
      </c>
      <c r="T21" s="16">
        <f t="shared" si="7"/>
        <v>0</v>
      </c>
      <c r="U21" s="26"/>
      <c r="V21" s="16">
        <f t="shared" si="8"/>
        <v>0</v>
      </c>
      <c r="W21" s="16">
        <f t="shared" si="9"/>
        <v>0</v>
      </c>
      <c r="X21" s="26">
        <v>0</v>
      </c>
      <c r="Y21" s="16">
        <f t="shared" si="10"/>
        <v>0</v>
      </c>
      <c r="Z21" s="16">
        <f t="shared" si="11"/>
        <v>0</v>
      </c>
      <c r="AA21" s="16">
        <v>0</v>
      </c>
      <c r="AB21" s="289">
        <f t="shared" si="20"/>
        <v>0</v>
      </c>
      <c r="AC21" s="289">
        <f t="shared" si="21"/>
        <v>0</v>
      </c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268"/>
      <c r="AT21" s="16">
        <v>2</v>
      </c>
      <c r="AU21" s="16">
        <v>3</v>
      </c>
      <c r="AV21" s="268"/>
      <c r="AW21" s="52">
        <f t="shared" si="22"/>
        <v>0</v>
      </c>
      <c r="AX21" s="16">
        <f t="shared" si="12"/>
        <v>0</v>
      </c>
      <c r="AY21" s="37">
        <f t="shared" si="13"/>
        <v>0</v>
      </c>
      <c r="AZ21" s="42">
        <f t="shared" si="23"/>
        <v>0</v>
      </c>
      <c r="BA21" s="37">
        <f t="shared" si="24"/>
        <v>0</v>
      </c>
      <c r="BB21" s="63">
        <f t="shared" si="14"/>
        <v>0</v>
      </c>
      <c r="BC21" s="26">
        <v>54</v>
      </c>
      <c r="BD21" s="37">
        <f t="shared" si="15"/>
        <v>8100</v>
      </c>
      <c r="BE21" s="37" t="str">
        <f t="shared" si="16"/>
        <v>-</v>
      </c>
      <c r="BF21" s="37" t="str">
        <f t="shared" si="17"/>
        <v>-</v>
      </c>
      <c r="BG21" s="52" t="str">
        <f t="shared" si="18"/>
        <v>-</v>
      </c>
      <c r="BH21" s="35" t="str">
        <f t="shared" si="19"/>
        <v>-</v>
      </c>
    </row>
    <row r="22" spans="1:60" x14ac:dyDescent="0.25">
      <c r="A22" s="118"/>
      <c r="B22" s="17">
        <v>663480</v>
      </c>
      <c r="C22" s="18" t="s">
        <v>565</v>
      </c>
      <c r="D22" s="18" t="s">
        <v>333</v>
      </c>
      <c r="E22" s="57">
        <v>18.130000000000013</v>
      </c>
      <c r="F22" s="57">
        <v>49.5</v>
      </c>
      <c r="G22" s="58">
        <v>109</v>
      </c>
      <c r="H22" s="261"/>
      <c r="I22" s="26"/>
      <c r="J22" s="16">
        <f t="shared" si="0"/>
        <v>0</v>
      </c>
      <c r="K22" s="16">
        <f t="shared" si="1"/>
        <v>0</v>
      </c>
      <c r="L22" s="26"/>
      <c r="M22" s="16">
        <f t="shared" si="2"/>
        <v>0</v>
      </c>
      <c r="N22" s="16">
        <f t="shared" si="3"/>
        <v>0</v>
      </c>
      <c r="O22" s="26"/>
      <c r="P22" s="16">
        <f t="shared" si="4"/>
        <v>0</v>
      </c>
      <c r="Q22" s="16">
        <f t="shared" si="5"/>
        <v>0</v>
      </c>
      <c r="R22" s="26"/>
      <c r="S22" s="16">
        <f t="shared" si="6"/>
        <v>0</v>
      </c>
      <c r="T22" s="16">
        <f t="shared" si="7"/>
        <v>0</v>
      </c>
      <c r="U22" s="26"/>
      <c r="V22" s="16">
        <f t="shared" si="8"/>
        <v>0</v>
      </c>
      <c r="W22" s="16">
        <f t="shared" si="9"/>
        <v>0</v>
      </c>
      <c r="X22" s="26">
        <v>0</v>
      </c>
      <c r="Y22" s="16">
        <f t="shared" si="10"/>
        <v>0</v>
      </c>
      <c r="Z22" s="16">
        <f t="shared" si="11"/>
        <v>0</v>
      </c>
      <c r="AA22" s="16">
        <v>1</v>
      </c>
      <c r="AB22" s="289">
        <f t="shared" si="20"/>
        <v>18.130000000000013</v>
      </c>
      <c r="AC22" s="289">
        <f t="shared" si="21"/>
        <v>49.5</v>
      </c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268"/>
      <c r="AT22" s="16">
        <v>2</v>
      </c>
      <c r="AU22" s="16">
        <v>3</v>
      </c>
      <c r="AV22" s="268"/>
      <c r="AW22" s="52">
        <f t="shared" si="22"/>
        <v>1</v>
      </c>
      <c r="AX22" s="16">
        <f t="shared" si="12"/>
        <v>18.130000000000013</v>
      </c>
      <c r="AY22" s="37">
        <f t="shared" si="13"/>
        <v>49.5</v>
      </c>
      <c r="AZ22" s="42">
        <f t="shared" si="23"/>
        <v>1.9607843137254902E-2</v>
      </c>
      <c r="BA22" s="37">
        <f t="shared" si="24"/>
        <v>0.58823529411764708</v>
      </c>
      <c r="BB22" s="63">
        <f t="shared" si="14"/>
        <v>29.117647058823529</v>
      </c>
      <c r="BC22" s="26">
        <v>61</v>
      </c>
      <c r="BD22" s="37">
        <f t="shared" si="15"/>
        <v>3019.5</v>
      </c>
      <c r="BE22" s="37">
        <f t="shared" si="16"/>
        <v>3111</v>
      </c>
      <c r="BF22" s="37">
        <f t="shared" si="17"/>
        <v>444.42857142857144</v>
      </c>
      <c r="BG22" s="52">
        <f t="shared" si="18"/>
        <v>103.7</v>
      </c>
      <c r="BH22" s="35">
        <f t="shared" si="19"/>
        <v>46785</v>
      </c>
    </row>
    <row r="23" spans="1:60" x14ac:dyDescent="0.25">
      <c r="A23" s="118"/>
      <c r="B23" s="17">
        <v>663481</v>
      </c>
      <c r="C23" s="18" t="s">
        <v>566</v>
      </c>
      <c r="D23" s="18" t="s">
        <v>334</v>
      </c>
      <c r="E23" s="57">
        <v>18.13</v>
      </c>
      <c r="F23" s="57">
        <v>49.5</v>
      </c>
      <c r="G23" s="58">
        <v>109</v>
      </c>
      <c r="H23" s="261"/>
      <c r="I23" s="26"/>
      <c r="J23" s="16">
        <f t="shared" si="0"/>
        <v>0</v>
      </c>
      <c r="K23" s="16">
        <f t="shared" si="1"/>
        <v>0</v>
      </c>
      <c r="L23" s="26"/>
      <c r="M23" s="16">
        <f t="shared" si="2"/>
        <v>0</v>
      </c>
      <c r="N23" s="16">
        <f t="shared" si="3"/>
        <v>0</v>
      </c>
      <c r="O23" s="26"/>
      <c r="P23" s="16">
        <f t="shared" si="4"/>
        <v>0</v>
      </c>
      <c r="Q23" s="16">
        <f t="shared" si="5"/>
        <v>0</v>
      </c>
      <c r="R23" s="26"/>
      <c r="S23" s="16">
        <f t="shared" si="6"/>
        <v>0</v>
      </c>
      <c r="T23" s="16">
        <f t="shared" si="7"/>
        <v>0</v>
      </c>
      <c r="U23" s="26"/>
      <c r="V23" s="16">
        <f t="shared" si="8"/>
        <v>0</v>
      </c>
      <c r="W23" s="16">
        <f t="shared" si="9"/>
        <v>0</v>
      </c>
      <c r="X23" s="26">
        <v>0</v>
      </c>
      <c r="Y23" s="16">
        <f t="shared" si="10"/>
        <v>0</v>
      </c>
      <c r="Z23" s="16">
        <f t="shared" si="11"/>
        <v>0</v>
      </c>
      <c r="AA23" s="16">
        <v>1</v>
      </c>
      <c r="AB23" s="289">
        <f t="shared" si="20"/>
        <v>18.13</v>
      </c>
      <c r="AC23" s="289">
        <f t="shared" si="21"/>
        <v>49.5</v>
      </c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268"/>
      <c r="AT23" s="16">
        <v>2</v>
      </c>
      <c r="AU23" s="16">
        <v>3</v>
      </c>
      <c r="AV23" s="268"/>
      <c r="AW23" s="52">
        <f t="shared" si="22"/>
        <v>1</v>
      </c>
      <c r="AX23" s="16">
        <f t="shared" si="12"/>
        <v>18.13</v>
      </c>
      <c r="AY23" s="37">
        <f t="shared" si="13"/>
        <v>49.5</v>
      </c>
      <c r="AZ23" s="42">
        <f t="shared" si="23"/>
        <v>1.9607843137254902E-2</v>
      </c>
      <c r="BA23" s="37">
        <f t="shared" si="24"/>
        <v>0.58823529411764708</v>
      </c>
      <c r="BB23" s="63">
        <f t="shared" si="14"/>
        <v>29.117647058823529</v>
      </c>
      <c r="BC23" s="26">
        <v>61</v>
      </c>
      <c r="BD23" s="37">
        <f t="shared" si="15"/>
        <v>3019.5</v>
      </c>
      <c r="BE23" s="37">
        <f t="shared" si="16"/>
        <v>3111</v>
      </c>
      <c r="BF23" s="37">
        <f t="shared" si="17"/>
        <v>444.42857142857144</v>
      </c>
      <c r="BG23" s="52">
        <f t="shared" si="18"/>
        <v>103.7</v>
      </c>
      <c r="BH23" s="35">
        <f t="shared" si="19"/>
        <v>46785</v>
      </c>
    </row>
    <row r="24" spans="1:60" x14ac:dyDescent="0.25">
      <c r="A24" s="118"/>
      <c r="B24" s="17">
        <v>663501</v>
      </c>
      <c r="C24" s="18" t="s">
        <v>567</v>
      </c>
      <c r="D24" s="18" t="s">
        <v>335</v>
      </c>
      <c r="E24" s="57">
        <v>66.22</v>
      </c>
      <c r="F24" s="57">
        <v>114.5</v>
      </c>
      <c r="G24" s="58">
        <v>239</v>
      </c>
      <c r="H24" s="261"/>
      <c r="I24" s="26"/>
      <c r="J24" s="16">
        <f t="shared" si="0"/>
        <v>0</v>
      </c>
      <c r="K24" s="16">
        <f t="shared" si="1"/>
        <v>0</v>
      </c>
      <c r="L24" s="26"/>
      <c r="M24" s="16">
        <f t="shared" si="2"/>
        <v>0</v>
      </c>
      <c r="N24" s="16">
        <f t="shared" si="3"/>
        <v>0</v>
      </c>
      <c r="O24" s="26"/>
      <c r="P24" s="16">
        <f t="shared" si="4"/>
        <v>0</v>
      </c>
      <c r="Q24" s="16">
        <f t="shared" si="5"/>
        <v>0</v>
      </c>
      <c r="R24" s="26"/>
      <c r="S24" s="16">
        <f t="shared" si="6"/>
        <v>0</v>
      </c>
      <c r="T24" s="16">
        <f t="shared" si="7"/>
        <v>0</v>
      </c>
      <c r="U24" s="26"/>
      <c r="V24" s="16">
        <f t="shared" si="8"/>
        <v>0</v>
      </c>
      <c r="W24" s="16">
        <f t="shared" si="9"/>
        <v>0</v>
      </c>
      <c r="X24" s="26">
        <v>0</v>
      </c>
      <c r="Y24" s="16">
        <f t="shared" si="10"/>
        <v>0</v>
      </c>
      <c r="Z24" s="16">
        <f t="shared" si="11"/>
        <v>0</v>
      </c>
      <c r="AA24" s="16">
        <v>0</v>
      </c>
      <c r="AB24" s="289">
        <f t="shared" si="20"/>
        <v>0</v>
      </c>
      <c r="AC24" s="289">
        <f t="shared" si="21"/>
        <v>0</v>
      </c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268"/>
      <c r="AT24" s="16">
        <v>2</v>
      </c>
      <c r="AU24" s="16">
        <v>3</v>
      </c>
      <c r="AV24" s="268"/>
      <c r="AW24" s="52">
        <f t="shared" si="22"/>
        <v>0</v>
      </c>
      <c r="AX24" s="16">
        <f t="shared" si="12"/>
        <v>0</v>
      </c>
      <c r="AY24" s="37">
        <f t="shared" si="13"/>
        <v>0</v>
      </c>
      <c r="AZ24" s="42">
        <f t="shared" si="23"/>
        <v>0</v>
      </c>
      <c r="BA24" s="37">
        <f t="shared" si="24"/>
        <v>0</v>
      </c>
      <c r="BB24" s="63">
        <f t="shared" si="14"/>
        <v>0</v>
      </c>
      <c r="BC24" s="26">
        <v>0</v>
      </c>
      <c r="BD24" s="37">
        <f t="shared" si="15"/>
        <v>0</v>
      </c>
      <c r="BE24" s="37" t="str">
        <f t="shared" si="16"/>
        <v>-</v>
      </c>
      <c r="BF24" s="37" t="str">
        <f t="shared" si="17"/>
        <v>-</v>
      </c>
      <c r="BG24" s="52" t="str">
        <f t="shared" si="18"/>
        <v>-</v>
      </c>
      <c r="BH24" s="35" t="str">
        <f t="shared" si="19"/>
        <v>-</v>
      </c>
    </row>
    <row r="25" spans="1:60" x14ac:dyDescent="0.25">
      <c r="A25" s="118"/>
      <c r="B25" s="17">
        <v>665858</v>
      </c>
      <c r="C25" s="18" t="s">
        <v>568</v>
      </c>
      <c r="D25" s="18" t="s">
        <v>336</v>
      </c>
      <c r="E25" s="57">
        <v>66.220000000000013</v>
      </c>
      <c r="F25" s="57">
        <v>114.5</v>
      </c>
      <c r="G25" s="58">
        <v>239</v>
      </c>
      <c r="H25" s="261"/>
      <c r="I25" s="26"/>
      <c r="J25" s="16">
        <f t="shared" si="0"/>
        <v>0</v>
      </c>
      <c r="K25" s="16">
        <f t="shared" si="1"/>
        <v>0</v>
      </c>
      <c r="L25" s="26"/>
      <c r="M25" s="16">
        <f t="shared" si="2"/>
        <v>0</v>
      </c>
      <c r="N25" s="16">
        <f t="shared" si="3"/>
        <v>0</v>
      </c>
      <c r="O25" s="26"/>
      <c r="P25" s="16">
        <f t="shared" si="4"/>
        <v>0</v>
      </c>
      <c r="Q25" s="16">
        <f t="shared" si="5"/>
        <v>0</v>
      </c>
      <c r="R25" s="26"/>
      <c r="S25" s="16">
        <f t="shared" si="6"/>
        <v>0</v>
      </c>
      <c r="T25" s="16">
        <f t="shared" si="7"/>
        <v>0</v>
      </c>
      <c r="U25" s="26"/>
      <c r="V25" s="16">
        <f t="shared" si="8"/>
        <v>0</v>
      </c>
      <c r="W25" s="16">
        <f t="shared" si="9"/>
        <v>0</v>
      </c>
      <c r="X25" s="26">
        <v>4</v>
      </c>
      <c r="Y25" s="16">
        <f t="shared" si="10"/>
        <v>264.88000000000005</v>
      </c>
      <c r="Z25" s="16">
        <f t="shared" si="11"/>
        <v>458</v>
      </c>
      <c r="AA25" s="16">
        <v>3</v>
      </c>
      <c r="AB25" s="289">
        <f t="shared" si="20"/>
        <v>198.66000000000003</v>
      </c>
      <c r="AC25" s="289">
        <f t="shared" si="21"/>
        <v>343.5</v>
      </c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268"/>
      <c r="AT25" s="16">
        <v>2</v>
      </c>
      <c r="AU25" s="16">
        <v>3</v>
      </c>
      <c r="AV25" s="268"/>
      <c r="AW25" s="52">
        <f t="shared" si="22"/>
        <v>7</v>
      </c>
      <c r="AX25" s="16">
        <f t="shared" si="12"/>
        <v>463.54000000000008</v>
      </c>
      <c r="AY25" s="37">
        <f t="shared" si="13"/>
        <v>801.5</v>
      </c>
      <c r="AZ25" s="42">
        <f t="shared" si="23"/>
        <v>0.13725490196078433</v>
      </c>
      <c r="BA25" s="37">
        <f t="shared" si="24"/>
        <v>4.1176470588235299</v>
      </c>
      <c r="BB25" s="63">
        <f t="shared" si="14"/>
        <v>471.47058823529414</v>
      </c>
      <c r="BC25" s="26">
        <v>3</v>
      </c>
      <c r="BD25" s="37">
        <f t="shared" si="15"/>
        <v>343.5</v>
      </c>
      <c r="BE25" s="37">
        <f t="shared" si="16"/>
        <v>21.857142857142854</v>
      </c>
      <c r="BF25" s="37">
        <f t="shared" si="17"/>
        <v>3.1224489795918364</v>
      </c>
      <c r="BG25" s="52">
        <f t="shared" si="18"/>
        <v>0.72857142857142843</v>
      </c>
      <c r="BH25" s="35">
        <f t="shared" si="19"/>
        <v>43695.857142857145</v>
      </c>
    </row>
    <row r="26" spans="1:60" x14ac:dyDescent="0.25">
      <c r="A26" s="118"/>
      <c r="B26" s="17">
        <v>665859</v>
      </c>
      <c r="C26" s="18" t="s">
        <v>569</v>
      </c>
      <c r="D26" s="18" t="s">
        <v>337</v>
      </c>
      <c r="E26" s="57">
        <v>30.820000000000391</v>
      </c>
      <c r="F26" s="57">
        <v>69.5</v>
      </c>
      <c r="G26" s="58">
        <v>149</v>
      </c>
      <c r="H26" s="261"/>
      <c r="I26" s="26"/>
      <c r="J26" s="16">
        <f t="shared" si="0"/>
        <v>0</v>
      </c>
      <c r="K26" s="16">
        <f t="shared" si="1"/>
        <v>0</v>
      </c>
      <c r="L26" s="26"/>
      <c r="M26" s="16">
        <f t="shared" si="2"/>
        <v>0</v>
      </c>
      <c r="N26" s="16">
        <f t="shared" si="3"/>
        <v>0</v>
      </c>
      <c r="O26" s="26"/>
      <c r="P26" s="16">
        <f t="shared" si="4"/>
        <v>0</v>
      </c>
      <c r="Q26" s="16">
        <f t="shared" si="5"/>
        <v>0</v>
      </c>
      <c r="R26" s="26"/>
      <c r="S26" s="16">
        <f t="shared" si="6"/>
        <v>0</v>
      </c>
      <c r="T26" s="16">
        <f t="shared" si="7"/>
        <v>0</v>
      </c>
      <c r="U26" s="26"/>
      <c r="V26" s="16">
        <f t="shared" si="8"/>
        <v>0</v>
      </c>
      <c r="W26" s="16">
        <f t="shared" si="9"/>
        <v>0</v>
      </c>
      <c r="X26" s="26">
        <v>0</v>
      </c>
      <c r="Y26" s="16">
        <f t="shared" si="10"/>
        <v>0</v>
      </c>
      <c r="Z26" s="16">
        <f t="shared" si="11"/>
        <v>0</v>
      </c>
      <c r="AA26" s="16">
        <v>8</v>
      </c>
      <c r="AB26" s="289">
        <f t="shared" si="20"/>
        <v>246.56000000000313</v>
      </c>
      <c r="AC26" s="289">
        <f t="shared" si="21"/>
        <v>556</v>
      </c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268"/>
      <c r="AT26" s="16">
        <v>2</v>
      </c>
      <c r="AU26" s="16">
        <v>3</v>
      </c>
      <c r="AV26" s="268"/>
      <c r="AW26" s="52">
        <f t="shared" si="22"/>
        <v>8</v>
      </c>
      <c r="AX26" s="16">
        <f t="shared" si="12"/>
        <v>246.56000000000313</v>
      </c>
      <c r="AY26" s="37">
        <f t="shared" si="13"/>
        <v>556</v>
      </c>
      <c r="AZ26" s="42">
        <f t="shared" si="23"/>
        <v>0.15686274509803921</v>
      </c>
      <c r="BA26" s="37">
        <f t="shared" si="24"/>
        <v>4.7058823529411766</v>
      </c>
      <c r="BB26" s="63">
        <f t="shared" si="14"/>
        <v>327.05882352941177</v>
      </c>
      <c r="BC26" s="26">
        <v>44</v>
      </c>
      <c r="BD26" s="37">
        <f t="shared" si="15"/>
        <v>3058</v>
      </c>
      <c r="BE26" s="37">
        <f t="shared" si="16"/>
        <v>280.5</v>
      </c>
      <c r="BF26" s="37">
        <f t="shared" si="17"/>
        <v>40.071428571428569</v>
      </c>
      <c r="BG26" s="52">
        <f t="shared" si="18"/>
        <v>9.35</v>
      </c>
      <c r="BH26" s="35">
        <f t="shared" si="19"/>
        <v>43954.5</v>
      </c>
    </row>
    <row r="27" spans="1:60" x14ac:dyDescent="0.25">
      <c r="A27" s="118"/>
      <c r="B27" s="17">
        <v>665860</v>
      </c>
      <c r="C27" s="18" t="s">
        <v>570</v>
      </c>
      <c r="D27" s="18" t="s">
        <v>338</v>
      </c>
      <c r="E27" s="57">
        <v>27.19</v>
      </c>
      <c r="F27" s="57">
        <v>69.5</v>
      </c>
      <c r="G27" s="58">
        <v>149</v>
      </c>
      <c r="H27" s="261"/>
      <c r="I27" s="26"/>
      <c r="J27" s="16">
        <f t="shared" si="0"/>
        <v>0</v>
      </c>
      <c r="K27" s="16">
        <f t="shared" si="1"/>
        <v>0</v>
      </c>
      <c r="L27" s="26"/>
      <c r="M27" s="16">
        <f t="shared" si="2"/>
        <v>0</v>
      </c>
      <c r="N27" s="16">
        <f t="shared" si="3"/>
        <v>0</v>
      </c>
      <c r="O27" s="26"/>
      <c r="P27" s="16">
        <f t="shared" si="4"/>
        <v>0</v>
      </c>
      <c r="Q27" s="16">
        <f t="shared" si="5"/>
        <v>0</v>
      </c>
      <c r="R27" s="26"/>
      <c r="S27" s="16">
        <f t="shared" si="6"/>
        <v>0</v>
      </c>
      <c r="T27" s="16">
        <f t="shared" si="7"/>
        <v>0</v>
      </c>
      <c r="U27" s="26"/>
      <c r="V27" s="16">
        <f t="shared" si="8"/>
        <v>0</v>
      </c>
      <c r="W27" s="16">
        <f t="shared" si="9"/>
        <v>0</v>
      </c>
      <c r="X27" s="26">
        <v>0</v>
      </c>
      <c r="Y27" s="16">
        <f t="shared" si="10"/>
        <v>0</v>
      </c>
      <c r="Z27" s="16">
        <f t="shared" si="11"/>
        <v>0</v>
      </c>
      <c r="AA27" s="16">
        <v>7</v>
      </c>
      <c r="AB27" s="289">
        <f t="shared" si="20"/>
        <v>190.33</v>
      </c>
      <c r="AC27" s="289">
        <f t="shared" si="21"/>
        <v>486.5</v>
      </c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268"/>
      <c r="AT27" s="16">
        <v>2</v>
      </c>
      <c r="AU27" s="16">
        <v>3</v>
      </c>
      <c r="AV27" s="268"/>
      <c r="AW27" s="52">
        <f t="shared" si="22"/>
        <v>7</v>
      </c>
      <c r="AX27" s="16">
        <f t="shared" si="12"/>
        <v>190.33</v>
      </c>
      <c r="AY27" s="37">
        <f t="shared" si="13"/>
        <v>486.5</v>
      </c>
      <c r="AZ27" s="42">
        <f t="shared" si="23"/>
        <v>0.13725490196078433</v>
      </c>
      <c r="BA27" s="37">
        <f t="shared" si="24"/>
        <v>4.1176470588235299</v>
      </c>
      <c r="BB27" s="63">
        <f t="shared" si="14"/>
        <v>286.1764705882353</v>
      </c>
      <c r="BC27" s="26">
        <v>57</v>
      </c>
      <c r="BD27" s="37">
        <f t="shared" si="15"/>
        <v>3961.5</v>
      </c>
      <c r="BE27" s="37">
        <f t="shared" si="16"/>
        <v>415.28571428571428</v>
      </c>
      <c r="BF27" s="37">
        <f t="shared" si="17"/>
        <v>59.326530612244895</v>
      </c>
      <c r="BG27" s="52">
        <f t="shared" si="18"/>
        <v>13.842857142857143</v>
      </c>
      <c r="BH27" s="35">
        <f t="shared" si="19"/>
        <v>44089.285714285717</v>
      </c>
    </row>
    <row r="28" spans="1:60" x14ac:dyDescent="0.25">
      <c r="A28" s="118"/>
      <c r="B28" s="17">
        <v>665862</v>
      </c>
      <c r="C28" s="18" t="s">
        <v>571</v>
      </c>
      <c r="D28" s="18" t="s">
        <v>339</v>
      </c>
      <c r="E28" s="57">
        <v>23.570000000000004</v>
      </c>
      <c r="F28" s="57">
        <v>49.5</v>
      </c>
      <c r="G28" s="58">
        <v>109</v>
      </c>
      <c r="H28" s="261"/>
      <c r="I28" s="26"/>
      <c r="J28" s="16">
        <f t="shared" si="0"/>
        <v>0</v>
      </c>
      <c r="K28" s="16">
        <f t="shared" si="1"/>
        <v>0</v>
      </c>
      <c r="L28" s="26"/>
      <c r="M28" s="16">
        <f t="shared" si="2"/>
        <v>0</v>
      </c>
      <c r="N28" s="16">
        <f t="shared" si="3"/>
        <v>0</v>
      </c>
      <c r="O28" s="26"/>
      <c r="P28" s="16">
        <f t="shared" si="4"/>
        <v>0</v>
      </c>
      <c r="Q28" s="16">
        <f t="shared" si="5"/>
        <v>0</v>
      </c>
      <c r="R28" s="26"/>
      <c r="S28" s="16">
        <f t="shared" si="6"/>
        <v>0</v>
      </c>
      <c r="T28" s="16">
        <f t="shared" si="7"/>
        <v>0</v>
      </c>
      <c r="U28" s="26"/>
      <c r="V28" s="16">
        <f t="shared" si="8"/>
        <v>0</v>
      </c>
      <c r="W28" s="16">
        <f t="shared" si="9"/>
        <v>0</v>
      </c>
      <c r="X28" s="26">
        <v>1</v>
      </c>
      <c r="Y28" s="16">
        <f t="shared" si="10"/>
        <v>23.570000000000004</v>
      </c>
      <c r="Z28" s="16">
        <f t="shared" si="11"/>
        <v>49.5</v>
      </c>
      <c r="AA28" s="16">
        <v>5</v>
      </c>
      <c r="AB28" s="289">
        <f t="shared" si="20"/>
        <v>117.85000000000002</v>
      </c>
      <c r="AC28" s="289">
        <f t="shared" si="21"/>
        <v>247.5</v>
      </c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268"/>
      <c r="AT28" s="16">
        <v>2</v>
      </c>
      <c r="AU28" s="16">
        <v>3</v>
      </c>
      <c r="AV28" s="268"/>
      <c r="AW28" s="52">
        <f t="shared" si="22"/>
        <v>6</v>
      </c>
      <c r="AX28" s="16">
        <f t="shared" si="12"/>
        <v>141.42000000000002</v>
      </c>
      <c r="AY28" s="37">
        <f t="shared" si="13"/>
        <v>297</v>
      </c>
      <c r="AZ28" s="42">
        <f t="shared" si="23"/>
        <v>0.11764705882352941</v>
      </c>
      <c r="BA28" s="37">
        <f t="shared" si="24"/>
        <v>3.5294117647058822</v>
      </c>
      <c r="BB28" s="63">
        <f t="shared" si="14"/>
        <v>174.70588235294116</v>
      </c>
      <c r="BC28" s="26">
        <v>28</v>
      </c>
      <c r="BD28" s="37">
        <f t="shared" si="15"/>
        <v>1386</v>
      </c>
      <c r="BE28" s="37">
        <f t="shared" si="16"/>
        <v>238</v>
      </c>
      <c r="BF28" s="37">
        <f t="shared" si="17"/>
        <v>34</v>
      </c>
      <c r="BG28" s="52">
        <f t="shared" si="18"/>
        <v>7.9333333333333336</v>
      </c>
      <c r="BH28" s="35">
        <f t="shared" si="19"/>
        <v>43912</v>
      </c>
    </row>
    <row r="29" spans="1:60" x14ac:dyDescent="0.25">
      <c r="A29" s="118"/>
      <c r="B29" s="17">
        <v>671807</v>
      </c>
      <c r="C29" s="18" t="s">
        <v>572</v>
      </c>
      <c r="D29" s="18" t="s">
        <v>340</v>
      </c>
      <c r="E29" s="57">
        <v>23.569999999999997</v>
      </c>
      <c r="F29" s="57">
        <v>49.5</v>
      </c>
      <c r="G29" s="58">
        <v>109</v>
      </c>
      <c r="H29" s="261"/>
      <c r="I29" s="26"/>
      <c r="J29" s="16">
        <f t="shared" si="0"/>
        <v>0</v>
      </c>
      <c r="K29" s="16">
        <f t="shared" si="1"/>
        <v>0</v>
      </c>
      <c r="L29" s="26"/>
      <c r="M29" s="16">
        <f t="shared" si="2"/>
        <v>0</v>
      </c>
      <c r="N29" s="16">
        <f t="shared" si="3"/>
        <v>0</v>
      </c>
      <c r="O29" s="26"/>
      <c r="P29" s="16">
        <f t="shared" si="4"/>
        <v>0</v>
      </c>
      <c r="Q29" s="16">
        <f t="shared" si="5"/>
        <v>0</v>
      </c>
      <c r="R29" s="26"/>
      <c r="S29" s="16">
        <f t="shared" si="6"/>
        <v>0</v>
      </c>
      <c r="T29" s="16">
        <f t="shared" si="7"/>
        <v>0</v>
      </c>
      <c r="U29" s="26"/>
      <c r="V29" s="16">
        <f t="shared" si="8"/>
        <v>0</v>
      </c>
      <c r="W29" s="16">
        <f t="shared" si="9"/>
        <v>0</v>
      </c>
      <c r="X29" s="26">
        <v>0</v>
      </c>
      <c r="Y29" s="16">
        <f t="shared" si="10"/>
        <v>0</v>
      </c>
      <c r="Z29" s="16">
        <f t="shared" si="11"/>
        <v>0</v>
      </c>
      <c r="AA29" s="16">
        <v>1</v>
      </c>
      <c r="AB29" s="289">
        <f t="shared" si="20"/>
        <v>23.569999999999997</v>
      </c>
      <c r="AC29" s="289">
        <f t="shared" si="21"/>
        <v>49.5</v>
      </c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268"/>
      <c r="AT29" s="16">
        <v>2</v>
      </c>
      <c r="AU29" s="16">
        <v>3</v>
      </c>
      <c r="AV29" s="268"/>
      <c r="AW29" s="52">
        <f t="shared" si="22"/>
        <v>1</v>
      </c>
      <c r="AX29" s="16">
        <f t="shared" si="12"/>
        <v>23.569999999999997</v>
      </c>
      <c r="AY29" s="37">
        <f t="shared" si="13"/>
        <v>49.5</v>
      </c>
      <c r="AZ29" s="42">
        <f t="shared" si="23"/>
        <v>1.9607843137254902E-2</v>
      </c>
      <c r="BA29" s="37">
        <f t="shared" si="24"/>
        <v>0.58823529411764708</v>
      </c>
      <c r="BB29" s="63">
        <f t="shared" si="14"/>
        <v>29.117647058823529</v>
      </c>
      <c r="BC29" s="26">
        <v>36</v>
      </c>
      <c r="BD29" s="37">
        <f t="shared" si="15"/>
        <v>1782</v>
      </c>
      <c r="BE29" s="37">
        <f t="shared" si="16"/>
        <v>1836</v>
      </c>
      <c r="BF29" s="37">
        <f t="shared" si="17"/>
        <v>262.28571428571428</v>
      </c>
      <c r="BG29" s="52">
        <f t="shared" si="18"/>
        <v>61.2</v>
      </c>
      <c r="BH29" s="35">
        <f t="shared" si="19"/>
        <v>45510</v>
      </c>
    </row>
    <row r="30" spans="1:60" x14ac:dyDescent="0.25">
      <c r="A30" s="118"/>
      <c r="B30" s="17">
        <v>671812</v>
      </c>
      <c r="C30" s="18" t="s">
        <v>573</v>
      </c>
      <c r="D30" s="18" t="s">
        <v>341</v>
      </c>
      <c r="E30" s="57">
        <v>88.91</v>
      </c>
      <c r="F30" s="57">
        <v>144.5</v>
      </c>
      <c r="G30" s="58">
        <v>299</v>
      </c>
      <c r="H30" s="261"/>
      <c r="I30" s="26"/>
      <c r="J30" s="16">
        <f t="shared" si="0"/>
        <v>0</v>
      </c>
      <c r="K30" s="16">
        <f t="shared" si="1"/>
        <v>0</v>
      </c>
      <c r="L30" s="26"/>
      <c r="M30" s="16">
        <f t="shared" si="2"/>
        <v>0</v>
      </c>
      <c r="N30" s="16">
        <f t="shared" si="3"/>
        <v>0</v>
      </c>
      <c r="O30" s="26"/>
      <c r="P30" s="16">
        <f t="shared" si="4"/>
        <v>0</v>
      </c>
      <c r="Q30" s="16">
        <f t="shared" si="5"/>
        <v>0</v>
      </c>
      <c r="R30" s="26"/>
      <c r="S30" s="16">
        <f t="shared" si="6"/>
        <v>0</v>
      </c>
      <c r="T30" s="16">
        <f t="shared" si="7"/>
        <v>0</v>
      </c>
      <c r="U30" s="26"/>
      <c r="V30" s="16">
        <f t="shared" si="8"/>
        <v>0</v>
      </c>
      <c r="W30" s="16">
        <f t="shared" si="9"/>
        <v>0</v>
      </c>
      <c r="X30" s="26">
        <v>0</v>
      </c>
      <c r="Y30" s="16">
        <f t="shared" si="10"/>
        <v>0</v>
      </c>
      <c r="Z30" s="16">
        <f t="shared" si="11"/>
        <v>0</v>
      </c>
      <c r="AA30" s="16">
        <v>0</v>
      </c>
      <c r="AB30" s="289">
        <f t="shared" si="20"/>
        <v>0</v>
      </c>
      <c r="AC30" s="289">
        <f t="shared" si="21"/>
        <v>0</v>
      </c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268"/>
      <c r="AT30" s="16">
        <v>2</v>
      </c>
      <c r="AU30" s="16">
        <v>3</v>
      </c>
      <c r="AV30" s="268"/>
      <c r="AW30" s="52">
        <f t="shared" si="22"/>
        <v>0</v>
      </c>
      <c r="AX30" s="16">
        <f t="shared" si="12"/>
        <v>0</v>
      </c>
      <c r="AY30" s="37">
        <f t="shared" si="13"/>
        <v>0</v>
      </c>
      <c r="AZ30" s="42">
        <f t="shared" si="23"/>
        <v>0</v>
      </c>
      <c r="BA30" s="37">
        <f t="shared" si="24"/>
        <v>0</v>
      </c>
      <c r="BB30" s="63">
        <f t="shared" si="14"/>
        <v>0</v>
      </c>
      <c r="BC30" s="26">
        <v>0</v>
      </c>
      <c r="BD30" s="37">
        <f t="shared" si="15"/>
        <v>0</v>
      </c>
      <c r="BE30" s="37" t="str">
        <f t="shared" si="16"/>
        <v>-</v>
      </c>
      <c r="BF30" s="37" t="str">
        <f t="shared" si="17"/>
        <v>-</v>
      </c>
      <c r="BG30" s="52" t="str">
        <f t="shared" si="18"/>
        <v>-</v>
      </c>
      <c r="BH30" s="35" t="str">
        <f t="shared" si="19"/>
        <v>-</v>
      </c>
    </row>
    <row r="31" spans="1:60" x14ac:dyDescent="0.25">
      <c r="A31" s="118"/>
      <c r="B31" s="17">
        <v>674011</v>
      </c>
      <c r="C31" s="18" t="s">
        <v>574</v>
      </c>
      <c r="D31" s="18" t="s">
        <v>342</v>
      </c>
      <c r="E31" s="57">
        <v>45.32</v>
      </c>
      <c r="F31" s="57">
        <v>74.5</v>
      </c>
      <c r="G31" s="58">
        <v>159</v>
      </c>
      <c r="H31" s="261"/>
      <c r="I31" s="26"/>
      <c r="J31" s="16">
        <f t="shared" si="0"/>
        <v>0</v>
      </c>
      <c r="K31" s="16">
        <f t="shared" si="1"/>
        <v>0</v>
      </c>
      <c r="L31" s="26"/>
      <c r="M31" s="16">
        <f t="shared" si="2"/>
        <v>0</v>
      </c>
      <c r="N31" s="16">
        <f t="shared" si="3"/>
        <v>0</v>
      </c>
      <c r="O31" s="26"/>
      <c r="P31" s="16">
        <f t="shared" si="4"/>
        <v>0</v>
      </c>
      <c r="Q31" s="16">
        <f t="shared" si="5"/>
        <v>0</v>
      </c>
      <c r="R31" s="26"/>
      <c r="S31" s="16">
        <f t="shared" si="6"/>
        <v>0</v>
      </c>
      <c r="T31" s="16">
        <f t="shared" si="7"/>
        <v>0</v>
      </c>
      <c r="U31" s="26"/>
      <c r="V31" s="16">
        <f t="shared" si="8"/>
        <v>0</v>
      </c>
      <c r="W31" s="16">
        <f t="shared" si="9"/>
        <v>0</v>
      </c>
      <c r="X31" s="26">
        <v>0</v>
      </c>
      <c r="Y31" s="16">
        <f t="shared" si="10"/>
        <v>0</v>
      </c>
      <c r="Z31" s="16">
        <f t="shared" si="11"/>
        <v>0</v>
      </c>
      <c r="AA31" s="16">
        <v>0</v>
      </c>
      <c r="AB31" s="289">
        <f t="shared" si="20"/>
        <v>0</v>
      </c>
      <c r="AC31" s="289">
        <f t="shared" si="21"/>
        <v>0</v>
      </c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268"/>
      <c r="AT31" s="16">
        <v>2</v>
      </c>
      <c r="AU31" s="16">
        <v>3</v>
      </c>
      <c r="AV31" s="268"/>
      <c r="AW31" s="52">
        <f t="shared" si="22"/>
        <v>0</v>
      </c>
      <c r="AX31" s="16">
        <f t="shared" si="12"/>
        <v>0</v>
      </c>
      <c r="AY31" s="37">
        <f t="shared" si="13"/>
        <v>0</v>
      </c>
      <c r="AZ31" s="42">
        <f t="shared" si="23"/>
        <v>0</v>
      </c>
      <c r="BA31" s="37">
        <f t="shared" si="24"/>
        <v>0</v>
      </c>
      <c r="BB31" s="63">
        <f t="shared" si="14"/>
        <v>0</v>
      </c>
      <c r="BC31" s="26">
        <v>0</v>
      </c>
      <c r="BD31" s="37">
        <f t="shared" si="15"/>
        <v>0</v>
      </c>
      <c r="BE31" s="37" t="str">
        <f t="shared" si="16"/>
        <v>-</v>
      </c>
      <c r="BF31" s="37" t="str">
        <f t="shared" si="17"/>
        <v>-</v>
      </c>
      <c r="BG31" s="52" t="str">
        <f t="shared" si="18"/>
        <v>-</v>
      </c>
      <c r="BH31" s="35" t="str">
        <f t="shared" si="19"/>
        <v>-</v>
      </c>
    </row>
    <row r="32" spans="1:60" x14ac:dyDescent="0.25">
      <c r="A32" s="118"/>
      <c r="B32" s="17">
        <v>676636</v>
      </c>
      <c r="C32" s="18" t="s">
        <v>575</v>
      </c>
      <c r="D32" s="18" t="s">
        <v>343</v>
      </c>
      <c r="E32" s="57">
        <v>45.32</v>
      </c>
      <c r="F32" s="57">
        <v>74.5</v>
      </c>
      <c r="G32" s="58">
        <v>159</v>
      </c>
      <c r="H32" s="261"/>
      <c r="I32" s="26"/>
      <c r="J32" s="16">
        <f t="shared" si="0"/>
        <v>0</v>
      </c>
      <c r="K32" s="16">
        <f t="shared" si="1"/>
        <v>0</v>
      </c>
      <c r="L32" s="26"/>
      <c r="M32" s="16">
        <f t="shared" si="2"/>
        <v>0</v>
      </c>
      <c r="N32" s="16">
        <f t="shared" si="3"/>
        <v>0</v>
      </c>
      <c r="O32" s="26"/>
      <c r="P32" s="16">
        <f t="shared" si="4"/>
        <v>0</v>
      </c>
      <c r="Q32" s="16">
        <f t="shared" si="5"/>
        <v>0</v>
      </c>
      <c r="R32" s="26"/>
      <c r="S32" s="16">
        <f t="shared" si="6"/>
        <v>0</v>
      </c>
      <c r="T32" s="16">
        <f t="shared" si="7"/>
        <v>0</v>
      </c>
      <c r="U32" s="26"/>
      <c r="V32" s="16">
        <f t="shared" si="8"/>
        <v>0</v>
      </c>
      <c r="W32" s="16">
        <f t="shared" si="9"/>
        <v>0</v>
      </c>
      <c r="X32" s="26">
        <v>0</v>
      </c>
      <c r="Y32" s="16">
        <f t="shared" si="10"/>
        <v>0</v>
      </c>
      <c r="Z32" s="16">
        <f t="shared" si="11"/>
        <v>0</v>
      </c>
      <c r="AA32" s="16">
        <v>2</v>
      </c>
      <c r="AB32" s="289">
        <f t="shared" si="20"/>
        <v>90.64</v>
      </c>
      <c r="AC32" s="289">
        <f t="shared" si="21"/>
        <v>149</v>
      </c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268"/>
      <c r="AT32" s="16">
        <v>2</v>
      </c>
      <c r="AU32" s="16">
        <v>3</v>
      </c>
      <c r="AV32" s="268"/>
      <c r="AW32" s="52">
        <f t="shared" si="22"/>
        <v>2</v>
      </c>
      <c r="AX32" s="16">
        <f t="shared" si="12"/>
        <v>90.64</v>
      </c>
      <c r="AY32" s="37">
        <f t="shared" si="13"/>
        <v>149</v>
      </c>
      <c r="AZ32" s="42">
        <f t="shared" si="23"/>
        <v>3.9215686274509803E-2</v>
      </c>
      <c r="BA32" s="37">
        <f t="shared" si="24"/>
        <v>1.1764705882352942</v>
      </c>
      <c r="BB32" s="63">
        <f t="shared" si="14"/>
        <v>87.64705882352942</v>
      </c>
      <c r="BC32" s="26">
        <v>58</v>
      </c>
      <c r="BD32" s="37">
        <f t="shared" si="15"/>
        <v>4321</v>
      </c>
      <c r="BE32" s="37">
        <f t="shared" si="16"/>
        <v>1479</v>
      </c>
      <c r="BF32" s="37">
        <f t="shared" si="17"/>
        <v>211.28571428571428</v>
      </c>
      <c r="BG32" s="52">
        <f t="shared" si="18"/>
        <v>49.3</v>
      </c>
      <c r="BH32" s="35">
        <f t="shared" si="19"/>
        <v>45153</v>
      </c>
    </row>
    <row r="33" spans="1:60" x14ac:dyDescent="0.25">
      <c r="A33" s="118"/>
      <c r="B33" s="17">
        <v>676638</v>
      </c>
      <c r="C33" s="18" t="s">
        <v>576</v>
      </c>
      <c r="D33" s="18" t="s">
        <v>344</v>
      </c>
      <c r="E33" s="57">
        <v>45.32</v>
      </c>
      <c r="F33" s="57">
        <v>74.5</v>
      </c>
      <c r="G33" s="58">
        <v>159</v>
      </c>
      <c r="H33" s="261"/>
      <c r="I33" s="26"/>
      <c r="J33" s="16">
        <f t="shared" si="0"/>
        <v>0</v>
      </c>
      <c r="K33" s="16">
        <f t="shared" si="1"/>
        <v>0</v>
      </c>
      <c r="L33" s="26"/>
      <c r="M33" s="16">
        <f t="shared" si="2"/>
        <v>0</v>
      </c>
      <c r="N33" s="16">
        <f t="shared" si="3"/>
        <v>0</v>
      </c>
      <c r="O33" s="26"/>
      <c r="P33" s="16">
        <f t="shared" si="4"/>
        <v>0</v>
      </c>
      <c r="Q33" s="16">
        <f t="shared" si="5"/>
        <v>0</v>
      </c>
      <c r="R33" s="26"/>
      <c r="S33" s="16">
        <f t="shared" si="6"/>
        <v>0</v>
      </c>
      <c r="T33" s="16">
        <f t="shared" si="7"/>
        <v>0</v>
      </c>
      <c r="U33" s="26"/>
      <c r="V33" s="16">
        <f t="shared" si="8"/>
        <v>0</v>
      </c>
      <c r="W33" s="16">
        <f t="shared" si="9"/>
        <v>0</v>
      </c>
      <c r="X33" s="26">
        <v>0</v>
      </c>
      <c r="Y33" s="16">
        <f t="shared" si="10"/>
        <v>0</v>
      </c>
      <c r="Z33" s="16">
        <f t="shared" si="11"/>
        <v>0</v>
      </c>
      <c r="AA33" s="16">
        <v>0</v>
      </c>
      <c r="AB33" s="289">
        <f t="shared" si="20"/>
        <v>0</v>
      </c>
      <c r="AC33" s="289">
        <f t="shared" si="21"/>
        <v>0</v>
      </c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268"/>
      <c r="AT33" s="16">
        <v>2</v>
      </c>
      <c r="AU33" s="16">
        <v>3</v>
      </c>
      <c r="AV33" s="268"/>
      <c r="AW33" s="52">
        <f t="shared" si="22"/>
        <v>0</v>
      </c>
      <c r="AX33" s="16">
        <f t="shared" si="12"/>
        <v>0</v>
      </c>
      <c r="AY33" s="37">
        <f t="shared" si="13"/>
        <v>0</v>
      </c>
      <c r="AZ33" s="42">
        <f t="shared" si="23"/>
        <v>0</v>
      </c>
      <c r="BA33" s="37">
        <f t="shared" si="24"/>
        <v>0</v>
      </c>
      <c r="BB33" s="63">
        <f t="shared" si="14"/>
        <v>0</v>
      </c>
      <c r="BC33" s="26">
        <v>0</v>
      </c>
      <c r="BD33" s="37">
        <f t="shared" si="15"/>
        <v>0</v>
      </c>
      <c r="BE33" s="37" t="str">
        <f t="shared" si="16"/>
        <v>-</v>
      </c>
      <c r="BF33" s="37" t="str">
        <f t="shared" si="17"/>
        <v>-</v>
      </c>
      <c r="BG33" s="52" t="str">
        <f t="shared" si="18"/>
        <v>-</v>
      </c>
      <c r="BH33" s="35" t="str">
        <f t="shared" si="19"/>
        <v>-</v>
      </c>
    </row>
    <row r="34" spans="1:60" x14ac:dyDescent="0.25">
      <c r="A34" s="118"/>
      <c r="B34" s="17">
        <v>676641</v>
      </c>
      <c r="C34" s="18" t="s">
        <v>577</v>
      </c>
      <c r="D34" s="18" t="s">
        <v>345</v>
      </c>
      <c r="E34" s="57">
        <v>15.43</v>
      </c>
      <c r="F34" s="57">
        <v>29.5</v>
      </c>
      <c r="G34" s="58">
        <v>59</v>
      </c>
      <c r="H34" s="261"/>
      <c r="I34" s="26"/>
      <c r="J34" s="16">
        <f t="shared" si="0"/>
        <v>0</v>
      </c>
      <c r="K34" s="16">
        <f t="shared" si="1"/>
        <v>0</v>
      </c>
      <c r="L34" s="26"/>
      <c r="M34" s="16">
        <f t="shared" si="2"/>
        <v>0</v>
      </c>
      <c r="N34" s="16">
        <f t="shared" si="3"/>
        <v>0</v>
      </c>
      <c r="O34" s="26"/>
      <c r="P34" s="16">
        <f t="shared" si="4"/>
        <v>0</v>
      </c>
      <c r="Q34" s="16">
        <f t="shared" si="5"/>
        <v>0</v>
      </c>
      <c r="R34" s="26"/>
      <c r="S34" s="16">
        <f t="shared" si="6"/>
        <v>0</v>
      </c>
      <c r="T34" s="16">
        <f t="shared" si="7"/>
        <v>0</v>
      </c>
      <c r="U34" s="26"/>
      <c r="V34" s="16">
        <f t="shared" si="8"/>
        <v>0</v>
      </c>
      <c r="W34" s="16">
        <f t="shared" si="9"/>
        <v>0</v>
      </c>
      <c r="X34" s="26">
        <v>5</v>
      </c>
      <c r="Y34" s="16">
        <f t="shared" si="10"/>
        <v>77.150000000000006</v>
      </c>
      <c r="Z34" s="16">
        <f t="shared" si="11"/>
        <v>147.5</v>
      </c>
      <c r="AA34" s="16">
        <v>15</v>
      </c>
      <c r="AB34" s="289">
        <f t="shared" si="20"/>
        <v>231.45</v>
      </c>
      <c r="AC34" s="289">
        <f t="shared" si="21"/>
        <v>442.5</v>
      </c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268"/>
      <c r="AT34" s="16">
        <v>2</v>
      </c>
      <c r="AU34" s="16">
        <v>3</v>
      </c>
      <c r="AV34" s="268"/>
      <c r="AW34" s="52">
        <f t="shared" si="22"/>
        <v>20</v>
      </c>
      <c r="AX34" s="16">
        <f t="shared" si="12"/>
        <v>308.60000000000002</v>
      </c>
      <c r="AY34" s="37">
        <f t="shared" si="13"/>
        <v>590</v>
      </c>
      <c r="AZ34" s="42">
        <f t="shared" si="23"/>
        <v>0.39215686274509803</v>
      </c>
      <c r="BA34" s="37">
        <f t="shared" si="24"/>
        <v>11.76470588235294</v>
      </c>
      <c r="BB34" s="63">
        <f t="shared" si="14"/>
        <v>347.05882352941171</v>
      </c>
      <c r="BC34" s="26">
        <v>57</v>
      </c>
      <c r="BD34" s="37">
        <f t="shared" si="15"/>
        <v>1681.5</v>
      </c>
      <c r="BE34" s="37">
        <f t="shared" si="16"/>
        <v>145.35</v>
      </c>
      <c r="BF34" s="37">
        <f t="shared" si="17"/>
        <v>20.764285714285712</v>
      </c>
      <c r="BG34" s="52">
        <f t="shared" si="18"/>
        <v>4.8449999999999998</v>
      </c>
      <c r="BH34" s="35">
        <f t="shared" si="19"/>
        <v>43819.35</v>
      </c>
    </row>
    <row r="35" spans="1:60" x14ac:dyDescent="0.25">
      <c r="A35" s="118"/>
      <c r="B35" s="17">
        <v>676642</v>
      </c>
      <c r="C35" s="18" t="s">
        <v>578</v>
      </c>
      <c r="D35" s="18" t="s">
        <v>346</v>
      </c>
      <c r="E35" s="57">
        <v>15.43</v>
      </c>
      <c r="F35" s="57">
        <v>29.5</v>
      </c>
      <c r="G35" s="58">
        <v>59</v>
      </c>
      <c r="H35" s="261"/>
      <c r="I35" s="26"/>
      <c r="J35" s="16">
        <f t="shared" si="0"/>
        <v>0</v>
      </c>
      <c r="K35" s="16">
        <f t="shared" si="1"/>
        <v>0</v>
      </c>
      <c r="L35" s="26"/>
      <c r="M35" s="16">
        <f t="shared" si="2"/>
        <v>0</v>
      </c>
      <c r="N35" s="16">
        <f t="shared" si="3"/>
        <v>0</v>
      </c>
      <c r="O35" s="26"/>
      <c r="P35" s="16">
        <f t="shared" si="4"/>
        <v>0</v>
      </c>
      <c r="Q35" s="16">
        <f t="shared" si="5"/>
        <v>0</v>
      </c>
      <c r="R35" s="26"/>
      <c r="S35" s="16">
        <f t="shared" si="6"/>
        <v>0</v>
      </c>
      <c r="T35" s="16">
        <f t="shared" si="7"/>
        <v>0</v>
      </c>
      <c r="U35" s="26"/>
      <c r="V35" s="16">
        <f t="shared" si="8"/>
        <v>0</v>
      </c>
      <c r="W35" s="16">
        <f t="shared" si="9"/>
        <v>0</v>
      </c>
      <c r="X35" s="26">
        <v>5</v>
      </c>
      <c r="Y35" s="16">
        <f t="shared" si="10"/>
        <v>77.150000000000006</v>
      </c>
      <c r="Z35" s="16">
        <f t="shared" si="11"/>
        <v>147.5</v>
      </c>
      <c r="AA35" s="16">
        <v>27</v>
      </c>
      <c r="AB35" s="289">
        <f t="shared" si="20"/>
        <v>416.61</v>
      </c>
      <c r="AC35" s="289">
        <f t="shared" si="21"/>
        <v>796.5</v>
      </c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268"/>
      <c r="AT35" s="16">
        <v>2</v>
      </c>
      <c r="AU35" s="16">
        <v>3</v>
      </c>
      <c r="AV35" s="268"/>
      <c r="AW35" s="52">
        <f t="shared" si="22"/>
        <v>32</v>
      </c>
      <c r="AX35" s="16">
        <f t="shared" si="12"/>
        <v>493.76</v>
      </c>
      <c r="AY35" s="37">
        <f t="shared" si="13"/>
        <v>944</v>
      </c>
      <c r="AZ35" s="42">
        <f t="shared" si="23"/>
        <v>0.62745098039215685</v>
      </c>
      <c r="BA35" s="37">
        <f t="shared" si="24"/>
        <v>18.823529411764707</v>
      </c>
      <c r="BB35" s="63">
        <f t="shared" si="14"/>
        <v>555.2941176470589</v>
      </c>
      <c r="BC35" s="26">
        <v>47</v>
      </c>
      <c r="BD35" s="37">
        <f t="shared" si="15"/>
        <v>1386.5</v>
      </c>
      <c r="BE35" s="37">
        <f t="shared" si="16"/>
        <v>74.90625</v>
      </c>
      <c r="BF35" s="37">
        <f t="shared" si="17"/>
        <v>10.700892857142858</v>
      </c>
      <c r="BG35" s="52">
        <f t="shared" si="18"/>
        <v>2.4968750000000002</v>
      </c>
      <c r="BH35" s="35">
        <f t="shared" si="19"/>
        <v>43748.90625</v>
      </c>
    </row>
    <row r="36" spans="1:60" x14ac:dyDescent="0.25">
      <c r="A36" s="118">
        <v>6953156282308</v>
      </c>
      <c r="B36" s="17">
        <v>734835</v>
      </c>
      <c r="C36" s="27" t="s">
        <v>42</v>
      </c>
      <c r="D36" s="27" t="s">
        <v>347</v>
      </c>
      <c r="E36" s="57">
        <v>34.569999999999986</v>
      </c>
      <c r="F36" s="57">
        <v>69.5</v>
      </c>
      <c r="G36" s="58">
        <v>149</v>
      </c>
      <c r="H36" s="261"/>
      <c r="I36" s="26">
        <v>4</v>
      </c>
      <c r="J36" s="16">
        <f>I36*$E36</f>
        <v>138.27999999999994</v>
      </c>
      <c r="K36" s="16">
        <f>I36*$F36</f>
        <v>278</v>
      </c>
      <c r="L36" s="26">
        <v>1</v>
      </c>
      <c r="M36" s="16">
        <f>L36*$E36</f>
        <v>34.569999999999986</v>
      </c>
      <c r="N36" s="16">
        <f>L36*$F36</f>
        <v>69.5</v>
      </c>
      <c r="O36" s="26">
        <v>1</v>
      </c>
      <c r="P36" s="16">
        <f>O36*$E36</f>
        <v>34.569999999999986</v>
      </c>
      <c r="Q36" s="16">
        <f>O36*$F36</f>
        <v>69.5</v>
      </c>
      <c r="R36" s="26">
        <v>0</v>
      </c>
      <c r="S36" s="16">
        <f>R36*$E36</f>
        <v>0</v>
      </c>
      <c r="T36" s="16">
        <f>R36*$F36</f>
        <v>0</v>
      </c>
      <c r="U36" s="26">
        <v>0</v>
      </c>
      <c r="V36" s="16">
        <f>U36*$E36</f>
        <v>0</v>
      </c>
      <c r="W36" s="16">
        <f>U36*$F36</f>
        <v>0</v>
      </c>
      <c r="X36" s="26">
        <v>0</v>
      </c>
      <c r="Y36" s="16">
        <f>X36*$E36</f>
        <v>0</v>
      </c>
      <c r="Z36" s="16">
        <f>X36*$F36</f>
        <v>0</v>
      </c>
      <c r="AA36" s="16">
        <v>0</v>
      </c>
      <c r="AB36" s="289">
        <f t="shared" si="20"/>
        <v>0</v>
      </c>
      <c r="AC36" s="289">
        <f t="shared" si="21"/>
        <v>0</v>
      </c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268"/>
      <c r="AT36" s="16">
        <v>7</v>
      </c>
      <c r="AU36" s="16">
        <v>3</v>
      </c>
      <c r="AV36" s="268"/>
      <c r="AW36" s="52">
        <f t="shared" si="22"/>
        <v>6</v>
      </c>
      <c r="AX36" s="16">
        <f t="shared" ref="AX36:AX99" si="25">AW36*E36</f>
        <v>207.4199999999999</v>
      </c>
      <c r="AY36" s="37">
        <f t="shared" ref="AY36:AY99" si="26">AW36*F36</f>
        <v>417</v>
      </c>
      <c r="AZ36" s="42">
        <f t="shared" si="23"/>
        <v>2.9850746268656716E-2</v>
      </c>
      <c r="BA36" s="37">
        <f t="shared" si="24"/>
        <v>0.89552238805970152</v>
      </c>
      <c r="BB36" s="63">
        <f>BA36*F36</f>
        <v>62.238805970149258</v>
      </c>
      <c r="BC36" s="26">
        <v>0</v>
      </c>
      <c r="BD36" s="37">
        <f t="shared" si="15"/>
        <v>0</v>
      </c>
      <c r="BE36" s="37">
        <f t="shared" si="16"/>
        <v>0</v>
      </c>
      <c r="BF36" s="37">
        <f t="shared" si="17"/>
        <v>0</v>
      </c>
      <c r="BG36" s="52">
        <f t="shared" si="18"/>
        <v>0</v>
      </c>
      <c r="BH36" s="35">
        <f t="shared" si="19"/>
        <v>43674</v>
      </c>
    </row>
    <row r="37" spans="1:60" x14ac:dyDescent="0.25">
      <c r="A37" s="118">
        <v>6953156281479</v>
      </c>
      <c r="B37" s="17">
        <v>734836</v>
      </c>
      <c r="C37" s="18" t="s">
        <v>43</v>
      </c>
      <c r="D37" s="18" t="s">
        <v>348</v>
      </c>
      <c r="E37" s="57">
        <v>51.990000000000009</v>
      </c>
      <c r="F37" s="57">
        <v>69.5</v>
      </c>
      <c r="G37" s="58">
        <v>149</v>
      </c>
      <c r="H37" s="261"/>
      <c r="I37" s="26">
        <v>6</v>
      </c>
      <c r="J37" s="16">
        <f>I37*$E37</f>
        <v>311.94000000000005</v>
      </c>
      <c r="K37" s="16">
        <f>I37*$F37</f>
        <v>417</v>
      </c>
      <c r="L37" s="26">
        <v>4</v>
      </c>
      <c r="M37" s="16">
        <f>L37*$E37</f>
        <v>207.96000000000004</v>
      </c>
      <c r="N37" s="16">
        <f>L37*$F37</f>
        <v>278</v>
      </c>
      <c r="O37" s="26">
        <v>14</v>
      </c>
      <c r="P37" s="16">
        <f>O37*$E37</f>
        <v>727.86000000000013</v>
      </c>
      <c r="Q37" s="16">
        <f>O37*$F37</f>
        <v>973</v>
      </c>
      <c r="R37" s="26">
        <v>6</v>
      </c>
      <c r="S37" s="16">
        <f>R37*$E37</f>
        <v>311.94000000000005</v>
      </c>
      <c r="T37" s="16">
        <f>R37*$F37</f>
        <v>417</v>
      </c>
      <c r="U37" s="26">
        <v>15</v>
      </c>
      <c r="V37" s="16">
        <f>U37*$E37</f>
        <v>779.85000000000014</v>
      </c>
      <c r="W37" s="16">
        <f>U37*$F37</f>
        <v>1042.5</v>
      </c>
      <c r="X37" s="26">
        <v>9</v>
      </c>
      <c r="Y37" s="16">
        <f>X37*$E37</f>
        <v>467.91000000000008</v>
      </c>
      <c r="Z37" s="16">
        <f>X37*$F37</f>
        <v>625.5</v>
      </c>
      <c r="AA37" s="16">
        <v>18</v>
      </c>
      <c r="AB37" s="289">
        <f t="shared" si="20"/>
        <v>935.82000000000016</v>
      </c>
      <c r="AC37" s="289">
        <f t="shared" si="21"/>
        <v>1251</v>
      </c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268"/>
      <c r="AT37" s="16">
        <v>7</v>
      </c>
      <c r="AU37" s="16">
        <v>3</v>
      </c>
      <c r="AV37" s="268"/>
      <c r="AW37" s="52">
        <f t="shared" si="22"/>
        <v>72</v>
      </c>
      <c r="AX37" s="16">
        <f t="shared" si="25"/>
        <v>3743.2800000000007</v>
      </c>
      <c r="AY37" s="37">
        <f t="shared" si="26"/>
        <v>5004</v>
      </c>
      <c r="AZ37" s="42">
        <f t="shared" si="23"/>
        <v>0.35820895522388058</v>
      </c>
      <c r="BA37" s="37">
        <f t="shared" si="24"/>
        <v>10.746268656716417</v>
      </c>
      <c r="BB37" s="63">
        <f t="shared" si="14"/>
        <v>746.86567164179098</v>
      </c>
      <c r="BC37" s="26">
        <v>24</v>
      </c>
      <c r="BD37" s="37">
        <f t="shared" si="15"/>
        <v>1668</v>
      </c>
      <c r="BE37" s="37">
        <f t="shared" si="16"/>
        <v>67</v>
      </c>
      <c r="BF37" s="37">
        <f>IFERROR(BE37/7,"-")</f>
        <v>9.5714285714285712</v>
      </c>
      <c r="BG37" s="52">
        <f t="shared" si="18"/>
        <v>2.2333333333333334</v>
      </c>
      <c r="BH37" s="35">
        <f t="shared" si="19"/>
        <v>43741</v>
      </c>
    </row>
    <row r="38" spans="1:60" x14ac:dyDescent="0.25">
      <c r="A38" s="118">
        <v>6953156282964</v>
      </c>
      <c r="B38" s="17">
        <v>734837</v>
      </c>
      <c r="C38" s="27" t="s">
        <v>44</v>
      </c>
      <c r="D38" s="27" t="s">
        <v>349</v>
      </c>
      <c r="E38" s="57">
        <v>5.2600000000000016</v>
      </c>
      <c r="F38" s="57">
        <v>24.5</v>
      </c>
      <c r="G38" s="58">
        <v>49</v>
      </c>
      <c r="H38" s="261"/>
      <c r="I38" s="26">
        <v>82</v>
      </c>
      <c r="J38" s="16">
        <f t="shared" ref="J38:J101" si="27">I38*$E38</f>
        <v>431.32000000000011</v>
      </c>
      <c r="K38" s="16">
        <f t="shared" ref="K38:K101" si="28">I38*$F38</f>
        <v>2009</v>
      </c>
      <c r="L38" s="26">
        <v>36</v>
      </c>
      <c r="M38" s="16">
        <f t="shared" ref="M38:M101" si="29">L38*$E38</f>
        <v>189.36000000000007</v>
      </c>
      <c r="N38" s="16">
        <f t="shared" ref="N38:N101" si="30">L38*$F38</f>
        <v>882</v>
      </c>
      <c r="O38" s="26">
        <v>40</v>
      </c>
      <c r="P38" s="16">
        <f t="shared" ref="P38:P101" si="31">O38*$E38</f>
        <v>210.40000000000006</v>
      </c>
      <c r="Q38" s="16">
        <f t="shared" ref="Q38:Q101" si="32">O38*$F38</f>
        <v>980</v>
      </c>
      <c r="R38" s="26">
        <v>32</v>
      </c>
      <c r="S38" s="16">
        <f t="shared" ref="S38:S101" si="33">R38*$E38</f>
        <v>168.32000000000005</v>
      </c>
      <c r="T38" s="16">
        <f t="shared" ref="T38:T101" si="34">R38*$F38</f>
        <v>784</v>
      </c>
      <c r="U38" s="26">
        <v>33</v>
      </c>
      <c r="V38" s="16">
        <f t="shared" ref="V38:V101" si="35">U38*$E38</f>
        <v>173.58000000000004</v>
      </c>
      <c r="W38" s="16">
        <f>U38*$F38</f>
        <v>808.5</v>
      </c>
      <c r="X38" s="26">
        <v>25</v>
      </c>
      <c r="Y38" s="16">
        <f t="shared" ref="Y38:Y101" si="36">X38*$E38</f>
        <v>131.50000000000003</v>
      </c>
      <c r="Z38" s="16">
        <f>X38*$F38</f>
        <v>612.5</v>
      </c>
      <c r="AA38" s="16">
        <v>2</v>
      </c>
      <c r="AB38" s="289">
        <f t="shared" si="20"/>
        <v>10.520000000000003</v>
      </c>
      <c r="AC38" s="289">
        <f t="shared" si="21"/>
        <v>49</v>
      </c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268"/>
      <c r="AT38" s="16">
        <v>7</v>
      </c>
      <c r="AU38" s="16">
        <v>3</v>
      </c>
      <c r="AV38" s="268"/>
      <c r="AW38" s="52">
        <f t="shared" si="22"/>
        <v>250</v>
      </c>
      <c r="AX38" s="16">
        <f t="shared" si="25"/>
        <v>1315.0000000000005</v>
      </c>
      <c r="AY38" s="37">
        <f t="shared" si="26"/>
        <v>6125</v>
      </c>
      <c r="AZ38" s="42">
        <f t="shared" si="23"/>
        <v>1.2437810945273631</v>
      </c>
      <c r="BA38" s="37">
        <f t="shared" si="24"/>
        <v>37.31343283582089</v>
      </c>
      <c r="BB38" s="63">
        <f t="shared" si="14"/>
        <v>914.17910447761187</v>
      </c>
      <c r="BC38" s="26">
        <v>10</v>
      </c>
      <c r="BD38" s="37">
        <f t="shared" si="15"/>
        <v>245</v>
      </c>
      <c r="BE38" s="37">
        <f t="shared" si="16"/>
        <v>8.0400000000000009</v>
      </c>
      <c r="BF38" s="37">
        <f t="shared" si="17"/>
        <v>1.1485714285714288</v>
      </c>
      <c r="BG38" s="52">
        <f t="shared" si="18"/>
        <v>0.26800000000000002</v>
      </c>
      <c r="BH38" s="35">
        <f t="shared" si="19"/>
        <v>43682.04</v>
      </c>
    </row>
    <row r="39" spans="1:60" x14ac:dyDescent="0.25">
      <c r="A39" s="109">
        <v>6953156282971</v>
      </c>
      <c r="B39" s="99">
        <v>734838</v>
      </c>
      <c r="C39" s="100" t="s">
        <v>45</v>
      </c>
      <c r="D39" s="100" t="s">
        <v>350</v>
      </c>
      <c r="E39" s="101">
        <v>5.3899999999999917</v>
      </c>
      <c r="F39" s="101">
        <v>24.5</v>
      </c>
      <c r="G39" s="101">
        <v>49</v>
      </c>
      <c r="H39" s="267"/>
      <c r="I39" s="103">
        <v>67</v>
      </c>
      <c r="J39" s="104">
        <f t="shared" si="27"/>
        <v>361.12999999999943</v>
      </c>
      <c r="K39" s="104">
        <f t="shared" si="28"/>
        <v>1641.5</v>
      </c>
      <c r="L39" s="103">
        <v>37</v>
      </c>
      <c r="M39" s="104">
        <f t="shared" si="29"/>
        <v>199.42999999999969</v>
      </c>
      <c r="N39" s="104">
        <f t="shared" si="30"/>
        <v>906.5</v>
      </c>
      <c r="O39" s="103">
        <v>33</v>
      </c>
      <c r="P39" s="104">
        <f t="shared" si="31"/>
        <v>177.86999999999972</v>
      </c>
      <c r="Q39" s="104">
        <f t="shared" si="32"/>
        <v>808.5</v>
      </c>
      <c r="R39" s="103">
        <v>37</v>
      </c>
      <c r="S39" s="104">
        <f t="shared" si="33"/>
        <v>199.42999999999969</v>
      </c>
      <c r="T39" s="104">
        <f t="shared" si="34"/>
        <v>906.5</v>
      </c>
      <c r="U39" s="103">
        <v>36</v>
      </c>
      <c r="V39" s="104">
        <f t="shared" si="35"/>
        <v>194.03999999999971</v>
      </c>
      <c r="W39" s="104">
        <f t="shared" ref="W39:W102" si="37">U39*$F39</f>
        <v>882</v>
      </c>
      <c r="X39" s="103">
        <v>15</v>
      </c>
      <c r="Y39" s="104">
        <f t="shared" si="36"/>
        <v>80.849999999999881</v>
      </c>
      <c r="Z39" s="104">
        <f t="shared" ref="Z39:Z102" si="38">X39*$F39</f>
        <v>367.5</v>
      </c>
      <c r="AA39" s="104">
        <v>15</v>
      </c>
      <c r="AB39" s="289">
        <f t="shared" si="20"/>
        <v>80.849999999999881</v>
      </c>
      <c r="AC39" s="289">
        <f t="shared" si="21"/>
        <v>367.5</v>
      </c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268"/>
      <c r="AT39" s="104">
        <v>7</v>
      </c>
      <c r="AU39" s="104">
        <v>3</v>
      </c>
      <c r="AV39" s="268"/>
      <c r="AW39" s="52">
        <f t="shared" si="22"/>
        <v>240</v>
      </c>
      <c r="AX39" s="104">
        <f t="shared" si="25"/>
        <v>1293.5999999999981</v>
      </c>
      <c r="AY39" s="104">
        <f t="shared" si="26"/>
        <v>5880</v>
      </c>
      <c r="AZ39" s="42">
        <f t="shared" si="23"/>
        <v>1.1940298507462686</v>
      </c>
      <c r="BA39" s="37">
        <f t="shared" si="24"/>
        <v>35.820895522388057</v>
      </c>
      <c r="BB39" s="63">
        <f t="shared" si="14"/>
        <v>877.61194029850742</v>
      </c>
      <c r="BC39" s="103">
        <v>36</v>
      </c>
      <c r="BD39" s="37">
        <f t="shared" si="15"/>
        <v>882</v>
      </c>
      <c r="BE39" s="37">
        <f t="shared" si="16"/>
        <v>30.150000000000002</v>
      </c>
      <c r="BF39" s="37">
        <f t="shared" si="17"/>
        <v>4.3071428571428578</v>
      </c>
      <c r="BG39" s="52">
        <f t="shared" si="18"/>
        <v>1.0050000000000001</v>
      </c>
      <c r="BH39" s="35">
        <f t="shared" si="19"/>
        <v>43704.15</v>
      </c>
    </row>
    <row r="40" spans="1:60" x14ac:dyDescent="0.25">
      <c r="A40" s="119">
        <v>6953156278806</v>
      </c>
      <c r="B40" s="111">
        <v>734839</v>
      </c>
      <c r="C40" s="100" t="s">
        <v>46</v>
      </c>
      <c r="D40" s="100" t="s">
        <v>351</v>
      </c>
      <c r="E40" s="101">
        <v>67.549999999999912</v>
      </c>
      <c r="F40" s="101">
        <v>129.5</v>
      </c>
      <c r="G40" s="112">
        <v>269</v>
      </c>
      <c r="H40" s="261"/>
      <c r="I40" s="103">
        <v>0</v>
      </c>
      <c r="J40" s="104">
        <f t="shared" si="27"/>
        <v>0</v>
      </c>
      <c r="K40" s="104">
        <f t="shared" si="28"/>
        <v>0</v>
      </c>
      <c r="L40" s="103">
        <v>0</v>
      </c>
      <c r="M40" s="104">
        <f t="shared" si="29"/>
        <v>0</v>
      </c>
      <c r="N40" s="104">
        <f t="shared" si="30"/>
        <v>0</v>
      </c>
      <c r="O40" s="103">
        <v>0</v>
      </c>
      <c r="P40" s="104">
        <f t="shared" si="31"/>
        <v>0</v>
      </c>
      <c r="Q40" s="104">
        <f t="shared" si="32"/>
        <v>0</v>
      </c>
      <c r="R40" s="103">
        <v>0</v>
      </c>
      <c r="S40" s="104">
        <f t="shared" si="33"/>
        <v>0</v>
      </c>
      <c r="T40" s="104">
        <f t="shared" si="34"/>
        <v>0</v>
      </c>
      <c r="U40" s="103">
        <v>0</v>
      </c>
      <c r="V40" s="104">
        <f t="shared" si="35"/>
        <v>0</v>
      </c>
      <c r="W40" s="104">
        <f t="shared" si="37"/>
        <v>0</v>
      </c>
      <c r="X40" s="103">
        <v>0</v>
      </c>
      <c r="Y40" s="104">
        <f t="shared" si="36"/>
        <v>0</v>
      </c>
      <c r="Z40" s="104">
        <f t="shared" si="38"/>
        <v>0</v>
      </c>
      <c r="AA40" s="104">
        <v>0</v>
      </c>
      <c r="AB40" s="289">
        <f t="shared" si="20"/>
        <v>0</v>
      </c>
      <c r="AC40" s="289">
        <f t="shared" si="21"/>
        <v>0</v>
      </c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268"/>
      <c r="AT40" s="104">
        <v>7</v>
      </c>
      <c r="AU40" s="104">
        <v>3</v>
      </c>
      <c r="AV40" s="268"/>
      <c r="AW40" s="52">
        <f t="shared" si="22"/>
        <v>0</v>
      </c>
      <c r="AX40" s="104">
        <f t="shared" si="25"/>
        <v>0</v>
      </c>
      <c r="AY40" s="106">
        <f t="shared" si="26"/>
        <v>0</v>
      </c>
      <c r="AZ40" s="42">
        <f t="shared" si="23"/>
        <v>0</v>
      </c>
      <c r="BA40" s="37">
        <f t="shared" si="24"/>
        <v>0</v>
      </c>
      <c r="BB40" s="63">
        <f t="shared" si="14"/>
        <v>0</v>
      </c>
      <c r="BC40" s="103">
        <v>0</v>
      </c>
      <c r="BD40" s="37">
        <f t="shared" si="15"/>
        <v>0</v>
      </c>
      <c r="BE40" s="37" t="str">
        <f t="shared" si="16"/>
        <v>-</v>
      </c>
      <c r="BF40" s="37" t="str">
        <f t="shared" si="17"/>
        <v>-</v>
      </c>
      <c r="BG40" s="52" t="str">
        <f t="shared" si="18"/>
        <v>-</v>
      </c>
      <c r="BH40" s="35" t="str">
        <f t="shared" si="19"/>
        <v>-</v>
      </c>
    </row>
    <row r="41" spans="1:60" x14ac:dyDescent="0.25">
      <c r="A41" s="119">
        <v>6953156278813</v>
      </c>
      <c r="B41" s="111">
        <v>734840</v>
      </c>
      <c r="C41" s="100" t="s">
        <v>47</v>
      </c>
      <c r="D41" s="100" t="s">
        <v>352</v>
      </c>
      <c r="E41" s="101">
        <v>67.55</v>
      </c>
      <c r="F41" s="101">
        <v>129.5</v>
      </c>
      <c r="G41" s="112">
        <v>269</v>
      </c>
      <c r="H41" s="261"/>
      <c r="I41" s="103">
        <v>0</v>
      </c>
      <c r="J41" s="104">
        <f t="shared" si="27"/>
        <v>0</v>
      </c>
      <c r="K41" s="104">
        <f t="shared" si="28"/>
        <v>0</v>
      </c>
      <c r="L41" s="103">
        <v>0</v>
      </c>
      <c r="M41" s="104">
        <f t="shared" si="29"/>
        <v>0</v>
      </c>
      <c r="N41" s="104">
        <f t="shared" si="30"/>
        <v>0</v>
      </c>
      <c r="O41" s="103">
        <v>0</v>
      </c>
      <c r="P41" s="104">
        <f t="shared" si="31"/>
        <v>0</v>
      </c>
      <c r="Q41" s="104">
        <f t="shared" si="32"/>
        <v>0</v>
      </c>
      <c r="R41" s="103">
        <v>0</v>
      </c>
      <c r="S41" s="104">
        <f t="shared" si="33"/>
        <v>0</v>
      </c>
      <c r="T41" s="104">
        <f t="shared" si="34"/>
        <v>0</v>
      </c>
      <c r="U41" s="103">
        <v>0</v>
      </c>
      <c r="V41" s="104">
        <f t="shared" si="35"/>
        <v>0</v>
      </c>
      <c r="W41" s="104">
        <f t="shared" si="37"/>
        <v>0</v>
      </c>
      <c r="X41" s="103">
        <v>0</v>
      </c>
      <c r="Y41" s="104">
        <f t="shared" si="36"/>
        <v>0</v>
      </c>
      <c r="Z41" s="104">
        <f t="shared" si="38"/>
        <v>0</v>
      </c>
      <c r="AA41" s="104">
        <v>0</v>
      </c>
      <c r="AB41" s="289">
        <f t="shared" si="20"/>
        <v>0</v>
      </c>
      <c r="AC41" s="289">
        <f t="shared" si="21"/>
        <v>0</v>
      </c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268"/>
      <c r="AT41" s="104">
        <v>7</v>
      </c>
      <c r="AU41" s="104">
        <v>3</v>
      </c>
      <c r="AV41" s="268"/>
      <c r="AW41" s="52">
        <f t="shared" si="22"/>
        <v>0</v>
      </c>
      <c r="AX41" s="104">
        <f t="shared" si="25"/>
        <v>0</v>
      </c>
      <c r="AY41" s="106">
        <f t="shared" si="26"/>
        <v>0</v>
      </c>
      <c r="AZ41" s="42">
        <f t="shared" si="23"/>
        <v>0</v>
      </c>
      <c r="BA41" s="37">
        <f t="shared" si="24"/>
        <v>0</v>
      </c>
      <c r="BB41" s="63">
        <f t="shared" si="14"/>
        <v>0</v>
      </c>
      <c r="BC41" s="103">
        <v>0</v>
      </c>
      <c r="BD41" s="37">
        <f t="shared" si="15"/>
        <v>0</v>
      </c>
      <c r="BE41" s="37" t="str">
        <f t="shared" si="16"/>
        <v>-</v>
      </c>
      <c r="BF41" s="37" t="str">
        <f t="shared" si="17"/>
        <v>-</v>
      </c>
      <c r="BG41" s="52" t="str">
        <f t="shared" si="18"/>
        <v>-</v>
      </c>
      <c r="BH41" s="35" t="str">
        <f t="shared" si="19"/>
        <v>-</v>
      </c>
    </row>
    <row r="42" spans="1:60" x14ac:dyDescent="0.25">
      <c r="A42" s="119">
        <v>6953156280540</v>
      </c>
      <c r="B42" s="111">
        <v>734841</v>
      </c>
      <c r="C42" s="100" t="s">
        <v>48</v>
      </c>
      <c r="D42" s="100" t="s">
        <v>353</v>
      </c>
      <c r="E42" s="101">
        <v>0</v>
      </c>
      <c r="F42" s="101">
        <v>29.5</v>
      </c>
      <c r="G42" s="112">
        <v>59</v>
      </c>
      <c r="H42" s="261"/>
      <c r="I42" s="103">
        <v>0</v>
      </c>
      <c r="J42" s="104">
        <f t="shared" si="27"/>
        <v>0</v>
      </c>
      <c r="K42" s="104">
        <f t="shared" si="28"/>
        <v>0</v>
      </c>
      <c r="L42" s="103">
        <v>0</v>
      </c>
      <c r="M42" s="104">
        <f t="shared" si="29"/>
        <v>0</v>
      </c>
      <c r="N42" s="104">
        <f t="shared" si="30"/>
        <v>0</v>
      </c>
      <c r="O42" s="103">
        <v>0</v>
      </c>
      <c r="P42" s="104">
        <f t="shared" si="31"/>
        <v>0</v>
      </c>
      <c r="Q42" s="104">
        <f t="shared" si="32"/>
        <v>0</v>
      </c>
      <c r="R42" s="103">
        <v>0</v>
      </c>
      <c r="S42" s="104">
        <f t="shared" si="33"/>
        <v>0</v>
      </c>
      <c r="T42" s="104">
        <f t="shared" si="34"/>
        <v>0</v>
      </c>
      <c r="U42" s="103">
        <v>0</v>
      </c>
      <c r="V42" s="104">
        <f t="shared" si="35"/>
        <v>0</v>
      </c>
      <c r="W42" s="104">
        <f t="shared" si="37"/>
        <v>0</v>
      </c>
      <c r="X42" s="103">
        <v>0</v>
      </c>
      <c r="Y42" s="104">
        <f t="shared" si="36"/>
        <v>0</v>
      </c>
      <c r="Z42" s="104">
        <f t="shared" si="38"/>
        <v>0</v>
      </c>
      <c r="AA42" s="104">
        <v>0</v>
      </c>
      <c r="AB42" s="289">
        <f t="shared" si="20"/>
        <v>0</v>
      </c>
      <c r="AC42" s="289">
        <f t="shared" si="21"/>
        <v>0</v>
      </c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268"/>
      <c r="AT42" s="104">
        <v>7</v>
      </c>
      <c r="AU42" s="104">
        <v>3</v>
      </c>
      <c r="AV42" s="268"/>
      <c r="AW42" s="52">
        <f t="shared" si="22"/>
        <v>0</v>
      </c>
      <c r="AX42" s="104">
        <f t="shared" si="25"/>
        <v>0</v>
      </c>
      <c r="AY42" s="106">
        <f t="shared" si="26"/>
        <v>0</v>
      </c>
      <c r="AZ42" s="42">
        <f t="shared" si="23"/>
        <v>0</v>
      </c>
      <c r="BA42" s="37">
        <f t="shared" si="24"/>
        <v>0</v>
      </c>
      <c r="BB42" s="63">
        <f t="shared" si="14"/>
        <v>0</v>
      </c>
      <c r="BC42" s="103">
        <v>0</v>
      </c>
      <c r="BD42" s="37">
        <f t="shared" si="15"/>
        <v>0</v>
      </c>
      <c r="BE42" s="37" t="str">
        <f t="shared" si="16"/>
        <v>-</v>
      </c>
      <c r="BF42" s="37" t="str">
        <f t="shared" si="17"/>
        <v>-</v>
      </c>
      <c r="BG42" s="52" t="str">
        <f t="shared" si="18"/>
        <v>-</v>
      </c>
      <c r="BH42" s="35" t="str">
        <f t="shared" si="19"/>
        <v>-</v>
      </c>
    </row>
    <row r="43" spans="1:60" x14ac:dyDescent="0.25">
      <c r="A43" s="119">
        <v>6953156280557</v>
      </c>
      <c r="B43" s="111">
        <v>734843</v>
      </c>
      <c r="C43" s="116" t="s">
        <v>49</v>
      </c>
      <c r="D43" s="116" t="s">
        <v>354</v>
      </c>
      <c r="E43" s="101">
        <v>0</v>
      </c>
      <c r="F43" s="101">
        <v>29.5</v>
      </c>
      <c r="G43" s="112">
        <v>59</v>
      </c>
      <c r="H43" s="261"/>
      <c r="I43" s="103">
        <v>0</v>
      </c>
      <c r="J43" s="104">
        <f t="shared" si="27"/>
        <v>0</v>
      </c>
      <c r="K43" s="104">
        <f t="shared" si="28"/>
        <v>0</v>
      </c>
      <c r="L43" s="103">
        <v>0</v>
      </c>
      <c r="M43" s="104">
        <f t="shared" si="29"/>
        <v>0</v>
      </c>
      <c r="N43" s="104">
        <f t="shared" si="30"/>
        <v>0</v>
      </c>
      <c r="O43" s="103">
        <v>0</v>
      </c>
      <c r="P43" s="104">
        <f t="shared" si="31"/>
        <v>0</v>
      </c>
      <c r="Q43" s="104">
        <f t="shared" si="32"/>
        <v>0</v>
      </c>
      <c r="R43" s="103">
        <v>0</v>
      </c>
      <c r="S43" s="104">
        <f t="shared" si="33"/>
        <v>0</v>
      </c>
      <c r="T43" s="104">
        <f t="shared" si="34"/>
        <v>0</v>
      </c>
      <c r="U43" s="103">
        <v>0</v>
      </c>
      <c r="V43" s="104">
        <f t="shared" si="35"/>
        <v>0</v>
      </c>
      <c r="W43" s="104">
        <f t="shared" si="37"/>
        <v>0</v>
      </c>
      <c r="X43" s="103">
        <v>0</v>
      </c>
      <c r="Y43" s="104">
        <f t="shared" si="36"/>
        <v>0</v>
      </c>
      <c r="Z43" s="104">
        <f t="shared" si="38"/>
        <v>0</v>
      </c>
      <c r="AA43" s="104">
        <v>0</v>
      </c>
      <c r="AB43" s="289">
        <f t="shared" si="20"/>
        <v>0</v>
      </c>
      <c r="AC43" s="289">
        <f t="shared" si="21"/>
        <v>0</v>
      </c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268"/>
      <c r="AT43" s="104">
        <v>7</v>
      </c>
      <c r="AU43" s="104">
        <v>3</v>
      </c>
      <c r="AV43" s="268"/>
      <c r="AW43" s="52">
        <f t="shared" si="22"/>
        <v>0</v>
      </c>
      <c r="AX43" s="104">
        <f t="shared" si="25"/>
        <v>0</v>
      </c>
      <c r="AY43" s="106">
        <f t="shared" si="26"/>
        <v>0</v>
      </c>
      <c r="AZ43" s="42">
        <f t="shared" si="23"/>
        <v>0</v>
      </c>
      <c r="BA43" s="37">
        <f t="shared" si="24"/>
        <v>0</v>
      </c>
      <c r="BB43" s="63">
        <f t="shared" si="14"/>
        <v>0</v>
      </c>
      <c r="BC43" s="103">
        <v>0</v>
      </c>
      <c r="BD43" s="37">
        <f t="shared" si="15"/>
        <v>0</v>
      </c>
      <c r="BE43" s="37" t="str">
        <f t="shared" si="16"/>
        <v>-</v>
      </c>
      <c r="BF43" s="37" t="str">
        <f t="shared" si="17"/>
        <v>-</v>
      </c>
      <c r="BG43" s="52" t="str">
        <f t="shared" si="18"/>
        <v>-</v>
      </c>
      <c r="BH43" s="35" t="str">
        <f t="shared" si="19"/>
        <v>-</v>
      </c>
    </row>
    <row r="44" spans="1:60" x14ac:dyDescent="0.25">
      <c r="A44" s="119">
        <v>6953156280564</v>
      </c>
      <c r="B44" s="111">
        <v>734845</v>
      </c>
      <c r="C44" s="100" t="s">
        <v>50</v>
      </c>
      <c r="D44" s="100" t="s">
        <v>355</v>
      </c>
      <c r="E44" s="101">
        <v>0</v>
      </c>
      <c r="F44" s="101">
        <v>29.5</v>
      </c>
      <c r="G44" s="112">
        <v>59</v>
      </c>
      <c r="H44" s="261"/>
      <c r="I44" s="103">
        <v>0</v>
      </c>
      <c r="J44" s="104">
        <f t="shared" si="27"/>
        <v>0</v>
      </c>
      <c r="K44" s="104">
        <f t="shared" si="28"/>
        <v>0</v>
      </c>
      <c r="L44" s="103">
        <v>0</v>
      </c>
      <c r="M44" s="104">
        <f t="shared" si="29"/>
        <v>0</v>
      </c>
      <c r="N44" s="104">
        <f t="shared" si="30"/>
        <v>0</v>
      </c>
      <c r="O44" s="103">
        <v>0</v>
      </c>
      <c r="P44" s="104">
        <f t="shared" si="31"/>
        <v>0</v>
      </c>
      <c r="Q44" s="104">
        <f t="shared" si="32"/>
        <v>0</v>
      </c>
      <c r="R44" s="103">
        <v>0</v>
      </c>
      <c r="S44" s="104">
        <f t="shared" si="33"/>
        <v>0</v>
      </c>
      <c r="T44" s="104">
        <f t="shared" si="34"/>
        <v>0</v>
      </c>
      <c r="U44" s="103">
        <v>0</v>
      </c>
      <c r="V44" s="104">
        <f t="shared" si="35"/>
        <v>0</v>
      </c>
      <c r="W44" s="104">
        <f t="shared" si="37"/>
        <v>0</v>
      </c>
      <c r="X44" s="103">
        <v>0</v>
      </c>
      <c r="Y44" s="104">
        <f t="shared" si="36"/>
        <v>0</v>
      </c>
      <c r="Z44" s="104">
        <f t="shared" si="38"/>
        <v>0</v>
      </c>
      <c r="AA44" s="104">
        <v>0</v>
      </c>
      <c r="AB44" s="289">
        <f t="shared" si="20"/>
        <v>0</v>
      </c>
      <c r="AC44" s="289">
        <f t="shared" si="21"/>
        <v>0</v>
      </c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268"/>
      <c r="AT44" s="104">
        <v>7</v>
      </c>
      <c r="AU44" s="104">
        <v>3</v>
      </c>
      <c r="AV44" s="268"/>
      <c r="AW44" s="52">
        <f t="shared" si="22"/>
        <v>0</v>
      </c>
      <c r="AX44" s="104">
        <f t="shared" si="25"/>
        <v>0</v>
      </c>
      <c r="AY44" s="106">
        <f t="shared" si="26"/>
        <v>0</v>
      </c>
      <c r="AZ44" s="42">
        <f t="shared" si="23"/>
        <v>0</v>
      </c>
      <c r="BA44" s="37">
        <f t="shared" si="24"/>
        <v>0</v>
      </c>
      <c r="BB44" s="63">
        <f t="shared" si="14"/>
        <v>0</v>
      </c>
      <c r="BC44" s="103">
        <v>0</v>
      </c>
      <c r="BD44" s="37">
        <f t="shared" si="15"/>
        <v>0</v>
      </c>
      <c r="BE44" s="37" t="str">
        <f t="shared" si="16"/>
        <v>-</v>
      </c>
      <c r="BF44" s="37" t="str">
        <f t="shared" si="17"/>
        <v>-</v>
      </c>
      <c r="BG44" s="52" t="str">
        <f t="shared" si="18"/>
        <v>-</v>
      </c>
      <c r="BH44" s="35" t="str">
        <f t="shared" si="19"/>
        <v>-</v>
      </c>
    </row>
    <row r="45" spans="1:60" x14ac:dyDescent="0.25">
      <c r="A45" s="119">
        <v>6953156280571</v>
      </c>
      <c r="B45" s="111">
        <v>734848</v>
      </c>
      <c r="C45" s="100" t="s">
        <v>51</v>
      </c>
      <c r="D45" s="100" t="s">
        <v>356</v>
      </c>
      <c r="E45" s="101">
        <v>0</v>
      </c>
      <c r="F45" s="101">
        <v>29.5</v>
      </c>
      <c r="G45" s="112">
        <v>59</v>
      </c>
      <c r="H45" s="261"/>
      <c r="I45" s="103">
        <v>0</v>
      </c>
      <c r="J45" s="104">
        <f t="shared" si="27"/>
        <v>0</v>
      </c>
      <c r="K45" s="104">
        <f t="shared" si="28"/>
        <v>0</v>
      </c>
      <c r="L45" s="103">
        <v>0</v>
      </c>
      <c r="M45" s="104">
        <f t="shared" si="29"/>
        <v>0</v>
      </c>
      <c r="N45" s="104">
        <f t="shared" si="30"/>
        <v>0</v>
      </c>
      <c r="O45" s="103">
        <v>0</v>
      </c>
      <c r="P45" s="104">
        <f t="shared" si="31"/>
        <v>0</v>
      </c>
      <c r="Q45" s="104">
        <f t="shared" si="32"/>
        <v>0</v>
      </c>
      <c r="R45" s="103">
        <v>0</v>
      </c>
      <c r="S45" s="104">
        <f t="shared" si="33"/>
        <v>0</v>
      </c>
      <c r="T45" s="104">
        <f t="shared" si="34"/>
        <v>0</v>
      </c>
      <c r="U45" s="103">
        <v>0</v>
      </c>
      <c r="V45" s="104">
        <f t="shared" si="35"/>
        <v>0</v>
      </c>
      <c r="W45" s="104">
        <f t="shared" si="37"/>
        <v>0</v>
      </c>
      <c r="X45" s="103">
        <v>0</v>
      </c>
      <c r="Y45" s="104">
        <f t="shared" si="36"/>
        <v>0</v>
      </c>
      <c r="Z45" s="104">
        <f t="shared" si="38"/>
        <v>0</v>
      </c>
      <c r="AA45" s="104">
        <v>0</v>
      </c>
      <c r="AB45" s="289">
        <f t="shared" si="20"/>
        <v>0</v>
      </c>
      <c r="AC45" s="289">
        <f t="shared" si="21"/>
        <v>0</v>
      </c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268"/>
      <c r="AT45" s="104">
        <v>7</v>
      </c>
      <c r="AU45" s="104">
        <v>3</v>
      </c>
      <c r="AV45" s="268"/>
      <c r="AW45" s="52">
        <f t="shared" si="22"/>
        <v>0</v>
      </c>
      <c r="AX45" s="104">
        <f t="shared" si="25"/>
        <v>0</v>
      </c>
      <c r="AY45" s="106">
        <f t="shared" si="26"/>
        <v>0</v>
      </c>
      <c r="AZ45" s="42">
        <f t="shared" si="23"/>
        <v>0</v>
      </c>
      <c r="BA45" s="37">
        <f t="shared" si="24"/>
        <v>0</v>
      </c>
      <c r="BB45" s="63">
        <f t="shared" si="14"/>
        <v>0</v>
      </c>
      <c r="BC45" s="103">
        <v>0</v>
      </c>
      <c r="BD45" s="37">
        <f t="shared" si="15"/>
        <v>0</v>
      </c>
      <c r="BE45" s="37" t="str">
        <f t="shared" si="16"/>
        <v>-</v>
      </c>
      <c r="BF45" s="37" t="str">
        <f t="shared" si="17"/>
        <v>-</v>
      </c>
      <c r="BG45" s="52" t="str">
        <f t="shared" si="18"/>
        <v>-</v>
      </c>
      <c r="BH45" s="35" t="str">
        <f t="shared" si="19"/>
        <v>-</v>
      </c>
    </row>
    <row r="46" spans="1:60" x14ac:dyDescent="0.25">
      <c r="A46" s="119">
        <v>6953156278554</v>
      </c>
      <c r="B46" s="111">
        <v>734864</v>
      </c>
      <c r="C46" s="100" t="s">
        <v>52</v>
      </c>
      <c r="D46" s="100" t="s">
        <v>357</v>
      </c>
      <c r="E46" s="101">
        <v>9.3699999999999992</v>
      </c>
      <c r="F46" s="101">
        <v>24.5</v>
      </c>
      <c r="G46" s="112">
        <v>49</v>
      </c>
      <c r="H46" s="261"/>
      <c r="I46" s="103">
        <v>0</v>
      </c>
      <c r="J46" s="104">
        <f t="shared" si="27"/>
        <v>0</v>
      </c>
      <c r="K46" s="104">
        <f t="shared" si="28"/>
        <v>0</v>
      </c>
      <c r="L46" s="103">
        <v>0</v>
      </c>
      <c r="M46" s="104">
        <f t="shared" si="29"/>
        <v>0</v>
      </c>
      <c r="N46" s="104">
        <f t="shared" si="30"/>
        <v>0</v>
      </c>
      <c r="O46" s="103">
        <v>1</v>
      </c>
      <c r="P46" s="104">
        <f t="shared" si="31"/>
        <v>9.3699999999999992</v>
      </c>
      <c r="Q46" s="104">
        <f t="shared" si="32"/>
        <v>24.5</v>
      </c>
      <c r="R46" s="103">
        <v>1</v>
      </c>
      <c r="S46" s="104">
        <f t="shared" si="33"/>
        <v>9.3699999999999992</v>
      </c>
      <c r="T46" s="104">
        <f t="shared" si="34"/>
        <v>24.5</v>
      </c>
      <c r="U46" s="103">
        <v>0</v>
      </c>
      <c r="V46" s="104">
        <f t="shared" si="35"/>
        <v>0</v>
      </c>
      <c r="W46" s="104">
        <f t="shared" si="37"/>
        <v>0</v>
      </c>
      <c r="X46" s="103">
        <v>0</v>
      </c>
      <c r="Y46" s="104">
        <f t="shared" si="36"/>
        <v>0</v>
      </c>
      <c r="Z46" s="104">
        <f t="shared" si="38"/>
        <v>0</v>
      </c>
      <c r="AA46" s="104">
        <v>0</v>
      </c>
      <c r="AB46" s="289">
        <f t="shared" si="20"/>
        <v>0</v>
      </c>
      <c r="AC46" s="289">
        <f t="shared" si="21"/>
        <v>0</v>
      </c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268"/>
      <c r="AT46" s="104">
        <v>7</v>
      </c>
      <c r="AU46" s="104">
        <v>3</v>
      </c>
      <c r="AV46" s="268"/>
      <c r="AW46" s="52">
        <f t="shared" si="22"/>
        <v>2</v>
      </c>
      <c r="AX46" s="104">
        <f t="shared" si="25"/>
        <v>18.739999999999998</v>
      </c>
      <c r="AY46" s="106">
        <f t="shared" si="26"/>
        <v>49</v>
      </c>
      <c r="AZ46" s="42">
        <f t="shared" si="23"/>
        <v>9.9502487562189053E-3</v>
      </c>
      <c r="BA46" s="37">
        <f t="shared" si="24"/>
        <v>0.29850746268656714</v>
      </c>
      <c r="BB46" s="63">
        <f t="shared" si="14"/>
        <v>7.3134328358208949</v>
      </c>
      <c r="BC46" s="103">
        <v>3</v>
      </c>
      <c r="BD46" s="37">
        <f t="shared" si="15"/>
        <v>73.5</v>
      </c>
      <c r="BE46" s="37">
        <f t="shared" si="16"/>
        <v>301.5</v>
      </c>
      <c r="BF46" s="37">
        <f t="shared" si="17"/>
        <v>43.071428571428569</v>
      </c>
      <c r="BG46" s="52">
        <f t="shared" si="18"/>
        <v>10.050000000000001</v>
      </c>
      <c r="BH46" s="35">
        <f t="shared" si="19"/>
        <v>43975.5</v>
      </c>
    </row>
    <row r="47" spans="1:60" x14ac:dyDescent="0.25">
      <c r="A47" s="119">
        <v>6953156278547</v>
      </c>
      <c r="B47" s="111">
        <v>734865</v>
      </c>
      <c r="C47" s="100" t="s">
        <v>53</v>
      </c>
      <c r="D47" s="100" t="s">
        <v>358</v>
      </c>
      <c r="E47" s="101">
        <v>9.3699999999999974</v>
      </c>
      <c r="F47" s="101">
        <v>24.5</v>
      </c>
      <c r="G47" s="112">
        <v>49</v>
      </c>
      <c r="H47" s="261"/>
      <c r="I47" s="103">
        <v>1</v>
      </c>
      <c r="J47" s="104">
        <f t="shared" si="27"/>
        <v>9.3699999999999974</v>
      </c>
      <c r="K47" s="104">
        <f t="shared" si="28"/>
        <v>24.5</v>
      </c>
      <c r="L47" s="103">
        <v>0</v>
      </c>
      <c r="M47" s="104">
        <f t="shared" si="29"/>
        <v>0</v>
      </c>
      <c r="N47" s="104">
        <f t="shared" si="30"/>
        <v>0</v>
      </c>
      <c r="O47" s="103">
        <v>1</v>
      </c>
      <c r="P47" s="104">
        <f t="shared" si="31"/>
        <v>9.3699999999999974</v>
      </c>
      <c r="Q47" s="104">
        <f t="shared" si="32"/>
        <v>24.5</v>
      </c>
      <c r="R47" s="103">
        <v>0</v>
      </c>
      <c r="S47" s="104">
        <f t="shared" si="33"/>
        <v>0</v>
      </c>
      <c r="T47" s="104">
        <f t="shared" si="34"/>
        <v>0</v>
      </c>
      <c r="U47" s="103">
        <v>1</v>
      </c>
      <c r="V47" s="104">
        <f t="shared" si="35"/>
        <v>9.3699999999999974</v>
      </c>
      <c r="W47" s="104">
        <f t="shared" si="37"/>
        <v>24.5</v>
      </c>
      <c r="X47" s="103">
        <v>0</v>
      </c>
      <c r="Y47" s="104">
        <f t="shared" si="36"/>
        <v>0</v>
      </c>
      <c r="Z47" s="104">
        <f t="shared" si="38"/>
        <v>0</v>
      </c>
      <c r="AA47" s="104">
        <v>0</v>
      </c>
      <c r="AB47" s="289">
        <f t="shared" si="20"/>
        <v>0</v>
      </c>
      <c r="AC47" s="289">
        <f t="shared" si="21"/>
        <v>0</v>
      </c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268"/>
      <c r="AT47" s="104">
        <v>7</v>
      </c>
      <c r="AU47" s="104">
        <v>3</v>
      </c>
      <c r="AV47" s="268"/>
      <c r="AW47" s="52">
        <f t="shared" si="22"/>
        <v>3</v>
      </c>
      <c r="AX47" s="104">
        <f t="shared" si="25"/>
        <v>28.109999999999992</v>
      </c>
      <c r="AY47" s="106">
        <f t="shared" si="26"/>
        <v>73.5</v>
      </c>
      <c r="AZ47" s="42">
        <f t="shared" si="23"/>
        <v>1.4925373134328358E-2</v>
      </c>
      <c r="BA47" s="37">
        <f t="shared" si="24"/>
        <v>0.44776119402985076</v>
      </c>
      <c r="BB47" s="63">
        <f t="shared" si="14"/>
        <v>10.970149253731345</v>
      </c>
      <c r="BC47" s="103">
        <v>3</v>
      </c>
      <c r="BD47" s="37">
        <f t="shared" si="15"/>
        <v>73.5</v>
      </c>
      <c r="BE47" s="37">
        <f t="shared" si="16"/>
        <v>201</v>
      </c>
      <c r="BF47" s="37">
        <f t="shared" si="17"/>
        <v>28.714285714285715</v>
      </c>
      <c r="BG47" s="52">
        <f t="shared" si="18"/>
        <v>6.7</v>
      </c>
      <c r="BH47" s="35">
        <f t="shared" si="19"/>
        <v>43875</v>
      </c>
    </row>
    <row r="48" spans="1:60" x14ac:dyDescent="0.25">
      <c r="A48" s="119">
        <v>6953156278561</v>
      </c>
      <c r="B48" s="111">
        <v>734866</v>
      </c>
      <c r="C48" s="100" t="s">
        <v>54</v>
      </c>
      <c r="D48" s="100" t="s">
        <v>359</v>
      </c>
      <c r="E48" s="101">
        <v>9.3699999999999974</v>
      </c>
      <c r="F48" s="101">
        <v>24.5</v>
      </c>
      <c r="G48" s="112">
        <v>49</v>
      </c>
      <c r="H48" s="261"/>
      <c r="I48" s="103">
        <v>1</v>
      </c>
      <c r="J48" s="104">
        <f t="shared" si="27"/>
        <v>9.3699999999999974</v>
      </c>
      <c r="K48" s="104">
        <f t="shared" si="28"/>
        <v>24.5</v>
      </c>
      <c r="L48" s="103">
        <v>1</v>
      </c>
      <c r="M48" s="104">
        <f t="shared" si="29"/>
        <v>9.3699999999999974</v>
      </c>
      <c r="N48" s="104">
        <f t="shared" si="30"/>
        <v>24.5</v>
      </c>
      <c r="O48" s="103">
        <v>0</v>
      </c>
      <c r="P48" s="104">
        <f t="shared" si="31"/>
        <v>0</v>
      </c>
      <c r="Q48" s="104">
        <f t="shared" si="32"/>
        <v>0</v>
      </c>
      <c r="R48" s="103">
        <v>0</v>
      </c>
      <c r="S48" s="104">
        <f t="shared" si="33"/>
        <v>0</v>
      </c>
      <c r="T48" s="104">
        <f t="shared" si="34"/>
        <v>0</v>
      </c>
      <c r="U48" s="103">
        <v>0</v>
      </c>
      <c r="V48" s="104">
        <f t="shared" si="35"/>
        <v>0</v>
      </c>
      <c r="W48" s="104">
        <f t="shared" si="37"/>
        <v>0</v>
      </c>
      <c r="X48" s="103">
        <v>0</v>
      </c>
      <c r="Y48" s="104">
        <f t="shared" si="36"/>
        <v>0</v>
      </c>
      <c r="Z48" s="104">
        <f t="shared" si="38"/>
        <v>0</v>
      </c>
      <c r="AA48" s="104">
        <v>0</v>
      </c>
      <c r="AB48" s="289">
        <f t="shared" si="20"/>
        <v>0</v>
      </c>
      <c r="AC48" s="289">
        <f t="shared" si="21"/>
        <v>0</v>
      </c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268"/>
      <c r="AT48" s="104">
        <v>7</v>
      </c>
      <c r="AU48" s="104">
        <v>3</v>
      </c>
      <c r="AV48" s="268"/>
      <c r="AW48" s="52">
        <f t="shared" si="22"/>
        <v>2</v>
      </c>
      <c r="AX48" s="104">
        <f t="shared" si="25"/>
        <v>18.739999999999995</v>
      </c>
      <c r="AY48" s="106">
        <f t="shared" si="26"/>
        <v>49</v>
      </c>
      <c r="AZ48" s="42">
        <f t="shared" si="23"/>
        <v>9.9502487562189053E-3</v>
      </c>
      <c r="BA48" s="37">
        <f t="shared" si="24"/>
        <v>0.29850746268656714</v>
      </c>
      <c r="BB48" s="63">
        <f t="shared" si="14"/>
        <v>7.3134328358208949</v>
      </c>
      <c r="BC48" s="103">
        <v>0</v>
      </c>
      <c r="BD48" s="37">
        <f t="shared" si="15"/>
        <v>0</v>
      </c>
      <c r="BE48" s="37">
        <f t="shared" si="16"/>
        <v>0</v>
      </c>
      <c r="BF48" s="37">
        <f t="shared" si="17"/>
        <v>0</v>
      </c>
      <c r="BG48" s="52">
        <f t="shared" si="18"/>
        <v>0</v>
      </c>
      <c r="BH48" s="35">
        <f t="shared" si="19"/>
        <v>43674</v>
      </c>
    </row>
    <row r="49" spans="1:60" x14ac:dyDescent="0.25">
      <c r="A49" s="119">
        <v>6953156273887</v>
      </c>
      <c r="B49" s="111">
        <v>734867</v>
      </c>
      <c r="C49" s="100" t="s">
        <v>55</v>
      </c>
      <c r="D49" s="100" t="s">
        <v>360</v>
      </c>
      <c r="E49" s="101">
        <v>57.060000000000038</v>
      </c>
      <c r="F49" s="101">
        <v>104.5</v>
      </c>
      <c r="G49" s="112">
        <v>219</v>
      </c>
      <c r="H49" s="261"/>
      <c r="I49" s="103">
        <v>10</v>
      </c>
      <c r="J49" s="104">
        <f t="shared" si="27"/>
        <v>570.60000000000036</v>
      </c>
      <c r="K49" s="104">
        <f t="shared" si="28"/>
        <v>1045</v>
      </c>
      <c r="L49" s="103">
        <v>4</v>
      </c>
      <c r="M49" s="104">
        <f t="shared" si="29"/>
        <v>228.24000000000015</v>
      </c>
      <c r="N49" s="104">
        <f t="shared" si="30"/>
        <v>418</v>
      </c>
      <c r="O49" s="103">
        <v>11</v>
      </c>
      <c r="P49" s="104">
        <f t="shared" si="31"/>
        <v>627.66000000000042</v>
      </c>
      <c r="Q49" s="104">
        <f t="shared" si="32"/>
        <v>1149.5</v>
      </c>
      <c r="R49" s="103">
        <v>5</v>
      </c>
      <c r="S49" s="104">
        <f t="shared" si="33"/>
        <v>285.30000000000018</v>
      </c>
      <c r="T49" s="104">
        <f t="shared" si="34"/>
        <v>522.5</v>
      </c>
      <c r="U49" s="103">
        <v>7</v>
      </c>
      <c r="V49" s="104">
        <f t="shared" si="35"/>
        <v>399.42000000000024</v>
      </c>
      <c r="W49" s="104">
        <f t="shared" si="37"/>
        <v>731.5</v>
      </c>
      <c r="X49" s="103">
        <v>1</v>
      </c>
      <c r="Y49" s="104">
        <f t="shared" si="36"/>
        <v>57.060000000000038</v>
      </c>
      <c r="Z49" s="104">
        <f t="shared" si="38"/>
        <v>104.5</v>
      </c>
      <c r="AA49" s="104">
        <v>2</v>
      </c>
      <c r="AB49" s="289">
        <f t="shared" si="20"/>
        <v>114.12000000000008</v>
      </c>
      <c r="AC49" s="289">
        <f t="shared" si="21"/>
        <v>209</v>
      </c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268"/>
      <c r="AT49" s="104">
        <v>7</v>
      </c>
      <c r="AU49" s="104">
        <v>3</v>
      </c>
      <c r="AV49" s="268"/>
      <c r="AW49" s="52">
        <f t="shared" si="22"/>
        <v>40</v>
      </c>
      <c r="AX49" s="104">
        <f t="shared" si="25"/>
        <v>2282.4000000000015</v>
      </c>
      <c r="AY49" s="106">
        <f t="shared" si="26"/>
        <v>4180</v>
      </c>
      <c r="AZ49" s="42">
        <f t="shared" si="23"/>
        <v>0.19900497512437812</v>
      </c>
      <c r="BA49" s="37">
        <f t="shared" si="24"/>
        <v>5.9701492537313436</v>
      </c>
      <c r="BB49" s="63">
        <f t="shared" si="14"/>
        <v>623.88059701492546</v>
      </c>
      <c r="BC49" s="103">
        <v>8</v>
      </c>
      <c r="BD49" s="37">
        <f t="shared" si="15"/>
        <v>836</v>
      </c>
      <c r="BE49" s="37">
        <f t="shared" si="16"/>
        <v>40.199999999999996</v>
      </c>
      <c r="BF49" s="37">
        <f t="shared" si="17"/>
        <v>5.742857142857142</v>
      </c>
      <c r="BG49" s="52">
        <f t="shared" si="18"/>
        <v>1.3399999999999999</v>
      </c>
      <c r="BH49" s="35">
        <f t="shared" si="19"/>
        <v>43714.2</v>
      </c>
    </row>
    <row r="50" spans="1:60" x14ac:dyDescent="0.25">
      <c r="A50" s="119">
        <v>6953156273894</v>
      </c>
      <c r="B50" s="111">
        <v>734868</v>
      </c>
      <c r="C50" s="100" t="s">
        <v>56</v>
      </c>
      <c r="D50" s="100" t="s">
        <v>361</v>
      </c>
      <c r="E50" s="101">
        <v>53.97</v>
      </c>
      <c r="F50" s="101">
        <v>104.5</v>
      </c>
      <c r="G50" s="112">
        <v>219</v>
      </c>
      <c r="H50" s="261"/>
      <c r="I50" s="103">
        <v>3</v>
      </c>
      <c r="J50" s="104">
        <f t="shared" si="27"/>
        <v>161.91</v>
      </c>
      <c r="K50" s="104">
        <f t="shared" si="28"/>
        <v>313.5</v>
      </c>
      <c r="L50" s="103">
        <v>4</v>
      </c>
      <c r="M50" s="104">
        <f t="shared" si="29"/>
        <v>215.88</v>
      </c>
      <c r="N50" s="104">
        <f t="shared" si="30"/>
        <v>418</v>
      </c>
      <c r="O50" s="103">
        <v>4</v>
      </c>
      <c r="P50" s="104">
        <f t="shared" si="31"/>
        <v>215.88</v>
      </c>
      <c r="Q50" s="104">
        <f t="shared" si="32"/>
        <v>418</v>
      </c>
      <c r="R50" s="103">
        <v>4</v>
      </c>
      <c r="S50" s="104">
        <f t="shared" si="33"/>
        <v>215.88</v>
      </c>
      <c r="T50" s="104">
        <f t="shared" si="34"/>
        <v>418</v>
      </c>
      <c r="U50" s="103">
        <v>1</v>
      </c>
      <c r="V50" s="104">
        <f t="shared" si="35"/>
        <v>53.97</v>
      </c>
      <c r="W50" s="104">
        <f t="shared" si="37"/>
        <v>104.5</v>
      </c>
      <c r="X50" s="103">
        <v>1</v>
      </c>
      <c r="Y50" s="104">
        <f t="shared" si="36"/>
        <v>53.97</v>
      </c>
      <c r="Z50" s="104">
        <f t="shared" si="38"/>
        <v>104.5</v>
      </c>
      <c r="AA50" s="104">
        <v>0</v>
      </c>
      <c r="AB50" s="289">
        <f t="shared" si="20"/>
        <v>0</v>
      </c>
      <c r="AC50" s="289">
        <f t="shared" si="21"/>
        <v>0</v>
      </c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268"/>
      <c r="AT50" s="104">
        <v>7</v>
      </c>
      <c r="AU50" s="104">
        <v>3</v>
      </c>
      <c r="AV50" s="268"/>
      <c r="AW50" s="52">
        <f t="shared" si="22"/>
        <v>17</v>
      </c>
      <c r="AX50" s="104">
        <f t="shared" si="25"/>
        <v>917.49</v>
      </c>
      <c r="AY50" s="106">
        <f t="shared" si="26"/>
        <v>1776.5</v>
      </c>
      <c r="AZ50" s="42">
        <f t="shared" si="23"/>
        <v>8.45771144278607E-2</v>
      </c>
      <c r="BA50" s="37">
        <f t="shared" si="24"/>
        <v>2.5373134328358211</v>
      </c>
      <c r="BB50" s="63">
        <f t="shared" si="14"/>
        <v>265.14925373134332</v>
      </c>
      <c r="BC50" s="103">
        <v>6</v>
      </c>
      <c r="BD50" s="37">
        <f t="shared" si="15"/>
        <v>627</v>
      </c>
      <c r="BE50" s="37">
        <f t="shared" si="16"/>
        <v>70.941176470588232</v>
      </c>
      <c r="BF50" s="37">
        <f t="shared" si="17"/>
        <v>10.134453781512605</v>
      </c>
      <c r="BG50" s="52">
        <f t="shared" si="18"/>
        <v>2.3647058823529412</v>
      </c>
      <c r="BH50" s="35">
        <f t="shared" si="19"/>
        <v>43744.941176470587</v>
      </c>
    </row>
    <row r="51" spans="1:60" x14ac:dyDescent="0.25">
      <c r="A51" s="119">
        <v>6953156264519</v>
      </c>
      <c r="B51" s="111">
        <v>734869</v>
      </c>
      <c r="C51" s="100" t="s">
        <v>57</v>
      </c>
      <c r="D51" s="100" t="s">
        <v>362</v>
      </c>
      <c r="E51" s="101">
        <v>46.64</v>
      </c>
      <c r="F51" s="101">
        <v>99.5</v>
      </c>
      <c r="G51" s="112">
        <v>209</v>
      </c>
      <c r="H51" s="261"/>
      <c r="I51" s="103">
        <v>0</v>
      </c>
      <c r="J51" s="104">
        <f t="shared" si="27"/>
        <v>0</v>
      </c>
      <c r="K51" s="104">
        <f t="shared" si="28"/>
        <v>0</v>
      </c>
      <c r="L51" s="103">
        <v>0</v>
      </c>
      <c r="M51" s="104">
        <f t="shared" si="29"/>
        <v>0</v>
      </c>
      <c r="N51" s="104">
        <f t="shared" si="30"/>
        <v>0</v>
      </c>
      <c r="O51" s="103">
        <v>0</v>
      </c>
      <c r="P51" s="104">
        <f t="shared" si="31"/>
        <v>0</v>
      </c>
      <c r="Q51" s="104">
        <f t="shared" si="32"/>
        <v>0</v>
      </c>
      <c r="R51" s="103">
        <v>0</v>
      </c>
      <c r="S51" s="104">
        <f t="shared" si="33"/>
        <v>0</v>
      </c>
      <c r="T51" s="104">
        <f t="shared" si="34"/>
        <v>0</v>
      </c>
      <c r="U51" s="103">
        <v>0</v>
      </c>
      <c r="V51" s="104">
        <f t="shared" si="35"/>
        <v>0</v>
      </c>
      <c r="W51" s="104">
        <f t="shared" si="37"/>
        <v>0</v>
      </c>
      <c r="X51" s="103">
        <v>0</v>
      </c>
      <c r="Y51" s="104">
        <f t="shared" si="36"/>
        <v>0</v>
      </c>
      <c r="Z51" s="104">
        <f t="shared" si="38"/>
        <v>0</v>
      </c>
      <c r="AA51" s="104">
        <v>0</v>
      </c>
      <c r="AB51" s="289">
        <f t="shared" si="20"/>
        <v>0</v>
      </c>
      <c r="AC51" s="289">
        <f t="shared" si="21"/>
        <v>0</v>
      </c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268"/>
      <c r="AT51" s="104">
        <v>7</v>
      </c>
      <c r="AU51" s="104">
        <v>3</v>
      </c>
      <c r="AV51" s="268"/>
      <c r="AW51" s="52">
        <f t="shared" si="22"/>
        <v>0</v>
      </c>
      <c r="AX51" s="104">
        <f t="shared" si="25"/>
        <v>0</v>
      </c>
      <c r="AY51" s="106">
        <f t="shared" si="26"/>
        <v>0</v>
      </c>
      <c r="AZ51" s="42">
        <f t="shared" si="23"/>
        <v>0</v>
      </c>
      <c r="BA51" s="37">
        <f t="shared" si="24"/>
        <v>0</v>
      </c>
      <c r="BB51" s="63">
        <f t="shared" si="14"/>
        <v>0</v>
      </c>
      <c r="BC51" s="103">
        <v>0</v>
      </c>
      <c r="BD51" s="37">
        <f t="shared" si="15"/>
        <v>0</v>
      </c>
      <c r="BE51" s="37" t="str">
        <f t="shared" si="16"/>
        <v>-</v>
      </c>
      <c r="BF51" s="37" t="str">
        <f t="shared" si="17"/>
        <v>-</v>
      </c>
      <c r="BG51" s="52" t="str">
        <f t="shared" si="18"/>
        <v>-</v>
      </c>
      <c r="BH51" s="35" t="str">
        <f t="shared" si="19"/>
        <v>-</v>
      </c>
    </row>
    <row r="52" spans="1:60" x14ac:dyDescent="0.25">
      <c r="A52" s="119">
        <v>6953156264502</v>
      </c>
      <c r="B52" s="111">
        <v>734870</v>
      </c>
      <c r="C52" s="100" t="s">
        <v>58</v>
      </c>
      <c r="D52" s="100" t="s">
        <v>363</v>
      </c>
      <c r="E52" s="101">
        <v>46.370000000000033</v>
      </c>
      <c r="F52" s="101">
        <v>99.5</v>
      </c>
      <c r="G52" s="112">
        <v>209</v>
      </c>
      <c r="H52" s="261"/>
      <c r="I52" s="103">
        <v>0</v>
      </c>
      <c r="J52" s="104">
        <f t="shared" si="27"/>
        <v>0</v>
      </c>
      <c r="K52" s="104">
        <f t="shared" si="28"/>
        <v>0</v>
      </c>
      <c r="L52" s="103">
        <v>0</v>
      </c>
      <c r="M52" s="104">
        <f t="shared" si="29"/>
        <v>0</v>
      </c>
      <c r="N52" s="104">
        <f t="shared" si="30"/>
        <v>0</v>
      </c>
      <c r="O52" s="103">
        <v>0</v>
      </c>
      <c r="P52" s="104">
        <f t="shared" si="31"/>
        <v>0</v>
      </c>
      <c r="Q52" s="104">
        <f t="shared" si="32"/>
        <v>0</v>
      </c>
      <c r="R52" s="103">
        <v>0</v>
      </c>
      <c r="S52" s="104">
        <f t="shared" si="33"/>
        <v>0</v>
      </c>
      <c r="T52" s="104">
        <f t="shared" si="34"/>
        <v>0</v>
      </c>
      <c r="U52" s="103">
        <v>0</v>
      </c>
      <c r="V52" s="104">
        <f t="shared" si="35"/>
        <v>0</v>
      </c>
      <c r="W52" s="104">
        <f t="shared" si="37"/>
        <v>0</v>
      </c>
      <c r="X52" s="103">
        <v>0</v>
      </c>
      <c r="Y52" s="104">
        <f t="shared" si="36"/>
        <v>0</v>
      </c>
      <c r="Z52" s="104">
        <f t="shared" si="38"/>
        <v>0</v>
      </c>
      <c r="AA52" s="104">
        <v>0</v>
      </c>
      <c r="AB52" s="289">
        <f t="shared" si="20"/>
        <v>0</v>
      </c>
      <c r="AC52" s="289">
        <f t="shared" si="21"/>
        <v>0</v>
      </c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268"/>
      <c r="AT52" s="104">
        <v>7</v>
      </c>
      <c r="AU52" s="104">
        <v>3</v>
      </c>
      <c r="AV52" s="268"/>
      <c r="AW52" s="52">
        <f t="shared" si="22"/>
        <v>0</v>
      </c>
      <c r="AX52" s="104">
        <f t="shared" si="25"/>
        <v>0</v>
      </c>
      <c r="AY52" s="106">
        <f t="shared" si="26"/>
        <v>0</v>
      </c>
      <c r="AZ52" s="42">
        <f t="shared" si="23"/>
        <v>0</v>
      </c>
      <c r="BA52" s="37">
        <f t="shared" si="24"/>
        <v>0</v>
      </c>
      <c r="BB52" s="63">
        <f t="shared" si="14"/>
        <v>0</v>
      </c>
      <c r="BC52" s="103">
        <v>0</v>
      </c>
      <c r="BD52" s="37">
        <f t="shared" si="15"/>
        <v>0</v>
      </c>
      <c r="BE52" s="37" t="str">
        <f t="shared" si="16"/>
        <v>-</v>
      </c>
      <c r="BF52" s="37" t="str">
        <f t="shared" si="17"/>
        <v>-</v>
      </c>
      <c r="BG52" s="52" t="str">
        <f t="shared" si="18"/>
        <v>-</v>
      </c>
      <c r="BH52" s="35" t="str">
        <f t="shared" si="19"/>
        <v>-</v>
      </c>
    </row>
    <row r="53" spans="1:60" x14ac:dyDescent="0.25">
      <c r="A53" s="119">
        <v>6953156271685</v>
      </c>
      <c r="B53" s="111">
        <v>734871</v>
      </c>
      <c r="C53" s="100" t="s">
        <v>59</v>
      </c>
      <c r="D53" s="100" t="s">
        <v>364</v>
      </c>
      <c r="E53" s="101">
        <v>31.09</v>
      </c>
      <c r="F53" s="101">
        <v>79.5</v>
      </c>
      <c r="G53" s="112">
        <v>169</v>
      </c>
      <c r="H53" s="261"/>
      <c r="I53" s="103">
        <v>0</v>
      </c>
      <c r="J53" s="104">
        <f t="shared" si="27"/>
        <v>0</v>
      </c>
      <c r="K53" s="104">
        <f t="shared" si="28"/>
        <v>0</v>
      </c>
      <c r="L53" s="103">
        <v>1</v>
      </c>
      <c r="M53" s="104">
        <f t="shared" si="29"/>
        <v>31.09</v>
      </c>
      <c r="N53" s="104">
        <f t="shared" si="30"/>
        <v>79.5</v>
      </c>
      <c r="O53" s="103">
        <v>0</v>
      </c>
      <c r="P53" s="104">
        <f t="shared" si="31"/>
        <v>0</v>
      </c>
      <c r="Q53" s="104">
        <f t="shared" si="32"/>
        <v>0</v>
      </c>
      <c r="R53" s="103">
        <v>0</v>
      </c>
      <c r="S53" s="104">
        <f t="shared" si="33"/>
        <v>0</v>
      </c>
      <c r="T53" s="104">
        <f t="shared" si="34"/>
        <v>0</v>
      </c>
      <c r="U53" s="103">
        <v>0</v>
      </c>
      <c r="V53" s="104">
        <f t="shared" si="35"/>
        <v>0</v>
      </c>
      <c r="W53" s="104">
        <f t="shared" si="37"/>
        <v>0</v>
      </c>
      <c r="X53" s="103">
        <v>0</v>
      </c>
      <c r="Y53" s="104">
        <f t="shared" si="36"/>
        <v>0</v>
      </c>
      <c r="Z53" s="104">
        <f t="shared" si="38"/>
        <v>0</v>
      </c>
      <c r="AA53" s="104">
        <v>0</v>
      </c>
      <c r="AB53" s="289">
        <f t="shared" si="20"/>
        <v>0</v>
      </c>
      <c r="AC53" s="289">
        <f t="shared" si="21"/>
        <v>0</v>
      </c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268"/>
      <c r="AT53" s="104">
        <v>7</v>
      </c>
      <c r="AU53" s="104">
        <v>3</v>
      </c>
      <c r="AV53" s="268"/>
      <c r="AW53" s="52">
        <f t="shared" si="22"/>
        <v>1</v>
      </c>
      <c r="AX53" s="104">
        <f t="shared" si="25"/>
        <v>31.09</v>
      </c>
      <c r="AY53" s="106">
        <f t="shared" si="26"/>
        <v>79.5</v>
      </c>
      <c r="AZ53" s="42">
        <f t="shared" si="23"/>
        <v>4.9751243781094526E-3</v>
      </c>
      <c r="BA53" s="37">
        <f t="shared" si="24"/>
        <v>0.14925373134328357</v>
      </c>
      <c r="BB53" s="63">
        <f t="shared" si="14"/>
        <v>11.865671641791044</v>
      </c>
      <c r="BC53" s="103">
        <v>0</v>
      </c>
      <c r="BD53" s="37">
        <f t="shared" si="15"/>
        <v>0</v>
      </c>
      <c r="BE53" s="37">
        <f t="shared" si="16"/>
        <v>0</v>
      </c>
      <c r="BF53" s="37">
        <f t="shared" si="17"/>
        <v>0</v>
      </c>
      <c r="BG53" s="52">
        <f t="shared" si="18"/>
        <v>0</v>
      </c>
      <c r="BH53" s="35">
        <f t="shared" si="19"/>
        <v>43674</v>
      </c>
    </row>
    <row r="54" spans="1:60" x14ac:dyDescent="0.25">
      <c r="A54" s="119">
        <v>6953156271692</v>
      </c>
      <c r="B54" s="111">
        <v>734872</v>
      </c>
      <c r="C54" s="100" t="s">
        <v>60</v>
      </c>
      <c r="D54" s="100" t="s">
        <v>365</v>
      </c>
      <c r="E54" s="101">
        <v>31.03</v>
      </c>
      <c r="F54" s="101">
        <v>79.5</v>
      </c>
      <c r="G54" s="112">
        <v>169</v>
      </c>
      <c r="H54" s="261"/>
      <c r="I54" s="103">
        <v>1</v>
      </c>
      <c r="J54" s="104">
        <f t="shared" si="27"/>
        <v>31.03</v>
      </c>
      <c r="K54" s="104">
        <f t="shared" si="28"/>
        <v>79.5</v>
      </c>
      <c r="L54" s="103">
        <v>0</v>
      </c>
      <c r="M54" s="104">
        <f t="shared" si="29"/>
        <v>0</v>
      </c>
      <c r="N54" s="104">
        <f t="shared" si="30"/>
        <v>0</v>
      </c>
      <c r="O54" s="103">
        <v>0</v>
      </c>
      <c r="P54" s="104">
        <f t="shared" si="31"/>
        <v>0</v>
      </c>
      <c r="Q54" s="104">
        <f t="shared" si="32"/>
        <v>0</v>
      </c>
      <c r="R54" s="103">
        <v>0</v>
      </c>
      <c r="S54" s="104">
        <f t="shared" si="33"/>
        <v>0</v>
      </c>
      <c r="T54" s="104">
        <f t="shared" si="34"/>
        <v>0</v>
      </c>
      <c r="U54" s="103">
        <v>0</v>
      </c>
      <c r="V54" s="104">
        <f t="shared" si="35"/>
        <v>0</v>
      </c>
      <c r="W54" s="104">
        <f t="shared" si="37"/>
        <v>0</v>
      </c>
      <c r="X54" s="103">
        <v>0</v>
      </c>
      <c r="Y54" s="104">
        <f t="shared" si="36"/>
        <v>0</v>
      </c>
      <c r="Z54" s="104">
        <f t="shared" si="38"/>
        <v>0</v>
      </c>
      <c r="AA54" s="104">
        <v>0</v>
      </c>
      <c r="AB54" s="289">
        <f t="shared" si="20"/>
        <v>0</v>
      </c>
      <c r="AC54" s="289">
        <f t="shared" si="21"/>
        <v>0</v>
      </c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268"/>
      <c r="AT54" s="104">
        <v>7</v>
      </c>
      <c r="AU54" s="104">
        <v>3</v>
      </c>
      <c r="AV54" s="268"/>
      <c r="AW54" s="52">
        <f t="shared" si="22"/>
        <v>1</v>
      </c>
      <c r="AX54" s="104">
        <f t="shared" si="25"/>
        <v>31.03</v>
      </c>
      <c r="AY54" s="106">
        <f t="shared" si="26"/>
        <v>79.5</v>
      </c>
      <c r="AZ54" s="42">
        <f t="shared" si="23"/>
        <v>4.9751243781094526E-3</v>
      </c>
      <c r="BA54" s="37">
        <f t="shared" si="24"/>
        <v>0.14925373134328357</v>
      </c>
      <c r="BB54" s="63">
        <f t="shared" si="14"/>
        <v>11.865671641791044</v>
      </c>
      <c r="BC54" s="103">
        <v>0</v>
      </c>
      <c r="BD54" s="37">
        <f t="shared" si="15"/>
        <v>0</v>
      </c>
      <c r="BE54" s="37">
        <f t="shared" si="16"/>
        <v>0</v>
      </c>
      <c r="BF54" s="37">
        <f t="shared" si="17"/>
        <v>0</v>
      </c>
      <c r="BG54" s="52">
        <f t="shared" si="18"/>
        <v>0</v>
      </c>
      <c r="BH54" s="35">
        <f t="shared" si="19"/>
        <v>43674</v>
      </c>
    </row>
    <row r="55" spans="1:60" x14ac:dyDescent="0.25">
      <c r="A55" s="119">
        <v>6953156277953</v>
      </c>
      <c r="B55" s="111">
        <v>734873</v>
      </c>
      <c r="C55" s="100" t="s">
        <v>61</v>
      </c>
      <c r="D55" s="100" t="s">
        <v>366</v>
      </c>
      <c r="E55" s="101">
        <v>20.21</v>
      </c>
      <c r="F55" s="101">
        <v>44.5</v>
      </c>
      <c r="G55" s="112">
        <v>99</v>
      </c>
      <c r="H55" s="261"/>
      <c r="I55" s="103">
        <v>2</v>
      </c>
      <c r="J55" s="104">
        <f t="shared" si="27"/>
        <v>40.42</v>
      </c>
      <c r="K55" s="104">
        <f t="shared" si="28"/>
        <v>89</v>
      </c>
      <c r="L55" s="103">
        <v>1</v>
      </c>
      <c r="M55" s="104">
        <f t="shared" si="29"/>
        <v>20.21</v>
      </c>
      <c r="N55" s="104">
        <f t="shared" si="30"/>
        <v>44.5</v>
      </c>
      <c r="O55" s="103">
        <v>3</v>
      </c>
      <c r="P55" s="104">
        <f t="shared" si="31"/>
        <v>60.63</v>
      </c>
      <c r="Q55" s="104">
        <f t="shared" si="32"/>
        <v>133.5</v>
      </c>
      <c r="R55" s="103">
        <v>0</v>
      </c>
      <c r="S55" s="104">
        <f t="shared" si="33"/>
        <v>0</v>
      </c>
      <c r="T55" s="104">
        <f t="shared" si="34"/>
        <v>0</v>
      </c>
      <c r="U55" s="103">
        <v>0</v>
      </c>
      <c r="V55" s="104">
        <f t="shared" si="35"/>
        <v>0</v>
      </c>
      <c r="W55" s="104">
        <f t="shared" si="37"/>
        <v>0</v>
      </c>
      <c r="X55" s="103">
        <v>0</v>
      </c>
      <c r="Y55" s="104">
        <f t="shared" si="36"/>
        <v>0</v>
      </c>
      <c r="Z55" s="104">
        <f t="shared" si="38"/>
        <v>0</v>
      </c>
      <c r="AA55" s="104">
        <v>0</v>
      </c>
      <c r="AB55" s="289">
        <f t="shared" si="20"/>
        <v>0</v>
      </c>
      <c r="AC55" s="289">
        <f t="shared" si="21"/>
        <v>0</v>
      </c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268"/>
      <c r="AT55" s="104">
        <v>7</v>
      </c>
      <c r="AU55" s="104">
        <v>3</v>
      </c>
      <c r="AV55" s="268"/>
      <c r="AW55" s="52">
        <f t="shared" si="22"/>
        <v>6</v>
      </c>
      <c r="AX55" s="104">
        <f t="shared" si="25"/>
        <v>121.26</v>
      </c>
      <c r="AY55" s="106">
        <f t="shared" si="26"/>
        <v>267</v>
      </c>
      <c r="AZ55" s="42">
        <f t="shared" si="23"/>
        <v>2.9850746268656716E-2</v>
      </c>
      <c r="BA55" s="37">
        <f t="shared" si="24"/>
        <v>0.89552238805970152</v>
      </c>
      <c r="BB55" s="63">
        <f t="shared" si="14"/>
        <v>39.850746268656721</v>
      </c>
      <c r="BC55" s="103">
        <v>0</v>
      </c>
      <c r="BD55" s="37">
        <f t="shared" si="15"/>
        <v>0</v>
      </c>
      <c r="BE55" s="37">
        <f t="shared" si="16"/>
        <v>0</v>
      </c>
      <c r="BF55" s="37">
        <f t="shared" si="17"/>
        <v>0</v>
      </c>
      <c r="BG55" s="52">
        <f t="shared" si="18"/>
        <v>0</v>
      </c>
      <c r="BH55" s="35">
        <f t="shared" si="19"/>
        <v>43674</v>
      </c>
    </row>
    <row r="56" spans="1:60" x14ac:dyDescent="0.25">
      <c r="A56" s="119">
        <v>6953156277960</v>
      </c>
      <c r="B56" s="111">
        <v>734874</v>
      </c>
      <c r="C56" s="100" t="s">
        <v>62</v>
      </c>
      <c r="D56" s="100" t="s">
        <v>367</v>
      </c>
      <c r="E56" s="101">
        <v>20.25</v>
      </c>
      <c r="F56" s="101">
        <v>44.5</v>
      </c>
      <c r="G56" s="112">
        <v>99</v>
      </c>
      <c r="H56" s="261"/>
      <c r="I56" s="103">
        <v>0</v>
      </c>
      <c r="J56" s="104">
        <f t="shared" si="27"/>
        <v>0</v>
      </c>
      <c r="K56" s="104">
        <f t="shared" si="28"/>
        <v>0</v>
      </c>
      <c r="L56" s="103">
        <v>0</v>
      </c>
      <c r="M56" s="104">
        <f t="shared" si="29"/>
        <v>0</v>
      </c>
      <c r="N56" s="104">
        <f t="shared" si="30"/>
        <v>0</v>
      </c>
      <c r="O56" s="103">
        <v>3</v>
      </c>
      <c r="P56" s="104">
        <f t="shared" si="31"/>
        <v>60.75</v>
      </c>
      <c r="Q56" s="104">
        <f t="shared" si="32"/>
        <v>133.5</v>
      </c>
      <c r="R56" s="103">
        <v>0</v>
      </c>
      <c r="S56" s="104">
        <f t="shared" si="33"/>
        <v>0</v>
      </c>
      <c r="T56" s="104">
        <f t="shared" si="34"/>
        <v>0</v>
      </c>
      <c r="U56" s="103">
        <v>0</v>
      </c>
      <c r="V56" s="104">
        <f t="shared" si="35"/>
        <v>0</v>
      </c>
      <c r="W56" s="104">
        <f t="shared" si="37"/>
        <v>0</v>
      </c>
      <c r="X56" s="103">
        <v>0</v>
      </c>
      <c r="Y56" s="104">
        <f t="shared" si="36"/>
        <v>0</v>
      </c>
      <c r="Z56" s="104">
        <f t="shared" si="38"/>
        <v>0</v>
      </c>
      <c r="AA56" s="104">
        <v>0</v>
      </c>
      <c r="AB56" s="289">
        <f t="shared" si="20"/>
        <v>0</v>
      </c>
      <c r="AC56" s="289">
        <f t="shared" si="21"/>
        <v>0</v>
      </c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268"/>
      <c r="AT56" s="104">
        <v>7</v>
      </c>
      <c r="AU56" s="104">
        <v>3</v>
      </c>
      <c r="AV56" s="268"/>
      <c r="AW56" s="52">
        <f t="shared" si="22"/>
        <v>3</v>
      </c>
      <c r="AX56" s="104">
        <f t="shared" si="25"/>
        <v>60.75</v>
      </c>
      <c r="AY56" s="106">
        <f t="shared" si="26"/>
        <v>133.5</v>
      </c>
      <c r="AZ56" s="42">
        <f t="shared" si="23"/>
        <v>1.4925373134328358E-2</v>
      </c>
      <c r="BA56" s="37">
        <f t="shared" si="24"/>
        <v>0.44776119402985076</v>
      </c>
      <c r="BB56" s="63">
        <f t="shared" si="14"/>
        <v>19.92537313432836</v>
      </c>
      <c r="BC56" s="103">
        <v>0</v>
      </c>
      <c r="BD56" s="37">
        <f t="shared" si="15"/>
        <v>0</v>
      </c>
      <c r="BE56" s="37">
        <f t="shared" si="16"/>
        <v>0</v>
      </c>
      <c r="BF56" s="37">
        <f t="shared" si="17"/>
        <v>0</v>
      </c>
      <c r="BG56" s="52">
        <f t="shared" si="18"/>
        <v>0</v>
      </c>
      <c r="BH56" s="35">
        <f t="shared" si="19"/>
        <v>43674</v>
      </c>
    </row>
    <row r="57" spans="1:60" x14ac:dyDescent="0.25">
      <c r="A57" s="119">
        <v>6953156277977</v>
      </c>
      <c r="B57" s="111">
        <v>734875</v>
      </c>
      <c r="C57" s="100" t="s">
        <v>63</v>
      </c>
      <c r="D57" s="100" t="s">
        <v>368</v>
      </c>
      <c r="E57" s="101">
        <v>20.25</v>
      </c>
      <c r="F57" s="101">
        <v>44.5</v>
      </c>
      <c r="G57" s="112">
        <v>99</v>
      </c>
      <c r="H57" s="261"/>
      <c r="I57" s="103">
        <v>0</v>
      </c>
      <c r="J57" s="104">
        <f t="shared" si="27"/>
        <v>0</v>
      </c>
      <c r="K57" s="104">
        <f t="shared" si="28"/>
        <v>0</v>
      </c>
      <c r="L57" s="103">
        <v>0</v>
      </c>
      <c r="M57" s="104">
        <f t="shared" si="29"/>
        <v>0</v>
      </c>
      <c r="N57" s="104">
        <f t="shared" si="30"/>
        <v>0</v>
      </c>
      <c r="O57" s="103">
        <v>0</v>
      </c>
      <c r="P57" s="104">
        <f t="shared" si="31"/>
        <v>0</v>
      </c>
      <c r="Q57" s="104">
        <f t="shared" si="32"/>
        <v>0</v>
      </c>
      <c r="R57" s="103">
        <v>0</v>
      </c>
      <c r="S57" s="104">
        <f t="shared" si="33"/>
        <v>0</v>
      </c>
      <c r="T57" s="104">
        <f t="shared" si="34"/>
        <v>0</v>
      </c>
      <c r="U57" s="103">
        <v>0</v>
      </c>
      <c r="V57" s="104">
        <f t="shared" si="35"/>
        <v>0</v>
      </c>
      <c r="W57" s="104">
        <f t="shared" si="37"/>
        <v>0</v>
      </c>
      <c r="X57" s="103">
        <v>0</v>
      </c>
      <c r="Y57" s="104">
        <f t="shared" si="36"/>
        <v>0</v>
      </c>
      <c r="Z57" s="104">
        <f t="shared" si="38"/>
        <v>0</v>
      </c>
      <c r="AA57" s="104">
        <v>0</v>
      </c>
      <c r="AB57" s="289">
        <f t="shared" si="20"/>
        <v>0</v>
      </c>
      <c r="AC57" s="289">
        <f t="shared" si="21"/>
        <v>0</v>
      </c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268"/>
      <c r="AT57" s="104">
        <v>7</v>
      </c>
      <c r="AU57" s="104">
        <v>3</v>
      </c>
      <c r="AV57" s="268"/>
      <c r="AW57" s="52">
        <f t="shared" si="22"/>
        <v>0</v>
      </c>
      <c r="AX57" s="104">
        <f t="shared" si="25"/>
        <v>0</v>
      </c>
      <c r="AY57" s="106">
        <f t="shared" si="26"/>
        <v>0</v>
      </c>
      <c r="AZ57" s="42">
        <f t="shared" si="23"/>
        <v>0</v>
      </c>
      <c r="BA57" s="37">
        <f t="shared" si="24"/>
        <v>0</v>
      </c>
      <c r="BB57" s="63">
        <f t="shared" si="14"/>
        <v>0</v>
      </c>
      <c r="BC57" s="103">
        <v>0</v>
      </c>
      <c r="BD57" s="37">
        <f t="shared" si="15"/>
        <v>0</v>
      </c>
      <c r="BE57" s="37" t="str">
        <f t="shared" si="16"/>
        <v>-</v>
      </c>
      <c r="BF57" s="37" t="str">
        <f t="shared" si="17"/>
        <v>-</v>
      </c>
      <c r="BG57" s="52" t="str">
        <f t="shared" si="18"/>
        <v>-</v>
      </c>
      <c r="BH57" s="35" t="str">
        <f t="shared" si="19"/>
        <v>-</v>
      </c>
    </row>
    <row r="58" spans="1:60" x14ac:dyDescent="0.25">
      <c r="A58" s="119">
        <v>6953156272965</v>
      </c>
      <c r="B58" s="111">
        <v>734876</v>
      </c>
      <c r="C58" s="100" t="s">
        <v>64</v>
      </c>
      <c r="D58" s="100" t="s">
        <v>369</v>
      </c>
      <c r="E58" s="101">
        <v>25.97</v>
      </c>
      <c r="F58" s="101">
        <v>54.5</v>
      </c>
      <c r="G58" s="112">
        <v>119</v>
      </c>
      <c r="H58" s="261"/>
      <c r="I58" s="103">
        <v>1</v>
      </c>
      <c r="J58" s="104">
        <f t="shared" si="27"/>
        <v>25.97</v>
      </c>
      <c r="K58" s="104">
        <f t="shared" si="28"/>
        <v>54.5</v>
      </c>
      <c r="L58" s="103">
        <v>1</v>
      </c>
      <c r="M58" s="104">
        <f t="shared" si="29"/>
        <v>25.97</v>
      </c>
      <c r="N58" s="104">
        <f t="shared" si="30"/>
        <v>54.5</v>
      </c>
      <c r="O58" s="103">
        <v>3</v>
      </c>
      <c r="P58" s="104">
        <f t="shared" si="31"/>
        <v>77.91</v>
      </c>
      <c r="Q58" s="104">
        <f t="shared" si="32"/>
        <v>163.5</v>
      </c>
      <c r="R58" s="103">
        <v>0</v>
      </c>
      <c r="S58" s="104">
        <f t="shared" si="33"/>
        <v>0</v>
      </c>
      <c r="T58" s="104">
        <f t="shared" si="34"/>
        <v>0</v>
      </c>
      <c r="U58" s="103">
        <v>0</v>
      </c>
      <c r="V58" s="104">
        <f t="shared" si="35"/>
        <v>0</v>
      </c>
      <c r="W58" s="104">
        <f t="shared" si="37"/>
        <v>0</v>
      </c>
      <c r="X58" s="103">
        <v>0</v>
      </c>
      <c r="Y58" s="104">
        <f t="shared" si="36"/>
        <v>0</v>
      </c>
      <c r="Z58" s="104">
        <f t="shared" si="38"/>
        <v>0</v>
      </c>
      <c r="AA58" s="104">
        <v>0</v>
      </c>
      <c r="AB58" s="289">
        <f t="shared" si="20"/>
        <v>0</v>
      </c>
      <c r="AC58" s="289">
        <f t="shared" si="21"/>
        <v>0</v>
      </c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268"/>
      <c r="AT58" s="104">
        <v>7</v>
      </c>
      <c r="AU58" s="104">
        <v>3</v>
      </c>
      <c r="AV58" s="268"/>
      <c r="AW58" s="52">
        <f t="shared" si="22"/>
        <v>5</v>
      </c>
      <c r="AX58" s="104">
        <f t="shared" si="25"/>
        <v>129.85</v>
      </c>
      <c r="AY58" s="106">
        <f t="shared" si="26"/>
        <v>272.5</v>
      </c>
      <c r="AZ58" s="42">
        <f t="shared" si="23"/>
        <v>2.4875621890547265E-2</v>
      </c>
      <c r="BA58" s="37">
        <f t="shared" si="24"/>
        <v>0.74626865671641796</v>
      </c>
      <c r="BB58" s="63">
        <f t="shared" si="14"/>
        <v>40.671641791044777</v>
      </c>
      <c r="BC58" s="103">
        <v>0</v>
      </c>
      <c r="BD58" s="37">
        <f t="shared" si="15"/>
        <v>0</v>
      </c>
      <c r="BE58" s="37">
        <f t="shared" si="16"/>
        <v>0</v>
      </c>
      <c r="BF58" s="37">
        <f t="shared" si="17"/>
        <v>0</v>
      </c>
      <c r="BG58" s="52">
        <f t="shared" si="18"/>
        <v>0</v>
      </c>
      <c r="BH58" s="35">
        <f t="shared" si="19"/>
        <v>43674</v>
      </c>
    </row>
    <row r="59" spans="1:60" x14ac:dyDescent="0.25">
      <c r="A59" s="119">
        <v>6953156272972</v>
      </c>
      <c r="B59" s="111">
        <v>734877</v>
      </c>
      <c r="C59" s="100" t="s">
        <v>65</v>
      </c>
      <c r="D59" s="100" t="s">
        <v>370</v>
      </c>
      <c r="E59" s="101">
        <v>25.65</v>
      </c>
      <c r="F59" s="101">
        <v>54.5</v>
      </c>
      <c r="G59" s="112">
        <v>119</v>
      </c>
      <c r="H59" s="261"/>
      <c r="I59" s="103">
        <v>3</v>
      </c>
      <c r="J59" s="104">
        <f t="shared" si="27"/>
        <v>76.949999999999989</v>
      </c>
      <c r="K59" s="104">
        <f t="shared" si="28"/>
        <v>163.5</v>
      </c>
      <c r="L59" s="103">
        <v>0</v>
      </c>
      <c r="M59" s="104">
        <f t="shared" si="29"/>
        <v>0</v>
      </c>
      <c r="N59" s="104">
        <f t="shared" si="30"/>
        <v>0</v>
      </c>
      <c r="O59" s="103">
        <v>1</v>
      </c>
      <c r="P59" s="104">
        <f t="shared" si="31"/>
        <v>25.65</v>
      </c>
      <c r="Q59" s="104">
        <f t="shared" si="32"/>
        <v>54.5</v>
      </c>
      <c r="R59" s="103">
        <v>0</v>
      </c>
      <c r="S59" s="104">
        <f t="shared" si="33"/>
        <v>0</v>
      </c>
      <c r="T59" s="104">
        <f t="shared" si="34"/>
        <v>0</v>
      </c>
      <c r="U59" s="103">
        <v>0</v>
      </c>
      <c r="V59" s="104">
        <f t="shared" si="35"/>
        <v>0</v>
      </c>
      <c r="W59" s="104">
        <f t="shared" si="37"/>
        <v>0</v>
      </c>
      <c r="X59" s="103">
        <v>0</v>
      </c>
      <c r="Y59" s="104">
        <f t="shared" si="36"/>
        <v>0</v>
      </c>
      <c r="Z59" s="104">
        <f t="shared" si="38"/>
        <v>0</v>
      </c>
      <c r="AA59" s="104">
        <v>0</v>
      </c>
      <c r="AB59" s="289">
        <f t="shared" si="20"/>
        <v>0</v>
      </c>
      <c r="AC59" s="289">
        <f t="shared" si="21"/>
        <v>0</v>
      </c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268"/>
      <c r="AT59" s="104">
        <v>7</v>
      </c>
      <c r="AU59" s="104">
        <v>3</v>
      </c>
      <c r="AV59" s="268"/>
      <c r="AW59" s="52">
        <f t="shared" si="22"/>
        <v>4</v>
      </c>
      <c r="AX59" s="104">
        <f t="shared" si="25"/>
        <v>102.6</v>
      </c>
      <c r="AY59" s="106">
        <f t="shared" si="26"/>
        <v>218</v>
      </c>
      <c r="AZ59" s="42">
        <f t="shared" si="23"/>
        <v>1.9900497512437811E-2</v>
      </c>
      <c r="BA59" s="37">
        <f t="shared" si="24"/>
        <v>0.59701492537313428</v>
      </c>
      <c r="BB59" s="63">
        <f t="shared" si="14"/>
        <v>32.537313432835816</v>
      </c>
      <c r="BC59" s="103">
        <v>1</v>
      </c>
      <c r="BD59" s="37">
        <f t="shared" si="15"/>
        <v>54.5</v>
      </c>
      <c r="BE59" s="37">
        <f t="shared" si="16"/>
        <v>50.25</v>
      </c>
      <c r="BF59" s="37">
        <f t="shared" si="17"/>
        <v>7.1785714285714288</v>
      </c>
      <c r="BG59" s="52">
        <f t="shared" si="18"/>
        <v>1.675</v>
      </c>
      <c r="BH59" s="35">
        <f t="shared" si="19"/>
        <v>43724.25</v>
      </c>
    </row>
    <row r="60" spans="1:60" x14ac:dyDescent="0.25">
      <c r="A60" s="119">
        <v>6953156273825</v>
      </c>
      <c r="B60" s="111">
        <v>734878</v>
      </c>
      <c r="C60" s="100" t="s">
        <v>66</v>
      </c>
      <c r="D60" s="100" t="s">
        <v>371</v>
      </c>
      <c r="E60" s="101">
        <v>24.62</v>
      </c>
      <c r="F60" s="101">
        <v>54.5</v>
      </c>
      <c r="G60" s="112">
        <v>119</v>
      </c>
      <c r="H60" s="261"/>
      <c r="I60" s="103">
        <v>1</v>
      </c>
      <c r="J60" s="104">
        <f t="shared" si="27"/>
        <v>24.62</v>
      </c>
      <c r="K60" s="104">
        <f t="shared" si="28"/>
        <v>54.5</v>
      </c>
      <c r="L60" s="103">
        <v>2</v>
      </c>
      <c r="M60" s="104">
        <f t="shared" si="29"/>
        <v>49.24</v>
      </c>
      <c r="N60" s="104">
        <f t="shared" si="30"/>
        <v>109</v>
      </c>
      <c r="O60" s="103">
        <v>2</v>
      </c>
      <c r="P60" s="104">
        <f t="shared" si="31"/>
        <v>49.24</v>
      </c>
      <c r="Q60" s="104">
        <f t="shared" si="32"/>
        <v>109</v>
      </c>
      <c r="R60" s="103">
        <v>0</v>
      </c>
      <c r="S60" s="104">
        <f t="shared" si="33"/>
        <v>0</v>
      </c>
      <c r="T60" s="104">
        <f t="shared" si="34"/>
        <v>0</v>
      </c>
      <c r="U60" s="103">
        <v>0</v>
      </c>
      <c r="V60" s="104">
        <f t="shared" si="35"/>
        <v>0</v>
      </c>
      <c r="W60" s="104">
        <f t="shared" si="37"/>
        <v>0</v>
      </c>
      <c r="X60" s="103">
        <v>0</v>
      </c>
      <c r="Y60" s="104">
        <f t="shared" si="36"/>
        <v>0</v>
      </c>
      <c r="Z60" s="104">
        <f t="shared" si="38"/>
        <v>0</v>
      </c>
      <c r="AA60" s="104">
        <v>0</v>
      </c>
      <c r="AB60" s="289">
        <f t="shared" si="20"/>
        <v>0</v>
      </c>
      <c r="AC60" s="289">
        <f t="shared" si="21"/>
        <v>0</v>
      </c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268"/>
      <c r="AT60" s="104">
        <v>7</v>
      </c>
      <c r="AU60" s="104">
        <v>3</v>
      </c>
      <c r="AV60" s="268"/>
      <c r="AW60" s="52">
        <f t="shared" si="22"/>
        <v>5</v>
      </c>
      <c r="AX60" s="104">
        <f t="shared" si="25"/>
        <v>123.10000000000001</v>
      </c>
      <c r="AY60" s="106">
        <f t="shared" si="26"/>
        <v>272.5</v>
      </c>
      <c r="AZ60" s="42">
        <f t="shared" si="23"/>
        <v>2.4875621890547265E-2</v>
      </c>
      <c r="BA60" s="37">
        <f t="shared" si="24"/>
        <v>0.74626865671641796</v>
      </c>
      <c r="BB60" s="63">
        <f t="shared" si="14"/>
        <v>40.671641791044777</v>
      </c>
      <c r="BC60" s="103">
        <v>0</v>
      </c>
      <c r="BD60" s="37">
        <f t="shared" si="15"/>
        <v>0</v>
      </c>
      <c r="BE60" s="37">
        <f t="shared" si="16"/>
        <v>0</v>
      </c>
      <c r="BF60" s="37">
        <f t="shared" si="17"/>
        <v>0</v>
      </c>
      <c r="BG60" s="52">
        <f t="shared" si="18"/>
        <v>0</v>
      </c>
      <c r="BH60" s="35">
        <f t="shared" si="19"/>
        <v>43674</v>
      </c>
    </row>
    <row r="61" spans="1:60" x14ac:dyDescent="0.25">
      <c r="A61" s="119">
        <v>6953156276390</v>
      </c>
      <c r="B61" s="111">
        <v>734879</v>
      </c>
      <c r="C61" s="116" t="s">
        <v>67</v>
      </c>
      <c r="D61" s="116" t="s">
        <v>372</v>
      </c>
      <c r="E61" s="101">
        <v>77.209999999999994</v>
      </c>
      <c r="F61" s="101">
        <v>139.5</v>
      </c>
      <c r="G61" s="112">
        <v>289</v>
      </c>
      <c r="H61" s="261"/>
      <c r="I61" s="103">
        <v>5</v>
      </c>
      <c r="J61" s="104">
        <f t="shared" si="27"/>
        <v>386.04999999999995</v>
      </c>
      <c r="K61" s="104">
        <f t="shared" si="28"/>
        <v>697.5</v>
      </c>
      <c r="L61" s="103">
        <v>1</v>
      </c>
      <c r="M61" s="104">
        <f t="shared" si="29"/>
        <v>77.209999999999994</v>
      </c>
      <c r="N61" s="104">
        <f t="shared" si="30"/>
        <v>139.5</v>
      </c>
      <c r="O61" s="103">
        <v>3</v>
      </c>
      <c r="P61" s="104">
        <f t="shared" si="31"/>
        <v>231.63</v>
      </c>
      <c r="Q61" s="104">
        <f t="shared" si="32"/>
        <v>418.5</v>
      </c>
      <c r="R61" s="103">
        <v>0</v>
      </c>
      <c r="S61" s="104">
        <f t="shared" si="33"/>
        <v>0</v>
      </c>
      <c r="T61" s="104">
        <f t="shared" si="34"/>
        <v>0</v>
      </c>
      <c r="U61" s="103">
        <v>0</v>
      </c>
      <c r="V61" s="104">
        <f t="shared" si="35"/>
        <v>0</v>
      </c>
      <c r="W61" s="104">
        <f t="shared" si="37"/>
        <v>0</v>
      </c>
      <c r="X61" s="103">
        <v>0</v>
      </c>
      <c r="Y61" s="104">
        <f t="shared" si="36"/>
        <v>0</v>
      </c>
      <c r="Z61" s="104">
        <f t="shared" si="38"/>
        <v>0</v>
      </c>
      <c r="AA61" s="104">
        <v>0</v>
      </c>
      <c r="AB61" s="289">
        <f t="shared" si="20"/>
        <v>0</v>
      </c>
      <c r="AC61" s="289">
        <f t="shared" si="21"/>
        <v>0</v>
      </c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268"/>
      <c r="AT61" s="104">
        <v>7</v>
      </c>
      <c r="AU61" s="104">
        <v>3</v>
      </c>
      <c r="AV61" s="268"/>
      <c r="AW61" s="52">
        <f t="shared" si="22"/>
        <v>9</v>
      </c>
      <c r="AX61" s="104">
        <f t="shared" si="25"/>
        <v>694.89</v>
      </c>
      <c r="AY61" s="106">
        <f t="shared" si="26"/>
        <v>1255.5</v>
      </c>
      <c r="AZ61" s="42">
        <f t="shared" si="23"/>
        <v>4.4776119402985072E-2</v>
      </c>
      <c r="BA61" s="37">
        <f t="shared" si="24"/>
        <v>1.3432835820895521</v>
      </c>
      <c r="BB61" s="63">
        <f t="shared" si="14"/>
        <v>187.38805970149252</v>
      </c>
      <c r="BC61" s="103">
        <v>0</v>
      </c>
      <c r="BD61" s="37">
        <f t="shared" si="15"/>
        <v>0</v>
      </c>
      <c r="BE61" s="37">
        <f t="shared" si="16"/>
        <v>0</v>
      </c>
      <c r="BF61" s="37">
        <f t="shared" si="17"/>
        <v>0</v>
      </c>
      <c r="BG61" s="52">
        <f t="shared" si="18"/>
        <v>0</v>
      </c>
      <c r="BH61" s="35">
        <f t="shared" si="19"/>
        <v>43674</v>
      </c>
    </row>
    <row r="62" spans="1:60" x14ac:dyDescent="0.25">
      <c r="A62" s="119">
        <v>6953156276406</v>
      </c>
      <c r="B62" s="111">
        <v>734880</v>
      </c>
      <c r="C62" s="100" t="s">
        <v>68</v>
      </c>
      <c r="D62" s="100" t="s">
        <v>373</v>
      </c>
      <c r="E62" s="101">
        <v>76.08</v>
      </c>
      <c r="F62" s="101">
        <v>139.5</v>
      </c>
      <c r="G62" s="112">
        <v>289</v>
      </c>
      <c r="H62" s="261"/>
      <c r="I62" s="103">
        <v>0</v>
      </c>
      <c r="J62" s="104">
        <f t="shared" si="27"/>
        <v>0</v>
      </c>
      <c r="K62" s="104">
        <f t="shared" si="28"/>
        <v>0</v>
      </c>
      <c r="L62" s="103">
        <v>0</v>
      </c>
      <c r="M62" s="104">
        <f t="shared" si="29"/>
        <v>0</v>
      </c>
      <c r="N62" s="104">
        <f t="shared" si="30"/>
        <v>0</v>
      </c>
      <c r="O62" s="103">
        <v>4</v>
      </c>
      <c r="P62" s="104">
        <f t="shared" si="31"/>
        <v>304.32</v>
      </c>
      <c r="Q62" s="104">
        <f t="shared" si="32"/>
        <v>558</v>
      </c>
      <c r="R62" s="103">
        <v>8</v>
      </c>
      <c r="S62" s="104">
        <f t="shared" si="33"/>
        <v>608.64</v>
      </c>
      <c r="T62" s="104">
        <f t="shared" si="34"/>
        <v>1116</v>
      </c>
      <c r="U62" s="103">
        <v>7</v>
      </c>
      <c r="V62" s="104">
        <f t="shared" si="35"/>
        <v>532.55999999999995</v>
      </c>
      <c r="W62" s="104">
        <f t="shared" si="37"/>
        <v>976.5</v>
      </c>
      <c r="X62" s="103">
        <v>12</v>
      </c>
      <c r="Y62" s="104">
        <f t="shared" si="36"/>
        <v>912.96</v>
      </c>
      <c r="Z62" s="104">
        <f t="shared" si="38"/>
        <v>1674</v>
      </c>
      <c r="AA62" s="104">
        <v>0</v>
      </c>
      <c r="AB62" s="289">
        <f t="shared" si="20"/>
        <v>0</v>
      </c>
      <c r="AC62" s="289">
        <f t="shared" si="21"/>
        <v>0</v>
      </c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268"/>
      <c r="AT62" s="104">
        <v>7</v>
      </c>
      <c r="AU62" s="104">
        <v>3</v>
      </c>
      <c r="AV62" s="268"/>
      <c r="AW62" s="52">
        <f t="shared" si="22"/>
        <v>31</v>
      </c>
      <c r="AX62" s="104">
        <f t="shared" si="25"/>
        <v>2358.48</v>
      </c>
      <c r="AY62" s="106">
        <f t="shared" si="26"/>
        <v>4324.5</v>
      </c>
      <c r="AZ62" s="42">
        <f t="shared" si="23"/>
        <v>0.15422885572139303</v>
      </c>
      <c r="BA62" s="37">
        <f t="shared" si="24"/>
        <v>4.6268656716417906</v>
      </c>
      <c r="BB62" s="63">
        <f t="shared" si="14"/>
        <v>645.44776119402979</v>
      </c>
      <c r="BC62" s="103">
        <v>16</v>
      </c>
      <c r="BD62" s="37">
        <f t="shared" si="15"/>
        <v>2232</v>
      </c>
      <c r="BE62" s="37">
        <f t="shared" si="16"/>
        <v>103.74193548387098</v>
      </c>
      <c r="BF62" s="37">
        <f t="shared" si="17"/>
        <v>14.820276497695854</v>
      </c>
      <c r="BG62" s="52">
        <f t="shared" si="18"/>
        <v>3.4580645161290327</v>
      </c>
      <c r="BH62" s="35">
        <f t="shared" si="19"/>
        <v>43777.741935483871</v>
      </c>
    </row>
    <row r="63" spans="1:60" x14ac:dyDescent="0.25">
      <c r="A63" s="119">
        <v>6953156280243</v>
      </c>
      <c r="B63" s="111">
        <v>734881</v>
      </c>
      <c r="C63" s="100" t="s">
        <v>69</v>
      </c>
      <c r="D63" s="100" t="s">
        <v>374</v>
      </c>
      <c r="E63" s="101">
        <v>41.149999999999771</v>
      </c>
      <c r="F63" s="101">
        <v>84.5</v>
      </c>
      <c r="G63" s="112">
        <v>179</v>
      </c>
      <c r="H63" s="261"/>
      <c r="I63" s="103">
        <v>19</v>
      </c>
      <c r="J63" s="104">
        <f t="shared" si="27"/>
        <v>781.8499999999957</v>
      </c>
      <c r="K63" s="104">
        <f t="shared" si="28"/>
        <v>1605.5</v>
      </c>
      <c r="L63" s="103">
        <v>4</v>
      </c>
      <c r="M63" s="104">
        <f t="shared" si="29"/>
        <v>164.59999999999908</v>
      </c>
      <c r="N63" s="104">
        <f t="shared" si="30"/>
        <v>338</v>
      </c>
      <c r="O63" s="103">
        <v>14</v>
      </c>
      <c r="P63" s="104">
        <f t="shared" si="31"/>
        <v>576.09999999999684</v>
      </c>
      <c r="Q63" s="104">
        <f t="shared" si="32"/>
        <v>1183</v>
      </c>
      <c r="R63" s="103">
        <v>29</v>
      </c>
      <c r="S63" s="104">
        <f t="shared" si="33"/>
        <v>1193.3499999999933</v>
      </c>
      <c r="T63" s="104">
        <f t="shared" si="34"/>
        <v>2450.5</v>
      </c>
      <c r="U63" s="103">
        <v>23</v>
      </c>
      <c r="V63" s="104">
        <f t="shared" si="35"/>
        <v>946.4499999999947</v>
      </c>
      <c r="W63" s="104">
        <f t="shared" si="37"/>
        <v>1943.5</v>
      </c>
      <c r="X63" s="103">
        <v>12</v>
      </c>
      <c r="Y63" s="104">
        <f t="shared" si="36"/>
        <v>493.79999999999723</v>
      </c>
      <c r="Z63" s="104">
        <f t="shared" si="38"/>
        <v>1014</v>
      </c>
      <c r="AA63" s="104">
        <v>9</v>
      </c>
      <c r="AB63" s="289">
        <f t="shared" si="20"/>
        <v>370.34999999999792</v>
      </c>
      <c r="AC63" s="289">
        <f t="shared" si="21"/>
        <v>760.5</v>
      </c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268"/>
      <c r="AT63" s="104">
        <v>7</v>
      </c>
      <c r="AU63" s="104">
        <v>3</v>
      </c>
      <c r="AV63" s="268"/>
      <c r="AW63" s="52">
        <f t="shared" si="22"/>
        <v>110</v>
      </c>
      <c r="AX63" s="104">
        <f t="shared" si="25"/>
        <v>4526.4999999999745</v>
      </c>
      <c r="AY63" s="106">
        <f t="shared" si="26"/>
        <v>9295</v>
      </c>
      <c r="AZ63" s="42">
        <f t="shared" si="23"/>
        <v>0.54726368159203975</v>
      </c>
      <c r="BA63" s="37">
        <f t="shared" si="24"/>
        <v>16.417910447761194</v>
      </c>
      <c r="BB63" s="63">
        <f t="shared" si="14"/>
        <v>1387.313432835821</v>
      </c>
      <c r="BC63" s="103">
        <v>26</v>
      </c>
      <c r="BD63" s="37">
        <f t="shared" si="15"/>
        <v>2197</v>
      </c>
      <c r="BE63" s="37">
        <f t="shared" si="16"/>
        <v>47.509090909090915</v>
      </c>
      <c r="BF63" s="37">
        <f t="shared" si="17"/>
        <v>6.7870129870129876</v>
      </c>
      <c r="BG63" s="52">
        <f t="shared" si="18"/>
        <v>1.5836363636363637</v>
      </c>
      <c r="BH63" s="35">
        <f t="shared" si="19"/>
        <v>43721.509090909094</v>
      </c>
    </row>
    <row r="64" spans="1:60" x14ac:dyDescent="0.25">
      <c r="A64" s="119">
        <v>6953156278844</v>
      </c>
      <c r="B64" s="111">
        <v>734882</v>
      </c>
      <c r="C64" s="100" t="s">
        <v>70</v>
      </c>
      <c r="D64" s="100" t="s">
        <v>375</v>
      </c>
      <c r="E64" s="101">
        <v>37.618672566371679</v>
      </c>
      <c r="F64" s="101">
        <v>64.5</v>
      </c>
      <c r="G64" s="112">
        <v>139</v>
      </c>
      <c r="H64" s="261"/>
      <c r="I64" s="103">
        <v>4</v>
      </c>
      <c r="J64" s="104">
        <f t="shared" si="27"/>
        <v>150.47469026548671</v>
      </c>
      <c r="K64" s="104">
        <f t="shared" si="28"/>
        <v>258</v>
      </c>
      <c r="L64" s="103">
        <v>3</v>
      </c>
      <c r="M64" s="104">
        <f t="shared" si="29"/>
        <v>112.85601769911503</v>
      </c>
      <c r="N64" s="104">
        <f t="shared" si="30"/>
        <v>193.5</v>
      </c>
      <c r="O64" s="103">
        <v>10</v>
      </c>
      <c r="P64" s="104">
        <f t="shared" si="31"/>
        <v>376.1867256637168</v>
      </c>
      <c r="Q64" s="104">
        <f t="shared" si="32"/>
        <v>645</v>
      </c>
      <c r="R64" s="103">
        <v>8</v>
      </c>
      <c r="S64" s="104">
        <f t="shared" si="33"/>
        <v>300.94938053097343</v>
      </c>
      <c r="T64" s="104">
        <f t="shared" si="34"/>
        <v>516</v>
      </c>
      <c r="U64" s="103">
        <v>6</v>
      </c>
      <c r="V64" s="104">
        <f t="shared" si="35"/>
        <v>225.71203539823006</v>
      </c>
      <c r="W64" s="104">
        <f t="shared" si="37"/>
        <v>387</v>
      </c>
      <c r="X64" s="103">
        <v>5</v>
      </c>
      <c r="Y64" s="104">
        <f t="shared" si="36"/>
        <v>188.0933628318584</v>
      </c>
      <c r="Z64" s="104">
        <f t="shared" si="38"/>
        <v>322.5</v>
      </c>
      <c r="AA64" s="104">
        <v>16</v>
      </c>
      <c r="AB64" s="289">
        <f t="shared" si="20"/>
        <v>601.89876106194686</v>
      </c>
      <c r="AC64" s="289">
        <f t="shared" si="21"/>
        <v>1032</v>
      </c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268"/>
      <c r="AT64" s="104">
        <v>7</v>
      </c>
      <c r="AU64" s="104">
        <v>3</v>
      </c>
      <c r="AV64" s="268"/>
      <c r="AW64" s="52">
        <f t="shared" si="22"/>
        <v>52</v>
      </c>
      <c r="AX64" s="104">
        <f t="shared" si="25"/>
        <v>1956.1709734513272</v>
      </c>
      <c r="AY64" s="106">
        <f t="shared" si="26"/>
        <v>3354</v>
      </c>
      <c r="AZ64" s="42">
        <f t="shared" si="23"/>
        <v>0.25870646766169153</v>
      </c>
      <c r="BA64" s="37">
        <f t="shared" si="24"/>
        <v>7.7611940298507456</v>
      </c>
      <c r="BB64" s="63">
        <f t="shared" si="14"/>
        <v>500.59701492537312</v>
      </c>
      <c r="BC64" s="103">
        <v>17</v>
      </c>
      <c r="BD64" s="37">
        <f t="shared" si="15"/>
        <v>1096.5</v>
      </c>
      <c r="BE64" s="37">
        <f t="shared" si="16"/>
        <v>65.711538461538467</v>
      </c>
      <c r="BF64" s="37">
        <f t="shared" si="17"/>
        <v>9.3873626373626387</v>
      </c>
      <c r="BG64" s="52">
        <f t="shared" si="18"/>
        <v>2.1903846153846156</v>
      </c>
      <c r="BH64" s="35">
        <f t="shared" si="19"/>
        <v>43739.711538461539</v>
      </c>
    </row>
    <row r="65" spans="1:60" x14ac:dyDescent="0.25">
      <c r="A65" s="119">
        <v>6953156278851</v>
      </c>
      <c r="B65" s="111">
        <v>734883</v>
      </c>
      <c r="C65" s="100" t="s">
        <v>71</v>
      </c>
      <c r="D65" s="100" t="s">
        <v>376</v>
      </c>
      <c r="E65" s="101">
        <v>31.070000000000004</v>
      </c>
      <c r="F65" s="101">
        <v>64.5</v>
      </c>
      <c r="G65" s="112">
        <v>139</v>
      </c>
      <c r="H65" s="261"/>
      <c r="I65" s="103">
        <v>1</v>
      </c>
      <c r="J65" s="104">
        <f t="shared" si="27"/>
        <v>31.070000000000004</v>
      </c>
      <c r="K65" s="104">
        <f t="shared" si="28"/>
        <v>64.5</v>
      </c>
      <c r="L65" s="103">
        <v>0</v>
      </c>
      <c r="M65" s="104">
        <f t="shared" si="29"/>
        <v>0</v>
      </c>
      <c r="N65" s="104">
        <f t="shared" si="30"/>
        <v>0</v>
      </c>
      <c r="O65" s="103">
        <v>2</v>
      </c>
      <c r="P65" s="104">
        <f t="shared" si="31"/>
        <v>62.140000000000008</v>
      </c>
      <c r="Q65" s="104">
        <f t="shared" si="32"/>
        <v>129</v>
      </c>
      <c r="R65" s="103">
        <v>3</v>
      </c>
      <c r="S65" s="104">
        <f t="shared" si="33"/>
        <v>93.210000000000008</v>
      </c>
      <c r="T65" s="104">
        <f t="shared" si="34"/>
        <v>193.5</v>
      </c>
      <c r="U65" s="103">
        <v>7</v>
      </c>
      <c r="V65" s="104">
        <f t="shared" si="35"/>
        <v>217.49000000000004</v>
      </c>
      <c r="W65" s="104">
        <f t="shared" si="37"/>
        <v>451.5</v>
      </c>
      <c r="X65" s="103">
        <v>5</v>
      </c>
      <c r="Y65" s="104">
        <f t="shared" si="36"/>
        <v>155.35000000000002</v>
      </c>
      <c r="Z65" s="104">
        <f t="shared" si="38"/>
        <v>322.5</v>
      </c>
      <c r="AA65" s="104">
        <v>3</v>
      </c>
      <c r="AB65" s="289">
        <f t="shared" si="20"/>
        <v>93.210000000000008</v>
      </c>
      <c r="AC65" s="289">
        <f t="shared" si="21"/>
        <v>193.5</v>
      </c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268"/>
      <c r="AT65" s="104">
        <v>7</v>
      </c>
      <c r="AU65" s="104">
        <v>3</v>
      </c>
      <c r="AV65" s="268"/>
      <c r="AW65" s="52">
        <f t="shared" si="22"/>
        <v>21</v>
      </c>
      <c r="AX65" s="104">
        <f t="shared" si="25"/>
        <v>652.47</v>
      </c>
      <c r="AY65" s="106">
        <f t="shared" si="26"/>
        <v>1354.5</v>
      </c>
      <c r="AZ65" s="42">
        <f t="shared" si="23"/>
        <v>0.1044776119402985</v>
      </c>
      <c r="BA65" s="37">
        <f t="shared" si="24"/>
        <v>3.1343283582089549</v>
      </c>
      <c r="BB65" s="63">
        <f t="shared" si="14"/>
        <v>202.1641791044776</v>
      </c>
      <c r="BC65" s="103">
        <v>9</v>
      </c>
      <c r="BD65" s="37">
        <f t="shared" si="15"/>
        <v>580.5</v>
      </c>
      <c r="BE65" s="37">
        <f t="shared" si="16"/>
        <v>86.142857142857153</v>
      </c>
      <c r="BF65" s="37">
        <f t="shared" si="17"/>
        <v>12.306122448979593</v>
      </c>
      <c r="BG65" s="52">
        <f t="shared" si="18"/>
        <v>2.8714285714285719</v>
      </c>
      <c r="BH65" s="35">
        <f t="shared" si="19"/>
        <v>43760.142857142855</v>
      </c>
    </row>
    <row r="66" spans="1:60" x14ac:dyDescent="0.25">
      <c r="A66" s="119">
        <v>6953156273016</v>
      </c>
      <c r="B66" s="111">
        <v>734884</v>
      </c>
      <c r="C66" s="100" t="s">
        <v>72</v>
      </c>
      <c r="D66" s="100" t="s">
        <v>377</v>
      </c>
      <c r="E66" s="101">
        <v>43.38</v>
      </c>
      <c r="F66" s="101">
        <v>79.5</v>
      </c>
      <c r="G66" s="112">
        <v>169</v>
      </c>
      <c r="H66" s="261"/>
      <c r="I66" s="103">
        <v>4</v>
      </c>
      <c r="J66" s="104">
        <f t="shared" si="27"/>
        <v>173.52</v>
      </c>
      <c r="K66" s="104">
        <f t="shared" si="28"/>
        <v>318</v>
      </c>
      <c r="L66" s="103">
        <v>3</v>
      </c>
      <c r="M66" s="104">
        <f t="shared" si="29"/>
        <v>130.14000000000001</v>
      </c>
      <c r="N66" s="104">
        <f t="shared" si="30"/>
        <v>238.5</v>
      </c>
      <c r="O66" s="103">
        <v>4</v>
      </c>
      <c r="P66" s="104">
        <f t="shared" si="31"/>
        <v>173.52</v>
      </c>
      <c r="Q66" s="104">
        <f t="shared" si="32"/>
        <v>318</v>
      </c>
      <c r="R66" s="103">
        <v>9</v>
      </c>
      <c r="S66" s="104">
        <f t="shared" si="33"/>
        <v>390.42</v>
      </c>
      <c r="T66" s="104">
        <f t="shared" si="34"/>
        <v>715.5</v>
      </c>
      <c r="U66" s="103">
        <v>0</v>
      </c>
      <c r="V66" s="104">
        <f t="shared" si="35"/>
        <v>0</v>
      </c>
      <c r="W66" s="104">
        <f t="shared" si="37"/>
        <v>0</v>
      </c>
      <c r="X66" s="103">
        <v>0</v>
      </c>
      <c r="Y66" s="104">
        <f t="shared" si="36"/>
        <v>0</v>
      </c>
      <c r="Z66" s="104">
        <f t="shared" si="38"/>
        <v>0</v>
      </c>
      <c r="AA66" s="104">
        <v>1</v>
      </c>
      <c r="AB66" s="289">
        <f t="shared" si="20"/>
        <v>43.38</v>
      </c>
      <c r="AC66" s="289">
        <f t="shared" si="21"/>
        <v>79.5</v>
      </c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268"/>
      <c r="AT66" s="104">
        <v>7</v>
      </c>
      <c r="AU66" s="104">
        <v>3</v>
      </c>
      <c r="AV66" s="268"/>
      <c r="AW66" s="52">
        <f t="shared" si="22"/>
        <v>21</v>
      </c>
      <c r="AX66" s="104">
        <f t="shared" si="25"/>
        <v>910.98</v>
      </c>
      <c r="AY66" s="106">
        <f t="shared" si="26"/>
        <v>1669.5</v>
      </c>
      <c r="AZ66" s="42">
        <f t="shared" si="23"/>
        <v>0.1044776119402985</v>
      </c>
      <c r="BA66" s="37">
        <f t="shared" si="24"/>
        <v>3.1343283582089549</v>
      </c>
      <c r="BB66" s="63">
        <f t="shared" si="14"/>
        <v>249.17910447761193</v>
      </c>
      <c r="BC66" s="103">
        <v>1</v>
      </c>
      <c r="BD66" s="37">
        <f t="shared" si="15"/>
        <v>79.5</v>
      </c>
      <c r="BE66" s="37">
        <f t="shared" si="16"/>
        <v>9.5714285714285712</v>
      </c>
      <c r="BF66" s="37">
        <f t="shared" si="17"/>
        <v>1.3673469387755102</v>
      </c>
      <c r="BG66" s="52">
        <f t="shared" si="18"/>
        <v>0.31904761904761902</v>
      </c>
      <c r="BH66" s="35">
        <f t="shared" si="19"/>
        <v>43683.571428571428</v>
      </c>
    </row>
    <row r="67" spans="1:60" x14ac:dyDescent="0.25">
      <c r="A67" s="109">
        <v>6953156273023</v>
      </c>
      <c r="B67" s="99">
        <v>734885</v>
      </c>
      <c r="C67" s="100" t="s">
        <v>73</v>
      </c>
      <c r="D67" s="100" t="s">
        <v>378</v>
      </c>
      <c r="E67" s="101">
        <v>43.134477611940298</v>
      </c>
      <c r="F67" s="101">
        <v>79.5</v>
      </c>
      <c r="G67" s="101">
        <v>169</v>
      </c>
      <c r="H67" s="267"/>
      <c r="I67" s="103">
        <v>1</v>
      </c>
      <c r="J67" s="104">
        <f t="shared" si="27"/>
        <v>43.134477611940298</v>
      </c>
      <c r="K67" s="104">
        <f t="shared" si="28"/>
        <v>79.5</v>
      </c>
      <c r="L67" s="103">
        <v>1</v>
      </c>
      <c r="M67" s="104">
        <f t="shared" si="29"/>
        <v>43.134477611940298</v>
      </c>
      <c r="N67" s="104">
        <f t="shared" si="30"/>
        <v>79.5</v>
      </c>
      <c r="O67" s="103">
        <v>5</v>
      </c>
      <c r="P67" s="104">
        <f t="shared" si="31"/>
        <v>215.67238805970149</v>
      </c>
      <c r="Q67" s="104">
        <f t="shared" si="32"/>
        <v>397.5</v>
      </c>
      <c r="R67" s="103">
        <v>1</v>
      </c>
      <c r="S67" s="104">
        <f t="shared" si="33"/>
        <v>43.134477611940298</v>
      </c>
      <c r="T67" s="104">
        <f t="shared" si="34"/>
        <v>79.5</v>
      </c>
      <c r="U67" s="103">
        <v>0</v>
      </c>
      <c r="V67" s="104">
        <f t="shared" si="35"/>
        <v>0</v>
      </c>
      <c r="W67" s="104">
        <f t="shared" si="37"/>
        <v>0</v>
      </c>
      <c r="X67" s="103">
        <v>1</v>
      </c>
      <c r="Y67" s="104">
        <f t="shared" si="36"/>
        <v>43.134477611940298</v>
      </c>
      <c r="Z67" s="104">
        <f t="shared" si="38"/>
        <v>79.5</v>
      </c>
      <c r="AA67" s="104">
        <v>0</v>
      </c>
      <c r="AB67" s="289">
        <f t="shared" si="20"/>
        <v>0</v>
      </c>
      <c r="AC67" s="289">
        <f t="shared" si="21"/>
        <v>0</v>
      </c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268"/>
      <c r="AT67" s="104">
        <v>7</v>
      </c>
      <c r="AU67" s="104">
        <v>3</v>
      </c>
      <c r="AV67" s="268"/>
      <c r="AW67" s="52">
        <f t="shared" si="22"/>
        <v>9</v>
      </c>
      <c r="AX67" s="104">
        <f t="shared" si="25"/>
        <v>388.21029850746265</v>
      </c>
      <c r="AY67" s="104">
        <f t="shared" si="26"/>
        <v>715.5</v>
      </c>
      <c r="AZ67" s="42">
        <f t="shared" si="23"/>
        <v>4.4776119402985072E-2</v>
      </c>
      <c r="BA67" s="37">
        <f t="shared" si="24"/>
        <v>1.3432835820895521</v>
      </c>
      <c r="BB67" s="63">
        <f t="shared" si="14"/>
        <v>106.79104477611939</v>
      </c>
      <c r="BC67" s="103">
        <v>4</v>
      </c>
      <c r="BD67" s="37">
        <f t="shared" si="15"/>
        <v>318</v>
      </c>
      <c r="BE67" s="37">
        <f t="shared" si="16"/>
        <v>89.333333333333343</v>
      </c>
      <c r="BF67" s="37">
        <f t="shared" si="17"/>
        <v>12.761904761904763</v>
      </c>
      <c r="BG67" s="52">
        <f t="shared" si="18"/>
        <v>2.9777777777777783</v>
      </c>
      <c r="BH67" s="35">
        <f t="shared" si="19"/>
        <v>43763.333333333336</v>
      </c>
    </row>
    <row r="68" spans="1:60" x14ac:dyDescent="0.25">
      <c r="A68" s="109">
        <v>6953156273665</v>
      </c>
      <c r="B68" s="99">
        <v>734886</v>
      </c>
      <c r="C68" s="100" t="s">
        <v>74</v>
      </c>
      <c r="D68" s="100" t="s">
        <v>379</v>
      </c>
      <c r="E68" s="101">
        <v>26.900000000000013</v>
      </c>
      <c r="F68" s="101">
        <v>59.5</v>
      </c>
      <c r="G68" s="101">
        <v>129</v>
      </c>
      <c r="H68" s="267"/>
      <c r="I68" s="103">
        <v>2</v>
      </c>
      <c r="J68" s="104">
        <f t="shared" si="27"/>
        <v>53.800000000000026</v>
      </c>
      <c r="K68" s="104">
        <f t="shared" si="28"/>
        <v>119</v>
      </c>
      <c r="L68" s="103">
        <v>0</v>
      </c>
      <c r="M68" s="104">
        <f t="shared" si="29"/>
        <v>0</v>
      </c>
      <c r="N68" s="104">
        <f t="shared" si="30"/>
        <v>0</v>
      </c>
      <c r="O68" s="103">
        <v>0</v>
      </c>
      <c r="P68" s="104">
        <f t="shared" si="31"/>
        <v>0</v>
      </c>
      <c r="Q68" s="104">
        <f t="shared" si="32"/>
        <v>0</v>
      </c>
      <c r="R68" s="103">
        <v>4</v>
      </c>
      <c r="S68" s="104">
        <f t="shared" si="33"/>
        <v>107.60000000000005</v>
      </c>
      <c r="T68" s="104">
        <f t="shared" si="34"/>
        <v>238</v>
      </c>
      <c r="U68" s="103">
        <v>1</v>
      </c>
      <c r="V68" s="104">
        <f t="shared" si="35"/>
        <v>26.900000000000013</v>
      </c>
      <c r="W68" s="104">
        <f t="shared" si="37"/>
        <v>59.5</v>
      </c>
      <c r="X68" s="103">
        <v>1</v>
      </c>
      <c r="Y68" s="104">
        <f t="shared" si="36"/>
        <v>26.900000000000013</v>
      </c>
      <c r="Z68" s="104">
        <f t="shared" si="38"/>
        <v>59.5</v>
      </c>
      <c r="AA68" s="104">
        <v>0</v>
      </c>
      <c r="AB68" s="289">
        <f t="shared" si="20"/>
        <v>0</v>
      </c>
      <c r="AC68" s="289">
        <f t="shared" si="21"/>
        <v>0</v>
      </c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268"/>
      <c r="AT68" s="104">
        <v>7</v>
      </c>
      <c r="AU68" s="104">
        <v>3</v>
      </c>
      <c r="AV68" s="268"/>
      <c r="AW68" s="52">
        <f t="shared" si="22"/>
        <v>8</v>
      </c>
      <c r="AX68" s="104">
        <f t="shared" si="25"/>
        <v>215.2000000000001</v>
      </c>
      <c r="AY68" s="104">
        <f t="shared" si="26"/>
        <v>476</v>
      </c>
      <c r="AZ68" s="42">
        <f t="shared" si="23"/>
        <v>3.9800995024875621E-2</v>
      </c>
      <c r="BA68" s="37">
        <f t="shared" si="24"/>
        <v>1.1940298507462686</v>
      </c>
      <c r="BB68" s="63">
        <f t="shared" ref="BB68:BB131" si="39">BA68*F68</f>
        <v>71.044776119402982</v>
      </c>
      <c r="BC68" s="103">
        <v>0</v>
      </c>
      <c r="BD68" s="37">
        <f t="shared" ref="BD68:BD131" si="40">BC68*F68</f>
        <v>0</v>
      </c>
      <c r="BE68" s="37">
        <f t="shared" ref="BE68:BE131" si="41">IFERROR(BC68/AZ68, "-")</f>
        <v>0</v>
      </c>
      <c r="BF68" s="37">
        <f t="shared" ref="BF68:BF131" si="42">IFERROR(BE68/7,"-")</f>
        <v>0</v>
      </c>
      <c r="BG68" s="52">
        <f t="shared" ref="BG68:BG131" si="43">IFERROR(BE68/30,"-")</f>
        <v>0</v>
      </c>
      <c r="BH68" s="35">
        <f t="shared" ref="BH68:BH131" si="44">IFERROR(C$1+BE68,"-")</f>
        <v>43674</v>
      </c>
    </row>
    <row r="69" spans="1:60" x14ac:dyDescent="0.25">
      <c r="A69" s="109">
        <v>6953156273672</v>
      </c>
      <c r="B69" s="99">
        <v>734887</v>
      </c>
      <c r="C69" s="100" t="s">
        <v>75</v>
      </c>
      <c r="D69" s="100" t="s">
        <v>380</v>
      </c>
      <c r="E69" s="101">
        <v>26.9</v>
      </c>
      <c r="F69" s="101">
        <v>59.5</v>
      </c>
      <c r="G69" s="101">
        <v>129</v>
      </c>
      <c r="H69" s="267"/>
      <c r="I69" s="103">
        <v>0</v>
      </c>
      <c r="J69" s="104">
        <f t="shared" si="27"/>
        <v>0</v>
      </c>
      <c r="K69" s="104">
        <f t="shared" si="28"/>
        <v>0</v>
      </c>
      <c r="L69" s="103">
        <v>1</v>
      </c>
      <c r="M69" s="104">
        <f t="shared" si="29"/>
        <v>26.9</v>
      </c>
      <c r="N69" s="104">
        <f t="shared" si="30"/>
        <v>59.5</v>
      </c>
      <c r="O69" s="103">
        <v>7</v>
      </c>
      <c r="P69" s="104">
        <f t="shared" si="31"/>
        <v>188.29999999999998</v>
      </c>
      <c r="Q69" s="104">
        <f t="shared" si="32"/>
        <v>416.5</v>
      </c>
      <c r="R69" s="103">
        <v>5</v>
      </c>
      <c r="S69" s="104">
        <f t="shared" si="33"/>
        <v>134.5</v>
      </c>
      <c r="T69" s="104">
        <f t="shared" si="34"/>
        <v>297.5</v>
      </c>
      <c r="U69" s="103">
        <v>9</v>
      </c>
      <c r="V69" s="104">
        <f t="shared" si="35"/>
        <v>242.1</v>
      </c>
      <c r="W69" s="104">
        <f t="shared" si="37"/>
        <v>535.5</v>
      </c>
      <c r="X69" s="103">
        <v>5</v>
      </c>
      <c r="Y69" s="104">
        <f t="shared" si="36"/>
        <v>134.5</v>
      </c>
      <c r="Z69" s="104">
        <f t="shared" si="38"/>
        <v>297.5</v>
      </c>
      <c r="AA69" s="104">
        <v>3</v>
      </c>
      <c r="AB69" s="289">
        <f t="shared" ref="AB69:AB132" si="45">AA69*E69</f>
        <v>80.699999999999989</v>
      </c>
      <c r="AC69" s="289">
        <f t="shared" ref="AC69:AC132" si="46">AA69*F69</f>
        <v>178.5</v>
      </c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268"/>
      <c r="AT69" s="104">
        <v>7</v>
      </c>
      <c r="AU69" s="104">
        <v>3</v>
      </c>
      <c r="AV69" s="268"/>
      <c r="AW69" s="52">
        <f t="shared" ref="AW69:AW132" si="47">SUM(I69,L69,O69,R69,U69,X69,AA69,AD69,AG69,AJ69,AM69,AP69)</f>
        <v>30</v>
      </c>
      <c r="AX69" s="104">
        <f t="shared" si="25"/>
        <v>807</v>
      </c>
      <c r="AY69" s="104">
        <f t="shared" si="26"/>
        <v>1785</v>
      </c>
      <c r="AZ69" s="42">
        <f t="shared" ref="AZ69:AZ132" si="48">AW69/(((AT69-1)*30)+(AU69*7))</f>
        <v>0.14925373134328357</v>
      </c>
      <c r="BA69" s="37">
        <f t="shared" ref="BA69:BA132" si="49">AZ69*30</f>
        <v>4.4776119402985071</v>
      </c>
      <c r="BB69" s="63">
        <f t="shared" si="39"/>
        <v>266.41791044776119</v>
      </c>
      <c r="BC69" s="103">
        <v>11</v>
      </c>
      <c r="BD69" s="37">
        <f t="shared" si="40"/>
        <v>654.5</v>
      </c>
      <c r="BE69" s="37">
        <f t="shared" si="41"/>
        <v>73.7</v>
      </c>
      <c r="BF69" s="37">
        <f t="shared" si="42"/>
        <v>10.528571428571428</v>
      </c>
      <c r="BG69" s="52">
        <f t="shared" si="43"/>
        <v>2.4566666666666666</v>
      </c>
      <c r="BH69" s="35">
        <f t="shared" si="44"/>
        <v>43747.7</v>
      </c>
    </row>
    <row r="70" spans="1:60" x14ac:dyDescent="0.25">
      <c r="A70" s="109">
        <v>6953156273689</v>
      </c>
      <c r="B70" s="99">
        <v>734888</v>
      </c>
      <c r="C70" s="100" t="s">
        <v>76</v>
      </c>
      <c r="D70" s="100" t="s">
        <v>381</v>
      </c>
      <c r="E70" s="101">
        <v>26.960000000000004</v>
      </c>
      <c r="F70" s="101">
        <v>59.5</v>
      </c>
      <c r="G70" s="101">
        <v>129</v>
      </c>
      <c r="H70" s="267"/>
      <c r="I70" s="103">
        <v>0</v>
      </c>
      <c r="J70" s="104">
        <f t="shared" si="27"/>
        <v>0</v>
      </c>
      <c r="K70" s="104">
        <f t="shared" si="28"/>
        <v>0</v>
      </c>
      <c r="L70" s="103">
        <v>0</v>
      </c>
      <c r="M70" s="104">
        <f t="shared" si="29"/>
        <v>0</v>
      </c>
      <c r="N70" s="104">
        <f t="shared" si="30"/>
        <v>0</v>
      </c>
      <c r="O70" s="103">
        <v>0</v>
      </c>
      <c r="P70" s="104">
        <f t="shared" si="31"/>
        <v>0</v>
      </c>
      <c r="Q70" s="104">
        <f t="shared" si="32"/>
        <v>0</v>
      </c>
      <c r="R70" s="103">
        <v>0</v>
      </c>
      <c r="S70" s="104">
        <f t="shared" si="33"/>
        <v>0</v>
      </c>
      <c r="T70" s="104">
        <f t="shared" si="34"/>
        <v>0</v>
      </c>
      <c r="U70" s="103">
        <v>0</v>
      </c>
      <c r="V70" s="104">
        <f t="shared" si="35"/>
        <v>0</v>
      </c>
      <c r="W70" s="104">
        <f t="shared" si="37"/>
        <v>0</v>
      </c>
      <c r="X70" s="103">
        <v>0</v>
      </c>
      <c r="Y70" s="104">
        <f t="shared" si="36"/>
        <v>0</v>
      </c>
      <c r="Z70" s="104">
        <f t="shared" si="38"/>
        <v>0</v>
      </c>
      <c r="AA70" s="104">
        <v>0</v>
      </c>
      <c r="AB70" s="289">
        <f t="shared" si="45"/>
        <v>0</v>
      </c>
      <c r="AC70" s="289">
        <f t="shared" si="46"/>
        <v>0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268"/>
      <c r="AT70" s="104">
        <v>7</v>
      </c>
      <c r="AU70" s="104">
        <v>3</v>
      </c>
      <c r="AV70" s="268"/>
      <c r="AW70" s="52">
        <f t="shared" si="47"/>
        <v>0</v>
      </c>
      <c r="AX70" s="104">
        <f t="shared" si="25"/>
        <v>0</v>
      </c>
      <c r="AY70" s="104">
        <f t="shared" si="26"/>
        <v>0</v>
      </c>
      <c r="AZ70" s="42">
        <f t="shared" si="48"/>
        <v>0</v>
      </c>
      <c r="BA70" s="37">
        <f t="shared" si="49"/>
        <v>0</v>
      </c>
      <c r="BB70" s="63">
        <f t="shared" si="39"/>
        <v>0</v>
      </c>
      <c r="BC70" s="103">
        <v>0</v>
      </c>
      <c r="BD70" s="37">
        <f t="shared" si="40"/>
        <v>0</v>
      </c>
      <c r="BE70" s="37" t="str">
        <f t="shared" si="41"/>
        <v>-</v>
      </c>
      <c r="BF70" s="37" t="str">
        <f t="shared" si="42"/>
        <v>-</v>
      </c>
      <c r="BG70" s="52" t="str">
        <f t="shared" si="43"/>
        <v>-</v>
      </c>
      <c r="BH70" s="35" t="str">
        <f t="shared" si="44"/>
        <v>-</v>
      </c>
    </row>
    <row r="71" spans="1:60" x14ac:dyDescent="0.25">
      <c r="A71" s="109">
        <v>6953156271197</v>
      </c>
      <c r="B71" s="99">
        <v>734889</v>
      </c>
      <c r="C71" s="100" t="s">
        <v>77</v>
      </c>
      <c r="D71" s="100" t="s">
        <v>382</v>
      </c>
      <c r="E71" s="101">
        <v>61.89</v>
      </c>
      <c r="F71" s="101">
        <v>119.5</v>
      </c>
      <c r="G71" s="101">
        <v>249</v>
      </c>
      <c r="H71" s="267"/>
      <c r="I71" s="103">
        <v>1</v>
      </c>
      <c r="J71" s="104">
        <f t="shared" si="27"/>
        <v>61.89</v>
      </c>
      <c r="K71" s="104">
        <f t="shared" si="28"/>
        <v>119.5</v>
      </c>
      <c r="L71" s="103">
        <v>0</v>
      </c>
      <c r="M71" s="104">
        <f t="shared" si="29"/>
        <v>0</v>
      </c>
      <c r="N71" s="104">
        <f t="shared" si="30"/>
        <v>0</v>
      </c>
      <c r="O71" s="103">
        <v>0</v>
      </c>
      <c r="P71" s="104">
        <f t="shared" si="31"/>
        <v>0</v>
      </c>
      <c r="Q71" s="104">
        <f t="shared" si="32"/>
        <v>0</v>
      </c>
      <c r="R71" s="103">
        <v>4</v>
      </c>
      <c r="S71" s="104">
        <f t="shared" si="33"/>
        <v>247.56</v>
      </c>
      <c r="T71" s="104">
        <f t="shared" si="34"/>
        <v>478</v>
      </c>
      <c r="U71" s="103">
        <v>5</v>
      </c>
      <c r="V71" s="104">
        <f t="shared" si="35"/>
        <v>309.45</v>
      </c>
      <c r="W71" s="104">
        <f t="shared" si="37"/>
        <v>597.5</v>
      </c>
      <c r="X71" s="103">
        <v>5</v>
      </c>
      <c r="Y71" s="104">
        <f t="shared" si="36"/>
        <v>309.45</v>
      </c>
      <c r="Z71" s="104">
        <f t="shared" si="38"/>
        <v>597.5</v>
      </c>
      <c r="AA71" s="104">
        <v>5</v>
      </c>
      <c r="AB71" s="289">
        <f t="shared" si="45"/>
        <v>309.45</v>
      </c>
      <c r="AC71" s="289">
        <f t="shared" si="46"/>
        <v>597.5</v>
      </c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268"/>
      <c r="AT71" s="104">
        <v>7</v>
      </c>
      <c r="AU71" s="104">
        <v>3</v>
      </c>
      <c r="AV71" s="268"/>
      <c r="AW71" s="52">
        <f t="shared" si="47"/>
        <v>20</v>
      </c>
      <c r="AX71" s="104">
        <f t="shared" si="25"/>
        <v>1237.8</v>
      </c>
      <c r="AY71" s="104">
        <f t="shared" si="26"/>
        <v>2390</v>
      </c>
      <c r="AZ71" s="42">
        <f t="shared" si="48"/>
        <v>9.950248756218906E-2</v>
      </c>
      <c r="BA71" s="37">
        <f t="shared" si="49"/>
        <v>2.9850746268656718</v>
      </c>
      <c r="BB71" s="63">
        <f t="shared" si="39"/>
        <v>356.71641791044777</v>
      </c>
      <c r="BC71" s="103">
        <v>14</v>
      </c>
      <c r="BD71" s="37">
        <f t="shared" si="40"/>
        <v>1673</v>
      </c>
      <c r="BE71" s="37">
        <f t="shared" si="41"/>
        <v>140.69999999999999</v>
      </c>
      <c r="BF71" s="37">
        <f t="shared" si="42"/>
        <v>20.099999999999998</v>
      </c>
      <c r="BG71" s="52">
        <f t="shared" si="43"/>
        <v>4.6899999999999995</v>
      </c>
      <c r="BH71" s="35">
        <f t="shared" si="44"/>
        <v>43814.7</v>
      </c>
    </row>
    <row r="72" spans="1:60" x14ac:dyDescent="0.25">
      <c r="A72" s="109">
        <v>6953156271203</v>
      </c>
      <c r="B72" s="99">
        <v>734890</v>
      </c>
      <c r="C72" s="100" t="s">
        <v>78</v>
      </c>
      <c r="D72" s="100" t="s">
        <v>383</v>
      </c>
      <c r="E72" s="101">
        <v>63.400000000000006</v>
      </c>
      <c r="F72" s="101">
        <v>119.5</v>
      </c>
      <c r="G72" s="101">
        <v>249</v>
      </c>
      <c r="H72" s="267"/>
      <c r="I72" s="103">
        <v>0</v>
      </c>
      <c r="J72" s="104">
        <f t="shared" si="27"/>
        <v>0</v>
      </c>
      <c r="K72" s="104">
        <f t="shared" si="28"/>
        <v>0</v>
      </c>
      <c r="L72" s="103">
        <v>0</v>
      </c>
      <c r="M72" s="104">
        <f t="shared" si="29"/>
        <v>0</v>
      </c>
      <c r="N72" s="104">
        <f t="shared" si="30"/>
        <v>0</v>
      </c>
      <c r="O72" s="103">
        <v>1</v>
      </c>
      <c r="P72" s="104">
        <f t="shared" si="31"/>
        <v>63.400000000000006</v>
      </c>
      <c r="Q72" s="104">
        <f t="shared" si="32"/>
        <v>119.5</v>
      </c>
      <c r="R72" s="103">
        <v>1</v>
      </c>
      <c r="S72" s="104">
        <f t="shared" si="33"/>
        <v>63.400000000000006</v>
      </c>
      <c r="T72" s="104">
        <f t="shared" si="34"/>
        <v>119.5</v>
      </c>
      <c r="U72" s="103">
        <v>4</v>
      </c>
      <c r="V72" s="104">
        <f t="shared" si="35"/>
        <v>253.60000000000002</v>
      </c>
      <c r="W72" s="104">
        <f t="shared" si="37"/>
        <v>478</v>
      </c>
      <c r="X72" s="103">
        <v>4</v>
      </c>
      <c r="Y72" s="104">
        <f t="shared" si="36"/>
        <v>253.60000000000002</v>
      </c>
      <c r="Z72" s="104">
        <f t="shared" si="38"/>
        <v>478</v>
      </c>
      <c r="AA72" s="104">
        <v>2</v>
      </c>
      <c r="AB72" s="289">
        <f t="shared" si="45"/>
        <v>126.80000000000001</v>
      </c>
      <c r="AC72" s="289">
        <f t="shared" si="46"/>
        <v>239</v>
      </c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268"/>
      <c r="AT72" s="104">
        <v>7</v>
      </c>
      <c r="AU72" s="104">
        <v>3</v>
      </c>
      <c r="AV72" s="268"/>
      <c r="AW72" s="52">
        <f t="shared" si="47"/>
        <v>12</v>
      </c>
      <c r="AX72" s="104">
        <f t="shared" si="25"/>
        <v>760.80000000000007</v>
      </c>
      <c r="AY72" s="104">
        <f t="shared" si="26"/>
        <v>1434</v>
      </c>
      <c r="AZ72" s="42">
        <f t="shared" si="48"/>
        <v>5.9701492537313432E-2</v>
      </c>
      <c r="BA72" s="37">
        <f t="shared" si="49"/>
        <v>1.791044776119403</v>
      </c>
      <c r="BB72" s="63">
        <f t="shared" si="39"/>
        <v>214.02985074626866</v>
      </c>
      <c r="BC72" s="103">
        <v>4</v>
      </c>
      <c r="BD72" s="37">
        <f t="shared" si="40"/>
        <v>478</v>
      </c>
      <c r="BE72" s="37">
        <f t="shared" si="41"/>
        <v>67</v>
      </c>
      <c r="BF72" s="37">
        <f t="shared" si="42"/>
        <v>9.5714285714285712</v>
      </c>
      <c r="BG72" s="52">
        <f t="shared" si="43"/>
        <v>2.2333333333333334</v>
      </c>
      <c r="BH72" s="35">
        <f t="shared" si="44"/>
        <v>43741</v>
      </c>
    </row>
    <row r="73" spans="1:60" x14ac:dyDescent="0.25">
      <c r="A73" s="109">
        <v>6953156271210</v>
      </c>
      <c r="B73" s="99">
        <v>734891</v>
      </c>
      <c r="C73" s="100" t="s">
        <v>79</v>
      </c>
      <c r="D73" s="100" t="s">
        <v>384</v>
      </c>
      <c r="E73" s="101">
        <v>63.400000000000006</v>
      </c>
      <c r="F73" s="101">
        <v>119.5</v>
      </c>
      <c r="G73" s="101">
        <v>249</v>
      </c>
      <c r="H73" s="267"/>
      <c r="I73" s="103">
        <v>0</v>
      </c>
      <c r="J73" s="104">
        <f t="shared" si="27"/>
        <v>0</v>
      </c>
      <c r="K73" s="104">
        <f t="shared" si="28"/>
        <v>0</v>
      </c>
      <c r="L73" s="103">
        <v>0</v>
      </c>
      <c r="M73" s="104">
        <f t="shared" si="29"/>
        <v>0</v>
      </c>
      <c r="N73" s="104">
        <f t="shared" si="30"/>
        <v>0</v>
      </c>
      <c r="O73" s="103">
        <v>2</v>
      </c>
      <c r="P73" s="104">
        <f t="shared" si="31"/>
        <v>126.80000000000001</v>
      </c>
      <c r="Q73" s="104">
        <f t="shared" si="32"/>
        <v>239</v>
      </c>
      <c r="R73" s="103">
        <v>1</v>
      </c>
      <c r="S73" s="104">
        <f t="shared" si="33"/>
        <v>63.400000000000006</v>
      </c>
      <c r="T73" s="104">
        <f t="shared" si="34"/>
        <v>119.5</v>
      </c>
      <c r="U73" s="103">
        <v>2</v>
      </c>
      <c r="V73" s="104">
        <f t="shared" si="35"/>
        <v>126.80000000000001</v>
      </c>
      <c r="W73" s="104">
        <f t="shared" si="37"/>
        <v>239</v>
      </c>
      <c r="X73" s="103">
        <v>1</v>
      </c>
      <c r="Y73" s="104">
        <f t="shared" si="36"/>
        <v>63.400000000000006</v>
      </c>
      <c r="Z73" s="104">
        <f t="shared" si="38"/>
        <v>119.5</v>
      </c>
      <c r="AA73" s="104">
        <v>0</v>
      </c>
      <c r="AB73" s="289">
        <f t="shared" si="45"/>
        <v>0</v>
      </c>
      <c r="AC73" s="289">
        <f t="shared" si="46"/>
        <v>0</v>
      </c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268"/>
      <c r="AT73" s="104">
        <v>7</v>
      </c>
      <c r="AU73" s="104">
        <v>3</v>
      </c>
      <c r="AV73" s="268"/>
      <c r="AW73" s="52">
        <f t="shared" si="47"/>
        <v>6</v>
      </c>
      <c r="AX73" s="104">
        <f t="shared" si="25"/>
        <v>380.40000000000003</v>
      </c>
      <c r="AY73" s="104">
        <f t="shared" si="26"/>
        <v>717</v>
      </c>
      <c r="AZ73" s="42">
        <f t="shared" si="48"/>
        <v>2.9850746268656716E-2</v>
      </c>
      <c r="BA73" s="37">
        <f t="shared" si="49"/>
        <v>0.89552238805970152</v>
      </c>
      <c r="BB73" s="63">
        <f t="shared" si="39"/>
        <v>107.01492537313433</v>
      </c>
      <c r="BC73" s="103">
        <v>0</v>
      </c>
      <c r="BD73" s="37">
        <f t="shared" si="40"/>
        <v>0</v>
      </c>
      <c r="BE73" s="37">
        <f t="shared" si="41"/>
        <v>0</v>
      </c>
      <c r="BF73" s="37">
        <f t="shared" si="42"/>
        <v>0</v>
      </c>
      <c r="BG73" s="52">
        <f t="shared" si="43"/>
        <v>0</v>
      </c>
      <c r="BH73" s="35">
        <f t="shared" si="44"/>
        <v>43674</v>
      </c>
    </row>
    <row r="74" spans="1:60" x14ac:dyDescent="0.25">
      <c r="A74" s="109">
        <v>6953156275188</v>
      </c>
      <c r="B74" s="99">
        <v>734892</v>
      </c>
      <c r="C74" s="100" t="s">
        <v>80</v>
      </c>
      <c r="D74" s="100" t="s">
        <v>385</v>
      </c>
      <c r="E74" s="101">
        <v>50.97</v>
      </c>
      <c r="F74" s="101">
        <v>109.5</v>
      </c>
      <c r="G74" s="101">
        <v>229</v>
      </c>
      <c r="H74" s="267"/>
      <c r="I74" s="103">
        <v>0</v>
      </c>
      <c r="J74" s="104">
        <f t="shared" si="27"/>
        <v>0</v>
      </c>
      <c r="K74" s="104">
        <f t="shared" si="28"/>
        <v>0</v>
      </c>
      <c r="L74" s="103">
        <v>1</v>
      </c>
      <c r="M74" s="104">
        <f t="shared" si="29"/>
        <v>50.97</v>
      </c>
      <c r="N74" s="104">
        <f t="shared" si="30"/>
        <v>109.5</v>
      </c>
      <c r="O74" s="103">
        <v>2</v>
      </c>
      <c r="P74" s="104">
        <f t="shared" si="31"/>
        <v>101.94</v>
      </c>
      <c r="Q74" s="104">
        <f t="shared" si="32"/>
        <v>219</v>
      </c>
      <c r="R74" s="103">
        <v>0</v>
      </c>
      <c r="S74" s="104">
        <f t="shared" si="33"/>
        <v>0</v>
      </c>
      <c r="T74" s="104">
        <f t="shared" si="34"/>
        <v>0</v>
      </c>
      <c r="U74" s="103">
        <v>0</v>
      </c>
      <c r="V74" s="104">
        <f t="shared" si="35"/>
        <v>0</v>
      </c>
      <c r="W74" s="104">
        <f t="shared" si="37"/>
        <v>0</v>
      </c>
      <c r="X74" s="103">
        <v>0</v>
      </c>
      <c r="Y74" s="104">
        <f t="shared" si="36"/>
        <v>0</v>
      </c>
      <c r="Z74" s="104">
        <f t="shared" si="38"/>
        <v>0</v>
      </c>
      <c r="AA74" s="104">
        <v>0</v>
      </c>
      <c r="AB74" s="289">
        <f t="shared" si="45"/>
        <v>0</v>
      </c>
      <c r="AC74" s="289">
        <f t="shared" si="46"/>
        <v>0</v>
      </c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268"/>
      <c r="AT74" s="104">
        <v>7</v>
      </c>
      <c r="AU74" s="104">
        <v>3</v>
      </c>
      <c r="AV74" s="268"/>
      <c r="AW74" s="52">
        <f t="shared" si="47"/>
        <v>3</v>
      </c>
      <c r="AX74" s="104">
        <f t="shared" si="25"/>
        <v>152.91</v>
      </c>
      <c r="AY74" s="104">
        <f t="shared" si="26"/>
        <v>328.5</v>
      </c>
      <c r="AZ74" s="42">
        <f t="shared" si="48"/>
        <v>1.4925373134328358E-2</v>
      </c>
      <c r="BA74" s="37">
        <f t="shared" si="49"/>
        <v>0.44776119402985076</v>
      </c>
      <c r="BB74" s="63">
        <f t="shared" si="39"/>
        <v>49.029850746268657</v>
      </c>
      <c r="BC74" s="103">
        <v>3</v>
      </c>
      <c r="BD74" s="37">
        <f t="shared" si="40"/>
        <v>328.5</v>
      </c>
      <c r="BE74" s="37">
        <f t="shared" si="41"/>
        <v>201</v>
      </c>
      <c r="BF74" s="37">
        <f t="shared" si="42"/>
        <v>28.714285714285715</v>
      </c>
      <c r="BG74" s="52">
        <f t="shared" si="43"/>
        <v>6.7</v>
      </c>
      <c r="BH74" s="35">
        <f t="shared" si="44"/>
        <v>43875</v>
      </c>
    </row>
    <row r="75" spans="1:60" x14ac:dyDescent="0.25">
      <c r="A75" s="109">
        <v>6953156275195</v>
      </c>
      <c r="B75" s="99">
        <v>734893</v>
      </c>
      <c r="C75" s="100" t="s">
        <v>81</v>
      </c>
      <c r="D75" s="100" t="s">
        <v>386</v>
      </c>
      <c r="E75" s="101">
        <v>49.81</v>
      </c>
      <c r="F75" s="101">
        <v>109.5</v>
      </c>
      <c r="G75" s="101">
        <v>229</v>
      </c>
      <c r="H75" s="267"/>
      <c r="I75" s="103">
        <v>0</v>
      </c>
      <c r="J75" s="104">
        <f t="shared" si="27"/>
        <v>0</v>
      </c>
      <c r="K75" s="104">
        <f t="shared" si="28"/>
        <v>0</v>
      </c>
      <c r="L75" s="103">
        <v>0</v>
      </c>
      <c r="M75" s="104">
        <f t="shared" si="29"/>
        <v>0</v>
      </c>
      <c r="N75" s="104">
        <f t="shared" si="30"/>
        <v>0</v>
      </c>
      <c r="O75" s="103">
        <v>5</v>
      </c>
      <c r="P75" s="104">
        <f t="shared" si="31"/>
        <v>249.05</v>
      </c>
      <c r="Q75" s="104">
        <f t="shared" si="32"/>
        <v>547.5</v>
      </c>
      <c r="R75" s="103">
        <v>6</v>
      </c>
      <c r="S75" s="104">
        <f t="shared" si="33"/>
        <v>298.86</v>
      </c>
      <c r="T75" s="104">
        <f t="shared" si="34"/>
        <v>657</v>
      </c>
      <c r="U75" s="103">
        <v>6</v>
      </c>
      <c r="V75" s="104">
        <f t="shared" si="35"/>
        <v>298.86</v>
      </c>
      <c r="W75" s="104">
        <f t="shared" si="37"/>
        <v>657</v>
      </c>
      <c r="X75" s="103">
        <v>4</v>
      </c>
      <c r="Y75" s="104">
        <f t="shared" si="36"/>
        <v>199.24</v>
      </c>
      <c r="Z75" s="104">
        <f t="shared" si="38"/>
        <v>438</v>
      </c>
      <c r="AA75" s="104">
        <v>2</v>
      </c>
      <c r="AB75" s="289">
        <f t="shared" si="45"/>
        <v>99.62</v>
      </c>
      <c r="AC75" s="289">
        <f t="shared" si="46"/>
        <v>219</v>
      </c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268"/>
      <c r="AT75" s="104">
        <v>7</v>
      </c>
      <c r="AU75" s="104">
        <v>3</v>
      </c>
      <c r="AV75" s="268"/>
      <c r="AW75" s="52">
        <f t="shared" si="47"/>
        <v>23</v>
      </c>
      <c r="AX75" s="104">
        <f t="shared" si="25"/>
        <v>1145.6300000000001</v>
      </c>
      <c r="AY75" s="104">
        <f t="shared" si="26"/>
        <v>2518.5</v>
      </c>
      <c r="AZ75" s="42">
        <f t="shared" si="48"/>
        <v>0.11442786069651742</v>
      </c>
      <c r="BA75" s="37">
        <f t="shared" si="49"/>
        <v>3.4328358208955225</v>
      </c>
      <c r="BB75" s="63">
        <f t="shared" si="39"/>
        <v>375.8955223880597</v>
      </c>
      <c r="BC75" s="103">
        <v>4</v>
      </c>
      <c r="BD75" s="37">
        <f t="shared" si="40"/>
        <v>438</v>
      </c>
      <c r="BE75" s="37">
        <f t="shared" si="41"/>
        <v>34.95652173913043</v>
      </c>
      <c r="BF75" s="37">
        <f t="shared" si="42"/>
        <v>4.9937888198757756</v>
      </c>
      <c r="BG75" s="52">
        <f t="shared" si="43"/>
        <v>1.1652173913043478</v>
      </c>
      <c r="BH75" s="35">
        <f t="shared" si="44"/>
        <v>43708.956521739128</v>
      </c>
    </row>
    <row r="76" spans="1:60" x14ac:dyDescent="0.25">
      <c r="A76" s="119">
        <v>6953156275201</v>
      </c>
      <c r="B76" s="111">
        <v>734894</v>
      </c>
      <c r="C76" s="100" t="s">
        <v>82</v>
      </c>
      <c r="D76" s="100" t="s">
        <v>387</v>
      </c>
      <c r="E76" s="101">
        <v>49.81</v>
      </c>
      <c r="F76" s="101">
        <v>109.5</v>
      </c>
      <c r="G76" s="112">
        <v>229</v>
      </c>
      <c r="H76" s="261"/>
      <c r="I76" s="103">
        <v>0</v>
      </c>
      <c r="J76" s="104">
        <f t="shared" si="27"/>
        <v>0</v>
      </c>
      <c r="K76" s="104">
        <f t="shared" si="28"/>
        <v>0</v>
      </c>
      <c r="L76" s="103">
        <v>0</v>
      </c>
      <c r="M76" s="104">
        <f t="shared" si="29"/>
        <v>0</v>
      </c>
      <c r="N76" s="104">
        <f t="shared" si="30"/>
        <v>0</v>
      </c>
      <c r="O76" s="103">
        <v>0</v>
      </c>
      <c r="P76" s="104">
        <f t="shared" si="31"/>
        <v>0</v>
      </c>
      <c r="Q76" s="104">
        <f t="shared" si="32"/>
        <v>0</v>
      </c>
      <c r="R76" s="103">
        <v>0</v>
      </c>
      <c r="S76" s="104">
        <f t="shared" si="33"/>
        <v>0</v>
      </c>
      <c r="T76" s="104">
        <f t="shared" si="34"/>
        <v>0</v>
      </c>
      <c r="U76" s="103">
        <v>0</v>
      </c>
      <c r="V76" s="104">
        <f t="shared" si="35"/>
        <v>0</v>
      </c>
      <c r="W76" s="104">
        <f t="shared" si="37"/>
        <v>0</v>
      </c>
      <c r="X76" s="103">
        <v>0</v>
      </c>
      <c r="Y76" s="104">
        <f t="shared" si="36"/>
        <v>0</v>
      </c>
      <c r="Z76" s="104">
        <f t="shared" si="38"/>
        <v>0</v>
      </c>
      <c r="AA76" s="104">
        <v>0</v>
      </c>
      <c r="AB76" s="289">
        <f t="shared" si="45"/>
        <v>0</v>
      </c>
      <c r="AC76" s="289">
        <f t="shared" si="46"/>
        <v>0</v>
      </c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268"/>
      <c r="AT76" s="104">
        <v>7</v>
      </c>
      <c r="AU76" s="104">
        <v>3</v>
      </c>
      <c r="AV76" s="268"/>
      <c r="AW76" s="52">
        <f t="shared" si="47"/>
        <v>0</v>
      </c>
      <c r="AX76" s="104">
        <f t="shared" si="25"/>
        <v>0</v>
      </c>
      <c r="AY76" s="106">
        <f t="shared" si="26"/>
        <v>0</v>
      </c>
      <c r="AZ76" s="42">
        <f t="shared" si="48"/>
        <v>0</v>
      </c>
      <c r="BA76" s="37">
        <f t="shared" si="49"/>
        <v>0</v>
      </c>
      <c r="BB76" s="63">
        <f t="shared" si="39"/>
        <v>0</v>
      </c>
      <c r="BC76" s="103">
        <v>1</v>
      </c>
      <c r="BD76" s="37">
        <f t="shared" si="40"/>
        <v>109.5</v>
      </c>
      <c r="BE76" s="37" t="str">
        <f t="shared" si="41"/>
        <v>-</v>
      </c>
      <c r="BF76" s="37" t="str">
        <f t="shared" si="42"/>
        <v>-</v>
      </c>
      <c r="BG76" s="52" t="str">
        <f t="shared" si="43"/>
        <v>-</v>
      </c>
      <c r="BH76" s="35" t="str">
        <f t="shared" si="44"/>
        <v>-</v>
      </c>
    </row>
    <row r="77" spans="1:60" x14ac:dyDescent="0.25">
      <c r="A77" s="119">
        <v>6953156276413</v>
      </c>
      <c r="B77" s="111">
        <v>734895</v>
      </c>
      <c r="C77" s="116" t="s">
        <v>83</v>
      </c>
      <c r="D77" s="116" t="s">
        <v>388</v>
      </c>
      <c r="E77" s="101">
        <v>24.729999999999976</v>
      </c>
      <c r="F77" s="101">
        <v>44.5</v>
      </c>
      <c r="G77" s="112">
        <v>99</v>
      </c>
      <c r="H77" s="261"/>
      <c r="I77" s="103">
        <v>12</v>
      </c>
      <c r="J77" s="104">
        <f t="shared" si="27"/>
        <v>296.75999999999971</v>
      </c>
      <c r="K77" s="104">
        <f t="shared" si="28"/>
        <v>534</v>
      </c>
      <c r="L77" s="103">
        <v>8</v>
      </c>
      <c r="M77" s="104">
        <f t="shared" si="29"/>
        <v>197.8399999999998</v>
      </c>
      <c r="N77" s="104">
        <f t="shared" si="30"/>
        <v>356</v>
      </c>
      <c r="O77" s="103">
        <v>13</v>
      </c>
      <c r="P77" s="104">
        <f t="shared" si="31"/>
        <v>321.48999999999967</v>
      </c>
      <c r="Q77" s="104">
        <f t="shared" si="32"/>
        <v>578.5</v>
      </c>
      <c r="R77" s="103">
        <v>3</v>
      </c>
      <c r="S77" s="104">
        <f t="shared" si="33"/>
        <v>74.189999999999927</v>
      </c>
      <c r="T77" s="104">
        <f t="shared" si="34"/>
        <v>133.5</v>
      </c>
      <c r="U77" s="103">
        <v>3</v>
      </c>
      <c r="V77" s="104">
        <f t="shared" si="35"/>
        <v>74.189999999999927</v>
      </c>
      <c r="W77" s="104">
        <f t="shared" si="37"/>
        <v>133.5</v>
      </c>
      <c r="X77" s="103">
        <v>3</v>
      </c>
      <c r="Y77" s="104">
        <f t="shared" si="36"/>
        <v>74.189999999999927</v>
      </c>
      <c r="Z77" s="104">
        <f t="shared" si="38"/>
        <v>133.5</v>
      </c>
      <c r="AA77" s="104">
        <v>0</v>
      </c>
      <c r="AB77" s="289">
        <f t="shared" si="45"/>
        <v>0</v>
      </c>
      <c r="AC77" s="289">
        <f t="shared" si="46"/>
        <v>0</v>
      </c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268"/>
      <c r="AT77" s="104">
        <v>7</v>
      </c>
      <c r="AU77" s="104">
        <v>3</v>
      </c>
      <c r="AV77" s="268"/>
      <c r="AW77" s="52">
        <f t="shared" si="47"/>
        <v>42</v>
      </c>
      <c r="AX77" s="104">
        <f t="shared" si="25"/>
        <v>1038.6599999999989</v>
      </c>
      <c r="AY77" s="106">
        <f t="shared" si="26"/>
        <v>1869</v>
      </c>
      <c r="AZ77" s="42">
        <f t="shared" si="48"/>
        <v>0.20895522388059701</v>
      </c>
      <c r="BA77" s="37">
        <f t="shared" si="49"/>
        <v>6.2686567164179099</v>
      </c>
      <c r="BB77" s="63">
        <f t="shared" si="39"/>
        <v>278.95522388059698</v>
      </c>
      <c r="BC77" s="103">
        <v>4</v>
      </c>
      <c r="BD77" s="37">
        <f t="shared" si="40"/>
        <v>178</v>
      </c>
      <c r="BE77" s="37">
        <f t="shared" si="41"/>
        <v>19.142857142857142</v>
      </c>
      <c r="BF77" s="37">
        <f t="shared" si="42"/>
        <v>2.7346938775510203</v>
      </c>
      <c r="BG77" s="52">
        <f t="shared" si="43"/>
        <v>0.63809523809523805</v>
      </c>
      <c r="BH77" s="35">
        <f t="shared" si="44"/>
        <v>43693.142857142855</v>
      </c>
    </row>
    <row r="78" spans="1:60" x14ac:dyDescent="0.25">
      <c r="A78" s="119">
        <v>6953156278721</v>
      </c>
      <c r="B78" s="111">
        <v>734896</v>
      </c>
      <c r="C78" s="100" t="s">
        <v>84</v>
      </c>
      <c r="D78" s="100" t="s">
        <v>389</v>
      </c>
      <c r="E78" s="101">
        <v>24.02</v>
      </c>
      <c r="F78" s="101">
        <v>49.5</v>
      </c>
      <c r="G78" s="112">
        <v>109</v>
      </c>
      <c r="H78" s="261"/>
      <c r="I78" s="103">
        <v>3</v>
      </c>
      <c r="J78" s="104">
        <f t="shared" si="27"/>
        <v>72.06</v>
      </c>
      <c r="K78" s="104">
        <f t="shared" si="28"/>
        <v>148.5</v>
      </c>
      <c r="L78" s="103">
        <v>2</v>
      </c>
      <c r="M78" s="104">
        <f t="shared" si="29"/>
        <v>48.04</v>
      </c>
      <c r="N78" s="104">
        <f t="shared" si="30"/>
        <v>99</v>
      </c>
      <c r="O78" s="103">
        <v>1</v>
      </c>
      <c r="P78" s="104">
        <f t="shared" si="31"/>
        <v>24.02</v>
      </c>
      <c r="Q78" s="104">
        <f t="shared" si="32"/>
        <v>49.5</v>
      </c>
      <c r="R78" s="103">
        <v>1</v>
      </c>
      <c r="S78" s="104">
        <f t="shared" si="33"/>
        <v>24.02</v>
      </c>
      <c r="T78" s="104">
        <f t="shared" si="34"/>
        <v>49.5</v>
      </c>
      <c r="U78" s="103">
        <v>0</v>
      </c>
      <c r="V78" s="104">
        <f t="shared" si="35"/>
        <v>0</v>
      </c>
      <c r="W78" s="104">
        <f t="shared" si="37"/>
        <v>0</v>
      </c>
      <c r="X78" s="103">
        <v>0</v>
      </c>
      <c r="Y78" s="104">
        <f t="shared" si="36"/>
        <v>0</v>
      </c>
      <c r="Z78" s="104">
        <f t="shared" si="38"/>
        <v>0</v>
      </c>
      <c r="AA78" s="104">
        <v>0</v>
      </c>
      <c r="AB78" s="289">
        <f t="shared" si="45"/>
        <v>0</v>
      </c>
      <c r="AC78" s="289">
        <f t="shared" si="46"/>
        <v>0</v>
      </c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268"/>
      <c r="AT78" s="104">
        <v>7</v>
      </c>
      <c r="AU78" s="104">
        <v>3</v>
      </c>
      <c r="AV78" s="268"/>
      <c r="AW78" s="52">
        <f t="shared" si="47"/>
        <v>7</v>
      </c>
      <c r="AX78" s="104">
        <f t="shared" si="25"/>
        <v>168.14</v>
      </c>
      <c r="AY78" s="106">
        <f t="shared" si="26"/>
        <v>346.5</v>
      </c>
      <c r="AZ78" s="42">
        <f t="shared" si="48"/>
        <v>3.482587064676617E-2</v>
      </c>
      <c r="BA78" s="37">
        <f t="shared" si="49"/>
        <v>1.0447761194029852</v>
      </c>
      <c r="BB78" s="63">
        <f t="shared" si="39"/>
        <v>51.716417910447767</v>
      </c>
      <c r="BC78" s="103">
        <v>0</v>
      </c>
      <c r="BD78" s="37">
        <f t="shared" si="40"/>
        <v>0</v>
      </c>
      <c r="BE78" s="37">
        <f t="shared" si="41"/>
        <v>0</v>
      </c>
      <c r="BF78" s="37">
        <f t="shared" si="42"/>
        <v>0</v>
      </c>
      <c r="BG78" s="52">
        <f t="shared" si="43"/>
        <v>0</v>
      </c>
      <c r="BH78" s="35">
        <f t="shared" si="44"/>
        <v>43674</v>
      </c>
    </row>
    <row r="79" spans="1:60" x14ac:dyDescent="0.25">
      <c r="A79" s="119">
        <v>6953156278738</v>
      </c>
      <c r="B79" s="111">
        <v>734897</v>
      </c>
      <c r="C79" s="100" t="s">
        <v>85</v>
      </c>
      <c r="D79" s="100" t="s">
        <v>390</v>
      </c>
      <c r="E79" s="101">
        <v>23.39</v>
      </c>
      <c r="F79" s="101">
        <v>49.5</v>
      </c>
      <c r="G79" s="112">
        <v>109</v>
      </c>
      <c r="H79" s="261"/>
      <c r="I79" s="103">
        <v>0</v>
      </c>
      <c r="J79" s="104">
        <f t="shared" si="27"/>
        <v>0</v>
      </c>
      <c r="K79" s="104">
        <f t="shared" si="28"/>
        <v>0</v>
      </c>
      <c r="L79" s="103">
        <v>0</v>
      </c>
      <c r="M79" s="104">
        <f t="shared" si="29"/>
        <v>0</v>
      </c>
      <c r="N79" s="104">
        <f t="shared" si="30"/>
        <v>0</v>
      </c>
      <c r="O79" s="103">
        <v>1</v>
      </c>
      <c r="P79" s="104">
        <f t="shared" si="31"/>
        <v>23.39</v>
      </c>
      <c r="Q79" s="104">
        <f t="shared" si="32"/>
        <v>49.5</v>
      </c>
      <c r="R79" s="103">
        <v>0</v>
      </c>
      <c r="S79" s="104">
        <f t="shared" si="33"/>
        <v>0</v>
      </c>
      <c r="T79" s="104">
        <f t="shared" si="34"/>
        <v>0</v>
      </c>
      <c r="U79" s="103">
        <v>0</v>
      </c>
      <c r="V79" s="104">
        <f t="shared" si="35"/>
        <v>0</v>
      </c>
      <c r="W79" s="104">
        <f t="shared" si="37"/>
        <v>0</v>
      </c>
      <c r="X79" s="103">
        <v>0</v>
      </c>
      <c r="Y79" s="104">
        <f t="shared" si="36"/>
        <v>0</v>
      </c>
      <c r="Z79" s="104">
        <f t="shared" si="38"/>
        <v>0</v>
      </c>
      <c r="AA79" s="104">
        <v>0</v>
      </c>
      <c r="AB79" s="289">
        <f t="shared" si="45"/>
        <v>0</v>
      </c>
      <c r="AC79" s="289">
        <f t="shared" si="46"/>
        <v>0</v>
      </c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268"/>
      <c r="AT79" s="104">
        <v>7</v>
      </c>
      <c r="AU79" s="104">
        <v>3</v>
      </c>
      <c r="AV79" s="268"/>
      <c r="AW79" s="52">
        <f t="shared" si="47"/>
        <v>1</v>
      </c>
      <c r="AX79" s="104">
        <f t="shared" si="25"/>
        <v>23.39</v>
      </c>
      <c r="AY79" s="106">
        <f t="shared" si="26"/>
        <v>49.5</v>
      </c>
      <c r="AZ79" s="42">
        <f t="shared" si="48"/>
        <v>4.9751243781094526E-3</v>
      </c>
      <c r="BA79" s="37">
        <f t="shared" si="49"/>
        <v>0.14925373134328357</v>
      </c>
      <c r="BB79" s="63">
        <f t="shared" si="39"/>
        <v>7.3880597014925371</v>
      </c>
      <c r="BC79" s="103">
        <v>0</v>
      </c>
      <c r="BD79" s="37">
        <f t="shared" si="40"/>
        <v>0</v>
      </c>
      <c r="BE79" s="37">
        <f t="shared" si="41"/>
        <v>0</v>
      </c>
      <c r="BF79" s="37">
        <f t="shared" si="42"/>
        <v>0</v>
      </c>
      <c r="BG79" s="52">
        <f t="shared" si="43"/>
        <v>0</v>
      </c>
      <c r="BH79" s="35">
        <f t="shared" si="44"/>
        <v>43674</v>
      </c>
    </row>
    <row r="80" spans="1:60" x14ac:dyDescent="0.25">
      <c r="A80" s="119">
        <v>6953156278745</v>
      </c>
      <c r="B80" s="111">
        <v>734898</v>
      </c>
      <c r="C80" s="100" t="s">
        <v>86</v>
      </c>
      <c r="D80" s="100" t="s">
        <v>391</v>
      </c>
      <c r="E80" s="101">
        <v>22.859999999999964</v>
      </c>
      <c r="F80" s="101">
        <v>49.5</v>
      </c>
      <c r="G80" s="112">
        <v>109</v>
      </c>
      <c r="H80" s="261"/>
      <c r="I80" s="103">
        <v>0</v>
      </c>
      <c r="J80" s="104">
        <f t="shared" si="27"/>
        <v>0</v>
      </c>
      <c r="K80" s="104">
        <f t="shared" si="28"/>
        <v>0</v>
      </c>
      <c r="L80" s="103">
        <v>0</v>
      </c>
      <c r="M80" s="104">
        <f t="shared" si="29"/>
        <v>0</v>
      </c>
      <c r="N80" s="104">
        <f t="shared" si="30"/>
        <v>0</v>
      </c>
      <c r="O80" s="103">
        <v>3</v>
      </c>
      <c r="P80" s="104">
        <f t="shared" si="31"/>
        <v>68.579999999999899</v>
      </c>
      <c r="Q80" s="104">
        <f t="shared" si="32"/>
        <v>148.5</v>
      </c>
      <c r="R80" s="103">
        <v>4</v>
      </c>
      <c r="S80" s="104">
        <f t="shared" si="33"/>
        <v>91.439999999999856</v>
      </c>
      <c r="T80" s="104">
        <f t="shared" si="34"/>
        <v>198</v>
      </c>
      <c r="U80" s="103">
        <v>1</v>
      </c>
      <c r="V80" s="104">
        <f t="shared" si="35"/>
        <v>22.859999999999964</v>
      </c>
      <c r="W80" s="104">
        <f t="shared" si="37"/>
        <v>49.5</v>
      </c>
      <c r="X80" s="103">
        <v>0</v>
      </c>
      <c r="Y80" s="104">
        <f t="shared" si="36"/>
        <v>0</v>
      </c>
      <c r="Z80" s="104">
        <f t="shared" si="38"/>
        <v>0</v>
      </c>
      <c r="AA80" s="104">
        <v>0</v>
      </c>
      <c r="AB80" s="289">
        <f t="shared" si="45"/>
        <v>0</v>
      </c>
      <c r="AC80" s="289">
        <f t="shared" si="46"/>
        <v>0</v>
      </c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268"/>
      <c r="AT80" s="104">
        <v>7</v>
      </c>
      <c r="AU80" s="104">
        <v>3</v>
      </c>
      <c r="AV80" s="268"/>
      <c r="AW80" s="52">
        <f t="shared" si="47"/>
        <v>8</v>
      </c>
      <c r="AX80" s="104">
        <f t="shared" si="25"/>
        <v>182.87999999999971</v>
      </c>
      <c r="AY80" s="106">
        <f t="shared" si="26"/>
        <v>396</v>
      </c>
      <c r="AZ80" s="42">
        <f t="shared" si="48"/>
        <v>3.9800995024875621E-2</v>
      </c>
      <c r="BA80" s="37">
        <f t="shared" si="49"/>
        <v>1.1940298507462686</v>
      </c>
      <c r="BB80" s="63">
        <f t="shared" si="39"/>
        <v>59.104477611940297</v>
      </c>
      <c r="BC80" s="103">
        <v>1</v>
      </c>
      <c r="BD80" s="37">
        <f t="shared" si="40"/>
        <v>49.5</v>
      </c>
      <c r="BE80" s="37">
        <f t="shared" si="41"/>
        <v>25.125</v>
      </c>
      <c r="BF80" s="37">
        <f t="shared" si="42"/>
        <v>3.5892857142857144</v>
      </c>
      <c r="BG80" s="52">
        <f t="shared" si="43"/>
        <v>0.83750000000000002</v>
      </c>
      <c r="BH80" s="35">
        <f t="shared" si="44"/>
        <v>43699.125</v>
      </c>
    </row>
    <row r="81" spans="1:60" x14ac:dyDescent="0.25">
      <c r="A81" s="119">
        <v>6953156273030</v>
      </c>
      <c r="B81" s="111">
        <v>734899</v>
      </c>
      <c r="C81" s="100" t="s">
        <v>87</v>
      </c>
      <c r="D81" s="100" t="s">
        <v>392</v>
      </c>
      <c r="E81" s="101">
        <v>25.360000000000003</v>
      </c>
      <c r="F81" s="101">
        <v>49.5</v>
      </c>
      <c r="G81" s="112">
        <v>109</v>
      </c>
      <c r="H81" s="261"/>
      <c r="I81" s="103">
        <v>4</v>
      </c>
      <c r="J81" s="104">
        <f t="shared" si="27"/>
        <v>101.44000000000001</v>
      </c>
      <c r="K81" s="104">
        <f t="shared" si="28"/>
        <v>198</v>
      </c>
      <c r="L81" s="103">
        <v>3</v>
      </c>
      <c r="M81" s="104">
        <f t="shared" si="29"/>
        <v>76.080000000000013</v>
      </c>
      <c r="N81" s="104">
        <f t="shared" si="30"/>
        <v>148.5</v>
      </c>
      <c r="O81" s="103">
        <v>2</v>
      </c>
      <c r="P81" s="104">
        <f t="shared" si="31"/>
        <v>50.720000000000006</v>
      </c>
      <c r="Q81" s="104">
        <f t="shared" si="32"/>
        <v>99</v>
      </c>
      <c r="R81" s="103">
        <v>10</v>
      </c>
      <c r="S81" s="104">
        <f t="shared" si="33"/>
        <v>253.60000000000002</v>
      </c>
      <c r="T81" s="104">
        <f t="shared" si="34"/>
        <v>495</v>
      </c>
      <c r="U81" s="103">
        <v>5</v>
      </c>
      <c r="V81" s="104">
        <f t="shared" si="35"/>
        <v>126.80000000000001</v>
      </c>
      <c r="W81" s="104">
        <f t="shared" si="37"/>
        <v>247.5</v>
      </c>
      <c r="X81" s="103">
        <v>11</v>
      </c>
      <c r="Y81" s="104">
        <f t="shared" si="36"/>
        <v>278.96000000000004</v>
      </c>
      <c r="Z81" s="104">
        <f t="shared" si="38"/>
        <v>544.5</v>
      </c>
      <c r="AA81" s="104">
        <v>6</v>
      </c>
      <c r="AB81" s="289">
        <f t="shared" si="45"/>
        <v>152.16000000000003</v>
      </c>
      <c r="AC81" s="289">
        <f t="shared" si="46"/>
        <v>297</v>
      </c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268"/>
      <c r="AT81" s="104">
        <v>7</v>
      </c>
      <c r="AU81" s="104">
        <v>3</v>
      </c>
      <c r="AV81" s="268"/>
      <c r="AW81" s="52">
        <f t="shared" si="47"/>
        <v>41</v>
      </c>
      <c r="AX81" s="104">
        <f t="shared" si="25"/>
        <v>1039.7600000000002</v>
      </c>
      <c r="AY81" s="106">
        <f t="shared" si="26"/>
        <v>2029.5</v>
      </c>
      <c r="AZ81" s="42">
        <f t="shared" si="48"/>
        <v>0.20398009950248755</v>
      </c>
      <c r="BA81" s="37">
        <f t="shared" si="49"/>
        <v>6.1194029850746263</v>
      </c>
      <c r="BB81" s="63">
        <f t="shared" si="39"/>
        <v>302.91044776119401</v>
      </c>
      <c r="BC81" s="103">
        <v>9</v>
      </c>
      <c r="BD81" s="37">
        <f t="shared" si="40"/>
        <v>445.5</v>
      </c>
      <c r="BE81" s="37">
        <f t="shared" si="41"/>
        <v>44.121951219512198</v>
      </c>
      <c r="BF81" s="37">
        <f t="shared" si="42"/>
        <v>6.3031358885017426</v>
      </c>
      <c r="BG81" s="52">
        <f t="shared" si="43"/>
        <v>1.4707317073170734</v>
      </c>
      <c r="BH81" s="35">
        <f t="shared" si="44"/>
        <v>43718.121951219509</v>
      </c>
    </row>
    <row r="82" spans="1:60" x14ac:dyDescent="0.25">
      <c r="A82" s="119">
        <v>6953156278523</v>
      </c>
      <c r="B82" s="111">
        <v>734900</v>
      </c>
      <c r="C82" s="100" t="s">
        <v>88</v>
      </c>
      <c r="D82" s="100" t="s">
        <v>393</v>
      </c>
      <c r="E82" s="101">
        <v>17.549999999999994</v>
      </c>
      <c r="F82" s="101">
        <v>39.5</v>
      </c>
      <c r="G82" s="112">
        <v>79</v>
      </c>
      <c r="H82" s="261"/>
      <c r="I82" s="103">
        <v>0</v>
      </c>
      <c r="J82" s="104">
        <f t="shared" si="27"/>
        <v>0</v>
      </c>
      <c r="K82" s="104">
        <f t="shared" si="28"/>
        <v>0</v>
      </c>
      <c r="L82" s="103">
        <v>0</v>
      </c>
      <c r="M82" s="104">
        <f t="shared" si="29"/>
        <v>0</v>
      </c>
      <c r="N82" s="104">
        <f t="shared" si="30"/>
        <v>0</v>
      </c>
      <c r="O82" s="103">
        <v>0</v>
      </c>
      <c r="P82" s="104">
        <f t="shared" si="31"/>
        <v>0</v>
      </c>
      <c r="Q82" s="104">
        <f t="shared" si="32"/>
        <v>0</v>
      </c>
      <c r="R82" s="103">
        <v>0</v>
      </c>
      <c r="S82" s="104">
        <f t="shared" si="33"/>
        <v>0</v>
      </c>
      <c r="T82" s="104">
        <f t="shared" si="34"/>
        <v>0</v>
      </c>
      <c r="U82" s="103">
        <v>0</v>
      </c>
      <c r="V82" s="104">
        <f t="shared" si="35"/>
        <v>0</v>
      </c>
      <c r="W82" s="104">
        <f t="shared" si="37"/>
        <v>0</v>
      </c>
      <c r="X82" s="103">
        <v>0</v>
      </c>
      <c r="Y82" s="104">
        <f t="shared" si="36"/>
        <v>0</v>
      </c>
      <c r="Z82" s="104">
        <f t="shared" si="38"/>
        <v>0</v>
      </c>
      <c r="AA82" s="104">
        <v>0</v>
      </c>
      <c r="AB82" s="289">
        <f t="shared" si="45"/>
        <v>0</v>
      </c>
      <c r="AC82" s="289">
        <f t="shared" si="46"/>
        <v>0</v>
      </c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268"/>
      <c r="AT82" s="104">
        <v>7</v>
      </c>
      <c r="AU82" s="104">
        <v>3</v>
      </c>
      <c r="AV82" s="268"/>
      <c r="AW82" s="52">
        <f t="shared" si="47"/>
        <v>0</v>
      </c>
      <c r="AX82" s="104">
        <f t="shared" si="25"/>
        <v>0</v>
      </c>
      <c r="AY82" s="106">
        <f t="shared" si="26"/>
        <v>0</v>
      </c>
      <c r="AZ82" s="42">
        <f t="shared" si="48"/>
        <v>0</v>
      </c>
      <c r="BA82" s="37">
        <f t="shared" si="49"/>
        <v>0</v>
      </c>
      <c r="BB82" s="63">
        <f t="shared" si="39"/>
        <v>0</v>
      </c>
      <c r="BC82" s="103">
        <v>0</v>
      </c>
      <c r="BD82" s="37">
        <f t="shared" si="40"/>
        <v>0</v>
      </c>
      <c r="BE82" s="37" t="str">
        <f t="shared" si="41"/>
        <v>-</v>
      </c>
      <c r="BF82" s="37" t="str">
        <f t="shared" si="42"/>
        <v>-</v>
      </c>
      <c r="BG82" s="52" t="str">
        <f t="shared" si="43"/>
        <v>-</v>
      </c>
      <c r="BH82" s="35" t="str">
        <f t="shared" si="44"/>
        <v>-</v>
      </c>
    </row>
    <row r="83" spans="1:60" x14ac:dyDescent="0.25">
      <c r="A83" s="109">
        <v>6953156278530</v>
      </c>
      <c r="B83" s="99">
        <v>734901</v>
      </c>
      <c r="C83" s="100" t="s">
        <v>89</v>
      </c>
      <c r="D83" s="100" t="s">
        <v>394</v>
      </c>
      <c r="E83" s="101">
        <v>17.55</v>
      </c>
      <c r="F83" s="101">
        <v>39.5</v>
      </c>
      <c r="G83" s="101">
        <v>79</v>
      </c>
      <c r="H83" s="267"/>
      <c r="I83" s="103">
        <v>0</v>
      </c>
      <c r="J83" s="104">
        <f t="shared" si="27"/>
        <v>0</v>
      </c>
      <c r="K83" s="104">
        <f t="shared" si="28"/>
        <v>0</v>
      </c>
      <c r="L83" s="103">
        <v>0</v>
      </c>
      <c r="M83" s="104">
        <f t="shared" si="29"/>
        <v>0</v>
      </c>
      <c r="N83" s="104">
        <f t="shared" si="30"/>
        <v>0</v>
      </c>
      <c r="O83" s="103">
        <v>0</v>
      </c>
      <c r="P83" s="104">
        <f t="shared" si="31"/>
        <v>0</v>
      </c>
      <c r="Q83" s="104">
        <f t="shared" si="32"/>
        <v>0</v>
      </c>
      <c r="R83" s="103">
        <v>0</v>
      </c>
      <c r="S83" s="104">
        <f t="shared" si="33"/>
        <v>0</v>
      </c>
      <c r="T83" s="104">
        <f t="shared" si="34"/>
        <v>0</v>
      </c>
      <c r="U83" s="103">
        <v>0</v>
      </c>
      <c r="V83" s="104">
        <f t="shared" si="35"/>
        <v>0</v>
      </c>
      <c r="W83" s="104">
        <f t="shared" si="37"/>
        <v>0</v>
      </c>
      <c r="X83" s="103">
        <v>0</v>
      </c>
      <c r="Y83" s="104">
        <f t="shared" si="36"/>
        <v>0</v>
      </c>
      <c r="Z83" s="104">
        <f t="shared" si="38"/>
        <v>0</v>
      </c>
      <c r="AA83" s="104">
        <v>0</v>
      </c>
      <c r="AB83" s="289">
        <f t="shared" si="45"/>
        <v>0</v>
      </c>
      <c r="AC83" s="289">
        <f t="shared" si="46"/>
        <v>0</v>
      </c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268"/>
      <c r="AT83" s="104">
        <v>7</v>
      </c>
      <c r="AU83" s="104">
        <v>3</v>
      </c>
      <c r="AV83" s="268"/>
      <c r="AW83" s="52">
        <f t="shared" si="47"/>
        <v>0</v>
      </c>
      <c r="AX83" s="104">
        <f t="shared" si="25"/>
        <v>0</v>
      </c>
      <c r="AY83" s="104">
        <f t="shared" si="26"/>
        <v>0</v>
      </c>
      <c r="AZ83" s="42">
        <f t="shared" si="48"/>
        <v>0</v>
      </c>
      <c r="BA83" s="37">
        <f t="shared" si="49"/>
        <v>0</v>
      </c>
      <c r="BB83" s="63">
        <f t="shared" si="39"/>
        <v>0</v>
      </c>
      <c r="BC83" s="103">
        <v>0</v>
      </c>
      <c r="BD83" s="37">
        <f t="shared" si="40"/>
        <v>0</v>
      </c>
      <c r="BE83" s="37" t="str">
        <f t="shared" si="41"/>
        <v>-</v>
      </c>
      <c r="BF83" s="37" t="str">
        <f t="shared" si="42"/>
        <v>-</v>
      </c>
      <c r="BG83" s="52" t="str">
        <f t="shared" si="43"/>
        <v>-</v>
      </c>
      <c r="BH83" s="106" t="str">
        <f t="shared" si="44"/>
        <v>-</v>
      </c>
    </row>
    <row r="84" spans="1:60" x14ac:dyDescent="0.25">
      <c r="A84" s="109">
        <v>6953156267503</v>
      </c>
      <c r="B84" s="99">
        <v>734902</v>
      </c>
      <c r="C84" s="100" t="s">
        <v>90</v>
      </c>
      <c r="D84" s="100" t="s">
        <v>395</v>
      </c>
      <c r="E84" s="101">
        <v>47.3</v>
      </c>
      <c r="F84" s="101">
        <v>104.5</v>
      </c>
      <c r="G84" s="101">
        <v>219</v>
      </c>
      <c r="H84" s="267"/>
      <c r="I84" s="103">
        <v>2</v>
      </c>
      <c r="J84" s="104">
        <f t="shared" si="27"/>
        <v>94.6</v>
      </c>
      <c r="K84" s="104">
        <f t="shared" si="28"/>
        <v>209</v>
      </c>
      <c r="L84" s="103">
        <v>0</v>
      </c>
      <c r="M84" s="104">
        <f t="shared" si="29"/>
        <v>0</v>
      </c>
      <c r="N84" s="104">
        <f t="shared" si="30"/>
        <v>0</v>
      </c>
      <c r="O84" s="103">
        <v>0</v>
      </c>
      <c r="P84" s="104">
        <f t="shared" si="31"/>
        <v>0</v>
      </c>
      <c r="Q84" s="104">
        <f t="shared" si="32"/>
        <v>0</v>
      </c>
      <c r="R84" s="103">
        <v>0</v>
      </c>
      <c r="S84" s="104">
        <f t="shared" si="33"/>
        <v>0</v>
      </c>
      <c r="T84" s="104">
        <f t="shared" si="34"/>
        <v>0</v>
      </c>
      <c r="U84" s="103">
        <v>1</v>
      </c>
      <c r="V84" s="104">
        <f t="shared" si="35"/>
        <v>47.3</v>
      </c>
      <c r="W84" s="104">
        <f t="shared" si="37"/>
        <v>104.5</v>
      </c>
      <c r="X84" s="103">
        <v>0</v>
      </c>
      <c r="Y84" s="104">
        <f t="shared" si="36"/>
        <v>0</v>
      </c>
      <c r="Z84" s="104">
        <f t="shared" si="38"/>
        <v>0</v>
      </c>
      <c r="AA84" s="104">
        <v>0</v>
      </c>
      <c r="AB84" s="289">
        <f t="shared" si="45"/>
        <v>0</v>
      </c>
      <c r="AC84" s="289">
        <f t="shared" si="46"/>
        <v>0</v>
      </c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268"/>
      <c r="AT84" s="104">
        <v>7</v>
      </c>
      <c r="AU84" s="104">
        <v>3</v>
      </c>
      <c r="AV84" s="268"/>
      <c r="AW84" s="52">
        <f t="shared" si="47"/>
        <v>3</v>
      </c>
      <c r="AX84" s="104">
        <f t="shared" si="25"/>
        <v>141.89999999999998</v>
      </c>
      <c r="AY84" s="104">
        <f t="shared" si="26"/>
        <v>313.5</v>
      </c>
      <c r="AZ84" s="42">
        <f t="shared" si="48"/>
        <v>1.4925373134328358E-2</v>
      </c>
      <c r="BA84" s="37">
        <f t="shared" si="49"/>
        <v>0.44776119402985076</v>
      </c>
      <c r="BB84" s="63">
        <f t="shared" si="39"/>
        <v>46.791044776119406</v>
      </c>
      <c r="BC84" s="103">
        <v>1</v>
      </c>
      <c r="BD84" s="37">
        <f t="shared" si="40"/>
        <v>104.5</v>
      </c>
      <c r="BE84" s="37">
        <f t="shared" si="41"/>
        <v>67</v>
      </c>
      <c r="BF84" s="37">
        <f t="shared" si="42"/>
        <v>9.5714285714285712</v>
      </c>
      <c r="BG84" s="52">
        <f t="shared" si="43"/>
        <v>2.2333333333333334</v>
      </c>
      <c r="BH84" s="35">
        <f t="shared" si="44"/>
        <v>43741</v>
      </c>
    </row>
    <row r="85" spans="1:60" x14ac:dyDescent="0.25">
      <c r="A85" s="109">
        <v>6953156276420</v>
      </c>
      <c r="B85" s="99">
        <v>734903</v>
      </c>
      <c r="C85" s="100" t="s">
        <v>91</v>
      </c>
      <c r="D85" s="100" t="s">
        <v>396</v>
      </c>
      <c r="E85" s="101">
        <v>79.89</v>
      </c>
      <c r="F85" s="101">
        <v>169.5</v>
      </c>
      <c r="G85" s="101">
        <v>359</v>
      </c>
      <c r="H85" s="267"/>
      <c r="I85" s="103">
        <v>5</v>
      </c>
      <c r="J85" s="104">
        <f t="shared" si="27"/>
        <v>399.45</v>
      </c>
      <c r="K85" s="104">
        <f t="shared" si="28"/>
        <v>847.5</v>
      </c>
      <c r="L85" s="103">
        <v>1</v>
      </c>
      <c r="M85" s="104">
        <f t="shared" si="29"/>
        <v>79.89</v>
      </c>
      <c r="N85" s="104">
        <f t="shared" si="30"/>
        <v>169.5</v>
      </c>
      <c r="O85" s="103">
        <v>3</v>
      </c>
      <c r="P85" s="104">
        <f t="shared" si="31"/>
        <v>239.67000000000002</v>
      </c>
      <c r="Q85" s="104">
        <f t="shared" si="32"/>
        <v>508.5</v>
      </c>
      <c r="R85" s="103">
        <v>2</v>
      </c>
      <c r="S85" s="104">
        <f t="shared" si="33"/>
        <v>159.78</v>
      </c>
      <c r="T85" s="104">
        <f t="shared" si="34"/>
        <v>339</v>
      </c>
      <c r="U85" s="103">
        <v>6</v>
      </c>
      <c r="V85" s="104">
        <f t="shared" si="35"/>
        <v>479.34000000000003</v>
      </c>
      <c r="W85" s="104">
        <f t="shared" si="37"/>
        <v>1017</v>
      </c>
      <c r="X85" s="103">
        <v>0</v>
      </c>
      <c r="Y85" s="104">
        <f t="shared" si="36"/>
        <v>0</v>
      </c>
      <c r="Z85" s="104">
        <f t="shared" si="38"/>
        <v>0</v>
      </c>
      <c r="AA85" s="104">
        <v>0</v>
      </c>
      <c r="AB85" s="289">
        <f t="shared" si="45"/>
        <v>0</v>
      </c>
      <c r="AC85" s="289">
        <f t="shared" si="46"/>
        <v>0</v>
      </c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268"/>
      <c r="AT85" s="104">
        <v>7</v>
      </c>
      <c r="AU85" s="104">
        <v>3</v>
      </c>
      <c r="AV85" s="268"/>
      <c r="AW85" s="52">
        <f t="shared" si="47"/>
        <v>17</v>
      </c>
      <c r="AX85" s="104">
        <f t="shared" si="25"/>
        <v>1358.13</v>
      </c>
      <c r="AY85" s="104">
        <f t="shared" si="26"/>
        <v>2881.5</v>
      </c>
      <c r="AZ85" s="42">
        <f t="shared" si="48"/>
        <v>8.45771144278607E-2</v>
      </c>
      <c r="BA85" s="37">
        <f t="shared" si="49"/>
        <v>2.5373134328358211</v>
      </c>
      <c r="BB85" s="63">
        <f t="shared" si="39"/>
        <v>430.07462686567169</v>
      </c>
      <c r="BC85" s="103">
        <v>1</v>
      </c>
      <c r="BD85" s="37">
        <f t="shared" si="40"/>
        <v>169.5</v>
      </c>
      <c r="BE85" s="37">
        <f t="shared" si="41"/>
        <v>11.823529411764705</v>
      </c>
      <c r="BF85" s="37">
        <f t="shared" si="42"/>
        <v>1.6890756302521006</v>
      </c>
      <c r="BG85" s="52">
        <f t="shared" si="43"/>
        <v>0.39411764705882352</v>
      </c>
      <c r="BH85" s="35">
        <f t="shared" si="44"/>
        <v>43685.823529411762</v>
      </c>
    </row>
    <row r="86" spans="1:60" x14ac:dyDescent="0.25">
      <c r="A86" s="109">
        <v>6953156278622</v>
      </c>
      <c r="B86" s="99">
        <v>734904</v>
      </c>
      <c r="C86" s="100" t="s">
        <v>92</v>
      </c>
      <c r="D86" s="100" t="s">
        <v>397</v>
      </c>
      <c r="E86" s="101">
        <v>27</v>
      </c>
      <c r="F86" s="101">
        <v>59.5</v>
      </c>
      <c r="G86" s="101">
        <v>129</v>
      </c>
      <c r="H86" s="267"/>
      <c r="I86" s="103">
        <v>8</v>
      </c>
      <c r="J86" s="104">
        <f t="shared" si="27"/>
        <v>216</v>
      </c>
      <c r="K86" s="104">
        <f t="shared" si="28"/>
        <v>476</v>
      </c>
      <c r="L86" s="103">
        <v>7</v>
      </c>
      <c r="M86" s="104">
        <f t="shared" si="29"/>
        <v>189</v>
      </c>
      <c r="N86" s="104">
        <f t="shared" si="30"/>
        <v>416.5</v>
      </c>
      <c r="O86" s="103">
        <v>5</v>
      </c>
      <c r="P86" s="104">
        <f t="shared" si="31"/>
        <v>135</v>
      </c>
      <c r="Q86" s="104">
        <f t="shared" si="32"/>
        <v>297.5</v>
      </c>
      <c r="R86" s="103">
        <v>3</v>
      </c>
      <c r="S86" s="104">
        <f t="shared" si="33"/>
        <v>81</v>
      </c>
      <c r="T86" s="104">
        <f t="shared" si="34"/>
        <v>178.5</v>
      </c>
      <c r="U86" s="103">
        <v>0</v>
      </c>
      <c r="V86" s="104">
        <f t="shared" si="35"/>
        <v>0</v>
      </c>
      <c r="W86" s="104">
        <f t="shared" si="37"/>
        <v>0</v>
      </c>
      <c r="X86" s="103">
        <v>0</v>
      </c>
      <c r="Y86" s="104">
        <f t="shared" si="36"/>
        <v>0</v>
      </c>
      <c r="Z86" s="104">
        <f t="shared" si="38"/>
        <v>0</v>
      </c>
      <c r="AA86" s="104">
        <v>1</v>
      </c>
      <c r="AB86" s="289">
        <f t="shared" si="45"/>
        <v>27</v>
      </c>
      <c r="AC86" s="289">
        <f t="shared" si="46"/>
        <v>59.5</v>
      </c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268"/>
      <c r="AT86" s="104">
        <v>7</v>
      </c>
      <c r="AU86" s="104">
        <v>3</v>
      </c>
      <c r="AV86" s="268"/>
      <c r="AW86" s="52">
        <f t="shared" si="47"/>
        <v>24</v>
      </c>
      <c r="AX86" s="104">
        <f t="shared" si="25"/>
        <v>648</v>
      </c>
      <c r="AY86" s="104">
        <f t="shared" si="26"/>
        <v>1428</v>
      </c>
      <c r="AZ86" s="42">
        <f t="shared" si="48"/>
        <v>0.11940298507462686</v>
      </c>
      <c r="BA86" s="37">
        <f t="shared" si="49"/>
        <v>3.5820895522388061</v>
      </c>
      <c r="BB86" s="63">
        <f t="shared" si="39"/>
        <v>213.13432835820896</v>
      </c>
      <c r="BC86" s="103">
        <v>0</v>
      </c>
      <c r="BD86" s="37">
        <f t="shared" si="40"/>
        <v>0</v>
      </c>
      <c r="BE86" s="37">
        <f t="shared" si="41"/>
        <v>0</v>
      </c>
      <c r="BF86" s="37">
        <f t="shared" si="42"/>
        <v>0</v>
      </c>
      <c r="BG86" s="52">
        <f t="shared" si="43"/>
        <v>0</v>
      </c>
      <c r="BH86" s="35">
        <f t="shared" si="44"/>
        <v>43674</v>
      </c>
    </row>
    <row r="87" spans="1:60" x14ac:dyDescent="0.25">
      <c r="A87" s="109">
        <v>6953156278639</v>
      </c>
      <c r="B87" s="99">
        <v>734905</v>
      </c>
      <c r="C87" s="100" t="s">
        <v>93</v>
      </c>
      <c r="D87" s="100" t="s">
        <v>398</v>
      </c>
      <c r="E87" s="101">
        <v>55.699999999999989</v>
      </c>
      <c r="F87" s="101">
        <v>114.5</v>
      </c>
      <c r="G87" s="101">
        <v>239</v>
      </c>
      <c r="H87" s="267"/>
      <c r="I87" s="103">
        <v>0</v>
      </c>
      <c r="J87" s="104">
        <f t="shared" si="27"/>
        <v>0</v>
      </c>
      <c r="K87" s="104">
        <f t="shared" si="28"/>
        <v>0</v>
      </c>
      <c r="L87" s="103">
        <v>0</v>
      </c>
      <c r="M87" s="104">
        <f t="shared" si="29"/>
        <v>0</v>
      </c>
      <c r="N87" s="104">
        <f t="shared" si="30"/>
        <v>0</v>
      </c>
      <c r="O87" s="103">
        <v>0</v>
      </c>
      <c r="P87" s="104">
        <f t="shared" si="31"/>
        <v>0</v>
      </c>
      <c r="Q87" s="104">
        <f t="shared" si="32"/>
        <v>0</v>
      </c>
      <c r="R87" s="103">
        <v>0</v>
      </c>
      <c r="S87" s="104">
        <f t="shared" si="33"/>
        <v>0</v>
      </c>
      <c r="T87" s="104">
        <f t="shared" si="34"/>
        <v>0</v>
      </c>
      <c r="U87" s="103">
        <v>0</v>
      </c>
      <c r="V87" s="104">
        <f t="shared" si="35"/>
        <v>0</v>
      </c>
      <c r="W87" s="104">
        <f t="shared" si="37"/>
        <v>0</v>
      </c>
      <c r="X87" s="103">
        <v>0</v>
      </c>
      <c r="Y87" s="104">
        <f t="shared" si="36"/>
        <v>0</v>
      </c>
      <c r="Z87" s="104">
        <f t="shared" si="38"/>
        <v>0</v>
      </c>
      <c r="AA87" s="104">
        <v>0</v>
      </c>
      <c r="AB87" s="289">
        <f t="shared" si="45"/>
        <v>0</v>
      </c>
      <c r="AC87" s="289">
        <f t="shared" si="46"/>
        <v>0</v>
      </c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268"/>
      <c r="AT87" s="104">
        <v>7</v>
      </c>
      <c r="AU87" s="104">
        <v>3</v>
      </c>
      <c r="AV87" s="268"/>
      <c r="AW87" s="52">
        <f t="shared" si="47"/>
        <v>0</v>
      </c>
      <c r="AX87" s="104">
        <f t="shared" si="25"/>
        <v>0</v>
      </c>
      <c r="AY87" s="104">
        <f t="shared" si="26"/>
        <v>0</v>
      </c>
      <c r="AZ87" s="42">
        <f t="shared" si="48"/>
        <v>0</v>
      </c>
      <c r="BA87" s="37">
        <f t="shared" si="49"/>
        <v>0</v>
      </c>
      <c r="BB87" s="63">
        <f t="shared" si="39"/>
        <v>0</v>
      </c>
      <c r="BC87" s="103">
        <v>0</v>
      </c>
      <c r="BD87" s="37">
        <f t="shared" si="40"/>
        <v>0</v>
      </c>
      <c r="BE87" s="37" t="str">
        <f t="shared" si="41"/>
        <v>-</v>
      </c>
      <c r="BF87" s="37" t="str">
        <f t="shared" si="42"/>
        <v>-</v>
      </c>
      <c r="BG87" s="52" t="str">
        <f t="shared" si="43"/>
        <v>-</v>
      </c>
      <c r="BH87" s="35" t="str">
        <f t="shared" si="44"/>
        <v>-</v>
      </c>
    </row>
    <row r="88" spans="1:60" x14ac:dyDescent="0.25">
      <c r="A88" s="109">
        <v>6953156265608</v>
      </c>
      <c r="B88" s="99">
        <v>734906</v>
      </c>
      <c r="C88" s="100" t="s">
        <v>94</v>
      </c>
      <c r="D88" s="100" t="s">
        <v>399</v>
      </c>
      <c r="E88" s="101">
        <v>11.770000000000003</v>
      </c>
      <c r="F88" s="101">
        <v>49.5</v>
      </c>
      <c r="G88" s="101">
        <v>109</v>
      </c>
      <c r="H88" s="267"/>
      <c r="I88" s="103">
        <v>0</v>
      </c>
      <c r="J88" s="104">
        <f t="shared" si="27"/>
        <v>0</v>
      </c>
      <c r="K88" s="104">
        <f t="shared" si="28"/>
        <v>0</v>
      </c>
      <c r="L88" s="103">
        <v>1</v>
      </c>
      <c r="M88" s="104">
        <f t="shared" si="29"/>
        <v>11.770000000000003</v>
      </c>
      <c r="N88" s="104">
        <f t="shared" si="30"/>
        <v>49.5</v>
      </c>
      <c r="O88" s="103">
        <v>14</v>
      </c>
      <c r="P88" s="104">
        <f t="shared" si="31"/>
        <v>164.78000000000003</v>
      </c>
      <c r="Q88" s="104">
        <f t="shared" si="32"/>
        <v>693</v>
      </c>
      <c r="R88" s="103">
        <v>14</v>
      </c>
      <c r="S88" s="104">
        <f t="shared" si="33"/>
        <v>164.78000000000003</v>
      </c>
      <c r="T88" s="104">
        <f t="shared" si="34"/>
        <v>693</v>
      </c>
      <c r="U88" s="103">
        <v>6</v>
      </c>
      <c r="V88" s="104">
        <f t="shared" si="35"/>
        <v>70.620000000000019</v>
      </c>
      <c r="W88" s="104">
        <f t="shared" si="37"/>
        <v>297</v>
      </c>
      <c r="X88" s="103">
        <v>15</v>
      </c>
      <c r="Y88" s="104">
        <f t="shared" si="36"/>
        <v>176.55000000000004</v>
      </c>
      <c r="Z88" s="104">
        <f t="shared" si="38"/>
        <v>742.5</v>
      </c>
      <c r="AA88" s="104">
        <v>1</v>
      </c>
      <c r="AB88" s="289">
        <f t="shared" si="45"/>
        <v>11.770000000000003</v>
      </c>
      <c r="AC88" s="289">
        <f t="shared" si="46"/>
        <v>49.5</v>
      </c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268"/>
      <c r="AT88" s="104">
        <v>7</v>
      </c>
      <c r="AU88" s="104">
        <v>3</v>
      </c>
      <c r="AV88" s="268"/>
      <c r="AW88" s="52">
        <f t="shared" si="47"/>
        <v>51</v>
      </c>
      <c r="AX88" s="104">
        <f t="shared" si="25"/>
        <v>600.27000000000021</v>
      </c>
      <c r="AY88" s="104">
        <f t="shared" si="26"/>
        <v>2524.5</v>
      </c>
      <c r="AZ88" s="42">
        <f t="shared" si="48"/>
        <v>0.2537313432835821</v>
      </c>
      <c r="BA88" s="37">
        <f t="shared" si="49"/>
        <v>7.6119402985074629</v>
      </c>
      <c r="BB88" s="63">
        <f t="shared" si="39"/>
        <v>376.79104477611941</v>
      </c>
      <c r="BC88" s="103">
        <v>18</v>
      </c>
      <c r="BD88" s="37">
        <f t="shared" si="40"/>
        <v>891</v>
      </c>
      <c r="BE88" s="37">
        <f t="shared" si="41"/>
        <v>70.941176470588232</v>
      </c>
      <c r="BF88" s="37">
        <f t="shared" si="42"/>
        <v>10.134453781512605</v>
      </c>
      <c r="BG88" s="52">
        <f t="shared" si="43"/>
        <v>2.3647058823529412</v>
      </c>
      <c r="BH88" s="35">
        <f t="shared" si="44"/>
        <v>43744.941176470587</v>
      </c>
    </row>
    <row r="89" spans="1:60" x14ac:dyDescent="0.25">
      <c r="A89" s="109">
        <v>6953156255814</v>
      </c>
      <c r="B89" s="99">
        <v>734907</v>
      </c>
      <c r="C89" s="100" t="s">
        <v>95</v>
      </c>
      <c r="D89" s="100" t="s">
        <v>400</v>
      </c>
      <c r="E89" s="101">
        <v>11</v>
      </c>
      <c r="F89" s="101">
        <v>24.5</v>
      </c>
      <c r="G89" s="101">
        <v>49</v>
      </c>
      <c r="H89" s="267"/>
      <c r="I89" s="103">
        <v>0</v>
      </c>
      <c r="J89" s="104">
        <f t="shared" si="27"/>
        <v>0</v>
      </c>
      <c r="K89" s="104">
        <f t="shared" si="28"/>
        <v>0</v>
      </c>
      <c r="L89" s="103">
        <v>0</v>
      </c>
      <c r="M89" s="104">
        <f t="shared" si="29"/>
        <v>0</v>
      </c>
      <c r="N89" s="104">
        <f t="shared" si="30"/>
        <v>0</v>
      </c>
      <c r="O89" s="103">
        <v>2</v>
      </c>
      <c r="P89" s="104">
        <f t="shared" si="31"/>
        <v>22</v>
      </c>
      <c r="Q89" s="104">
        <f t="shared" si="32"/>
        <v>49</v>
      </c>
      <c r="R89" s="103">
        <v>0</v>
      </c>
      <c r="S89" s="104">
        <f t="shared" si="33"/>
        <v>0</v>
      </c>
      <c r="T89" s="104">
        <f t="shared" si="34"/>
        <v>0</v>
      </c>
      <c r="U89" s="103">
        <v>0</v>
      </c>
      <c r="V89" s="104">
        <f t="shared" si="35"/>
        <v>0</v>
      </c>
      <c r="W89" s="104">
        <f t="shared" si="37"/>
        <v>0</v>
      </c>
      <c r="X89" s="103">
        <v>0</v>
      </c>
      <c r="Y89" s="104">
        <f t="shared" si="36"/>
        <v>0</v>
      </c>
      <c r="Z89" s="104">
        <f t="shared" si="38"/>
        <v>0</v>
      </c>
      <c r="AA89" s="104">
        <v>0</v>
      </c>
      <c r="AB89" s="289">
        <f t="shared" si="45"/>
        <v>0</v>
      </c>
      <c r="AC89" s="289">
        <f t="shared" si="46"/>
        <v>0</v>
      </c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268"/>
      <c r="AT89" s="104">
        <v>7</v>
      </c>
      <c r="AU89" s="104">
        <v>3</v>
      </c>
      <c r="AV89" s="268"/>
      <c r="AW89" s="52">
        <f t="shared" si="47"/>
        <v>2</v>
      </c>
      <c r="AX89" s="104">
        <f t="shared" si="25"/>
        <v>22</v>
      </c>
      <c r="AY89" s="104">
        <f t="shared" si="26"/>
        <v>49</v>
      </c>
      <c r="AZ89" s="42">
        <f t="shared" si="48"/>
        <v>9.9502487562189053E-3</v>
      </c>
      <c r="BA89" s="37">
        <f t="shared" si="49"/>
        <v>0.29850746268656714</v>
      </c>
      <c r="BB89" s="63">
        <f t="shared" si="39"/>
        <v>7.3134328358208949</v>
      </c>
      <c r="BC89" s="103">
        <v>0</v>
      </c>
      <c r="BD89" s="37">
        <f t="shared" si="40"/>
        <v>0</v>
      </c>
      <c r="BE89" s="37">
        <f t="shared" si="41"/>
        <v>0</v>
      </c>
      <c r="BF89" s="37">
        <f t="shared" si="42"/>
        <v>0</v>
      </c>
      <c r="BG89" s="52">
        <f t="shared" si="43"/>
        <v>0</v>
      </c>
      <c r="BH89" s="35">
        <f t="shared" si="44"/>
        <v>43674</v>
      </c>
    </row>
    <row r="90" spans="1:60" x14ac:dyDescent="0.25">
      <c r="A90" s="109">
        <v>6953156253025</v>
      </c>
      <c r="B90" s="99">
        <v>734909</v>
      </c>
      <c r="C90" s="100" t="s">
        <v>96</v>
      </c>
      <c r="D90" s="100" t="s">
        <v>401</v>
      </c>
      <c r="E90" s="101">
        <v>11.76</v>
      </c>
      <c r="F90" s="101">
        <v>24.5</v>
      </c>
      <c r="G90" s="101">
        <v>49</v>
      </c>
      <c r="H90" s="267"/>
      <c r="I90" s="103">
        <v>3</v>
      </c>
      <c r="J90" s="104">
        <f t="shared" si="27"/>
        <v>35.28</v>
      </c>
      <c r="K90" s="104">
        <f t="shared" si="28"/>
        <v>73.5</v>
      </c>
      <c r="L90" s="103">
        <v>6</v>
      </c>
      <c r="M90" s="104">
        <f t="shared" si="29"/>
        <v>70.56</v>
      </c>
      <c r="N90" s="104">
        <f t="shared" si="30"/>
        <v>147</v>
      </c>
      <c r="O90" s="103">
        <v>11</v>
      </c>
      <c r="P90" s="104">
        <f t="shared" si="31"/>
        <v>129.35999999999999</v>
      </c>
      <c r="Q90" s="104">
        <f t="shared" si="32"/>
        <v>269.5</v>
      </c>
      <c r="R90" s="103">
        <v>8</v>
      </c>
      <c r="S90" s="104">
        <f t="shared" si="33"/>
        <v>94.08</v>
      </c>
      <c r="T90" s="104">
        <f t="shared" si="34"/>
        <v>196</v>
      </c>
      <c r="U90" s="103">
        <v>5</v>
      </c>
      <c r="V90" s="104">
        <f t="shared" si="35"/>
        <v>58.8</v>
      </c>
      <c r="W90" s="104">
        <f t="shared" si="37"/>
        <v>122.5</v>
      </c>
      <c r="X90" s="103">
        <v>15</v>
      </c>
      <c r="Y90" s="104">
        <f t="shared" si="36"/>
        <v>176.4</v>
      </c>
      <c r="Z90" s="104">
        <f t="shared" si="38"/>
        <v>367.5</v>
      </c>
      <c r="AA90" s="104">
        <v>1</v>
      </c>
      <c r="AB90" s="289">
        <f t="shared" si="45"/>
        <v>11.76</v>
      </c>
      <c r="AC90" s="289">
        <f t="shared" si="46"/>
        <v>24.5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268"/>
      <c r="AT90" s="104">
        <v>7</v>
      </c>
      <c r="AU90" s="104">
        <v>3</v>
      </c>
      <c r="AV90" s="268"/>
      <c r="AW90" s="52">
        <f t="shared" si="47"/>
        <v>49</v>
      </c>
      <c r="AX90" s="104">
        <f t="shared" si="25"/>
        <v>576.24</v>
      </c>
      <c r="AY90" s="104">
        <f t="shared" si="26"/>
        <v>1200.5</v>
      </c>
      <c r="AZ90" s="42">
        <f t="shared" si="48"/>
        <v>0.24378109452736318</v>
      </c>
      <c r="BA90" s="37">
        <f t="shared" si="49"/>
        <v>7.3134328358208958</v>
      </c>
      <c r="BB90" s="63">
        <f t="shared" si="39"/>
        <v>179.17910447761196</v>
      </c>
      <c r="BC90" s="103">
        <v>6</v>
      </c>
      <c r="BD90" s="37">
        <f t="shared" si="40"/>
        <v>147</v>
      </c>
      <c r="BE90" s="37">
        <f t="shared" si="41"/>
        <v>24.612244897959183</v>
      </c>
      <c r="BF90" s="37">
        <f t="shared" si="42"/>
        <v>3.5160349854227406</v>
      </c>
      <c r="BG90" s="52">
        <f t="shared" si="43"/>
        <v>0.82040816326530608</v>
      </c>
      <c r="BH90" s="35">
        <f t="shared" si="44"/>
        <v>43698.612244897959</v>
      </c>
    </row>
    <row r="91" spans="1:60" x14ac:dyDescent="0.25">
      <c r="A91" s="109">
        <v>6953156253049</v>
      </c>
      <c r="B91" s="99">
        <v>734910</v>
      </c>
      <c r="C91" s="100" t="s">
        <v>97</v>
      </c>
      <c r="D91" s="100" t="s">
        <v>402</v>
      </c>
      <c r="E91" s="101">
        <v>11.109999999999998</v>
      </c>
      <c r="F91" s="101">
        <v>24.5</v>
      </c>
      <c r="G91" s="101">
        <v>49</v>
      </c>
      <c r="H91" s="267"/>
      <c r="I91" s="103">
        <v>2</v>
      </c>
      <c r="J91" s="104">
        <f t="shared" si="27"/>
        <v>22.219999999999995</v>
      </c>
      <c r="K91" s="104">
        <f t="shared" si="28"/>
        <v>49</v>
      </c>
      <c r="L91" s="103">
        <v>1</v>
      </c>
      <c r="M91" s="104">
        <f t="shared" si="29"/>
        <v>11.109999999999998</v>
      </c>
      <c r="N91" s="104">
        <f t="shared" si="30"/>
        <v>24.5</v>
      </c>
      <c r="O91" s="103">
        <v>1</v>
      </c>
      <c r="P91" s="104">
        <f t="shared" si="31"/>
        <v>11.109999999999998</v>
      </c>
      <c r="Q91" s="104">
        <f t="shared" si="32"/>
        <v>24.5</v>
      </c>
      <c r="R91" s="103">
        <v>0</v>
      </c>
      <c r="S91" s="104">
        <f t="shared" si="33"/>
        <v>0</v>
      </c>
      <c r="T91" s="104">
        <f t="shared" si="34"/>
        <v>0</v>
      </c>
      <c r="U91" s="103">
        <v>0</v>
      </c>
      <c r="V91" s="104">
        <f t="shared" si="35"/>
        <v>0</v>
      </c>
      <c r="W91" s="104">
        <f t="shared" si="37"/>
        <v>0</v>
      </c>
      <c r="X91" s="103">
        <v>1</v>
      </c>
      <c r="Y91" s="104">
        <f t="shared" si="36"/>
        <v>11.109999999999998</v>
      </c>
      <c r="Z91" s="104">
        <f t="shared" si="38"/>
        <v>24.5</v>
      </c>
      <c r="AA91" s="104">
        <v>0</v>
      </c>
      <c r="AB91" s="289">
        <f t="shared" si="45"/>
        <v>0</v>
      </c>
      <c r="AC91" s="289">
        <f t="shared" si="46"/>
        <v>0</v>
      </c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268"/>
      <c r="AT91" s="104">
        <v>7</v>
      </c>
      <c r="AU91" s="104">
        <v>3</v>
      </c>
      <c r="AV91" s="268"/>
      <c r="AW91" s="52">
        <f t="shared" si="47"/>
        <v>5</v>
      </c>
      <c r="AX91" s="104">
        <f t="shared" si="25"/>
        <v>55.54999999999999</v>
      </c>
      <c r="AY91" s="104">
        <f t="shared" si="26"/>
        <v>122.5</v>
      </c>
      <c r="AZ91" s="42">
        <f t="shared" si="48"/>
        <v>2.4875621890547265E-2</v>
      </c>
      <c r="BA91" s="37">
        <f t="shared" si="49"/>
        <v>0.74626865671641796</v>
      </c>
      <c r="BB91" s="63">
        <f t="shared" si="39"/>
        <v>18.28358208955224</v>
      </c>
      <c r="BC91" s="103">
        <v>2</v>
      </c>
      <c r="BD91" s="37">
        <f t="shared" si="40"/>
        <v>49</v>
      </c>
      <c r="BE91" s="37">
        <f t="shared" si="41"/>
        <v>80.399999999999991</v>
      </c>
      <c r="BF91" s="37">
        <f t="shared" si="42"/>
        <v>11.485714285714284</v>
      </c>
      <c r="BG91" s="52">
        <f t="shared" si="43"/>
        <v>2.6799999999999997</v>
      </c>
      <c r="BH91" s="35">
        <f t="shared" si="44"/>
        <v>43754.400000000001</v>
      </c>
    </row>
    <row r="92" spans="1:60" x14ac:dyDescent="0.25">
      <c r="A92" s="109">
        <v>6953156253032</v>
      </c>
      <c r="B92" s="99">
        <v>734911</v>
      </c>
      <c r="C92" s="100" t="s">
        <v>98</v>
      </c>
      <c r="D92" s="100" t="s">
        <v>403</v>
      </c>
      <c r="E92" s="101">
        <v>12.049999999999997</v>
      </c>
      <c r="F92" s="101">
        <v>24.5</v>
      </c>
      <c r="G92" s="101">
        <v>49</v>
      </c>
      <c r="H92" s="267"/>
      <c r="I92" s="103">
        <v>4</v>
      </c>
      <c r="J92" s="104">
        <f t="shared" si="27"/>
        <v>48.199999999999989</v>
      </c>
      <c r="K92" s="104">
        <f t="shared" si="28"/>
        <v>98</v>
      </c>
      <c r="L92" s="103">
        <v>5</v>
      </c>
      <c r="M92" s="104">
        <f t="shared" si="29"/>
        <v>60.249999999999986</v>
      </c>
      <c r="N92" s="104">
        <f t="shared" si="30"/>
        <v>122.5</v>
      </c>
      <c r="O92" s="103">
        <v>9</v>
      </c>
      <c r="P92" s="104">
        <f t="shared" si="31"/>
        <v>108.44999999999997</v>
      </c>
      <c r="Q92" s="104">
        <f t="shared" si="32"/>
        <v>220.5</v>
      </c>
      <c r="R92" s="103">
        <v>10</v>
      </c>
      <c r="S92" s="104">
        <f t="shared" si="33"/>
        <v>120.49999999999997</v>
      </c>
      <c r="T92" s="104">
        <f t="shared" si="34"/>
        <v>245</v>
      </c>
      <c r="U92" s="103">
        <v>4</v>
      </c>
      <c r="V92" s="104">
        <f t="shared" si="35"/>
        <v>48.199999999999989</v>
      </c>
      <c r="W92" s="104">
        <f t="shared" si="37"/>
        <v>98</v>
      </c>
      <c r="X92" s="103">
        <v>4</v>
      </c>
      <c r="Y92" s="104">
        <f t="shared" si="36"/>
        <v>48.199999999999989</v>
      </c>
      <c r="Z92" s="104">
        <f t="shared" si="38"/>
        <v>98</v>
      </c>
      <c r="AA92" s="104">
        <v>0</v>
      </c>
      <c r="AB92" s="289">
        <f t="shared" si="45"/>
        <v>0</v>
      </c>
      <c r="AC92" s="289">
        <f t="shared" si="46"/>
        <v>0</v>
      </c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268"/>
      <c r="AT92" s="104">
        <v>7</v>
      </c>
      <c r="AU92" s="104">
        <v>3</v>
      </c>
      <c r="AV92" s="268"/>
      <c r="AW92" s="52">
        <f t="shared" si="47"/>
        <v>36</v>
      </c>
      <c r="AX92" s="104">
        <f t="shared" si="25"/>
        <v>433.7999999999999</v>
      </c>
      <c r="AY92" s="104">
        <f t="shared" si="26"/>
        <v>882</v>
      </c>
      <c r="AZ92" s="42">
        <f t="shared" si="48"/>
        <v>0.17910447761194029</v>
      </c>
      <c r="BA92" s="37">
        <f t="shared" si="49"/>
        <v>5.3731343283582085</v>
      </c>
      <c r="BB92" s="63">
        <f t="shared" si="39"/>
        <v>131.64179104477611</v>
      </c>
      <c r="BC92" s="103">
        <v>6</v>
      </c>
      <c r="BD92" s="37">
        <f t="shared" si="40"/>
        <v>147</v>
      </c>
      <c r="BE92" s="37">
        <f t="shared" si="41"/>
        <v>33.5</v>
      </c>
      <c r="BF92" s="37">
        <f t="shared" si="42"/>
        <v>4.7857142857142856</v>
      </c>
      <c r="BG92" s="52">
        <f t="shared" si="43"/>
        <v>1.1166666666666667</v>
      </c>
      <c r="BH92" s="35">
        <f t="shared" si="44"/>
        <v>43707.5</v>
      </c>
    </row>
    <row r="93" spans="1:60" x14ac:dyDescent="0.25">
      <c r="A93" s="109">
        <v>6953156259362</v>
      </c>
      <c r="B93" s="99">
        <v>734912</v>
      </c>
      <c r="C93" s="100" t="s">
        <v>99</v>
      </c>
      <c r="D93" s="100" t="s">
        <v>404</v>
      </c>
      <c r="E93" s="101">
        <v>11.109999999999989</v>
      </c>
      <c r="F93" s="101">
        <v>24.5</v>
      </c>
      <c r="G93" s="101">
        <v>49</v>
      </c>
      <c r="H93" s="267"/>
      <c r="I93" s="103">
        <v>1</v>
      </c>
      <c r="J93" s="104">
        <f t="shared" si="27"/>
        <v>11.109999999999989</v>
      </c>
      <c r="K93" s="104">
        <f t="shared" si="28"/>
        <v>24.5</v>
      </c>
      <c r="L93" s="103">
        <v>2</v>
      </c>
      <c r="M93" s="104">
        <f t="shared" si="29"/>
        <v>22.219999999999978</v>
      </c>
      <c r="N93" s="104">
        <f t="shared" si="30"/>
        <v>49</v>
      </c>
      <c r="O93" s="103">
        <v>0</v>
      </c>
      <c r="P93" s="104">
        <f t="shared" si="31"/>
        <v>0</v>
      </c>
      <c r="Q93" s="104">
        <f t="shared" si="32"/>
        <v>0</v>
      </c>
      <c r="R93" s="103">
        <v>0</v>
      </c>
      <c r="S93" s="104">
        <f t="shared" si="33"/>
        <v>0</v>
      </c>
      <c r="T93" s="104">
        <f t="shared" si="34"/>
        <v>0</v>
      </c>
      <c r="U93" s="103">
        <v>2</v>
      </c>
      <c r="V93" s="104">
        <f t="shared" si="35"/>
        <v>22.219999999999978</v>
      </c>
      <c r="W93" s="104">
        <f t="shared" si="37"/>
        <v>49</v>
      </c>
      <c r="X93" s="103">
        <v>1</v>
      </c>
      <c r="Y93" s="104">
        <f t="shared" si="36"/>
        <v>11.109999999999989</v>
      </c>
      <c r="Z93" s="104">
        <f t="shared" si="38"/>
        <v>24.5</v>
      </c>
      <c r="AA93" s="104">
        <v>0</v>
      </c>
      <c r="AB93" s="289">
        <f t="shared" si="45"/>
        <v>0</v>
      </c>
      <c r="AC93" s="289">
        <f t="shared" si="46"/>
        <v>0</v>
      </c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268"/>
      <c r="AT93" s="104">
        <v>7</v>
      </c>
      <c r="AU93" s="104">
        <v>3</v>
      </c>
      <c r="AV93" s="268"/>
      <c r="AW93" s="52">
        <f t="shared" si="47"/>
        <v>6</v>
      </c>
      <c r="AX93" s="104">
        <f t="shared" si="25"/>
        <v>66.65999999999994</v>
      </c>
      <c r="AY93" s="104">
        <f t="shared" si="26"/>
        <v>147</v>
      </c>
      <c r="AZ93" s="42">
        <f t="shared" si="48"/>
        <v>2.9850746268656716E-2</v>
      </c>
      <c r="BA93" s="37">
        <f t="shared" si="49"/>
        <v>0.89552238805970152</v>
      </c>
      <c r="BB93" s="63">
        <f t="shared" si="39"/>
        <v>21.940298507462689</v>
      </c>
      <c r="BC93" s="103">
        <v>1</v>
      </c>
      <c r="BD93" s="37">
        <f t="shared" si="40"/>
        <v>24.5</v>
      </c>
      <c r="BE93" s="37">
        <f t="shared" si="41"/>
        <v>33.5</v>
      </c>
      <c r="BF93" s="37">
        <f t="shared" si="42"/>
        <v>4.7857142857142856</v>
      </c>
      <c r="BG93" s="52">
        <f t="shared" si="43"/>
        <v>1.1166666666666667</v>
      </c>
      <c r="BH93" s="35">
        <f t="shared" si="44"/>
        <v>43707.5</v>
      </c>
    </row>
    <row r="94" spans="1:60" x14ac:dyDescent="0.25">
      <c r="A94" s="109">
        <v>6953156253056</v>
      </c>
      <c r="B94" s="99">
        <v>734913</v>
      </c>
      <c r="C94" s="100" t="s">
        <v>100</v>
      </c>
      <c r="D94" s="100" t="s">
        <v>402</v>
      </c>
      <c r="E94" s="101">
        <v>11.109999999999996</v>
      </c>
      <c r="F94" s="101">
        <v>24.5</v>
      </c>
      <c r="G94" s="101">
        <v>49</v>
      </c>
      <c r="H94" s="267"/>
      <c r="I94" s="103">
        <v>3</v>
      </c>
      <c r="J94" s="104">
        <f t="shared" si="27"/>
        <v>33.329999999999984</v>
      </c>
      <c r="K94" s="104">
        <f t="shared" si="28"/>
        <v>73.5</v>
      </c>
      <c r="L94" s="103">
        <v>0</v>
      </c>
      <c r="M94" s="104">
        <f t="shared" si="29"/>
        <v>0</v>
      </c>
      <c r="N94" s="104">
        <f t="shared" si="30"/>
        <v>0</v>
      </c>
      <c r="O94" s="103">
        <v>6</v>
      </c>
      <c r="P94" s="104">
        <f t="shared" si="31"/>
        <v>66.659999999999968</v>
      </c>
      <c r="Q94" s="104">
        <f t="shared" si="32"/>
        <v>147</v>
      </c>
      <c r="R94" s="103">
        <v>1</v>
      </c>
      <c r="S94" s="104">
        <f t="shared" si="33"/>
        <v>11.109999999999996</v>
      </c>
      <c r="T94" s="104">
        <f t="shared" si="34"/>
        <v>24.5</v>
      </c>
      <c r="U94" s="103">
        <v>0</v>
      </c>
      <c r="V94" s="104">
        <f t="shared" si="35"/>
        <v>0</v>
      </c>
      <c r="W94" s="104">
        <f t="shared" si="37"/>
        <v>0</v>
      </c>
      <c r="X94" s="103">
        <v>4</v>
      </c>
      <c r="Y94" s="104">
        <f t="shared" si="36"/>
        <v>44.439999999999984</v>
      </c>
      <c r="Z94" s="104">
        <f t="shared" si="38"/>
        <v>98</v>
      </c>
      <c r="AA94" s="104">
        <v>1</v>
      </c>
      <c r="AB94" s="289">
        <f t="shared" si="45"/>
        <v>11.109999999999996</v>
      </c>
      <c r="AC94" s="289">
        <f t="shared" si="46"/>
        <v>24.5</v>
      </c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268"/>
      <c r="AT94" s="104">
        <v>7</v>
      </c>
      <c r="AU94" s="104">
        <v>3</v>
      </c>
      <c r="AV94" s="268"/>
      <c r="AW94" s="52">
        <f t="shared" si="47"/>
        <v>15</v>
      </c>
      <c r="AX94" s="104">
        <f t="shared" si="25"/>
        <v>166.64999999999995</v>
      </c>
      <c r="AY94" s="104">
        <f t="shared" si="26"/>
        <v>367.5</v>
      </c>
      <c r="AZ94" s="42">
        <f t="shared" si="48"/>
        <v>7.4626865671641784E-2</v>
      </c>
      <c r="BA94" s="37">
        <f t="shared" si="49"/>
        <v>2.2388059701492535</v>
      </c>
      <c r="BB94" s="63">
        <f t="shared" si="39"/>
        <v>54.850746268656714</v>
      </c>
      <c r="BC94" s="103">
        <v>3</v>
      </c>
      <c r="BD94" s="37">
        <f t="shared" si="40"/>
        <v>73.5</v>
      </c>
      <c r="BE94" s="37">
        <f t="shared" si="41"/>
        <v>40.200000000000003</v>
      </c>
      <c r="BF94" s="37">
        <f t="shared" si="42"/>
        <v>5.7428571428571429</v>
      </c>
      <c r="BG94" s="52">
        <f t="shared" si="43"/>
        <v>1.34</v>
      </c>
      <c r="BH94" s="35">
        <f t="shared" si="44"/>
        <v>43714.2</v>
      </c>
    </row>
    <row r="95" spans="1:60" x14ac:dyDescent="0.25">
      <c r="A95" s="109">
        <v>6953156280526</v>
      </c>
      <c r="B95" s="99">
        <v>734914</v>
      </c>
      <c r="C95" s="100" t="s">
        <v>101</v>
      </c>
      <c r="D95" s="100" t="s">
        <v>405</v>
      </c>
      <c r="E95" s="101">
        <v>10.259999999999996</v>
      </c>
      <c r="F95" s="101">
        <v>24.5</v>
      </c>
      <c r="G95" s="101">
        <v>49</v>
      </c>
      <c r="H95" s="267"/>
      <c r="I95" s="103">
        <v>1</v>
      </c>
      <c r="J95" s="104">
        <f t="shared" si="27"/>
        <v>10.259999999999996</v>
      </c>
      <c r="K95" s="104">
        <f t="shared" si="28"/>
        <v>24.5</v>
      </c>
      <c r="L95" s="103">
        <v>0</v>
      </c>
      <c r="M95" s="104">
        <f t="shared" si="29"/>
        <v>0</v>
      </c>
      <c r="N95" s="104">
        <f t="shared" si="30"/>
        <v>0</v>
      </c>
      <c r="O95" s="103">
        <v>2</v>
      </c>
      <c r="P95" s="104">
        <f t="shared" si="31"/>
        <v>20.519999999999992</v>
      </c>
      <c r="Q95" s="104">
        <f t="shared" si="32"/>
        <v>49</v>
      </c>
      <c r="R95" s="103">
        <v>0</v>
      </c>
      <c r="S95" s="104">
        <f t="shared" si="33"/>
        <v>0</v>
      </c>
      <c r="T95" s="104">
        <f t="shared" si="34"/>
        <v>0</v>
      </c>
      <c r="U95" s="103">
        <v>1</v>
      </c>
      <c r="V95" s="104">
        <f t="shared" si="35"/>
        <v>10.259999999999996</v>
      </c>
      <c r="W95" s="104">
        <f t="shared" si="37"/>
        <v>24.5</v>
      </c>
      <c r="X95" s="103">
        <v>0</v>
      </c>
      <c r="Y95" s="104">
        <f t="shared" si="36"/>
        <v>0</v>
      </c>
      <c r="Z95" s="104">
        <f t="shared" si="38"/>
        <v>0</v>
      </c>
      <c r="AA95" s="104">
        <v>0</v>
      </c>
      <c r="AB95" s="289">
        <f t="shared" si="45"/>
        <v>0</v>
      </c>
      <c r="AC95" s="289">
        <f t="shared" si="46"/>
        <v>0</v>
      </c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268"/>
      <c r="AT95" s="104">
        <v>7</v>
      </c>
      <c r="AU95" s="104">
        <v>3</v>
      </c>
      <c r="AV95" s="268"/>
      <c r="AW95" s="52">
        <f t="shared" si="47"/>
        <v>4</v>
      </c>
      <c r="AX95" s="104">
        <f t="shared" si="25"/>
        <v>41.039999999999985</v>
      </c>
      <c r="AY95" s="104">
        <f t="shared" si="26"/>
        <v>98</v>
      </c>
      <c r="AZ95" s="42">
        <f t="shared" si="48"/>
        <v>1.9900497512437811E-2</v>
      </c>
      <c r="BA95" s="37">
        <f t="shared" si="49"/>
        <v>0.59701492537313428</v>
      </c>
      <c r="BB95" s="63">
        <f t="shared" si="39"/>
        <v>14.62686567164179</v>
      </c>
      <c r="BC95" s="103">
        <v>0</v>
      </c>
      <c r="BD95" s="37">
        <f t="shared" si="40"/>
        <v>0</v>
      </c>
      <c r="BE95" s="37">
        <f t="shared" si="41"/>
        <v>0</v>
      </c>
      <c r="BF95" s="37">
        <f t="shared" si="42"/>
        <v>0</v>
      </c>
      <c r="BG95" s="52">
        <f t="shared" si="43"/>
        <v>0</v>
      </c>
      <c r="BH95" s="35">
        <f t="shared" si="44"/>
        <v>43674</v>
      </c>
    </row>
    <row r="96" spans="1:60" x14ac:dyDescent="0.25">
      <c r="A96" s="109">
        <v>6953156280533</v>
      </c>
      <c r="B96" s="99">
        <v>734915</v>
      </c>
      <c r="C96" s="100" t="s">
        <v>102</v>
      </c>
      <c r="D96" s="100" t="s">
        <v>406</v>
      </c>
      <c r="E96" s="101">
        <v>10.199999999999999</v>
      </c>
      <c r="F96" s="101">
        <v>24.5</v>
      </c>
      <c r="G96" s="101">
        <v>49</v>
      </c>
      <c r="H96" s="267"/>
      <c r="I96" s="103">
        <v>1</v>
      </c>
      <c r="J96" s="104">
        <f t="shared" si="27"/>
        <v>10.199999999999999</v>
      </c>
      <c r="K96" s="104">
        <f t="shared" si="28"/>
        <v>24.5</v>
      </c>
      <c r="L96" s="103">
        <v>0</v>
      </c>
      <c r="M96" s="104">
        <f t="shared" si="29"/>
        <v>0</v>
      </c>
      <c r="N96" s="104">
        <f t="shared" si="30"/>
        <v>0</v>
      </c>
      <c r="O96" s="103">
        <v>0</v>
      </c>
      <c r="P96" s="104">
        <f t="shared" si="31"/>
        <v>0</v>
      </c>
      <c r="Q96" s="104">
        <f t="shared" si="32"/>
        <v>0</v>
      </c>
      <c r="R96" s="103">
        <v>0</v>
      </c>
      <c r="S96" s="104">
        <f t="shared" si="33"/>
        <v>0</v>
      </c>
      <c r="T96" s="104">
        <f t="shared" si="34"/>
        <v>0</v>
      </c>
      <c r="U96" s="103">
        <v>0</v>
      </c>
      <c r="V96" s="104">
        <f t="shared" si="35"/>
        <v>0</v>
      </c>
      <c r="W96" s="104">
        <f t="shared" si="37"/>
        <v>0</v>
      </c>
      <c r="X96" s="103">
        <v>0</v>
      </c>
      <c r="Y96" s="104">
        <f t="shared" si="36"/>
        <v>0</v>
      </c>
      <c r="Z96" s="104">
        <f t="shared" si="38"/>
        <v>0</v>
      </c>
      <c r="AA96" s="104">
        <v>0</v>
      </c>
      <c r="AB96" s="289">
        <f t="shared" si="45"/>
        <v>0</v>
      </c>
      <c r="AC96" s="289">
        <f t="shared" si="46"/>
        <v>0</v>
      </c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268"/>
      <c r="AT96" s="104">
        <v>7</v>
      </c>
      <c r="AU96" s="104">
        <v>3</v>
      </c>
      <c r="AV96" s="268"/>
      <c r="AW96" s="52">
        <f t="shared" si="47"/>
        <v>1</v>
      </c>
      <c r="AX96" s="104">
        <f t="shared" si="25"/>
        <v>10.199999999999999</v>
      </c>
      <c r="AY96" s="104">
        <f t="shared" si="26"/>
        <v>24.5</v>
      </c>
      <c r="AZ96" s="42">
        <f t="shared" si="48"/>
        <v>4.9751243781094526E-3</v>
      </c>
      <c r="BA96" s="37">
        <f t="shared" si="49"/>
        <v>0.14925373134328357</v>
      </c>
      <c r="BB96" s="63">
        <f t="shared" si="39"/>
        <v>3.6567164179104474</v>
      </c>
      <c r="BC96" s="103">
        <v>0</v>
      </c>
      <c r="BD96" s="37">
        <f t="shared" si="40"/>
        <v>0</v>
      </c>
      <c r="BE96" s="37">
        <f t="shared" si="41"/>
        <v>0</v>
      </c>
      <c r="BF96" s="37">
        <f t="shared" si="42"/>
        <v>0</v>
      </c>
      <c r="BG96" s="52">
        <f t="shared" si="43"/>
        <v>0</v>
      </c>
      <c r="BH96" s="35">
        <f t="shared" si="44"/>
        <v>43674</v>
      </c>
    </row>
    <row r="97" spans="1:60" x14ac:dyDescent="0.25">
      <c r="A97" s="109">
        <v>6953156259850</v>
      </c>
      <c r="B97" s="99">
        <v>734916</v>
      </c>
      <c r="C97" s="100" t="s">
        <v>103</v>
      </c>
      <c r="D97" s="100" t="s">
        <v>407</v>
      </c>
      <c r="E97" s="101">
        <v>13.479999999999993</v>
      </c>
      <c r="F97" s="101">
        <v>29.5</v>
      </c>
      <c r="G97" s="101">
        <v>59</v>
      </c>
      <c r="H97" s="267"/>
      <c r="I97" s="103">
        <v>5</v>
      </c>
      <c r="J97" s="104">
        <f t="shared" si="27"/>
        <v>67.399999999999963</v>
      </c>
      <c r="K97" s="104">
        <f t="shared" si="28"/>
        <v>147.5</v>
      </c>
      <c r="L97" s="103">
        <v>1</v>
      </c>
      <c r="M97" s="104">
        <f t="shared" si="29"/>
        <v>13.479999999999993</v>
      </c>
      <c r="N97" s="104">
        <f t="shared" si="30"/>
        <v>29.5</v>
      </c>
      <c r="O97" s="103">
        <v>4</v>
      </c>
      <c r="P97" s="104">
        <f t="shared" si="31"/>
        <v>53.919999999999973</v>
      </c>
      <c r="Q97" s="104">
        <f t="shared" si="32"/>
        <v>118</v>
      </c>
      <c r="R97" s="103">
        <v>1</v>
      </c>
      <c r="S97" s="104">
        <f t="shared" si="33"/>
        <v>13.479999999999993</v>
      </c>
      <c r="T97" s="104">
        <f t="shared" si="34"/>
        <v>29.5</v>
      </c>
      <c r="U97" s="103">
        <v>0</v>
      </c>
      <c r="V97" s="104">
        <f t="shared" si="35"/>
        <v>0</v>
      </c>
      <c r="W97" s="104">
        <f t="shared" si="37"/>
        <v>0</v>
      </c>
      <c r="X97" s="103">
        <v>0</v>
      </c>
      <c r="Y97" s="104">
        <f t="shared" si="36"/>
        <v>0</v>
      </c>
      <c r="Z97" s="104">
        <f t="shared" si="38"/>
        <v>0</v>
      </c>
      <c r="AA97" s="104">
        <v>0</v>
      </c>
      <c r="AB97" s="289">
        <f t="shared" si="45"/>
        <v>0</v>
      </c>
      <c r="AC97" s="289">
        <f t="shared" si="46"/>
        <v>0</v>
      </c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268"/>
      <c r="AT97" s="104">
        <v>7</v>
      </c>
      <c r="AU97" s="104">
        <v>3</v>
      </c>
      <c r="AV97" s="268"/>
      <c r="AW97" s="52">
        <f t="shared" si="47"/>
        <v>11</v>
      </c>
      <c r="AX97" s="104">
        <f t="shared" si="25"/>
        <v>148.27999999999992</v>
      </c>
      <c r="AY97" s="104">
        <f t="shared" si="26"/>
        <v>324.5</v>
      </c>
      <c r="AZ97" s="42">
        <f t="shared" si="48"/>
        <v>5.4726368159203981E-2</v>
      </c>
      <c r="BA97" s="37">
        <f t="shared" si="49"/>
        <v>1.6417910447761195</v>
      </c>
      <c r="BB97" s="63">
        <f t="shared" si="39"/>
        <v>48.432835820895527</v>
      </c>
      <c r="BC97" s="103">
        <v>0</v>
      </c>
      <c r="BD97" s="37">
        <f t="shared" si="40"/>
        <v>0</v>
      </c>
      <c r="BE97" s="37">
        <f t="shared" si="41"/>
        <v>0</v>
      </c>
      <c r="BF97" s="37">
        <f t="shared" si="42"/>
        <v>0</v>
      </c>
      <c r="BG97" s="52">
        <f t="shared" si="43"/>
        <v>0</v>
      </c>
      <c r="BH97" s="35">
        <f t="shared" si="44"/>
        <v>43674</v>
      </c>
    </row>
    <row r="98" spans="1:60" x14ac:dyDescent="0.25">
      <c r="A98" s="109">
        <v>6953156259867</v>
      </c>
      <c r="B98" s="99">
        <v>734917</v>
      </c>
      <c r="C98" s="100" t="s">
        <v>104</v>
      </c>
      <c r="D98" s="100" t="s">
        <v>408</v>
      </c>
      <c r="E98" s="101">
        <v>13.51</v>
      </c>
      <c r="F98" s="101">
        <v>29.5</v>
      </c>
      <c r="G98" s="101">
        <v>59</v>
      </c>
      <c r="H98" s="267"/>
      <c r="I98" s="103">
        <v>3</v>
      </c>
      <c r="J98" s="104">
        <f t="shared" si="27"/>
        <v>40.53</v>
      </c>
      <c r="K98" s="104">
        <f t="shared" si="28"/>
        <v>88.5</v>
      </c>
      <c r="L98" s="103">
        <v>2</v>
      </c>
      <c r="M98" s="104">
        <f t="shared" si="29"/>
        <v>27.02</v>
      </c>
      <c r="N98" s="104">
        <f t="shared" si="30"/>
        <v>59</v>
      </c>
      <c r="O98" s="103">
        <v>0</v>
      </c>
      <c r="P98" s="104">
        <f t="shared" si="31"/>
        <v>0</v>
      </c>
      <c r="Q98" s="104">
        <f t="shared" si="32"/>
        <v>0</v>
      </c>
      <c r="R98" s="103">
        <v>0</v>
      </c>
      <c r="S98" s="104">
        <f t="shared" si="33"/>
        <v>0</v>
      </c>
      <c r="T98" s="104">
        <f t="shared" si="34"/>
        <v>0</v>
      </c>
      <c r="U98" s="103">
        <v>0</v>
      </c>
      <c r="V98" s="104">
        <f t="shared" si="35"/>
        <v>0</v>
      </c>
      <c r="W98" s="104">
        <f t="shared" si="37"/>
        <v>0</v>
      </c>
      <c r="X98" s="103">
        <v>0</v>
      </c>
      <c r="Y98" s="104">
        <f t="shared" si="36"/>
        <v>0</v>
      </c>
      <c r="Z98" s="104">
        <f t="shared" si="38"/>
        <v>0</v>
      </c>
      <c r="AA98" s="104">
        <v>0</v>
      </c>
      <c r="AB98" s="289">
        <f t="shared" si="45"/>
        <v>0</v>
      </c>
      <c r="AC98" s="289">
        <f t="shared" si="46"/>
        <v>0</v>
      </c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268"/>
      <c r="AT98" s="104">
        <v>7</v>
      </c>
      <c r="AU98" s="104">
        <v>3</v>
      </c>
      <c r="AV98" s="268"/>
      <c r="AW98" s="52">
        <f t="shared" si="47"/>
        <v>5</v>
      </c>
      <c r="AX98" s="104">
        <f t="shared" si="25"/>
        <v>67.55</v>
      </c>
      <c r="AY98" s="104">
        <f t="shared" si="26"/>
        <v>147.5</v>
      </c>
      <c r="AZ98" s="42">
        <f t="shared" si="48"/>
        <v>2.4875621890547265E-2</v>
      </c>
      <c r="BA98" s="37">
        <f t="shared" si="49"/>
        <v>0.74626865671641796</v>
      </c>
      <c r="BB98" s="63">
        <f t="shared" si="39"/>
        <v>22.014925373134329</v>
      </c>
      <c r="BC98" s="103">
        <v>0</v>
      </c>
      <c r="BD98" s="37">
        <f t="shared" si="40"/>
        <v>0</v>
      </c>
      <c r="BE98" s="37">
        <f t="shared" si="41"/>
        <v>0</v>
      </c>
      <c r="BF98" s="37">
        <f t="shared" si="42"/>
        <v>0</v>
      </c>
      <c r="BG98" s="52">
        <f t="shared" si="43"/>
        <v>0</v>
      </c>
      <c r="BH98" s="35">
        <f t="shared" si="44"/>
        <v>43674</v>
      </c>
    </row>
    <row r="99" spans="1:60" x14ac:dyDescent="0.25">
      <c r="A99" s="109">
        <v>6953156276468</v>
      </c>
      <c r="B99" s="99">
        <v>734918</v>
      </c>
      <c r="C99" s="100" t="s">
        <v>105</v>
      </c>
      <c r="D99" s="100" t="s">
        <v>409</v>
      </c>
      <c r="E99" s="101">
        <v>22</v>
      </c>
      <c r="F99" s="101">
        <v>44.5</v>
      </c>
      <c r="G99" s="101">
        <v>99</v>
      </c>
      <c r="H99" s="267"/>
      <c r="I99" s="103">
        <v>3</v>
      </c>
      <c r="J99" s="104">
        <f t="shared" si="27"/>
        <v>66</v>
      </c>
      <c r="K99" s="104">
        <f t="shared" si="28"/>
        <v>133.5</v>
      </c>
      <c r="L99" s="103">
        <v>1</v>
      </c>
      <c r="M99" s="104">
        <f t="shared" si="29"/>
        <v>22</v>
      </c>
      <c r="N99" s="104">
        <f t="shared" si="30"/>
        <v>44.5</v>
      </c>
      <c r="O99" s="103">
        <v>2</v>
      </c>
      <c r="P99" s="104">
        <f t="shared" si="31"/>
        <v>44</v>
      </c>
      <c r="Q99" s="104">
        <f t="shared" si="32"/>
        <v>89</v>
      </c>
      <c r="R99" s="103">
        <v>0</v>
      </c>
      <c r="S99" s="104">
        <f t="shared" si="33"/>
        <v>0</v>
      </c>
      <c r="T99" s="104">
        <f t="shared" si="34"/>
        <v>0</v>
      </c>
      <c r="U99" s="103">
        <v>0</v>
      </c>
      <c r="V99" s="104">
        <f t="shared" si="35"/>
        <v>0</v>
      </c>
      <c r="W99" s="104">
        <f t="shared" si="37"/>
        <v>0</v>
      </c>
      <c r="X99" s="103">
        <v>0</v>
      </c>
      <c r="Y99" s="104">
        <f t="shared" si="36"/>
        <v>0</v>
      </c>
      <c r="Z99" s="104">
        <f t="shared" si="38"/>
        <v>0</v>
      </c>
      <c r="AA99" s="104">
        <v>0</v>
      </c>
      <c r="AB99" s="289">
        <f t="shared" si="45"/>
        <v>0</v>
      </c>
      <c r="AC99" s="289">
        <f t="shared" si="46"/>
        <v>0</v>
      </c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268"/>
      <c r="AT99" s="104">
        <v>7</v>
      </c>
      <c r="AU99" s="104">
        <v>3</v>
      </c>
      <c r="AV99" s="268"/>
      <c r="AW99" s="52">
        <f t="shared" si="47"/>
        <v>6</v>
      </c>
      <c r="AX99" s="104">
        <f t="shared" si="25"/>
        <v>132</v>
      </c>
      <c r="AY99" s="104">
        <f t="shared" si="26"/>
        <v>267</v>
      </c>
      <c r="AZ99" s="42">
        <f t="shared" si="48"/>
        <v>2.9850746268656716E-2</v>
      </c>
      <c r="BA99" s="37">
        <f t="shared" si="49"/>
        <v>0.89552238805970152</v>
      </c>
      <c r="BB99" s="63">
        <f t="shared" si="39"/>
        <v>39.850746268656721</v>
      </c>
      <c r="BC99" s="103">
        <v>0</v>
      </c>
      <c r="BD99" s="37">
        <f t="shared" si="40"/>
        <v>0</v>
      </c>
      <c r="BE99" s="37">
        <f t="shared" si="41"/>
        <v>0</v>
      </c>
      <c r="BF99" s="37">
        <f t="shared" si="42"/>
        <v>0</v>
      </c>
      <c r="BG99" s="52">
        <f t="shared" si="43"/>
        <v>0</v>
      </c>
      <c r="BH99" s="35">
        <f t="shared" si="44"/>
        <v>43674</v>
      </c>
    </row>
    <row r="100" spans="1:60" x14ac:dyDescent="0.25">
      <c r="A100" s="109">
        <v>6953156273085</v>
      </c>
      <c r="B100" s="99">
        <v>734920</v>
      </c>
      <c r="C100" s="100" t="s">
        <v>106</v>
      </c>
      <c r="D100" s="100" t="s">
        <v>410</v>
      </c>
      <c r="E100" s="101">
        <v>13.620000000000053</v>
      </c>
      <c r="F100" s="101">
        <v>34.5</v>
      </c>
      <c r="G100" s="101">
        <v>69</v>
      </c>
      <c r="H100" s="267"/>
      <c r="I100" s="103">
        <v>11</v>
      </c>
      <c r="J100" s="104">
        <f t="shared" si="27"/>
        <v>149.82000000000059</v>
      </c>
      <c r="K100" s="104">
        <f t="shared" si="28"/>
        <v>379.5</v>
      </c>
      <c r="L100" s="103">
        <v>11</v>
      </c>
      <c r="M100" s="104">
        <f t="shared" si="29"/>
        <v>149.82000000000059</v>
      </c>
      <c r="N100" s="104">
        <f t="shared" si="30"/>
        <v>379.5</v>
      </c>
      <c r="O100" s="103">
        <v>19</v>
      </c>
      <c r="P100" s="104">
        <f t="shared" si="31"/>
        <v>258.780000000001</v>
      </c>
      <c r="Q100" s="104">
        <f t="shared" si="32"/>
        <v>655.5</v>
      </c>
      <c r="R100" s="103">
        <v>26</v>
      </c>
      <c r="S100" s="104">
        <f t="shared" si="33"/>
        <v>354.12000000000137</v>
      </c>
      <c r="T100" s="104">
        <f t="shared" si="34"/>
        <v>897</v>
      </c>
      <c r="U100" s="103">
        <v>28</v>
      </c>
      <c r="V100" s="104">
        <f t="shared" si="35"/>
        <v>381.36000000000149</v>
      </c>
      <c r="W100" s="104">
        <f t="shared" si="37"/>
        <v>966</v>
      </c>
      <c r="X100" s="103">
        <v>23</v>
      </c>
      <c r="Y100" s="104">
        <f t="shared" si="36"/>
        <v>313.26000000000118</v>
      </c>
      <c r="Z100" s="104">
        <f t="shared" si="38"/>
        <v>793.5</v>
      </c>
      <c r="AA100" s="104">
        <v>16</v>
      </c>
      <c r="AB100" s="289">
        <f t="shared" si="45"/>
        <v>217.92000000000084</v>
      </c>
      <c r="AC100" s="289">
        <f t="shared" si="46"/>
        <v>552</v>
      </c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268"/>
      <c r="AT100" s="104">
        <v>7</v>
      </c>
      <c r="AU100" s="104">
        <v>3</v>
      </c>
      <c r="AV100" s="268"/>
      <c r="AW100" s="52">
        <f t="shared" si="47"/>
        <v>134</v>
      </c>
      <c r="AX100" s="104">
        <f t="shared" ref="AX100:AX163" si="50">AW100*E100</f>
        <v>1825.080000000007</v>
      </c>
      <c r="AY100" s="104">
        <f t="shared" ref="AY100:AY163" si="51">AW100*F100</f>
        <v>4623</v>
      </c>
      <c r="AZ100" s="42">
        <f t="shared" si="48"/>
        <v>0.66666666666666663</v>
      </c>
      <c r="BA100" s="37">
        <f t="shared" si="49"/>
        <v>20</v>
      </c>
      <c r="BB100" s="63">
        <f t="shared" si="39"/>
        <v>690</v>
      </c>
      <c r="BC100" s="103">
        <v>37</v>
      </c>
      <c r="BD100" s="37">
        <f t="shared" si="40"/>
        <v>1276.5</v>
      </c>
      <c r="BE100" s="37">
        <f t="shared" si="41"/>
        <v>55.5</v>
      </c>
      <c r="BF100" s="37">
        <f t="shared" si="42"/>
        <v>7.9285714285714288</v>
      </c>
      <c r="BG100" s="52">
        <f t="shared" si="43"/>
        <v>1.85</v>
      </c>
      <c r="BH100" s="35">
        <f t="shared" si="44"/>
        <v>43729.5</v>
      </c>
    </row>
    <row r="101" spans="1:60" x14ac:dyDescent="0.25">
      <c r="A101" s="109">
        <v>6953156273092</v>
      </c>
      <c r="B101" s="99">
        <v>734921</v>
      </c>
      <c r="C101" s="100" t="s">
        <v>107</v>
      </c>
      <c r="D101" s="100" t="s">
        <v>411</v>
      </c>
      <c r="E101" s="101">
        <v>13.949999999999998</v>
      </c>
      <c r="F101" s="101">
        <v>34.5</v>
      </c>
      <c r="G101" s="101">
        <v>69</v>
      </c>
      <c r="H101" s="267"/>
      <c r="I101" s="103">
        <v>8</v>
      </c>
      <c r="J101" s="104">
        <f t="shared" si="27"/>
        <v>111.59999999999998</v>
      </c>
      <c r="K101" s="104">
        <f t="shared" si="28"/>
        <v>276</v>
      </c>
      <c r="L101" s="103">
        <v>2</v>
      </c>
      <c r="M101" s="104">
        <f t="shared" si="29"/>
        <v>27.899999999999995</v>
      </c>
      <c r="N101" s="104">
        <f t="shared" si="30"/>
        <v>69</v>
      </c>
      <c r="O101" s="103">
        <v>5</v>
      </c>
      <c r="P101" s="104">
        <f t="shared" si="31"/>
        <v>69.749999999999986</v>
      </c>
      <c r="Q101" s="104">
        <f t="shared" si="32"/>
        <v>172.5</v>
      </c>
      <c r="R101" s="103">
        <v>8</v>
      </c>
      <c r="S101" s="104">
        <f t="shared" si="33"/>
        <v>111.59999999999998</v>
      </c>
      <c r="T101" s="104">
        <f t="shared" si="34"/>
        <v>276</v>
      </c>
      <c r="U101" s="103">
        <v>6</v>
      </c>
      <c r="V101" s="104">
        <f t="shared" si="35"/>
        <v>83.699999999999989</v>
      </c>
      <c r="W101" s="104">
        <f t="shared" si="37"/>
        <v>207</v>
      </c>
      <c r="X101" s="103">
        <v>5</v>
      </c>
      <c r="Y101" s="104">
        <f t="shared" si="36"/>
        <v>69.749999999999986</v>
      </c>
      <c r="Z101" s="104">
        <f t="shared" si="38"/>
        <v>172.5</v>
      </c>
      <c r="AA101" s="104">
        <v>7</v>
      </c>
      <c r="AB101" s="289">
        <f t="shared" si="45"/>
        <v>97.649999999999977</v>
      </c>
      <c r="AC101" s="289">
        <f t="shared" si="46"/>
        <v>241.5</v>
      </c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268"/>
      <c r="AT101" s="104">
        <v>7</v>
      </c>
      <c r="AU101" s="104">
        <v>3</v>
      </c>
      <c r="AV101" s="268"/>
      <c r="AW101" s="52">
        <f t="shared" si="47"/>
        <v>41</v>
      </c>
      <c r="AX101" s="104">
        <f t="shared" si="50"/>
        <v>571.94999999999993</v>
      </c>
      <c r="AY101" s="104">
        <f t="shared" si="51"/>
        <v>1414.5</v>
      </c>
      <c r="AZ101" s="42">
        <f t="shared" si="48"/>
        <v>0.20398009950248755</v>
      </c>
      <c r="BA101" s="37">
        <f t="shared" si="49"/>
        <v>6.1194029850746263</v>
      </c>
      <c r="BB101" s="63">
        <f t="shared" si="39"/>
        <v>211.1194029850746</v>
      </c>
      <c r="BC101" s="103">
        <v>14</v>
      </c>
      <c r="BD101" s="37">
        <f t="shared" si="40"/>
        <v>483</v>
      </c>
      <c r="BE101" s="37">
        <f t="shared" si="41"/>
        <v>68.634146341463421</v>
      </c>
      <c r="BF101" s="37">
        <f t="shared" si="42"/>
        <v>9.8048780487804894</v>
      </c>
      <c r="BG101" s="52">
        <f t="shared" si="43"/>
        <v>2.2878048780487807</v>
      </c>
      <c r="BH101" s="35">
        <f t="shared" si="44"/>
        <v>43742.634146341465</v>
      </c>
    </row>
    <row r="102" spans="1:60" x14ac:dyDescent="0.25">
      <c r="A102" s="109">
        <v>6953156273108</v>
      </c>
      <c r="B102" s="99">
        <v>734922</v>
      </c>
      <c r="C102" s="100" t="s">
        <v>108</v>
      </c>
      <c r="D102" s="100" t="s">
        <v>412</v>
      </c>
      <c r="E102" s="101">
        <v>13.950000000000014</v>
      </c>
      <c r="F102" s="101">
        <v>34.5</v>
      </c>
      <c r="G102" s="101">
        <v>69</v>
      </c>
      <c r="H102" s="267"/>
      <c r="I102" s="103">
        <v>11</v>
      </c>
      <c r="J102" s="104">
        <f t="shared" ref="J102:J165" si="52">I102*$E102</f>
        <v>153.45000000000016</v>
      </c>
      <c r="K102" s="104">
        <f t="shared" ref="K102:K117" si="53">I102*$F102</f>
        <v>379.5</v>
      </c>
      <c r="L102" s="103">
        <v>4</v>
      </c>
      <c r="M102" s="104">
        <f t="shared" ref="M102:M165" si="54">L102*$E102</f>
        <v>55.800000000000054</v>
      </c>
      <c r="N102" s="104">
        <f t="shared" ref="N102:N165" si="55">L102*$F102</f>
        <v>138</v>
      </c>
      <c r="O102" s="103">
        <v>22</v>
      </c>
      <c r="P102" s="104">
        <f t="shared" ref="P102:P165" si="56">O102*$E102</f>
        <v>306.90000000000032</v>
      </c>
      <c r="Q102" s="104">
        <f t="shared" ref="Q102:Q165" si="57">O102*$F102</f>
        <v>759</v>
      </c>
      <c r="R102" s="103">
        <v>18</v>
      </c>
      <c r="S102" s="104">
        <f t="shared" ref="S102:S165" si="58">R102*$E102</f>
        <v>251.10000000000025</v>
      </c>
      <c r="T102" s="104">
        <f t="shared" ref="T102:T165" si="59">R102*$F102</f>
        <v>621</v>
      </c>
      <c r="U102" s="103">
        <v>9</v>
      </c>
      <c r="V102" s="104">
        <f t="shared" ref="V102:V165" si="60">U102*$E102</f>
        <v>125.55000000000013</v>
      </c>
      <c r="W102" s="104">
        <f t="shared" si="37"/>
        <v>310.5</v>
      </c>
      <c r="X102" s="103">
        <v>8</v>
      </c>
      <c r="Y102" s="104">
        <f t="shared" ref="Y102:Y165" si="61">X102*$E102</f>
        <v>111.60000000000011</v>
      </c>
      <c r="Z102" s="104">
        <f t="shared" si="38"/>
        <v>276</v>
      </c>
      <c r="AA102" s="104">
        <v>7</v>
      </c>
      <c r="AB102" s="289">
        <f t="shared" si="45"/>
        <v>97.650000000000091</v>
      </c>
      <c r="AC102" s="289">
        <f t="shared" si="46"/>
        <v>241.5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268"/>
      <c r="AT102" s="104">
        <v>7</v>
      </c>
      <c r="AU102" s="104">
        <v>3</v>
      </c>
      <c r="AV102" s="268"/>
      <c r="AW102" s="52">
        <f t="shared" si="47"/>
        <v>79</v>
      </c>
      <c r="AX102" s="104">
        <f t="shared" si="50"/>
        <v>1102.0500000000011</v>
      </c>
      <c r="AY102" s="104">
        <f t="shared" si="51"/>
        <v>2725.5</v>
      </c>
      <c r="AZ102" s="42">
        <f t="shared" si="48"/>
        <v>0.39303482587064675</v>
      </c>
      <c r="BA102" s="37">
        <f t="shared" si="49"/>
        <v>11.791044776119403</v>
      </c>
      <c r="BB102" s="63">
        <f t="shared" si="39"/>
        <v>406.79104477611941</v>
      </c>
      <c r="BC102" s="103">
        <v>41</v>
      </c>
      <c r="BD102" s="37">
        <f t="shared" si="40"/>
        <v>1414.5</v>
      </c>
      <c r="BE102" s="37">
        <f t="shared" si="41"/>
        <v>104.31645569620254</v>
      </c>
      <c r="BF102" s="37">
        <f t="shared" si="42"/>
        <v>14.902350813743221</v>
      </c>
      <c r="BG102" s="52">
        <f t="shared" si="43"/>
        <v>3.477215189873418</v>
      </c>
      <c r="BH102" s="35">
        <f t="shared" si="44"/>
        <v>43778.3164556962</v>
      </c>
    </row>
    <row r="103" spans="1:60" x14ac:dyDescent="0.25">
      <c r="A103" s="109">
        <v>6953156260573</v>
      </c>
      <c r="B103" s="99">
        <v>734923</v>
      </c>
      <c r="C103" s="100" t="s">
        <v>109</v>
      </c>
      <c r="D103" s="100" t="s">
        <v>413</v>
      </c>
      <c r="E103" s="101">
        <v>12.04999999999999</v>
      </c>
      <c r="F103" s="101">
        <v>29.5</v>
      </c>
      <c r="G103" s="101">
        <v>59</v>
      </c>
      <c r="H103" s="267"/>
      <c r="I103" s="103">
        <v>0</v>
      </c>
      <c r="J103" s="104">
        <f t="shared" si="52"/>
        <v>0</v>
      </c>
      <c r="K103" s="104">
        <f t="shared" si="53"/>
        <v>0</v>
      </c>
      <c r="L103" s="103">
        <v>0</v>
      </c>
      <c r="M103" s="104">
        <f t="shared" si="54"/>
        <v>0</v>
      </c>
      <c r="N103" s="104">
        <f t="shared" si="55"/>
        <v>0</v>
      </c>
      <c r="O103" s="103">
        <v>0</v>
      </c>
      <c r="P103" s="104">
        <f t="shared" si="56"/>
        <v>0</v>
      </c>
      <c r="Q103" s="104">
        <f t="shared" si="57"/>
        <v>0</v>
      </c>
      <c r="R103" s="103">
        <v>0</v>
      </c>
      <c r="S103" s="104">
        <f t="shared" si="58"/>
        <v>0</v>
      </c>
      <c r="T103" s="104">
        <f t="shared" si="59"/>
        <v>0</v>
      </c>
      <c r="U103" s="103">
        <v>0</v>
      </c>
      <c r="V103" s="104">
        <f t="shared" si="60"/>
        <v>0</v>
      </c>
      <c r="W103" s="104">
        <f t="shared" ref="W103:W166" si="62">U103*$F103</f>
        <v>0</v>
      </c>
      <c r="X103" s="103">
        <v>0</v>
      </c>
      <c r="Y103" s="104">
        <f t="shared" si="61"/>
        <v>0</v>
      </c>
      <c r="Z103" s="104">
        <f t="shared" ref="Z103:Z166" si="63">X103*$F103</f>
        <v>0</v>
      </c>
      <c r="AA103" s="104">
        <v>0</v>
      </c>
      <c r="AB103" s="289">
        <f t="shared" si="45"/>
        <v>0</v>
      </c>
      <c r="AC103" s="289">
        <f t="shared" si="46"/>
        <v>0</v>
      </c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268"/>
      <c r="AT103" s="104">
        <v>7</v>
      </c>
      <c r="AU103" s="104">
        <v>3</v>
      </c>
      <c r="AV103" s="268"/>
      <c r="AW103" s="52">
        <f t="shared" si="47"/>
        <v>0</v>
      </c>
      <c r="AX103" s="104">
        <f t="shared" si="50"/>
        <v>0</v>
      </c>
      <c r="AY103" s="104">
        <f t="shared" si="51"/>
        <v>0</v>
      </c>
      <c r="AZ103" s="42">
        <f t="shared" si="48"/>
        <v>0</v>
      </c>
      <c r="BA103" s="37">
        <f t="shared" si="49"/>
        <v>0</v>
      </c>
      <c r="BB103" s="63">
        <f t="shared" si="39"/>
        <v>0</v>
      </c>
      <c r="BC103" s="103">
        <v>0</v>
      </c>
      <c r="BD103" s="37">
        <f t="shared" si="40"/>
        <v>0</v>
      </c>
      <c r="BE103" s="37" t="str">
        <f t="shared" si="41"/>
        <v>-</v>
      </c>
      <c r="BF103" s="37" t="str">
        <f t="shared" si="42"/>
        <v>-</v>
      </c>
      <c r="BG103" s="52" t="str">
        <f t="shared" si="43"/>
        <v>-</v>
      </c>
      <c r="BH103" s="35" t="str">
        <f t="shared" si="44"/>
        <v>-</v>
      </c>
    </row>
    <row r="104" spans="1:60" x14ac:dyDescent="0.25">
      <c r="A104" s="109">
        <v>6953156260580</v>
      </c>
      <c r="B104" s="99">
        <v>734924</v>
      </c>
      <c r="C104" s="100" t="s">
        <v>110</v>
      </c>
      <c r="D104" s="100" t="s">
        <v>414</v>
      </c>
      <c r="E104" s="101">
        <v>11.760000000000034</v>
      </c>
      <c r="F104" s="101">
        <v>29.5</v>
      </c>
      <c r="G104" s="101">
        <v>59</v>
      </c>
      <c r="H104" s="267"/>
      <c r="I104" s="103">
        <v>0</v>
      </c>
      <c r="J104" s="104">
        <f t="shared" si="52"/>
        <v>0</v>
      </c>
      <c r="K104" s="104">
        <f t="shared" si="53"/>
        <v>0</v>
      </c>
      <c r="L104" s="103">
        <v>0</v>
      </c>
      <c r="M104" s="104">
        <f t="shared" si="54"/>
        <v>0</v>
      </c>
      <c r="N104" s="104">
        <f t="shared" si="55"/>
        <v>0</v>
      </c>
      <c r="O104" s="103">
        <v>0</v>
      </c>
      <c r="P104" s="104">
        <f t="shared" si="56"/>
        <v>0</v>
      </c>
      <c r="Q104" s="104">
        <f t="shared" si="57"/>
        <v>0</v>
      </c>
      <c r="R104" s="103">
        <v>0</v>
      </c>
      <c r="S104" s="104">
        <f t="shared" si="58"/>
        <v>0</v>
      </c>
      <c r="T104" s="104">
        <f t="shared" si="59"/>
        <v>0</v>
      </c>
      <c r="U104" s="103">
        <v>0</v>
      </c>
      <c r="V104" s="104">
        <f t="shared" si="60"/>
        <v>0</v>
      </c>
      <c r="W104" s="104">
        <f t="shared" si="62"/>
        <v>0</v>
      </c>
      <c r="X104" s="103">
        <v>0</v>
      </c>
      <c r="Y104" s="104">
        <f t="shared" si="61"/>
        <v>0</v>
      </c>
      <c r="Z104" s="104">
        <f t="shared" si="63"/>
        <v>0</v>
      </c>
      <c r="AA104" s="104">
        <v>0</v>
      </c>
      <c r="AB104" s="289">
        <f t="shared" si="45"/>
        <v>0</v>
      </c>
      <c r="AC104" s="289">
        <f t="shared" si="46"/>
        <v>0</v>
      </c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268"/>
      <c r="AT104" s="104">
        <v>7</v>
      </c>
      <c r="AU104" s="104">
        <v>3</v>
      </c>
      <c r="AV104" s="268"/>
      <c r="AW104" s="52">
        <f t="shared" si="47"/>
        <v>0</v>
      </c>
      <c r="AX104" s="104">
        <f t="shared" si="50"/>
        <v>0</v>
      </c>
      <c r="AY104" s="104">
        <f t="shared" si="51"/>
        <v>0</v>
      </c>
      <c r="AZ104" s="42">
        <f t="shared" si="48"/>
        <v>0</v>
      </c>
      <c r="BA104" s="37">
        <f t="shared" si="49"/>
        <v>0</v>
      </c>
      <c r="BB104" s="63">
        <f t="shared" si="39"/>
        <v>0</v>
      </c>
      <c r="BC104" s="103">
        <v>0</v>
      </c>
      <c r="BD104" s="37">
        <f t="shared" si="40"/>
        <v>0</v>
      </c>
      <c r="BE104" s="37" t="str">
        <f t="shared" si="41"/>
        <v>-</v>
      </c>
      <c r="BF104" s="37" t="str">
        <f t="shared" si="42"/>
        <v>-</v>
      </c>
      <c r="BG104" s="52" t="str">
        <f t="shared" si="43"/>
        <v>-</v>
      </c>
      <c r="BH104" s="35" t="str">
        <f t="shared" si="44"/>
        <v>-</v>
      </c>
    </row>
    <row r="105" spans="1:60" x14ac:dyDescent="0.25">
      <c r="A105" s="109">
        <v>6953156260597</v>
      </c>
      <c r="B105" s="99">
        <v>734925</v>
      </c>
      <c r="C105" s="100" t="s">
        <v>111</v>
      </c>
      <c r="D105" s="100" t="s">
        <v>415</v>
      </c>
      <c r="E105" s="101">
        <v>11.65</v>
      </c>
      <c r="F105" s="101">
        <v>29.5</v>
      </c>
      <c r="G105" s="101">
        <v>59</v>
      </c>
      <c r="H105" s="267"/>
      <c r="I105" s="103">
        <v>0</v>
      </c>
      <c r="J105" s="104">
        <f t="shared" si="52"/>
        <v>0</v>
      </c>
      <c r="K105" s="104">
        <f t="shared" si="53"/>
        <v>0</v>
      </c>
      <c r="L105" s="103">
        <v>0</v>
      </c>
      <c r="M105" s="104">
        <f t="shared" si="54"/>
        <v>0</v>
      </c>
      <c r="N105" s="104">
        <f t="shared" si="55"/>
        <v>0</v>
      </c>
      <c r="O105" s="103">
        <v>0</v>
      </c>
      <c r="P105" s="104">
        <f t="shared" si="56"/>
        <v>0</v>
      </c>
      <c r="Q105" s="104">
        <f t="shared" si="57"/>
        <v>0</v>
      </c>
      <c r="R105" s="103">
        <v>0</v>
      </c>
      <c r="S105" s="104">
        <f t="shared" si="58"/>
        <v>0</v>
      </c>
      <c r="T105" s="104">
        <f t="shared" si="59"/>
        <v>0</v>
      </c>
      <c r="U105" s="103">
        <v>0</v>
      </c>
      <c r="V105" s="104">
        <f t="shared" si="60"/>
        <v>0</v>
      </c>
      <c r="W105" s="104">
        <f t="shared" si="62"/>
        <v>0</v>
      </c>
      <c r="X105" s="103">
        <v>0</v>
      </c>
      <c r="Y105" s="104">
        <f t="shared" si="61"/>
        <v>0</v>
      </c>
      <c r="Z105" s="104">
        <f t="shared" si="63"/>
        <v>0</v>
      </c>
      <c r="AA105" s="104">
        <v>0</v>
      </c>
      <c r="AB105" s="289">
        <f t="shared" si="45"/>
        <v>0</v>
      </c>
      <c r="AC105" s="289">
        <f t="shared" si="46"/>
        <v>0</v>
      </c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268"/>
      <c r="AT105" s="104">
        <v>7</v>
      </c>
      <c r="AU105" s="104">
        <v>3</v>
      </c>
      <c r="AV105" s="268"/>
      <c r="AW105" s="52">
        <f t="shared" si="47"/>
        <v>0</v>
      </c>
      <c r="AX105" s="104">
        <f t="shared" si="50"/>
        <v>0</v>
      </c>
      <c r="AY105" s="104">
        <f t="shared" si="51"/>
        <v>0</v>
      </c>
      <c r="AZ105" s="42">
        <f t="shared" si="48"/>
        <v>0</v>
      </c>
      <c r="BA105" s="37">
        <f t="shared" si="49"/>
        <v>0</v>
      </c>
      <c r="BB105" s="63">
        <f t="shared" si="39"/>
        <v>0</v>
      </c>
      <c r="BC105" s="103">
        <v>0</v>
      </c>
      <c r="BD105" s="37">
        <f t="shared" si="40"/>
        <v>0</v>
      </c>
      <c r="BE105" s="37" t="str">
        <f t="shared" si="41"/>
        <v>-</v>
      </c>
      <c r="BF105" s="37" t="str">
        <f t="shared" si="42"/>
        <v>-</v>
      </c>
      <c r="BG105" s="52" t="str">
        <f t="shared" si="43"/>
        <v>-</v>
      </c>
      <c r="BH105" s="35" t="str">
        <f t="shared" si="44"/>
        <v>-</v>
      </c>
    </row>
    <row r="106" spans="1:60" x14ac:dyDescent="0.25">
      <c r="A106" s="109">
        <v>6953156260603</v>
      </c>
      <c r="B106" s="99">
        <v>734926</v>
      </c>
      <c r="C106" s="100" t="s">
        <v>112</v>
      </c>
      <c r="D106" s="100" t="s">
        <v>416</v>
      </c>
      <c r="E106" s="101">
        <v>11.699999999999987</v>
      </c>
      <c r="F106" s="101">
        <v>24.5</v>
      </c>
      <c r="G106" s="101">
        <v>49</v>
      </c>
      <c r="H106" s="267"/>
      <c r="I106" s="103">
        <v>0</v>
      </c>
      <c r="J106" s="104">
        <f t="shared" si="52"/>
        <v>0</v>
      </c>
      <c r="K106" s="104">
        <f t="shared" si="53"/>
        <v>0</v>
      </c>
      <c r="L106" s="103">
        <v>0</v>
      </c>
      <c r="M106" s="104">
        <f t="shared" si="54"/>
        <v>0</v>
      </c>
      <c r="N106" s="104">
        <f t="shared" si="55"/>
        <v>0</v>
      </c>
      <c r="O106" s="103">
        <v>0</v>
      </c>
      <c r="P106" s="104">
        <f t="shared" si="56"/>
        <v>0</v>
      </c>
      <c r="Q106" s="104">
        <f t="shared" si="57"/>
        <v>0</v>
      </c>
      <c r="R106" s="103">
        <v>0</v>
      </c>
      <c r="S106" s="104">
        <f t="shared" si="58"/>
        <v>0</v>
      </c>
      <c r="T106" s="104">
        <f t="shared" si="59"/>
        <v>0</v>
      </c>
      <c r="U106" s="103">
        <v>0</v>
      </c>
      <c r="V106" s="104">
        <f t="shared" si="60"/>
        <v>0</v>
      </c>
      <c r="W106" s="104">
        <f t="shared" si="62"/>
        <v>0</v>
      </c>
      <c r="X106" s="103">
        <v>0</v>
      </c>
      <c r="Y106" s="104">
        <f t="shared" si="61"/>
        <v>0</v>
      </c>
      <c r="Z106" s="104">
        <f t="shared" si="63"/>
        <v>0</v>
      </c>
      <c r="AA106" s="104">
        <v>0</v>
      </c>
      <c r="AB106" s="289">
        <f t="shared" si="45"/>
        <v>0</v>
      </c>
      <c r="AC106" s="289">
        <f t="shared" si="46"/>
        <v>0</v>
      </c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268"/>
      <c r="AT106" s="104">
        <v>7</v>
      </c>
      <c r="AU106" s="104">
        <v>3</v>
      </c>
      <c r="AV106" s="268"/>
      <c r="AW106" s="52">
        <f t="shared" si="47"/>
        <v>0</v>
      </c>
      <c r="AX106" s="104">
        <f t="shared" si="50"/>
        <v>0</v>
      </c>
      <c r="AY106" s="104">
        <f t="shared" si="51"/>
        <v>0</v>
      </c>
      <c r="AZ106" s="42">
        <f t="shared" si="48"/>
        <v>0</v>
      </c>
      <c r="BA106" s="37">
        <f t="shared" si="49"/>
        <v>0</v>
      </c>
      <c r="BB106" s="63">
        <f t="shared" si="39"/>
        <v>0</v>
      </c>
      <c r="BC106" s="103">
        <v>0</v>
      </c>
      <c r="BD106" s="37">
        <f t="shared" si="40"/>
        <v>0</v>
      </c>
      <c r="BE106" s="37" t="str">
        <f t="shared" si="41"/>
        <v>-</v>
      </c>
      <c r="BF106" s="37" t="str">
        <f t="shared" si="42"/>
        <v>-</v>
      </c>
      <c r="BG106" s="52" t="str">
        <f t="shared" si="43"/>
        <v>-</v>
      </c>
      <c r="BH106" s="35" t="str">
        <f t="shared" si="44"/>
        <v>-</v>
      </c>
    </row>
    <row r="107" spans="1:60" x14ac:dyDescent="0.25">
      <c r="A107" s="109">
        <v>6953156253063</v>
      </c>
      <c r="B107" s="99">
        <v>734927</v>
      </c>
      <c r="C107" s="100" t="s">
        <v>113</v>
      </c>
      <c r="D107" s="100" t="s">
        <v>417</v>
      </c>
      <c r="E107" s="101">
        <v>11.760000000000007</v>
      </c>
      <c r="F107" s="101">
        <v>24.5</v>
      </c>
      <c r="G107" s="101">
        <v>49</v>
      </c>
      <c r="H107" s="267"/>
      <c r="I107" s="103">
        <v>12</v>
      </c>
      <c r="J107" s="104">
        <f t="shared" si="52"/>
        <v>141.12000000000009</v>
      </c>
      <c r="K107" s="104">
        <f t="shared" si="53"/>
        <v>294</v>
      </c>
      <c r="L107" s="103">
        <v>12</v>
      </c>
      <c r="M107" s="104">
        <f t="shared" si="54"/>
        <v>141.12000000000009</v>
      </c>
      <c r="N107" s="104">
        <f t="shared" si="55"/>
        <v>294</v>
      </c>
      <c r="O107" s="103">
        <v>16</v>
      </c>
      <c r="P107" s="104">
        <f t="shared" si="56"/>
        <v>188.16000000000011</v>
      </c>
      <c r="Q107" s="104">
        <f t="shared" si="57"/>
        <v>392</v>
      </c>
      <c r="R107" s="103">
        <v>21</v>
      </c>
      <c r="S107" s="104">
        <f t="shared" si="58"/>
        <v>246.96000000000015</v>
      </c>
      <c r="T107" s="104">
        <f t="shared" si="59"/>
        <v>514.5</v>
      </c>
      <c r="U107" s="103">
        <v>21</v>
      </c>
      <c r="V107" s="104">
        <f t="shared" si="60"/>
        <v>246.96000000000015</v>
      </c>
      <c r="W107" s="104">
        <f t="shared" si="62"/>
        <v>514.5</v>
      </c>
      <c r="X107" s="103">
        <v>11</v>
      </c>
      <c r="Y107" s="104">
        <f t="shared" si="61"/>
        <v>129.36000000000007</v>
      </c>
      <c r="Z107" s="104">
        <f t="shared" si="63"/>
        <v>269.5</v>
      </c>
      <c r="AA107" s="104">
        <v>3</v>
      </c>
      <c r="AB107" s="289">
        <f t="shared" si="45"/>
        <v>35.280000000000022</v>
      </c>
      <c r="AC107" s="289">
        <f t="shared" si="46"/>
        <v>73.5</v>
      </c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268"/>
      <c r="AT107" s="104">
        <v>7</v>
      </c>
      <c r="AU107" s="104">
        <v>3</v>
      </c>
      <c r="AV107" s="268"/>
      <c r="AW107" s="52">
        <f t="shared" si="47"/>
        <v>96</v>
      </c>
      <c r="AX107" s="104">
        <f t="shared" si="50"/>
        <v>1128.9600000000007</v>
      </c>
      <c r="AY107" s="104">
        <f t="shared" si="51"/>
        <v>2352</v>
      </c>
      <c r="AZ107" s="42">
        <f t="shared" si="48"/>
        <v>0.47761194029850745</v>
      </c>
      <c r="BA107" s="37">
        <f t="shared" si="49"/>
        <v>14.328358208955224</v>
      </c>
      <c r="BB107" s="63">
        <f t="shared" si="39"/>
        <v>351.04477611940302</v>
      </c>
      <c r="BC107" s="103">
        <v>18</v>
      </c>
      <c r="BD107" s="37">
        <f t="shared" si="40"/>
        <v>441</v>
      </c>
      <c r="BE107" s="37">
        <f t="shared" si="41"/>
        <v>37.6875</v>
      </c>
      <c r="BF107" s="37">
        <f t="shared" si="42"/>
        <v>5.3839285714285712</v>
      </c>
      <c r="BG107" s="52">
        <f t="shared" si="43"/>
        <v>1.2562500000000001</v>
      </c>
      <c r="BH107" s="35">
        <f t="shared" si="44"/>
        <v>43711.6875</v>
      </c>
    </row>
    <row r="108" spans="1:60" x14ac:dyDescent="0.25">
      <c r="A108" s="109">
        <v>6953156253070</v>
      </c>
      <c r="B108" s="99">
        <v>734928</v>
      </c>
      <c r="C108" s="100" t="s">
        <v>114</v>
      </c>
      <c r="D108" s="100" t="s">
        <v>418</v>
      </c>
      <c r="E108" s="101">
        <v>11.76</v>
      </c>
      <c r="F108" s="101">
        <v>24</v>
      </c>
      <c r="G108" s="101">
        <v>49</v>
      </c>
      <c r="H108" s="267"/>
      <c r="I108" s="103">
        <v>1</v>
      </c>
      <c r="J108" s="104">
        <f t="shared" si="52"/>
        <v>11.76</v>
      </c>
      <c r="K108" s="104">
        <f t="shared" si="53"/>
        <v>24</v>
      </c>
      <c r="L108" s="103">
        <v>2</v>
      </c>
      <c r="M108" s="104">
        <f t="shared" si="54"/>
        <v>23.52</v>
      </c>
      <c r="N108" s="104">
        <f t="shared" si="55"/>
        <v>48</v>
      </c>
      <c r="O108" s="103">
        <v>10</v>
      </c>
      <c r="P108" s="104">
        <f t="shared" si="56"/>
        <v>117.6</v>
      </c>
      <c r="Q108" s="104">
        <f t="shared" si="57"/>
        <v>240</v>
      </c>
      <c r="R108" s="103">
        <v>5</v>
      </c>
      <c r="S108" s="104">
        <f t="shared" si="58"/>
        <v>58.8</v>
      </c>
      <c r="T108" s="104">
        <f t="shared" si="59"/>
        <v>120</v>
      </c>
      <c r="U108" s="103">
        <v>6</v>
      </c>
      <c r="V108" s="104">
        <f t="shared" si="60"/>
        <v>70.56</v>
      </c>
      <c r="W108" s="104">
        <f t="shared" si="62"/>
        <v>144</v>
      </c>
      <c r="X108" s="103">
        <v>12</v>
      </c>
      <c r="Y108" s="104">
        <f t="shared" si="61"/>
        <v>141.12</v>
      </c>
      <c r="Z108" s="104">
        <f t="shared" si="63"/>
        <v>288</v>
      </c>
      <c r="AA108" s="104">
        <v>17</v>
      </c>
      <c r="AB108" s="289">
        <f t="shared" si="45"/>
        <v>199.92</v>
      </c>
      <c r="AC108" s="289">
        <f t="shared" si="46"/>
        <v>408</v>
      </c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268"/>
      <c r="AT108" s="104">
        <v>7</v>
      </c>
      <c r="AU108" s="104">
        <v>3</v>
      </c>
      <c r="AV108" s="268"/>
      <c r="AW108" s="52">
        <f t="shared" si="47"/>
        <v>53</v>
      </c>
      <c r="AX108" s="104">
        <f t="shared" si="50"/>
        <v>623.28</v>
      </c>
      <c r="AY108" s="104">
        <f t="shared" si="51"/>
        <v>1272</v>
      </c>
      <c r="AZ108" s="42">
        <f t="shared" si="48"/>
        <v>0.26368159203980102</v>
      </c>
      <c r="BA108" s="37">
        <f t="shared" si="49"/>
        <v>7.91044776119403</v>
      </c>
      <c r="BB108" s="63">
        <f t="shared" si="39"/>
        <v>189.85074626865674</v>
      </c>
      <c r="BC108" s="103">
        <v>20</v>
      </c>
      <c r="BD108" s="37">
        <f t="shared" si="40"/>
        <v>480</v>
      </c>
      <c r="BE108" s="37">
        <f t="shared" si="41"/>
        <v>75.849056603773576</v>
      </c>
      <c r="BF108" s="37">
        <f t="shared" si="42"/>
        <v>10.835579514824797</v>
      </c>
      <c r="BG108" s="52">
        <f t="shared" si="43"/>
        <v>2.5283018867924527</v>
      </c>
      <c r="BH108" s="35">
        <f t="shared" si="44"/>
        <v>43749.849056603773</v>
      </c>
    </row>
    <row r="109" spans="1:60" x14ac:dyDescent="0.25">
      <c r="A109" s="109">
        <v>6953156259379</v>
      </c>
      <c r="B109" s="99">
        <v>734929</v>
      </c>
      <c r="C109" s="100" t="s">
        <v>115</v>
      </c>
      <c r="D109" s="100" t="s">
        <v>419</v>
      </c>
      <c r="E109" s="101">
        <v>11.76</v>
      </c>
      <c r="F109" s="101">
        <v>24.5</v>
      </c>
      <c r="G109" s="101">
        <v>49</v>
      </c>
      <c r="H109" s="267"/>
      <c r="I109" s="103">
        <v>4</v>
      </c>
      <c r="J109" s="104">
        <f t="shared" si="52"/>
        <v>47.04</v>
      </c>
      <c r="K109" s="104">
        <f t="shared" si="53"/>
        <v>98</v>
      </c>
      <c r="L109" s="103">
        <v>2</v>
      </c>
      <c r="M109" s="104">
        <f t="shared" si="54"/>
        <v>23.52</v>
      </c>
      <c r="N109" s="104">
        <f t="shared" si="55"/>
        <v>49</v>
      </c>
      <c r="O109" s="103">
        <v>7</v>
      </c>
      <c r="P109" s="104">
        <f t="shared" si="56"/>
        <v>82.32</v>
      </c>
      <c r="Q109" s="104">
        <f t="shared" si="57"/>
        <v>171.5</v>
      </c>
      <c r="R109" s="103">
        <v>2</v>
      </c>
      <c r="S109" s="104">
        <f t="shared" si="58"/>
        <v>23.52</v>
      </c>
      <c r="T109" s="104">
        <f t="shared" si="59"/>
        <v>49</v>
      </c>
      <c r="U109" s="103">
        <v>0</v>
      </c>
      <c r="V109" s="104">
        <f t="shared" si="60"/>
        <v>0</v>
      </c>
      <c r="W109" s="104">
        <f t="shared" si="62"/>
        <v>0</v>
      </c>
      <c r="X109" s="103">
        <v>0</v>
      </c>
      <c r="Y109" s="104">
        <f t="shared" si="61"/>
        <v>0</v>
      </c>
      <c r="Z109" s="104">
        <f t="shared" si="63"/>
        <v>0</v>
      </c>
      <c r="AA109" s="104">
        <v>0</v>
      </c>
      <c r="AB109" s="289">
        <f t="shared" si="45"/>
        <v>0</v>
      </c>
      <c r="AC109" s="289">
        <f t="shared" si="46"/>
        <v>0</v>
      </c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268"/>
      <c r="AT109" s="104">
        <v>7</v>
      </c>
      <c r="AU109" s="104">
        <v>3</v>
      </c>
      <c r="AV109" s="268"/>
      <c r="AW109" s="52">
        <f t="shared" si="47"/>
        <v>15</v>
      </c>
      <c r="AX109" s="104">
        <f t="shared" si="50"/>
        <v>176.4</v>
      </c>
      <c r="AY109" s="104">
        <f t="shared" si="51"/>
        <v>367.5</v>
      </c>
      <c r="AZ109" s="42">
        <f t="shared" si="48"/>
        <v>7.4626865671641784E-2</v>
      </c>
      <c r="BA109" s="37">
        <f t="shared" si="49"/>
        <v>2.2388059701492535</v>
      </c>
      <c r="BB109" s="63">
        <f t="shared" si="39"/>
        <v>54.850746268656714</v>
      </c>
      <c r="BC109" s="103">
        <v>0</v>
      </c>
      <c r="BD109" s="37">
        <f t="shared" si="40"/>
        <v>0</v>
      </c>
      <c r="BE109" s="37">
        <f t="shared" si="41"/>
        <v>0</v>
      </c>
      <c r="BF109" s="37">
        <f t="shared" si="42"/>
        <v>0</v>
      </c>
      <c r="BG109" s="52">
        <f t="shared" si="43"/>
        <v>0</v>
      </c>
      <c r="BH109" s="35">
        <f t="shared" si="44"/>
        <v>43674</v>
      </c>
    </row>
    <row r="110" spans="1:60" x14ac:dyDescent="0.25">
      <c r="A110" s="109">
        <v>6953156253094</v>
      </c>
      <c r="B110" s="99">
        <v>734930</v>
      </c>
      <c r="C110" s="100" t="s">
        <v>116</v>
      </c>
      <c r="D110" s="100" t="s">
        <v>420</v>
      </c>
      <c r="E110" s="101">
        <v>12.049999999999988</v>
      </c>
      <c r="F110" s="101">
        <v>24.5</v>
      </c>
      <c r="G110" s="101">
        <v>49</v>
      </c>
      <c r="H110" s="267"/>
      <c r="I110" s="103">
        <v>5</v>
      </c>
      <c r="J110" s="104">
        <f t="shared" si="52"/>
        <v>60.249999999999943</v>
      </c>
      <c r="K110" s="104">
        <f t="shared" si="53"/>
        <v>122.5</v>
      </c>
      <c r="L110" s="103">
        <v>5</v>
      </c>
      <c r="M110" s="104">
        <f t="shared" si="54"/>
        <v>60.249999999999943</v>
      </c>
      <c r="N110" s="104">
        <f t="shared" si="55"/>
        <v>122.5</v>
      </c>
      <c r="O110" s="103">
        <v>0</v>
      </c>
      <c r="P110" s="104">
        <f t="shared" si="56"/>
        <v>0</v>
      </c>
      <c r="Q110" s="104">
        <f t="shared" si="57"/>
        <v>0</v>
      </c>
      <c r="R110" s="103">
        <v>9</v>
      </c>
      <c r="S110" s="104">
        <f t="shared" si="58"/>
        <v>108.44999999999989</v>
      </c>
      <c r="T110" s="104">
        <f t="shared" si="59"/>
        <v>220.5</v>
      </c>
      <c r="U110" s="103">
        <v>4</v>
      </c>
      <c r="V110" s="104">
        <f t="shared" si="60"/>
        <v>48.199999999999953</v>
      </c>
      <c r="W110" s="104">
        <f t="shared" si="62"/>
        <v>98</v>
      </c>
      <c r="X110" s="103">
        <v>5</v>
      </c>
      <c r="Y110" s="104">
        <f t="shared" si="61"/>
        <v>60.249999999999943</v>
      </c>
      <c r="Z110" s="104">
        <f t="shared" si="63"/>
        <v>122.5</v>
      </c>
      <c r="AA110" s="104">
        <v>5</v>
      </c>
      <c r="AB110" s="289">
        <f t="shared" si="45"/>
        <v>60.249999999999943</v>
      </c>
      <c r="AC110" s="289">
        <f t="shared" si="46"/>
        <v>122.5</v>
      </c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268"/>
      <c r="AT110" s="104">
        <v>7</v>
      </c>
      <c r="AU110" s="104">
        <v>3</v>
      </c>
      <c r="AV110" s="268"/>
      <c r="AW110" s="52">
        <f t="shared" si="47"/>
        <v>33</v>
      </c>
      <c r="AX110" s="104">
        <f t="shared" si="50"/>
        <v>397.64999999999964</v>
      </c>
      <c r="AY110" s="104">
        <f t="shared" si="51"/>
        <v>808.5</v>
      </c>
      <c r="AZ110" s="42">
        <f t="shared" si="48"/>
        <v>0.16417910447761194</v>
      </c>
      <c r="BA110" s="37">
        <f t="shared" si="49"/>
        <v>4.9253731343283587</v>
      </c>
      <c r="BB110" s="63">
        <f t="shared" si="39"/>
        <v>120.67164179104479</v>
      </c>
      <c r="BC110" s="103">
        <v>8</v>
      </c>
      <c r="BD110" s="37">
        <f t="shared" si="40"/>
        <v>196</v>
      </c>
      <c r="BE110" s="37">
        <f t="shared" si="41"/>
        <v>48.727272727272727</v>
      </c>
      <c r="BF110" s="37">
        <f t="shared" si="42"/>
        <v>6.9610389610389607</v>
      </c>
      <c r="BG110" s="52">
        <f t="shared" si="43"/>
        <v>1.6242424242424243</v>
      </c>
      <c r="BH110" s="35">
        <f t="shared" si="44"/>
        <v>43722.727272727272</v>
      </c>
    </row>
    <row r="111" spans="1:60" x14ac:dyDescent="0.25">
      <c r="A111" s="109">
        <v>6953156282001</v>
      </c>
      <c r="B111" s="99">
        <v>734931</v>
      </c>
      <c r="C111" s="100" t="s">
        <v>117</v>
      </c>
      <c r="D111" s="100" t="s">
        <v>421</v>
      </c>
      <c r="E111" s="101">
        <v>7.8399999999999883</v>
      </c>
      <c r="F111" s="101">
        <v>24.5</v>
      </c>
      <c r="G111" s="101">
        <v>49</v>
      </c>
      <c r="H111" s="267"/>
      <c r="I111" s="103">
        <v>0</v>
      </c>
      <c r="J111" s="104">
        <f t="shared" si="52"/>
        <v>0</v>
      </c>
      <c r="K111" s="104">
        <f t="shared" si="53"/>
        <v>0</v>
      </c>
      <c r="L111" s="103">
        <v>0</v>
      </c>
      <c r="M111" s="104">
        <f t="shared" si="54"/>
        <v>0</v>
      </c>
      <c r="N111" s="104">
        <f t="shared" si="55"/>
        <v>0</v>
      </c>
      <c r="O111" s="103">
        <v>0</v>
      </c>
      <c r="P111" s="104">
        <f t="shared" si="56"/>
        <v>0</v>
      </c>
      <c r="Q111" s="104">
        <f t="shared" si="57"/>
        <v>0</v>
      </c>
      <c r="R111" s="103">
        <v>0</v>
      </c>
      <c r="S111" s="104">
        <f t="shared" si="58"/>
        <v>0</v>
      </c>
      <c r="T111" s="104">
        <f t="shared" si="59"/>
        <v>0</v>
      </c>
      <c r="U111" s="103">
        <v>0</v>
      </c>
      <c r="V111" s="104">
        <f t="shared" si="60"/>
        <v>0</v>
      </c>
      <c r="W111" s="104">
        <f t="shared" si="62"/>
        <v>0</v>
      </c>
      <c r="X111" s="103">
        <v>0</v>
      </c>
      <c r="Y111" s="104">
        <f t="shared" si="61"/>
        <v>0</v>
      </c>
      <c r="Z111" s="104">
        <f t="shared" si="63"/>
        <v>0</v>
      </c>
      <c r="AA111" s="104">
        <v>0</v>
      </c>
      <c r="AB111" s="289">
        <f t="shared" si="45"/>
        <v>0</v>
      </c>
      <c r="AC111" s="289">
        <f t="shared" si="46"/>
        <v>0</v>
      </c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268"/>
      <c r="AT111" s="104">
        <v>7</v>
      </c>
      <c r="AU111" s="104">
        <v>3</v>
      </c>
      <c r="AV111" s="268"/>
      <c r="AW111" s="52">
        <f t="shared" si="47"/>
        <v>0</v>
      </c>
      <c r="AX111" s="104">
        <f t="shared" si="50"/>
        <v>0</v>
      </c>
      <c r="AY111" s="104">
        <f t="shared" si="51"/>
        <v>0</v>
      </c>
      <c r="AZ111" s="42">
        <f t="shared" si="48"/>
        <v>0</v>
      </c>
      <c r="BA111" s="37">
        <f t="shared" si="49"/>
        <v>0</v>
      </c>
      <c r="BB111" s="63">
        <f t="shared" si="39"/>
        <v>0</v>
      </c>
      <c r="BC111" s="103">
        <v>0</v>
      </c>
      <c r="BD111" s="37">
        <f t="shared" si="40"/>
        <v>0</v>
      </c>
      <c r="BE111" s="37" t="str">
        <f t="shared" si="41"/>
        <v>-</v>
      </c>
      <c r="BF111" s="37" t="str">
        <f t="shared" si="42"/>
        <v>-</v>
      </c>
      <c r="BG111" s="52" t="str">
        <f t="shared" si="43"/>
        <v>-</v>
      </c>
      <c r="BH111" s="35" t="str">
        <f t="shared" si="44"/>
        <v>-</v>
      </c>
    </row>
    <row r="112" spans="1:60" x14ac:dyDescent="0.25">
      <c r="A112" s="119">
        <v>6953156282018</v>
      </c>
      <c r="B112" s="111">
        <v>734933</v>
      </c>
      <c r="C112" s="116" t="s">
        <v>118</v>
      </c>
      <c r="D112" s="116" t="s">
        <v>422</v>
      </c>
      <c r="E112" s="101">
        <v>7.84</v>
      </c>
      <c r="F112" s="101">
        <v>24.5</v>
      </c>
      <c r="G112" s="112">
        <v>49</v>
      </c>
      <c r="H112" s="261"/>
      <c r="I112" s="103">
        <v>0</v>
      </c>
      <c r="J112" s="104">
        <f t="shared" si="52"/>
        <v>0</v>
      </c>
      <c r="K112" s="104">
        <f t="shared" si="53"/>
        <v>0</v>
      </c>
      <c r="L112" s="103">
        <v>0</v>
      </c>
      <c r="M112" s="104">
        <f t="shared" si="54"/>
        <v>0</v>
      </c>
      <c r="N112" s="104">
        <f t="shared" si="55"/>
        <v>0</v>
      </c>
      <c r="O112" s="103">
        <v>0</v>
      </c>
      <c r="P112" s="104">
        <f t="shared" si="56"/>
        <v>0</v>
      </c>
      <c r="Q112" s="104">
        <f t="shared" si="57"/>
        <v>0</v>
      </c>
      <c r="R112" s="103">
        <v>0</v>
      </c>
      <c r="S112" s="104">
        <f t="shared" si="58"/>
        <v>0</v>
      </c>
      <c r="T112" s="104">
        <f t="shared" si="59"/>
        <v>0</v>
      </c>
      <c r="U112" s="103">
        <v>0</v>
      </c>
      <c r="V112" s="104">
        <f t="shared" si="60"/>
        <v>0</v>
      </c>
      <c r="W112" s="104">
        <f t="shared" si="62"/>
        <v>0</v>
      </c>
      <c r="X112" s="103">
        <v>0</v>
      </c>
      <c r="Y112" s="104">
        <f t="shared" si="61"/>
        <v>0</v>
      </c>
      <c r="Z112" s="104">
        <f t="shared" si="63"/>
        <v>0</v>
      </c>
      <c r="AA112" s="104">
        <v>0</v>
      </c>
      <c r="AB112" s="289">
        <f t="shared" si="45"/>
        <v>0</v>
      </c>
      <c r="AC112" s="289">
        <f t="shared" si="46"/>
        <v>0</v>
      </c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268"/>
      <c r="AT112" s="104">
        <v>7</v>
      </c>
      <c r="AU112" s="104">
        <v>3</v>
      </c>
      <c r="AV112" s="268"/>
      <c r="AW112" s="52">
        <f t="shared" si="47"/>
        <v>0</v>
      </c>
      <c r="AX112" s="104">
        <f t="shared" si="50"/>
        <v>0</v>
      </c>
      <c r="AY112" s="106">
        <f t="shared" si="51"/>
        <v>0</v>
      </c>
      <c r="AZ112" s="42">
        <f t="shared" si="48"/>
        <v>0</v>
      </c>
      <c r="BA112" s="37">
        <f t="shared" si="49"/>
        <v>0</v>
      </c>
      <c r="BB112" s="63">
        <f t="shared" si="39"/>
        <v>0</v>
      </c>
      <c r="BC112" s="103">
        <v>0</v>
      </c>
      <c r="BD112" s="37">
        <f t="shared" si="40"/>
        <v>0</v>
      </c>
      <c r="BE112" s="37" t="str">
        <f t="shared" si="41"/>
        <v>-</v>
      </c>
      <c r="BF112" s="37" t="str">
        <f t="shared" si="42"/>
        <v>-</v>
      </c>
      <c r="BG112" s="52" t="str">
        <f t="shared" si="43"/>
        <v>-</v>
      </c>
      <c r="BH112" s="35" t="str">
        <f t="shared" si="44"/>
        <v>-</v>
      </c>
    </row>
    <row r="113" spans="1:60" x14ac:dyDescent="0.25">
      <c r="A113" s="109">
        <v>6953156282025</v>
      </c>
      <c r="B113" s="99">
        <v>734934</v>
      </c>
      <c r="C113" s="100" t="s">
        <v>119</v>
      </c>
      <c r="D113" s="100" t="s">
        <v>423</v>
      </c>
      <c r="E113" s="101">
        <v>7.8400000000000007</v>
      </c>
      <c r="F113" s="101">
        <v>24.5</v>
      </c>
      <c r="G113" s="101">
        <v>49</v>
      </c>
      <c r="H113" s="267"/>
      <c r="I113" s="103">
        <v>0</v>
      </c>
      <c r="J113" s="104">
        <f t="shared" si="52"/>
        <v>0</v>
      </c>
      <c r="K113" s="104">
        <f t="shared" si="53"/>
        <v>0</v>
      </c>
      <c r="L113" s="103">
        <v>0</v>
      </c>
      <c r="M113" s="104">
        <f t="shared" si="54"/>
        <v>0</v>
      </c>
      <c r="N113" s="104">
        <f t="shared" si="55"/>
        <v>0</v>
      </c>
      <c r="O113" s="103">
        <v>0</v>
      </c>
      <c r="P113" s="104">
        <f t="shared" si="56"/>
        <v>0</v>
      </c>
      <c r="Q113" s="104">
        <f t="shared" si="57"/>
        <v>0</v>
      </c>
      <c r="R113" s="103">
        <v>0</v>
      </c>
      <c r="S113" s="104">
        <f t="shared" si="58"/>
        <v>0</v>
      </c>
      <c r="T113" s="104">
        <f t="shared" si="59"/>
        <v>0</v>
      </c>
      <c r="U113" s="103">
        <v>0</v>
      </c>
      <c r="V113" s="104">
        <f t="shared" si="60"/>
        <v>0</v>
      </c>
      <c r="W113" s="104">
        <f t="shared" si="62"/>
        <v>0</v>
      </c>
      <c r="X113" s="103">
        <v>0</v>
      </c>
      <c r="Y113" s="104">
        <f t="shared" si="61"/>
        <v>0</v>
      </c>
      <c r="Z113" s="104">
        <f t="shared" si="63"/>
        <v>0</v>
      </c>
      <c r="AA113" s="104">
        <v>0</v>
      </c>
      <c r="AB113" s="289">
        <f t="shared" si="45"/>
        <v>0</v>
      </c>
      <c r="AC113" s="289">
        <f t="shared" si="46"/>
        <v>0</v>
      </c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268"/>
      <c r="AT113" s="104">
        <v>7</v>
      </c>
      <c r="AU113" s="104">
        <v>3</v>
      </c>
      <c r="AV113" s="268"/>
      <c r="AW113" s="52">
        <f t="shared" si="47"/>
        <v>0</v>
      </c>
      <c r="AX113" s="104">
        <f t="shared" si="50"/>
        <v>0</v>
      </c>
      <c r="AY113" s="104">
        <f t="shared" si="51"/>
        <v>0</v>
      </c>
      <c r="AZ113" s="42">
        <f t="shared" si="48"/>
        <v>0</v>
      </c>
      <c r="BA113" s="37">
        <f t="shared" si="49"/>
        <v>0</v>
      </c>
      <c r="BB113" s="63">
        <f t="shared" si="39"/>
        <v>0</v>
      </c>
      <c r="BC113" s="103">
        <v>0</v>
      </c>
      <c r="BD113" s="37">
        <f t="shared" si="40"/>
        <v>0</v>
      </c>
      <c r="BE113" s="37" t="str">
        <f t="shared" si="41"/>
        <v>-</v>
      </c>
      <c r="BF113" s="37" t="str">
        <f t="shared" si="42"/>
        <v>-</v>
      </c>
      <c r="BG113" s="52" t="str">
        <f t="shared" si="43"/>
        <v>-</v>
      </c>
      <c r="BH113" s="35" t="str">
        <f t="shared" si="44"/>
        <v>-</v>
      </c>
    </row>
    <row r="114" spans="1:60" x14ac:dyDescent="0.25">
      <c r="A114" s="109">
        <v>6953156280977</v>
      </c>
      <c r="B114" s="99">
        <v>734935</v>
      </c>
      <c r="C114" s="100" t="s">
        <v>120</v>
      </c>
      <c r="D114" s="100" t="s">
        <v>424</v>
      </c>
      <c r="E114" s="101">
        <v>15.690000000000003</v>
      </c>
      <c r="F114" s="101">
        <v>29.5</v>
      </c>
      <c r="G114" s="101">
        <v>59</v>
      </c>
      <c r="H114" s="267"/>
      <c r="I114" s="103">
        <v>0</v>
      </c>
      <c r="J114" s="104">
        <f t="shared" si="52"/>
        <v>0</v>
      </c>
      <c r="K114" s="104">
        <f t="shared" si="53"/>
        <v>0</v>
      </c>
      <c r="L114" s="103">
        <v>0</v>
      </c>
      <c r="M114" s="104">
        <f t="shared" si="54"/>
        <v>0</v>
      </c>
      <c r="N114" s="104">
        <f t="shared" si="55"/>
        <v>0</v>
      </c>
      <c r="O114" s="103">
        <v>0</v>
      </c>
      <c r="P114" s="104">
        <f t="shared" si="56"/>
        <v>0</v>
      </c>
      <c r="Q114" s="104">
        <f t="shared" si="57"/>
        <v>0</v>
      </c>
      <c r="R114" s="103">
        <v>0</v>
      </c>
      <c r="S114" s="104">
        <f t="shared" si="58"/>
        <v>0</v>
      </c>
      <c r="T114" s="104">
        <f t="shared" si="59"/>
        <v>0</v>
      </c>
      <c r="U114" s="103">
        <v>0</v>
      </c>
      <c r="V114" s="104">
        <f t="shared" si="60"/>
        <v>0</v>
      </c>
      <c r="W114" s="104">
        <f t="shared" si="62"/>
        <v>0</v>
      </c>
      <c r="X114" s="103">
        <v>0</v>
      </c>
      <c r="Y114" s="104">
        <f t="shared" si="61"/>
        <v>0</v>
      </c>
      <c r="Z114" s="104">
        <f t="shared" si="63"/>
        <v>0</v>
      </c>
      <c r="AA114" s="104">
        <v>0</v>
      </c>
      <c r="AB114" s="289">
        <f t="shared" si="45"/>
        <v>0</v>
      </c>
      <c r="AC114" s="289">
        <f t="shared" si="46"/>
        <v>0</v>
      </c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268"/>
      <c r="AT114" s="104">
        <v>7</v>
      </c>
      <c r="AU114" s="104">
        <v>3</v>
      </c>
      <c r="AV114" s="268"/>
      <c r="AW114" s="52">
        <f t="shared" si="47"/>
        <v>0</v>
      </c>
      <c r="AX114" s="104">
        <f t="shared" si="50"/>
        <v>0</v>
      </c>
      <c r="AY114" s="104">
        <f t="shared" si="51"/>
        <v>0</v>
      </c>
      <c r="AZ114" s="42">
        <f t="shared" si="48"/>
        <v>0</v>
      </c>
      <c r="BA114" s="37">
        <f t="shared" si="49"/>
        <v>0</v>
      </c>
      <c r="BB114" s="63">
        <f t="shared" si="39"/>
        <v>0</v>
      </c>
      <c r="BC114" s="103">
        <v>0</v>
      </c>
      <c r="BD114" s="37">
        <f t="shared" si="40"/>
        <v>0</v>
      </c>
      <c r="BE114" s="37" t="str">
        <f t="shared" si="41"/>
        <v>-</v>
      </c>
      <c r="BF114" s="37" t="str">
        <f t="shared" si="42"/>
        <v>-</v>
      </c>
      <c r="BG114" s="52" t="str">
        <f t="shared" si="43"/>
        <v>-</v>
      </c>
      <c r="BH114" s="35" t="str">
        <f t="shared" si="44"/>
        <v>-</v>
      </c>
    </row>
    <row r="115" spans="1:60" x14ac:dyDescent="0.25">
      <c r="A115" s="109">
        <v>6953156280984</v>
      </c>
      <c r="B115" s="99">
        <v>734936</v>
      </c>
      <c r="C115" s="100" t="s">
        <v>121</v>
      </c>
      <c r="D115" s="100" t="s">
        <v>425</v>
      </c>
      <c r="E115" s="101">
        <v>15.599999999999998</v>
      </c>
      <c r="F115" s="101">
        <v>29.5</v>
      </c>
      <c r="G115" s="101">
        <v>59</v>
      </c>
      <c r="H115" s="267"/>
      <c r="I115" s="103">
        <v>0</v>
      </c>
      <c r="J115" s="104">
        <f t="shared" si="52"/>
        <v>0</v>
      </c>
      <c r="K115" s="104">
        <f t="shared" si="53"/>
        <v>0</v>
      </c>
      <c r="L115" s="103">
        <v>0</v>
      </c>
      <c r="M115" s="104">
        <f t="shared" si="54"/>
        <v>0</v>
      </c>
      <c r="N115" s="104">
        <f t="shared" si="55"/>
        <v>0</v>
      </c>
      <c r="O115" s="103">
        <v>0</v>
      </c>
      <c r="P115" s="104">
        <f t="shared" si="56"/>
        <v>0</v>
      </c>
      <c r="Q115" s="104">
        <f t="shared" si="57"/>
        <v>0</v>
      </c>
      <c r="R115" s="103">
        <v>0</v>
      </c>
      <c r="S115" s="104">
        <f t="shared" si="58"/>
        <v>0</v>
      </c>
      <c r="T115" s="104">
        <f t="shared" si="59"/>
        <v>0</v>
      </c>
      <c r="U115" s="103">
        <v>0</v>
      </c>
      <c r="V115" s="104">
        <f t="shared" si="60"/>
        <v>0</v>
      </c>
      <c r="W115" s="104">
        <f t="shared" si="62"/>
        <v>0</v>
      </c>
      <c r="X115" s="103">
        <v>0</v>
      </c>
      <c r="Y115" s="104">
        <f t="shared" si="61"/>
        <v>0</v>
      </c>
      <c r="Z115" s="104">
        <f t="shared" si="63"/>
        <v>0</v>
      </c>
      <c r="AA115" s="104">
        <v>0</v>
      </c>
      <c r="AB115" s="289">
        <f t="shared" si="45"/>
        <v>0</v>
      </c>
      <c r="AC115" s="289">
        <f t="shared" si="46"/>
        <v>0</v>
      </c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268"/>
      <c r="AT115" s="104">
        <v>7</v>
      </c>
      <c r="AU115" s="104">
        <v>3</v>
      </c>
      <c r="AV115" s="268"/>
      <c r="AW115" s="52">
        <f t="shared" si="47"/>
        <v>0</v>
      </c>
      <c r="AX115" s="104">
        <f t="shared" si="50"/>
        <v>0</v>
      </c>
      <c r="AY115" s="104">
        <f t="shared" si="51"/>
        <v>0</v>
      </c>
      <c r="AZ115" s="42">
        <f t="shared" si="48"/>
        <v>0</v>
      </c>
      <c r="BA115" s="37">
        <f t="shared" si="49"/>
        <v>0</v>
      </c>
      <c r="BB115" s="63">
        <f t="shared" si="39"/>
        <v>0</v>
      </c>
      <c r="BC115" s="103">
        <v>0</v>
      </c>
      <c r="BD115" s="37">
        <f t="shared" si="40"/>
        <v>0</v>
      </c>
      <c r="BE115" s="37" t="str">
        <f t="shared" si="41"/>
        <v>-</v>
      </c>
      <c r="BF115" s="37" t="str">
        <f t="shared" si="42"/>
        <v>-</v>
      </c>
      <c r="BG115" s="52" t="str">
        <f t="shared" si="43"/>
        <v>-</v>
      </c>
      <c r="BH115" s="35" t="str">
        <f t="shared" si="44"/>
        <v>-</v>
      </c>
    </row>
    <row r="116" spans="1:60" x14ac:dyDescent="0.25">
      <c r="A116" s="109">
        <v>6953156282315</v>
      </c>
      <c r="B116" s="99">
        <v>734937</v>
      </c>
      <c r="C116" s="100" t="s">
        <v>122</v>
      </c>
      <c r="D116" s="100" t="s">
        <v>426</v>
      </c>
      <c r="E116" s="101">
        <v>34.520000000000017</v>
      </c>
      <c r="F116" s="101">
        <v>69.5</v>
      </c>
      <c r="G116" s="101">
        <v>149</v>
      </c>
      <c r="H116" s="267"/>
      <c r="I116" s="103">
        <v>0</v>
      </c>
      <c r="J116" s="104">
        <f t="shared" si="52"/>
        <v>0</v>
      </c>
      <c r="K116" s="104">
        <f t="shared" si="53"/>
        <v>0</v>
      </c>
      <c r="L116" s="103">
        <v>0</v>
      </c>
      <c r="M116" s="104">
        <f t="shared" si="54"/>
        <v>0</v>
      </c>
      <c r="N116" s="104">
        <f t="shared" si="55"/>
        <v>0</v>
      </c>
      <c r="O116" s="103">
        <v>0</v>
      </c>
      <c r="P116" s="104">
        <f t="shared" si="56"/>
        <v>0</v>
      </c>
      <c r="Q116" s="104">
        <f t="shared" si="57"/>
        <v>0</v>
      </c>
      <c r="R116" s="103">
        <v>0</v>
      </c>
      <c r="S116" s="104">
        <f t="shared" si="58"/>
        <v>0</v>
      </c>
      <c r="T116" s="104">
        <f t="shared" si="59"/>
        <v>0</v>
      </c>
      <c r="U116" s="103">
        <v>0</v>
      </c>
      <c r="V116" s="104">
        <f t="shared" si="60"/>
        <v>0</v>
      </c>
      <c r="W116" s="104">
        <f t="shared" si="62"/>
        <v>0</v>
      </c>
      <c r="X116" s="103">
        <v>0</v>
      </c>
      <c r="Y116" s="104">
        <f t="shared" si="61"/>
        <v>0</v>
      </c>
      <c r="Z116" s="104">
        <f t="shared" si="63"/>
        <v>0</v>
      </c>
      <c r="AA116" s="104">
        <v>0</v>
      </c>
      <c r="AB116" s="289">
        <f t="shared" si="45"/>
        <v>0</v>
      </c>
      <c r="AC116" s="289">
        <f t="shared" si="46"/>
        <v>0</v>
      </c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268"/>
      <c r="AT116" s="104">
        <v>7</v>
      </c>
      <c r="AU116" s="104">
        <v>3</v>
      </c>
      <c r="AV116" s="268"/>
      <c r="AW116" s="52">
        <f t="shared" si="47"/>
        <v>0</v>
      </c>
      <c r="AX116" s="104">
        <f t="shared" si="50"/>
        <v>0</v>
      </c>
      <c r="AY116" s="104">
        <f t="shared" si="51"/>
        <v>0</v>
      </c>
      <c r="AZ116" s="42">
        <f t="shared" si="48"/>
        <v>0</v>
      </c>
      <c r="BA116" s="37">
        <f t="shared" si="49"/>
        <v>0</v>
      </c>
      <c r="BB116" s="63">
        <f t="shared" si="39"/>
        <v>0</v>
      </c>
      <c r="BC116" s="103">
        <v>0</v>
      </c>
      <c r="BD116" s="37">
        <f t="shared" si="40"/>
        <v>0</v>
      </c>
      <c r="BE116" s="37" t="str">
        <f t="shared" si="41"/>
        <v>-</v>
      </c>
      <c r="BF116" s="37" t="str">
        <f t="shared" si="42"/>
        <v>-</v>
      </c>
      <c r="BG116" s="52" t="str">
        <f t="shared" si="43"/>
        <v>-</v>
      </c>
      <c r="BH116" s="35" t="str">
        <f t="shared" si="44"/>
        <v>-</v>
      </c>
    </row>
    <row r="117" spans="1:60" x14ac:dyDescent="0.25">
      <c r="A117" s="109">
        <v>6953156282322</v>
      </c>
      <c r="B117" s="99">
        <v>734938</v>
      </c>
      <c r="C117" s="100" t="s">
        <v>123</v>
      </c>
      <c r="D117" s="100" t="s">
        <v>427</v>
      </c>
      <c r="E117" s="101">
        <v>34.520000000000003</v>
      </c>
      <c r="F117" s="101">
        <v>69.5</v>
      </c>
      <c r="G117" s="101">
        <v>149</v>
      </c>
      <c r="H117" s="267"/>
      <c r="I117" s="103">
        <v>0</v>
      </c>
      <c r="J117" s="104">
        <f t="shared" si="52"/>
        <v>0</v>
      </c>
      <c r="K117" s="104">
        <f t="shared" si="53"/>
        <v>0</v>
      </c>
      <c r="L117" s="103">
        <v>0</v>
      </c>
      <c r="M117" s="104">
        <f t="shared" si="54"/>
        <v>0</v>
      </c>
      <c r="N117" s="104">
        <f t="shared" si="55"/>
        <v>0</v>
      </c>
      <c r="O117" s="103">
        <v>0</v>
      </c>
      <c r="P117" s="104">
        <f t="shared" si="56"/>
        <v>0</v>
      </c>
      <c r="Q117" s="104">
        <f t="shared" si="57"/>
        <v>0</v>
      </c>
      <c r="R117" s="103">
        <v>0</v>
      </c>
      <c r="S117" s="104">
        <f t="shared" si="58"/>
        <v>0</v>
      </c>
      <c r="T117" s="104">
        <f t="shared" si="59"/>
        <v>0</v>
      </c>
      <c r="U117" s="103">
        <v>0</v>
      </c>
      <c r="V117" s="104">
        <f t="shared" si="60"/>
        <v>0</v>
      </c>
      <c r="W117" s="104">
        <f t="shared" si="62"/>
        <v>0</v>
      </c>
      <c r="X117" s="103">
        <v>0</v>
      </c>
      <c r="Y117" s="104">
        <f t="shared" si="61"/>
        <v>0</v>
      </c>
      <c r="Z117" s="104">
        <f t="shared" si="63"/>
        <v>0</v>
      </c>
      <c r="AA117" s="104">
        <v>0</v>
      </c>
      <c r="AB117" s="289">
        <f t="shared" si="45"/>
        <v>0</v>
      </c>
      <c r="AC117" s="289">
        <f t="shared" si="46"/>
        <v>0</v>
      </c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268"/>
      <c r="AT117" s="104">
        <v>7</v>
      </c>
      <c r="AU117" s="104">
        <v>3</v>
      </c>
      <c r="AV117" s="268"/>
      <c r="AW117" s="52">
        <f t="shared" si="47"/>
        <v>0</v>
      </c>
      <c r="AX117" s="104">
        <f t="shared" si="50"/>
        <v>0</v>
      </c>
      <c r="AY117" s="104">
        <f t="shared" si="51"/>
        <v>0</v>
      </c>
      <c r="AZ117" s="42">
        <f t="shared" si="48"/>
        <v>0</v>
      </c>
      <c r="BA117" s="37">
        <f t="shared" si="49"/>
        <v>0</v>
      </c>
      <c r="BB117" s="63">
        <f t="shared" si="39"/>
        <v>0</v>
      </c>
      <c r="BC117" s="103">
        <v>0</v>
      </c>
      <c r="BD117" s="37">
        <f t="shared" si="40"/>
        <v>0</v>
      </c>
      <c r="BE117" s="37" t="str">
        <f t="shared" si="41"/>
        <v>-</v>
      </c>
      <c r="BF117" s="37" t="str">
        <f t="shared" si="42"/>
        <v>-</v>
      </c>
      <c r="BG117" s="52" t="str">
        <f t="shared" si="43"/>
        <v>-</v>
      </c>
      <c r="BH117" s="35" t="str">
        <f t="shared" si="44"/>
        <v>-</v>
      </c>
    </row>
    <row r="118" spans="1:60" x14ac:dyDescent="0.25">
      <c r="A118" s="119">
        <v>6953156278790</v>
      </c>
      <c r="B118" s="111">
        <v>734939</v>
      </c>
      <c r="C118" s="116" t="s">
        <v>124</v>
      </c>
      <c r="D118" s="116" t="s">
        <v>428</v>
      </c>
      <c r="E118" s="101">
        <v>54.330000000000013</v>
      </c>
      <c r="F118" s="101">
        <v>109.5</v>
      </c>
      <c r="G118" s="112">
        <v>229</v>
      </c>
      <c r="H118" s="261"/>
      <c r="I118" s="103">
        <v>1</v>
      </c>
      <c r="J118" s="104">
        <f>I118*$E118</f>
        <v>54.330000000000013</v>
      </c>
      <c r="K118" s="104">
        <f>I118*$F118</f>
        <v>109.5</v>
      </c>
      <c r="L118" s="103">
        <v>0</v>
      </c>
      <c r="M118" s="104">
        <f t="shared" si="54"/>
        <v>0</v>
      </c>
      <c r="N118" s="104">
        <f t="shared" si="55"/>
        <v>0</v>
      </c>
      <c r="O118" s="103">
        <v>0</v>
      </c>
      <c r="P118" s="104">
        <f t="shared" si="56"/>
        <v>0</v>
      </c>
      <c r="Q118" s="104">
        <f t="shared" si="57"/>
        <v>0</v>
      </c>
      <c r="R118" s="103">
        <v>0</v>
      </c>
      <c r="S118" s="104">
        <f t="shared" si="58"/>
        <v>0</v>
      </c>
      <c r="T118" s="104">
        <f t="shared" si="59"/>
        <v>0</v>
      </c>
      <c r="U118" s="103">
        <v>0</v>
      </c>
      <c r="V118" s="104">
        <f t="shared" si="60"/>
        <v>0</v>
      </c>
      <c r="W118" s="104">
        <f t="shared" si="62"/>
        <v>0</v>
      </c>
      <c r="X118" s="103">
        <v>0</v>
      </c>
      <c r="Y118" s="104">
        <f t="shared" si="61"/>
        <v>0</v>
      </c>
      <c r="Z118" s="104">
        <f t="shared" si="63"/>
        <v>0</v>
      </c>
      <c r="AA118" s="104">
        <v>0</v>
      </c>
      <c r="AB118" s="289">
        <f t="shared" si="45"/>
        <v>0</v>
      </c>
      <c r="AC118" s="289">
        <f t="shared" si="46"/>
        <v>0</v>
      </c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268"/>
      <c r="AT118" s="104">
        <v>7</v>
      </c>
      <c r="AU118" s="104">
        <v>3</v>
      </c>
      <c r="AV118" s="268"/>
      <c r="AW118" s="52">
        <f t="shared" si="47"/>
        <v>1</v>
      </c>
      <c r="AX118" s="104">
        <f t="shared" si="50"/>
        <v>54.330000000000013</v>
      </c>
      <c r="AY118" s="106">
        <f t="shared" si="51"/>
        <v>109.5</v>
      </c>
      <c r="AZ118" s="42">
        <f t="shared" si="48"/>
        <v>4.9751243781094526E-3</v>
      </c>
      <c r="BA118" s="37">
        <f t="shared" si="49"/>
        <v>0.14925373134328357</v>
      </c>
      <c r="BB118" s="63">
        <f t="shared" si="39"/>
        <v>16.343283582089551</v>
      </c>
      <c r="BC118" s="103">
        <v>0</v>
      </c>
      <c r="BD118" s="37">
        <f t="shared" si="40"/>
        <v>0</v>
      </c>
      <c r="BE118" s="37">
        <f t="shared" si="41"/>
        <v>0</v>
      </c>
      <c r="BF118" s="37">
        <f t="shared" si="42"/>
        <v>0</v>
      </c>
      <c r="BG118" s="52">
        <f t="shared" si="43"/>
        <v>0</v>
      </c>
      <c r="BH118" s="35">
        <f t="shared" si="44"/>
        <v>43674</v>
      </c>
    </row>
    <row r="119" spans="1:60" x14ac:dyDescent="0.25">
      <c r="A119" s="119">
        <v>6953156281707</v>
      </c>
      <c r="B119" s="111">
        <v>734940</v>
      </c>
      <c r="C119" s="100" t="s">
        <v>125</v>
      </c>
      <c r="D119" s="100" t="s">
        <v>429</v>
      </c>
      <c r="E119" s="101">
        <v>20.910000000000014</v>
      </c>
      <c r="F119" s="101">
        <v>44.5</v>
      </c>
      <c r="G119" s="112">
        <v>99</v>
      </c>
      <c r="H119" s="261"/>
      <c r="I119" s="103">
        <v>1</v>
      </c>
      <c r="J119" s="104">
        <f t="shared" si="52"/>
        <v>20.910000000000014</v>
      </c>
      <c r="K119" s="104">
        <f t="shared" ref="K119:K182" si="64">I119*$F119</f>
        <v>44.5</v>
      </c>
      <c r="L119" s="103">
        <v>0</v>
      </c>
      <c r="M119" s="104">
        <f t="shared" si="54"/>
        <v>0</v>
      </c>
      <c r="N119" s="104">
        <f t="shared" si="55"/>
        <v>0</v>
      </c>
      <c r="O119" s="103">
        <v>0</v>
      </c>
      <c r="P119" s="104">
        <f t="shared" si="56"/>
        <v>0</v>
      </c>
      <c r="Q119" s="104">
        <f t="shared" si="57"/>
        <v>0</v>
      </c>
      <c r="R119" s="103">
        <v>0</v>
      </c>
      <c r="S119" s="104">
        <f t="shared" si="58"/>
        <v>0</v>
      </c>
      <c r="T119" s="104">
        <f t="shared" si="59"/>
        <v>0</v>
      </c>
      <c r="U119" s="103">
        <v>0</v>
      </c>
      <c r="V119" s="104">
        <f t="shared" si="60"/>
        <v>0</v>
      </c>
      <c r="W119" s="104">
        <f t="shared" si="62"/>
        <v>0</v>
      </c>
      <c r="X119" s="103">
        <v>0</v>
      </c>
      <c r="Y119" s="104">
        <f t="shared" si="61"/>
        <v>0</v>
      </c>
      <c r="Z119" s="104">
        <f t="shared" si="63"/>
        <v>0</v>
      </c>
      <c r="AA119" s="104">
        <v>0</v>
      </c>
      <c r="AB119" s="289">
        <f t="shared" si="45"/>
        <v>0</v>
      </c>
      <c r="AC119" s="289">
        <f t="shared" si="46"/>
        <v>0</v>
      </c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268"/>
      <c r="AT119" s="104">
        <v>7</v>
      </c>
      <c r="AU119" s="104">
        <v>3</v>
      </c>
      <c r="AV119" s="268"/>
      <c r="AW119" s="52">
        <f t="shared" si="47"/>
        <v>1</v>
      </c>
      <c r="AX119" s="104">
        <f t="shared" si="50"/>
        <v>20.910000000000014</v>
      </c>
      <c r="AY119" s="106">
        <f t="shared" si="51"/>
        <v>44.5</v>
      </c>
      <c r="AZ119" s="42">
        <f t="shared" si="48"/>
        <v>4.9751243781094526E-3</v>
      </c>
      <c r="BA119" s="37">
        <f t="shared" si="49"/>
        <v>0.14925373134328357</v>
      </c>
      <c r="BB119" s="63">
        <f t="shared" si="39"/>
        <v>6.6417910447761184</v>
      </c>
      <c r="BC119" s="103">
        <v>1</v>
      </c>
      <c r="BD119" s="37">
        <f t="shared" si="40"/>
        <v>44.5</v>
      </c>
      <c r="BE119" s="37">
        <f t="shared" si="41"/>
        <v>201</v>
      </c>
      <c r="BF119" s="37">
        <f t="shared" si="42"/>
        <v>28.714285714285715</v>
      </c>
      <c r="BG119" s="52">
        <f t="shared" si="43"/>
        <v>6.7</v>
      </c>
      <c r="BH119" s="35">
        <f t="shared" si="44"/>
        <v>43875</v>
      </c>
    </row>
    <row r="120" spans="1:60" x14ac:dyDescent="0.25">
      <c r="A120" s="119">
        <v>6953156281691</v>
      </c>
      <c r="B120" s="111">
        <v>734941</v>
      </c>
      <c r="C120" s="116" t="s">
        <v>126</v>
      </c>
      <c r="D120" s="116" t="s">
        <v>430</v>
      </c>
      <c r="E120" s="101">
        <v>22.190000000000005</v>
      </c>
      <c r="F120" s="101">
        <v>44.5</v>
      </c>
      <c r="G120" s="112">
        <v>89</v>
      </c>
      <c r="H120" s="261"/>
      <c r="I120" s="103">
        <v>2</v>
      </c>
      <c r="J120" s="104">
        <f t="shared" si="52"/>
        <v>44.38000000000001</v>
      </c>
      <c r="K120" s="104">
        <f t="shared" si="64"/>
        <v>89</v>
      </c>
      <c r="L120" s="103">
        <v>1</v>
      </c>
      <c r="M120" s="104">
        <f t="shared" si="54"/>
        <v>22.190000000000005</v>
      </c>
      <c r="N120" s="104">
        <f t="shared" si="55"/>
        <v>44.5</v>
      </c>
      <c r="O120" s="103">
        <v>2</v>
      </c>
      <c r="P120" s="104">
        <f t="shared" si="56"/>
        <v>44.38000000000001</v>
      </c>
      <c r="Q120" s="104">
        <f t="shared" si="57"/>
        <v>89</v>
      </c>
      <c r="R120" s="103">
        <v>0</v>
      </c>
      <c r="S120" s="104">
        <f t="shared" si="58"/>
        <v>0</v>
      </c>
      <c r="T120" s="104">
        <f t="shared" si="59"/>
        <v>0</v>
      </c>
      <c r="U120" s="103">
        <v>0</v>
      </c>
      <c r="V120" s="104">
        <f t="shared" si="60"/>
        <v>0</v>
      </c>
      <c r="W120" s="104">
        <f t="shared" si="62"/>
        <v>0</v>
      </c>
      <c r="X120" s="103">
        <v>0</v>
      </c>
      <c r="Y120" s="104">
        <f t="shared" si="61"/>
        <v>0</v>
      </c>
      <c r="Z120" s="104">
        <f t="shared" si="63"/>
        <v>0</v>
      </c>
      <c r="AA120" s="104">
        <v>0</v>
      </c>
      <c r="AB120" s="289">
        <f t="shared" si="45"/>
        <v>0</v>
      </c>
      <c r="AC120" s="289">
        <f t="shared" si="46"/>
        <v>0</v>
      </c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268"/>
      <c r="AT120" s="104">
        <v>7</v>
      </c>
      <c r="AU120" s="104">
        <v>3</v>
      </c>
      <c r="AV120" s="268"/>
      <c r="AW120" s="52">
        <f t="shared" si="47"/>
        <v>5</v>
      </c>
      <c r="AX120" s="104">
        <f t="shared" si="50"/>
        <v>110.95000000000002</v>
      </c>
      <c r="AY120" s="106">
        <f t="shared" si="51"/>
        <v>222.5</v>
      </c>
      <c r="AZ120" s="42">
        <f t="shared" si="48"/>
        <v>2.4875621890547265E-2</v>
      </c>
      <c r="BA120" s="37">
        <f t="shared" si="49"/>
        <v>0.74626865671641796</v>
      </c>
      <c r="BB120" s="63">
        <f t="shared" si="39"/>
        <v>33.208955223880601</v>
      </c>
      <c r="BC120" s="103">
        <v>3</v>
      </c>
      <c r="BD120" s="37">
        <f t="shared" si="40"/>
        <v>133.5</v>
      </c>
      <c r="BE120" s="37">
        <f t="shared" si="41"/>
        <v>120.6</v>
      </c>
      <c r="BF120" s="37">
        <f t="shared" si="42"/>
        <v>17.228571428571428</v>
      </c>
      <c r="BG120" s="52">
        <f t="shared" si="43"/>
        <v>4.0199999999999996</v>
      </c>
      <c r="BH120" s="35">
        <f t="shared" si="44"/>
        <v>43794.6</v>
      </c>
    </row>
    <row r="121" spans="1:60" x14ac:dyDescent="0.25">
      <c r="A121" s="119">
        <v>6953156281370</v>
      </c>
      <c r="B121" s="111">
        <v>734942</v>
      </c>
      <c r="C121" s="100" t="s">
        <v>127</v>
      </c>
      <c r="D121" s="100" t="s">
        <v>431</v>
      </c>
      <c r="E121" s="101">
        <v>7.4611494252873589</v>
      </c>
      <c r="F121" s="101">
        <v>24.5</v>
      </c>
      <c r="G121" s="112">
        <v>49</v>
      </c>
      <c r="H121" s="261"/>
      <c r="I121" s="103">
        <v>9</v>
      </c>
      <c r="J121" s="104">
        <f t="shared" si="52"/>
        <v>67.150344827586224</v>
      </c>
      <c r="K121" s="104">
        <f t="shared" si="64"/>
        <v>220.5</v>
      </c>
      <c r="L121" s="103">
        <v>2</v>
      </c>
      <c r="M121" s="104">
        <f t="shared" si="54"/>
        <v>14.922298850574718</v>
      </c>
      <c r="N121" s="104">
        <f t="shared" si="55"/>
        <v>49</v>
      </c>
      <c r="O121" s="103">
        <v>3</v>
      </c>
      <c r="P121" s="104">
        <f t="shared" si="56"/>
        <v>22.383448275862076</v>
      </c>
      <c r="Q121" s="104">
        <f t="shared" si="57"/>
        <v>73.5</v>
      </c>
      <c r="R121" s="103">
        <v>7</v>
      </c>
      <c r="S121" s="104">
        <f t="shared" si="58"/>
        <v>52.228045977011512</v>
      </c>
      <c r="T121" s="104">
        <f t="shared" si="59"/>
        <v>171.5</v>
      </c>
      <c r="U121" s="103">
        <v>1</v>
      </c>
      <c r="V121" s="104">
        <f t="shared" si="60"/>
        <v>7.4611494252873589</v>
      </c>
      <c r="W121" s="104">
        <f t="shared" si="62"/>
        <v>24.5</v>
      </c>
      <c r="X121" s="103">
        <v>1</v>
      </c>
      <c r="Y121" s="104">
        <f t="shared" si="61"/>
        <v>7.4611494252873589</v>
      </c>
      <c r="Z121" s="104">
        <f t="shared" si="63"/>
        <v>24.5</v>
      </c>
      <c r="AA121" s="104">
        <v>0</v>
      </c>
      <c r="AB121" s="289">
        <f t="shared" si="45"/>
        <v>0</v>
      </c>
      <c r="AC121" s="289">
        <f t="shared" si="46"/>
        <v>0</v>
      </c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268"/>
      <c r="AT121" s="104">
        <v>7</v>
      </c>
      <c r="AU121" s="104">
        <v>3</v>
      </c>
      <c r="AV121" s="268"/>
      <c r="AW121" s="52">
        <f t="shared" si="47"/>
        <v>23</v>
      </c>
      <c r="AX121" s="104">
        <f t="shared" si="50"/>
        <v>171.60643678160926</v>
      </c>
      <c r="AY121" s="106">
        <f t="shared" si="51"/>
        <v>563.5</v>
      </c>
      <c r="AZ121" s="42">
        <f t="shared" si="48"/>
        <v>0.11442786069651742</v>
      </c>
      <c r="BA121" s="37">
        <f t="shared" si="49"/>
        <v>3.4328358208955225</v>
      </c>
      <c r="BB121" s="63">
        <f t="shared" si="39"/>
        <v>84.104477611940297</v>
      </c>
      <c r="BC121" s="103">
        <v>2</v>
      </c>
      <c r="BD121" s="37">
        <f t="shared" si="40"/>
        <v>49</v>
      </c>
      <c r="BE121" s="37">
        <f t="shared" si="41"/>
        <v>17.478260869565215</v>
      </c>
      <c r="BF121" s="37">
        <f t="shared" si="42"/>
        <v>2.4968944099378878</v>
      </c>
      <c r="BG121" s="52">
        <f t="shared" si="43"/>
        <v>0.58260869565217388</v>
      </c>
      <c r="BH121" s="35">
        <f t="shared" si="44"/>
        <v>43691.478260869568</v>
      </c>
    </row>
    <row r="122" spans="1:60" x14ac:dyDescent="0.25">
      <c r="A122" s="119">
        <v>6953156281363</v>
      </c>
      <c r="B122" s="111">
        <v>734943</v>
      </c>
      <c r="C122" s="100" t="s">
        <v>128</v>
      </c>
      <c r="D122" s="100" t="s">
        <v>432</v>
      </c>
      <c r="E122" s="101">
        <v>7.6100000000000083</v>
      </c>
      <c r="F122" s="101">
        <v>24.5</v>
      </c>
      <c r="G122" s="112">
        <v>49</v>
      </c>
      <c r="H122" s="261"/>
      <c r="I122" s="103">
        <v>14</v>
      </c>
      <c r="J122" s="104">
        <f t="shared" si="52"/>
        <v>106.54000000000012</v>
      </c>
      <c r="K122" s="104">
        <f t="shared" si="64"/>
        <v>343</v>
      </c>
      <c r="L122" s="103">
        <v>15</v>
      </c>
      <c r="M122" s="104">
        <f t="shared" si="54"/>
        <v>114.15000000000012</v>
      </c>
      <c r="N122" s="104">
        <f t="shared" si="55"/>
        <v>367.5</v>
      </c>
      <c r="O122" s="103">
        <v>11</v>
      </c>
      <c r="P122" s="104">
        <f t="shared" si="56"/>
        <v>83.710000000000093</v>
      </c>
      <c r="Q122" s="104">
        <f t="shared" si="57"/>
        <v>269.5</v>
      </c>
      <c r="R122" s="103">
        <v>11</v>
      </c>
      <c r="S122" s="104">
        <f t="shared" si="58"/>
        <v>83.710000000000093</v>
      </c>
      <c r="T122" s="104">
        <f t="shared" si="59"/>
        <v>269.5</v>
      </c>
      <c r="U122" s="103">
        <v>6</v>
      </c>
      <c r="V122" s="104">
        <f t="shared" si="60"/>
        <v>45.660000000000053</v>
      </c>
      <c r="W122" s="104">
        <f t="shared" si="62"/>
        <v>147</v>
      </c>
      <c r="X122" s="103">
        <v>1</v>
      </c>
      <c r="Y122" s="104">
        <f t="shared" si="61"/>
        <v>7.6100000000000083</v>
      </c>
      <c r="Z122" s="104">
        <f t="shared" si="63"/>
        <v>24.5</v>
      </c>
      <c r="AA122" s="104">
        <v>1</v>
      </c>
      <c r="AB122" s="289">
        <f t="shared" si="45"/>
        <v>7.6100000000000083</v>
      </c>
      <c r="AC122" s="289">
        <f t="shared" si="46"/>
        <v>24.5</v>
      </c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268"/>
      <c r="AT122" s="104">
        <v>7</v>
      </c>
      <c r="AU122" s="104">
        <v>3</v>
      </c>
      <c r="AV122" s="268"/>
      <c r="AW122" s="52">
        <f t="shared" si="47"/>
        <v>59</v>
      </c>
      <c r="AX122" s="104">
        <f t="shared" si="50"/>
        <v>448.99000000000046</v>
      </c>
      <c r="AY122" s="106">
        <f t="shared" si="51"/>
        <v>1445.5</v>
      </c>
      <c r="AZ122" s="42">
        <f t="shared" si="48"/>
        <v>0.29353233830845771</v>
      </c>
      <c r="BA122" s="37">
        <f t="shared" si="49"/>
        <v>8.8059701492537314</v>
      </c>
      <c r="BB122" s="63">
        <f t="shared" si="39"/>
        <v>215.74626865671641</v>
      </c>
      <c r="BC122" s="103">
        <v>2</v>
      </c>
      <c r="BD122" s="37">
        <f t="shared" si="40"/>
        <v>49</v>
      </c>
      <c r="BE122" s="37">
        <f t="shared" si="41"/>
        <v>6.8135593220338988</v>
      </c>
      <c r="BF122" s="37">
        <f t="shared" si="42"/>
        <v>0.9733656174334141</v>
      </c>
      <c r="BG122" s="52">
        <f t="shared" si="43"/>
        <v>0.22711864406779664</v>
      </c>
      <c r="BH122" s="35">
        <f t="shared" si="44"/>
        <v>43680.813559322036</v>
      </c>
    </row>
    <row r="123" spans="1:60" x14ac:dyDescent="0.25">
      <c r="A123" s="119">
        <v>6953156281387</v>
      </c>
      <c r="B123" s="111">
        <v>734944</v>
      </c>
      <c r="C123" s="100" t="s">
        <v>129</v>
      </c>
      <c r="D123" s="100" t="s">
        <v>433</v>
      </c>
      <c r="E123" s="101">
        <v>7.6100000000000083</v>
      </c>
      <c r="F123" s="101">
        <v>24.5</v>
      </c>
      <c r="G123" s="112">
        <v>49</v>
      </c>
      <c r="H123" s="261"/>
      <c r="I123" s="103">
        <v>11</v>
      </c>
      <c r="J123" s="104">
        <f t="shared" si="52"/>
        <v>83.710000000000093</v>
      </c>
      <c r="K123" s="104">
        <f t="shared" si="64"/>
        <v>269.5</v>
      </c>
      <c r="L123" s="103">
        <v>3</v>
      </c>
      <c r="M123" s="104">
        <f t="shared" si="54"/>
        <v>22.830000000000027</v>
      </c>
      <c r="N123" s="104">
        <f t="shared" si="55"/>
        <v>73.5</v>
      </c>
      <c r="O123" s="103">
        <v>6</v>
      </c>
      <c r="P123" s="104">
        <f t="shared" si="56"/>
        <v>45.660000000000053</v>
      </c>
      <c r="Q123" s="104">
        <f t="shared" si="57"/>
        <v>147</v>
      </c>
      <c r="R123" s="103">
        <v>3</v>
      </c>
      <c r="S123" s="104">
        <f t="shared" si="58"/>
        <v>22.830000000000027</v>
      </c>
      <c r="T123" s="104">
        <f t="shared" si="59"/>
        <v>73.5</v>
      </c>
      <c r="U123" s="103">
        <v>2</v>
      </c>
      <c r="V123" s="104">
        <f t="shared" si="60"/>
        <v>15.220000000000017</v>
      </c>
      <c r="W123" s="104">
        <f t="shared" si="62"/>
        <v>49</v>
      </c>
      <c r="X123" s="103">
        <v>0</v>
      </c>
      <c r="Y123" s="104">
        <f t="shared" si="61"/>
        <v>0</v>
      </c>
      <c r="Z123" s="104">
        <f t="shared" si="63"/>
        <v>0</v>
      </c>
      <c r="AA123" s="104">
        <v>1</v>
      </c>
      <c r="AB123" s="289">
        <f t="shared" si="45"/>
        <v>7.6100000000000083</v>
      </c>
      <c r="AC123" s="289">
        <f t="shared" si="46"/>
        <v>24.5</v>
      </c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268"/>
      <c r="AT123" s="104">
        <v>7</v>
      </c>
      <c r="AU123" s="104">
        <v>3</v>
      </c>
      <c r="AV123" s="268"/>
      <c r="AW123" s="52">
        <f t="shared" si="47"/>
        <v>26</v>
      </c>
      <c r="AX123" s="104">
        <f t="shared" si="50"/>
        <v>197.86000000000021</v>
      </c>
      <c r="AY123" s="106">
        <f t="shared" si="51"/>
        <v>637</v>
      </c>
      <c r="AZ123" s="42">
        <f t="shared" si="48"/>
        <v>0.12935323383084577</v>
      </c>
      <c r="BA123" s="37">
        <f t="shared" si="49"/>
        <v>3.8805970149253728</v>
      </c>
      <c r="BB123" s="63">
        <f t="shared" si="39"/>
        <v>95.074626865671632</v>
      </c>
      <c r="BC123" s="103">
        <v>1</v>
      </c>
      <c r="BD123" s="37">
        <f t="shared" si="40"/>
        <v>24.5</v>
      </c>
      <c r="BE123" s="37">
        <f t="shared" si="41"/>
        <v>7.7307692307692308</v>
      </c>
      <c r="BF123" s="37">
        <f t="shared" si="42"/>
        <v>1.1043956043956045</v>
      </c>
      <c r="BG123" s="52">
        <f t="shared" si="43"/>
        <v>0.25769230769230772</v>
      </c>
      <c r="BH123" s="35">
        <f t="shared" si="44"/>
        <v>43681.730769230766</v>
      </c>
    </row>
    <row r="124" spans="1:60" x14ac:dyDescent="0.25">
      <c r="A124" s="119">
        <v>6953156280250</v>
      </c>
      <c r="B124" s="111">
        <v>734945</v>
      </c>
      <c r="C124" s="116" t="s">
        <v>130</v>
      </c>
      <c r="D124" s="116" t="s">
        <v>434</v>
      </c>
      <c r="E124" s="101">
        <v>11.14</v>
      </c>
      <c r="F124" s="101">
        <v>39.5</v>
      </c>
      <c r="G124" s="112">
        <v>79</v>
      </c>
      <c r="H124" s="261"/>
      <c r="I124" s="103">
        <v>0</v>
      </c>
      <c r="J124" s="104">
        <f t="shared" si="52"/>
        <v>0</v>
      </c>
      <c r="K124" s="104">
        <f t="shared" si="64"/>
        <v>0</v>
      </c>
      <c r="L124" s="103">
        <v>0</v>
      </c>
      <c r="M124" s="104">
        <f t="shared" si="54"/>
        <v>0</v>
      </c>
      <c r="N124" s="104">
        <f t="shared" si="55"/>
        <v>0</v>
      </c>
      <c r="O124" s="103">
        <v>0</v>
      </c>
      <c r="P124" s="104">
        <f t="shared" si="56"/>
        <v>0</v>
      </c>
      <c r="Q124" s="104">
        <f t="shared" si="57"/>
        <v>0</v>
      </c>
      <c r="R124" s="103">
        <v>0</v>
      </c>
      <c r="S124" s="104">
        <f t="shared" si="58"/>
        <v>0</v>
      </c>
      <c r="T124" s="104">
        <f t="shared" si="59"/>
        <v>0</v>
      </c>
      <c r="U124" s="103">
        <v>0</v>
      </c>
      <c r="V124" s="104">
        <f t="shared" si="60"/>
        <v>0</v>
      </c>
      <c r="W124" s="104">
        <f t="shared" si="62"/>
        <v>0</v>
      </c>
      <c r="X124" s="103">
        <v>0</v>
      </c>
      <c r="Y124" s="104">
        <f t="shared" si="61"/>
        <v>0</v>
      </c>
      <c r="Z124" s="104">
        <f t="shared" si="63"/>
        <v>0</v>
      </c>
      <c r="AA124" s="104">
        <v>0</v>
      </c>
      <c r="AB124" s="289">
        <f t="shared" si="45"/>
        <v>0</v>
      </c>
      <c r="AC124" s="289">
        <f t="shared" si="46"/>
        <v>0</v>
      </c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268"/>
      <c r="AT124" s="104">
        <v>7</v>
      </c>
      <c r="AU124" s="104">
        <v>3</v>
      </c>
      <c r="AV124" s="268"/>
      <c r="AW124" s="52">
        <f t="shared" si="47"/>
        <v>0</v>
      </c>
      <c r="AX124" s="104">
        <f t="shared" si="50"/>
        <v>0</v>
      </c>
      <c r="AY124" s="106">
        <f t="shared" si="51"/>
        <v>0</v>
      </c>
      <c r="AZ124" s="42">
        <f t="shared" si="48"/>
        <v>0</v>
      </c>
      <c r="BA124" s="37">
        <f t="shared" si="49"/>
        <v>0</v>
      </c>
      <c r="BB124" s="63">
        <f t="shared" si="39"/>
        <v>0</v>
      </c>
      <c r="BC124" s="103">
        <v>0</v>
      </c>
      <c r="BD124" s="37">
        <f t="shared" si="40"/>
        <v>0</v>
      </c>
      <c r="BE124" s="37" t="str">
        <f t="shared" si="41"/>
        <v>-</v>
      </c>
      <c r="BF124" s="37" t="str">
        <f t="shared" si="42"/>
        <v>-</v>
      </c>
      <c r="BG124" s="52" t="str">
        <f t="shared" si="43"/>
        <v>-</v>
      </c>
      <c r="BH124" s="35" t="str">
        <f t="shared" si="44"/>
        <v>-</v>
      </c>
    </row>
    <row r="125" spans="1:60" x14ac:dyDescent="0.25">
      <c r="A125" s="119">
        <v>6953156280267</v>
      </c>
      <c r="B125" s="111">
        <v>734947</v>
      </c>
      <c r="C125" s="100" t="s">
        <v>131</v>
      </c>
      <c r="D125" s="100" t="s">
        <v>435</v>
      </c>
      <c r="E125" s="101">
        <v>11.140000000000002</v>
      </c>
      <c r="F125" s="101">
        <v>39.5</v>
      </c>
      <c r="G125" s="112">
        <v>79</v>
      </c>
      <c r="H125" s="261"/>
      <c r="I125" s="103">
        <v>0</v>
      </c>
      <c r="J125" s="104">
        <f t="shared" si="52"/>
        <v>0</v>
      </c>
      <c r="K125" s="104">
        <f t="shared" si="64"/>
        <v>0</v>
      </c>
      <c r="L125" s="103">
        <v>0</v>
      </c>
      <c r="M125" s="104">
        <f t="shared" si="54"/>
        <v>0</v>
      </c>
      <c r="N125" s="104">
        <f t="shared" si="55"/>
        <v>0</v>
      </c>
      <c r="O125" s="103">
        <v>0</v>
      </c>
      <c r="P125" s="104">
        <f t="shared" si="56"/>
        <v>0</v>
      </c>
      <c r="Q125" s="104">
        <f t="shared" si="57"/>
        <v>0</v>
      </c>
      <c r="R125" s="103">
        <v>0</v>
      </c>
      <c r="S125" s="104">
        <f t="shared" si="58"/>
        <v>0</v>
      </c>
      <c r="T125" s="104">
        <f t="shared" si="59"/>
        <v>0</v>
      </c>
      <c r="U125" s="103">
        <v>0</v>
      </c>
      <c r="V125" s="104">
        <f t="shared" si="60"/>
        <v>0</v>
      </c>
      <c r="W125" s="104">
        <f t="shared" si="62"/>
        <v>0</v>
      </c>
      <c r="X125" s="103">
        <v>0</v>
      </c>
      <c r="Y125" s="104">
        <f t="shared" si="61"/>
        <v>0</v>
      </c>
      <c r="Z125" s="104">
        <f t="shared" si="63"/>
        <v>0</v>
      </c>
      <c r="AA125" s="104">
        <v>0</v>
      </c>
      <c r="AB125" s="289">
        <f t="shared" si="45"/>
        <v>0</v>
      </c>
      <c r="AC125" s="289">
        <f t="shared" si="46"/>
        <v>0</v>
      </c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268"/>
      <c r="AT125" s="104">
        <v>7</v>
      </c>
      <c r="AU125" s="104">
        <v>3</v>
      </c>
      <c r="AV125" s="268"/>
      <c r="AW125" s="52">
        <f t="shared" si="47"/>
        <v>0</v>
      </c>
      <c r="AX125" s="104">
        <f t="shared" si="50"/>
        <v>0</v>
      </c>
      <c r="AY125" s="106">
        <f t="shared" si="51"/>
        <v>0</v>
      </c>
      <c r="AZ125" s="42">
        <f t="shared" si="48"/>
        <v>0</v>
      </c>
      <c r="BA125" s="37">
        <f t="shared" si="49"/>
        <v>0</v>
      </c>
      <c r="BB125" s="63">
        <f t="shared" si="39"/>
        <v>0</v>
      </c>
      <c r="BC125" s="103">
        <v>0</v>
      </c>
      <c r="BD125" s="37">
        <f t="shared" si="40"/>
        <v>0</v>
      </c>
      <c r="BE125" s="37" t="str">
        <f t="shared" si="41"/>
        <v>-</v>
      </c>
      <c r="BF125" s="37" t="str">
        <f t="shared" si="42"/>
        <v>-</v>
      </c>
      <c r="BG125" s="52" t="str">
        <f t="shared" si="43"/>
        <v>-</v>
      </c>
      <c r="BH125" s="35" t="str">
        <f t="shared" si="44"/>
        <v>-</v>
      </c>
    </row>
    <row r="126" spans="1:60" x14ac:dyDescent="0.25">
      <c r="A126" s="119">
        <v>6953156276673</v>
      </c>
      <c r="B126" s="111">
        <v>734948</v>
      </c>
      <c r="C126" s="116" t="s">
        <v>132</v>
      </c>
      <c r="D126" s="116" t="s">
        <v>436</v>
      </c>
      <c r="E126" s="101">
        <v>24.140000000000008</v>
      </c>
      <c r="F126" s="101">
        <v>49.5</v>
      </c>
      <c r="G126" s="112">
        <v>109</v>
      </c>
      <c r="H126" s="261"/>
      <c r="I126" s="103">
        <v>7</v>
      </c>
      <c r="J126" s="104">
        <f t="shared" si="52"/>
        <v>168.98000000000005</v>
      </c>
      <c r="K126" s="104">
        <f t="shared" si="64"/>
        <v>346.5</v>
      </c>
      <c r="L126" s="103">
        <v>2</v>
      </c>
      <c r="M126" s="104">
        <f t="shared" si="54"/>
        <v>48.280000000000015</v>
      </c>
      <c r="N126" s="104">
        <f t="shared" si="55"/>
        <v>99</v>
      </c>
      <c r="O126" s="103">
        <v>6</v>
      </c>
      <c r="P126" s="104">
        <f t="shared" si="56"/>
        <v>144.84000000000003</v>
      </c>
      <c r="Q126" s="104">
        <f t="shared" si="57"/>
        <v>297</v>
      </c>
      <c r="R126" s="103">
        <v>4</v>
      </c>
      <c r="S126" s="104">
        <f t="shared" si="58"/>
        <v>96.560000000000031</v>
      </c>
      <c r="T126" s="104">
        <f t="shared" si="59"/>
        <v>198</v>
      </c>
      <c r="U126" s="103">
        <v>3</v>
      </c>
      <c r="V126" s="104">
        <f t="shared" si="60"/>
        <v>72.420000000000016</v>
      </c>
      <c r="W126" s="104">
        <f t="shared" si="62"/>
        <v>148.5</v>
      </c>
      <c r="X126" s="103">
        <v>2</v>
      </c>
      <c r="Y126" s="104">
        <f t="shared" si="61"/>
        <v>48.280000000000015</v>
      </c>
      <c r="Z126" s="104">
        <f t="shared" si="63"/>
        <v>99</v>
      </c>
      <c r="AA126" s="104">
        <v>0</v>
      </c>
      <c r="AB126" s="289">
        <f t="shared" si="45"/>
        <v>0</v>
      </c>
      <c r="AC126" s="289">
        <f t="shared" si="46"/>
        <v>0</v>
      </c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268"/>
      <c r="AT126" s="104">
        <v>7</v>
      </c>
      <c r="AU126" s="104">
        <v>3</v>
      </c>
      <c r="AV126" s="268"/>
      <c r="AW126" s="52">
        <f t="shared" si="47"/>
        <v>24</v>
      </c>
      <c r="AX126" s="104">
        <f t="shared" si="50"/>
        <v>579.36000000000013</v>
      </c>
      <c r="AY126" s="106">
        <f t="shared" si="51"/>
        <v>1188</v>
      </c>
      <c r="AZ126" s="42">
        <f t="shared" si="48"/>
        <v>0.11940298507462686</v>
      </c>
      <c r="BA126" s="37">
        <f t="shared" si="49"/>
        <v>3.5820895522388061</v>
      </c>
      <c r="BB126" s="63">
        <f t="shared" si="39"/>
        <v>177.31343283582089</v>
      </c>
      <c r="BC126" s="103">
        <v>0</v>
      </c>
      <c r="BD126" s="37">
        <f t="shared" si="40"/>
        <v>0</v>
      </c>
      <c r="BE126" s="37">
        <f t="shared" si="41"/>
        <v>0</v>
      </c>
      <c r="BF126" s="37">
        <f t="shared" si="42"/>
        <v>0</v>
      </c>
      <c r="BG126" s="52">
        <f t="shared" si="43"/>
        <v>0</v>
      </c>
      <c r="BH126" s="35">
        <f t="shared" si="44"/>
        <v>43674</v>
      </c>
    </row>
    <row r="127" spans="1:60" x14ac:dyDescent="0.25">
      <c r="A127" s="119">
        <v>6953156282032</v>
      </c>
      <c r="B127" s="111">
        <v>734966</v>
      </c>
      <c r="C127" s="100" t="s">
        <v>133</v>
      </c>
      <c r="D127" s="100" t="s">
        <v>437</v>
      </c>
      <c r="E127" s="101">
        <v>7.8400000000000007</v>
      </c>
      <c r="F127" s="101">
        <v>24.5</v>
      </c>
      <c r="G127" s="112">
        <v>49</v>
      </c>
      <c r="H127" s="261"/>
      <c r="I127" s="103">
        <v>0</v>
      </c>
      <c r="J127" s="104">
        <f t="shared" si="52"/>
        <v>0</v>
      </c>
      <c r="K127" s="104">
        <f t="shared" si="64"/>
        <v>0</v>
      </c>
      <c r="L127" s="103">
        <v>0</v>
      </c>
      <c r="M127" s="104">
        <f t="shared" si="54"/>
        <v>0</v>
      </c>
      <c r="N127" s="104">
        <f t="shared" si="55"/>
        <v>0</v>
      </c>
      <c r="O127" s="103">
        <v>0</v>
      </c>
      <c r="P127" s="104">
        <f t="shared" si="56"/>
        <v>0</v>
      </c>
      <c r="Q127" s="104">
        <f t="shared" si="57"/>
        <v>0</v>
      </c>
      <c r="R127" s="103">
        <v>0</v>
      </c>
      <c r="S127" s="104">
        <f t="shared" si="58"/>
        <v>0</v>
      </c>
      <c r="T127" s="104">
        <f t="shared" si="59"/>
        <v>0</v>
      </c>
      <c r="U127" s="103">
        <v>0</v>
      </c>
      <c r="V127" s="104">
        <f t="shared" si="60"/>
        <v>0</v>
      </c>
      <c r="W127" s="104">
        <f t="shared" si="62"/>
        <v>0</v>
      </c>
      <c r="X127" s="103">
        <v>0</v>
      </c>
      <c r="Y127" s="104">
        <f t="shared" si="61"/>
        <v>0</v>
      </c>
      <c r="Z127" s="104">
        <f t="shared" si="63"/>
        <v>0</v>
      </c>
      <c r="AA127" s="104">
        <v>0</v>
      </c>
      <c r="AB127" s="289">
        <f t="shared" si="45"/>
        <v>0</v>
      </c>
      <c r="AC127" s="289">
        <f t="shared" si="46"/>
        <v>0</v>
      </c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268"/>
      <c r="AT127" s="104">
        <v>7</v>
      </c>
      <c r="AU127" s="104">
        <v>3</v>
      </c>
      <c r="AV127" s="268"/>
      <c r="AW127" s="52">
        <f t="shared" si="47"/>
        <v>0</v>
      </c>
      <c r="AX127" s="104">
        <f t="shared" si="50"/>
        <v>0</v>
      </c>
      <c r="AY127" s="106">
        <f t="shared" si="51"/>
        <v>0</v>
      </c>
      <c r="AZ127" s="42">
        <f t="shared" si="48"/>
        <v>0</v>
      </c>
      <c r="BA127" s="37">
        <f t="shared" si="49"/>
        <v>0</v>
      </c>
      <c r="BB127" s="63">
        <f t="shared" si="39"/>
        <v>0</v>
      </c>
      <c r="BC127" s="103">
        <v>0</v>
      </c>
      <c r="BD127" s="37">
        <f t="shared" si="40"/>
        <v>0</v>
      </c>
      <c r="BE127" s="37" t="str">
        <f t="shared" si="41"/>
        <v>-</v>
      </c>
      <c r="BF127" s="37" t="str">
        <f t="shared" si="42"/>
        <v>-</v>
      </c>
      <c r="BG127" s="52" t="str">
        <f t="shared" si="43"/>
        <v>-</v>
      </c>
      <c r="BH127" s="35" t="str">
        <f t="shared" si="44"/>
        <v>-</v>
      </c>
    </row>
    <row r="128" spans="1:60" x14ac:dyDescent="0.25">
      <c r="A128" s="119">
        <v>6953156282049</v>
      </c>
      <c r="B128" s="111">
        <v>734968</v>
      </c>
      <c r="C128" s="100" t="s">
        <v>134</v>
      </c>
      <c r="D128" s="100" t="s">
        <v>438</v>
      </c>
      <c r="E128" s="101">
        <v>7.839999999999999</v>
      </c>
      <c r="F128" s="101">
        <v>24.5</v>
      </c>
      <c r="G128" s="112">
        <v>49</v>
      </c>
      <c r="H128" s="261"/>
      <c r="I128" s="103">
        <v>0</v>
      </c>
      <c r="J128" s="104">
        <f t="shared" si="52"/>
        <v>0</v>
      </c>
      <c r="K128" s="104">
        <f t="shared" si="64"/>
        <v>0</v>
      </c>
      <c r="L128" s="103">
        <v>0</v>
      </c>
      <c r="M128" s="104">
        <f t="shared" si="54"/>
        <v>0</v>
      </c>
      <c r="N128" s="104">
        <f t="shared" si="55"/>
        <v>0</v>
      </c>
      <c r="O128" s="103">
        <v>0</v>
      </c>
      <c r="P128" s="104">
        <f t="shared" si="56"/>
        <v>0</v>
      </c>
      <c r="Q128" s="104">
        <f t="shared" si="57"/>
        <v>0</v>
      </c>
      <c r="R128" s="103">
        <v>0</v>
      </c>
      <c r="S128" s="104">
        <f t="shared" si="58"/>
        <v>0</v>
      </c>
      <c r="T128" s="104">
        <f t="shared" si="59"/>
        <v>0</v>
      </c>
      <c r="U128" s="103">
        <v>0</v>
      </c>
      <c r="V128" s="104">
        <f t="shared" si="60"/>
        <v>0</v>
      </c>
      <c r="W128" s="104">
        <f t="shared" si="62"/>
        <v>0</v>
      </c>
      <c r="X128" s="103">
        <v>0</v>
      </c>
      <c r="Y128" s="104">
        <f t="shared" si="61"/>
        <v>0</v>
      </c>
      <c r="Z128" s="104">
        <f t="shared" si="63"/>
        <v>0</v>
      </c>
      <c r="AA128" s="104">
        <v>0</v>
      </c>
      <c r="AB128" s="289">
        <f t="shared" si="45"/>
        <v>0</v>
      </c>
      <c r="AC128" s="289">
        <f t="shared" si="46"/>
        <v>0</v>
      </c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268"/>
      <c r="AT128" s="104">
        <v>7</v>
      </c>
      <c r="AU128" s="104">
        <v>3</v>
      </c>
      <c r="AV128" s="268"/>
      <c r="AW128" s="52">
        <f t="shared" si="47"/>
        <v>0</v>
      </c>
      <c r="AX128" s="104">
        <f t="shared" si="50"/>
        <v>0</v>
      </c>
      <c r="AY128" s="106">
        <f t="shared" si="51"/>
        <v>0</v>
      </c>
      <c r="AZ128" s="42">
        <f t="shared" si="48"/>
        <v>0</v>
      </c>
      <c r="BA128" s="37">
        <f t="shared" si="49"/>
        <v>0</v>
      </c>
      <c r="BB128" s="63">
        <f t="shared" si="39"/>
        <v>0</v>
      </c>
      <c r="BC128" s="103">
        <v>0</v>
      </c>
      <c r="BD128" s="37">
        <f t="shared" si="40"/>
        <v>0</v>
      </c>
      <c r="BE128" s="37" t="str">
        <f t="shared" si="41"/>
        <v>-</v>
      </c>
      <c r="BF128" s="37" t="str">
        <f t="shared" si="42"/>
        <v>-</v>
      </c>
      <c r="BG128" s="52" t="str">
        <f t="shared" si="43"/>
        <v>-</v>
      </c>
      <c r="BH128" s="35" t="str">
        <f t="shared" si="44"/>
        <v>-</v>
      </c>
    </row>
    <row r="129" spans="1:60" x14ac:dyDescent="0.25">
      <c r="A129" s="119">
        <v>6953156282056</v>
      </c>
      <c r="B129" s="111">
        <v>734970</v>
      </c>
      <c r="C129" s="100" t="s">
        <v>135</v>
      </c>
      <c r="D129" s="100" t="s">
        <v>439</v>
      </c>
      <c r="E129" s="101">
        <v>7.84</v>
      </c>
      <c r="F129" s="101">
        <v>24.5</v>
      </c>
      <c r="G129" s="112">
        <v>49</v>
      </c>
      <c r="H129" s="261"/>
      <c r="I129" s="103">
        <v>0</v>
      </c>
      <c r="J129" s="104">
        <f t="shared" si="52"/>
        <v>0</v>
      </c>
      <c r="K129" s="104">
        <f t="shared" si="64"/>
        <v>0</v>
      </c>
      <c r="L129" s="103">
        <v>0</v>
      </c>
      <c r="M129" s="104">
        <f t="shared" si="54"/>
        <v>0</v>
      </c>
      <c r="N129" s="104">
        <f t="shared" si="55"/>
        <v>0</v>
      </c>
      <c r="O129" s="103">
        <v>0</v>
      </c>
      <c r="P129" s="104">
        <f t="shared" si="56"/>
        <v>0</v>
      </c>
      <c r="Q129" s="104">
        <f t="shared" si="57"/>
        <v>0</v>
      </c>
      <c r="R129" s="103">
        <v>0</v>
      </c>
      <c r="S129" s="104">
        <f t="shared" si="58"/>
        <v>0</v>
      </c>
      <c r="T129" s="104">
        <f t="shared" si="59"/>
        <v>0</v>
      </c>
      <c r="U129" s="103">
        <v>0</v>
      </c>
      <c r="V129" s="104">
        <f t="shared" si="60"/>
        <v>0</v>
      </c>
      <c r="W129" s="104">
        <f t="shared" si="62"/>
        <v>0</v>
      </c>
      <c r="X129" s="103">
        <v>0</v>
      </c>
      <c r="Y129" s="104">
        <f t="shared" si="61"/>
        <v>0</v>
      </c>
      <c r="Z129" s="104">
        <f t="shared" si="63"/>
        <v>0</v>
      </c>
      <c r="AA129" s="104">
        <v>0</v>
      </c>
      <c r="AB129" s="289">
        <f t="shared" si="45"/>
        <v>0</v>
      </c>
      <c r="AC129" s="289">
        <f t="shared" si="46"/>
        <v>0</v>
      </c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268"/>
      <c r="AT129" s="104">
        <v>7</v>
      </c>
      <c r="AU129" s="104">
        <v>3</v>
      </c>
      <c r="AV129" s="268"/>
      <c r="AW129" s="52">
        <f t="shared" si="47"/>
        <v>0</v>
      </c>
      <c r="AX129" s="104">
        <f t="shared" si="50"/>
        <v>0</v>
      </c>
      <c r="AY129" s="106">
        <f t="shared" si="51"/>
        <v>0</v>
      </c>
      <c r="AZ129" s="42">
        <f t="shared" si="48"/>
        <v>0</v>
      </c>
      <c r="BA129" s="37">
        <f t="shared" si="49"/>
        <v>0</v>
      </c>
      <c r="BB129" s="63">
        <f t="shared" si="39"/>
        <v>0</v>
      </c>
      <c r="BC129" s="103">
        <v>0</v>
      </c>
      <c r="BD129" s="37">
        <f t="shared" si="40"/>
        <v>0</v>
      </c>
      <c r="BE129" s="37" t="str">
        <f t="shared" si="41"/>
        <v>-</v>
      </c>
      <c r="BF129" s="37" t="str">
        <f t="shared" si="42"/>
        <v>-</v>
      </c>
      <c r="BG129" s="52" t="str">
        <f t="shared" si="43"/>
        <v>-</v>
      </c>
      <c r="BH129" s="35" t="str">
        <f t="shared" si="44"/>
        <v>-</v>
      </c>
    </row>
    <row r="130" spans="1:60" x14ac:dyDescent="0.25">
      <c r="A130" s="119">
        <v>6953156282063</v>
      </c>
      <c r="B130" s="111">
        <v>734971</v>
      </c>
      <c r="C130" s="100" t="s">
        <v>136</v>
      </c>
      <c r="D130" s="100" t="s">
        <v>440</v>
      </c>
      <c r="E130" s="101">
        <v>7.6199999999999992</v>
      </c>
      <c r="F130" s="101">
        <v>24.5</v>
      </c>
      <c r="G130" s="112">
        <v>49</v>
      </c>
      <c r="H130" s="261"/>
      <c r="I130" s="103">
        <v>0</v>
      </c>
      <c r="J130" s="104">
        <f t="shared" si="52"/>
        <v>0</v>
      </c>
      <c r="K130" s="104">
        <f t="shared" si="64"/>
        <v>0</v>
      </c>
      <c r="L130" s="103">
        <v>0</v>
      </c>
      <c r="M130" s="104">
        <f t="shared" si="54"/>
        <v>0</v>
      </c>
      <c r="N130" s="104">
        <f t="shared" si="55"/>
        <v>0</v>
      </c>
      <c r="O130" s="103">
        <v>0</v>
      </c>
      <c r="P130" s="104">
        <f t="shared" si="56"/>
        <v>0</v>
      </c>
      <c r="Q130" s="104">
        <f t="shared" si="57"/>
        <v>0</v>
      </c>
      <c r="R130" s="103">
        <v>0</v>
      </c>
      <c r="S130" s="104">
        <f t="shared" si="58"/>
        <v>0</v>
      </c>
      <c r="T130" s="104">
        <f t="shared" si="59"/>
        <v>0</v>
      </c>
      <c r="U130" s="103">
        <v>0</v>
      </c>
      <c r="V130" s="104">
        <f t="shared" si="60"/>
        <v>0</v>
      </c>
      <c r="W130" s="104">
        <f t="shared" si="62"/>
        <v>0</v>
      </c>
      <c r="X130" s="103">
        <v>0</v>
      </c>
      <c r="Y130" s="104">
        <f t="shared" si="61"/>
        <v>0</v>
      </c>
      <c r="Z130" s="104">
        <f t="shared" si="63"/>
        <v>0</v>
      </c>
      <c r="AA130" s="104">
        <v>0</v>
      </c>
      <c r="AB130" s="289">
        <f t="shared" si="45"/>
        <v>0</v>
      </c>
      <c r="AC130" s="289">
        <f t="shared" si="46"/>
        <v>0</v>
      </c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268"/>
      <c r="AT130" s="104">
        <v>7</v>
      </c>
      <c r="AU130" s="104">
        <v>3</v>
      </c>
      <c r="AV130" s="268"/>
      <c r="AW130" s="52">
        <f t="shared" si="47"/>
        <v>0</v>
      </c>
      <c r="AX130" s="104">
        <f t="shared" si="50"/>
        <v>0</v>
      </c>
      <c r="AY130" s="106">
        <f t="shared" si="51"/>
        <v>0</v>
      </c>
      <c r="AZ130" s="42">
        <f t="shared" si="48"/>
        <v>0</v>
      </c>
      <c r="BA130" s="37">
        <f t="shared" si="49"/>
        <v>0</v>
      </c>
      <c r="BB130" s="63">
        <f t="shared" si="39"/>
        <v>0</v>
      </c>
      <c r="BC130" s="103">
        <v>0</v>
      </c>
      <c r="BD130" s="37">
        <f t="shared" si="40"/>
        <v>0</v>
      </c>
      <c r="BE130" s="37" t="str">
        <f t="shared" si="41"/>
        <v>-</v>
      </c>
      <c r="BF130" s="37" t="str">
        <f t="shared" si="42"/>
        <v>-</v>
      </c>
      <c r="BG130" s="52" t="str">
        <f t="shared" si="43"/>
        <v>-</v>
      </c>
      <c r="BH130" s="35" t="str">
        <f t="shared" si="44"/>
        <v>-</v>
      </c>
    </row>
    <row r="131" spans="1:60" x14ac:dyDescent="0.25">
      <c r="A131" s="119">
        <v>6953156282070</v>
      </c>
      <c r="B131" s="111">
        <v>734973</v>
      </c>
      <c r="C131" s="100" t="s">
        <v>137</v>
      </c>
      <c r="D131" s="100" t="s">
        <v>441</v>
      </c>
      <c r="E131" s="101">
        <v>7.62</v>
      </c>
      <c r="F131" s="101">
        <v>24.5</v>
      </c>
      <c r="G131" s="112">
        <v>49</v>
      </c>
      <c r="H131" s="261"/>
      <c r="I131" s="103">
        <v>0</v>
      </c>
      <c r="J131" s="104">
        <f t="shared" si="52"/>
        <v>0</v>
      </c>
      <c r="K131" s="104">
        <f t="shared" si="64"/>
        <v>0</v>
      </c>
      <c r="L131" s="103">
        <v>0</v>
      </c>
      <c r="M131" s="104">
        <f t="shared" si="54"/>
        <v>0</v>
      </c>
      <c r="N131" s="104">
        <f t="shared" si="55"/>
        <v>0</v>
      </c>
      <c r="O131" s="103">
        <v>0</v>
      </c>
      <c r="P131" s="104">
        <f t="shared" si="56"/>
        <v>0</v>
      </c>
      <c r="Q131" s="104">
        <f t="shared" si="57"/>
        <v>0</v>
      </c>
      <c r="R131" s="103">
        <v>0</v>
      </c>
      <c r="S131" s="104">
        <f t="shared" si="58"/>
        <v>0</v>
      </c>
      <c r="T131" s="104">
        <f t="shared" si="59"/>
        <v>0</v>
      </c>
      <c r="U131" s="103">
        <v>0</v>
      </c>
      <c r="V131" s="104">
        <f t="shared" si="60"/>
        <v>0</v>
      </c>
      <c r="W131" s="104">
        <f t="shared" si="62"/>
        <v>0</v>
      </c>
      <c r="X131" s="103">
        <v>0</v>
      </c>
      <c r="Y131" s="104">
        <f t="shared" si="61"/>
        <v>0</v>
      </c>
      <c r="Z131" s="104">
        <f t="shared" si="63"/>
        <v>0</v>
      </c>
      <c r="AA131" s="104">
        <v>0</v>
      </c>
      <c r="AB131" s="289">
        <f t="shared" si="45"/>
        <v>0</v>
      </c>
      <c r="AC131" s="289">
        <f t="shared" si="46"/>
        <v>0</v>
      </c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268"/>
      <c r="AT131" s="104">
        <v>7</v>
      </c>
      <c r="AU131" s="104">
        <v>3</v>
      </c>
      <c r="AV131" s="268"/>
      <c r="AW131" s="52">
        <f t="shared" si="47"/>
        <v>0</v>
      </c>
      <c r="AX131" s="104">
        <f t="shared" si="50"/>
        <v>0</v>
      </c>
      <c r="AY131" s="106">
        <f t="shared" si="51"/>
        <v>0</v>
      </c>
      <c r="AZ131" s="42">
        <f t="shared" si="48"/>
        <v>0</v>
      </c>
      <c r="BA131" s="37">
        <f t="shared" si="49"/>
        <v>0</v>
      </c>
      <c r="BB131" s="63">
        <f t="shared" si="39"/>
        <v>0</v>
      </c>
      <c r="BC131" s="103">
        <v>0</v>
      </c>
      <c r="BD131" s="37">
        <f t="shared" si="40"/>
        <v>0</v>
      </c>
      <c r="BE131" s="37" t="str">
        <f t="shared" si="41"/>
        <v>-</v>
      </c>
      <c r="BF131" s="37" t="str">
        <f t="shared" si="42"/>
        <v>-</v>
      </c>
      <c r="BG131" s="52" t="str">
        <f t="shared" si="43"/>
        <v>-</v>
      </c>
      <c r="BH131" s="35" t="str">
        <f t="shared" si="44"/>
        <v>-</v>
      </c>
    </row>
    <row r="132" spans="1:60" x14ac:dyDescent="0.25">
      <c r="A132" s="119">
        <v>6953156282087</v>
      </c>
      <c r="B132" s="111">
        <v>734975</v>
      </c>
      <c r="C132" s="100" t="s">
        <v>138</v>
      </c>
      <c r="D132" s="100" t="s">
        <v>442</v>
      </c>
      <c r="E132" s="101">
        <v>7.7100000000000009</v>
      </c>
      <c r="F132" s="101">
        <v>24.5</v>
      </c>
      <c r="G132" s="112">
        <v>49</v>
      </c>
      <c r="H132" s="261"/>
      <c r="I132" s="103">
        <v>0</v>
      </c>
      <c r="J132" s="104">
        <f t="shared" si="52"/>
        <v>0</v>
      </c>
      <c r="K132" s="104">
        <f t="shared" si="64"/>
        <v>0</v>
      </c>
      <c r="L132" s="103">
        <v>0</v>
      </c>
      <c r="M132" s="104">
        <f t="shared" si="54"/>
        <v>0</v>
      </c>
      <c r="N132" s="104">
        <f t="shared" si="55"/>
        <v>0</v>
      </c>
      <c r="O132" s="103">
        <v>0</v>
      </c>
      <c r="P132" s="104">
        <f t="shared" si="56"/>
        <v>0</v>
      </c>
      <c r="Q132" s="104">
        <f t="shared" si="57"/>
        <v>0</v>
      </c>
      <c r="R132" s="103">
        <v>0</v>
      </c>
      <c r="S132" s="104">
        <f t="shared" si="58"/>
        <v>0</v>
      </c>
      <c r="T132" s="104">
        <f t="shared" si="59"/>
        <v>0</v>
      </c>
      <c r="U132" s="103">
        <v>0</v>
      </c>
      <c r="V132" s="104">
        <f t="shared" si="60"/>
        <v>0</v>
      </c>
      <c r="W132" s="104">
        <f t="shared" si="62"/>
        <v>0</v>
      </c>
      <c r="X132" s="103">
        <v>0</v>
      </c>
      <c r="Y132" s="104">
        <f t="shared" si="61"/>
        <v>0</v>
      </c>
      <c r="Z132" s="104">
        <f t="shared" si="63"/>
        <v>0</v>
      </c>
      <c r="AA132" s="104">
        <v>0</v>
      </c>
      <c r="AB132" s="289">
        <f t="shared" si="45"/>
        <v>0</v>
      </c>
      <c r="AC132" s="289">
        <f t="shared" si="46"/>
        <v>0</v>
      </c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268"/>
      <c r="AT132" s="104">
        <v>7</v>
      </c>
      <c r="AU132" s="104">
        <v>3</v>
      </c>
      <c r="AV132" s="268"/>
      <c r="AW132" s="52">
        <f t="shared" si="47"/>
        <v>0</v>
      </c>
      <c r="AX132" s="104">
        <f t="shared" si="50"/>
        <v>0</v>
      </c>
      <c r="AY132" s="106">
        <f t="shared" si="51"/>
        <v>0</v>
      </c>
      <c r="AZ132" s="42">
        <f t="shared" si="48"/>
        <v>0</v>
      </c>
      <c r="BA132" s="37">
        <f t="shared" si="49"/>
        <v>0</v>
      </c>
      <c r="BB132" s="63">
        <f t="shared" ref="BB132:BB195" si="65">BA132*F132</f>
        <v>0</v>
      </c>
      <c r="BC132" s="103">
        <v>0</v>
      </c>
      <c r="BD132" s="37">
        <f t="shared" ref="BD132:BD195" si="66">BC132*F132</f>
        <v>0</v>
      </c>
      <c r="BE132" s="37" t="str">
        <f t="shared" ref="BE132:BE195" si="67">IFERROR(BC132/AZ132, "-")</f>
        <v>-</v>
      </c>
      <c r="BF132" s="37" t="str">
        <f t="shared" ref="BF132:BF195" si="68">IFERROR(BE132/7,"-")</f>
        <v>-</v>
      </c>
      <c r="BG132" s="52" t="str">
        <f t="shared" ref="BG132:BG195" si="69">IFERROR(BE132/30,"-")</f>
        <v>-</v>
      </c>
      <c r="BH132" s="35" t="str">
        <f t="shared" ref="BH132:BH195" si="70">IFERROR(C$1+BE132,"-")</f>
        <v>-</v>
      </c>
    </row>
    <row r="133" spans="1:60" x14ac:dyDescent="0.25">
      <c r="A133" s="119">
        <v>6953156281738</v>
      </c>
      <c r="B133" s="111">
        <v>734976</v>
      </c>
      <c r="C133" s="100" t="s">
        <v>139</v>
      </c>
      <c r="D133" s="100" t="s">
        <v>443</v>
      </c>
      <c r="E133" s="101">
        <v>14.32</v>
      </c>
      <c r="F133" s="101">
        <v>39.5</v>
      </c>
      <c r="G133" s="112">
        <v>79</v>
      </c>
      <c r="H133" s="261"/>
      <c r="I133" s="103">
        <v>0</v>
      </c>
      <c r="J133" s="104">
        <f t="shared" si="52"/>
        <v>0</v>
      </c>
      <c r="K133" s="104">
        <f t="shared" si="64"/>
        <v>0</v>
      </c>
      <c r="L133" s="103">
        <v>0</v>
      </c>
      <c r="M133" s="104">
        <f t="shared" si="54"/>
        <v>0</v>
      </c>
      <c r="N133" s="104">
        <f t="shared" si="55"/>
        <v>0</v>
      </c>
      <c r="O133" s="103">
        <v>0</v>
      </c>
      <c r="P133" s="104">
        <f t="shared" si="56"/>
        <v>0</v>
      </c>
      <c r="Q133" s="104">
        <f t="shared" si="57"/>
        <v>0</v>
      </c>
      <c r="R133" s="103">
        <v>0</v>
      </c>
      <c r="S133" s="104">
        <f t="shared" si="58"/>
        <v>0</v>
      </c>
      <c r="T133" s="104">
        <f t="shared" si="59"/>
        <v>0</v>
      </c>
      <c r="U133" s="103">
        <v>0</v>
      </c>
      <c r="V133" s="104">
        <f t="shared" si="60"/>
        <v>0</v>
      </c>
      <c r="W133" s="104">
        <f t="shared" si="62"/>
        <v>0</v>
      </c>
      <c r="X133" s="103">
        <v>0</v>
      </c>
      <c r="Y133" s="104">
        <f t="shared" si="61"/>
        <v>0</v>
      </c>
      <c r="Z133" s="104">
        <f t="shared" si="63"/>
        <v>0</v>
      </c>
      <c r="AA133" s="104">
        <v>0</v>
      </c>
      <c r="AB133" s="289">
        <f t="shared" ref="AB133:AB196" si="71">AA133*E133</f>
        <v>0</v>
      </c>
      <c r="AC133" s="289">
        <f t="shared" ref="AC133:AC196" si="72">AA133*F133</f>
        <v>0</v>
      </c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268"/>
      <c r="AT133" s="104">
        <v>7</v>
      </c>
      <c r="AU133" s="104">
        <v>3</v>
      </c>
      <c r="AV133" s="268"/>
      <c r="AW133" s="52">
        <f t="shared" ref="AW133:AW196" si="73">SUM(I133,L133,O133,R133,U133,X133,AA133,AD133,AG133,AJ133,AM133,AP133)</f>
        <v>0</v>
      </c>
      <c r="AX133" s="104">
        <f t="shared" si="50"/>
        <v>0</v>
      </c>
      <c r="AY133" s="106">
        <f t="shared" si="51"/>
        <v>0</v>
      </c>
      <c r="AZ133" s="42">
        <f t="shared" ref="AZ133:AZ196" si="74">AW133/(((AT133-1)*30)+(AU133*7))</f>
        <v>0</v>
      </c>
      <c r="BA133" s="37">
        <f t="shared" ref="BA133:BA196" si="75">AZ133*30</f>
        <v>0</v>
      </c>
      <c r="BB133" s="63">
        <f t="shared" si="65"/>
        <v>0</v>
      </c>
      <c r="BC133" s="103">
        <v>0</v>
      </c>
      <c r="BD133" s="37">
        <f t="shared" si="66"/>
        <v>0</v>
      </c>
      <c r="BE133" s="37" t="str">
        <f t="shared" si="67"/>
        <v>-</v>
      </c>
      <c r="BF133" s="37" t="str">
        <f t="shared" si="68"/>
        <v>-</v>
      </c>
      <c r="BG133" s="52" t="str">
        <f t="shared" si="69"/>
        <v>-</v>
      </c>
      <c r="BH133" s="35" t="str">
        <f t="shared" si="70"/>
        <v>-</v>
      </c>
    </row>
    <row r="134" spans="1:60" x14ac:dyDescent="0.25">
      <c r="A134" s="119">
        <v>6953156281745</v>
      </c>
      <c r="B134" s="111">
        <v>734981</v>
      </c>
      <c r="C134" s="100" t="s">
        <v>140</v>
      </c>
      <c r="D134" s="100" t="s">
        <v>444</v>
      </c>
      <c r="E134" s="101">
        <v>14.320000000000004</v>
      </c>
      <c r="F134" s="101">
        <v>39.5</v>
      </c>
      <c r="G134" s="112">
        <v>79</v>
      </c>
      <c r="H134" s="261"/>
      <c r="I134" s="103">
        <v>0</v>
      </c>
      <c r="J134" s="104">
        <f t="shared" si="52"/>
        <v>0</v>
      </c>
      <c r="K134" s="104">
        <f t="shared" si="64"/>
        <v>0</v>
      </c>
      <c r="L134" s="103">
        <v>0</v>
      </c>
      <c r="M134" s="104">
        <f t="shared" si="54"/>
        <v>0</v>
      </c>
      <c r="N134" s="104">
        <f t="shared" si="55"/>
        <v>0</v>
      </c>
      <c r="O134" s="103">
        <v>0</v>
      </c>
      <c r="P134" s="104">
        <f t="shared" si="56"/>
        <v>0</v>
      </c>
      <c r="Q134" s="104">
        <f t="shared" si="57"/>
        <v>0</v>
      </c>
      <c r="R134" s="103">
        <v>0</v>
      </c>
      <c r="S134" s="104">
        <f t="shared" si="58"/>
        <v>0</v>
      </c>
      <c r="T134" s="104">
        <f t="shared" si="59"/>
        <v>0</v>
      </c>
      <c r="U134" s="103">
        <v>0</v>
      </c>
      <c r="V134" s="104">
        <f t="shared" si="60"/>
        <v>0</v>
      </c>
      <c r="W134" s="104">
        <f t="shared" si="62"/>
        <v>0</v>
      </c>
      <c r="X134" s="103">
        <v>0</v>
      </c>
      <c r="Y134" s="104">
        <f t="shared" si="61"/>
        <v>0</v>
      </c>
      <c r="Z134" s="104">
        <f t="shared" si="63"/>
        <v>0</v>
      </c>
      <c r="AA134" s="104">
        <v>0</v>
      </c>
      <c r="AB134" s="289">
        <f t="shared" si="71"/>
        <v>0</v>
      </c>
      <c r="AC134" s="289">
        <f t="shared" si="72"/>
        <v>0</v>
      </c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268"/>
      <c r="AT134" s="104">
        <v>7</v>
      </c>
      <c r="AU134" s="104">
        <v>3</v>
      </c>
      <c r="AV134" s="268"/>
      <c r="AW134" s="52">
        <f t="shared" si="73"/>
        <v>0</v>
      </c>
      <c r="AX134" s="104">
        <f t="shared" si="50"/>
        <v>0</v>
      </c>
      <c r="AY134" s="106">
        <f t="shared" si="51"/>
        <v>0</v>
      </c>
      <c r="AZ134" s="42">
        <f t="shared" si="74"/>
        <v>0</v>
      </c>
      <c r="BA134" s="37">
        <f t="shared" si="75"/>
        <v>0</v>
      </c>
      <c r="BB134" s="63">
        <f t="shared" si="65"/>
        <v>0</v>
      </c>
      <c r="BC134" s="103">
        <v>0</v>
      </c>
      <c r="BD134" s="37">
        <f t="shared" si="66"/>
        <v>0</v>
      </c>
      <c r="BE134" s="37" t="str">
        <f t="shared" si="67"/>
        <v>-</v>
      </c>
      <c r="BF134" s="37" t="str">
        <f t="shared" si="68"/>
        <v>-</v>
      </c>
      <c r="BG134" s="52" t="str">
        <f t="shared" si="69"/>
        <v>-</v>
      </c>
      <c r="BH134" s="35" t="str">
        <f t="shared" si="70"/>
        <v>-</v>
      </c>
    </row>
    <row r="135" spans="1:60" x14ac:dyDescent="0.25">
      <c r="A135" s="119">
        <v>6953156253087</v>
      </c>
      <c r="B135" s="99">
        <v>735669</v>
      </c>
      <c r="C135" s="116" t="s">
        <v>141</v>
      </c>
      <c r="D135" s="116" t="s">
        <v>420</v>
      </c>
      <c r="E135" s="101">
        <v>11.760000000000002</v>
      </c>
      <c r="F135" s="101">
        <v>24.5</v>
      </c>
      <c r="G135" s="112">
        <v>49</v>
      </c>
      <c r="H135" s="261"/>
      <c r="I135" s="103">
        <v>0</v>
      </c>
      <c r="J135" s="104">
        <f t="shared" si="52"/>
        <v>0</v>
      </c>
      <c r="K135" s="104">
        <f t="shared" si="64"/>
        <v>0</v>
      </c>
      <c r="L135" s="103">
        <v>3</v>
      </c>
      <c r="M135" s="104">
        <f t="shared" si="54"/>
        <v>35.28</v>
      </c>
      <c r="N135" s="104">
        <f t="shared" si="55"/>
        <v>73.5</v>
      </c>
      <c r="O135" s="103">
        <v>2</v>
      </c>
      <c r="P135" s="104">
        <f t="shared" si="56"/>
        <v>23.520000000000003</v>
      </c>
      <c r="Q135" s="104">
        <f t="shared" si="57"/>
        <v>49</v>
      </c>
      <c r="R135" s="103">
        <v>2</v>
      </c>
      <c r="S135" s="104">
        <f t="shared" si="58"/>
        <v>23.520000000000003</v>
      </c>
      <c r="T135" s="104">
        <f t="shared" si="59"/>
        <v>49</v>
      </c>
      <c r="U135" s="103">
        <v>0</v>
      </c>
      <c r="V135" s="104">
        <f t="shared" si="60"/>
        <v>0</v>
      </c>
      <c r="W135" s="104">
        <f t="shared" si="62"/>
        <v>0</v>
      </c>
      <c r="X135" s="103">
        <v>2</v>
      </c>
      <c r="Y135" s="104">
        <f t="shared" si="61"/>
        <v>23.520000000000003</v>
      </c>
      <c r="Z135" s="104">
        <f t="shared" si="63"/>
        <v>49</v>
      </c>
      <c r="AA135" s="104">
        <v>0</v>
      </c>
      <c r="AB135" s="289">
        <f t="shared" si="71"/>
        <v>0</v>
      </c>
      <c r="AC135" s="289">
        <f t="shared" si="72"/>
        <v>0</v>
      </c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268"/>
      <c r="AT135" s="104">
        <v>7</v>
      </c>
      <c r="AU135" s="104">
        <v>3</v>
      </c>
      <c r="AV135" s="268"/>
      <c r="AW135" s="52">
        <f t="shared" si="73"/>
        <v>9</v>
      </c>
      <c r="AX135" s="104">
        <f t="shared" si="50"/>
        <v>105.84000000000002</v>
      </c>
      <c r="AY135" s="106">
        <f t="shared" si="51"/>
        <v>220.5</v>
      </c>
      <c r="AZ135" s="42">
        <f t="shared" si="74"/>
        <v>4.4776119402985072E-2</v>
      </c>
      <c r="BA135" s="37">
        <f t="shared" si="75"/>
        <v>1.3432835820895521</v>
      </c>
      <c r="BB135" s="63">
        <f t="shared" si="65"/>
        <v>32.910447761194028</v>
      </c>
      <c r="BC135" s="103">
        <v>0</v>
      </c>
      <c r="BD135" s="37">
        <f t="shared" si="66"/>
        <v>0</v>
      </c>
      <c r="BE135" s="37">
        <f t="shared" si="67"/>
        <v>0</v>
      </c>
      <c r="BF135" s="37">
        <f t="shared" si="68"/>
        <v>0</v>
      </c>
      <c r="BG135" s="52">
        <f t="shared" si="69"/>
        <v>0</v>
      </c>
      <c r="BH135" s="35">
        <f t="shared" si="70"/>
        <v>43674</v>
      </c>
    </row>
    <row r="136" spans="1:60" x14ac:dyDescent="0.25">
      <c r="A136" s="119">
        <v>6953156277526</v>
      </c>
      <c r="B136" s="99">
        <v>735670</v>
      </c>
      <c r="C136" s="100" t="s">
        <v>142</v>
      </c>
      <c r="D136" s="100" t="s">
        <v>445</v>
      </c>
      <c r="E136" s="101">
        <v>7.44</v>
      </c>
      <c r="F136" s="101">
        <v>44.5</v>
      </c>
      <c r="G136" s="112">
        <v>99</v>
      </c>
      <c r="H136" s="261"/>
      <c r="I136" s="103">
        <v>4</v>
      </c>
      <c r="J136" s="104">
        <f t="shared" si="52"/>
        <v>29.76</v>
      </c>
      <c r="K136" s="104">
        <f t="shared" si="64"/>
        <v>178</v>
      </c>
      <c r="L136" s="103">
        <v>12</v>
      </c>
      <c r="M136" s="104">
        <f t="shared" si="54"/>
        <v>89.28</v>
      </c>
      <c r="N136" s="104">
        <f t="shared" si="55"/>
        <v>534</v>
      </c>
      <c r="O136" s="103">
        <v>26</v>
      </c>
      <c r="P136" s="104">
        <f t="shared" si="56"/>
        <v>193.44</v>
      </c>
      <c r="Q136" s="104">
        <f t="shared" si="57"/>
        <v>1157</v>
      </c>
      <c r="R136" s="103">
        <v>16</v>
      </c>
      <c r="S136" s="104">
        <f t="shared" si="58"/>
        <v>119.04</v>
      </c>
      <c r="T136" s="104">
        <f t="shared" si="59"/>
        <v>712</v>
      </c>
      <c r="U136" s="103">
        <v>3</v>
      </c>
      <c r="V136" s="104">
        <f t="shared" si="60"/>
        <v>22.32</v>
      </c>
      <c r="W136" s="104">
        <f t="shared" si="62"/>
        <v>133.5</v>
      </c>
      <c r="X136" s="103">
        <v>2</v>
      </c>
      <c r="Y136" s="104">
        <f t="shared" si="61"/>
        <v>14.88</v>
      </c>
      <c r="Z136" s="104">
        <f t="shared" si="63"/>
        <v>89</v>
      </c>
      <c r="AA136" s="104">
        <v>0</v>
      </c>
      <c r="AB136" s="289">
        <f t="shared" si="71"/>
        <v>0</v>
      </c>
      <c r="AC136" s="289">
        <f t="shared" si="72"/>
        <v>0</v>
      </c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268"/>
      <c r="AT136" s="104">
        <v>7</v>
      </c>
      <c r="AU136" s="104">
        <v>3</v>
      </c>
      <c r="AV136" s="268"/>
      <c r="AW136" s="52">
        <f t="shared" si="73"/>
        <v>63</v>
      </c>
      <c r="AX136" s="104">
        <f t="shared" si="50"/>
        <v>468.72</v>
      </c>
      <c r="AY136" s="106">
        <f t="shared" si="51"/>
        <v>2803.5</v>
      </c>
      <c r="AZ136" s="42">
        <f t="shared" si="74"/>
        <v>0.31343283582089554</v>
      </c>
      <c r="BA136" s="37">
        <f t="shared" si="75"/>
        <v>9.4029850746268657</v>
      </c>
      <c r="BB136" s="63">
        <f t="shared" si="65"/>
        <v>418.43283582089555</v>
      </c>
      <c r="BC136" s="103">
        <v>16</v>
      </c>
      <c r="BD136" s="37">
        <f t="shared" si="66"/>
        <v>712</v>
      </c>
      <c r="BE136" s="37">
        <f t="shared" si="67"/>
        <v>51.047619047619044</v>
      </c>
      <c r="BF136" s="37">
        <f t="shared" si="68"/>
        <v>7.2925170068027203</v>
      </c>
      <c r="BG136" s="52">
        <f t="shared" si="69"/>
        <v>1.7015873015873015</v>
      </c>
      <c r="BH136" s="35">
        <f t="shared" si="70"/>
        <v>43725.047619047618</v>
      </c>
    </row>
    <row r="137" spans="1:60" x14ac:dyDescent="0.25">
      <c r="A137" s="119">
        <v>6953156275522</v>
      </c>
      <c r="B137" s="99">
        <v>738068</v>
      </c>
      <c r="C137" s="100" t="s">
        <v>143</v>
      </c>
      <c r="D137" s="100" t="s">
        <v>446</v>
      </c>
      <c r="E137" s="101">
        <v>28.72</v>
      </c>
      <c r="F137" s="101">
        <v>59.5</v>
      </c>
      <c r="G137" s="112">
        <v>129</v>
      </c>
      <c r="H137" s="261"/>
      <c r="I137" s="103">
        <v>0</v>
      </c>
      <c r="J137" s="104">
        <f t="shared" si="52"/>
        <v>0</v>
      </c>
      <c r="K137" s="104">
        <f t="shared" si="64"/>
        <v>0</v>
      </c>
      <c r="L137" s="103">
        <v>1</v>
      </c>
      <c r="M137" s="104">
        <f t="shared" si="54"/>
        <v>28.72</v>
      </c>
      <c r="N137" s="104">
        <f t="shared" si="55"/>
        <v>59.5</v>
      </c>
      <c r="O137" s="103">
        <v>0</v>
      </c>
      <c r="P137" s="104">
        <f t="shared" si="56"/>
        <v>0</v>
      </c>
      <c r="Q137" s="104">
        <f t="shared" si="57"/>
        <v>0</v>
      </c>
      <c r="R137" s="103">
        <v>0</v>
      </c>
      <c r="S137" s="104">
        <f t="shared" si="58"/>
        <v>0</v>
      </c>
      <c r="T137" s="104">
        <f t="shared" si="59"/>
        <v>0</v>
      </c>
      <c r="U137" s="103">
        <v>0</v>
      </c>
      <c r="V137" s="104">
        <f t="shared" si="60"/>
        <v>0</v>
      </c>
      <c r="W137" s="104">
        <f t="shared" si="62"/>
        <v>0</v>
      </c>
      <c r="X137" s="103">
        <v>0</v>
      </c>
      <c r="Y137" s="104">
        <f t="shared" si="61"/>
        <v>0</v>
      </c>
      <c r="Z137" s="104">
        <f t="shared" si="63"/>
        <v>0</v>
      </c>
      <c r="AA137" s="104">
        <v>0</v>
      </c>
      <c r="AB137" s="289">
        <f t="shared" si="71"/>
        <v>0</v>
      </c>
      <c r="AC137" s="289">
        <f t="shared" si="72"/>
        <v>0</v>
      </c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268"/>
      <c r="AT137" s="104">
        <v>7</v>
      </c>
      <c r="AU137" s="104">
        <v>3</v>
      </c>
      <c r="AV137" s="268"/>
      <c r="AW137" s="52">
        <f t="shared" si="73"/>
        <v>1</v>
      </c>
      <c r="AX137" s="104">
        <f t="shared" si="50"/>
        <v>28.72</v>
      </c>
      <c r="AY137" s="106">
        <f t="shared" si="51"/>
        <v>59.5</v>
      </c>
      <c r="AZ137" s="42">
        <f t="shared" si="74"/>
        <v>4.9751243781094526E-3</v>
      </c>
      <c r="BA137" s="37">
        <f t="shared" si="75"/>
        <v>0.14925373134328357</v>
      </c>
      <c r="BB137" s="63">
        <f t="shared" si="65"/>
        <v>8.8805970149253728</v>
      </c>
      <c r="BC137" s="103">
        <v>0</v>
      </c>
      <c r="BD137" s="37">
        <f t="shared" si="66"/>
        <v>0</v>
      </c>
      <c r="BE137" s="37">
        <f t="shared" si="67"/>
        <v>0</v>
      </c>
      <c r="BF137" s="37">
        <f t="shared" si="68"/>
        <v>0</v>
      </c>
      <c r="BG137" s="52">
        <f t="shared" si="69"/>
        <v>0</v>
      </c>
      <c r="BH137" s="35">
        <f t="shared" si="70"/>
        <v>43674</v>
      </c>
    </row>
    <row r="138" spans="1:60" x14ac:dyDescent="0.25">
      <c r="A138" s="119">
        <v>6953156275515</v>
      </c>
      <c r="B138" s="99">
        <v>738069</v>
      </c>
      <c r="C138" s="100" t="s">
        <v>144</v>
      </c>
      <c r="D138" s="100" t="s">
        <v>447</v>
      </c>
      <c r="E138" s="101">
        <v>28.719999999999995</v>
      </c>
      <c r="F138" s="101">
        <v>59.5</v>
      </c>
      <c r="G138" s="112">
        <v>129</v>
      </c>
      <c r="H138" s="261"/>
      <c r="I138" s="103">
        <v>0</v>
      </c>
      <c r="J138" s="104">
        <f t="shared" si="52"/>
        <v>0</v>
      </c>
      <c r="K138" s="104">
        <f t="shared" si="64"/>
        <v>0</v>
      </c>
      <c r="L138" s="103">
        <v>0</v>
      </c>
      <c r="M138" s="104">
        <f t="shared" si="54"/>
        <v>0</v>
      </c>
      <c r="N138" s="104">
        <f t="shared" si="55"/>
        <v>0</v>
      </c>
      <c r="O138" s="103">
        <v>0</v>
      </c>
      <c r="P138" s="104">
        <f t="shared" si="56"/>
        <v>0</v>
      </c>
      <c r="Q138" s="104">
        <f t="shared" si="57"/>
        <v>0</v>
      </c>
      <c r="R138" s="103">
        <v>0</v>
      </c>
      <c r="S138" s="104">
        <f t="shared" si="58"/>
        <v>0</v>
      </c>
      <c r="T138" s="104">
        <f t="shared" si="59"/>
        <v>0</v>
      </c>
      <c r="U138" s="103">
        <v>0</v>
      </c>
      <c r="V138" s="104">
        <f t="shared" si="60"/>
        <v>0</v>
      </c>
      <c r="W138" s="104">
        <f t="shared" si="62"/>
        <v>0</v>
      </c>
      <c r="X138" s="103">
        <v>0</v>
      </c>
      <c r="Y138" s="104">
        <f t="shared" si="61"/>
        <v>0</v>
      </c>
      <c r="Z138" s="104">
        <f t="shared" si="63"/>
        <v>0</v>
      </c>
      <c r="AA138" s="104">
        <v>0</v>
      </c>
      <c r="AB138" s="289">
        <f t="shared" si="71"/>
        <v>0</v>
      </c>
      <c r="AC138" s="289">
        <f t="shared" si="72"/>
        <v>0</v>
      </c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268"/>
      <c r="AT138" s="104">
        <v>7</v>
      </c>
      <c r="AU138" s="104">
        <v>3</v>
      </c>
      <c r="AV138" s="268"/>
      <c r="AW138" s="52">
        <f t="shared" si="73"/>
        <v>0</v>
      </c>
      <c r="AX138" s="104">
        <f t="shared" si="50"/>
        <v>0</v>
      </c>
      <c r="AY138" s="106">
        <f t="shared" si="51"/>
        <v>0</v>
      </c>
      <c r="AZ138" s="42">
        <f t="shared" si="74"/>
        <v>0</v>
      </c>
      <c r="BA138" s="37">
        <f t="shared" si="75"/>
        <v>0</v>
      </c>
      <c r="BB138" s="63">
        <f t="shared" si="65"/>
        <v>0</v>
      </c>
      <c r="BC138" s="103">
        <v>0</v>
      </c>
      <c r="BD138" s="37">
        <f t="shared" si="66"/>
        <v>0</v>
      </c>
      <c r="BE138" s="37" t="str">
        <f t="shared" si="67"/>
        <v>-</v>
      </c>
      <c r="BF138" s="37" t="str">
        <f t="shared" si="68"/>
        <v>-</v>
      </c>
      <c r="BG138" s="52" t="str">
        <f t="shared" si="69"/>
        <v>-</v>
      </c>
      <c r="BH138" s="35" t="str">
        <f t="shared" si="70"/>
        <v>-</v>
      </c>
    </row>
    <row r="139" spans="1:60" x14ac:dyDescent="0.25">
      <c r="A139" s="119">
        <v>6953156280816</v>
      </c>
      <c r="B139" s="99">
        <v>738071</v>
      </c>
      <c r="C139" s="100" t="s">
        <v>145</v>
      </c>
      <c r="D139" s="100" t="s">
        <v>448</v>
      </c>
      <c r="E139" s="101">
        <v>12.619999999999996</v>
      </c>
      <c r="F139" s="101">
        <v>24.5</v>
      </c>
      <c r="G139" s="112">
        <v>49</v>
      </c>
      <c r="H139" s="261"/>
      <c r="I139" s="103">
        <v>2</v>
      </c>
      <c r="J139" s="104">
        <f t="shared" si="52"/>
        <v>25.239999999999991</v>
      </c>
      <c r="K139" s="104">
        <f t="shared" si="64"/>
        <v>49</v>
      </c>
      <c r="L139" s="103">
        <v>0</v>
      </c>
      <c r="M139" s="104">
        <f t="shared" si="54"/>
        <v>0</v>
      </c>
      <c r="N139" s="104">
        <f t="shared" si="55"/>
        <v>0</v>
      </c>
      <c r="O139" s="103">
        <v>0</v>
      </c>
      <c r="P139" s="104">
        <f t="shared" si="56"/>
        <v>0</v>
      </c>
      <c r="Q139" s="104">
        <f t="shared" si="57"/>
        <v>0</v>
      </c>
      <c r="R139" s="103">
        <v>0</v>
      </c>
      <c r="S139" s="104">
        <f t="shared" si="58"/>
        <v>0</v>
      </c>
      <c r="T139" s="104">
        <f t="shared" si="59"/>
        <v>0</v>
      </c>
      <c r="U139" s="103">
        <v>0</v>
      </c>
      <c r="V139" s="104">
        <f t="shared" si="60"/>
        <v>0</v>
      </c>
      <c r="W139" s="104">
        <f t="shared" si="62"/>
        <v>0</v>
      </c>
      <c r="X139" s="103">
        <v>0</v>
      </c>
      <c r="Y139" s="104">
        <f t="shared" si="61"/>
        <v>0</v>
      </c>
      <c r="Z139" s="104">
        <f t="shared" si="63"/>
        <v>0</v>
      </c>
      <c r="AA139" s="104">
        <v>0</v>
      </c>
      <c r="AB139" s="289">
        <f t="shared" si="71"/>
        <v>0</v>
      </c>
      <c r="AC139" s="289">
        <f t="shared" si="72"/>
        <v>0</v>
      </c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268"/>
      <c r="AT139" s="104">
        <v>7</v>
      </c>
      <c r="AU139" s="104">
        <v>3</v>
      </c>
      <c r="AV139" s="268"/>
      <c r="AW139" s="52">
        <f t="shared" si="73"/>
        <v>2</v>
      </c>
      <c r="AX139" s="104">
        <f t="shared" si="50"/>
        <v>25.239999999999991</v>
      </c>
      <c r="AY139" s="106">
        <f t="shared" si="51"/>
        <v>49</v>
      </c>
      <c r="AZ139" s="42">
        <f t="shared" si="74"/>
        <v>9.9502487562189053E-3</v>
      </c>
      <c r="BA139" s="37">
        <f t="shared" si="75"/>
        <v>0.29850746268656714</v>
      </c>
      <c r="BB139" s="63">
        <f t="shared" si="65"/>
        <v>7.3134328358208949</v>
      </c>
      <c r="BC139" s="103">
        <v>0</v>
      </c>
      <c r="BD139" s="37">
        <f t="shared" si="66"/>
        <v>0</v>
      </c>
      <c r="BE139" s="37">
        <f t="shared" si="67"/>
        <v>0</v>
      </c>
      <c r="BF139" s="37">
        <f t="shared" si="68"/>
        <v>0</v>
      </c>
      <c r="BG139" s="52">
        <f t="shared" si="69"/>
        <v>0</v>
      </c>
      <c r="BH139" s="35">
        <f t="shared" si="70"/>
        <v>43674</v>
      </c>
    </row>
    <row r="140" spans="1:60" x14ac:dyDescent="0.25">
      <c r="A140" s="119">
        <v>6953156280809</v>
      </c>
      <c r="B140" s="99">
        <v>738072</v>
      </c>
      <c r="C140" s="100" t="s">
        <v>146</v>
      </c>
      <c r="D140" s="100" t="s">
        <v>449</v>
      </c>
      <c r="E140" s="101">
        <v>12.62</v>
      </c>
      <c r="F140" s="101">
        <v>24.5</v>
      </c>
      <c r="G140" s="112">
        <v>49</v>
      </c>
      <c r="H140" s="261"/>
      <c r="I140" s="103">
        <v>2</v>
      </c>
      <c r="J140" s="104">
        <f t="shared" si="52"/>
        <v>25.24</v>
      </c>
      <c r="K140" s="104">
        <f t="shared" si="64"/>
        <v>49</v>
      </c>
      <c r="L140" s="103">
        <v>0</v>
      </c>
      <c r="M140" s="104">
        <f t="shared" si="54"/>
        <v>0</v>
      </c>
      <c r="N140" s="104">
        <f t="shared" si="55"/>
        <v>0</v>
      </c>
      <c r="O140" s="103">
        <v>0</v>
      </c>
      <c r="P140" s="104">
        <f t="shared" si="56"/>
        <v>0</v>
      </c>
      <c r="Q140" s="104">
        <f t="shared" si="57"/>
        <v>0</v>
      </c>
      <c r="R140" s="103">
        <v>0</v>
      </c>
      <c r="S140" s="104">
        <f t="shared" si="58"/>
        <v>0</v>
      </c>
      <c r="T140" s="104">
        <f t="shared" si="59"/>
        <v>0</v>
      </c>
      <c r="U140" s="103">
        <v>1</v>
      </c>
      <c r="V140" s="104">
        <f t="shared" si="60"/>
        <v>12.62</v>
      </c>
      <c r="W140" s="104">
        <f t="shared" si="62"/>
        <v>24.5</v>
      </c>
      <c r="X140" s="103">
        <v>0</v>
      </c>
      <c r="Y140" s="104">
        <f t="shared" si="61"/>
        <v>0</v>
      </c>
      <c r="Z140" s="104">
        <f t="shared" si="63"/>
        <v>0</v>
      </c>
      <c r="AA140" s="104">
        <v>0</v>
      </c>
      <c r="AB140" s="289">
        <f t="shared" si="71"/>
        <v>0</v>
      </c>
      <c r="AC140" s="289">
        <f t="shared" si="72"/>
        <v>0</v>
      </c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268"/>
      <c r="AT140" s="104">
        <v>7</v>
      </c>
      <c r="AU140" s="104">
        <v>3</v>
      </c>
      <c r="AV140" s="268"/>
      <c r="AW140" s="52">
        <f t="shared" si="73"/>
        <v>3</v>
      </c>
      <c r="AX140" s="104">
        <f t="shared" si="50"/>
        <v>37.86</v>
      </c>
      <c r="AY140" s="106">
        <f t="shared" si="51"/>
        <v>73.5</v>
      </c>
      <c r="AZ140" s="42">
        <f t="shared" si="74"/>
        <v>1.4925373134328358E-2</v>
      </c>
      <c r="BA140" s="37">
        <f t="shared" si="75"/>
        <v>0.44776119402985076</v>
      </c>
      <c r="BB140" s="63">
        <f t="shared" si="65"/>
        <v>10.970149253731345</v>
      </c>
      <c r="BC140" s="103">
        <v>0</v>
      </c>
      <c r="BD140" s="37">
        <f t="shared" si="66"/>
        <v>0</v>
      </c>
      <c r="BE140" s="37">
        <f t="shared" si="67"/>
        <v>0</v>
      </c>
      <c r="BF140" s="37">
        <f t="shared" si="68"/>
        <v>0</v>
      </c>
      <c r="BG140" s="52">
        <f t="shared" si="69"/>
        <v>0</v>
      </c>
      <c r="BH140" s="35">
        <f t="shared" si="70"/>
        <v>43674</v>
      </c>
    </row>
    <row r="141" spans="1:60" x14ac:dyDescent="0.25">
      <c r="A141" s="119">
        <v>6953156280793</v>
      </c>
      <c r="B141" s="99">
        <v>738073</v>
      </c>
      <c r="C141" s="100" t="s">
        <v>147</v>
      </c>
      <c r="D141" s="100" t="s">
        <v>450</v>
      </c>
      <c r="E141" s="101">
        <v>12.63</v>
      </c>
      <c r="F141" s="101">
        <v>24.5</v>
      </c>
      <c r="G141" s="112">
        <v>49</v>
      </c>
      <c r="H141" s="261"/>
      <c r="I141" s="103">
        <v>1</v>
      </c>
      <c r="J141" s="104">
        <f t="shared" si="52"/>
        <v>12.63</v>
      </c>
      <c r="K141" s="104">
        <f t="shared" si="64"/>
        <v>24.5</v>
      </c>
      <c r="L141" s="103">
        <v>0</v>
      </c>
      <c r="M141" s="104">
        <f t="shared" si="54"/>
        <v>0</v>
      </c>
      <c r="N141" s="104">
        <f t="shared" si="55"/>
        <v>0</v>
      </c>
      <c r="O141" s="103">
        <v>2</v>
      </c>
      <c r="P141" s="104">
        <f t="shared" si="56"/>
        <v>25.26</v>
      </c>
      <c r="Q141" s="104">
        <f t="shared" si="57"/>
        <v>49</v>
      </c>
      <c r="R141" s="103">
        <v>1</v>
      </c>
      <c r="S141" s="104">
        <f t="shared" si="58"/>
        <v>12.63</v>
      </c>
      <c r="T141" s="104">
        <f t="shared" si="59"/>
        <v>24.5</v>
      </c>
      <c r="U141" s="103">
        <v>0</v>
      </c>
      <c r="V141" s="104">
        <f t="shared" si="60"/>
        <v>0</v>
      </c>
      <c r="W141" s="104">
        <f t="shared" si="62"/>
        <v>0</v>
      </c>
      <c r="X141" s="103">
        <v>0</v>
      </c>
      <c r="Y141" s="104">
        <f t="shared" si="61"/>
        <v>0</v>
      </c>
      <c r="Z141" s="104">
        <f t="shared" si="63"/>
        <v>0</v>
      </c>
      <c r="AA141" s="104">
        <v>0</v>
      </c>
      <c r="AB141" s="289">
        <f t="shared" si="71"/>
        <v>0</v>
      </c>
      <c r="AC141" s="289">
        <f t="shared" si="72"/>
        <v>0</v>
      </c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268"/>
      <c r="AT141" s="104">
        <v>7</v>
      </c>
      <c r="AU141" s="104">
        <v>3</v>
      </c>
      <c r="AV141" s="268"/>
      <c r="AW141" s="52">
        <f t="shared" si="73"/>
        <v>4</v>
      </c>
      <c r="AX141" s="104">
        <f t="shared" si="50"/>
        <v>50.52</v>
      </c>
      <c r="AY141" s="106">
        <f t="shared" si="51"/>
        <v>98</v>
      </c>
      <c r="AZ141" s="42">
        <f t="shared" si="74"/>
        <v>1.9900497512437811E-2</v>
      </c>
      <c r="BA141" s="37">
        <f t="shared" si="75"/>
        <v>0.59701492537313428</v>
      </c>
      <c r="BB141" s="63">
        <f t="shared" si="65"/>
        <v>14.62686567164179</v>
      </c>
      <c r="BC141" s="103">
        <v>0</v>
      </c>
      <c r="BD141" s="37">
        <f t="shared" si="66"/>
        <v>0</v>
      </c>
      <c r="BE141" s="37">
        <f t="shared" si="67"/>
        <v>0</v>
      </c>
      <c r="BF141" s="37">
        <f t="shared" si="68"/>
        <v>0</v>
      </c>
      <c r="BG141" s="52">
        <f t="shared" si="69"/>
        <v>0</v>
      </c>
      <c r="BH141" s="35">
        <f t="shared" si="70"/>
        <v>43674</v>
      </c>
    </row>
    <row r="142" spans="1:60" x14ac:dyDescent="0.25">
      <c r="A142" s="119">
        <v>6953156270961</v>
      </c>
      <c r="B142" s="99">
        <v>738074</v>
      </c>
      <c r="C142" s="100" t="s">
        <v>148</v>
      </c>
      <c r="D142" s="100" t="s">
        <v>451</v>
      </c>
      <c r="E142" s="101">
        <v>161.90999999999917</v>
      </c>
      <c r="F142" s="101">
        <v>344.5</v>
      </c>
      <c r="G142" s="112">
        <v>719</v>
      </c>
      <c r="H142" s="261"/>
      <c r="I142" s="103">
        <v>1</v>
      </c>
      <c r="J142" s="104">
        <f t="shared" si="52"/>
        <v>161.90999999999917</v>
      </c>
      <c r="K142" s="104">
        <f t="shared" si="64"/>
        <v>344.5</v>
      </c>
      <c r="L142" s="103">
        <v>1</v>
      </c>
      <c r="M142" s="104">
        <f t="shared" si="54"/>
        <v>161.90999999999917</v>
      </c>
      <c r="N142" s="104">
        <f t="shared" si="55"/>
        <v>344.5</v>
      </c>
      <c r="O142" s="103">
        <v>1</v>
      </c>
      <c r="P142" s="104">
        <f t="shared" si="56"/>
        <v>161.90999999999917</v>
      </c>
      <c r="Q142" s="104">
        <f t="shared" si="57"/>
        <v>344.5</v>
      </c>
      <c r="R142" s="103">
        <v>0</v>
      </c>
      <c r="S142" s="104">
        <f t="shared" si="58"/>
        <v>0</v>
      </c>
      <c r="T142" s="104">
        <f t="shared" si="59"/>
        <v>0</v>
      </c>
      <c r="U142" s="103">
        <v>0</v>
      </c>
      <c r="V142" s="104">
        <f t="shared" si="60"/>
        <v>0</v>
      </c>
      <c r="W142" s="104">
        <f t="shared" si="62"/>
        <v>0</v>
      </c>
      <c r="X142" s="103">
        <v>0</v>
      </c>
      <c r="Y142" s="104">
        <f t="shared" si="61"/>
        <v>0</v>
      </c>
      <c r="Z142" s="104">
        <f t="shared" si="63"/>
        <v>0</v>
      </c>
      <c r="AA142" s="104">
        <v>0</v>
      </c>
      <c r="AB142" s="289">
        <f t="shared" si="71"/>
        <v>0</v>
      </c>
      <c r="AC142" s="289">
        <f t="shared" si="72"/>
        <v>0</v>
      </c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268"/>
      <c r="AT142" s="104">
        <v>7</v>
      </c>
      <c r="AU142" s="104">
        <v>3</v>
      </c>
      <c r="AV142" s="268"/>
      <c r="AW142" s="52">
        <f t="shared" si="73"/>
        <v>3</v>
      </c>
      <c r="AX142" s="104">
        <f t="shared" si="50"/>
        <v>485.72999999999752</v>
      </c>
      <c r="AY142" s="106">
        <f t="shared" si="51"/>
        <v>1033.5</v>
      </c>
      <c r="AZ142" s="42">
        <f t="shared" si="74"/>
        <v>1.4925373134328358E-2</v>
      </c>
      <c r="BA142" s="37">
        <f t="shared" si="75"/>
        <v>0.44776119402985076</v>
      </c>
      <c r="BB142" s="63">
        <f t="shared" si="65"/>
        <v>154.25373134328359</v>
      </c>
      <c r="BC142" s="103">
        <v>0</v>
      </c>
      <c r="BD142" s="37">
        <f t="shared" si="66"/>
        <v>0</v>
      </c>
      <c r="BE142" s="37">
        <f t="shared" si="67"/>
        <v>0</v>
      </c>
      <c r="BF142" s="37">
        <f t="shared" si="68"/>
        <v>0</v>
      </c>
      <c r="BG142" s="52">
        <f t="shared" si="69"/>
        <v>0</v>
      </c>
      <c r="BH142" s="35">
        <f t="shared" si="70"/>
        <v>43674</v>
      </c>
    </row>
    <row r="143" spans="1:60" x14ac:dyDescent="0.25">
      <c r="A143" s="119">
        <v>6953156261631</v>
      </c>
      <c r="B143" s="99">
        <v>738075</v>
      </c>
      <c r="C143" s="100" t="s">
        <v>149</v>
      </c>
      <c r="D143" s="100" t="s">
        <v>452</v>
      </c>
      <c r="E143" s="101">
        <v>65</v>
      </c>
      <c r="F143" s="101">
        <v>129.5</v>
      </c>
      <c r="G143" s="112">
        <v>269</v>
      </c>
      <c r="H143" s="261"/>
      <c r="I143" s="103">
        <v>1</v>
      </c>
      <c r="J143" s="104">
        <f t="shared" si="52"/>
        <v>65</v>
      </c>
      <c r="K143" s="104">
        <f t="shared" si="64"/>
        <v>129.5</v>
      </c>
      <c r="L143" s="103">
        <v>0</v>
      </c>
      <c r="M143" s="104">
        <f t="shared" si="54"/>
        <v>0</v>
      </c>
      <c r="N143" s="104">
        <f t="shared" si="55"/>
        <v>0</v>
      </c>
      <c r="O143" s="103">
        <v>0</v>
      </c>
      <c r="P143" s="104">
        <f t="shared" si="56"/>
        <v>0</v>
      </c>
      <c r="Q143" s="104">
        <f t="shared" si="57"/>
        <v>0</v>
      </c>
      <c r="R143" s="103">
        <v>0</v>
      </c>
      <c r="S143" s="104">
        <f t="shared" si="58"/>
        <v>0</v>
      </c>
      <c r="T143" s="104">
        <f t="shared" si="59"/>
        <v>0</v>
      </c>
      <c r="U143" s="103">
        <v>0</v>
      </c>
      <c r="V143" s="104">
        <f t="shared" si="60"/>
        <v>0</v>
      </c>
      <c r="W143" s="104">
        <f t="shared" si="62"/>
        <v>0</v>
      </c>
      <c r="X143" s="103">
        <v>0</v>
      </c>
      <c r="Y143" s="104">
        <f t="shared" si="61"/>
        <v>0</v>
      </c>
      <c r="Z143" s="104">
        <f t="shared" si="63"/>
        <v>0</v>
      </c>
      <c r="AA143" s="104">
        <v>0</v>
      </c>
      <c r="AB143" s="289">
        <f t="shared" si="71"/>
        <v>0</v>
      </c>
      <c r="AC143" s="289">
        <f t="shared" si="72"/>
        <v>0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268"/>
      <c r="AT143" s="104">
        <v>7</v>
      </c>
      <c r="AU143" s="104">
        <v>3</v>
      </c>
      <c r="AV143" s="268"/>
      <c r="AW143" s="52">
        <f t="shared" si="73"/>
        <v>1</v>
      </c>
      <c r="AX143" s="104">
        <f t="shared" si="50"/>
        <v>65</v>
      </c>
      <c r="AY143" s="106">
        <f t="shared" si="51"/>
        <v>129.5</v>
      </c>
      <c r="AZ143" s="42">
        <f t="shared" si="74"/>
        <v>4.9751243781094526E-3</v>
      </c>
      <c r="BA143" s="37">
        <f t="shared" si="75"/>
        <v>0.14925373134328357</v>
      </c>
      <c r="BB143" s="63">
        <f t="shared" si="65"/>
        <v>19.328358208955223</v>
      </c>
      <c r="BC143" s="103">
        <v>1</v>
      </c>
      <c r="BD143" s="37">
        <f t="shared" si="66"/>
        <v>129.5</v>
      </c>
      <c r="BE143" s="37">
        <f t="shared" si="67"/>
        <v>201</v>
      </c>
      <c r="BF143" s="37">
        <f t="shared" si="68"/>
        <v>28.714285714285715</v>
      </c>
      <c r="BG143" s="52">
        <f t="shared" si="69"/>
        <v>6.7</v>
      </c>
      <c r="BH143" s="35">
        <f t="shared" si="70"/>
        <v>43875</v>
      </c>
    </row>
    <row r="144" spans="1:60" x14ac:dyDescent="0.25">
      <c r="A144" s="119">
        <v>6953156258396</v>
      </c>
      <c r="B144" s="99">
        <v>738076</v>
      </c>
      <c r="C144" s="116" t="s">
        <v>150</v>
      </c>
      <c r="D144" s="116" t="s">
        <v>453</v>
      </c>
      <c r="E144" s="101">
        <v>61</v>
      </c>
      <c r="F144" s="101">
        <v>124.5</v>
      </c>
      <c r="G144" s="112">
        <v>259</v>
      </c>
      <c r="H144" s="261"/>
      <c r="I144" s="103">
        <v>0</v>
      </c>
      <c r="J144" s="104">
        <f t="shared" si="52"/>
        <v>0</v>
      </c>
      <c r="K144" s="104">
        <f t="shared" si="64"/>
        <v>0</v>
      </c>
      <c r="L144" s="103">
        <v>0</v>
      </c>
      <c r="M144" s="104">
        <f t="shared" si="54"/>
        <v>0</v>
      </c>
      <c r="N144" s="104">
        <f t="shared" si="55"/>
        <v>0</v>
      </c>
      <c r="O144" s="103">
        <v>0</v>
      </c>
      <c r="P144" s="104">
        <f t="shared" si="56"/>
        <v>0</v>
      </c>
      <c r="Q144" s="104">
        <f t="shared" si="57"/>
        <v>0</v>
      </c>
      <c r="R144" s="103">
        <v>0</v>
      </c>
      <c r="S144" s="104">
        <f t="shared" si="58"/>
        <v>0</v>
      </c>
      <c r="T144" s="104">
        <f t="shared" si="59"/>
        <v>0</v>
      </c>
      <c r="U144" s="103">
        <v>0</v>
      </c>
      <c r="V144" s="104">
        <f t="shared" si="60"/>
        <v>0</v>
      </c>
      <c r="W144" s="104">
        <f t="shared" si="62"/>
        <v>0</v>
      </c>
      <c r="X144" s="103">
        <v>0</v>
      </c>
      <c r="Y144" s="104">
        <f t="shared" si="61"/>
        <v>0</v>
      </c>
      <c r="Z144" s="104">
        <f t="shared" si="63"/>
        <v>0</v>
      </c>
      <c r="AA144" s="104">
        <v>0</v>
      </c>
      <c r="AB144" s="289">
        <f t="shared" si="71"/>
        <v>0</v>
      </c>
      <c r="AC144" s="289">
        <f t="shared" si="72"/>
        <v>0</v>
      </c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268"/>
      <c r="AT144" s="104">
        <v>7</v>
      </c>
      <c r="AU144" s="104">
        <v>3</v>
      </c>
      <c r="AV144" s="268"/>
      <c r="AW144" s="52">
        <f t="shared" si="73"/>
        <v>0</v>
      </c>
      <c r="AX144" s="104">
        <f t="shared" si="50"/>
        <v>0</v>
      </c>
      <c r="AY144" s="106">
        <f t="shared" si="51"/>
        <v>0</v>
      </c>
      <c r="AZ144" s="42">
        <f t="shared" si="74"/>
        <v>0</v>
      </c>
      <c r="BA144" s="37">
        <f t="shared" si="75"/>
        <v>0</v>
      </c>
      <c r="BB144" s="63">
        <f t="shared" si="65"/>
        <v>0</v>
      </c>
      <c r="BC144" s="103">
        <v>0</v>
      </c>
      <c r="BD144" s="37">
        <f t="shared" si="66"/>
        <v>0</v>
      </c>
      <c r="BE144" s="37" t="str">
        <f t="shared" si="67"/>
        <v>-</v>
      </c>
      <c r="BF144" s="37" t="str">
        <f t="shared" si="68"/>
        <v>-</v>
      </c>
      <c r="BG144" s="52" t="str">
        <f t="shared" si="69"/>
        <v>-</v>
      </c>
      <c r="BH144" s="35" t="str">
        <f t="shared" si="70"/>
        <v>-</v>
      </c>
    </row>
    <row r="145" spans="1:60" x14ac:dyDescent="0.25">
      <c r="A145" s="119">
        <v>6953156270954</v>
      </c>
      <c r="B145" s="99">
        <v>738077</v>
      </c>
      <c r="C145" s="100" t="s">
        <v>151</v>
      </c>
      <c r="D145" s="100" t="s">
        <v>454</v>
      </c>
      <c r="E145" s="101">
        <v>40.99</v>
      </c>
      <c r="F145" s="101">
        <v>89.5</v>
      </c>
      <c r="G145" s="112">
        <v>189</v>
      </c>
      <c r="H145" s="261"/>
      <c r="I145" s="103">
        <v>3</v>
      </c>
      <c r="J145" s="104">
        <f t="shared" si="52"/>
        <v>122.97</v>
      </c>
      <c r="K145" s="104">
        <f t="shared" si="64"/>
        <v>268.5</v>
      </c>
      <c r="L145" s="103">
        <v>2</v>
      </c>
      <c r="M145" s="104">
        <f t="shared" si="54"/>
        <v>81.98</v>
      </c>
      <c r="N145" s="104">
        <f t="shared" si="55"/>
        <v>179</v>
      </c>
      <c r="O145" s="103">
        <v>4</v>
      </c>
      <c r="P145" s="104">
        <f t="shared" si="56"/>
        <v>163.96</v>
      </c>
      <c r="Q145" s="104">
        <f t="shared" si="57"/>
        <v>358</v>
      </c>
      <c r="R145" s="103">
        <v>0</v>
      </c>
      <c r="S145" s="104">
        <f t="shared" si="58"/>
        <v>0</v>
      </c>
      <c r="T145" s="104">
        <f t="shared" si="59"/>
        <v>0</v>
      </c>
      <c r="U145" s="103">
        <v>1</v>
      </c>
      <c r="V145" s="104">
        <f t="shared" si="60"/>
        <v>40.99</v>
      </c>
      <c r="W145" s="104">
        <f t="shared" si="62"/>
        <v>89.5</v>
      </c>
      <c r="X145" s="103">
        <v>0</v>
      </c>
      <c r="Y145" s="104">
        <f t="shared" si="61"/>
        <v>0</v>
      </c>
      <c r="Z145" s="104">
        <f t="shared" si="63"/>
        <v>0</v>
      </c>
      <c r="AA145" s="104">
        <v>0</v>
      </c>
      <c r="AB145" s="289">
        <f t="shared" si="71"/>
        <v>0</v>
      </c>
      <c r="AC145" s="289">
        <f t="shared" si="72"/>
        <v>0</v>
      </c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268"/>
      <c r="AT145" s="104">
        <v>7</v>
      </c>
      <c r="AU145" s="104">
        <v>3</v>
      </c>
      <c r="AV145" s="268"/>
      <c r="AW145" s="52">
        <f t="shared" si="73"/>
        <v>10</v>
      </c>
      <c r="AX145" s="104">
        <f t="shared" si="50"/>
        <v>409.90000000000003</v>
      </c>
      <c r="AY145" s="106">
        <f t="shared" si="51"/>
        <v>895</v>
      </c>
      <c r="AZ145" s="42">
        <f t="shared" si="74"/>
        <v>4.975124378109453E-2</v>
      </c>
      <c r="BA145" s="37">
        <f t="shared" si="75"/>
        <v>1.4925373134328359</v>
      </c>
      <c r="BB145" s="63">
        <f t="shared" si="65"/>
        <v>133.58208955223881</v>
      </c>
      <c r="BC145" s="103">
        <v>1</v>
      </c>
      <c r="BD145" s="37">
        <f t="shared" si="66"/>
        <v>89.5</v>
      </c>
      <c r="BE145" s="37">
        <f t="shared" si="67"/>
        <v>20.099999999999998</v>
      </c>
      <c r="BF145" s="37">
        <f t="shared" si="68"/>
        <v>2.871428571428571</v>
      </c>
      <c r="BG145" s="52">
        <f t="shared" si="69"/>
        <v>0.66999999999999993</v>
      </c>
      <c r="BH145" s="35">
        <f t="shared" si="70"/>
        <v>43694.1</v>
      </c>
    </row>
    <row r="146" spans="1:60" x14ac:dyDescent="0.25">
      <c r="A146" s="119">
        <v>6953156284647</v>
      </c>
      <c r="B146" s="99">
        <v>738078</v>
      </c>
      <c r="C146" s="100" t="s">
        <v>152</v>
      </c>
      <c r="D146" s="100" t="s">
        <v>455</v>
      </c>
      <c r="E146" s="101">
        <v>9.509999999999998</v>
      </c>
      <c r="F146" s="101">
        <v>24.5</v>
      </c>
      <c r="G146" s="112">
        <v>49</v>
      </c>
      <c r="H146" s="261"/>
      <c r="I146" s="103">
        <v>89</v>
      </c>
      <c r="J146" s="104">
        <f t="shared" si="52"/>
        <v>846.38999999999987</v>
      </c>
      <c r="K146" s="104">
        <f t="shared" si="64"/>
        <v>2180.5</v>
      </c>
      <c r="L146" s="103">
        <v>35</v>
      </c>
      <c r="M146" s="104">
        <f t="shared" si="54"/>
        <v>332.84999999999991</v>
      </c>
      <c r="N146" s="104">
        <f t="shared" si="55"/>
        <v>857.5</v>
      </c>
      <c r="O146" s="103">
        <v>30</v>
      </c>
      <c r="P146" s="104">
        <f t="shared" si="56"/>
        <v>285.29999999999995</v>
      </c>
      <c r="Q146" s="104">
        <f t="shared" si="57"/>
        <v>735</v>
      </c>
      <c r="R146" s="103">
        <v>29</v>
      </c>
      <c r="S146" s="104">
        <f t="shared" si="58"/>
        <v>275.78999999999996</v>
      </c>
      <c r="T146" s="104">
        <f t="shared" si="59"/>
        <v>710.5</v>
      </c>
      <c r="U146" s="103">
        <v>31</v>
      </c>
      <c r="V146" s="104">
        <f t="shared" si="60"/>
        <v>294.80999999999995</v>
      </c>
      <c r="W146" s="104">
        <f t="shared" si="62"/>
        <v>759.5</v>
      </c>
      <c r="X146" s="103">
        <v>38</v>
      </c>
      <c r="Y146" s="104">
        <f t="shared" si="61"/>
        <v>361.37999999999994</v>
      </c>
      <c r="Z146" s="104">
        <f t="shared" si="63"/>
        <v>931</v>
      </c>
      <c r="AA146" s="104">
        <v>18</v>
      </c>
      <c r="AB146" s="289">
        <f t="shared" si="71"/>
        <v>171.17999999999995</v>
      </c>
      <c r="AC146" s="289">
        <f t="shared" si="72"/>
        <v>441</v>
      </c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268"/>
      <c r="AT146" s="104">
        <v>7</v>
      </c>
      <c r="AU146" s="104">
        <v>3</v>
      </c>
      <c r="AV146" s="268"/>
      <c r="AW146" s="52">
        <f t="shared" si="73"/>
        <v>270</v>
      </c>
      <c r="AX146" s="104">
        <f t="shared" si="50"/>
        <v>2567.6999999999994</v>
      </c>
      <c r="AY146" s="106">
        <f t="shared" si="51"/>
        <v>6615</v>
      </c>
      <c r="AZ146" s="42">
        <f t="shared" si="74"/>
        <v>1.3432835820895523</v>
      </c>
      <c r="BA146" s="37">
        <f t="shared" si="75"/>
        <v>40.298507462686572</v>
      </c>
      <c r="BB146" s="63">
        <f t="shared" si="65"/>
        <v>987.313432835821</v>
      </c>
      <c r="BC146" s="103">
        <v>46</v>
      </c>
      <c r="BD146" s="37">
        <f t="shared" si="66"/>
        <v>1127</v>
      </c>
      <c r="BE146" s="37">
        <f t="shared" si="67"/>
        <v>34.24444444444444</v>
      </c>
      <c r="BF146" s="37">
        <f t="shared" si="68"/>
        <v>4.8920634920634916</v>
      </c>
      <c r="BG146" s="52">
        <f t="shared" si="69"/>
        <v>1.1414814814814813</v>
      </c>
      <c r="BH146" s="35">
        <f t="shared" si="70"/>
        <v>43708.244444444441</v>
      </c>
    </row>
    <row r="147" spans="1:60" x14ac:dyDescent="0.25">
      <c r="A147" s="119">
        <v>6953156282926</v>
      </c>
      <c r="B147" s="99">
        <v>738079</v>
      </c>
      <c r="C147" s="100" t="s">
        <v>153</v>
      </c>
      <c r="D147" s="100" t="s">
        <v>456</v>
      </c>
      <c r="E147" s="101">
        <v>23.460000000000004</v>
      </c>
      <c r="F147" s="101">
        <v>49.5</v>
      </c>
      <c r="G147" s="112">
        <v>99</v>
      </c>
      <c r="H147" s="261"/>
      <c r="I147" s="103">
        <v>4</v>
      </c>
      <c r="J147" s="104">
        <f t="shared" si="52"/>
        <v>93.840000000000018</v>
      </c>
      <c r="K147" s="104">
        <f t="shared" si="64"/>
        <v>198</v>
      </c>
      <c r="L147" s="103">
        <v>1</v>
      </c>
      <c r="M147" s="104">
        <f t="shared" si="54"/>
        <v>23.460000000000004</v>
      </c>
      <c r="N147" s="104">
        <f t="shared" si="55"/>
        <v>49.5</v>
      </c>
      <c r="O147" s="103">
        <v>4</v>
      </c>
      <c r="P147" s="104">
        <f t="shared" si="56"/>
        <v>93.840000000000018</v>
      </c>
      <c r="Q147" s="104">
        <f t="shared" si="57"/>
        <v>198</v>
      </c>
      <c r="R147" s="103">
        <v>1</v>
      </c>
      <c r="S147" s="104">
        <f t="shared" si="58"/>
        <v>23.460000000000004</v>
      </c>
      <c r="T147" s="104">
        <f t="shared" si="59"/>
        <v>49.5</v>
      </c>
      <c r="U147" s="103">
        <v>0</v>
      </c>
      <c r="V147" s="104">
        <f t="shared" si="60"/>
        <v>0</v>
      </c>
      <c r="W147" s="104">
        <f t="shared" si="62"/>
        <v>0</v>
      </c>
      <c r="X147" s="103">
        <v>0</v>
      </c>
      <c r="Y147" s="104">
        <f t="shared" si="61"/>
        <v>0</v>
      </c>
      <c r="Z147" s="104">
        <f t="shared" si="63"/>
        <v>0</v>
      </c>
      <c r="AA147" s="104">
        <v>0</v>
      </c>
      <c r="AB147" s="289">
        <f t="shared" si="71"/>
        <v>0</v>
      </c>
      <c r="AC147" s="289">
        <f t="shared" si="72"/>
        <v>0</v>
      </c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268"/>
      <c r="AT147" s="104">
        <v>7</v>
      </c>
      <c r="AU147" s="104">
        <v>3</v>
      </c>
      <c r="AV147" s="268"/>
      <c r="AW147" s="52">
        <f t="shared" si="73"/>
        <v>10</v>
      </c>
      <c r="AX147" s="104">
        <f t="shared" si="50"/>
        <v>234.60000000000005</v>
      </c>
      <c r="AY147" s="106">
        <f t="shared" si="51"/>
        <v>495</v>
      </c>
      <c r="AZ147" s="42">
        <f t="shared" si="74"/>
        <v>4.975124378109453E-2</v>
      </c>
      <c r="BA147" s="37">
        <f t="shared" si="75"/>
        <v>1.4925373134328359</v>
      </c>
      <c r="BB147" s="63">
        <f t="shared" si="65"/>
        <v>73.880597014925371</v>
      </c>
      <c r="BC147" s="103">
        <v>0</v>
      </c>
      <c r="BD147" s="37">
        <f t="shared" si="66"/>
        <v>0</v>
      </c>
      <c r="BE147" s="37">
        <f t="shared" si="67"/>
        <v>0</v>
      </c>
      <c r="BF147" s="37">
        <f t="shared" si="68"/>
        <v>0</v>
      </c>
      <c r="BG147" s="52">
        <f t="shared" si="69"/>
        <v>0</v>
      </c>
      <c r="BH147" s="35">
        <f t="shared" si="70"/>
        <v>43674</v>
      </c>
    </row>
    <row r="148" spans="1:60" x14ac:dyDescent="0.25">
      <c r="A148" s="119">
        <v>6953156282933</v>
      </c>
      <c r="B148" s="99">
        <v>738080</v>
      </c>
      <c r="C148" s="100" t="s">
        <v>154</v>
      </c>
      <c r="D148" s="100" t="s">
        <v>457</v>
      </c>
      <c r="E148" s="101">
        <v>23.46</v>
      </c>
      <c r="F148" s="101">
        <v>49.5</v>
      </c>
      <c r="G148" s="112">
        <v>99</v>
      </c>
      <c r="H148" s="261"/>
      <c r="I148" s="103">
        <v>4</v>
      </c>
      <c r="J148" s="104">
        <f t="shared" si="52"/>
        <v>93.84</v>
      </c>
      <c r="K148" s="104">
        <f t="shared" si="64"/>
        <v>198</v>
      </c>
      <c r="L148" s="103">
        <v>2</v>
      </c>
      <c r="M148" s="104">
        <f t="shared" si="54"/>
        <v>46.92</v>
      </c>
      <c r="N148" s="104">
        <f t="shared" si="55"/>
        <v>99</v>
      </c>
      <c r="O148" s="103">
        <v>1</v>
      </c>
      <c r="P148" s="104">
        <f t="shared" si="56"/>
        <v>23.46</v>
      </c>
      <c r="Q148" s="104">
        <f t="shared" si="57"/>
        <v>49.5</v>
      </c>
      <c r="R148" s="103">
        <v>0</v>
      </c>
      <c r="S148" s="104">
        <f t="shared" si="58"/>
        <v>0</v>
      </c>
      <c r="T148" s="104">
        <f t="shared" si="59"/>
        <v>0</v>
      </c>
      <c r="U148" s="103">
        <v>0</v>
      </c>
      <c r="V148" s="104">
        <f t="shared" si="60"/>
        <v>0</v>
      </c>
      <c r="W148" s="104">
        <f t="shared" si="62"/>
        <v>0</v>
      </c>
      <c r="X148" s="103">
        <v>0</v>
      </c>
      <c r="Y148" s="104">
        <f t="shared" si="61"/>
        <v>0</v>
      </c>
      <c r="Z148" s="104">
        <f t="shared" si="63"/>
        <v>0</v>
      </c>
      <c r="AA148" s="104">
        <v>0</v>
      </c>
      <c r="AB148" s="289">
        <f t="shared" si="71"/>
        <v>0</v>
      </c>
      <c r="AC148" s="289">
        <f t="shared" si="72"/>
        <v>0</v>
      </c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268"/>
      <c r="AT148" s="104">
        <v>7</v>
      </c>
      <c r="AU148" s="104">
        <v>3</v>
      </c>
      <c r="AV148" s="268"/>
      <c r="AW148" s="52">
        <f t="shared" si="73"/>
        <v>7</v>
      </c>
      <c r="AX148" s="104">
        <f t="shared" si="50"/>
        <v>164.22</v>
      </c>
      <c r="AY148" s="106">
        <f t="shared" si="51"/>
        <v>346.5</v>
      </c>
      <c r="AZ148" s="42">
        <f t="shared" si="74"/>
        <v>3.482587064676617E-2</v>
      </c>
      <c r="BA148" s="37">
        <f t="shared" si="75"/>
        <v>1.0447761194029852</v>
      </c>
      <c r="BB148" s="63">
        <f t="shared" si="65"/>
        <v>51.716417910447767</v>
      </c>
      <c r="BC148" s="103">
        <v>0</v>
      </c>
      <c r="BD148" s="37">
        <f t="shared" si="66"/>
        <v>0</v>
      </c>
      <c r="BE148" s="37">
        <f t="shared" si="67"/>
        <v>0</v>
      </c>
      <c r="BF148" s="37">
        <f t="shared" si="68"/>
        <v>0</v>
      </c>
      <c r="BG148" s="52">
        <f t="shared" si="69"/>
        <v>0</v>
      </c>
      <c r="BH148" s="35">
        <f t="shared" si="70"/>
        <v>43674</v>
      </c>
    </row>
    <row r="149" spans="1:60" x14ac:dyDescent="0.25">
      <c r="A149" s="118">
        <v>6953156280274</v>
      </c>
      <c r="B149" s="31">
        <v>738081</v>
      </c>
      <c r="C149" s="18" t="s">
        <v>155</v>
      </c>
      <c r="D149" s="18" t="s">
        <v>458</v>
      </c>
      <c r="E149" s="57">
        <v>36.140000000000015</v>
      </c>
      <c r="F149" s="57">
        <v>64.5</v>
      </c>
      <c r="G149" s="58">
        <v>139</v>
      </c>
      <c r="H149" s="261"/>
      <c r="I149" s="26">
        <v>4</v>
      </c>
      <c r="J149" s="16">
        <f t="shared" si="52"/>
        <v>144.56000000000006</v>
      </c>
      <c r="K149" s="16">
        <f t="shared" si="64"/>
        <v>258</v>
      </c>
      <c r="L149" s="26">
        <v>4</v>
      </c>
      <c r="M149" s="16">
        <f t="shared" si="54"/>
        <v>144.56000000000006</v>
      </c>
      <c r="N149" s="16">
        <f t="shared" si="55"/>
        <v>258</v>
      </c>
      <c r="O149" s="26">
        <v>4</v>
      </c>
      <c r="P149" s="16">
        <f t="shared" si="56"/>
        <v>144.56000000000006</v>
      </c>
      <c r="Q149" s="16">
        <f t="shared" si="57"/>
        <v>258</v>
      </c>
      <c r="R149" s="26">
        <v>4</v>
      </c>
      <c r="S149" s="16">
        <f t="shared" si="58"/>
        <v>144.56000000000006</v>
      </c>
      <c r="T149" s="16">
        <f t="shared" si="59"/>
        <v>258</v>
      </c>
      <c r="U149" s="26">
        <v>3</v>
      </c>
      <c r="V149" s="16">
        <f t="shared" si="60"/>
        <v>108.42000000000004</v>
      </c>
      <c r="W149" s="16">
        <f t="shared" si="62"/>
        <v>193.5</v>
      </c>
      <c r="X149" s="26">
        <v>4</v>
      </c>
      <c r="Y149" s="16">
        <f t="shared" si="61"/>
        <v>144.56000000000006</v>
      </c>
      <c r="Z149" s="16">
        <f t="shared" si="63"/>
        <v>258</v>
      </c>
      <c r="AA149" s="16">
        <v>3</v>
      </c>
      <c r="AB149" s="289">
        <f t="shared" si="71"/>
        <v>108.42000000000004</v>
      </c>
      <c r="AC149" s="289">
        <f t="shared" si="72"/>
        <v>193.5</v>
      </c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268"/>
      <c r="AT149" s="16">
        <v>7</v>
      </c>
      <c r="AU149" s="16">
        <v>3</v>
      </c>
      <c r="AV149" s="268"/>
      <c r="AW149" s="52">
        <f t="shared" si="73"/>
        <v>26</v>
      </c>
      <c r="AX149" s="16">
        <f t="shared" si="50"/>
        <v>939.64000000000033</v>
      </c>
      <c r="AY149" s="37">
        <f t="shared" si="51"/>
        <v>1677</v>
      </c>
      <c r="AZ149" s="42">
        <f t="shared" si="74"/>
        <v>0.12935323383084577</v>
      </c>
      <c r="BA149" s="37">
        <f t="shared" si="75"/>
        <v>3.8805970149253728</v>
      </c>
      <c r="BB149" s="63">
        <f t="shared" si="65"/>
        <v>250.29850746268656</v>
      </c>
      <c r="BC149" s="26">
        <v>11</v>
      </c>
      <c r="BD149" s="37">
        <f t="shared" si="66"/>
        <v>709.5</v>
      </c>
      <c r="BE149" s="37">
        <f t="shared" si="67"/>
        <v>85.038461538461547</v>
      </c>
      <c r="BF149" s="37">
        <f t="shared" si="68"/>
        <v>12.14835164835165</v>
      </c>
      <c r="BG149" s="52">
        <f t="shared" si="69"/>
        <v>2.8346153846153848</v>
      </c>
      <c r="BH149" s="35">
        <f t="shared" si="70"/>
        <v>43759.038461538461</v>
      </c>
    </row>
    <row r="150" spans="1:60" x14ac:dyDescent="0.25">
      <c r="A150" s="118">
        <v>6953156282940</v>
      </c>
      <c r="B150" s="31">
        <v>739727</v>
      </c>
      <c r="C150" s="18" t="s">
        <v>156</v>
      </c>
      <c r="D150" s="18" t="s">
        <v>459</v>
      </c>
      <c r="E150" s="57">
        <v>17.329999999999998</v>
      </c>
      <c r="F150" s="57">
        <v>44.5</v>
      </c>
      <c r="G150" s="58">
        <v>99</v>
      </c>
      <c r="H150" s="261"/>
      <c r="I150" s="26">
        <v>29</v>
      </c>
      <c r="J150" s="16">
        <f t="shared" si="52"/>
        <v>502.56999999999994</v>
      </c>
      <c r="K150" s="16">
        <f t="shared" si="64"/>
        <v>1290.5</v>
      </c>
      <c r="L150" s="26">
        <v>15</v>
      </c>
      <c r="M150" s="16">
        <f t="shared" si="54"/>
        <v>259.95</v>
      </c>
      <c r="N150" s="16">
        <f t="shared" si="55"/>
        <v>667.5</v>
      </c>
      <c r="O150" s="26">
        <v>16</v>
      </c>
      <c r="P150" s="16">
        <f t="shared" si="56"/>
        <v>277.27999999999997</v>
      </c>
      <c r="Q150" s="16">
        <f t="shared" si="57"/>
        <v>712</v>
      </c>
      <c r="R150" s="26">
        <v>18</v>
      </c>
      <c r="S150" s="16">
        <f t="shared" si="58"/>
        <v>311.93999999999994</v>
      </c>
      <c r="T150" s="16">
        <f t="shared" si="59"/>
        <v>801</v>
      </c>
      <c r="U150" s="26">
        <v>15</v>
      </c>
      <c r="V150" s="16">
        <f t="shared" si="60"/>
        <v>259.95</v>
      </c>
      <c r="W150" s="16">
        <f t="shared" si="62"/>
        <v>667.5</v>
      </c>
      <c r="X150" s="26">
        <v>9</v>
      </c>
      <c r="Y150" s="16">
        <f t="shared" si="61"/>
        <v>155.96999999999997</v>
      </c>
      <c r="Z150" s="16">
        <f t="shared" si="63"/>
        <v>400.5</v>
      </c>
      <c r="AA150" s="16">
        <v>1</v>
      </c>
      <c r="AB150" s="289">
        <f t="shared" si="71"/>
        <v>17.329999999999998</v>
      </c>
      <c r="AC150" s="289">
        <f t="shared" si="72"/>
        <v>44.5</v>
      </c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268"/>
      <c r="AT150" s="16">
        <v>7</v>
      </c>
      <c r="AU150" s="16">
        <v>3</v>
      </c>
      <c r="AV150" s="268"/>
      <c r="AW150" s="52">
        <f t="shared" si="73"/>
        <v>103</v>
      </c>
      <c r="AX150" s="16">
        <f t="shared" si="50"/>
        <v>1784.9899999999998</v>
      </c>
      <c r="AY150" s="37">
        <f t="shared" si="51"/>
        <v>4583.5</v>
      </c>
      <c r="AZ150" s="42">
        <f t="shared" si="74"/>
        <v>0.51243781094527363</v>
      </c>
      <c r="BA150" s="37">
        <f t="shared" si="75"/>
        <v>15.373134328358208</v>
      </c>
      <c r="BB150" s="63">
        <f t="shared" si="65"/>
        <v>684.1044776119403</v>
      </c>
      <c r="BC150" s="26">
        <v>16</v>
      </c>
      <c r="BD150" s="37">
        <f t="shared" si="66"/>
        <v>712</v>
      </c>
      <c r="BE150" s="37">
        <f t="shared" si="67"/>
        <v>31.223300970873787</v>
      </c>
      <c r="BF150" s="37">
        <f t="shared" si="68"/>
        <v>4.4604715672676836</v>
      </c>
      <c r="BG150" s="52">
        <f t="shared" si="69"/>
        <v>1.0407766990291263</v>
      </c>
      <c r="BH150" s="35">
        <f t="shared" si="70"/>
        <v>43705.223300970873</v>
      </c>
    </row>
    <row r="151" spans="1:60" x14ac:dyDescent="0.25">
      <c r="A151" s="118">
        <v>6953156282957</v>
      </c>
      <c r="B151" s="32">
        <v>739728</v>
      </c>
      <c r="C151" s="18" t="s">
        <v>157</v>
      </c>
      <c r="D151" s="18" t="s">
        <v>460</v>
      </c>
      <c r="E151" s="57">
        <v>17.329999999999998</v>
      </c>
      <c r="F151" s="57">
        <v>44.5</v>
      </c>
      <c r="G151" s="58">
        <v>99</v>
      </c>
      <c r="H151" s="261"/>
      <c r="I151" s="26">
        <v>12</v>
      </c>
      <c r="J151" s="16">
        <f t="shared" si="52"/>
        <v>207.95999999999998</v>
      </c>
      <c r="K151" s="16">
        <f t="shared" si="64"/>
        <v>534</v>
      </c>
      <c r="L151" s="26">
        <v>10</v>
      </c>
      <c r="M151" s="16">
        <f t="shared" si="54"/>
        <v>173.29999999999998</v>
      </c>
      <c r="N151" s="16">
        <f t="shared" si="55"/>
        <v>445</v>
      </c>
      <c r="O151" s="26">
        <v>8</v>
      </c>
      <c r="P151" s="16">
        <f t="shared" si="56"/>
        <v>138.63999999999999</v>
      </c>
      <c r="Q151" s="16">
        <f t="shared" si="57"/>
        <v>356</v>
      </c>
      <c r="R151" s="26">
        <v>12</v>
      </c>
      <c r="S151" s="16">
        <f t="shared" si="58"/>
        <v>207.95999999999998</v>
      </c>
      <c r="T151" s="16">
        <f t="shared" si="59"/>
        <v>534</v>
      </c>
      <c r="U151" s="26">
        <v>5</v>
      </c>
      <c r="V151" s="16">
        <f t="shared" si="60"/>
        <v>86.649999999999991</v>
      </c>
      <c r="W151" s="16">
        <f t="shared" si="62"/>
        <v>222.5</v>
      </c>
      <c r="X151" s="26">
        <v>1</v>
      </c>
      <c r="Y151" s="16">
        <f t="shared" si="61"/>
        <v>17.329999999999998</v>
      </c>
      <c r="Z151" s="16">
        <f t="shared" si="63"/>
        <v>44.5</v>
      </c>
      <c r="AA151" s="16">
        <v>4</v>
      </c>
      <c r="AB151" s="289">
        <f t="shared" si="71"/>
        <v>69.319999999999993</v>
      </c>
      <c r="AC151" s="289">
        <f t="shared" si="72"/>
        <v>178</v>
      </c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268"/>
      <c r="AT151" s="16">
        <v>7</v>
      </c>
      <c r="AU151" s="16">
        <v>3</v>
      </c>
      <c r="AV151" s="268"/>
      <c r="AW151" s="52">
        <f t="shared" si="73"/>
        <v>52</v>
      </c>
      <c r="AX151" s="16">
        <f t="shared" si="50"/>
        <v>901.15999999999985</v>
      </c>
      <c r="AY151" s="37">
        <f t="shared" si="51"/>
        <v>2314</v>
      </c>
      <c r="AZ151" s="42">
        <f t="shared" si="74"/>
        <v>0.25870646766169153</v>
      </c>
      <c r="BA151" s="37">
        <f t="shared" si="75"/>
        <v>7.7611940298507456</v>
      </c>
      <c r="BB151" s="63">
        <f t="shared" si="65"/>
        <v>345.37313432835816</v>
      </c>
      <c r="BC151" s="26">
        <v>3</v>
      </c>
      <c r="BD151" s="37">
        <f t="shared" si="66"/>
        <v>133.5</v>
      </c>
      <c r="BE151" s="37">
        <f t="shared" si="67"/>
        <v>11.596153846153847</v>
      </c>
      <c r="BF151" s="37">
        <f t="shared" si="68"/>
        <v>1.6565934065934067</v>
      </c>
      <c r="BG151" s="52">
        <f t="shared" si="69"/>
        <v>0.38653846153846155</v>
      </c>
      <c r="BH151" s="35">
        <f t="shared" si="70"/>
        <v>43685.596153846156</v>
      </c>
    </row>
    <row r="152" spans="1:60" x14ac:dyDescent="0.25">
      <c r="A152" s="118">
        <v>6953156284234</v>
      </c>
      <c r="B152" s="31">
        <v>742244</v>
      </c>
      <c r="C152" s="18" t="s">
        <v>158</v>
      </c>
      <c r="D152" s="18" t="s">
        <v>461</v>
      </c>
      <c r="E152" s="57">
        <v>12.71</v>
      </c>
      <c r="F152" s="57">
        <v>29.5</v>
      </c>
      <c r="G152" s="58">
        <v>59</v>
      </c>
      <c r="H152" s="261"/>
      <c r="I152" s="26">
        <v>1</v>
      </c>
      <c r="J152" s="16">
        <f t="shared" si="52"/>
        <v>12.71</v>
      </c>
      <c r="K152" s="16">
        <f t="shared" si="64"/>
        <v>29.5</v>
      </c>
      <c r="L152" s="26">
        <v>3</v>
      </c>
      <c r="M152" s="16">
        <f t="shared" si="54"/>
        <v>38.130000000000003</v>
      </c>
      <c r="N152" s="16">
        <f t="shared" si="55"/>
        <v>88.5</v>
      </c>
      <c r="O152" s="26">
        <v>1</v>
      </c>
      <c r="P152" s="16">
        <f t="shared" si="56"/>
        <v>12.71</v>
      </c>
      <c r="Q152" s="16">
        <f t="shared" si="57"/>
        <v>29.5</v>
      </c>
      <c r="R152" s="26">
        <v>2</v>
      </c>
      <c r="S152" s="16">
        <f t="shared" si="58"/>
        <v>25.42</v>
      </c>
      <c r="T152" s="16">
        <f t="shared" si="59"/>
        <v>59</v>
      </c>
      <c r="U152" s="26">
        <v>0</v>
      </c>
      <c r="V152" s="16">
        <f t="shared" si="60"/>
        <v>0</v>
      </c>
      <c r="W152" s="16">
        <f t="shared" si="62"/>
        <v>0</v>
      </c>
      <c r="X152" s="26">
        <v>1</v>
      </c>
      <c r="Y152" s="16">
        <f t="shared" si="61"/>
        <v>12.71</v>
      </c>
      <c r="Z152" s="16">
        <f t="shared" si="63"/>
        <v>29.5</v>
      </c>
      <c r="AA152" s="16">
        <v>0</v>
      </c>
      <c r="AB152" s="289">
        <f t="shared" si="71"/>
        <v>0</v>
      </c>
      <c r="AC152" s="289">
        <f t="shared" si="72"/>
        <v>0</v>
      </c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268"/>
      <c r="AT152" s="16">
        <v>7</v>
      </c>
      <c r="AU152" s="16">
        <v>3</v>
      </c>
      <c r="AV152" s="268"/>
      <c r="AW152" s="52">
        <f t="shared" si="73"/>
        <v>8</v>
      </c>
      <c r="AX152" s="16">
        <f t="shared" si="50"/>
        <v>101.68</v>
      </c>
      <c r="AY152" s="37">
        <f t="shared" si="51"/>
        <v>236</v>
      </c>
      <c r="AZ152" s="42">
        <f t="shared" si="74"/>
        <v>3.9800995024875621E-2</v>
      </c>
      <c r="BA152" s="37">
        <f t="shared" si="75"/>
        <v>1.1940298507462686</v>
      </c>
      <c r="BB152" s="63">
        <f t="shared" si="65"/>
        <v>35.223880597014926</v>
      </c>
      <c r="BC152" s="26">
        <v>2</v>
      </c>
      <c r="BD152" s="37">
        <f t="shared" si="66"/>
        <v>59</v>
      </c>
      <c r="BE152" s="37">
        <f t="shared" si="67"/>
        <v>50.25</v>
      </c>
      <c r="BF152" s="37">
        <f t="shared" si="68"/>
        <v>7.1785714285714288</v>
      </c>
      <c r="BG152" s="52">
        <f t="shared" si="69"/>
        <v>1.675</v>
      </c>
      <c r="BH152" s="35">
        <f t="shared" si="70"/>
        <v>43724.25</v>
      </c>
    </row>
    <row r="153" spans="1:60" x14ac:dyDescent="0.25">
      <c r="A153" s="118">
        <v>6953156284241</v>
      </c>
      <c r="B153" s="31">
        <v>742245</v>
      </c>
      <c r="C153" s="18" t="s">
        <v>159</v>
      </c>
      <c r="D153" s="18" t="s">
        <v>462</v>
      </c>
      <c r="E153" s="57">
        <v>12.309999999999997</v>
      </c>
      <c r="F153" s="57">
        <v>29.5</v>
      </c>
      <c r="G153" s="58">
        <v>59</v>
      </c>
      <c r="H153" s="261"/>
      <c r="I153" s="26">
        <v>0</v>
      </c>
      <c r="J153" s="16">
        <f t="shared" si="52"/>
        <v>0</v>
      </c>
      <c r="K153" s="16">
        <f t="shared" si="64"/>
        <v>0</v>
      </c>
      <c r="L153" s="26">
        <v>0</v>
      </c>
      <c r="M153" s="16">
        <f t="shared" si="54"/>
        <v>0</v>
      </c>
      <c r="N153" s="16">
        <f t="shared" si="55"/>
        <v>0</v>
      </c>
      <c r="O153" s="26">
        <v>0</v>
      </c>
      <c r="P153" s="16">
        <f t="shared" si="56"/>
        <v>0</v>
      </c>
      <c r="Q153" s="16">
        <f t="shared" si="57"/>
        <v>0</v>
      </c>
      <c r="R153" s="26">
        <v>0</v>
      </c>
      <c r="S153" s="16">
        <f t="shared" si="58"/>
        <v>0</v>
      </c>
      <c r="T153" s="16">
        <f t="shared" si="59"/>
        <v>0</v>
      </c>
      <c r="U153" s="26">
        <v>0</v>
      </c>
      <c r="V153" s="16">
        <f t="shared" si="60"/>
        <v>0</v>
      </c>
      <c r="W153" s="16">
        <f t="shared" si="62"/>
        <v>0</v>
      </c>
      <c r="X153" s="26">
        <v>0</v>
      </c>
      <c r="Y153" s="16">
        <f t="shared" si="61"/>
        <v>0</v>
      </c>
      <c r="Z153" s="16">
        <f t="shared" si="63"/>
        <v>0</v>
      </c>
      <c r="AA153" s="16">
        <v>0</v>
      </c>
      <c r="AB153" s="289">
        <f t="shared" si="71"/>
        <v>0</v>
      </c>
      <c r="AC153" s="289">
        <f t="shared" si="72"/>
        <v>0</v>
      </c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268"/>
      <c r="AT153" s="16">
        <v>7</v>
      </c>
      <c r="AU153" s="16">
        <v>3</v>
      </c>
      <c r="AV153" s="268"/>
      <c r="AW153" s="52">
        <f t="shared" si="73"/>
        <v>0</v>
      </c>
      <c r="AX153" s="16">
        <f t="shared" si="50"/>
        <v>0</v>
      </c>
      <c r="AY153" s="37">
        <f t="shared" si="51"/>
        <v>0</v>
      </c>
      <c r="AZ153" s="42">
        <f t="shared" si="74"/>
        <v>0</v>
      </c>
      <c r="BA153" s="37">
        <f t="shared" si="75"/>
        <v>0</v>
      </c>
      <c r="BB153" s="63">
        <f t="shared" si="65"/>
        <v>0</v>
      </c>
      <c r="BC153" s="26">
        <v>0</v>
      </c>
      <c r="BD153" s="37">
        <f t="shared" si="66"/>
        <v>0</v>
      </c>
      <c r="BE153" s="37" t="str">
        <f t="shared" si="67"/>
        <v>-</v>
      </c>
      <c r="BF153" s="37" t="str">
        <f t="shared" si="68"/>
        <v>-</v>
      </c>
      <c r="BG153" s="52" t="str">
        <f t="shared" si="69"/>
        <v>-</v>
      </c>
      <c r="BH153" s="35" t="str">
        <f t="shared" si="70"/>
        <v>-</v>
      </c>
    </row>
    <row r="154" spans="1:60" x14ac:dyDescent="0.25">
      <c r="A154" s="118">
        <v>6953156284258</v>
      </c>
      <c r="B154" s="31">
        <v>742247</v>
      </c>
      <c r="C154" s="27" t="s">
        <v>160</v>
      </c>
      <c r="D154" s="27" t="s">
        <v>463</v>
      </c>
      <c r="E154" s="57">
        <v>12.71</v>
      </c>
      <c r="F154" s="57">
        <v>29.5</v>
      </c>
      <c r="G154" s="58">
        <v>59</v>
      </c>
      <c r="H154" s="261"/>
      <c r="I154" s="26">
        <v>0</v>
      </c>
      <c r="J154" s="16">
        <f t="shared" si="52"/>
        <v>0</v>
      </c>
      <c r="K154" s="16">
        <f t="shared" si="64"/>
        <v>0</v>
      </c>
      <c r="L154" s="26">
        <v>1</v>
      </c>
      <c r="M154" s="16">
        <f t="shared" si="54"/>
        <v>12.71</v>
      </c>
      <c r="N154" s="16">
        <f t="shared" si="55"/>
        <v>29.5</v>
      </c>
      <c r="O154" s="26">
        <v>4</v>
      </c>
      <c r="P154" s="16">
        <f t="shared" si="56"/>
        <v>50.84</v>
      </c>
      <c r="Q154" s="16">
        <f t="shared" si="57"/>
        <v>118</v>
      </c>
      <c r="R154" s="26">
        <v>3</v>
      </c>
      <c r="S154" s="16">
        <f t="shared" si="58"/>
        <v>38.130000000000003</v>
      </c>
      <c r="T154" s="16">
        <f t="shared" si="59"/>
        <v>88.5</v>
      </c>
      <c r="U154" s="26">
        <v>2</v>
      </c>
      <c r="V154" s="16">
        <f t="shared" si="60"/>
        <v>25.42</v>
      </c>
      <c r="W154" s="16">
        <f t="shared" si="62"/>
        <v>59</v>
      </c>
      <c r="X154" s="26">
        <v>2</v>
      </c>
      <c r="Y154" s="16">
        <f t="shared" si="61"/>
        <v>25.42</v>
      </c>
      <c r="Z154" s="16">
        <f t="shared" si="63"/>
        <v>59</v>
      </c>
      <c r="AA154" s="16">
        <v>0</v>
      </c>
      <c r="AB154" s="289">
        <f t="shared" si="71"/>
        <v>0</v>
      </c>
      <c r="AC154" s="289">
        <f t="shared" si="72"/>
        <v>0</v>
      </c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268"/>
      <c r="AT154" s="16">
        <v>7</v>
      </c>
      <c r="AU154" s="16">
        <v>3</v>
      </c>
      <c r="AV154" s="268"/>
      <c r="AW154" s="52">
        <f t="shared" si="73"/>
        <v>12</v>
      </c>
      <c r="AX154" s="16">
        <f t="shared" si="50"/>
        <v>152.52000000000001</v>
      </c>
      <c r="AY154" s="37">
        <f t="shared" si="51"/>
        <v>354</v>
      </c>
      <c r="AZ154" s="42">
        <f t="shared" si="74"/>
        <v>5.9701492537313432E-2</v>
      </c>
      <c r="BA154" s="37">
        <f t="shared" si="75"/>
        <v>1.791044776119403</v>
      </c>
      <c r="BB154" s="63">
        <f t="shared" si="65"/>
        <v>52.835820895522389</v>
      </c>
      <c r="BC154" s="26">
        <v>1</v>
      </c>
      <c r="BD154" s="37">
        <f t="shared" si="66"/>
        <v>29.5</v>
      </c>
      <c r="BE154" s="37">
        <f t="shared" si="67"/>
        <v>16.75</v>
      </c>
      <c r="BF154" s="37">
        <f t="shared" si="68"/>
        <v>2.3928571428571428</v>
      </c>
      <c r="BG154" s="52">
        <f t="shared" si="69"/>
        <v>0.55833333333333335</v>
      </c>
      <c r="BH154" s="35">
        <f t="shared" si="70"/>
        <v>43690.75</v>
      </c>
    </row>
    <row r="155" spans="1:60" x14ac:dyDescent="0.25">
      <c r="A155" s="118">
        <v>6953156284630</v>
      </c>
      <c r="B155" s="31">
        <v>742248</v>
      </c>
      <c r="C155" s="18" t="s">
        <v>161</v>
      </c>
      <c r="D155" s="18" t="s">
        <v>464</v>
      </c>
      <c r="E155" s="57">
        <v>9.3133662145499425</v>
      </c>
      <c r="F155" s="57">
        <v>24.5</v>
      </c>
      <c r="G155" s="58">
        <v>49</v>
      </c>
      <c r="H155" s="261"/>
      <c r="I155" s="26">
        <v>55</v>
      </c>
      <c r="J155" s="16">
        <f t="shared" si="52"/>
        <v>512.23514180024688</v>
      </c>
      <c r="K155" s="16">
        <f t="shared" si="64"/>
        <v>1347.5</v>
      </c>
      <c r="L155" s="26">
        <v>26</v>
      </c>
      <c r="M155" s="16">
        <f t="shared" si="54"/>
        <v>242.14752157829849</v>
      </c>
      <c r="N155" s="16">
        <f t="shared" si="55"/>
        <v>637</v>
      </c>
      <c r="O155" s="26">
        <v>36</v>
      </c>
      <c r="P155" s="16">
        <f t="shared" si="56"/>
        <v>335.28118372379794</v>
      </c>
      <c r="Q155" s="16">
        <f t="shared" si="57"/>
        <v>882</v>
      </c>
      <c r="R155" s="26">
        <v>39</v>
      </c>
      <c r="S155" s="16">
        <f t="shared" si="58"/>
        <v>363.22128236744777</v>
      </c>
      <c r="T155" s="16">
        <f t="shared" si="59"/>
        <v>955.5</v>
      </c>
      <c r="U155" s="26">
        <v>44</v>
      </c>
      <c r="V155" s="16">
        <f t="shared" si="60"/>
        <v>409.78811344019749</v>
      </c>
      <c r="W155" s="16">
        <f t="shared" si="62"/>
        <v>1078</v>
      </c>
      <c r="X155" s="26">
        <v>52</v>
      </c>
      <c r="Y155" s="16">
        <f t="shared" si="61"/>
        <v>484.29504315659699</v>
      </c>
      <c r="Z155" s="16">
        <f t="shared" si="63"/>
        <v>1274</v>
      </c>
      <c r="AA155" s="16">
        <v>32</v>
      </c>
      <c r="AB155" s="289">
        <f t="shared" si="71"/>
        <v>298.02771886559816</v>
      </c>
      <c r="AC155" s="289">
        <f t="shared" si="72"/>
        <v>784</v>
      </c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268"/>
      <c r="AT155" s="16">
        <v>7</v>
      </c>
      <c r="AU155" s="16">
        <v>3</v>
      </c>
      <c r="AV155" s="268"/>
      <c r="AW155" s="52">
        <f t="shared" si="73"/>
        <v>284</v>
      </c>
      <c r="AX155" s="16">
        <f t="shared" si="50"/>
        <v>2644.9960049321835</v>
      </c>
      <c r="AY155" s="37">
        <f t="shared" si="51"/>
        <v>6958</v>
      </c>
      <c r="AZ155" s="42">
        <f t="shared" si="74"/>
        <v>1.4129353233830846</v>
      </c>
      <c r="BA155" s="37">
        <f t="shared" si="75"/>
        <v>42.388059701492537</v>
      </c>
      <c r="BB155" s="63">
        <f t="shared" si="65"/>
        <v>1038.5074626865671</v>
      </c>
      <c r="BC155" s="26">
        <v>73</v>
      </c>
      <c r="BD155" s="37">
        <f t="shared" si="66"/>
        <v>1788.5</v>
      </c>
      <c r="BE155" s="37">
        <f t="shared" si="67"/>
        <v>51.66549295774648</v>
      </c>
      <c r="BF155" s="37">
        <f t="shared" si="68"/>
        <v>7.3807847082494975</v>
      </c>
      <c r="BG155" s="52">
        <f t="shared" si="69"/>
        <v>1.7221830985915494</v>
      </c>
      <c r="BH155" s="35">
        <f t="shared" si="70"/>
        <v>43725.665492957749</v>
      </c>
    </row>
    <row r="156" spans="1:60" x14ac:dyDescent="0.25">
      <c r="A156" s="118">
        <v>6953156286603</v>
      </c>
      <c r="B156" s="31">
        <v>742249</v>
      </c>
      <c r="C156" s="18" t="s">
        <v>162</v>
      </c>
      <c r="D156" s="18" t="s">
        <v>465</v>
      </c>
      <c r="E156" s="57">
        <v>21.039999999999992</v>
      </c>
      <c r="F156" s="57">
        <v>44.5</v>
      </c>
      <c r="G156" s="58">
        <v>99</v>
      </c>
      <c r="H156" s="261"/>
      <c r="I156" s="26">
        <v>27</v>
      </c>
      <c r="J156" s="16">
        <f t="shared" si="52"/>
        <v>568.07999999999981</v>
      </c>
      <c r="K156" s="16">
        <f t="shared" si="64"/>
        <v>1201.5</v>
      </c>
      <c r="L156" s="26">
        <v>10</v>
      </c>
      <c r="M156" s="16">
        <f t="shared" si="54"/>
        <v>210.39999999999992</v>
      </c>
      <c r="N156" s="16">
        <f t="shared" si="55"/>
        <v>445</v>
      </c>
      <c r="O156" s="26">
        <v>7</v>
      </c>
      <c r="P156" s="16">
        <f t="shared" si="56"/>
        <v>147.27999999999994</v>
      </c>
      <c r="Q156" s="16">
        <f t="shared" si="57"/>
        <v>311.5</v>
      </c>
      <c r="R156" s="26">
        <v>23</v>
      </c>
      <c r="S156" s="16">
        <f t="shared" si="58"/>
        <v>483.91999999999985</v>
      </c>
      <c r="T156" s="16">
        <f t="shared" si="59"/>
        <v>1023.5</v>
      </c>
      <c r="U156" s="26">
        <v>10</v>
      </c>
      <c r="V156" s="16">
        <f t="shared" si="60"/>
        <v>210.39999999999992</v>
      </c>
      <c r="W156" s="16">
        <f t="shared" si="62"/>
        <v>445</v>
      </c>
      <c r="X156" s="26">
        <v>15</v>
      </c>
      <c r="Y156" s="16">
        <f t="shared" si="61"/>
        <v>315.59999999999991</v>
      </c>
      <c r="Z156" s="16">
        <f t="shared" si="63"/>
        <v>667.5</v>
      </c>
      <c r="AA156" s="16">
        <v>12</v>
      </c>
      <c r="AB156" s="289">
        <f t="shared" si="71"/>
        <v>252.4799999999999</v>
      </c>
      <c r="AC156" s="289">
        <f t="shared" si="72"/>
        <v>534</v>
      </c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268"/>
      <c r="AT156" s="16">
        <v>7</v>
      </c>
      <c r="AU156" s="16">
        <v>3</v>
      </c>
      <c r="AV156" s="268"/>
      <c r="AW156" s="52">
        <f t="shared" si="73"/>
        <v>104</v>
      </c>
      <c r="AX156" s="16">
        <f t="shared" si="50"/>
        <v>2188.1599999999989</v>
      </c>
      <c r="AY156" s="37">
        <f t="shared" si="51"/>
        <v>4628</v>
      </c>
      <c r="AZ156" s="42">
        <f t="shared" si="74"/>
        <v>0.51741293532338306</v>
      </c>
      <c r="BA156" s="37">
        <f t="shared" si="75"/>
        <v>15.522388059701491</v>
      </c>
      <c r="BB156" s="63">
        <f t="shared" si="65"/>
        <v>690.74626865671632</v>
      </c>
      <c r="BC156" s="26">
        <v>26</v>
      </c>
      <c r="BD156" s="37">
        <f t="shared" si="66"/>
        <v>1157</v>
      </c>
      <c r="BE156" s="37">
        <f t="shared" si="67"/>
        <v>50.25</v>
      </c>
      <c r="BF156" s="37">
        <f t="shared" si="68"/>
        <v>7.1785714285714288</v>
      </c>
      <c r="BG156" s="52">
        <f t="shared" si="69"/>
        <v>1.675</v>
      </c>
      <c r="BH156" s="35">
        <f t="shared" si="70"/>
        <v>43724.25</v>
      </c>
    </row>
    <row r="157" spans="1:60" x14ac:dyDescent="0.25">
      <c r="A157" s="118">
        <v>6953156279650</v>
      </c>
      <c r="B157" s="31">
        <v>742292</v>
      </c>
      <c r="C157" s="27" t="s">
        <v>163</v>
      </c>
      <c r="D157" s="27" t="s">
        <v>466</v>
      </c>
      <c r="E157" s="57">
        <v>14.434906542056074</v>
      </c>
      <c r="F157" s="57">
        <v>39.5</v>
      </c>
      <c r="G157" s="58">
        <v>79</v>
      </c>
      <c r="H157" s="261"/>
      <c r="I157" s="26">
        <v>7</v>
      </c>
      <c r="J157" s="16">
        <f t="shared" si="52"/>
        <v>101.04434579439253</v>
      </c>
      <c r="K157" s="16">
        <f t="shared" si="64"/>
        <v>276.5</v>
      </c>
      <c r="L157" s="26">
        <v>2</v>
      </c>
      <c r="M157" s="16">
        <f t="shared" si="54"/>
        <v>28.869813084112149</v>
      </c>
      <c r="N157" s="16">
        <f t="shared" si="55"/>
        <v>79</v>
      </c>
      <c r="O157" s="26">
        <v>4</v>
      </c>
      <c r="P157" s="16">
        <f t="shared" si="56"/>
        <v>57.739626168224298</v>
      </c>
      <c r="Q157" s="16">
        <f t="shared" si="57"/>
        <v>158</v>
      </c>
      <c r="R157" s="26">
        <v>-1</v>
      </c>
      <c r="S157" s="16">
        <f t="shared" si="58"/>
        <v>-14.434906542056074</v>
      </c>
      <c r="T157" s="16">
        <f t="shared" si="59"/>
        <v>-39.5</v>
      </c>
      <c r="U157" s="26">
        <v>0</v>
      </c>
      <c r="V157" s="16">
        <f t="shared" si="60"/>
        <v>0</v>
      </c>
      <c r="W157" s="16">
        <f t="shared" si="62"/>
        <v>0</v>
      </c>
      <c r="X157" s="26">
        <v>0</v>
      </c>
      <c r="Y157" s="16">
        <f t="shared" si="61"/>
        <v>0</v>
      </c>
      <c r="Z157" s="16">
        <f t="shared" si="63"/>
        <v>0</v>
      </c>
      <c r="AA157" s="16">
        <v>0</v>
      </c>
      <c r="AB157" s="289">
        <f t="shared" si="71"/>
        <v>0</v>
      </c>
      <c r="AC157" s="289">
        <f t="shared" si="72"/>
        <v>0</v>
      </c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268"/>
      <c r="AT157" s="16">
        <v>7</v>
      </c>
      <c r="AU157" s="16">
        <v>3</v>
      </c>
      <c r="AV157" s="268"/>
      <c r="AW157" s="52">
        <f t="shared" si="73"/>
        <v>12</v>
      </c>
      <c r="AX157" s="16">
        <f t="shared" si="50"/>
        <v>173.21887850467289</v>
      </c>
      <c r="AY157" s="37">
        <f t="shared" si="51"/>
        <v>474</v>
      </c>
      <c r="AZ157" s="42">
        <f t="shared" si="74"/>
        <v>5.9701492537313432E-2</v>
      </c>
      <c r="BA157" s="37">
        <f t="shared" si="75"/>
        <v>1.791044776119403</v>
      </c>
      <c r="BB157" s="63">
        <f t="shared" si="65"/>
        <v>70.746268656716424</v>
      </c>
      <c r="BC157" s="26">
        <v>0</v>
      </c>
      <c r="BD157" s="37">
        <f t="shared" si="66"/>
        <v>0</v>
      </c>
      <c r="BE157" s="37">
        <f t="shared" si="67"/>
        <v>0</v>
      </c>
      <c r="BF157" s="37">
        <f t="shared" si="68"/>
        <v>0</v>
      </c>
      <c r="BG157" s="52">
        <f t="shared" si="69"/>
        <v>0</v>
      </c>
      <c r="BH157" s="35">
        <f t="shared" si="70"/>
        <v>43674</v>
      </c>
    </row>
    <row r="158" spans="1:60" x14ac:dyDescent="0.25">
      <c r="A158" s="118">
        <v>6953156279667</v>
      </c>
      <c r="B158" s="31">
        <v>742293</v>
      </c>
      <c r="C158" s="18" t="s">
        <v>164</v>
      </c>
      <c r="D158" s="18" t="s">
        <v>467</v>
      </c>
      <c r="E158" s="57">
        <v>16.32</v>
      </c>
      <c r="F158" s="57">
        <v>44.5</v>
      </c>
      <c r="G158" s="58">
        <v>89</v>
      </c>
      <c r="H158" s="261"/>
      <c r="I158" s="26">
        <v>2</v>
      </c>
      <c r="J158" s="16">
        <f t="shared" si="52"/>
        <v>32.64</v>
      </c>
      <c r="K158" s="16">
        <f t="shared" si="64"/>
        <v>89</v>
      </c>
      <c r="L158" s="26">
        <v>0</v>
      </c>
      <c r="M158" s="16">
        <f t="shared" si="54"/>
        <v>0</v>
      </c>
      <c r="N158" s="16">
        <f t="shared" si="55"/>
        <v>0</v>
      </c>
      <c r="O158" s="26">
        <v>1</v>
      </c>
      <c r="P158" s="16">
        <f t="shared" si="56"/>
        <v>16.32</v>
      </c>
      <c r="Q158" s="16">
        <f t="shared" si="57"/>
        <v>44.5</v>
      </c>
      <c r="R158" s="26">
        <v>0</v>
      </c>
      <c r="S158" s="16">
        <f t="shared" si="58"/>
        <v>0</v>
      </c>
      <c r="T158" s="16">
        <f t="shared" si="59"/>
        <v>0</v>
      </c>
      <c r="U158" s="26">
        <v>0</v>
      </c>
      <c r="V158" s="16">
        <f t="shared" si="60"/>
        <v>0</v>
      </c>
      <c r="W158" s="16">
        <f t="shared" si="62"/>
        <v>0</v>
      </c>
      <c r="X158" s="26">
        <v>0</v>
      </c>
      <c r="Y158" s="16">
        <f t="shared" si="61"/>
        <v>0</v>
      </c>
      <c r="Z158" s="16">
        <f t="shared" si="63"/>
        <v>0</v>
      </c>
      <c r="AA158" s="16">
        <v>0</v>
      </c>
      <c r="AB158" s="289">
        <f t="shared" si="71"/>
        <v>0</v>
      </c>
      <c r="AC158" s="289">
        <f t="shared" si="72"/>
        <v>0</v>
      </c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268"/>
      <c r="AT158" s="16">
        <v>7</v>
      </c>
      <c r="AU158" s="16">
        <v>3</v>
      </c>
      <c r="AV158" s="268"/>
      <c r="AW158" s="52">
        <f t="shared" si="73"/>
        <v>3</v>
      </c>
      <c r="AX158" s="16">
        <f t="shared" si="50"/>
        <v>48.96</v>
      </c>
      <c r="AY158" s="37">
        <f t="shared" si="51"/>
        <v>133.5</v>
      </c>
      <c r="AZ158" s="42">
        <f t="shared" si="74"/>
        <v>1.4925373134328358E-2</v>
      </c>
      <c r="BA158" s="37">
        <f t="shared" si="75"/>
        <v>0.44776119402985076</v>
      </c>
      <c r="BB158" s="63">
        <f t="shared" si="65"/>
        <v>19.92537313432836</v>
      </c>
      <c r="BC158" s="26">
        <v>2</v>
      </c>
      <c r="BD158" s="37">
        <f t="shared" si="66"/>
        <v>89</v>
      </c>
      <c r="BE158" s="37">
        <f t="shared" si="67"/>
        <v>134</v>
      </c>
      <c r="BF158" s="37">
        <f t="shared" si="68"/>
        <v>19.142857142857142</v>
      </c>
      <c r="BG158" s="52">
        <f t="shared" si="69"/>
        <v>4.4666666666666668</v>
      </c>
      <c r="BH158" s="35">
        <f t="shared" si="70"/>
        <v>43808</v>
      </c>
    </row>
    <row r="159" spans="1:60" x14ac:dyDescent="0.25">
      <c r="A159" s="118">
        <v>6953156282100</v>
      </c>
      <c r="B159" s="31">
        <v>742294</v>
      </c>
      <c r="C159" s="18" t="s">
        <v>165</v>
      </c>
      <c r="D159" s="18" t="s">
        <v>468</v>
      </c>
      <c r="E159" s="57">
        <v>38.140000000000015</v>
      </c>
      <c r="F159" s="57">
        <v>74.5</v>
      </c>
      <c r="G159" s="58">
        <v>159</v>
      </c>
      <c r="H159" s="261"/>
      <c r="I159" s="26">
        <v>2</v>
      </c>
      <c r="J159" s="16">
        <f t="shared" si="52"/>
        <v>76.28000000000003</v>
      </c>
      <c r="K159" s="16">
        <f t="shared" si="64"/>
        <v>149</v>
      </c>
      <c r="L159" s="26">
        <v>1</v>
      </c>
      <c r="M159" s="16">
        <f t="shared" si="54"/>
        <v>38.140000000000015</v>
      </c>
      <c r="N159" s="16">
        <f t="shared" si="55"/>
        <v>74.5</v>
      </c>
      <c r="O159" s="26">
        <v>0</v>
      </c>
      <c r="P159" s="16">
        <f t="shared" si="56"/>
        <v>0</v>
      </c>
      <c r="Q159" s="16">
        <f t="shared" si="57"/>
        <v>0</v>
      </c>
      <c r="R159" s="26">
        <v>0</v>
      </c>
      <c r="S159" s="16">
        <f t="shared" si="58"/>
        <v>0</v>
      </c>
      <c r="T159" s="16">
        <f t="shared" si="59"/>
        <v>0</v>
      </c>
      <c r="U159" s="26">
        <v>0</v>
      </c>
      <c r="V159" s="16">
        <f t="shared" si="60"/>
        <v>0</v>
      </c>
      <c r="W159" s="16">
        <f t="shared" si="62"/>
        <v>0</v>
      </c>
      <c r="X159" s="26">
        <v>0</v>
      </c>
      <c r="Y159" s="16">
        <f t="shared" si="61"/>
        <v>0</v>
      </c>
      <c r="Z159" s="16">
        <f t="shared" si="63"/>
        <v>0</v>
      </c>
      <c r="AA159" s="16">
        <v>0</v>
      </c>
      <c r="AB159" s="289">
        <f t="shared" si="71"/>
        <v>0</v>
      </c>
      <c r="AC159" s="289">
        <f t="shared" si="72"/>
        <v>0</v>
      </c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268"/>
      <c r="AT159" s="16">
        <v>7</v>
      </c>
      <c r="AU159" s="16">
        <v>3</v>
      </c>
      <c r="AV159" s="268"/>
      <c r="AW159" s="52">
        <f t="shared" si="73"/>
        <v>3</v>
      </c>
      <c r="AX159" s="16">
        <f t="shared" si="50"/>
        <v>114.42000000000004</v>
      </c>
      <c r="AY159" s="37">
        <f t="shared" si="51"/>
        <v>223.5</v>
      </c>
      <c r="AZ159" s="42">
        <f t="shared" si="74"/>
        <v>1.4925373134328358E-2</v>
      </c>
      <c r="BA159" s="37">
        <f t="shared" si="75"/>
        <v>0.44776119402985076</v>
      </c>
      <c r="BB159" s="63">
        <f t="shared" si="65"/>
        <v>33.35820895522388</v>
      </c>
      <c r="BC159" s="26">
        <v>2</v>
      </c>
      <c r="BD159" s="37">
        <f t="shared" si="66"/>
        <v>149</v>
      </c>
      <c r="BE159" s="37">
        <f t="shared" si="67"/>
        <v>134</v>
      </c>
      <c r="BF159" s="37">
        <f t="shared" si="68"/>
        <v>19.142857142857142</v>
      </c>
      <c r="BG159" s="52">
        <f t="shared" si="69"/>
        <v>4.4666666666666668</v>
      </c>
      <c r="BH159" s="35">
        <f t="shared" si="70"/>
        <v>43808</v>
      </c>
    </row>
    <row r="160" spans="1:60" x14ac:dyDescent="0.25">
      <c r="A160" s="118">
        <v>6953156279155</v>
      </c>
      <c r="B160" s="31">
        <v>742295</v>
      </c>
      <c r="C160" s="18" t="s">
        <v>166</v>
      </c>
      <c r="D160" s="18" t="s">
        <v>469</v>
      </c>
      <c r="E160" s="57">
        <v>17.77999999999999</v>
      </c>
      <c r="F160" s="57">
        <v>39.5</v>
      </c>
      <c r="G160" s="58">
        <v>79</v>
      </c>
      <c r="H160" s="261"/>
      <c r="I160" s="26">
        <v>11</v>
      </c>
      <c r="J160" s="16">
        <f t="shared" si="52"/>
        <v>195.5799999999999</v>
      </c>
      <c r="K160" s="16">
        <f t="shared" si="64"/>
        <v>434.5</v>
      </c>
      <c r="L160" s="26">
        <v>7</v>
      </c>
      <c r="M160" s="16">
        <f t="shared" si="54"/>
        <v>124.45999999999994</v>
      </c>
      <c r="N160" s="16">
        <f t="shared" si="55"/>
        <v>276.5</v>
      </c>
      <c r="O160" s="26">
        <v>2</v>
      </c>
      <c r="P160" s="16">
        <f t="shared" si="56"/>
        <v>35.559999999999981</v>
      </c>
      <c r="Q160" s="16">
        <f t="shared" si="57"/>
        <v>79</v>
      </c>
      <c r="R160" s="26">
        <v>9</v>
      </c>
      <c r="S160" s="16">
        <f t="shared" si="58"/>
        <v>160.01999999999992</v>
      </c>
      <c r="T160" s="16">
        <f t="shared" si="59"/>
        <v>355.5</v>
      </c>
      <c r="U160" s="26">
        <v>16</v>
      </c>
      <c r="V160" s="16">
        <f t="shared" si="60"/>
        <v>284.47999999999985</v>
      </c>
      <c r="W160" s="16">
        <f t="shared" si="62"/>
        <v>632</v>
      </c>
      <c r="X160" s="26">
        <v>7</v>
      </c>
      <c r="Y160" s="16">
        <f t="shared" si="61"/>
        <v>124.45999999999994</v>
      </c>
      <c r="Z160" s="16">
        <f t="shared" si="63"/>
        <v>276.5</v>
      </c>
      <c r="AA160" s="16">
        <v>2</v>
      </c>
      <c r="AB160" s="289">
        <f t="shared" si="71"/>
        <v>35.559999999999981</v>
      </c>
      <c r="AC160" s="289">
        <f t="shared" si="72"/>
        <v>79</v>
      </c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268"/>
      <c r="AT160" s="16">
        <v>7</v>
      </c>
      <c r="AU160" s="16">
        <v>3</v>
      </c>
      <c r="AV160" s="268"/>
      <c r="AW160" s="52">
        <f t="shared" si="73"/>
        <v>54</v>
      </c>
      <c r="AX160" s="16">
        <f t="shared" si="50"/>
        <v>960.11999999999944</v>
      </c>
      <c r="AY160" s="37">
        <f t="shared" si="51"/>
        <v>2133</v>
      </c>
      <c r="AZ160" s="42">
        <f t="shared" si="74"/>
        <v>0.26865671641791045</v>
      </c>
      <c r="BA160" s="37">
        <f t="shared" si="75"/>
        <v>8.0597014925373127</v>
      </c>
      <c r="BB160" s="63">
        <f t="shared" si="65"/>
        <v>318.35820895522386</v>
      </c>
      <c r="BC160" s="26">
        <v>15</v>
      </c>
      <c r="BD160" s="37">
        <f t="shared" si="66"/>
        <v>592.5</v>
      </c>
      <c r="BE160" s="37">
        <f t="shared" si="67"/>
        <v>55.833333333333336</v>
      </c>
      <c r="BF160" s="37">
        <f t="shared" si="68"/>
        <v>7.9761904761904763</v>
      </c>
      <c r="BG160" s="52">
        <f t="shared" si="69"/>
        <v>1.8611111111111112</v>
      </c>
      <c r="BH160" s="35">
        <f t="shared" si="70"/>
        <v>43729.833333333336</v>
      </c>
    </row>
    <row r="161" spans="1:60" x14ac:dyDescent="0.25">
      <c r="A161" s="118">
        <v>6953156279148</v>
      </c>
      <c r="B161" s="31">
        <v>742296</v>
      </c>
      <c r="C161" s="18" t="s">
        <v>167</v>
      </c>
      <c r="D161" s="18" t="s">
        <v>470</v>
      </c>
      <c r="E161" s="57">
        <v>17.770731707317079</v>
      </c>
      <c r="F161" s="57">
        <v>39.5</v>
      </c>
      <c r="G161" s="58">
        <v>79</v>
      </c>
      <c r="H161" s="261"/>
      <c r="I161" s="26">
        <v>10</v>
      </c>
      <c r="J161" s="16">
        <f t="shared" si="52"/>
        <v>177.7073170731708</v>
      </c>
      <c r="K161" s="16">
        <f t="shared" si="64"/>
        <v>395</v>
      </c>
      <c r="L161" s="26">
        <v>8</v>
      </c>
      <c r="M161" s="16">
        <f t="shared" si="54"/>
        <v>142.16585365853663</v>
      </c>
      <c r="N161" s="16">
        <f t="shared" si="55"/>
        <v>316</v>
      </c>
      <c r="O161" s="26">
        <v>9</v>
      </c>
      <c r="P161" s="16">
        <f t="shared" si="56"/>
        <v>159.93658536585372</v>
      </c>
      <c r="Q161" s="16">
        <f t="shared" si="57"/>
        <v>355.5</v>
      </c>
      <c r="R161" s="26">
        <v>10</v>
      </c>
      <c r="S161" s="16">
        <f t="shared" si="58"/>
        <v>177.7073170731708</v>
      </c>
      <c r="T161" s="16">
        <f t="shared" si="59"/>
        <v>395</v>
      </c>
      <c r="U161" s="26">
        <v>18</v>
      </c>
      <c r="V161" s="16">
        <f t="shared" si="60"/>
        <v>319.87317073170743</v>
      </c>
      <c r="W161" s="16">
        <f t="shared" si="62"/>
        <v>711</v>
      </c>
      <c r="X161" s="26">
        <v>6</v>
      </c>
      <c r="Y161" s="16">
        <f t="shared" si="61"/>
        <v>106.62439024390247</v>
      </c>
      <c r="Z161" s="16">
        <f t="shared" si="63"/>
        <v>237</v>
      </c>
      <c r="AA161" s="16">
        <v>10</v>
      </c>
      <c r="AB161" s="289">
        <f t="shared" si="71"/>
        <v>177.7073170731708</v>
      </c>
      <c r="AC161" s="289">
        <f t="shared" si="72"/>
        <v>395</v>
      </c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268"/>
      <c r="AT161" s="16">
        <v>7</v>
      </c>
      <c r="AU161" s="16">
        <v>3</v>
      </c>
      <c r="AV161" s="268"/>
      <c r="AW161" s="52">
        <f t="shared" si="73"/>
        <v>71</v>
      </c>
      <c r="AX161" s="16">
        <f t="shared" si="50"/>
        <v>1261.7219512195127</v>
      </c>
      <c r="AY161" s="37">
        <f t="shared" si="51"/>
        <v>2804.5</v>
      </c>
      <c r="AZ161" s="42">
        <f t="shared" si="74"/>
        <v>0.35323383084577115</v>
      </c>
      <c r="BA161" s="37">
        <f t="shared" si="75"/>
        <v>10.597014925373134</v>
      </c>
      <c r="BB161" s="63">
        <f t="shared" si="65"/>
        <v>418.58208955223881</v>
      </c>
      <c r="BC161" s="26">
        <v>24</v>
      </c>
      <c r="BD161" s="37">
        <f t="shared" si="66"/>
        <v>948</v>
      </c>
      <c r="BE161" s="37">
        <f t="shared" si="67"/>
        <v>67.943661971830991</v>
      </c>
      <c r="BF161" s="37">
        <f t="shared" si="68"/>
        <v>9.7062374245472842</v>
      </c>
      <c r="BG161" s="52">
        <f t="shared" si="69"/>
        <v>2.2647887323943663</v>
      </c>
      <c r="BH161" s="35">
        <f t="shared" si="70"/>
        <v>43741.943661971833</v>
      </c>
    </row>
    <row r="162" spans="1:60" x14ac:dyDescent="0.25">
      <c r="A162" s="118">
        <v>6953156272668</v>
      </c>
      <c r="B162" s="31">
        <v>742297</v>
      </c>
      <c r="C162" s="18" t="s">
        <v>168</v>
      </c>
      <c r="D162" s="18" t="s">
        <v>471</v>
      </c>
      <c r="E162" s="57">
        <v>63.54</v>
      </c>
      <c r="F162" s="57">
        <v>119.5</v>
      </c>
      <c r="G162" s="58">
        <v>249</v>
      </c>
      <c r="H162" s="261"/>
      <c r="I162" s="26">
        <v>3</v>
      </c>
      <c r="J162" s="16">
        <f t="shared" si="52"/>
        <v>190.62</v>
      </c>
      <c r="K162" s="16">
        <f t="shared" si="64"/>
        <v>358.5</v>
      </c>
      <c r="L162" s="26">
        <v>1</v>
      </c>
      <c r="M162" s="16">
        <f t="shared" si="54"/>
        <v>63.54</v>
      </c>
      <c r="N162" s="16">
        <f t="shared" si="55"/>
        <v>119.5</v>
      </c>
      <c r="O162" s="26">
        <v>1</v>
      </c>
      <c r="P162" s="16">
        <f t="shared" si="56"/>
        <v>63.54</v>
      </c>
      <c r="Q162" s="16">
        <f t="shared" si="57"/>
        <v>119.5</v>
      </c>
      <c r="R162" s="26">
        <v>2</v>
      </c>
      <c r="S162" s="16">
        <f t="shared" si="58"/>
        <v>127.08</v>
      </c>
      <c r="T162" s="16">
        <f t="shared" si="59"/>
        <v>239</v>
      </c>
      <c r="U162" s="26">
        <v>0</v>
      </c>
      <c r="V162" s="16">
        <f t="shared" si="60"/>
        <v>0</v>
      </c>
      <c r="W162" s="16">
        <f t="shared" si="62"/>
        <v>0</v>
      </c>
      <c r="X162" s="26">
        <v>0</v>
      </c>
      <c r="Y162" s="16">
        <f t="shared" si="61"/>
        <v>0</v>
      </c>
      <c r="Z162" s="16">
        <f t="shared" si="63"/>
        <v>0</v>
      </c>
      <c r="AA162" s="16">
        <v>0</v>
      </c>
      <c r="AB162" s="289">
        <f t="shared" si="71"/>
        <v>0</v>
      </c>
      <c r="AC162" s="289">
        <f t="shared" si="72"/>
        <v>0</v>
      </c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268"/>
      <c r="AT162" s="16">
        <v>7</v>
      </c>
      <c r="AU162" s="16">
        <v>3</v>
      </c>
      <c r="AV162" s="268"/>
      <c r="AW162" s="52">
        <f t="shared" si="73"/>
        <v>7</v>
      </c>
      <c r="AX162" s="16">
        <f t="shared" si="50"/>
        <v>444.78</v>
      </c>
      <c r="AY162" s="37">
        <f t="shared" si="51"/>
        <v>836.5</v>
      </c>
      <c r="AZ162" s="42">
        <f t="shared" si="74"/>
        <v>3.482587064676617E-2</v>
      </c>
      <c r="BA162" s="37">
        <f t="shared" si="75"/>
        <v>1.0447761194029852</v>
      </c>
      <c r="BB162" s="63">
        <f t="shared" si="65"/>
        <v>124.85074626865674</v>
      </c>
      <c r="BC162" s="26">
        <v>0</v>
      </c>
      <c r="BD162" s="37">
        <f t="shared" si="66"/>
        <v>0</v>
      </c>
      <c r="BE162" s="37">
        <f t="shared" si="67"/>
        <v>0</v>
      </c>
      <c r="BF162" s="37">
        <f t="shared" si="68"/>
        <v>0</v>
      </c>
      <c r="BG162" s="52">
        <f t="shared" si="69"/>
        <v>0</v>
      </c>
      <c r="BH162" s="35">
        <f t="shared" si="70"/>
        <v>43674</v>
      </c>
    </row>
    <row r="163" spans="1:60" x14ac:dyDescent="0.25">
      <c r="A163" s="118">
        <v>6953156270640</v>
      </c>
      <c r="B163" s="31">
        <v>742298</v>
      </c>
      <c r="C163" s="18" t="s">
        <v>169</v>
      </c>
      <c r="D163" s="18" t="s">
        <v>472</v>
      </c>
      <c r="E163" s="57">
        <v>46.776027397260265</v>
      </c>
      <c r="F163" s="57">
        <v>89.5</v>
      </c>
      <c r="G163" s="58">
        <v>189</v>
      </c>
      <c r="H163" s="261"/>
      <c r="I163" s="26">
        <v>5</v>
      </c>
      <c r="J163" s="16">
        <f t="shared" si="52"/>
        <v>233.88013698630132</v>
      </c>
      <c r="K163" s="16">
        <f t="shared" si="64"/>
        <v>447.5</v>
      </c>
      <c r="L163" s="26">
        <v>2</v>
      </c>
      <c r="M163" s="16">
        <f t="shared" si="54"/>
        <v>93.552054794520529</v>
      </c>
      <c r="N163" s="16">
        <f t="shared" si="55"/>
        <v>179</v>
      </c>
      <c r="O163" s="26">
        <v>0</v>
      </c>
      <c r="P163" s="16">
        <f t="shared" si="56"/>
        <v>0</v>
      </c>
      <c r="Q163" s="16">
        <f t="shared" si="57"/>
        <v>0</v>
      </c>
      <c r="R163" s="26">
        <v>0</v>
      </c>
      <c r="S163" s="16">
        <f t="shared" si="58"/>
        <v>0</v>
      </c>
      <c r="T163" s="16">
        <f t="shared" si="59"/>
        <v>0</v>
      </c>
      <c r="U163" s="26">
        <v>0</v>
      </c>
      <c r="V163" s="16">
        <f t="shared" si="60"/>
        <v>0</v>
      </c>
      <c r="W163" s="16">
        <f t="shared" si="62"/>
        <v>0</v>
      </c>
      <c r="X163" s="26">
        <v>0</v>
      </c>
      <c r="Y163" s="16">
        <f t="shared" si="61"/>
        <v>0</v>
      </c>
      <c r="Z163" s="16">
        <f t="shared" si="63"/>
        <v>0</v>
      </c>
      <c r="AA163" s="16">
        <v>0</v>
      </c>
      <c r="AB163" s="289">
        <f t="shared" si="71"/>
        <v>0</v>
      </c>
      <c r="AC163" s="289">
        <f t="shared" si="72"/>
        <v>0</v>
      </c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268"/>
      <c r="AT163" s="16">
        <v>7</v>
      </c>
      <c r="AU163" s="16">
        <v>3</v>
      </c>
      <c r="AV163" s="268"/>
      <c r="AW163" s="52">
        <f t="shared" si="73"/>
        <v>7</v>
      </c>
      <c r="AX163" s="16">
        <f t="shared" si="50"/>
        <v>327.43219178082188</v>
      </c>
      <c r="AY163" s="37">
        <f t="shared" si="51"/>
        <v>626.5</v>
      </c>
      <c r="AZ163" s="42">
        <f t="shared" si="74"/>
        <v>3.482587064676617E-2</v>
      </c>
      <c r="BA163" s="37">
        <f t="shared" si="75"/>
        <v>1.0447761194029852</v>
      </c>
      <c r="BB163" s="63">
        <f t="shared" si="65"/>
        <v>93.50746268656718</v>
      </c>
      <c r="BC163" s="26">
        <v>0</v>
      </c>
      <c r="BD163" s="37">
        <f t="shared" si="66"/>
        <v>0</v>
      </c>
      <c r="BE163" s="37">
        <f t="shared" si="67"/>
        <v>0</v>
      </c>
      <c r="BF163" s="37">
        <f t="shared" si="68"/>
        <v>0</v>
      </c>
      <c r="BG163" s="52">
        <f t="shared" si="69"/>
        <v>0</v>
      </c>
      <c r="BH163" s="35">
        <f t="shared" si="70"/>
        <v>43674</v>
      </c>
    </row>
    <row r="164" spans="1:60" x14ac:dyDescent="0.25">
      <c r="A164" s="118">
        <v>6953156284401</v>
      </c>
      <c r="B164" s="31">
        <v>742300</v>
      </c>
      <c r="C164" s="18" t="s">
        <v>170</v>
      </c>
      <c r="D164" s="18" t="s">
        <v>473</v>
      </c>
      <c r="E164" s="57">
        <v>14.474971098265899</v>
      </c>
      <c r="F164" s="57">
        <v>29.5</v>
      </c>
      <c r="G164" s="58">
        <v>59</v>
      </c>
      <c r="H164" s="261"/>
      <c r="I164" s="26">
        <v>12</v>
      </c>
      <c r="J164" s="16">
        <f t="shared" si="52"/>
        <v>173.69965317919079</v>
      </c>
      <c r="K164" s="16">
        <f t="shared" si="64"/>
        <v>354</v>
      </c>
      <c r="L164" s="26">
        <v>9</v>
      </c>
      <c r="M164" s="16">
        <f t="shared" si="54"/>
        <v>130.27473988439309</v>
      </c>
      <c r="N164" s="16">
        <f t="shared" si="55"/>
        <v>265.5</v>
      </c>
      <c r="O164" s="26">
        <v>18</v>
      </c>
      <c r="P164" s="16">
        <f t="shared" si="56"/>
        <v>260.54947976878617</v>
      </c>
      <c r="Q164" s="16">
        <f t="shared" si="57"/>
        <v>531</v>
      </c>
      <c r="R164" s="26">
        <v>18</v>
      </c>
      <c r="S164" s="16">
        <f t="shared" si="58"/>
        <v>260.54947976878617</v>
      </c>
      <c r="T164" s="16">
        <f t="shared" si="59"/>
        <v>531</v>
      </c>
      <c r="U164" s="26">
        <v>15</v>
      </c>
      <c r="V164" s="16">
        <f t="shared" si="60"/>
        <v>217.12456647398847</v>
      </c>
      <c r="W164" s="16">
        <f t="shared" si="62"/>
        <v>442.5</v>
      </c>
      <c r="X164" s="26">
        <v>7</v>
      </c>
      <c r="Y164" s="16">
        <f t="shared" si="61"/>
        <v>101.32479768786129</v>
      </c>
      <c r="Z164" s="16">
        <f t="shared" si="63"/>
        <v>206.5</v>
      </c>
      <c r="AA164" s="16">
        <v>2</v>
      </c>
      <c r="AB164" s="289">
        <f t="shared" si="71"/>
        <v>28.949942196531797</v>
      </c>
      <c r="AC164" s="289">
        <f t="shared" si="72"/>
        <v>59</v>
      </c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268"/>
      <c r="AT164" s="16">
        <v>7</v>
      </c>
      <c r="AU164" s="16">
        <v>3</v>
      </c>
      <c r="AV164" s="268"/>
      <c r="AW164" s="52">
        <f t="shared" si="73"/>
        <v>81</v>
      </c>
      <c r="AX164" s="16">
        <f t="shared" ref="AX164:AX227" si="76">AW164*E164</f>
        <v>1172.4726589595377</v>
      </c>
      <c r="AY164" s="37">
        <f t="shared" ref="AY164:AY227" si="77">AW164*F164</f>
        <v>2389.5</v>
      </c>
      <c r="AZ164" s="42">
        <f t="shared" si="74"/>
        <v>0.40298507462686567</v>
      </c>
      <c r="BA164" s="37">
        <f t="shared" si="75"/>
        <v>12.08955223880597</v>
      </c>
      <c r="BB164" s="63">
        <f t="shared" si="65"/>
        <v>356.64179104477614</v>
      </c>
      <c r="BC164" s="26">
        <v>12</v>
      </c>
      <c r="BD164" s="37">
        <f t="shared" si="66"/>
        <v>354</v>
      </c>
      <c r="BE164" s="37">
        <f t="shared" si="67"/>
        <v>29.777777777777779</v>
      </c>
      <c r="BF164" s="37">
        <f t="shared" si="68"/>
        <v>4.253968253968254</v>
      </c>
      <c r="BG164" s="52">
        <f t="shared" si="69"/>
        <v>0.99259259259259258</v>
      </c>
      <c r="BH164" s="35">
        <f t="shared" si="70"/>
        <v>43703.777777777781</v>
      </c>
    </row>
    <row r="165" spans="1:60" x14ac:dyDescent="0.25">
      <c r="A165" s="118">
        <v>6958444961736</v>
      </c>
      <c r="B165" s="31">
        <v>742301</v>
      </c>
      <c r="C165" s="18" t="s">
        <v>171</v>
      </c>
      <c r="D165" s="18" t="s">
        <v>474</v>
      </c>
      <c r="E165" s="57">
        <v>45</v>
      </c>
      <c r="F165" s="57">
        <v>94.5</v>
      </c>
      <c r="G165" s="58">
        <v>199</v>
      </c>
      <c r="H165" s="261"/>
      <c r="I165" s="26">
        <v>34</v>
      </c>
      <c r="J165" s="16">
        <f t="shared" si="52"/>
        <v>1530</v>
      </c>
      <c r="K165" s="16">
        <f t="shared" si="64"/>
        <v>3213</v>
      </c>
      <c r="L165" s="26">
        <v>9</v>
      </c>
      <c r="M165" s="16">
        <f t="shared" si="54"/>
        <v>405</v>
      </c>
      <c r="N165" s="16">
        <f t="shared" si="55"/>
        <v>850.5</v>
      </c>
      <c r="O165" s="26">
        <v>0</v>
      </c>
      <c r="P165" s="16">
        <f t="shared" si="56"/>
        <v>0</v>
      </c>
      <c r="Q165" s="16">
        <f t="shared" si="57"/>
        <v>0</v>
      </c>
      <c r="R165" s="26">
        <v>0</v>
      </c>
      <c r="S165" s="16">
        <f t="shared" si="58"/>
        <v>0</v>
      </c>
      <c r="T165" s="16">
        <f t="shared" si="59"/>
        <v>0</v>
      </c>
      <c r="U165" s="26">
        <v>0</v>
      </c>
      <c r="V165" s="16">
        <f t="shared" si="60"/>
        <v>0</v>
      </c>
      <c r="W165" s="16">
        <f t="shared" si="62"/>
        <v>0</v>
      </c>
      <c r="X165" s="26">
        <v>0</v>
      </c>
      <c r="Y165" s="16">
        <f t="shared" si="61"/>
        <v>0</v>
      </c>
      <c r="Z165" s="16">
        <f t="shared" si="63"/>
        <v>0</v>
      </c>
      <c r="AA165" s="16">
        <v>0</v>
      </c>
      <c r="AB165" s="289">
        <f t="shared" si="71"/>
        <v>0</v>
      </c>
      <c r="AC165" s="289">
        <f t="shared" si="72"/>
        <v>0</v>
      </c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268"/>
      <c r="AT165" s="16">
        <v>7</v>
      </c>
      <c r="AU165" s="16">
        <v>3</v>
      </c>
      <c r="AV165" s="268"/>
      <c r="AW165" s="52">
        <f t="shared" si="73"/>
        <v>43</v>
      </c>
      <c r="AX165" s="16">
        <f t="shared" si="76"/>
        <v>1935</v>
      </c>
      <c r="AY165" s="37">
        <f t="shared" si="77"/>
        <v>4063.5</v>
      </c>
      <c r="AZ165" s="42">
        <f t="shared" si="74"/>
        <v>0.21393034825870647</v>
      </c>
      <c r="BA165" s="37">
        <f t="shared" si="75"/>
        <v>6.4179104477611943</v>
      </c>
      <c r="BB165" s="63">
        <f t="shared" si="65"/>
        <v>606.49253731343288</v>
      </c>
      <c r="BC165" s="26">
        <v>0</v>
      </c>
      <c r="BD165" s="37">
        <f t="shared" si="66"/>
        <v>0</v>
      </c>
      <c r="BE165" s="37">
        <f t="shared" si="67"/>
        <v>0</v>
      </c>
      <c r="BF165" s="37">
        <f t="shared" si="68"/>
        <v>0</v>
      </c>
      <c r="BG165" s="52">
        <f t="shared" si="69"/>
        <v>0</v>
      </c>
      <c r="BH165" s="35">
        <f t="shared" si="70"/>
        <v>43674</v>
      </c>
    </row>
    <row r="166" spans="1:60" x14ac:dyDescent="0.25">
      <c r="A166" s="118">
        <v>6953156282247</v>
      </c>
      <c r="B166" s="31">
        <v>743939</v>
      </c>
      <c r="C166" s="18" t="s">
        <v>172</v>
      </c>
      <c r="D166" s="18" t="s">
        <v>475</v>
      </c>
      <c r="E166" s="57">
        <v>76</v>
      </c>
      <c r="F166" s="57">
        <v>140</v>
      </c>
      <c r="G166" s="58">
        <v>289</v>
      </c>
      <c r="H166" s="261"/>
      <c r="I166" s="26">
        <v>23</v>
      </c>
      <c r="J166" s="16">
        <f t="shared" ref="J166:J229" si="78">I166*$E166</f>
        <v>1748</v>
      </c>
      <c r="K166" s="16">
        <f t="shared" si="64"/>
        <v>3220</v>
      </c>
      <c r="L166" s="26">
        <v>5</v>
      </c>
      <c r="M166" s="16">
        <f t="shared" ref="M166:M229" si="79">L166*$E166</f>
        <v>380</v>
      </c>
      <c r="N166" s="16">
        <f t="shared" ref="N166:N229" si="80">L166*$F166</f>
        <v>700</v>
      </c>
      <c r="O166" s="26">
        <v>9</v>
      </c>
      <c r="P166" s="16">
        <f t="shared" ref="P166:P229" si="81">O166*$E166</f>
        <v>684</v>
      </c>
      <c r="Q166" s="16">
        <f t="shared" ref="Q166:Q229" si="82">O166*$F166</f>
        <v>1260</v>
      </c>
      <c r="R166" s="26">
        <v>9</v>
      </c>
      <c r="S166" s="16">
        <f t="shared" ref="S166:S229" si="83">R166*$E166</f>
        <v>684</v>
      </c>
      <c r="T166" s="16">
        <f t="shared" ref="T166:T229" si="84">R166*$F166</f>
        <v>1260</v>
      </c>
      <c r="U166" s="26">
        <v>6</v>
      </c>
      <c r="V166" s="16">
        <f t="shared" ref="V166:V229" si="85">U166*$E166</f>
        <v>456</v>
      </c>
      <c r="W166" s="16">
        <f t="shared" si="62"/>
        <v>840</v>
      </c>
      <c r="X166" s="26">
        <v>6</v>
      </c>
      <c r="Y166" s="16">
        <f t="shared" ref="Y166:Y229" si="86">X166*$E166</f>
        <v>456</v>
      </c>
      <c r="Z166" s="16">
        <f t="shared" si="63"/>
        <v>840</v>
      </c>
      <c r="AA166" s="16">
        <v>2</v>
      </c>
      <c r="AB166" s="289">
        <f t="shared" si="71"/>
        <v>152</v>
      </c>
      <c r="AC166" s="289">
        <f t="shared" si="72"/>
        <v>280</v>
      </c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268"/>
      <c r="AT166" s="16">
        <v>7</v>
      </c>
      <c r="AU166" s="16">
        <v>3</v>
      </c>
      <c r="AV166" s="268"/>
      <c r="AW166" s="52">
        <f t="shared" si="73"/>
        <v>60</v>
      </c>
      <c r="AX166" s="16">
        <f t="shared" si="76"/>
        <v>4560</v>
      </c>
      <c r="AY166" s="37">
        <f t="shared" si="77"/>
        <v>8400</v>
      </c>
      <c r="AZ166" s="42">
        <f t="shared" si="74"/>
        <v>0.29850746268656714</v>
      </c>
      <c r="BA166" s="37">
        <f t="shared" si="75"/>
        <v>8.9552238805970141</v>
      </c>
      <c r="BB166" s="63">
        <f t="shared" si="65"/>
        <v>1253.731343283582</v>
      </c>
      <c r="BC166" s="26">
        <v>6</v>
      </c>
      <c r="BD166" s="37">
        <f t="shared" si="66"/>
        <v>840</v>
      </c>
      <c r="BE166" s="37">
        <f t="shared" si="67"/>
        <v>20.100000000000001</v>
      </c>
      <c r="BF166" s="37">
        <f t="shared" si="68"/>
        <v>2.8714285714285714</v>
      </c>
      <c r="BG166" s="52">
        <f t="shared" si="69"/>
        <v>0.67</v>
      </c>
      <c r="BH166" s="35">
        <f t="shared" si="70"/>
        <v>43694.1</v>
      </c>
    </row>
    <row r="167" spans="1:60" x14ac:dyDescent="0.25">
      <c r="A167" s="118">
        <v>6953156282254</v>
      </c>
      <c r="B167" s="31">
        <v>743940</v>
      </c>
      <c r="C167" s="18" t="s">
        <v>173</v>
      </c>
      <c r="D167" s="18" t="s">
        <v>476</v>
      </c>
      <c r="E167" s="57">
        <v>76</v>
      </c>
      <c r="F167" s="57">
        <v>140</v>
      </c>
      <c r="G167" s="58">
        <v>289</v>
      </c>
      <c r="H167" s="261"/>
      <c r="I167" s="26">
        <v>14</v>
      </c>
      <c r="J167" s="16">
        <f t="shared" si="78"/>
        <v>1064</v>
      </c>
      <c r="K167" s="16">
        <f t="shared" si="64"/>
        <v>1960</v>
      </c>
      <c r="L167" s="26">
        <v>9</v>
      </c>
      <c r="M167" s="16">
        <f t="shared" si="79"/>
        <v>684</v>
      </c>
      <c r="N167" s="16">
        <f t="shared" si="80"/>
        <v>1260</v>
      </c>
      <c r="O167" s="26">
        <v>5</v>
      </c>
      <c r="P167" s="16">
        <f t="shared" si="81"/>
        <v>380</v>
      </c>
      <c r="Q167" s="16">
        <f t="shared" si="82"/>
        <v>700</v>
      </c>
      <c r="R167" s="26">
        <v>2</v>
      </c>
      <c r="S167" s="16">
        <f t="shared" si="83"/>
        <v>152</v>
      </c>
      <c r="T167" s="16">
        <f t="shared" si="84"/>
        <v>280</v>
      </c>
      <c r="U167" s="26">
        <v>3</v>
      </c>
      <c r="V167" s="16">
        <f t="shared" si="85"/>
        <v>228</v>
      </c>
      <c r="W167" s="16">
        <f t="shared" ref="W167:W230" si="87">U167*$F167</f>
        <v>420</v>
      </c>
      <c r="X167" s="26">
        <v>0</v>
      </c>
      <c r="Y167" s="16">
        <f t="shared" si="86"/>
        <v>0</v>
      </c>
      <c r="Z167" s="16">
        <f t="shared" ref="Z167:Z230" si="88">X167*$F167</f>
        <v>0</v>
      </c>
      <c r="AA167" s="16">
        <v>0</v>
      </c>
      <c r="AB167" s="289">
        <f t="shared" si="71"/>
        <v>0</v>
      </c>
      <c r="AC167" s="289">
        <f t="shared" si="72"/>
        <v>0</v>
      </c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268"/>
      <c r="AT167" s="16">
        <v>7</v>
      </c>
      <c r="AU167" s="16">
        <v>3</v>
      </c>
      <c r="AV167" s="268"/>
      <c r="AW167" s="52">
        <f t="shared" si="73"/>
        <v>33</v>
      </c>
      <c r="AX167" s="16">
        <f t="shared" si="76"/>
        <v>2508</v>
      </c>
      <c r="AY167" s="37">
        <f t="shared" si="77"/>
        <v>4620</v>
      </c>
      <c r="AZ167" s="42">
        <f t="shared" si="74"/>
        <v>0.16417910447761194</v>
      </c>
      <c r="BA167" s="37">
        <f t="shared" si="75"/>
        <v>4.9253731343283587</v>
      </c>
      <c r="BB167" s="63">
        <f t="shared" si="65"/>
        <v>689.55223880597021</v>
      </c>
      <c r="BC167" s="26">
        <v>0</v>
      </c>
      <c r="BD167" s="37">
        <f t="shared" si="66"/>
        <v>0</v>
      </c>
      <c r="BE167" s="37">
        <f t="shared" si="67"/>
        <v>0</v>
      </c>
      <c r="BF167" s="37">
        <f t="shared" si="68"/>
        <v>0</v>
      </c>
      <c r="BG167" s="52">
        <f t="shared" si="69"/>
        <v>0</v>
      </c>
      <c r="BH167" s="35">
        <f t="shared" si="70"/>
        <v>43674</v>
      </c>
    </row>
    <row r="168" spans="1:60" x14ac:dyDescent="0.25">
      <c r="A168" s="118">
        <v>6953156271357</v>
      </c>
      <c r="B168" s="31">
        <v>743943</v>
      </c>
      <c r="C168" s="18" t="s">
        <v>174</v>
      </c>
      <c r="D168" s="18" t="s">
        <v>477</v>
      </c>
      <c r="E168" s="57">
        <v>27.24</v>
      </c>
      <c r="F168" s="57">
        <v>49.5</v>
      </c>
      <c r="G168" s="58">
        <v>99</v>
      </c>
      <c r="H168" s="261"/>
      <c r="I168" s="26">
        <v>0</v>
      </c>
      <c r="J168" s="16">
        <f t="shared" si="78"/>
        <v>0</v>
      </c>
      <c r="K168" s="16">
        <f t="shared" si="64"/>
        <v>0</v>
      </c>
      <c r="L168" s="26">
        <v>1</v>
      </c>
      <c r="M168" s="16">
        <f t="shared" si="79"/>
        <v>27.24</v>
      </c>
      <c r="N168" s="16">
        <f t="shared" si="80"/>
        <v>49.5</v>
      </c>
      <c r="O168" s="26">
        <v>0</v>
      </c>
      <c r="P168" s="16">
        <f t="shared" si="81"/>
        <v>0</v>
      </c>
      <c r="Q168" s="16">
        <f t="shared" si="82"/>
        <v>0</v>
      </c>
      <c r="R168" s="26">
        <v>0</v>
      </c>
      <c r="S168" s="16">
        <f t="shared" si="83"/>
        <v>0</v>
      </c>
      <c r="T168" s="16">
        <f t="shared" si="84"/>
        <v>0</v>
      </c>
      <c r="U168" s="26">
        <v>0</v>
      </c>
      <c r="V168" s="16">
        <f t="shared" si="85"/>
        <v>0</v>
      </c>
      <c r="W168" s="16">
        <f t="shared" si="87"/>
        <v>0</v>
      </c>
      <c r="X168" s="26">
        <v>0</v>
      </c>
      <c r="Y168" s="16">
        <f t="shared" si="86"/>
        <v>0</v>
      </c>
      <c r="Z168" s="16">
        <f t="shared" si="88"/>
        <v>0</v>
      </c>
      <c r="AA168" s="16">
        <v>0</v>
      </c>
      <c r="AB168" s="289">
        <f t="shared" si="71"/>
        <v>0</v>
      </c>
      <c r="AC168" s="289">
        <f t="shared" si="72"/>
        <v>0</v>
      </c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268"/>
      <c r="AT168" s="16">
        <v>7</v>
      </c>
      <c r="AU168" s="16">
        <v>3</v>
      </c>
      <c r="AV168" s="268"/>
      <c r="AW168" s="52">
        <f t="shared" si="73"/>
        <v>1</v>
      </c>
      <c r="AX168" s="16">
        <f t="shared" si="76"/>
        <v>27.24</v>
      </c>
      <c r="AY168" s="37">
        <f t="shared" si="77"/>
        <v>49.5</v>
      </c>
      <c r="AZ168" s="42">
        <f t="shared" si="74"/>
        <v>4.9751243781094526E-3</v>
      </c>
      <c r="BA168" s="37">
        <f t="shared" si="75"/>
        <v>0.14925373134328357</v>
      </c>
      <c r="BB168" s="63">
        <f t="shared" si="65"/>
        <v>7.3880597014925371</v>
      </c>
      <c r="BC168" s="26">
        <v>5</v>
      </c>
      <c r="BD168" s="37">
        <f t="shared" si="66"/>
        <v>247.5</v>
      </c>
      <c r="BE168" s="37">
        <f t="shared" si="67"/>
        <v>1005</v>
      </c>
      <c r="BF168" s="37">
        <f t="shared" si="68"/>
        <v>143.57142857142858</v>
      </c>
      <c r="BG168" s="52">
        <f t="shared" si="69"/>
        <v>33.5</v>
      </c>
      <c r="BH168" s="35">
        <f t="shared" si="70"/>
        <v>44679</v>
      </c>
    </row>
    <row r="169" spans="1:60" x14ac:dyDescent="0.25">
      <c r="A169" s="118">
        <v>6953156271371</v>
      </c>
      <c r="B169" s="17">
        <v>743945</v>
      </c>
      <c r="C169" s="18" t="s">
        <v>175</v>
      </c>
      <c r="D169" s="18" t="s">
        <v>478</v>
      </c>
      <c r="E169" s="57">
        <v>26.99</v>
      </c>
      <c r="F169" s="57">
        <v>49.5</v>
      </c>
      <c r="G169" s="58">
        <v>99</v>
      </c>
      <c r="H169" s="261"/>
      <c r="I169" s="26">
        <v>0</v>
      </c>
      <c r="J169" s="16">
        <f t="shared" si="78"/>
        <v>0</v>
      </c>
      <c r="K169" s="16">
        <f t="shared" si="64"/>
        <v>0</v>
      </c>
      <c r="L169" s="26">
        <v>0</v>
      </c>
      <c r="M169" s="16">
        <f t="shared" si="79"/>
        <v>0</v>
      </c>
      <c r="N169" s="16">
        <f t="shared" si="80"/>
        <v>0</v>
      </c>
      <c r="O169" s="26">
        <v>0</v>
      </c>
      <c r="P169" s="16">
        <f t="shared" si="81"/>
        <v>0</v>
      </c>
      <c r="Q169" s="16">
        <f t="shared" si="82"/>
        <v>0</v>
      </c>
      <c r="R169" s="26">
        <v>0</v>
      </c>
      <c r="S169" s="16">
        <f t="shared" si="83"/>
        <v>0</v>
      </c>
      <c r="T169" s="16">
        <f t="shared" si="84"/>
        <v>0</v>
      </c>
      <c r="U169" s="26">
        <v>0</v>
      </c>
      <c r="V169" s="16">
        <f t="shared" si="85"/>
        <v>0</v>
      </c>
      <c r="W169" s="16">
        <f t="shared" si="87"/>
        <v>0</v>
      </c>
      <c r="X169" s="26">
        <v>0</v>
      </c>
      <c r="Y169" s="16">
        <f t="shared" si="86"/>
        <v>0</v>
      </c>
      <c r="Z169" s="16">
        <f t="shared" si="88"/>
        <v>0</v>
      </c>
      <c r="AA169" s="16">
        <v>0</v>
      </c>
      <c r="AB169" s="289">
        <f t="shared" si="71"/>
        <v>0</v>
      </c>
      <c r="AC169" s="289">
        <f t="shared" si="72"/>
        <v>0</v>
      </c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268"/>
      <c r="AT169" s="16">
        <v>7</v>
      </c>
      <c r="AU169" s="16">
        <v>3</v>
      </c>
      <c r="AV169" s="268"/>
      <c r="AW169" s="52">
        <f t="shared" si="73"/>
        <v>0</v>
      </c>
      <c r="AX169" s="16">
        <f t="shared" si="76"/>
        <v>0</v>
      </c>
      <c r="AY169" s="37">
        <f t="shared" si="77"/>
        <v>0</v>
      </c>
      <c r="AZ169" s="42">
        <f t="shared" si="74"/>
        <v>0</v>
      </c>
      <c r="BA169" s="37">
        <f t="shared" si="75"/>
        <v>0</v>
      </c>
      <c r="BB169" s="63">
        <f t="shared" si="65"/>
        <v>0</v>
      </c>
      <c r="BC169" s="26">
        <v>0</v>
      </c>
      <c r="BD169" s="37">
        <f t="shared" si="66"/>
        <v>0</v>
      </c>
      <c r="BE169" s="37" t="str">
        <f t="shared" si="67"/>
        <v>-</v>
      </c>
      <c r="BF169" s="37" t="str">
        <f t="shared" si="68"/>
        <v>-</v>
      </c>
      <c r="BG169" s="52" t="str">
        <f t="shared" si="69"/>
        <v>-</v>
      </c>
      <c r="BH169" s="35" t="str">
        <f t="shared" si="70"/>
        <v>-</v>
      </c>
    </row>
    <row r="170" spans="1:60" x14ac:dyDescent="0.25">
      <c r="A170" s="118">
        <v>6953156271364</v>
      </c>
      <c r="B170" s="17">
        <v>743947</v>
      </c>
      <c r="C170" s="18" t="s">
        <v>176</v>
      </c>
      <c r="D170" s="18" t="s">
        <v>479</v>
      </c>
      <c r="E170" s="57">
        <v>27.24</v>
      </c>
      <c r="F170" s="57">
        <v>49.5</v>
      </c>
      <c r="G170" s="58">
        <v>99</v>
      </c>
      <c r="H170" s="261"/>
      <c r="I170" s="26">
        <v>0</v>
      </c>
      <c r="J170" s="16">
        <f t="shared" si="78"/>
        <v>0</v>
      </c>
      <c r="K170" s="16">
        <f t="shared" si="64"/>
        <v>0</v>
      </c>
      <c r="L170" s="26">
        <v>0</v>
      </c>
      <c r="M170" s="16">
        <f t="shared" si="79"/>
        <v>0</v>
      </c>
      <c r="N170" s="16">
        <f t="shared" si="80"/>
        <v>0</v>
      </c>
      <c r="O170" s="26">
        <v>0</v>
      </c>
      <c r="P170" s="16">
        <f t="shared" si="81"/>
        <v>0</v>
      </c>
      <c r="Q170" s="16">
        <f t="shared" si="82"/>
        <v>0</v>
      </c>
      <c r="R170" s="26">
        <v>0</v>
      </c>
      <c r="S170" s="16">
        <f t="shared" si="83"/>
        <v>0</v>
      </c>
      <c r="T170" s="16">
        <f t="shared" si="84"/>
        <v>0</v>
      </c>
      <c r="U170" s="26">
        <v>0</v>
      </c>
      <c r="V170" s="16">
        <f t="shared" si="85"/>
        <v>0</v>
      </c>
      <c r="W170" s="16">
        <f t="shared" si="87"/>
        <v>0</v>
      </c>
      <c r="X170" s="26">
        <v>0</v>
      </c>
      <c r="Y170" s="16">
        <f t="shared" si="86"/>
        <v>0</v>
      </c>
      <c r="Z170" s="16">
        <f t="shared" si="88"/>
        <v>0</v>
      </c>
      <c r="AA170" s="16">
        <v>0</v>
      </c>
      <c r="AB170" s="289">
        <f t="shared" si="71"/>
        <v>0</v>
      </c>
      <c r="AC170" s="289">
        <f t="shared" si="72"/>
        <v>0</v>
      </c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268"/>
      <c r="AT170" s="16">
        <v>7</v>
      </c>
      <c r="AU170" s="16">
        <v>3</v>
      </c>
      <c r="AV170" s="268"/>
      <c r="AW170" s="52">
        <f t="shared" si="73"/>
        <v>0</v>
      </c>
      <c r="AX170" s="16">
        <f t="shared" si="76"/>
        <v>0</v>
      </c>
      <c r="AY170" s="37">
        <f t="shared" si="77"/>
        <v>0</v>
      </c>
      <c r="AZ170" s="42">
        <f t="shared" si="74"/>
        <v>0</v>
      </c>
      <c r="BA170" s="37">
        <f t="shared" si="75"/>
        <v>0</v>
      </c>
      <c r="BB170" s="63">
        <f t="shared" si="65"/>
        <v>0</v>
      </c>
      <c r="BC170" s="26">
        <v>0</v>
      </c>
      <c r="BD170" s="37">
        <f t="shared" si="66"/>
        <v>0</v>
      </c>
      <c r="BE170" s="37" t="str">
        <f t="shared" si="67"/>
        <v>-</v>
      </c>
      <c r="BF170" s="37" t="str">
        <f t="shared" si="68"/>
        <v>-</v>
      </c>
      <c r="BG170" s="52" t="str">
        <f t="shared" si="69"/>
        <v>-</v>
      </c>
      <c r="BH170" s="35" t="str">
        <f t="shared" si="70"/>
        <v>-</v>
      </c>
    </row>
    <row r="171" spans="1:60" x14ac:dyDescent="0.25">
      <c r="A171" s="118">
        <v>6953156287372</v>
      </c>
      <c r="B171" s="31">
        <v>743948</v>
      </c>
      <c r="C171" s="27" t="s">
        <v>177</v>
      </c>
      <c r="D171" s="27" t="s">
        <v>480</v>
      </c>
      <c r="E171" s="57">
        <v>0</v>
      </c>
      <c r="F171" s="57">
        <v>79.5</v>
      </c>
      <c r="G171" s="58">
        <v>169</v>
      </c>
      <c r="H171" s="261"/>
      <c r="I171" s="26">
        <v>0</v>
      </c>
      <c r="J171" s="16">
        <f t="shared" si="78"/>
        <v>0</v>
      </c>
      <c r="K171" s="16">
        <f t="shared" si="64"/>
        <v>0</v>
      </c>
      <c r="L171" s="26">
        <v>0</v>
      </c>
      <c r="M171" s="16">
        <f t="shared" si="79"/>
        <v>0</v>
      </c>
      <c r="N171" s="16">
        <f t="shared" si="80"/>
        <v>0</v>
      </c>
      <c r="O171" s="26">
        <v>0</v>
      </c>
      <c r="P171" s="16">
        <f t="shared" si="81"/>
        <v>0</v>
      </c>
      <c r="Q171" s="16">
        <f t="shared" si="82"/>
        <v>0</v>
      </c>
      <c r="R171" s="26">
        <v>0</v>
      </c>
      <c r="S171" s="16">
        <f t="shared" si="83"/>
        <v>0</v>
      </c>
      <c r="T171" s="16">
        <f t="shared" si="84"/>
        <v>0</v>
      </c>
      <c r="U171" s="26">
        <v>0</v>
      </c>
      <c r="V171" s="16">
        <f t="shared" si="85"/>
        <v>0</v>
      </c>
      <c r="W171" s="16">
        <f t="shared" si="87"/>
        <v>0</v>
      </c>
      <c r="X171" s="26">
        <v>0</v>
      </c>
      <c r="Y171" s="16">
        <f t="shared" si="86"/>
        <v>0</v>
      </c>
      <c r="Z171" s="16">
        <f t="shared" si="88"/>
        <v>0</v>
      </c>
      <c r="AA171" s="16">
        <v>0</v>
      </c>
      <c r="AB171" s="289">
        <f t="shared" si="71"/>
        <v>0</v>
      </c>
      <c r="AC171" s="289">
        <f t="shared" si="72"/>
        <v>0</v>
      </c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268"/>
      <c r="AT171" s="16">
        <v>7</v>
      </c>
      <c r="AU171" s="16">
        <v>3</v>
      </c>
      <c r="AV171" s="268"/>
      <c r="AW171" s="52">
        <f t="shared" si="73"/>
        <v>0</v>
      </c>
      <c r="AX171" s="16">
        <f t="shared" si="76"/>
        <v>0</v>
      </c>
      <c r="AY171" s="37">
        <f t="shared" si="77"/>
        <v>0</v>
      </c>
      <c r="AZ171" s="42">
        <f t="shared" si="74"/>
        <v>0</v>
      </c>
      <c r="BA171" s="37">
        <f t="shared" si="75"/>
        <v>0</v>
      </c>
      <c r="BB171" s="63">
        <f t="shared" si="65"/>
        <v>0</v>
      </c>
      <c r="BC171" s="26">
        <v>0</v>
      </c>
      <c r="BD171" s="37">
        <f t="shared" si="66"/>
        <v>0</v>
      </c>
      <c r="BE171" s="37" t="str">
        <f t="shared" si="67"/>
        <v>-</v>
      </c>
      <c r="BF171" s="37" t="str">
        <f t="shared" si="68"/>
        <v>-</v>
      </c>
      <c r="BG171" s="52" t="str">
        <f t="shared" si="69"/>
        <v>-</v>
      </c>
      <c r="BH171" s="35" t="str">
        <f t="shared" si="70"/>
        <v>-</v>
      </c>
    </row>
    <row r="172" spans="1:60" x14ac:dyDescent="0.25">
      <c r="A172" s="118">
        <v>6953156284814</v>
      </c>
      <c r="B172" s="31">
        <v>743953</v>
      </c>
      <c r="C172" s="18" t="s">
        <v>178</v>
      </c>
      <c r="D172" s="18" t="s">
        <v>481</v>
      </c>
      <c r="E172" s="57">
        <v>11.700000000000045</v>
      </c>
      <c r="F172" s="57">
        <v>34.5</v>
      </c>
      <c r="G172" s="58">
        <v>69</v>
      </c>
      <c r="H172" s="261"/>
      <c r="I172" s="26">
        <v>16</v>
      </c>
      <c r="J172" s="16">
        <f t="shared" si="78"/>
        <v>187.20000000000073</v>
      </c>
      <c r="K172" s="16">
        <f t="shared" si="64"/>
        <v>552</v>
      </c>
      <c r="L172" s="26">
        <v>18</v>
      </c>
      <c r="M172" s="16">
        <f t="shared" si="79"/>
        <v>210.60000000000082</v>
      </c>
      <c r="N172" s="16">
        <f t="shared" si="80"/>
        <v>621</v>
      </c>
      <c r="O172" s="26">
        <v>24</v>
      </c>
      <c r="P172" s="16">
        <f t="shared" si="81"/>
        <v>280.80000000000109</v>
      </c>
      <c r="Q172" s="16">
        <f t="shared" si="82"/>
        <v>828</v>
      </c>
      <c r="R172" s="26">
        <v>26</v>
      </c>
      <c r="S172" s="16">
        <f t="shared" si="83"/>
        <v>304.20000000000118</v>
      </c>
      <c r="T172" s="16">
        <f t="shared" si="84"/>
        <v>897</v>
      </c>
      <c r="U172" s="26">
        <v>17</v>
      </c>
      <c r="V172" s="16">
        <f t="shared" si="85"/>
        <v>198.90000000000077</v>
      </c>
      <c r="W172" s="16">
        <f t="shared" si="87"/>
        <v>586.5</v>
      </c>
      <c r="X172" s="26">
        <v>4</v>
      </c>
      <c r="Y172" s="16">
        <f t="shared" si="86"/>
        <v>46.800000000000182</v>
      </c>
      <c r="Z172" s="16">
        <f t="shared" si="88"/>
        <v>138</v>
      </c>
      <c r="AA172" s="16">
        <v>1</v>
      </c>
      <c r="AB172" s="289">
        <f t="shared" si="71"/>
        <v>11.700000000000045</v>
      </c>
      <c r="AC172" s="289">
        <f t="shared" si="72"/>
        <v>34.5</v>
      </c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268"/>
      <c r="AT172" s="16">
        <v>7</v>
      </c>
      <c r="AU172" s="16">
        <v>3</v>
      </c>
      <c r="AV172" s="268"/>
      <c r="AW172" s="52">
        <f t="shared" si="73"/>
        <v>106</v>
      </c>
      <c r="AX172" s="16">
        <f t="shared" si="76"/>
        <v>1240.2000000000048</v>
      </c>
      <c r="AY172" s="37">
        <f t="shared" si="77"/>
        <v>3657</v>
      </c>
      <c r="AZ172" s="42">
        <f t="shared" si="74"/>
        <v>0.52736318407960203</v>
      </c>
      <c r="BA172" s="37">
        <f t="shared" si="75"/>
        <v>15.82089552238806</v>
      </c>
      <c r="BB172" s="63">
        <f t="shared" si="65"/>
        <v>545.82089552238813</v>
      </c>
      <c r="BC172" s="26">
        <v>4</v>
      </c>
      <c r="BD172" s="37">
        <f t="shared" si="66"/>
        <v>138</v>
      </c>
      <c r="BE172" s="37">
        <f t="shared" si="67"/>
        <v>7.5849056603773581</v>
      </c>
      <c r="BF172" s="37">
        <f t="shared" si="68"/>
        <v>1.0835579514824798</v>
      </c>
      <c r="BG172" s="52">
        <f t="shared" si="69"/>
        <v>0.25283018867924528</v>
      </c>
      <c r="BH172" s="35">
        <f t="shared" si="70"/>
        <v>43681.584905660377</v>
      </c>
    </row>
    <row r="173" spans="1:60" x14ac:dyDescent="0.25">
      <c r="A173" s="118">
        <v>6953156284821</v>
      </c>
      <c r="B173" s="31">
        <v>743955</v>
      </c>
      <c r="C173" s="18" t="s">
        <v>179</v>
      </c>
      <c r="D173" s="18" t="s">
        <v>482</v>
      </c>
      <c r="E173" s="57">
        <v>12.379999999999997</v>
      </c>
      <c r="F173" s="57">
        <v>34.5</v>
      </c>
      <c r="G173" s="58">
        <v>69</v>
      </c>
      <c r="H173" s="261"/>
      <c r="I173" s="26">
        <v>15</v>
      </c>
      <c r="J173" s="16">
        <f t="shared" si="78"/>
        <v>185.69999999999996</v>
      </c>
      <c r="K173" s="16">
        <f t="shared" si="64"/>
        <v>517.5</v>
      </c>
      <c r="L173" s="26">
        <v>7</v>
      </c>
      <c r="M173" s="16">
        <f t="shared" si="79"/>
        <v>86.659999999999982</v>
      </c>
      <c r="N173" s="16">
        <f t="shared" si="80"/>
        <v>241.5</v>
      </c>
      <c r="O173" s="26">
        <v>10</v>
      </c>
      <c r="P173" s="16">
        <f t="shared" si="81"/>
        <v>123.79999999999997</v>
      </c>
      <c r="Q173" s="16">
        <f t="shared" si="82"/>
        <v>345</v>
      </c>
      <c r="R173" s="26">
        <v>12</v>
      </c>
      <c r="S173" s="16">
        <f t="shared" si="83"/>
        <v>148.55999999999997</v>
      </c>
      <c r="T173" s="16">
        <f t="shared" si="84"/>
        <v>414</v>
      </c>
      <c r="U173" s="26">
        <v>8</v>
      </c>
      <c r="V173" s="16">
        <f t="shared" si="85"/>
        <v>99.039999999999978</v>
      </c>
      <c r="W173" s="16">
        <f t="shared" si="87"/>
        <v>276</v>
      </c>
      <c r="X173" s="26">
        <v>5</v>
      </c>
      <c r="Y173" s="16">
        <f t="shared" si="86"/>
        <v>61.899999999999984</v>
      </c>
      <c r="Z173" s="16">
        <f t="shared" si="88"/>
        <v>172.5</v>
      </c>
      <c r="AA173" s="16">
        <v>5</v>
      </c>
      <c r="AB173" s="289">
        <f t="shared" si="71"/>
        <v>61.899999999999984</v>
      </c>
      <c r="AC173" s="289">
        <f t="shared" si="72"/>
        <v>172.5</v>
      </c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268"/>
      <c r="AT173" s="16">
        <v>7</v>
      </c>
      <c r="AU173" s="16">
        <v>3</v>
      </c>
      <c r="AV173" s="268"/>
      <c r="AW173" s="52">
        <f t="shared" si="73"/>
        <v>62</v>
      </c>
      <c r="AX173" s="16">
        <f t="shared" si="76"/>
        <v>767.55999999999983</v>
      </c>
      <c r="AY173" s="37">
        <f t="shared" si="77"/>
        <v>2139</v>
      </c>
      <c r="AZ173" s="42">
        <f t="shared" si="74"/>
        <v>0.30845771144278605</v>
      </c>
      <c r="BA173" s="37">
        <f t="shared" si="75"/>
        <v>9.2537313432835813</v>
      </c>
      <c r="BB173" s="63">
        <f t="shared" si="65"/>
        <v>319.25373134328356</v>
      </c>
      <c r="BC173" s="26">
        <v>8</v>
      </c>
      <c r="BD173" s="37">
        <f t="shared" si="66"/>
        <v>276</v>
      </c>
      <c r="BE173" s="37">
        <f t="shared" si="67"/>
        <v>25.935483870967744</v>
      </c>
      <c r="BF173" s="37">
        <f t="shared" si="68"/>
        <v>3.7050691244239635</v>
      </c>
      <c r="BG173" s="52">
        <f t="shared" si="69"/>
        <v>0.86451612903225816</v>
      </c>
      <c r="BH173" s="35">
        <f t="shared" si="70"/>
        <v>43699.93548387097</v>
      </c>
    </row>
    <row r="174" spans="1:60" x14ac:dyDescent="0.25">
      <c r="A174" s="118">
        <v>6953156284838</v>
      </c>
      <c r="B174" s="31">
        <v>743956</v>
      </c>
      <c r="C174" s="18" t="s">
        <v>180</v>
      </c>
      <c r="D174" s="18" t="s">
        <v>483</v>
      </c>
      <c r="E174" s="57">
        <v>12.679999999999998</v>
      </c>
      <c r="F174" s="57">
        <v>34.5</v>
      </c>
      <c r="G174" s="58">
        <v>69</v>
      </c>
      <c r="H174" s="261"/>
      <c r="I174" s="26">
        <v>16</v>
      </c>
      <c r="J174" s="16">
        <f t="shared" si="78"/>
        <v>202.87999999999997</v>
      </c>
      <c r="K174" s="16">
        <f t="shared" si="64"/>
        <v>552</v>
      </c>
      <c r="L174" s="26">
        <v>5</v>
      </c>
      <c r="M174" s="16">
        <f t="shared" si="79"/>
        <v>63.399999999999991</v>
      </c>
      <c r="N174" s="16">
        <f t="shared" si="80"/>
        <v>172.5</v>
      </c>
      <c r="O174" s="26">
        <v>16</v>
      </c>
      <c r="P174" s="16">
        <f t="shared" si="81"/>
        <v>202.87999999999997</v>
      </c>
      <c r="Q174" s="16">
        <f t="shared" si="82"/>
        <v>552</v>
      </c>
      <c r="R174" s="26">
        <v>12</v>
      </c>
      <c r="S174" s="16">
        <f t="shared" si="83"/>
        <v>152.15999999999997</v>
      </c>
      <c r="T174" s="16">
        <f t="shared" si="84"/>
        <v>414</v>
      </c>
      <c r="U174" s="26">
        <v>13</v>
      </c>
      <c r="V174" s="16">
        <f t="shared" si="85"/>
        <v>164.83999999999997</v>
      </c>
      <c r="W174" s="16">
        <f t="shared" si="87"/>
        <v>448.5</v>
      </c>
      <c r="X174" s="26">
        <v>2</v>
      </c>
      <c r="Y174" s="16">
        <f t="shared" si="86"/>
        <v>25.359999999999996</v>
      </c>
      <c r="Z174" s="16">
        <f t="shared" si="88"/>
        <v>69</v>
      </c>
      <c r="AA174" s="16">
        <v>0</v>
      </c>
      <c r="AB174" s="289">
        <f t="shared" si="71"/>
        <v>0</v>
      </c>
      <c r="AC174" s="289">
        <f t="shared" si="72"/>
        <v>0</v>
      </c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268"/>
      <c r="AT174" s="16">
        <v>7</v>
      </c>
      <c r="AU174" s="16">
        <v>3</v>
      </c>
      <c r="AV174" s="268"/>
      <c r="AW174" s="52">
        <f t="shared" si="73"/>
        <v>64</v>
      </c>
      <c r="AX174" s="16">
        <f t="shared" si="76"/>
        <v>811.51999999999987</v>
      </c>
      <c r="AY174" s="37">
        <f t="shared" si="77"/>
        <v>2208</v>
      </c>
      <c r="AZ174" s="42">
        <f t="shared" si="74"/>
        <v>0.31840796019900497</v>
      </c>
      <c r="BA174" s="37">
        <f t="shared" si="75"/>
        <v>9.5522388059701484</v>
      </c>
      <c r="BB174" s="63">
        <f t="shared" si="65"/>
        <v>329.55223880597009</v>
      </c>
      <c r="BC174" s="26">
        <v>3</v>
      </c>
      <c r="BD174" s="37">
        <f t="shared" si="66"/>
        <v>103.5</v>
      </c>
      <c r="BE174" s="37">
        <f t="shared" si="67"/>
        <v>9.421875</v>
      </c>
      <c r="BF174" s="37">
        <f t="shared" si="68"/>
        <v>1.3459821428571428</v>
      </c>
      <c r="BG174" s="52">
        <f t="shared" si="69"/>
        <v>0.31406250000000002</v>
      </c>
      <c r="BH174" s="35">
        <f t="shared" si="70"/>
        <v>43683.421875</v>
      </c>
    </row>
    <row r="175" spans="1:60" x14ac:dyDescent="0.25">
      <c r="A175" s="118">
        <v>6953156284845</v>
      </c>
      <c r="B175" s="31">
        <v>743958</v>
      </c>
      <c r="C175" s="18" t="s">
        <v>181</v>
      </c>
      <c r="D175" s="18" t="s">
        <v>484</v>
      </c>
      <c r="E175" s="57">
        <v>12.38</v>
      </c>
      <c r="F175" s="57">
        <v>34.5</v>
      </c>
      <c r="G175" s="58">
        <v>69</v>
      </c>
      <c r="H175" s="261"/>
      <c r="I175" s="26">
        <v>10</v>
      </c>
      <c r="J175" s="16">
        <f t="shared" si="78"/>
        <v>123.80000000000001</v>
      </c>
      <c r="K175" s="16">
        <f t="shared" si="64"/>
        <v>345</v>
      </c>
      <c r="L175" s="26">
        <v>5</v>
      </c>
      <c r="M175" s="16">
        <f t="shared" si="79"/>
        <v>61.900000000000006</v>
      </c>
      <c r="N175" s="16">
        <f t="shared" si="80"/>
        <v>172.5</v>
      </c>
      <c r="O175" s="26">
        <v>9</v>
      </c>
      <c r="P175" s="16">
        <f t="shared" si="81"/>
        <v>111.42</v>
      </c>
      <c r="Q175" s="16">
        <f t="shared" si="82"/>
        <v>310.5</v>
      </c>
      <c r="R175" s="26">
        <v>5</v>
      </c>
      <c r="S175" s="16">
        <f t="shared" si="83"/>
        <v>61.900000000000006</v>
      </c>
      <c r="T175" s="16">
        <f t="shared" si="84"/>
        <v>172.5</v>
      </c>
      <c r="U175" s="26">
        <v>3</v>
      </c>
      <c r="V175" s="16">
        <f t="shared" si="85"/>
        <v>37.14</v>
      </c>
      <c r="W175" s="16">
        <f t="shared" si="87"/>
        <v>103.5</v>
      </c>
      <c r="X175" s="26">
        <v>3</v>
      </c>
      <c r="Y175" s="16">
        <f t="shared" si="86"/>
        <v>37.14</v>
      </c>
      <c r="Z175" s="16">
        <f t="shared" si="88"/>
        <v>103.5</v>
      </c>
      <c r="AA175" s="16">
        <v>3</v>
      </c>
      <c r="AB175" s="289">
        <f t="shared" si="71"/>
        <v>37.14</v>
      </c>
      <c r="AC175" s="289">
        <f t="shared" si="72"/>
        <v>103.5</v>
      </c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268"/>
      <c r="AT175" s="16">
        <v>7</v>
      </c>
      <c r="AU175" s="16">
        <v>3</v>
      </c>
      <c r="AV175" s="268"/>
      <c r="AW175" s="52">
        <f t="shared" si="73"/>
        <v>38</v>
      </c>
      <c r="AX175" s="16">
        <f t="shared" si="76"/>
        <v>470.44000000000005</v>
      </c>
      <c r="AY175" s="37">
        <f t="shared" si="77"/>
        <v>1311</v>
      </c>
      <c r="AZ175" s="42">
        <f t="shared" si="74"/>
        <v>0.1890547263681592</v>
      </c>
      <c r="BA175" s="37">
        <f t="shared" si="75"/>
        <v>5.6716417910447765</v>
      </c>
      <c r="BB175" s="63">
        <f t="shared" si="65"/>
        <v>195.67164179104478</v>
      </c>
      <c r="BC175" s="26">
        <v>7</v>
      </c>
      <c r="BD175" s="37">
        <f t="shared" si="66"/>
        <v>241.5</v>
      </c>
      <c r="BE175" s="37">
        <f t="shared" si="67"/>
        <v>37.026315789473685</v>
      </c>
      <c r="BF175" s="37">
        <f t="shared" si="68"/>
        <v>5.2894736842105265</v>
      </c>
      <c r="BG175" s="52">
        <f t="shared" si="69"/>
        <v>1.2342105263157894</v>
      </c>
      <c r="BH175" s="35">
        <f t="shared" si="70"/>
        <v>43711.026315789473</v>
      </c>
    </row>
    <row r="176" spans="1:60" x14ac:dyDescent="0.25">
      <c r="A176" s="118">
        <v>6953156284890</v>
      </c>
      <c r="B176" s="31">
        <v>743960</v>
      </c>
      <c r="C176" s="18" t="s">
        <v>182</v>
      </c>
      <c r="D176" s="18" t="s">
        <v>485</v>
      </c>
      <c r="E176" s="57">
        <v>11.99000000000002</v>
      </c>
      <c r="F176" s="57">
        <v>34.5</v>
      </c>
      <c r="G176" s="58">
        <v>69</v>
      </c>
      <c r="H176" s="261"/>
      <c r="I176" s="26">
        <v>11</v>
      </c>
      <c r="J176" s="16">
        <f t="shared" si="78"/>
        <v>131.89000000000021</v>
      </c>
      <c r="K176" s="16">
        <f t="shared" si="64"/>
        <v>379.5</v>
      </c>
      <c r="L176" s="26">
        <v>12</v>
      </c>
      <c r="M176" s="16">
        <f t="shared" si="79"/>
        <v>143.88000000000022</v>
      </c>
      <c r="N176" s="16">
        <f t="shared" si="80"/>
        <v>414</v>
      </c>
      <c r="O176" s="26">
        <v>11</v>
      </c>
      <c r="P176" s="16">
        <f t="shared" si="81"/>
        <v>131.89000000000021</v>
      </c>
      <c r="Q176" s="16">
        <f t="shared" si="82"/>
        <v>379.5</v>
      </c>
      <c r="R176" s="26">
        <v>8</v>
      </c>
      <c r="S176" s="16">
        <f t="shared" si="83"/>
        <v>95.920000000000158</v>
      </c>
      <c r="T176" s="16">
        <f t="shared" si="84"/>
        <v>276</v>
      </c>
      <c r="U176" s="26">
        <v>9</v>
      </c>
      <c r="V176" s="16">
        <f t="shared" si="85"/>
        <v>107.91000000000018</v>
      </c>
      <c r="W176" s="16">
        <f t="shared" si="87"/>
        <v>310.5</v>
      </c>
      <c r="X176" s="26">
        <v>8</v>
      </c>
      <c r="Y176" s="16">
        <f t="shared" si="86"/>
        <v>95.920000000000158</v>
      </c>
      <c r="Z176" s="16">
        <f t="shared" si="88"/>
        <v>276</v>
      </c>
      <c r="AA176" s="16">
        <v>2</v>
      </c>
      <c r="AB176" s="289">
        <f t="shared" si="71"/>
        <v>23.98000000000004</v>
      </c>
      <c r="AC176" s="289">
        <f t="shared" si="72"/>
        <v>69</v>
      </c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268"/>
      <c r="AT176" s="16">
        <v>7</v>
      </c>
      <c r="AU176" s="16">
        <v>3</v>
      </c>
      <c r="AV176" s="268"/>
      <c r="AW176" s="52">
        <f t="shared" si="73"/>
        <v>61</v>
      </c>
      <c r="AX176" s="16">
        <f t="shared" si="76"/>
        <v>731.39000000000124</v>
      </c>
      <c r="AY176" s="37">
        <f t="shared" si="77"/>
        <v>2104.5</v>
      </c>
      <c r="AZ176" s="42">
        <f t="shared" si="74"/>
        <v>0.30348258706467662</v>
      </c>
      <c r="BA176" s="37">
        <f t="shared" si="75"/>
        <v>9.1044776119402986</v>
      </c>
      <c r="BB176" s="63">
        <f t="shared" si="65"/>
        <v>314.1044776119403</v>
      </c>
      <c r="BC176" s="26">
        <v>6</v>
      </c>
      <c r="BD176" s="37">
        <f t="shared" si="66"/>
        <v>207</v>
      </c>
      <c r="BE176" s="37">
        <f t="shared" si="67"/>
        <v>19.770491803278688</v>
      </c>
      <c r="BF176" s="37">
        <f t="shared" si="68"/>
        <v>2.8243559718969555</v>
      </c>
      <c r="BG176" s="52">
        <f t="shared" si="69"/>
        <v>0.65901639344262297</v>
      </c>
      <c r="BH176" s="35">
        <f t="shared" si="70"/>
        <v>43693.770491803276</v>
      </c>
    </row>
    <row r="177" spans="1:60" x14ac:dyDescent="0.25">
      <c r="A177" s="118">
        <v>6953156284906</v>
      </c>
      <c r="B177" s="31">
        <v>743961</v>
      </c>
      <c r="C177" s="18" t="s">
        <v>183</v>
      </c>
      <c r="D177" s="18" t="s">
        <v>486</v>
      </c>
      <c r="E177" s="57">
        <v>11.99</v>
      </c>
      <c r="F177" s="57">
        <v>34.5</v>
      </c>
      <c r="G177" s="58">
        <v>69</v>
      </c>
      <c r="H177" s="261"/>
      <c r="I177" s="26">
        <v>3</v>
      </c>
      <c r="J177" s="16">
        <f t="shared" si="78"/>
        <v>35.97</v>
      </c>
      <c r="K177" s="16">
        <f t="shared" si="64"/>
        <v>103.5</v>
      </c>
      <c r="L177" s="26">
        <v>5</v>
      </c>
      <c r="M177" s="16">
        <f t="shared" si="79"/>
        <v>59.95</v>
      </c>
      <c r="N177" s="16">
        <f t="shared" si="80"/>
        <v>172.5</v>
      </c>
      <c r="O177" s="26">
        <v>2</v>
      </c>
      <c r="P177" s="16">
        <f t="shared" si="81"/>
        <v>23.98</v>
      </c>
      <c r="Q177" s="16">
        <f t="shared" si="82"/>
        <v>69</v>
      </c>
      <c r="R177" s="26">
        <v>3</v>
      </c>
      <c r="S177" s="16">
        <f t="shared" si="83"/>
        <v>35.97</v>
      </c>
      <c r="T177" s="16">
        <f t="shared" si="84"/>
        <v>103.5</v>
      </c>
      <c r="U177" s="26">
        <v>1</v>
      </c>
      <c r="V177" s="16">
        <f t="shared" si="85"/>
        <v>11.99</v>
      </c>
      <c r="W177" s="16">
        <f t="shared" si="87"/>
        <v>34.5</v>
      </c>
      <c r="X177" s="26">
        <v>0</v>
      </c>
      <c r="Y177" s="16">
        <f t="shared" si="86"/>
        <v>0</v>
      </c>
      <c r="Z177" s="16">
        <f t="shared" si="88"/>
        <v>0</v>
      </c>
      <c r="AA177" s="16">
        <v>1</v>
      </c>
      <c r="AB177" s="289">
        <f t="shared" si="71"/>
        <v>11.99</v>
      </c>
      <c r="AC177" s="289">
        <f t="shared" si="72"/>
        <v>34.5</v>
      </c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268"/>
      <c r="AT177" s="16">
        <v>7</v>
      </c>
      <c r="AU177" s="16">
        <v>3</v>
      </c>
      <c r="AV177" s="268"/>
      <c r="AW177" s="52">
        <f t="shared" si="73"/>
        <v>15</v>
      </c>
      <c r="AX177" s="16">
        <f t="shared" si="76"/>
        <v>179.85</v>
      </c>
      <c r="AY177" s="37">
        <f t="shared" si="77"/>
        <v>517.5</v>
      </c>
      <c r="AZ177" s="42">
        <f t="shared" si="74"/>
        <v>7.4626865671641784E-2</v>
      </c>
      <c r="BA177" s="37">
        <f t="shared" si="75"/>
        <v>2.2388059701492535</v>
      </c>
      <c r="BB177" s="63">
        <f t="shared" si="65"/>
        <v>77.238805970149244</v>
      </c>
      <c r="BC177" s="26">
        <v>1</v>
      </c>
      <c r="BD177" s="37">
        <f t="shared" si="66"/>
        <v>34.5</v>
      </c>
      <c r="BE177" s="37">
        <f t="shared" si="67"/>
        <v>13.4</v>
      </c>
      <c r="BF177" s="37">
        <f t="shared" si="68"/>
        <v>1.9142857142857144</v>
      </c>
      <c r="BG177" s="52">
        <f t="shared" si="69"/>
        <v>0.44666666666666666</v>
      </c>
      <c r="BH177" s="35">
        <f t="shared" si="70"/>
        <v>43687.4</v>
      </c>
    </row>
    <row r="178" spans="1:60" x14ac:dyDescent="0.25">
      <c r="A178" s="118">
        <v>6953156284913</v>
      </c>
      <c r="B178" s="31">
        <v>743963</v>
      </c>
      <c r="C178" s="18" t="s">
        <v>184</v>
      </c>
      <c r="D178" s="18" t="s">
        <v>487</v>
      </c>
      <c r="E178" s="57">
        <v>11.99</v>
      </c>
      <c r="F178" s="57">
        <v>34.5</v>
      </c>
      <c r="G178" s="58">
        <v>69</v>
      </c>
      <c r="H178" s="261"/>
      <c r="I178" s="26">
        <v>5</v>
      </c>
      <c r="J178" s="16">
        <f t="shared" si="78"/>
        <v>59.95</v>
      </c>
      <c r="K178" s="16">
        <f t="shared" si="64"/>
        <v>172.5</v>
      </c>
      <c r="L178" s="26">
        <v>4</v>
      </c>
      <c r="M178" s="16">
        <f t="shared" si="79"/>
        <v>47.96</v>
      </c>
      <c r="N178" s="16">
        <f t="shared" si="80"/>
        <v>138</v>
      </c>
      <c r="O178" s="26">
        <v>4</v>
      </c>
      <c r="P178" s="16">
        <f t="shared" si="81"/>
        <v>47.96</v>
      </c>
      <c r="Q178" s="16">
        <f t="shared" si="82"/>
        <v>138</v>
      </c>
      <c r="R178" s="26">
        <v>4</v>
      </c>
      <c r="S178" s="16">
        <f t="shared" si="83"/>
        <v>47.96</v>
      </c>
      <c r="T178" s="16">
        <f t="shared" si="84"/>
        <v>138</v>
      </c>
      <c r="U178" s="26">
        <v>3</v>
      </c>
      <c r="V178" s="16">
        <f t="shared" si="85"/>
        <v>35.97</v>
      </c>
      <c r="W178" s="16">
        <f t="shared" si="87"/>
        <v>103.5</v>
      </c>
      <c r="X178" s="26">
        <v>0</v>
      </c>
      <c r="Y178" s="16">
        <f t="shared" si="86"/>
        <v>0</v>
      </c>
      <c r="Z178" s="16">
        <f t="shared" si="88"/>
        <v>0</v>
      </c>
      <c r="AA178" s="16">
        <v>0</v>
      </c>
      <c r="AB178" s="289">
        <f t="shared" si="71"/>
        <v>0</v>
      </c>
      <c r="AC178" s="289">
        <f t="shared" si="72"/>
        <v>0</v>
      </c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268"/>
      <c r="AT178" s="16">
        <v>7</v>
      </c>
      <c r="AU178" s="16">
        <v>3</v>
      </c>
      <c r="AV178" s="268"/>
      <c r="AW178" s="52">
        <f t="shared" si="73"/>
        <v>20</v>
      </c>
      <c r="AX178" s="16">
        <f t="shared" si="76"/>
        <v>239.8</v>
      </c>
      <c r="AY178" s="37">
        <f t="shared" si="77"/>
        <v>690</v>
      </c>
      <c r="AZ178" s="42">
        <f t="shared" si="74"/>
        <v>9.950248756218906E-2</v>
      </c>
      <c r="BA178" s="37">
        <f t="shared" si="75"/>
        <v>2.9850746268656718</v>
      </c>
      <c r="BB178" s="63">
        <f t="shared" si="65"/>
        <v>102.98507462686568</v>
      </c>
      <c r="BC178" s="26">
        <v>0</v>
      </c>
      <c r="BD178" s="37">
        <f t="shared" si="66"/>
        <v>0</v>
      </c>
      <c r="BE178" s="37">
        <f t="shared" si="67"/>
        <v>0</v>
      </c>
      <c r="BF178" s="37">
        <f t="shared" si="68"/>
        <v>0</v>
      </c>
      <c r="BG178" s="52">
        <f t="shared" si="69"/>
        <v>0</v>
      </c>
      <c r="BH178" s="35">
        <f t="shared" si="70"/>
        <v>43674</v>
      </c>
    </row>
    <row r="179" spans="1:60" x14ac:dyDescent="0.25">
      <c r="A179" s="118">
        <v>6953156284920</v>
      </c>
      <c r="B179" s="31">
        <v>743965</v>
      </c>
      <c r="C179" s="18" t="s">
        <v>185</v>
      </c>
      <c r="D179" s="18" t="s">
        <v>488</v>
      </c>
      <c r="E179" s="57">
        <v>11.99</v>
      </c>
      <c r="F179" s="57">
        <v>34.5</v>
      </c>
      <c r="G179" s="58">
        <v>69</v>
      </c>
      <c r="H179" s="261"/>
      <c r="I179" s="26">
        <v>2</v>
      </c>
      <c r="J179" s="16">
        <f t="shared" si="78"/>
        <v>23.98</v>
      </c>
      <c r="K179" s="16">
        <f t="shared" si="64"/>
        <v>69</v>
      </c>
      <c r="L179" s="26">
        <v>3</v>
      </c>
      <c r="M179" s="16">
        <f t="shared" si="79"/>
        <v>35.97</v>
      </c>
      <c r="N179" s="16">
        <f t="shared" si="80"/>
        <v>103.5</v>
      </c>
      <c r="O179" s="26">
        <v>6</v>
      </c>
      <c r="P179" s="16">
        <f t="shared" si="81"/>
        <v>71.94</v>
      </c>
      <c r="Q179" s="16">
        <f t="shared" si="82"/>
        <v>207</v>
      </c>
      <c r="R179" s="26">
        <v>0</v>
      </c>
      <c r="S179" s="16">
        <f t="shared" si="83"/>
        <v>0</v>
      </c>
      <c r="T179" s="16">
        <f t="shared" si="84"/>
        <v>0</v>
      </c>
      <c r="U179" s="26">
        <v>0</v>
      </c>
      <c r="V179" s="16">
        <f t="shared" si="85"/>
        <v>0</v>
      </c>
      <c r="W179" s="16">
        <f t="shared" si="87"/>
        <v>0</v>
      </c>
      <c r="X179" s="26">
        <v>0</v>
      </c>
      <c r="Y179" s="16">
        <f t="shared" si="86"/>
        <v>0</v>
      </c>
      <c r="Z179" s="16">
        <f t="shared" si="88"/>
        <v>0</v>
      </c>
      <c r="AA179" s="16">
        <v>0</v>
      </c>
      <c r="AB179" s="289">
        <f t="shared" si="71"/>
        <v>0</v>
      </c>
      <c r="AC179" s="289">
        <f t="shared" si="72"/>
        <v>0</v>
      </c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268"/>
      <c r="AT179" s="16">
        <v>7</v>
      </c>
      <c r="AU179" s="16">
        <v>3</v>
      </c>
      <c r="AV179" s="268"/>
      <c r="AW179" s="52">
        <f t="shared" si="73"/>
        <v>11</v>
      </c>
      <c r="AX179" s="16">
        <f t="shared" si="76"/>
        <v>131.89000000000001</v>
      </c>
      <c r="AY179" s="37">
        <f t="shared" si="77"/>
        <v>379.5</v>
      </c>
      <c r="AZ179" s="42">
        <f t="shared" si="74"/>
        <v>5.4726368159203981E-2</v>
      </c>
      <c r="BA179" s="37">
        <f t="shared" si="75"/>
        <v>1.6417910447761195</v>
      </c>
      <c r="BB179" s="63">
        <f t="shared" si="65"/>
        <v>56.64179104477612</v>
      </c>
      <c r="BC179" s="26">
        <v>0</v>
      </c>
      <c r="BD179" s="37">
        <f t="shared" si="66"/>
        <v>0</v>
      </c>
      <c r="BE179" s="37">
        <f t="shared" si="67"/>
        <v>0</v>
      </c>
      <c r="BF179" s="37">
        <f t="shared" si="68"/>
        <v>0</v>
      </c>
      <c r="BG179" s="52">
        <f t="shared" si="69"/>
        <v>0</v>
      </c>
      <c r="BH179" s="35">
        <f t="shared" si="70"/>
        <v>43674</v>
      </c>
    </row>
    <row r="180" spans="1:60" x14ac:dyDescent="0.25">
      <c r="A180" s="118">
        <v>6953156285798</v>
      </c>
      <c r="B180" s="31">
        <v>743966</v>
      </c>
      <c r="C180" s="18" t="s">
        <v>186</v>
      </c>
      <c r="D180" s="18" t="s">
        <v>489</v>
      </c>
      <c r="E180" s="57">
        <v>7.27</v>
      </c>
      <c r="F180" s="57">
        <v>29.5</v>
      </c>
      <c r="G180" s="58">
        <v>59</v>
      </c>
      <c r="H180" s="261"/>
      <c r="I180" s="26">
        <v>1</v>
      </c>
      <c r="J180" s="16">
        <f t="shared" si="78"/>
        <v>7.27</v>
      </c>
      <c r="K180" s="16">
        <f t="shared" si="64"/>
        <v>29.5</v>
      </c>
      <c r="L180" s="26">
        <v>3</v>
      </c>
      <c r="M180" s="16">
        <f t="shared" si="79"/>
        <v>21.81</v>
      </c>
      <c r="N180" s="16">
        <f t="shared" si="80"/>
        <v>88.5</v>
      </c>
      <c r="O180" s="26">
        <v>11</v>
      </c>
      <c r="P180" s="16">
        <f t="shared" si="81"/>
        <v>79.97</v>
      </c>
      <c r="Q180" s="16">
        <f t="shared" si="82"/>
        <v>324.5</v>
      </c>
      <c r="R180" s="26">
        <v>3</v>
      </c>
      <c r="S180" s="16">
        <f t="shared" si="83"/>
        <v>21.81</v>
      </c>
      <c r="T180" s="16">
        <f t="shared" si="84"/>
        <v>88.5</v>
      </c>
      <c r="U180" s="26">
        <v>11</v>
      </c>
      <c r="V180" s="16">
        <f t="shared" si="85"/>
        <v>79.97</v>
      </c>
      <c r="W180" s="16">
        <f t="shared" si="87"/>
        <v>324.5</v>
      </c>
      <c r="X180" s="26">
        <v>7</v>
      </c>
      <c r="Y180" s="16">
        <f t="shared" si="86"/>
        <v>50.89</v>
      </c>
      <c r="Z180" s="16">
        <f t="shared" si="88"/>
        <v>206.5</v>
      </c>
      <c r="AA180" s="16">
        <v>3</v>
      </c>
      <c r="AB180" s="289">
        <f t="shared" si="71"/>
        <v>21.81</v>
      </c>
      <c r="AC180" s="289">
        <f t="shared" si="72"/>
        <v>88.5</v>
      </c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268"/>
      <c r="AT180" s="16">
        <v>7</v>
      </c>
      <c r="AU180" s="16">
        <v>3</v>
      </c>
      <c r="AV180" s="268"/>
      <c r="AW180" s="52">
        <f t="shared" si="73"/>
        <v>39</v>
      </c>
      <c r="AX180" s="16">
        <f t="shared" si="76"/>
        <v>283.52999999999997</v>
      </c>
      <c r="AY180" s="37">
        <f t="shared" si="77"/>
        <v>1150.5</v>
      </c>
      <c r="AZ180" s="42">
        <f t="shared" si="74"/>
        <v>0.19402985074626866</v>
      </c>
      <c r="BA180" s="37">
        <f t="shared" si="75"/>
        <v>5.8208955223880601</v>
      </c>
      <c r="BB180" s="63">
        <f t="shared" si="65"/>
        <v>171.71641791044777</v>
      </c>
      <c r="BC180" s="26">
        <v>12</v>
      </c>
      <c r="BD180" s="37">
        <f t="shared" si="66"/>
        <v>354</v>
      </c>
      <c r="BE180" s="37">
        <f t="shared" si="67"/>
        <v>61.846153846153847</v>
      </c>
      <c r="BF180" s="37">
        <f t="shared" si="68"/>
        <v>8.8351648351648358</v>
      </c>
      <c r="BG180" s="52">
        <f t="shared" si="69"/>
        <v>2.0615384615384618</v>
      </c>
      <c r="BH180" s="35">
        <f t="shared" si="70"/>
        <v>43735.846153846156</v>
      </c>
    </row>
    <row r="181" spans="1:60" x14ac:dyDescent="0.25">
      <c r="A181" s="118">
        <v>6953156279025</v>
      </c>
      <c r="B181" s="32">
        <v>743968</v>
      </c>
      <c r="C181" s="18" t="s">
        <v>187</v>
      </c>
      <c r="D181" s="18" t="s">
        <v>490</v>
      </c>
      <c r="E181" s="57">
        <v>5.2599999999999989</v>
      </c>
      <c r="F181" s="57">
        <v>24.5</v>
      </c>
      <c r="G181" s="58">
        <v>49</v>
      </c>
      <c r="H181" s="261"/>
      <c r="I181" s="26">
        <v>36</v>
      </c>
      <c r="J181" s="16">
        <f t="shared" si="78"/>
        <v>189.35999999999996</v>
      </c>
      <c r="K181" s="16">
        <f t="shared" si="64"/>
        <v>882</v>
      </c>
      <c r="L181" s="26">
        <v>12</v>
      </c>
      <c r="M181" s="16">
        <f t="shared" si="79"/>
        <v>63.11999999999999</v>
      </c>
      <c r="N181" s="16">
        <f t="shared" si="80"/>
        <v>294</v>
      </c>
      <c r="O181" s="26">
        <v>14</v>
      </c>
      <c r="P181" s="16">
        <f t="shared" si="81"/>
        <v>73.639999999999986</v>
      </c>
      <c r="Q181" s="16">
        <f t="shared" si="82"/>
        <v>343</v>
      </c>
      <c r="R181" s="26">
        <v>16</v>
      </c>
      <c r="S181" s="16">
        <f t="shared" si="83"/>
        <v>84.159999999999982</v>
      </c>
      <c r="T181" s="16">
        <f t="shared" si="84"/>
        <v>392</v>
      </c>
      <c r="U181" s="26">
        <v>23</v>
      </c>
      <c r="V181" s="16">
        <f t="shared" si="85"/>
        <v>120.97999999999998</v>
      </c>
      <c r="W181" s="16">
        <f t="shared" si="87"/>
        <v>563.5</v>
      </c>
      <c r="X181" s="26">
        <v>31</v>
      </c>
      <c r="Y181" s="16">
        <f t="shared" si="86"/>
        <v>163.05999999999997</v>
      </c>
      <c r="Z181" s="16">
        <f t="shared" si="88"/>
        <v>759.5</v>
      </c>
      <c r="AA181" s="16">
        <v>12</v>
      </c>
      <c r="AB181" s="289">
        <f t="shared" si="71"/>
        <v>63.11999999999999</v>
      </c>
      <c r="AC181" s="289">
        <f t="shared" si="72"/>
        <v>294</v>
      </c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268"/>
      <c r="AT181" s="16">
        <v>7</v>
      </c>
      <c r="AU181" s="16">
        <v>3</v>
      </c>
      <c r="AV181" s="268"/>
      <c r="AW181" s="52">
        <f t="shared" si="73"/>
        <v>144</v>
      </c>
      <c r="AX181" s="16">
        <f t="shared" si="76"/>
        <v>757.43999999999983</v>
      </c>
      <c r="AY181" s="37">
        <f t="shared" si="77"/>
        <v>3528</v>
      </c>
      <c r="AZ181" s="42">
        <f t="shared" si="74"/>
        <v>0.71641791044776115</v>
      </c>
      <c r="BA181" s="37">
        <f t="shared" si="75"/>
        <v>21.492537313432834</v>
      </c>
      <c r="BB181" s="63">
        <f t="shared" si="65"/>
        <v>526.56716417910445</v>
      </c>
      <c r="BC181" s="26">
        <v>47</v>
      </c>
      <c r="BD181" s="37">
        <f t="shared" si="66"/>
        <v>1151.5</v>
      </c>
      <c r="BE181" s="37">
        <f t="shared" si="67"/>
        <v>65.604166666666671</v>
      </c>
      <c r="BF181" s="37">
        <f t="shared" si="68"/>
        <v>9.3720238095238102</v>
      </c>
      <c r="BG181" s="52">
        <f t="shared" si="69"/>
        <v>2.1868055555555559</v>
      </c>
      <c r="BH181" s="35">
        <f t="shared" si="70"/>
        <v>43739.604166666664</v>
      </c>
    </row>
    <row r="182" spans="1:60" x14ac:dyDescent="0.25">
      <c r="A182" s="118">
        <v>6953156279018</v>
      </c>
      <c r="B182" s="31">
        <v>743975</v>
      </c>
      <c r="C182" s="18" t="s">
        <v>188</v>
      </c>
      <c r="D182" s="18" t="s">
        <v>491</v>
      </c>
      <c r="E182" s="57">
        <v>5.259999999999998</v>
      </c>
      <c r="F182" s="57">
        <v>24.5</v>
      </c>
      <c r="G182" s="58">
        <v>49</v>
      </c>
      <c r="H182" s="261"/>
      <c r="I182" s="26">
        <v>38</v>
      </c>
      <c r="J182" s="16">
        <f t="shared" si="78"/>
        <v>199.87999999999994</v>
      </c>
      <c r="K182" s="16">
        <f t="shared" si="64"/>
        <v>931</v>
      </c>
      <c r="L182" s="26">
        <v>20</v>
      </c>
      <c r="M182" s="16">
        <f t="shared" si="79"/>
        <v>105.19999999999996</v>
      </c>
      <c r="N182" s="16">
        <f t="shared" si="80"/>
        <v>490</v>
      </c>
      <c r="O182" s="26">
        <v>12</v>
      </c>
      <c r="P182" s="16">
        <f t="shared" si="81"/>
        <v>63.119999999999976</v>
      </c>
      <c r="Q182" s="16">
        <f t="shared" si="82"/>
        <v>294</v>
      </c>
      <c r="R182" s="26">
        <v>10</v>
      </c>
      <c r="S182" s="16">
        <f t="shared" si="83"/>
        <v>52.59999999999998</v>
      </c>
      <c r="T182" s="16">
        <f t="shared" si="84"/>
        <v>245</v>
      </c>
      <c r="U182" s="26">
        <v>7</v>
      </c>
      <c r="V182" s="16">
        <f t="shared" si="85"/>
        <v>36.819999999999986</v>
      </c>
      <c r="W182" s="16">
        <f t="shared" si="87"/>
        <v>171.5</v>
      </c>
      <c r="X182" s="26">
        <v>3</v>
      </c>
      <c r="Y182" s="16">
        <f t="shared" si="86"/>
        <v>15.779999999999994</v>
      </c>
      <c r="Z182" s="16">
        <f t="shared" si="88"/>
        <v>73.5</v>
      </c>
      <c r="AA182" s="16">
        <v>3</v>
      </c>
      <c r="AB182" s="289">
        <f t="shared" si="71"/>
        <v>15.779999999999994</v>
      </c>
      <c r="AC182" s="289">
        <f t="shared" si="72"/>
        <v>73.5</v>
      </c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268"/>
      <c r="AT182" s="16">
        <v>7</v>
      </c>
      <c r="AU182" s="16">
        <v>3</v>
      </c>
      <c r="AV182" s="268"/>
      <c r="AW182" s="52">
        <f t="shared" si="73"/>
        <v>93</v>
      </c>
      <c r="AX182" s="16">
        <f t="shared" si="76"/>
        <v>489.17999999999984</v>
      </c>
      <c r="AY182" s="37">
        <f t="shared" si="77"/>
        <v>2278.5</v>
      </c>
      <c r="AZ182" s="42">
        <f t="shared" si="74"/>
        <v>0.46268656716417911</v>
      </c>
      <c r="BA182" s="37">
        <f t="shared" si="75"/>
        <v>13.880597014925373</v>
      </c>
      <c r="BB182" s="63">
        <f t="shared" si="65"/>
        <v>340.07462686567163</v>
      </c>
      <c r="BC182" s="26">
        <v>11</v>
      </c>
      <c r="BD182" s="37">
        <f t="shared" si="66"/>
        <v>269.5</v>
      </c>
      <c r="BE182" s="37">
        <f t="shared" si="67"/>
        <v>23.774193548387096</v>
      </c>
      <c r="BF182" s="37">
        <f t="shared" si="68"/>
        <v>3.3963133640552994</v>
      </c>
      <c r="BG182" s="52">
        <f t="shared" si="69"/>
        <v>0.7924731182795699</v>
      </c>
      <c r="BH182" s="35">
        <f t="shared" si="70"/>
        <v>43697.774193548386</v>
      </c>
    </row>
    <row r="183" spans="1:60" x14ac:dyDescent="0.25">
      <c r="A183" s="118">
        <v>6953156285804</v>
      </c>
      <c r="B183" s="31">
        <v>744168</v>
      </c>
      <c r="C183" s="18" t="s">
        <v>189</v>
      </c>
      <c r="D183" s="18" t="s">
        <v>492</v>
      </c>
      <c r="E183" s="57">
        <v>7.27</v>
      </c>
      <c r="F183" s="57">
        <v>29.5</v>
      </c>
      <c r="G183" s="58">
        <v>59</v>
      </c>
      <c r="H183" s="261"/>
      <c r="I183" s="26">
        <v>10</v>
      </c>
      <c r="J183" s="16">
        <f t="shared" si="78"/>
        <v>72.699999999999989</v>
      </c>
      <c r="K183" s="16">
        <f t="shared" ref="K183:K245" si="89">I183*$F183</f>
        <v>295</v>
      </c>
      <c r="L183" s="26">
        <v>3</v>
      </c>
      <c r="M183" s="16">
        <f t="shared" si="79"/>
        <v>21.81</v>
      </c>
      <c r="N183" s="16">
        <f t="shared" si="80"/>
        <v>88.5</v>
      </c>
      <c r="O183" s="26">
        <v>5</v>
      </c>
      <c r="P183" s="16">
        <f t="shared" si="81"/>
        <v>36.349999999999994</v>
      </c>
      <c r="Q183" s="16">
        <f t="shared" si="82"/>
        <v>147.5</v>
      </c>
      <c r="R183" s="26">
        <v>1</v>
      </c>
      <c r="S183" s="16">
        <f t="shared" si="83"/>
        <v>7.27</v>
      </c>
      <c r="T183" s="16">
        <f t="shared" si="84"/>
        <v>29.5</v>
      </c>
      <c r="U183" s="26">
        <v>4</v>
      </c>
      <c r="V183" s="16">
        <f t="shared" si="85"/>
        <v>29.08</v>
      </c>
      <c r="W183" s="16">
        <f t="shared" si="87"/>
        <v>118</v>
      </c>
      <c r="X183" s="26">
        <v>7</v>
      </c>
      <c r="Y183" s="16">
        <f t="shared" si="86"/>
        <v>50.89</v>
      </c>
      <c r="Z183" s="16">
        <f t="shared" si="88"/>
        <v>206.5</v>
      </c>
      <c r="AA183" s="16">
        <v>3</v>
      </c>
      <c r="AB183" s="289">
        <f t="shared" si="71"/>
        <v>21.81</v>
      </c>
      <c r="AC183" s="289">
        <f t="shared" si="72"/>
        <v>88.5</v>
      </c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268"/>
      <c r="AT183" s="16">
        <v>7</v>
      </c>
      <c r="AU183" s="16">
        <v>3</v>
      </c>
      <c r="AV183" s="268"/>
      <c r="AW183" s="52">
        <f t="shared" si="73"/>
        <v>33</v>
      </c>
      <c r="AX183" s="16">
        <f t="shared" si="76"/>
        <v>239.91</v>
      </c>
      <c r="AY183" s="37">
        <f t="shared" si="77"/>
        <v>973.5</v>
      </c>
      <c r="AZ183" s="42">
        <f t="shared" si="74"/>
        <v>0.16417910447761194</v>
      </c>
      <c r="BA183" s="37">
        <f t="shared" si="75"/>
        <v>4.9253731343283587</v>
      </c>
      <c r="BB183" s="63">
        <f t="shared" si="65"/>
        <v>145.29850746268659</v>
      </c>
      <c r="BC183" s="26">
        <v>10</v>
      </c>
      <c r="BD183" s="37">
        <f t="shared" si="66"/>
        <v>295</v>
      </c>
      <c r="BE183" s="37">
        <f t="shared" si="67"/>
        <v>60.909090909090907</v>
      </c>
      <c r="BF183" s="37">
        <f t="shared" si="68"/>
        <v>8.7012987012987004</v>
      </c>
      <c r="BG183" s="52">
        <f t="shared" si="69"/>
        <v>2.0303030303030303</v>
      </c>
      <c r="BH183" s="35">
        <f t="shared" si="70"/>
        <v>43734.909090909088</v>
      </c>
    </row>
    <row r="184" spans="1:60" x14ac:dyDescent="0.25">
      <c r="A184" s="118">
        <v>6953156285460</v>
      </c>
      <c r="B184" s="31">
        <v>746545</v>
      </c>
      <c r="C184" s="18" t="s">
        <v>190</v>
      </c>
      <c r="D184" s="18" t="s">
        <v>493</v>
      </c>
      <c r="E184" s="57">
        <v>0</v>
      </c>
      <c r="F184" s="57">
        <v>74.5</v>
      </c>
      <c r="G184" s="58">
        <v>159</v>
      </c>
      <c r="H184" s="261"/>
      <c r="I184" s="26">
        <v>0</v>
      </c>
      <c r="J184" s="16">
        <f t="shared" si="78"/>
        <v>0</v>
      </c>
      <c r="K184" s="16">
        <f t="shared" si="89"/>
        <v>0</v>
      </c>
      <c r="L184" s="26">
        <v>0</v>
      </c>
      <c r="M184" s="16">
        <f t="shared" si="79"/>
        <v>0</v>
      </c>
      <c r="N184" s="16">
        <f t="shared" si="80"/>
        <v>0</v>
      </c>
      <c r="O184" s="26">
        <v>0</v>
      </c>
      <c r="P184" s="16">
        <f t="shared" si="81"/>
        <v>0</v>
      </c>
      <c r="Q184" s="16">
        <f t="shared" si="82"/>
        <v>0</v>
      </c>
      <c r="R184" s="26">
        <v>0</v>
      </c>
      <c r="S184" s="16">
        <f t="shared" si="83"/>
        <v>0</v>
      </c>
      <c r="T184" s="16">
        <f t="shared" si="84"/>
        <v>0</v>
      </c>
      <c r="U184" s="26">
        <v>0</v>
      </c>
      <c r="V184" s="16">
        <f t="shared" si="85"/>
        <v>0</v>
      </c>
      <c r="W184" s="16">
        <f t="shared" si="87"/>
        <v>0</v>
      </c>
      <c r="X184" s="26">
        <v>0</v>
      </c>
      <c r="Y184" s="16">
        <f t="shared" si="86"/>
        <v>0</v>
      </c>
      <c r="Z184" s="16">
        <f t="shared" si="88"/>
        <v>0</v>
      </c>
      <c r="AA184" s="16">
        <v>0</v>
      </c>
      <c r="AB184" s="289">
        <f t="shared" si="71"/>
        <v>0</v>
      </c>
      <c r="AC184" s="289">
        <f t="shared" si="72"/>
        <v>0</v>
      </c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268"/>
      <c r="AT184" s="16">
        <v>7</v>
      </c>
      <c r="AU184" s="16">
        <v>3</v>
      </c>
      <c r="AV184" s="268"/>
      <c r="AW184" s="52">
        <f t="shared" si="73"/>
        <v>0</v>
      </c>
      <c r="AX184" s="16">
        <f t="shared" si="76"/>
        <v>0</v>
      </c>
      <c r="AY184" s="37">
        <f t="shared" si="77"/>
        <v>0</v>
      </c>
      <c r="AZ184" s="42">
        <f t="shared" si="74"/>
        <v>0</v>
      </c>
      <c r="BA184" s="37">
        <f t="shared" si="75"/>
        <v>0</v>
      </c>
      <c r="BB184" s="63">
        <f t="shared" si="65"/>
        <v>0</v>
      </c>
      <c r="BC184" s="26">
        <v>0</v>
      </c>
      <c r="BD184" s="37">
        <f t="shared" si="66"/>
        <v>0</v>
      </c>
      <c r="BE184" s="37" t="str">
        <f t="shared" si="67"/>
        <v>-</v>
      </c>
      <c r="BF184" s="37" t="str">
        <f t="shared" si="68"/>
        <v>-</v>
      </c>
      <c r="BG184" s="52" t="str">
        <f t="shared" si="69"/>
        <v>-</v>
      </c>
      <c r="BH184" s="35" t="str">
        <f t="shared" si="70"/>
        <v>-</v>
      </c>
    </row>
    <row r="185" spans="1:60" x14ac:dyDescent="0.25">
      <c r="A185" s="118">
        <v>6953156279643</v>
      </c>
      <c r="B185" s="31">
        <v>746546</v>
      </c>
      <c r="C185" s="18" t="s">
        <v>191</v>
      </c>
      <c r="D185" s="18" t="s">
        <v>494</v>
      </c>
      <c r="E185" s="57">
        <v>21.8</v>
      </c>
      <c r="F185" s="57">
        <v>44.5</v>
      </c>
      <c r="G185" s="58">
        <v>99</v>
      </c>
      <c r="H185" s="261"/>
      <c r="I185" s="26">
        <v>2</v>
      </c>
      <c r="J185" s="16">
        <f t="shared" si="78"/>
        <v>43.6</v>
      </c>
      <c r="K185" s="16">
        <f t="shared" si="89"/>
        <v>89</v>
      </c>
      <c r="L185" s="26">
        <v>1</v>
      </c>
      <c r="M185" s="16">
        <f t="shared" si="79"/>
        <v>21.8</v>
      </c>
      <c r="N185" s="16">
        <f t="shared" si="80"/>
        <v>44.5</v>
      </c>
      <c r="O185" s="26">
        <v>4</v>
      </c>
      <c r="P185" s="16">
        <f t="shared" si="81"/>
        <v>87.2</v>
      </c>
      <c r="Q185" s="16">
        <f t="shared" si="82"/>
        <v>178</v>
      </c>
      <c r="R185" s="26">
        <v>4</v>
      </c>
      <c r="S185" s="16">
        <f t="shared" si="83"/>
        <v>87.2</v>
      </c>
      <c r="T185" s="16">
        <f t="shared" si="84"/>
        <v>178</v>
      </c>
      <c r="U185" s="26">
        <v>2</v>
      </c>
      <c r="V185" s="16">
        <f t="shared" si="85"/>
        <v>43.6</v>
      </c>
      <c r="W185" s="16">
        <f t="shared" si="87"/>
        <v>89</v>
      </c>
      <c r="X185" s="26">
        <v>5</v>
      </c>
      <c r="Y185" s="16">
        <f t="shared" si="86"/>
        <v>109</v>
      </c>
      <c r="Z185" s="16">
        <f t="shared" si="88"/>
        <v>222.5</v>
      </c>
      <c r="AA185" s="16">
        <v>0</v>
      </c>
      <c r="AB185" s="289">
        <f t="shared" si="71"/>
        <v>0</v>
      </c>
      <c r="AC185" s="289">
        <f t="shared" si="72"/>
        <v>0</v>
      </c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268"/>
      <c r="AT185" s="16">
        <v>7</v>
      </c>
      <c r="AU185" s="16">
        <v>3</v>
      </c>
      <c r="AV185" s="268"/>
      <c r="AW185" s="52">
        <f t="shared" si="73"/>
        <v>18</v>
      </c>
      <c r="AX185" s="16">
        <f t="shared" si="76"/>
        <v>392.40000000000003</v>
      </c>
      <c r="AY185" s="37">
        <f t="shared" si="77"/>
        <v>801</v>
      </c>
      <c r="AZ185" s="42">
        <f t="shared" si="74"/>
        <v>8.9552238805970144E-2</v>
      </c>
      <c r="BA185" s="37">
        <f t="shared" si="75"/>
        <v>2.6865671641791042</v>
      </c>
      <c r="BB185" s="63">
        <f t="shared" si="65"/>
        <v>119.55223880597013</v>
      </c>
      <c r="BC185" s="26">
        <v>7</v>
      </c>
      <c r="BD185" s="37">
        <f t="shared" si="66"/>
        <v>311.5</v>
      </c>
      <c r="BE185" s="37">
        <f t="shared" si="67"/>
        <v>78.166666666666671</v>
      </c>
      <c r="BF185" s="37">
        <f t="shared" si="68"/>
        <v>11.166666666666668</v>
      </c>
      <c r="BG185" s="52">
        <f t="shared" si="69"/>
        <v>2.6055555555555556</v>
      </c>
      <c r="BH185" s="35">
        <f t="shared" si="70"/>
        <v>43752.166666666664</v>
      </c>
    </row>
    <row r="186" spans="1:60" x14ac:dyDescent="0.25">
      <c r="A186" s="118">
        <v>6953156282094</v>
      </c>
      <c r="B186" s="31">
        <v>746547</v>
      </c>
      <c r="C186" s="18" t="s">
        <v>192</v>
      </c>
      <c r="D186" s="18" t="s">
        <v>495</v>
      </c>
      <c r="E186" s="57">
        <v>38.392475247524757</v>
      </c>
      <c r="F186" s="57">
        <v>74.5</v>
      </c>
      <c r="G186" s="58">
        <v>159</v>
      </c>
      <c r="H186" s="261"/>
      <c r="I186" s="26">
        <v>4</v>
      </c>
      <c r="J186" s="16">
        <f t="shared" si="78"/>
        <v>153.56990099009903</v>
      </c>
      <c r="K186" s="16">
        <f t="shared" si="89"/>
        <v>298</v>
      </c>
      <c r="L186" s="26">
        <v>2</v>
      </c>
      <c r="M186" s="16">
        <f t="shared" si="79"/>
        <v>76.784950495049515</v>
      </c>
      <c r="N186" s="16">
        <f t="shared" si="80"/>
        <v>149</v>
      </c>
      <c r="O186" s="26">
        <v>0</v>
      </c>
      <c r="P186" s="16">
        <f t="shared" si="81"/>
        <v>0</v>
      </c>
      <c r="Q186" s="16">
        <f t="shared" si="82"/>
        <v>0</v>
      </c>
      <c r="R186" s="26">
        <v>2</v>
      </c>
      <c r="S186" s="16">
        <f t="shared" si="83"/>
        <v>76.784950495049515</v>
      </c>
      <c r="T186" s="16">
        <f t="shared" si="84"/>
        <v>149</v>
      </c>
      <c r="U186" s="26">
        <v>0</v>
      </c>
      <c r="V186" s="16">
        <f t="shared" si="85"/>
        <v>0</v>
      </c>
      <c r="W186" s="16">
        <f t="shared" si="87"/>
        <v>0</v>
      </c>
      <c r="X186" s="26">
        <v>0</v>
      </c>
      <c r="Y186" s="16">
        <f t="shared" si="86"/>
        <v>0</v>
      </c>
      <c r="Z186" s="16">
        <f t="shared" si="88"/>
        <v>0</v>
      </c>
      <c r="AA186" s="16">
        <v>0</v>
      </c>
      <c r="AB186" s="289">
        <f t="shared" si="71"/>
        <v>0</v>
      </c>
      <c r="AC186" s="289">
        <f t="shared" si="72"/>
        <v>0</v>
      </c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268"/>
      <c r="AT186" s="16">
        <v>7</v>
      </c>
      <c r="AU186" s="16">
        <v>3</v>
      </c>
      <c r="AV186" s="268"/>
      <c r="AW186" s="52">
        <f t="shared" si="73"/>
        <v>8</v>
      </c>
      <c r="AX186" s="16">
        <f t="shared" si="76"/>
        <v>307.13980198019806</v>
      </c>
      <c r="AY186" s="37">
        <f t="shared" si="77"/>
        <v>596</v>
      </c>
      <c r="AZ186" s="42">
        <f t="shared" si="74"/>
        <v>3.9800995024875621E-2</v>
      </c>
      <c r="BA186" s="37">
        <f t="shared" si="75"/>
        <v>1.1940298507462686</v>
      </c>
      <c r="BB186" s="63">
        <f t="shared" si="65"/>
        <v>88.955223880597003</v>
      </c>
      <c r="BC186" s="26">
        <v>0</v>
      </c>
      <c r="BD186" s="37">
        <f t="shared" si="66"/>
        <v>0</v>
      </c>
      <c r="BE186" s="37">
        <f t="shared" si="67"/>
        <v>0</v>
      </c>
      <c r="BF186" s="37">
        <f t="shared" si="68"/>
        <v>0</v>
      </c>
      <c r="BG186" s="52">
        <f t="shared" si="69"/>
        <v>0</v>
      </c>
      <c r="BH186" s="35">
        <f t="shared" si="70"/>
        <v>43674</v>
      </c>
    </row>
    <row r="187" spans="1:60" x14ac:dyDescent="0.25">
      <c r="A187" s="118">
        <v>6953156282117</v>
      </c>
      <c r="B187" s="31">
        <v>746548</v>
      </c>
      <c r="C187" s="18" t="s">
        <v>193</v>
      </c>
      <c r="D187" s="18" t="s">
        <v>496</v>
      </c>
      <c r="E187" s="57">
        <v>44.200000000000024</v>
      </c>
      <c r="F187" s="57">
        <v>89.5</v>
      </c>
      <c r="G187" s="58">
        <v>189</v>
      </c>
      <c r="H187" s="261"/>
      <c r="I187" s="26">
        <v>3</v>
      </c>
      <c r="J187" s="16">
        <f t="shared" si="78"/>
        <v>132.60000000000008</v>
      </c>
      <c r="K187" s="16">
        <f t="shared" si="89"/>
        <v>268.5</v>
      </c>
      <c r="L187" s="26">
        <v>2</v>
      </c>
      <c r="M187" s="16">
        <f t="shared" si="79"/>
        <v>88.400000000000048</v>
      </c>
      <c r="N187" s="16">
        <f t="shared" si="80"/>
        <v>179</v>
      </c>
      <c r="O187" s="26">
        <v>0</v>
      </c>
      <c r="P187" s="16">
        <f t="shared" si="81"/>
        <v>0</v>
      </c>
      <c r="Q187" s="16">
        <f t="shared" si="82"/>
        <v>0</v>
      </c>
      <c r="R187" s="26">
        <v>0</v>
      </c>
      <c r="S187" s="16">
        <f t="shared" si="83"/>
        <v>0</v>
      </c>
      <c r="T187" s="16">
        <f t="shared" si="84"/>
        <v>0</v>
      </c>
      <c r="U187" s="26">
        <v>0</v>
      </c>
      <c r="V187" s="16">
        <f t="shared" si="85"/>
        <v>0</v>
      </c>
      <c r="W187" s="16">
        <f t="shared" si="87"/>
        <v>0</v>
      </c>
      <c r="X187" s="26">
        <v>0</v>
      </c>
      <c r="Y187" s="16">
        <f t="shared" si="86"/>
        <v>0</v>
      </c>
      <c r="Z187" s="16">
        <f t="shared" si="88"/>
        <v>0</v>
      </c>
      <c r="AA187" s="16">
        <v>0</v>
      </c>
      <c r="AB187" s="289">
        <f t="shared" si="71"/>
        <v>0</v>
      </c>
      <c r="AC187" s="289">
        <f t="shared" si="72"/>
        <v>0</v>
      </c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268"/>
      <c r="AT187" s="16">
        <v>7</v>
      </c>
      <c r="AU187" s="16">
        <v>3</v>
      </c>
      <c r="AV187" s="268"/>
      <c r="AW187" s="52">
        <f t="shared" si="73"/>
        <v>5</v>
      </c>
      <c r="AX187" s="16">
        <f t="shared" si="76"/>
        <v>221.00000000000011</v>
      </c>
      <c r="AY187" s="37">
        <f t="shared" si="77"/>
        <v>447.5</v>
      </c>
      <c r="AZ187" s="42">
        <f t="shared" si="74"/>
        <v>2.4875621890547265E-2</v>
      </c>
      <c r="BA187" s="37">
        <f t="shared" si="75"/>
        <v>0.74626865671641796</v>
      </c>
      <c r="BB187" s="63">
        <f t="shared" si="65"/>
        <v>66.791044776119406</v>
      </c>
      <c r="BC187" s="26">
        <v>0</v>
      </c>
      <c r="BD187" s="37">
        <f t="shared" si="66"/>
        <v>0</v>
      </c>
      <c r="BE187" s="37">
        <f t="shared" si="67"/>
        <v>0</v>
      </c>
      <c r="BF187" s="37">
        <f t="shared" si="68"/>
        <v>0</v>
      </c>
      <c r="BG187" s="52">
        <f t="shared" si="69"/>
        <v>0</v>
      </c>
      <c r="BH187" s="35">
        <f t="shared" si="70"/>
        <v>43674</v>
      </c>
    </row>
    <row r="188" spans="1:60" x14ac:dyDescent="0.25">
      <c r="A188" s="118">
        <v>6953156282124</v>
      </c>
      <c r="B188" s="31">
        <v>746549</v>
      </c>
      <c r="C188" s="18" t="s">
        <v>194</v>
      </c>
      <c r="D188" s="18" t="s">
        <v>497</v>
      </c>
      <c r="E188" s="57">
        <v>44.337062937062946</v>
      </c>
      <c r="F188" s="57">
        <v>89.5</v>
      </c>
      <c r="G188" s="58">
        <v>189</v>
      </c>
      <c r="H188" s="261"/>
      <c r="I188" s="26">
        <v>7</v>
      </c>
      <c r="J188" s="16">
        <f t="shared" si="78"/>
        <v>310.3594405594406</v>
      </c>
      <c r="K188" s="16">
        <f t="shared" si="89"/>
        <v>626.5</v>
      </c>
      <c r="L188" s="26">
        <v>0</v>
      </c>
      <c r="M188" s="16">
        <f t="shared" si="79"/>
        <v>0</v>
      </c>
      <c r="N188" s="16">
        <f t="shared" si="80"/>
        <v>0</v>
      </c>
      <c r="O188" s="26">
        <v>1</v>
      </c>
      <c r="P188" s="16">
        <f t="shared" si="81"/>
        <v>44.337062937062946</v>
      </c>
      <c r="Q188" s="16">
        <f t="shared" si="82"/>
        <v>89.5</v>
      </c>
      <c r="R188" s="26">
        <v>0</v>
      </c>
      <c r="S188" s="16">
        <f t="shared" si="83"/>
        <v>0</v>
      </c>
      <c r="T188" s="16">
        <f t="shared" si="84"/>
        <v>0</v>
      </c>
      <c r="U188" s="26">
        <v>1</v>
      </c>
      <c r="V188" s="16">
        <f t="shared" si="85"/>
        <v>44.337062937062946</v>
      </c>
      <c r="W188" s="16">
        <f t="shared" si="87"/>
        <v>89.5</v>
      </c>
      <c r="X188" s="26">
        <v>0</v>
      </c>
      <c r="Y188" s="16">
        <f t="shared" si="86"/>
        <v>0</v>
      </c>
      <c r="Z188" s="16">
        <f t="shared" si="88"/>
        <v>0</v>
      </c>
      <c r="AA188" s="16">
        <v>0</v>
      </c>
      <c r="AB188" s="289">
        <f t="shared" si="71"/>
        <v>0</v>
      </c>
      <c r="AC188" s="289">
        <f t="shared" si="72"/>
        <v>0</v>
      </c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268"/>
      <c r="AT188" s="16">
        <v>7</v>
      </c>
      <c r="AU188" s="16">
        <v>3</v>
      </c>
      <c r="AV188" s="268"/>
      <c r="AW188" s="52">
        <f t="shared" si="73"/>
        <v>9</v>
      </c>
      <c r="AX188" s="16">
        <f t="shared" si="76"/>
        <v>399.03356643356653</v>
      </c>
      <c r="AY188" s="37">
        <f t="shared" si="77"/>
        <v>805.5</v>
      </c>
      <c r="AZ188" s="42">
        <f t="shared" si="74"/>
        <v>4.4776119402985072E-2</v>
      </c>
      <c r="BA188" s="37">
        <f t="shared" si="75"/>
        <v>1.3432835820895521</v>
      </c>
      <c r="BB188" s="63">
        <f t="shared" si="65"/>
        <v>120.22388059701491</v>
      </c>
      <c r="BC188" s="26">
        <v>0</v>
      </c>
      <c r="BD188" s="37">
        <f t="shared" si="66"/>
        <v>0</v>
      </c>
      <c r="BE188" s="37">
        <f t="shared" si="67"/>
        <v>0</v>
      </c>
      <c r="BF188" s="37">
        <f t="shared" si="68"/>
        <v>0</v>
      </c>
      <c r="BG188" s="52">
        <f t="shared" si="69"/>
        <v>0</v>
      </c>
      <c r="BH188" s="35">
        <f t="shared" si="70"/>
        <v>43674</v>
      </c>
    </row>
    <row r="189" spans="1:60" x14ac:dyDescent="0.25">
      <c r="A189" s="118">
        <v>744790317374</v>
      </c>
      <c r="B189" s="31">
        <v>746699</v>
      </c>
      <c r="C189" s="18" t="s">
        <v>195</v>
      </c>
      <c r="D189" s="18" t="s">
        <v>498</v>
      </c>
      <c r="E189" s="57">
        <v>12.99</v>
      </c>
      <c r="F189" s="57">
        <v>34.5</v>
      </c>
      <c r="G189" s="58">
        <v>69</v>
      </c>
      <c r="H189" s="261"/>
      <c r="I189" s="26">
        <v>6</v>
      </c>
      <c r="J189" s="16">
        <f t="shared" si="78"/>
        <v>77.94</v>
      </c>
      <c r="K189" s="16">
        <f t="shared" si="89"/>
        <v>207</v>
      </c>
      <c r="L189" s="26">
        <v>13</v>
      </c>
      <c r="M189" s="16">
        <f t="shared" si="79"/>
        <v>168.87</v>
      </c>
      <c r="N189" s="16">
        <f t="shared" si="80"/>
        <v>448.5</v>
      </c>
      <c r="O189" s="26">
        <v>16</v>
      </c>
      <c r="P189" s="16">
        <f t="shared" si="81"/>
        <v>207.84</v>
      </c>
      <c r="Q189" s="16">
        <f t="shared" si="82"/>
        <v>552</v>
      </c>
      <c r="R189" s="26">
        <v>21</v>
      </c>
      <c r="S189" s="16">
        <f t="shared" si="83"/>
        <v>272.79000000000002</v>
      </c>
      <c r="T189" s="16">
        <f t="shared" si="84"/>
        <v>724.5</v>
      </c>
      <c r="U189" s="26">
        <v>5</v>
      </c>
      <c r="V189" s="16">
        <f t="shared" si="85"/>
        <v>64.95</v>
      </c>
      <c r="W189" s="16">
        <f t="shared" si="87"/>
        <v>172.5</v>
      </c>
      <c r="X189" s="26">
        <v>10</v>
      </c>
      <c r="Y189" s="16">
        <f t="shared" si="86"/>
        <v>129.9</v>
      </c>
      <c r="Z189" s="16">
        <f t="shared" si="88"/>
        <v>345</v>
      </c>
      <c r="AA189" s="16">
        <v>18</v>
      </c>
      <c r="AB189" s="289">
        <f t="shared" si="71"/>
        <v>233.82</v>
      </c>
      <c r="AC189" s="289">
        <f t="shared" si="72"/>
        <v>621</v>
      </c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268"/>
      <c r="AT189" s="16">
        <v>7</v>
      </c>
      <c r="AU189" s="16">
        <v>3</v>
      </c>
      <c r="AV189" s="268"/>
      <c r="AW189" s="52">
        <f t="shared" si="73"/>
        <v>89</v>
      </c>
      <c r="AX189" s="16">
        <f t="shared" si="76"/>
        <v>1156.1100000000001</v>
      </c>
      <c r="AY189" s="37">
        <f t="shared" si="77"/>
        <v>3070.5</v>
      </c>
      <c r="AZ189" s="42">
        <f t="shared" si="74"/>
        <v>0.44278606965174128</v>
      </c>
      <c r="BA189" s="37">
        <f t="shared" si="75"/>
        <v>13.283582089552239</v>
      </c>
      <c r="BB189" s="63">
        <f t="shared" si="65"/>
        <v>458.28358208955223</v>
      </c>
      <c r="BC189" s="26">
        <v>34</v>
      </c>
      <c r="BD189" s="37">
        <f t="shared" si="66"/>
        <v>1173</v>
      </c>
      <c r="BE189" s="37">
        <f t="shared" si="67"/>
        <v>76.786516853932582</v>
      </c>
      <c r="BF189" s="37">
        <f t="shared" si="68"/>
        <v>10.969502407704654</v>
      </c>
      <c r="BG189" s="52">
        <f t="shared" si="69"/>
        <v>2.5595505617977525</v>
      </c>
      <c r="BH189" s="35">
        <f t="shared" si="70"/>
        <v>43750.786516853936</v>
      </c>
    </row>
    <row r="190" spans="1:60" x14ac:dyDescent="0.25">
      <c r="A190" s="118">
        <v>744790317381</v>
      </c>
      <c r="B190" s="31">
        <v>746700</v>
      </c>
      <c r="C190" s="18" t="s">
        <v>196</v>
      </c>
      <c r="D190" s="18" t="s">
        <v>499</v>
      </c>
      <c r="E190" s="57">
        <v>12.81</v>
      </c>
      <c r="F190" s="57">
        <v>29.5</v>
      </c>
      <c r="G190" s="58">
        <v>59</v>
      </c>
      <c r="H190" s="261"/>
      <c r="I190" s="26">
        <v>12</v>
      </c>
      <c r="J190" s="16">
        <f t="shared" si="78"/>
        <v>153.72</v>
      </c>
      <c r="K190" s="16">
        <f t="shared" si="89"/>
        <v>354</v>
      </c>
      <c r="L190" s="26">
        <v>18</v>
      </c>
      <c r="M190" s="16">
        <f t="shared" si="79"/>
        <v>230.58</v>
      </c>
      <c r="N190" s="16">
        <f t="shared" si="80"/>
        <v>531</v>
      </c>
      <c r="O190" s="26">
        <v>14</v>
      </c>
      <c r="P190" s="16">
        <f t="shared" si="81"/>
        <v>179.34</v>
      </c>
      <c r="Q190" s="16">
        <f t="shared" si="82"/>
        <v>413</v>
      </c>
      <c r="R190" s="26">
        <v>44</v>
      </c>
      <c r="S190" s="16">
        <f t="shared" si="83"/>
        <v>563.64</v>
      </c>
      <c r="T190" s="16">
        <f t="shared" si="84"/>
        <v>1298</v>
      </c>
      <c r="U190" s="26">
        <v>30</v>
      </c>
      <c r="V190" s="16">
        <f t="shared" si="85"/>
        <v>384.3</v>
      </c>
      <c r="W190" s="16">
        <f t="shared" si="87"/>
        <v>885</v>
      </c>
      <c r="X190" s="26">
        <v>47</v>
      </c>
      <c r="Y190" s="16">
        <f t="shared" si="86"/>
        <v>602.07000000000005</v>
      </c>
      <c r="Z190" s="16">
        <f t="shared" si="88"/>
        <v>1386.5</v>
      </c>
      <c r="AA190" s="16">
        <v>31</v>
      </c>
      <c r="AB190" s="289">
        <f t="shared" si="71"/>
        <v>397.11</v>
      </c>
      <c r="AC190" s="289">
        <f t="shared" si="72"/>
        <v>914.5</v>
      </c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268"/>
      <c r="AT190" s="16">
        <v>7</v>
      </c>
      <c r="AU190" s="16">
        <v>3</v>
      </c>
      <c r="AV190" s="268"/>
      <c r="AW190" s="52">
        <f t="shared" si="73"/>
        <v>196</v>
      </c>
      <c r="AX190" s="16">
        <f t="shared" si="76"/>
        <v>2510.7600000000002</v>
      </c>
      <c r="AY190" s="37">
        <f t="shared" si="77"/>
        <v>5782</v>
      </c>
      <c r="AZ190" s="42">
        <f t="shared" si="74"/>
        <v>0.97512437810945274</v>
      </c>
      <c r="BA190" s="37">
        <f t="shared" si="75"/>
        <v>29.253731343283583</v>
      </c>
      <c r="BB190" s="63">
        <f t="shared" si="65"/>
        <v>862.98507462686575</v>
      </c>
      <c r="BC190" s="26">
        <v>57</v>
      </c>
      <c r="BD190" s="37">
        <f t="shared" si="66"/>
        <v>1681.5</v>
      </c>
      <c r="BE190" s="37">
        <f t="shared" si="67"/>
        <v>58.454081632653065</v>
      </c>
      <c r="BF190" s="37">
        <f t="shared" si="68"/>
        <v>8.3505830903790095</v>
      </c>
      <c r="BG190" s="52">
        <f t="shared" si="69"/>
        <v>1.9484693877551023</v>
      </c>
      <c r="BH190" s="35">
        <f t="shared" si="70"/>
        <v>43732.454081632655</v>
      </c>
    </row>
    <row r="191" spans="1:60" x14ac:dyDescent="0.25">
      <c r="A191" s="118">
        <v>7447902860838</v>
      </c>
      <c r="B191" s="31">
        <v>748116</v>
      </c>
      <c r="C191" s="18" t="s">
        <v>197</v>
      </c>
      <c r="D191" s="18" t="s">
        <v>500</v>
      </c>
      <c r="E191" s="57">
        <v>197.68</v>
      </c>
      <c r="F191" s="57">
        <v>487</v>
      </c>
      <c r="G191" s="58">
        <v>787</v>
      </c>
      <c r="H191" s="261"/>
      <c r="I191" s="26">
        <v>1</v>
      </c>
      <c r="J191" s="16">
        <f t="shared" si="78"/>
        <v>197.68</v>
      </c>
      <c r="K191" s="16">
        <f t="shared" si="89"/>
        <v>487</v>
      </c>
      <c r="L191" s="26">
        <v>3</v>
      </c>
      <c r="M191" s="16">
        <f t="shared" si="79"/>
        <v>593.04</v>
      </c>
      <c r="N191" s="16">
        <f t="shared" si="80"/>
        <v>1461</v>
      </c>
      <c r="O191" s="26">
        <v>0</v>
      </c>
      <c r="P191" s="16">
        <f t="shared" si="81"/>
        <v>0</v>
      </c>
      <c r="Q191" s="16">
        <f t="shared" si="82"/>
        <v>0</v>
      </c>
      <c r="R191" s="26">
        <v>2</v>
      </c>
      <c r="S191" s="16">
        <f t="shared" si="83"/>
        <v>395.36</v>
      </c>
      <c r="T191" s="16">
        <f t="shared" si="84"/>
        <v>974</v>
      </c>
      <c r="U191" s="26">
        <v>0</v>
      </c>
      <c r="V191" s="16">
        <f t="shared" si="85"/>
        <v>0</v>
      </c>
      <c r="W191" s="16">
        <f t="shared" si="87"/>
        <v>0</v>
      </c>
      <c r="X191" s="26">
        <v>0</v>
      </c>
      <c r="Y191" s="16">
        <f t="shared" si="86"/>
        <v>0</v>
      </c>
      <c r="Z191" s="16">
        <f t="shared" si="88"/>
        <v>0</v>
      </c>
      <c r="AA191" s="16">
        <v>0</v>
      </c>
      <c r="AB191" s="289">
        <f t="shared" si="71"/>
        <v>0</v>
      </c>
      <c r="AC191" s="289">
        <f t="shared" si="72"/>
        <v>0</v>
      </c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268"/>
      <c r="AT191" s="16">
        <v>7</v>
      </c>
      <c r="AU191" s="16">
        <v>3</v>
      </c>
      <c r="AV191" s="268"/>
      <c r="AW191" s="52">
        <f t="shared" si="73"/>
        <v>6</v>
      </c>
      <c r="AX191" s="16">
        <f t="shared" si="76"/>
        <v>1186.08</v>
      </c>
      <c r="AY191" s="37">
        <f t="shared" si="77"/>
        <v>2922</v>
      </c>
      <c r="AZ191" s="42">
        <f t="shared" si="74"/>
        <v>2.9850746268656716E-2</v>
      </c>
      <c r="BA191" s="37">
        <f t="shared" si="75"/>
        <v>0.89552238805970152</v>
      </c>
      <c r="BB191" s="63">
        <f t="shared" si="65"/>
        <v>436.11940298507466</v>
      </c>
      <c r="BC191" s="26">
        <v>0</v>
      </c>
      <c r="BD191" s="37">
        <f t="shared" si="66"/>
        <v>0</v>
      </c>
      <c r="BE191" s="37">
        <f t="shared" si="67"/>
        <v>0</v>
      </c>
      <c r="BF191" s="37">
        <f t="shared" si="68"/>
        <v>0</v>
      </c>
      <c r="BG191" s="52">
        <f t="shared" si="69"/>
        <v>0</v>
      </c>
      <c r="BH191" s="35">
        <f t="shared" si="70"/>
        <v>43674</v>
      </c>
    </row>
    <row r="192" spans="1:60" x14ac:dyDescent="0.25">
      <c r="A192" s="118">
        <v>7447902860692</v>
      </c>
      <c r="B192" s="32">
        <v>748118</v>
      </c>
      <c r="C192" s="18" t="s">
        <v>198</v>
      </c>
      <c r="D192" s="18" t="s">
        <v>501</v>
      </c>
      <c r="E192" s="57">
        <v>197.68</v>
      </c>
      <c r="F192" s="57">
        <v>487</v>
      </c>
      <c r="G192" s="58">
        <v>787</v>
      </c>
      <c r="H192" s="261"/>
      <c r="I192" s="26">
        <v>1</v>
      </c>
      <c r="J192" s="16">
        <f t="shared" si="78"/>
        <v>197.68</v>
      </c>
      <c r="K192" s="16">
        <f t="shared" si="89"/>
        <v>487</v>
      </c>
      <c r="L192" s="26">
        <v>5</v>
      </c>
      <c r="M192" s="16">
        <f t="shared" si="79"/>
        <v>988.40000000000009</v>
      </c>
      <c r="N192" s="16">
        <f t="shared" si="80"/>
        <v>2435</v>
      </c>
      <c r="O192" s="26">
        <v>0</v>
      </c>
      <c r="P192" s="16">
        <f t="shared" si="81"/>
        <v>0</v>
      </c>
      <c r="Q192" s="16">
        <f t="shared" si="82"/>
        <v>0</v>
      </c>
      <c r="R192" s="26">
        <v>2</v>
      </c>
      <c r="S192" s="16">
        <f t="shared" si="83"/>
        <v>395.36</v>
      </c>
      <c r="T192" s="16">
        <f t="shared" si="84"/>
        <v>974</v>
      </c>
      <c r="U192" s="26">
        <v>0</v>
      </c>
      <c r="V192" s="16">
        <f t="shared" si="85"/>
        <v>0</v>
      </c>
      <c r="W192" s="16">
        <f t="shared" si="87"/>
        <v>0</v>
      </c>
      <c r="X192" s="26">
        <v>0</v>
      </c>
      <c r="Y192" s="16">
        <f t="shared" si="86"/>
        <v>0</v>
      </c>
      <c r="Z192" s="16">
        <f t="shared" si="88"/>
        <v>0</v>
      </c>
      <c r="AA192" s="16">
        <v>0</v>
      </c>
      <c r="AB192" s="289">
        <f t="shared" si="71"/>
        <v>0</v>
      </c>
      <c r="AC192" s="289">
        <f t="shared" si="72"/>
        <v>0</v>
      </c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268"/>
      <c r="AT192" s="16">
        <v>7</v>
      </c>
      <c r="AU192" s="16">
        <v>3</v>
      </c>
      <c r="AV192" s="268"/>
      <c r="AW192" s="52">
        <f t="shared" si="73"/>
        <v>8</v>
      </c>
      <c r="AX192" s="16">
        <f t="shared" si="76"/>
        <v>1581.44</v>
      </c>
      <c r="AY192" s="37">
        <f t="shared" si="77"/>
        <v>3896</v>
      </c>
      <c r="AZ192" s="42">
        <f t="shared" si="74"/>
        <v>3.9800995024875621E-2</v>
      </c>
      <c r="BA192" s="37">
        <f t="shared" si="75"/>
        <v>1.1940298507462686</v>
      </c>
      <c r="BB192" s="63">
        <f t="shared" si="65"/>
        <v>581.49253731343276</v>
      </c>
      <c r="BC192" s="26">
        <v>0</v>
      </c>
      <c r="BD192" s="37">
        <f t="shared" si="66"/>
        <v>0</v>
      </c>
      <c r="BE192" s="37">
        <f t="shared" si="67"/>
        <v>0</v>
      </c>
      <c r="BF192" s="37">
        <f t="shared" si="68"/>
        <v>0</v>
      </c>
      <c r="BG192" s="52">
        <f t="shared" si="69"/>
        <v>0</v>
      </c>
      <c r="BH192" s="35">
        <f t="shared" si="70"/>
        <v>43674</v>
      </c>
    </row>
    <row r="193" spans="1:60" x14ac:dyDescent="0.25">
      <c r="A193" s="118">
        <v>7447902860524</v>
      </c>
      <c r="B193" s="31">
        <v>748119</v>
      </c>
      <c r="C193" s="18" t="s">
        <v>199</v>
      </c>
      <c r="D193" s="18" t="s">
        <v>502</v>
      </c>
      <c r="E193" s="57">
        <v>197.68</v>
      </c>
      <c r="F193" s="57">
        <v>487</v>
      </c>
      <c r="G193" s="58">
        <v>787</v>
      </c>
      <c r="H193" s="261"/>
      <c r="I193" s="26">
        <v>0</v>
      </c>
      <c r="J193" s="16">
        <f t="shared" si="78"/>
        <v>0</v>
      </c>
      <c r="K193" s="16">
        <f t="shared" si="89"/>
        <v>0</v>
      </c>
      <c r="L193" s="26">
        <v>0</v>
      </c>
      <c r="M193" s="16">
        <f t="shared" si="79"/>
        <v>0</v>
      </c>
      <c r="N193" s="16">
        <f t="shared" si="80"/>
        <v>0</v>
      </c>
      <c r="O193" s="26">
        <v>1</v>
      </c>
      <c r="P193" s="16">
        <f t="shared" si="81"/>
        <v>197.68</v>
      </c>
      <c r="Q193" s="16">
        <f t="shared" si="82"/>
        <v>487</v>
      </c>
      <c r="R193" s="26">
        <v>2</v>
      </c>
      <c r="S193" s="16">
        <f t="shared" si="83"/>
        <v>395.36</v>
      </c>
      <c r="T193" s="16">
        <f t="shared" si="84"/>
        <v>974</v>
      </c>
      <c r="U193" s="26">
        <v>0</v>
      </c>
      <c r="V193" s="16">
        <f t="shared" si="85"/>
        <v>0</v>
      </c>
      <c r="W193" s="16">
        <f t="shared" si="87"/>
        <v>0</v>
      </c>
      <c r="X193" s="26">
        <v>0</v>
      </c>
      <c r="Y193" s="16">
        <f t="shared" si="86"/>
        <v>0</v>
      </c>
      <c r="Z193" s="16">
        <f t="shared" si="88"/>
        <v>0</v>
      </c>
      <c r="AA193" s="16">
        <v>0</v>
      </c>
      <c r="AB193" s="289">
        <f t="shared" si="71"/>
        <v>0</v>
      </c>
      <c r="AC193" s="289">
        <f t="shared" si="72"/>
        <v>0</v>
      </c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268"/>
      <c r="AT193" s="16">
        <v>7</v>
      </c>
      <c r="AU193" s="16">
        <v>3</v>
      </c>
      <c r="AV193" s="268"/>
      <c r="AW193" s="52">
        <f t="shared" si="73"/>
        <v>3</v>
      </c>
      <c r="AX193" s="16">
        <f t="shared" si="76"/>
        <v>593.04</v>
      </c>
      <c r="AY193" s="37">
        <f t="shared" si="77"/>
        <v>1461</v>
      </c>
      <c r="AZ193" s="42">
        <f t="shared" si="74"/>
        <v>1.4925373134328358E-2</v>
      </c>
      <c r="BA193" s="37">
        <f t="shared" si="75"/>
        <v>0.44776119402985076</v>
      </c>
      <c r="BB193" s="63">
        <f t="shared" si="65"/>
        <v>218.05970149253733</v>
      </c>
      <c r="BC193" s="26">
        <v>-1</v>
      </c>
      <c r="BD193" s="37">
        <f t="shared" si="66"/>
        <v>-487</v>
      </c>
      <c r="BE193" s="37">
        <f t="shared" si="67"/>
        <v>-67</v>
      </c>
      <c r="BF193" s="37">
        <f t="shared" si="68"/>
        <v>-9.5714285714285712</v>
      </c>
      <c r="BG193" s="52">
        <f t="shared" si="69"/>
        <v>-2.2333333333333334</v>
      </c>
      <c r="BH193" s="35">
        <f t="shared" si="70"/>
        <v>43607</v>
      </c>
    </row>
    <row r="194" spans="1:60" x14ac:dyDescent="0.25">
      <c r="A194" s="118">
        <v>7447902860456</v>
      </c>
      <c r="B194" s="31">
        <v>748120</v>
      </c>
      <c r="C194" s="18" t="s">
        <v>200</v>
      </c>
      <c r="D194" s="18" t="s">
        <v>503</v>
      </c>
      <c r="E194" s="57">
        <v>197.68</v>
      </c>
      <c r="F194" s="57">
        <v>487</v>
      </c>
      <c r="G194" s="58">
        <v>787</v>
      </c>
      <c r="H194" s="261"/>
      <c r="I194" s="26">
        <v>1</v>
      </c>
      <c r="J194" s="16">
        <f t="shared" si="78"/>
        <v>197.68</v>
      </c>
      <c r="K194" s="16">
        <f t="shared" si="89"/>
        <v>487</v>
      </c>
      <c r="L194" s="26">
        <v>2</v>
      </c>
      <c r="M194" s="16">
        <f t="shared" si="79"/>
        <v>395.36</v>
      </c>
      <c r="N194" s="16">
        <f t="shared" si="80"/>
        <v>974</v>
      </c>
      <c r="O194" s="26">
        <v>1</v>
      </c>
      <c r="P194" s="16">
        <f t="shared" si="81"/>
        <v>197.68</v>
      </c>
      <c r="Q194" s="16">
        <f t="shared" si="82"/>
        <v>487</v>
      </c>
      <c r="R194" s="26">
        <v>3</v>
      </c>
      <c r="S194" s="16">
        <f t="shared" si="83"/>
        <v>593.04</v>
      </c>
      <c r="T194" s="16">
        <f t="shared" si="84"/>
        <v>1461</v>
      </c>
      <c r="U194" s="26">
        <v>0</v>
      </c>
      <c r="V194" s="16">
        <f t="shared" si="85"/>
        <v>0</v>
      </c>
      <c r="W194" s="16">
        <f t="shared" si="87"/>
        <v>0</v>
      </c>
      <c r="X194" s="26">
        <v>0</v>
      </c>
      <c r="Y194" s="16">
        <f t="shared" si="86"/>
        <v>0</v>
      </c>
      <c r="Z194" s="16">
        <f t="shared" si="88"/>
        <v>0</v>
      </c>
      <c r="AA194" s="16">
        <v>0</v>
      </c>
      <c r="AB194" s="289">
        <f t="shared" si="71"/>
        <v>0</v>
      </c>
      <c r="AC194" s="289">
        <f t="shared" si="72"/>
        <v>0</v>
      </c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268"/>
      <c r="AT194" s="16">
        <v>7</v>
      </c>
      <c r="AU194" s="16">
        <v>3</v>
      </c>
      <c r="AV194" s="268"/>
      <c r="AW194" s="52">
        <f t="shared" si="73"/>
        <v>7</v>
      </c>
      <c r="AX194" s="16">
        <f t="shared" si="76"/>
        <v>1383.76</v>
      </c>
      <c r="AY194" s="37">
        <f t="shared" si="77"/>
        <v>3409</v>
      </c>
      <c r="AZ194" s="42">
        <f t="shared" si="74"/>
        <v>3.482587064676617E-2</v>
      </c>
      <c r="BA194" s="37">
        <f t="shared" si="75"/>
        <v>1.0447761194029852</v>
      </c>
      <c r="BB194" s="63">
        <f t="shared" si="65"/>
        <v>508.80597014925377</v>
      </c>
      <c r="BC194" s="26">
        <v>0</v>
      </c>
      <c r="BD194" s="37">
        <f t="shared" si="66"/>
        <v>0</v>
      </c>
      <c r="BE194" s="37">
        <f t="shared" si="67"/>
        <v>0</v>
      </c>
      <c r="BF194" s="37">
        <f t="shared" si="68"/>
        <v>0</v>
      </c>
      <c r="BG194" s="52">
        <f t="shared" si="69"/>
        <v>0</v>
      </c>
      <c r="BH194" s="35">
        <f t="shared" si="70"/>
        <v>43674</v>
      </c>
    </row>
    <row r="195" spans="1:60" x14ac:dyDescent="0.25">
      <c r="A195" s="118">
        <v>7447902860388</v>
      </c>
      <c r="B195" s="31">
        <v>748121</v>
      </c>
      <c r="C195" s="18" t="s">
        <v>201</v>
      </c>
      <c r="D195" s="18" t="s">
        <v>504</v>
      </c>
      <c r="E195" s="57">
        <v>197.68</v>
      </c>
      <c r="F195" s="57">
        <v>487</v>
      </c>
      <c r="G195" s="58">
        <v>787</v>
      </c>
      <c r="H195" s="261"/>
      <c r="I195" s="26">
        <v>0</v>
      </c>
      <c r="J195" s="16">
        <f t="shared" si="78"/>
        <v>0</v>
      </c>
      <c r="K195" s="16">
        <f t="shared" si="89"/>
        <v>0</v>
      </c>
      <c r="L195" s="26">
        <v>1</v>
      </c>
      <c r="M195" s="16">
        <f t="shared" si="79"/>
        <v>197.68</v>
      </c>
      <c r="N195" s="16">
        <f t="shared" si="80"/>
        <v>487</v>
      </c>
      <c r="O195" s="26">
        <v>0</v>
      </c>
      <c r="P195" s="16">
        <f t="shared" si="81"/>
        <v>0</v>
      </c>
      <c r="Q195" s="16">
        <f t="shared" si="82"/>
        <v>0</v>
      </c>
      <c r="R195" s="26">
        <v>1</v>
      </c>
      <c r="S195" s="16">
        <f t="shared" si="83"/>
        <v>197.68</v>
      </c>
      <c r="T195" s="16">
        <f t="shared" si="84"/>
        <v>487</v>
      </c>
      <c r="U195" s="26">
        <v>0</v>
      </c>
      <c r="V195" s="16">
        <f t="shared" si="85"/>
        <v>0</v>
      </c>
      <c r="W195" s="16">
        <f t="shared" si="87"/>
        <v>0</v>
      </c>
      <c r="X195" s="26">
        <v>0</v>
      </c>
      <c r="Y195" s="16">
        <f t="shared" si="86"/>
        <v>0</v>
      </c>
      <c r="Z195" s="16">
        <f t="shared" si="88"/>
        <v>0</v>
      </c>
      <c r="AA195" s="16">
        <v>0</v>
      </c>
      <c r="AB195" s="289">
        <f t="shared" si="71"/>
        <v>0</v>
      </c>
      <c r="AC195" s="289">
        <f t="shared" si="72"/>
        <v>0</v>
      </c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268"/>
      <c r="AT195" s="16">
        <v>7</v>
      </c>
      <c r="AU195" s="16">
        <v>3</v>
      </c>
      <c r="AV195" s="268"/>
      <c r="AW195" s="52">
        <f t="shared" si="73"/>
        <v>2</v>
      </c>
      <c r="AX195" s="16">
        <f t="shared" si="76"/>
        <v>395.36</v>
      </c>
      <c r="AY195" s="37">
        <f t="shared" si="77"/>
        <v>974</v>
      </c>
      <c r="AZ195" s="42">
        <f t="shared" si="74"/>
        <v>9.9502487562189053E-3</v>
      </c>
      <c r="BA195" s="37">
        <f t="shared" si="75"/>
        <v>0.29850746268656714</v>
      </c>
      <c r="BB195" s="63">
        <f t="shared" si="65"/>
        <v>145.37313432835819</v>
      </c>
      <c r="BC195" s="26">
        <v>0</v>
      </c>
      <c r="BD195" s="37">
        <f t="shared" si="66"/>
        <v>0</v>
      </c>
      <c r="BE195" s="37">
        <f t="shared" si="67"/>
        <v>0</v>
      </c>
      <c r="BF195" s="37">
        <f t="shared" si="68"/>
        <v>0</v>
      </c>
      <c r="BG195" s="52">
        <f t="shared" si="69"/>
        <v>0</v>
      </c>
      <c r="BH195" s="35">
        <f t="shared" si="70"/>
        <v>43674</v>
      </c>
    </row>
    <row r="196" spans="1:60" x14ac:dyDescent="0.25">
      <c r="A196" s="118">
        <v>4716076167467</v>
      </c>
      <c r="B196" s="31">
        <v>748127</v>
      </c>
      <c r="C196" s="18" t="s">
        <v>202</v>
      </c>
      <c r="D196" s="18" t="s">
        <v>505</v>
      </c>
      <c r="E196" s="57">
        <v>28.950000000000003</v>
      </c>
      <c r="F196" s="57">
        <v>69.5</v>
      </c>
      <c r="G196" s="58">
        <v>149</v>
      </c>
      <c r="H196" s="261"/>
      <c r="I196" s="26">
        <v>11</v>
      </c>
      <c r="J196" s="16">
        <f t="shared" si="78"/>
        <v>318.45000000000005</v>
      </c>
      <c r="K196" s="16">
        <f t="shared" si="89"/>
        <v>764.5</v>
      </c>
      <c r="L196" s="26">
        <v>2</v>
      </c>
      <c r="M196" s="16">
        <f t="shared" si="79"/>
        <v>57.900000000000006</v>
      </c>
      <c r="N196" s="16">
        <f t="shared" si="80"/>
        <v>139</v>
      </c>
      <c r="O196" s="26">
        <v>6</v>
      </c>
      <c r="P196" s="16">
        <f t="shared" si="81"/>
        <v>173.70000000000002</v>
      </c>
      <c r="Q196" s="16">
        <f t="shared" si="82"/>
        <v>417</v>
      </c>
      <c r="R196" s="26">
        <v>0</v>
      </c>
      <c r="S196" s="16">
        <f t="shared" si="83"/>
        <v>0</v>
      </c>
      <c r="T196" s="16">
        <f t="shared" si="84"/>
        <v>0</v>
      </c>
      <c r="U196" s="26">
        <v>1</v>
      </c>
      <c r="V196" s="16">
        <f t="shared" si="85"/>
        <v>28.950000000000003</v>
      </c>
      <c r="W196" s="16">
        <f t="shared" si="87"/>
        <v>69.5</v>
      </c>
      <c r="X196" s="26">
        <v>2</v>
      </c>
      <c r="Y196" s="16">
        <f t="shared" si="86"/>
        <v>57.900000000000006</v>
      </c>
      <c r="Z196" s="16">
        <f t="shared" si="88"/>
        <v>139</v>
      </c>
      <c r="AA196" s="16">
        <v>1</v>
      </c>
      <c r="AB196" s="289">
        <f t="shared" si="71"/>
        <v>28.950000000000003</v>
      </c>
      <c r="AC196" s="289">
        <f t="shared" si="72"/>
        <v>69.5</v>
      </c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268"/>
      <c r="AT196" s="16">
        <v>7</v>
      </c>
      <c r="AU196" s="16">
        <v>3</v>
      </c>
      <c r="AV196" s="268"/>
      <c r="AW196" s="52">
        <f t="shared" si="73"/>
        <v>23</v>
      </c>
      <c r="AX196" s="16">
        <f t="shared" si="76"/>
        <v>665.85</v>
      </c>
      <c r="AY196" s="37">
        <f t="shared" si="77"/>
        <v>1598.5</v>
      </c>
      <c r="AZ196" s="42">
        <f t="shared" si="74"/>
        <v>0.11442786069651742</v>
      </c>
      <c r="BA196" s="37">
        <f t="shared" si="75"/>
        <v>3.4328358208955225</v>
      </c>
      <c r="BB196" s="63">
        <f t="shared" ref="BB196:BB245" si="90">BA196*F196</f>
        <v>238.58208955223881</v>
      </c>
      <c r="BC196" s="26">
        <v>29</v>
      </c>
      <c r="BD196" s="37">
        <f t="shared" ref="BD196:BD245" si="91">BC196*F196</f>
        <v>2015.5</v>
      </c>
      <c r="BE196" s="37">
        <f t="shared" ref="BE196:BE245" si="92">IFERROR(BC196/AZ196, "-")</f>
        <v>253.43478260869563</v>
      </c>
      <c r="BF196" s="37">
        <f t="shared" ref="BF196:BF245" si="93">IFERROR(BE196/7,"-")</f>
        <v>36.204968944099377</v>
      </c>
      <c r="BG196" s="52">
        <f t="shared" ref="BG196:BG245" si="94">IFERROR(BE196/30,"-")</f>
        <v>8.4478260869565212</v>
      </c>
      <c r="BH196" s="35">
        <f t="shared" ref="BH196:BH245" si="95">IFERROR(C$1+BE196,"-")</f>
        <v>43927.434782608696</v>
      </c>
    </row>
    <row r="197" spans="1:60" x14ac:dyDescent="0.25">
      <c r="A197" s="118">
        <v>4716076167443</v>
      </c>
      <c r="B197" s="31">
        <v>748128</v>
      </c>
      <c r="C197" s="18" t="s">
        <v>203</v>
      </c>
      <c r="D197" s="18" t="s">
        <v>506</v>
      </c>
      <c r="E197" s="57">
        <v>28.950000000000067</v>
      </c>
      <c r="F197" s="57">
        <v>69.5</v>
      </c>
      <c r="G197" s="58">
        <v>149</v>
      </c>
      <c r="H197" s="261"/>
      <c r="I197" s="26">
        <v>7</v>
      </c>
      <c r="J197" s="16">
        <f t="shared" si="78"/>
        <v>202.65000000000046</v>
      </c>
      <c r="K197" s="16">
        <f t="shared" si="89"/>
        <v>486.5</v>
      </c>
      <c r="L197" s="26">
        <v>6</v>
      </c>
      <c r="M197" s="16">
        <f t="shared" si="79"/>
        <v>173.70000000000039</v>
      </c>
      <c r="N197" s="16">
        <f t="shared" si="80"/>
        <v>417</v>
      </c>
      <c r="O197" s="26">
        <v>1</v>
      </c>
      <c r="P197" s="16">
        <f t="shared" si="81"/>
        <v>28.950000000000067</v>
      </c>
      <c r="Q197" s="16">
        <f t="shared" si="82"/>
        <v>69.5</v>
      </c>
      <c r="R197" s="26">
        <v>0</v>
      </c>
      <c r="S197" s="16">
        <f t="shared" si="83"/>
        <v>0</v>
      </c>
      <c r="T197" s="16">
        <f t="shared" si="84"/>
        <v>0</v>
      </c>
      <c r="U197" s="26">
        <v>1</v>
      </c>
      <c r="V197" s="16">
        <f t="shared" si="85"/>
        <v>28.950000000000067</v>
      </c>
      <c r="W197" s="16">
        <f t="shared" si="87"/>
        <v>69.5</v>
      </c>
      <c r="X197" s="26">
        <v>1</v>
      </c>
      <c r="Y197" s="16">
        <f t="shared" si="86"/>
        <v>28.950000000000067</v>
      </c>
      <c r="Z197" s="16">
        <f t="shared" si="88"/>
        <v>69.5</v>
      </c>
      <c r="AA197" s="16">
        <v>0</v>
      </c>
      <c r="AB197" s="289">
        <f t="shared" ref="AB197:AB245" si="96">AA197*E197</f>
        <v>0</v>
      </c>
      <c r="AC197" s="289">
        <f t="shared" ref="AC197:AC245" si="97">AA197*F197</f>
        <v>0</v>
      </c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268"/>
      <c r="AT197" s="16">
        <v>7</v>
      </c>
      <c r="AU197" s="16">
        <v>3</v>
      </c>
      <c r="AV197" s="268"/>
      <c r="AW197" s="52">
        <f t="shared" ref="AW197:AW245" si="98">SUM(I197,L197,O197,R197,U197,X197,AA197,AD197,AG197,AJ197,AM197,AP197)</f>
        <v>16</v>
      </c>
      <c r="AX197" s="16">
        <f t="shared" si="76"/>
        <v>463.20000000000107</v>
      </c>
      <c r="AY197" s="37">
        <f t="shared" si="77"/>
        <v>1112</v>
      </c>
      <c r="AZ197" s="42">
        <f t="shared" ref="AZ197:AZ245" si="99">AW197/(((AT197-1)*30)+(AU197*7))</f>
        <v>7.9601990049751242E-2</v>
      </c>
      <c r="BA197" s="37">
        <f t="shared" ref="BA197:BA245" si="100">AZ197*30</f>
        <v>2.3880597014925371</v>
      </c>
      <c r="BB197" s="63">
        <f t="shared" si="90"/>
        <v>165.97014925373134</v>
      </c>
      <c r="BC197" s="26">
        <v>2</v>
      </c>
      <c r="BD197" s="37">
        <f t="shared" si="91"/>
        <v>139</v>
      </c>
      <c r="BE197" s="37">
        <f t="shared" si="92"/>
        <v>25.125</v>
      </c>
      <c r="BF197" s="37">
        <f t="shared" si="93"/>
        <v>3.5892857142857144</v>
      </c>
      <c r="BG197" s="52">
        <f t="shared" si="94"/>
        <v>0.83750000000000002</v>
      </c>
      <c r="BH197" s="35">
        <f t="shared" si="95"/>
        <v>43699.125</v>
      </c>
    </row>
    <row r="198" spans="1:60" x14ac:dyDescent="0.25">
      <c r="A198" s="118">
        <v>4716076167313</v>
      </c>
      <c r="B198" s="31">
        <v>748129</v>
      </c>
      <c r="C198" s="18" t="s">
        <v>204</v>
      </c>
      <c r="D198" s="18" t="s">
        <v>507</v>
      </c>
      <c r="E198" s="57">
        <v>38.220000000000006</v>
      </c>
      <c r="F198" s="57">
        <v>116.35</v>
      </c>
      <c r="G198" s="58">
        <v>189</v>
      </c>
      <c r="H198" s="261"/>
      <c r="I198" s="26">
        <v>3</v>
      </c>
      <c r="J198" s="16">
        <f>I198*$E198</f>
        <v>114.66000000000003</v>
      </c>
      <c r="K198" s="16">
        <f>I198*$F198</f>
        <v>349.04999999999995</v>
      </c>
      <c r="L198" s="26">
        <v>2</v>
      </c>
      <c r="M198" s="16">
        <f t="shared" si="79"/>
        <v>76.440000000000012</v>
      </c>
      <c r="N198" s="16">
        <f t="shared" si="80"/>
        <v>232.7</v>
      </c>
      <c r="O198" s="26">
        <v>2</v>
      </c>
      <c r="P198" s="16">
        <f t="shared" si="81"/>
        <v>76.440000000000012</v>
      </c>
      <c r="Q198" s="16">
        <f t="shared" si="82"/>
        <v>232.7</v>
      </c>
      <c r="R198" s="26">
        <v>1</v>
      </c>
      <c r="S198" s="16">
        <f t="shared" si="83"/>
        <v>38.220000000000006</v>
      </c>
      <c r="T198" s="16">
        <f t="shared" si="84"/>
        <v>116.35</v>
      </c>
      <c r="U198" s="26">
        <v>0</v>
      </c>
      <c r="V198" s="16">
        <f t="shared" si="85"/>
        <v>0</v>
      </c>
      <c r="W198" s="16">
        <f t="shared" si="87"/>
        <v>0</v>
      </c>
      <c r="X198" s="26">
        <v>4</v>
      </c>
      <c r="Y198" s="16">
        <f t="shared" si="86"/>
        <v>152.88000000000002</v>
      </c>
      <c r="Z198" s="16">
        <f t="shared" si="88"/>
        <v>465.4</v>
      </c>
      <c r="AA198" s="16">
        <v>2</v>
      </c>
      <c r="AB198" s="289">
        <f t="shared" si="96"/>
        <v>76.440000000000012</v>
      </c>
      <c r="AC198" s="289">
        <f t="shared" si="97"/>
        <v>232.7</v>
      </c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268"/>
      <c r="AT198" s="16">
        <v>7</v>
      </c>
      <c r="AU198" s="16">
        <v>3</v>
      </c>
      <c r="AV198" s="268"/>
      <c r="AW198" s="52">
        <f t="shared" si="98"/>
        <v>14</v>
      </c>
      <c r="AX198" s="16">
        <f t="shared" si="76"/>
        <v>535.08000000000004</v>
      </c>
      <c r="AY198" s="37">
        <f t="shared" si="77"/>
        <v>1628.8999999999999</v>
      </c>
      <c r="AZ198" s="42">
        <f t="shared" si="99"/>
        <v>6.965174129353234E-2</v>
      </c>
      <c r="BA198" s="37">
        <f t="shared" si="100"/>
        <v>2.0895522388059704</v>
      </c>
      <c r="BB198" s="63">
        <f t="shared" si="90"/>
        <v>243.11940298507466</v>
      </c>
      <c r="BC198" s="26">
        <v>58</v>
      </c>
      <c r="BD198" s="37">
        <f t="shared" si="91"/>
        <v>6748.2999999999993</v>
      </c>
      <c r="BE198" s="37">
        <f t="shared" si="92"/>
        <v>832.71428571428567</v>
      </c>
      <c r="BF198" s="37">
        <f t="shared" si="93"/>
        <v>118.95918367346938</v>
      </c>
      <c r="BG198" s="52">
        <f t="shared" si="94"/>
        <v>27.757142857142856</v>
      </c>
      <c r="BH198" s="35">
        <f t="shared" si="95"/>
        <v>44506.714285714283</v>
      </c>
    </row>
    <row r="199" spans="1:60" x14ac:dyDescent="0.25">
      <c r="A199" s="118">
        <v>4716076167337</v>
      </c>
      <c r="B199" s="31">
        <v>748131</v>
      </c>
      <c r="C199" s="18" t="s">
        <v>205</v>
      </c>
      <c r="D199" s="18" t="s">
        <v>508</v>
      </c>
      <c r="E199" s="57">
        <v>38.220000000000006</v>
      </c>
      <c r="F199" s="57">
        <v>116.35</v>
      </c>
      <c r="G199" s="58">
        <v>189</v>
      </c>
      <c r="H199" s="261"/>
      <c r="I199" s="26">
        <v>1</v>
      </c>
      <c r="J199" s="16">
        <f t="shared" si="78"/>
        <v>38.220000000000006</v>
      </c>
      <c r="K199" s="16">
        <f t="shared" si="89"/>
        <v>116.35</v>
      </c>
      <c r="L199" s="26">
        <v>1</v>
      </c>
      <c r="M199" s="16">
        <f t="shared" si="79"/>
        <v>38.220000000000006</v>
      </c>
      <c r="N199" s="16">
        <f t="shared" si="80"/>
        <v>116.35</v>
      </c>
      <c r="O199" s="26">
        <v>0</v>
      </c>
      <c r="P199" s="16">
        <f t="shared" si="81"/>
        <v>0</v>
      </c>
      <c r="Q199" s="16">
        <f t="shared" si="82"/>
        <v>0</v>
      </c>
      <c r="R199" s="26">
        <v>0</v>
      </c>
      <c r="S199" s="16">
        <f t="shared" si="83"/>
        <v>0</v>
      </c>
      <c r="T199" s="16">
        <f t="shared" si="84"/>
        <v>0</v>
      </c>
      <c r="U199" s="26">
        <v>0</v>
      </c>
      <c r="V199" s="16">
        <f t="shared" si="85"/>
        <v>0</v>
      </c>
      <c r="W199" s="16">
        <f t="shared" si="87"/>
        <v>0</v>
      </c>
      <c r="X199" s="26">
        <v>5</v>
      </c>
      <c r="Y199" s="16">
        <f t="shared" si="86"/>
        <v>191.10000000000002</v>
      </c>
      <c r="Z199" s="16">
        <f t="shared" si="88"/>
        <v>581.75</v>
      </c>
      <c r="AA199" s="16">
        <v>1</v>
      </c>
      <c r="AB199" s="289">
        <f t="shared" si="96"/>
        <v>38.220000000000006</v>
      </c>
      <c r="AC199" s="289">
        <f t="shared" si="97"/>
        <v>116.35</v>
      </c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268"/>
      <c r="AT199" s="16">
        <v>7</v>
      </c>
      <c r="AU199" s="16">
        <v>3</v>
      </c>
      <c r="AV199" s="268"/>
      <c r="AW199" s="52">
        <f t="shared" si="98"/>
        <v>8</v>
      </c>
      <c r="AX199" s="16">
        <f t="shared" si="76"/>
        <v>305.76000000000005</v>
      </c>
      <c r="AY199" s="37">
        <f t="shared" si="77"/>
        <v>930.8</v>
      </c>
      <c r="AZ199" s="42">
        <f t="shared" si="99"/>
        <v>3.9800995024875621E-2</v>
      </c>
      <c r="BA199" s="37">
        <f t="shared" si="100"/>
        <v>1.1940298507462686</v>
      </c>
      <c r="BB199" s="63">
        <f t="shared" si="90"/>
        <v>138.92537313432834</v>
      </c>
      <c r="BC199" s="26">
        <v>64</v>
      </c>
      <c r="BD199" s="37">
        <f t="shared" si="91"/>
        <v>7446.4</v>
      </c>
      <c r="BE199" s="37">
        <f t="shared" si="92"/>
        <v>1608</v>
      </c>
      <c r="BF199" s="37">
        <f t="shared" si="93"/>
        <v>229.71428571428572</v>
      </c>
      <c r="BG199" s="52">
        <f t="shared" si="94"/>
        <v>53.6</v>
      </c>
      <c r="BH199" s="35">
        <f t="shared" si="95"/>
        <v>45282</v>
      </c>
    </row>
    <row r="200" spans="1:60" x14ac:dyDescent="0.25">
      <c r="A200" s="118">
        <v>4716076161304</v>
      </c>
      <c r="B200" s="31">
        <v>748133</v>
      </c>
      <c r="C200" s="18" t="s">
        <v>206</v>
      </c>
      <c r="D200" s="18" t="s">
        <v>509</v>
      </c>
      <c r="E200" s="57">
        <v>25.089999999999989</v>
      </c>
      <c r="F200" s="57">
        <v>59.5</v>
      </c>
      <c r="G200" s="58">
        <v>129</v>
      </c>
      <c r="H200" s="261"/>
      <c r="I200" s="26">
        <v>1</v>
      </c>
      <c r="J200" s="16">
        <f t="shared" si="78"/>
        <v>25.089999999999989</v>
      </c>
      <c r="K200" s="16">
        <f t="shared" si="89"/>
        <v>59.5</v>
      </c>
      <c r="L200" s="26">
        <v>7</v>
      </c>
      <c r="M200" s="16">
        <f t="shared" si="79"/>
        <v>175.62999999999994</v>
      </c>
      <c r="N200" s="16">
        <f t="shared" si="80"/>
        <v>416.5</v>
      </c>
      <c r="O200" s="26">
        <v>0</v>
      </c>
      <c r="P200" s="16">
        <f t="shared" si="81"/>
        <v>0</v>
      </c>
      <c r="Q200" s="16">
        <f t="shared" si="82"/>
        <v>0</v>
      </c>
      <c r="R200" s="26">
        <v>2</v>
      </c>
      <c r="S200" s="16">
        <f t="shared" si="83"/>
        <v>50.179999999999978</v>
      </c>
      <c r="T200" s="16">
        <f t="shared" si="84"/>
        <v>119</v>
      </c>
      <c r="U200" s="26">
        <v>0</v>
      </c>
      <c r="V200" s="16">
        <f t="shared" si="85"/>
        <v>0</v>
      </c>
      <c r="W200" s="16">
        <f t="shared" si="87"/>
        <v>0</v>
      </c>
      <c r="X200" s="26">
        <v>0</v>
      </c>
      <c r="Y200" s="16">
        <f t="shared" si="86"/>
        <v>0</v>
      </c>
      <c r="Z200" s="16">
        <f t="shared" si="88"/>
        <v>0</v>
      </c>
      <c r="AA200" s="16">
        <v>0</v>
      </c>
      <c r="AB200" s="289">
        <f t="shared" si="96"/>
        <v>0</v>
      </c>
      <c r="AC200" s="289">
        <f t="shared" si="97"/>
        <v>0</v>
      </c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268"/>
      <c r="AT200" s="16">
        <v>7</v>
      </c>
      <c r="AU200" s="16">
        <v>3</v>
      </c>
      <c r="AV200" s="268"/>
      <c r="AW200" s="52">
        <f t="shared" si="98"/>
        <v>10</v>
      </c>
      <c r="AX200" s="16">
        <f t="shared" si="76"/>
        <v>250.89999999999989</v>
      </c>
      <c r="AY200" s="37">
        <f t="shared" si="77"/>
        <v>595</v>
      </c>
      <c r="AZ200" s="42">
        <f t="shared" si="99"/>
        <v>4.975124378109453E-2</v>
      </c>
      <c r="BA200" s="37">
        <f t="shared" si="100"/>
        <v>1.4925373134328359</v>
      </c>
      <c r="BB200" s="63">
        <f t="shared" si="90"/>
        <v>88.805970149253739</v>
      </c>
      <c r="BC200" s="26">
        <v>2</v>
      </c>
      <c r="BD200" s="37">
        <f t="shared" si="91"/>
        <v>119</v>
      </c>
      <c r="BE200" s="37">
        <f t="shared" si="92"/>
        <v>40.199999999999996</v>
      </c>
      <c r="BF200" s="37">
        <f t="shared" si="93"/>
        <v>5.742857142857142</v>
      </c>
      <c r="BG200" s="52">
        <f t="shared" si="94"/>
        <v>1.3399999999999999</v>
      </c>
      <c r="BH200" s="35">
        <f t="shared" si="95"/>
        <v>43714.2</v>
      </c>
    </row>
    <row r="201" spans="1:60" x14ac:dyDescent="0.25">
      <c r="A201" s="118">
        <v>6953156288492</v>
      </c>
      <c r="B201" s="31">
        <v>751056</v>
      </c>
      <c r="C201" s="18" t="s">
        <v>207</v>
      </c>
      <c r="D201" s="18" t="s">
        <v>510</v>
      </c>
      <c r="E201" s="57">
        <v>9.509999999999982</v>
      </c>
      <c r="F201" s="57">
        <v>34.5</v>
      </c>
      <c r="G201" s="58">
        <v>69</v>
      </c>
      <c r="H201" s="261"/>
      <c r="I201" s="26">
        <v>0</v>
      </c>
      <c r="J201" s="16">
        <f t="shared" si="78"/>
        <v>0</v>
      </c>
      <c r="K201" s="16">
        <f t="shared" si="89"/>
        <v>0</v>
      </c>
      <c r="L201" s="26">
        <v>12</v>
      </c>
      <c r="M201" s="16">
        <f t="shared" si="79"/>
        <v>114.11999999999978</v>
      </c>
      <c r="N201" s="16">
        <f t="shared" si="80"/>
        <v>414</v>
      </c>
      <c r="O201" s="26">
        <v>24</v>
      </c>
      <c r="P201" s="16">
        <f t="shared" si="81"/>
        <v>228.23999999999955</v>
      </c>
      <c r="Q201" s="16">
        <f t="shared" si="82"/>
        <v>828</v>
      </c>
      <c r="R201" s="26">
        <v>9</v>
      </c>
      <c r="S201" s="16">
        <f t="shared" si="83"/>
        <v>85.589999999999833</v>
      </c>
      <c r="T201" s="16">
        <f t="shared" si="84"/>
        <v>310.5</v>
      </c>
      <c r="U201" s="26">
        <v>20</v>
      </c>
      <c r="V201" s="16">
        <f t="shared" si="85"/>
        <v>190.19999999999965</v>
      </c>
      <c r="W201" s="16">
        <f t="shared" si="87"/>
        <v>690</v>
      </c>
      <c r="X201" s="26">
        <v>21</v>
      </c>
      <c r="Y201" s="16">
        <f t="shared" si="86"/>
        <v>199.70999999999961</v>
      </c>
      <c r="Z201" s="16">
        <f t="shared" si="88"/>
        <v>724.5</v>
      </c>
      <c r="AA201" s="16">
        <v>3</v>
      </c>
      <c r="AB201" s="289">
        <f t="shared" si="96"/>
        <v>28.529999999999944</v>
      </c>
      <c r="AC201" s="289">
        <f t="shared" si="97"/>
        <v>103.5</v>
      </c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268"/>
      <c r="AT201" s="16">
        <v>7</v>
      </c>
      <c r="AU201" s="16">
        <v>3</v>
      </c>
      <c r="AV201" s="268"/>
      <c r="AW201" s="52">
        <f t="shared" si="98"/>
        <v>89</v>
      </c>
      <c r="AX201" s="16">
        <f t="shared" si="76"/>
        <v>846.38999999999839</v>
      </c>
      <c r="AY201" s="37">
        <f t="shared" si="77"/>
        <v>3070.5</v>
      </c>
      <c r="AZ201" s="42">
        <f t="shared" si="99"/>
        <v>0.44278606965174128</v>
      </c>
      <c r="BA201" s="37">
        <f t="shared" si="100"/>
        <v>13.283582089552239</v>
      </c>
      <c r="BB201" s="63">
        <f t="shared" si="90"/>
        <v>458.28358208955223</v>
      </c>
      <c r="BC201" s="26">
        <v>16</v>
      </c>
      <c r="BD201" s="37">
        <f t="shared" si="91"/>
        <v>552</v>
      </c>
      <c r="BE201" s="37">
        <f t="shared" si="92"/>
        <v>36.134831460674157</v>
      </c>
      <c r="BF201" s="37">
        <f t="shared" si="93"/>
        <v>5.162118780096308</v>
      </c>
      <c r="BG201" s="52">
        <f t="shared" si="94"/>
        <v>1.2044943820224718</v>
      </c>
      <c r="BH201" s="35">
        <f t="shared" si="95"/>
        <v>43710.134831460673</v>
      </c>
    </row>
    <row r="202" spans="1:60" x14ac:dyDescent="0.25">
      <c r="A202" s="118">
        <v>6953156288508</v>
      </c>
      <c r="B202" s="31">
        <v>751059</v>
      </c>
      <c r="C202" s="18" t="s">
        <v>208</v>
      </c>
      <c r="D202" s="18" t="s">
        <v>511</v>
      </c>
      <c r="E202" s="57">
        <v>9.5099999999999891</v>
      </c>
      <c r="F202" s="57">
        <v>34.5</v>
      </c>
      <c r="G202" s="58">
        <v>69</v>
      </c>
      <c r="H202" s="261"/>
      <c r="I202" s="26">
        <v>0</v>
      </c>
      <c r="J202" s="16">
        <f t="shared" si="78"/>
        <v>0</v>
      </c>
      <c r="K202" s="16">
        <f t="shared" si="89"/>
        <v>0</v>
      </c>
      <c r="L202" s="26">
        <v>10</v>
      </c>
      <c r="M202" s="16">
        <f t="shared" si="79"/>
        <v>95.099999999999895</v>
      </c>
      <c r="N202" s="16">
        <f t="shared" si="80"/>
        <v>345</v>
      </c>
      <c r="O202" s="26">
        <v>25</v>
      </c>
      <c r="P202" s="16">
        <f t="shared" si="81"/>
        <v>237.74999999999972</v>
      </c>
      <c r="Q202" s="16">
        <f t="shared" si="82"/>
        <v>862.5</v>
      </c>
      <c r="R202" s="26">
        <v>22</v>
      </c>
      <c r="S202" s="16">
        <f t="shared" si="83"/>
        <v>209.21999999999977</v>
      </c>
      <c r="T202" s="16">
        <f t="shared" si="84"/>
        <v>759</v>
      </c>
      <c r="U202" s="26">
        <v>19</v>
      </c>
      <c r="V202" s="16">
        <f t="shared" si="85"/>
        <v>180.6899999999998</v>
      </c>
      <c r="W202" s="16">
        <f t="shared" si="87"/>
        <v>655.5</v>
      </c>
      <c r="X202" s="26">
        <v>13</v>
      </c>
      <c r="Y202" s="16">
        <f t="shared" si="86"/>
        <v>123.62999999999985</v>
      </c>
      <c r="Z202" s="16">
        <f t="shared" si="88"/>
        <v>448.5</v>
      </c>
      <c r="AA202" s="16">
        <v>7</v>
      </c>
      <c r="AB202" s="289">
        <f t="shared" si="96"/>
        <v>66.569999999999922</v>
      </c>
      <c r="AC202" s="289">
        <f t="shared" si="97"/>
        <v>241.5</v>
      </c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268"/>
      <c r="AT202" s="16">
        <v>7</v>
      </c>
      <c r="AU202" s="16">
        <v>3</v>
      </c>
      <c r="AV202" s="268"/>
      <c r="AW202" s="52">
        <f t="shared" si="98"/>
        <v>96</v>
      </c>
      <c r="AX202" s="16">
        <f t="shared" si="76"/>
        <v>912.9599999999989</v>
      </c>
      <c r="AY202" s="37">
        <f t="shared" si="77"/>
        <v>3312</v>
      </c>
      <c r="AZ202" s="42">
        <f t="shared" si="99"/>
        <v>0.47761194029850745</v>
      </c>
      <c r="BA202" s="37">
        <f t="shared" si="100"/>
        <v>14.328358208955224</v>
      </c>
      <c r="BB202" s="63">
        <f t="shared" si="90"/>
        <v>494.32835820895525</v>
      </c>
      <c r="BC202" s="26">
        <v>13</v>
      </c>
      <c r="BD202" s="37">
        <f t="shared" si="91"/>
        <v>448.5</v>
      </c>
      <c r="BE202" s="37">
        <f t="shared" si="92"/>
        <v>27.21875</v>
      </c>
      <c r="BF202" s="37">
        <f t="shared" si="93"/>
        <v>3.8883928571428572</v>
      </c>
      <c r="BG202" s="52">
        <f t="shared" si="94"/>
        <v>0.90729166666666672</v>
      </c>
      <c r="BH202" s="35">
        <f t="shared" si="95"/>
        <v>43701.21875</v>
      </c>
    </row>
    <row r="203" spans="1:60" x14ac:dyDescent="0.25">
      <c r="A203" s="118">
        <v>6953156287884</v>
      </c>
      <c r="B203" s="31">
        <v>751060</v>
      </c>
      <c r="C203" s="18" t="s">
        <v>209</v>
      </c>
      <c r="D203" s="18" t="s">
        <v>512</v>
      </c>
      <c r="E203" s="57">
        <v>13.189999999999635</v>
      </c>
      <c r="F203" s="57">
        <v>29.5</v>
      </c>
      <c r="G203" s="58">
        <v>59</v>
      </c>
      <c r="H203" s="261"/>
      <c r="I203" s="26">
        <v>0</v>
      </c>
      <c r="J203" s="16">
        <f t="shared" si="78"/>
        <v>0</v>
      </c>
      <c r="K203" s="16">
        <f t="shared" si="89"/>
        <v>0</v>
      </c>
      <c r="L203" s="26">
        <v>21</v>
      </c>
      <c r="M203" s="16">
        <f t="shared" si="79"/>
        <v>276.98999999999234</v>
      </c>
      <c r="N203" s="16">
        <f t="shared" si="80"/>
        <v>619.5</v>
      </c>
      <c r="O203" s="26">
        <v>40</v>
      </c>
      <c r="P203" s="16">
        <f t="shared" si="81"/>
        <v>527.59999999998536</v>
      </c>
      <c r="Q203" s="16">
        <f t="shared" si="82"/>
        <v>1180</v>
      </c>
      <c r="R203" s="26">
        <v>30</v>
      </c>
      <c r="S203" s="16">
        <f t="shared" si="83"/>
        <v>395.69999999998907</v>
      </c>
      <c r="T203" s="16">
        <f t="shared" si="84"/>
        <v>885</v>
      </c>
      <c r="U203" s="26">
        <v>16</v>
      </c>
      <c r="V203" s="16">
        <f t="shared" si="85"/>
        <v>211.03999999999417</v>
      </c>
      <c r="W203" s="16">
        <f t="shared" si="87"/>
        <v>472</v>
      </c>
      <c r="X203" s="26">
        <v>6</v>
      </c>
      <c r="Y203" s="16">
        <f t="shared" si="86"/>
        <v>79.139999999997812</v>
      </c>
      <c r="Z203" s="16">
        <f t="shared" si="88"/>
        <v>177</v>
      </c>
      <c r="AA203" s="16">
        <v>2</v>
      </c>
      <c r="AB203" s="289">
        <f t="shared" si="96"/>
        <v>26.379999999999271</v>
      </c>
      <c r="AC203" s="289">
        <f t="shared" si="97"/>
        <v>59</v>
      </c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268"/>
      <c r="AT203" s="16">
        <v>7</v>
      </c>
      <c r="AU203" s="16">
        <v>3</v>
      </c>
      <c r="AV203" s="268"/>
      <c r="AW203" s="52">
        <f t="shared" si="98"/>
        <v>115</v>
      </c>
      <c r="AX203" s="16">
        <f t="shared" si="76"/>
        <v>1516.8499999999581</v>
      </c>
      <c r="AY203" s="37">
        <f t="shared" si="77"/>
        <v>3392.5</v>
      </c>
      <c r="AZ203" s="42">
        <f t="shared" si="99"/>
        <v>0.57213930348258701</v>
      </c>
      <c r="BA203" s="37">
        <f t="shared" si="100"/>
        <v>17.164179104477611</v>
      </c>
      <c r="BB203" s="63">
        <f t="shared" si="90"/>
        <v>506.34328358208955</v>
      </c>
      <c r="BC203" s="26">
        <v>18</v>
      </c>
      <c r="BD203" s="37">
        <f t="shared" si="91"/>
        <v>531</v>
      </c>
      <c r="BE203" s="37">
        <f t="shared" si="92"/>
        <v>31.460869565217394</v>
      </c>
      <c r="BF203" s="37">
        <f t="shared" si="93"/>
        <v>4.4944099378881992</v>
      </c>
      <c r="BG203" s="52">
        <f t="shared" si="94"/>
        <v>1.048695652173913</v>
      </c>
      <c r="BH203" s="35">
        <f t="shared" si="95"/>
        <v>43705.46086956522</v>
      </c>
    </row>
    <row r="204" spans="1:60" x14ac:dyDescent="0.25">
      <c r="A204" s="118">
        <v>6953156287891</v>
      </c>
      <c r="B204" s="31">
        <v>751063</v>
      </c>
      <c r="C204" s="18" t="s">
        <v>210</v>
      </c>
      <c r="D204" s="18" t="s">
        <v>513</v>
      </c>
      <c r="E204" s="57">
        <v>13.95</v>
      </c>
      <c r="F204" s="57">
        <v>29.5</v>
      </c>
      <c r="G204" s="58">
        <v>59</v>
      </c>
      <c r="H204" s="261"/>
      <c r="I204" s="26">
        <v>0</v>
      </c>
      <c r="J204" s="16">
        <f t="shared" si="78"/>
        <v>0</v>
      </c>
      <c r="K204" s="16">
        <f t="shared" si="89"/>
        <v>0</v>
      </c>
      <c r="L204" s="26">
        <v>37</v>
      </c>
      <c r="M204" s="16">
        <f t="shared" si="79"/>
        <v>516.15</v>
      </c>
      <c r="N204" s="16">
        <f t="shared" si="80"/>
        <v>1091.5</v>
      </c>
      <c r="O204" s="26">
        <v>52</v>
      </c>
      <c r="P204" s="16">
        <f t="shared" si="81"/>
        <v>725.4</v>
      </c>
      <c r="Q204" s="16">
        <f t="shared" si="82"/>
        <v>1534</v>
      </c>
      <c r="R204" s="26">
        <v>11</v>
      </c>
      <c r="S204" s="16">
        <f t="shared" si="83"/>
        <v>153.44999999999999</v>
      </c>
      <c r="T204" s="16">
        <f t="shared" si="84"/>
        <v>324.5</v>
      </c>
      <c r="U204" s="26">
        <v>6</v>
      </c>
      <c r="V204" s="16">
        <f t="shared" si="85"/>
        <v>83.699999999999989</v>
      </c>
      <c r="W204" s="16">
        <f t="shared" si="87"/>
        <v>177</v>
      </c>
      <c r="X204" s="26">
        <v>0</v>
      </c>
      <c r="Y204" s="16">
        <f t="shared" si="86"/>
        <v>0</v>
      </c>
      <c r="Z204" s="16">
        <f t="shared" si="88"/>
        <v>0</v>
      </c>
      <c r="AA204" s="16">
        <v>0</v>
      </c>
      <c r="AB204" s="289">
        <f t="shared" si="96"/>
        <v>0</v>
      </c>
      <c r="AC204" s="289">
        <f t="shared" si="97"/>
        <v>0</v>
      </c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268"/>
      <c r="AT204" s="16">
        <v>7</v>
      </c>
      <c r="AU204" s="16">
        <v>3</v>
      </c>
      <c r="AV204" s="268"/>
      <c r="AW204" s="52">
        <f t="shared" si="98"/>
        <v>106</v>
      </c>
      <c r="AX204" s="16">
        <f t="shared" si="76"/>
        <v>1478.6999999999998</v>
      </c>
      <c r="AY204" s="37">
        <f t="shared" si="77"/>
        <v>3127</v>
      </c>
      <c r="AZ204" s="42">
        <f t="shared" si="99"/>
        <v>0.52736318407960203</v>
      </c>
      <c r="BA204" s="37">
        <f t="shared" si="100"/>
        <v>15.82089552238806</v>
      </c>
      <c r="BB204" s="63">
        <f t="shared" si="90"/>
        <v>466.71641791044777</v>
      </c>
      <c r="BC204" s="26">
        <v>6</v>
      </c>
      <c r="BD204" s="37">
        <f t="shared" si="91"/>
        <v>177</v>
      </c>
      <c r="BE204" s="37">
        <f t="shared" si="92"/>
        <v>11.377358490566037</v>
      </c>
      <c r="BF204" s="37">
        <f t="shared" si="93"/>
        <v>1.6253369272237195</v>
      </c>
      <c r="BG204" s="52">
        <f t="shared" si="94"/>
        <v>0.3792452830188679</v>
      </c>
      <c r="BH204" s="35">
        <f t="shared" si="95"/>
        <v>43685.377358490565</v>
      </c>
    </row>
    <row r="205" spans="1:60" x14ac:dyDescent="0.25">
      <c r="A205" s="118">
        <v>7447902861996</v>
      </c>
      <c r="B205" s="32">
        <v>758117</v>
      </c>
      <c r="C205" s="18" t="s">
        <v>214</v>
      </c>
      <c r="D205" s="18" t="s">
        <v>514</v>
      </c>
      <c r="E205" s="57">
        <v>23</v>
      </c>
      <c r="F205" s="57">
        <v>44.5</v>
      </c>
      <c r="G205" s="58">
        <v>93</v>
      </c>
      <c r="H205" s="261"/>
      <c r="I205" s="26"/>
      <c r="J205" s="16">
        <f t="shared" si="78"/>
        <v>0</v>
      </c>
      <c r="K205" s="16">
        <f t="shared" si="89"/>
        <v>0</v>
      </c>
      <c r="L205" s="26"/>
      <c r="M205" s="16">
        <f t="shared" si="79"/>
        <v>0</v>
      </c>
      <c r="N205" s="16">
        <f t="shared" si="80"/>
        <v>0</v>
      </c>
      <c r="O205" s="26">
        <v>0</v>
      </c>
      <c r="P205" s="16">
        <f t="shared" si="81"/>
        <v>0</v>
      </c>
      <c r="Q205" s="16">
        <f t="shared" si="82"/>
        <v>0</v>
      </c>
      <c r="R205" s="26">
        <v>2</v>
      </c>
      <c r="S205" s="16">
        <f t="shared" si="83"/>
        <v>46</v>
      </c>
      <c r="T205" s="16">
        <f t="shared" si="84"/>
        <v>89</v>
      </c>
      <c r="U205" s="26">
        <v>14</v>
      </c>
      <c r="V205" s="16">
        <f t="shared" si="85"/>
        <v>322</v>
      </c>
      <c r="W205" s="16">
        <f t="shared" si="87"/>
        <v>623</v>
      </c>
      <c r="X205" s="26">
        <v>25</v>
      </c>
      <c r="Y205" s="16">
        <f t="shared" si="86"/>
        <v>575</v>
      </c>
      <c r="Z205" s="16">
        <f t="shared" si="88"/>
        <v>1112.5</v>
      </c>
      <c r="AA205" s="16">
        <v>8</v>
      </c>
      <c r="AB205" s="289">
        <f t="shared" si="96"/>
        <v>184</v>
      </c>
      <c r="AC205" s="289">
        <f t="shared" si="97"/>
        <v>356</v>
      </c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268"/>
      <c r="AT205" s="16">
        <v>5</v>
      </c>
      <c r="AU205" s="16">
        <v>3</v>
      </c>
      <c r="AV205" s="268"/>
      <c r="AW205" s="52">
        <f t="shared" si="98"/>
        <v>49</v>
      </c>
      <c r="AX205" s="16">
        <f t="shared" si="76"/>
        <v>1127</v>
      </c>
      <c r="AY205" s="37">
        <f t="shared" si="77"/>
        <v>2180.5</v>
      </c>
      <c r="AZ205" s="42">
        <f t="shared" si="99"/>
        <v>0.3475177304964539</v>
      </c>
      <c r="BA205" s="37">
        <f t="shared" si="100"/>
        <v>10.425531914893616</v>
      </c>
      <c r="BB205" s="63">
        <f t="shared" si="90"/>
        <v>463.93617021276594</v>
      </c>
      <c r="BC205" s="26">
        <v>79</v>
      </c>
      <c r="BD205" s="37">
        <f t="shared" si="91"/>
        <v>3515.5</v>
      </c>
      <c r="BE205" s="37">
        <f t="shared" si="92"/>
        <v>227.32653061224491</v>
      </c>
      <c r="BF205" s="37">
        <f t="shared" si="93"/>
        <v>32.475218658892132</v>
      </c>
      <c r="BG205" s="52">
        <f t="shared" si="94"/>
        <v>7.5775510204081638</v>
      </c>
      <c r="BH205" s="35">
        <f t="shared" si="95"/>
        <v>43901.326530612248</v>
      </c>
    </row>
    <row r="206" spans="1:60" x14ac:dyDescent="0.25">
      <c r="A206" s="118">
        <v>744790286205</v>
      </c>
      <c r="B206" s="31">
        <v>758119</v>
      </c>
      <c r="C206" s="18" t="s">
        <v>215</v>
      </c>
      <c r="D206" s="18" t="s">
        <v>515</v>
      </c>
      <c r="E206" s="57">
        <v>22</v>
      </c>
      <c r="F206" s="57">
        <v>44.5</v>
      </c>
      <c r="G206" s="58">
        <v>93</v>
      </c>
      <c r="H206" s="261"/>
      <c r="I206" s="26"/>
      <c r="J206" s="16">
        <f t="shared" si="78"/>
        <v>0</v>
      </c>
      <c r="K206" s="16">
        <f t="shared" si="89"/>
        <v>0</v>
      </c>
      <c r="L206" s="26"/>
      <c r="M206" s="16">
        <f t="shared" si="79"/>
        <v>0</v>
      </c>
      <c r="N206" s="16">
        <f t="shared" si="80"/>
        <v>0</v>
      </c>
      <c r="O206" s="26">
        <v>0</v>
      </c>
      <c r="P206" s="16">
        <f t="shared" si="81"/>
        <v>0</v>
      </c>
      <c r="Q206" s="16">
        <f t="shared" si="82"/>
        <v>0</v>
      </c>
      <c r="R206" s="26">
        <v>0</v>
      </c>
      <c r="S206" s="16">
        <f t="shared" si="83"/>
        <v>0</v>
      </c>
      <c r="T206" s="16">
        <f t="shared" si="84"/>
        <v>0</v>
      </c>
      <c r="U206" s="26">
        <v>12</v>
      </c>
      <c r="V206" s="16">
        <f t="shared" si="85"/>
        <v>264</v>
      </c>
      <c r="W206" s="16">
        <f t="shared" si="87"/>
        <v>534</v>
      </c>
      <c r="X206" s="26">
        <v>20</v>
      </c>
      <c r="Y206" s="16">
        <f t="shared" si="86"/>
        <v>440</v>
      </c>
      <c r="Z206" s="16">
        <f t="shared" si="88"/>
        <v>890</v>
      </c>
      <c r="AA206" s="16">
        <v>13</v>
      </c>
      <c r="AB206" s="289">
        <f t="shared" si="96"/>
        <v>286</v>
      </c>
      <c r="AC206" s="289">
        <f t="shared" si="97"/>
        <v>578.5</v>
      </c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268"/>
      <c r="AT206" s="16">
        <v>5</v>
      </c>
      <c r="AU206" s="16">
        <v>3</v>
      </c>
      <c r="AV206" s="268"/>
      <c r="AW206" s="52">
        <f t="shared" si="98"/>
        <v>45</v>
      </c>
      <c r="AX206" s="16">
        <f t="shared" si="76"/>
        <v>990</v>
      </c>
      <c r="AY206" s="37">
        <f t="shared" si="77"/>
        <v>2002.5</v>
      </c>
      <c r="AZ206" s="42">
        <f t="shared" si="99"/>
        <v>0.31914893617021278</v>
      </c>
      <c r="BA206" s="37">
        <f t="shared" si="100"/>
        <v>9.5744680851063837</v>
      </c>
      <c r="BB206" s="63">
        <f t="shared" si="90"/>
        <v>426.06382978723406</v>
      </c>
      <c r="BC206" s="26">
        <v>40</v>
      </c>
      <c r="BD206" s="37">
        <f t="shared" si="91"/>
        <v>1780</v>
      </c>
      <c r="BE206" s="37">
        <f t="shared" si="92"/>
        <v>125.33333333333333</v>
      </c>
      <c r="BF206" s="37">
        <f t="shared" si="93"/>
        <v>17.904761904761905</v>
      </c>
      <c r="BG206" s="52">
        <f t="shared" si="94"/>
        <v>4.177777777777778</v>
      </c>
      <c r="BH206" s="35">
        <f t="shared" si="95"/>
        <v>43799.333333333336</v>
      </c>
    </row>
    <row r="207" spans="1:60" x14ac:dyDescent="0.25">
      <c r="A207" s="118">
        <v>6953156288126</v>
      </c>
      <c r="B207" s="31">
        <v>758121</v>
      </c>
      <c r="C207" s="18" t="s">
        <v>216</v>
      </c>
      <c r="D207" s="18" t="s">
        <v>516</v>
      </c>
      <c r="E207" s="57">
        <v>7.61</v>
      </c>
      <c r="F207" s="57">
        <v>29.5</v>
      </c>
      <c r="G207" s="58">
        <v>62</v>
      </c>
      <c r="H207" s="261"/>
      <c r="I207" s="26"/>
      <c r="J207" s="16">
        <f t="shared" si="78"/>
        <v>0</v>
      </c>
      <c r="K207" s="16">
        <f t="shared" si="89"/>
        <v>0</v>
      </c>
      <c r="L207" s="26"/>
      <c r="M207" s="16">
        <f t="shared" si="79"/>
        <v>0</v>
      </c>
      <c r="N207" s="16">
        <f t="shared" si="80"/>
        <v>0</v>
      </c>
      <c r="O207" s="26">
        <v>0</v>
      </c>
      <c r="P207" s="16">
        <f t="shared" si="81"/>
        <v>0</v>
      </c>
      <c r="Q207" s="16">
        <f t="shared" si="82"/>
        <v>0</v>
      </c>
      <c r="R207" s="26">
        <v>0</v>
      </c>
      <c r="S207" s="16">
        <f t="shared" si="83"/>
        <v>0</v>
      </c>
      <c r="T207" s="16">
        <f t="shared" si="84"/>
        <v>0</v>
      </c>
      <c r="U207" s="26">
        <v>2</v>
      </c>
      <c r="V207" s="16">
        <f t="shared" si="85"/>
        <v>15.22</v>
      </c>
      <c r="W207" s="16">
        <f t="shared" si="87"/>
        <v>59</v>
      </c>
      <c r="X207" s="26">
        <v>1</v>
      </c>
      <c r="Y207" s="16">
        <f t="shared" si="86"/>
        <v>7.61</v>
      </c>
      <c r="Z207" s="16">
        <f t="shared" si="88"/>
        <v>29.5</v>
      </c>
      <c r="AA207" s="16">
        <v>1</v>
      </c>
      <c r="AB207" s="289">
        <f t="shared" si="96"/>
        <v>7.61</v>
      </c>
      <c r="AC207" s="289">
        <f t="shared" si="97"/>
        <v>29.5</v>
      </c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268"/>
      <c r="AT207" s="16">
        <v>5</v>
      </c>
      <c r="AU207" s="16">
        <v>3</v>
      </c>
      <c r="AV207" s="268"/>
      <c r="AW207" s="52">
        <f t="shared" si="98"/>
        <v>4</v>
      </c>
      <c r="AX207" s="16">
        <f t="shared" si="76"/>
        <v>30.44</v>
      </c>
      <c r="AY207" s="37">
        <f t="shared" si="77"/>
        <v>118</v>
      </c>
      <c r="AZ207" s="42">
        <f t="shared" si="99"/>
        <v>2.8368794326241134E-2</v>
      </c>
      <c r="BA207" s="37">
        <f t="shared" si="100"/>
        <v>0.85106382978723405</v>
      </c>
      <c r="BB207" s="63">
        <f t="shared" si="90"/>
        <v>25.106382978723403</v>
      </c>
      <c r="BC207" s="26">
        <v>9</v>
      </c>
      <c r="BD207" s="37">
        <f t="shared" si="91"/>
        <v>265.5</v>
      </c>
      <c r="BE207" s="37">
        <f t="shared" si="92"/>
        <v>317.25</v>
      </c>
      <c r="BF207" s="37">
        <f t="shared" si="93"/>
        <v>45.321428571428569</v>
      </c>
      <c r="BG207" s="52">
        <f t="shared" si="94"/>
        <v>10.574999999999999</v>
      </c>
      <c r="BH207" s="35">
        <f t="shared" si="95"/>
        <v>43991.25</v>
      </c>
    </row>
    <row r="208" spans="1:60" x14ac:dyDescent="0.25">
      <c r="A208" s="118">
        <v>6953156288133</v>
      </c>
      <c r="B208" s="31">
        <v>758124</v>
      </c>
      <c r="C208" s="18" t="s">
        <v>217</v>
      </c>
      <c r="D208" s="18" t="s">
        <v>517</v>
      </c>
      <c r="E208" s="57">
        <v>7.61</v>
      </c>
      <c r="F208" s="57">
        <v>29.5</v>
      </c>
      <c r="G208" s="58">
        <v>62</v>
      </c>
      <c r="H208" s="261"/>
      <c r="I208" s="26"/>
      <c r="J208" s="16">
        <f t="shared" si="78"/>
        <v>0</v>
      </c>
      <c r="K208" s="16">
        <f t="shared" si="89"/>
        <v>0</v>
      </c>
      <c r="L208" s="26"/>
      <c r="M208" s="16">
        <f t="shared" si="79"/>
        <v>0</v>
      </c>
      <c r="N208" s="16">
        <f t="shared" si="80"/>
        <v>0</v>
      </c>
      <c r="O208" s="26">
        <v>0</v>
      </c>
      <c r="P208" s="16">
        <f t="shared" si="81"/>
        <v>0</v>
      </c>
      <c r="Q208" s="16">
        <f t="shared" si="82"/>
        <v>0</v>
      </c>
      <c r="R208" s="26">
        <v>1</v>
      </c>
      <c r="S208" s="16">
        <f t="shared" si="83"/>
        <v>7.61</v>
      </c>
      <c r="T208" s="16">
        <f t="shared" si="84"/>
        <v>29.5</v>
      </c>
      <c r="U208" s="26">
        <v>12</v>
      </c>
      <c r="V208" s="16">
        <f t="shared" si="85"/>
        <v>91.320000000000007</v>
      </c>
      <c r="W208" s="16">
        <f t="shared" si="87"/>
        <v>354</v>
      </c>
      <c r="X208" s="26">
        <v>14</v>
      </c>
      <c r="Y208" s="16">
        <f t="shared" si="86"/>
        <v>106.54</v>
      </c>
      <c r="Z208" s="16">
        <f t="shared" si="88"/>
        <v>413</v>
      </c>
      <c r="AA208" s="16">
        <v>6</v>
      </c>
      <c r="AB208" s="289">
        <f t="shared" si="96"/>
        <v>45.660000000000004</v>
      </c>
      <c r="AC208" s="289">
        <f t="shared" si="97"/>
        <v>177</v>
      </c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268"/>
      <c r="AT208" s="16">
        <v>5</v>
      </c>
      <c r="AU208" s="16">
        <v>3</v>
      </c>
      <c r="AV208" s="268"/>
      <c r="AW208" s="52">
        <f t="shared" si="98"/>
        <v>33</v>
      </c>
      <c r="AX208" s="16">
        <f t="shared" si="76"/>
        <v>251.13000000000002</v>
      </c>
      <c r="AY208" s="37">
        <f t="shared" si="77"/>
        <v>973.5</v>
      </c>
      <c r="AZ208" s="42">
        <f t="shared" si="99"/>
        <v>0.23404255319148937</v>
      </c>
      <c r="BA208" s="37">
        <f t="shared" si="100"/>
        <v>7.0212765957446805</v>
      </c>
      <c r="BB208" s="63">
        <f t="shared" si="90"/>
        <v>207.12765957446808</v>
      </c>
      <c r="BC208" s="26">
        <v>21</v>
      </c>
      <c r="BD208" s="37">
        <f t="shared" si="91"/>
        <v>619.5</v>
      </c>
      <c r="BE208" s="37">
        <f t="shared" si="92"/>
        <v>89.72727272727272</v>
      </c>
      <c r="BF208" s="37">
        <f t="shared" si="93"/>
        <v>12.818181818181817</v>
      </c>
      <c r="BG208" s="52">
        <f t="shared" si="94"/>
        <v>2.9909090909090907</v>
      </c>
      <c r="BH208" s="35">
        <f t="shared" si="95"/>
        <v>43763.727272727272</v>
      </c>
    </row>
    <row r="209" spans="1:60" x14ac:dyDescent="0.25">
      <c r="A209" s="118">
        <v>6953156271791</v>
      </c>
      <c r="B209" s="31">
        <v>758125</v>
      </c>
      <c r="C209" s="18" t="s">
        <v>218</v>
      </c>
      <c r="D209" s="18" t="s">
        <v>518</v>
      </c>
      <c r="E209" s="57">
        <v>37.130000000000003</v>
      </c>
      <c r="F209" s="57">
        <v>74.5</v>
      </c>
      <c r="G209" s="58">
        <v>156</v>
      </c>
      <c r="H209" s="261"/>
      <c r="I209" s="26"/>
      <c r="J209" s="16">
        <f t="shared" si="78"/>
        <v>0</v>
      </c>
      <c r="K209" s="16">
        <f t="shared" si="89"/>
        <v>0</v>
      </c>
      <c r="L209" s="26"/>
      <c r="M209" s="16">
        <f t="shared" si="79"/>
        <v>0</v>
      </c>
      <c r="N209" s="16">
        <f t="shared" si="80"/>
        <v>0</v>
      </c>
      <c r="O209" s="26">
        <v>0</v>
      </c>
      <c r="P209" s="16">
        <f t="shared" si="81"/>
        <v>0</v>
      </c>
      <c r="Q209" s="16">
        <f t="shared" si="82"/>
        <v>0</v>
      </c>
      <c r="R209" s="26">
        <v>8</v>
      </c>
      <c r="S209" s="16">
        <f t="shared" si="83"/>
        <v>297.04000000000002</v>
      </c>
      <c r="T209" s="16">
        <f t="shared" si="84"/>
        <v>596</v>
      </c>
      <c r="U209" s="26">
        <v>16</v>
      </c>
      <c r="V209" s="16">
        <f t="shared" si="85"/>
        <v>594.08000000000004</v>
      </c>
      <c r="W209" s="16">
        <f t="shared" si="87"/>
        <v>1192</v>
      </c>
      <c r="X209" s="26">
        <v>9</v>
      </c>
      <c r="Y209" s="16">
        <f t="shared" si="86"/>
        <v>334.17</v>
      </c>
      <c r="Z209" s="16">
        <f t="shared" si="88"/>
        <v>670.5</v>
      </c>
      <c r="AA209" s="16">
        <v>7</v>
      </c>
      <c r="AB209" s="289">
        <f t="shared" si="96"/>
        <v>259.91000000000003</v>
      </c>
      <c r="AC209" s="289">
        <f t="shared" si="97"/>
        <v>521.5</v>
      </c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268"/>
      <c r="AT209" s="16">
        <v>5</v>
      </c>
      <c r="AU209" s="16">
        <v>3</v>
      </c>
      <c r="AV209" s="268"/>
      <c r="AW209" s="52">
        <f t="shared" si="98"/>
        <v>40</v>
      </c>
      <c r="AX209" s="16">
        <f t="shared" si="76"/>
        <v>1485.2</v>
      </c>
      <c r="AY209" s="37">
        <f t="shared" si="77"/>
        <v>2980</v>
      </c>
      <c r="AZ209" s="42">
        <f t="shared" si="99"/>
        <v>0.28368794326241137</v>
      </c>
      <c r="BA209" s="37">
        <f t="shared" si="100"/>
        <v>8.5106382978723403</v>
      </c>
      <c r="BB209" s="63">
        <f t="shared" si="90"/>
        <v>634.04255319148933</v>
      </c>
      <c r="BC209" s="26">
        <v>28</v>
      </c>
      <c r="BD209" s="37">
        <f t="shared" si="91"/>
        <v>2086</v>
      </c>
      <c r="BE209" s="37">
        <f t="shared" si="92"/>
        <v>98.699999999999989</v>
      </c>
      <c r="BF209" s="37">
        <f t="shared" si="93"/>
        <v>14.099999999999998</v>
      </c>
      <c r="BG209" s="52">
        <f t="shared" si="94"/>
        <v>3.2899999999999996</v>
      </c>
      <c r="BH209" s="35">
        <f t="shared" si="95"/>
        <v>43772.7</v>
      </c>
    </row>
    <row r="210" spans="1:60" x14ac:dyDescent="0.25">
      <c r="A210" s="118">
        <v>6953156278585</v>
      </c>
      <c r="B210" s="32">
        <v>758126</v>
      </c>
      <c r="C210" s="18" t="s">
        <v>219</v>
      </c>
      <c r="D210" s="18" t="s">
        <v>519</v>
      </c>
      <c r="E210" s="57">
        <v>9.66</v>
      </c>
      <c r="F210" s="57">
        <v>29.5</v>
      </c>
      <c r="G210" s="58">
        <v>62</v>
      </c>
      <c r="H210" s="261"/>
      <c r="I210" s="26"/>
      <c r="J210" s="16">
        <f t="shared" si="78"/>
        <v>0</v>
      </c>
      <c r="K210" s="16">
        <f t="shared" si="89"/>
        <v>0</v>
      </c>
      <c r="L210" s="26"/>
      <c r="M210" s="16">
        <f t="shared" si="79"/>
        <v>0</v>
      </c>
      <c r="N210" s="16">
        <f t="shared" si="80"/>
        <v>0</v>
      </c>
      <c r="O210" s="26">
        <v>0</v>
      </c>
      <c r="P210" s="16">
        <f t="shared" si="81"/>
        <v>0</v>
      </c>
      <c r="Q210" s="16">
        <f t="shared" si="82"/>
        <v>0</v>
      </c>
      <c r="R210" s="26">
        <v>2</v>
      </c>
      <c r="S210" s="16">
        <f t="shared" si="83"/>
        <v>19.32</v>
      </c>
      <c r="T210" s="16">
        <f t="shared" si="84"/>
        <v>59</v>
      </c>
      <c r="U210" s="26">
        <v>13</v>
      </c>
      <c r="V210" s="16">
        <f t="shared" si="85"/>
        <v>125.58</v>
      </c>
      <c r="W210" s="16">
        <f t="shared" si="87"/>
        <v>383.5</v>
      </c>
      <c r="X210" s="26">
        <v>8</v>
      </c>
      <c r="Y210" s="16">
        <f t="shared" si="86"/>
        <v>77.28</v>
      </c>
      <c r="Z210" s="16">
        <f t="shared" si="88"/>
        <v>236</v>
      </c>
      <c r="AA210" s="16">
        <v>4</v>
      </c>
      <c r="AB210" s="289">
        <f t="shared" si="96"/>
        <v>38.64</v>
      </c>
      <c r="AC210" s="289">
        <f t="shared" si="97"/>
        <v>118</v>
      </c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268"/>
      <c r="AT210" s="16">
        <v>5</v>
      </c>
      <c r="AU210" s="16">
        <v>3</v>
      </c>
      <c r="AV210" s="268"/>
      <c r="AW210" s="52">
        <f t="shared" si="98"/>
        <v>27</v>
      </c>
      <c r="AX210" s="16">
        <f t="shared" si="76"/>
        <v>260.82</v>
      </c>
      <c r="AY210" s="37">
        <f t="shared" si="77"/>
        <v>796.5</v>
      </c>
      <c r="AZ210" s="42">
        <f t="shared" si="99"/>
        <v>0.19148936170212766</v>
      </c>
      <c r="BA210" s="37">
        <f t="shared" si="100"/>
        <v>5.7446808510638299</v>
      </c>
      <c r="BB210" s="63">
        <f t="shared" si="90"/>
        <v>169.46808510638297</v>
      </c>
      <c r="BC210" s="26">
        <v>36</v>
      </c>
      <c r="BD210" s="37">
        <f t="shared" si="91"/>
        <v>1062</v>
      </c>
      <c r="BE210" s="37">
        <f t="shared" si="92"/>
        <v>188</v>
      </c>
      <c r="BF210" s="37">
        <f t="shared" si="93"/>
        <v>26.857142857142858</v>
      </c>
      <c r="BG210" s="52">
        <f t="shared" si="94"/>
        <v>6.2666666666666666</v>
      </c>
      <c r="BH210" s="35">
        <f t="shared" si="95"/>
        <v>43862</v>
      </c>
    </row>
    <row r="211" spans="1:60" x14ac:dyDescent="0.25">
      <c r="A211" s="118">
        <v>6953156282278</v>
      </c>
      <c r="B211" s="31">
        <v>758127</v>
      </c>
      <c r="C211" s="18" t="s">
        <v>220</v>
      </c>
      <c r="D211" s="18" t="s">
        <v>520</v>
      </c>
      <c r="E211" s="57">
        <v>9.9</v>
      </c>
      <c r="F211" s="57">
        <v>29.5</v>
      </c>
      <c r="G211" s="58">
        <v>62</v>
      </c>
      <c r="H211" s="261"/>
      <c r="I211" s="26"/>
      <c r="J211" s="16">
        <f t="shared" si="78"/>
        <v>0</v>
      </c>
      <c r="K211" s="16">
        <f t="shared" si="89"/>
        <v>0</v>
      </c>
      <c r="L211" s="26"/>
      <c r="M211" s="16">
        <f t="shared" si="79"/>
        <v>0</v>
      </c>
      <c r="N211" s="16">
        <f t="shared" si="80"/>
        <v>0</v>
      </c>
      <c r="O211" s="26">
        <v>0</v>
      </c>
      <c r="P211" s="16">
        <f t="shared" si="81"/>
        <v>0</v>
      </c>
      <c r="Q211" s="16">
        <f t="shared" si="82"/>
        <v>0</v>
      </c>
      <c r="R211" s="26">
        <v>0</v>
      </c>
      <c r="S211" s="16">
        <f t="shared" si="83"/>
        <v>0</v>
      </c>
      <c r="T211" s="16">
        <f t="shared" si="84"/>
        <v>0</v>
      </c>
      <c r="U211" s="26">
        <v>0</v>
      </c>
      <c r="V211" s="16">
        <f t="shared" si="85"/>
        <v>0</v>
      </c>
      <c r="W211" s="16">
        <f t="shared" si="87"/>
        <v>0</v>
      </c>
      <c r="X211" s="26">
        <v>0</v>
      </c>
      <c r="Y211" s="16">
        <f t="shared" si="86"/>
        <v>0</v>
      </c>
      <c r="Z211" s="16">
        <f t="shared" si="88"/>
        <v>0</v>
      </c>
      <c r="AA211" s="16">
        <v>0</v>
      </c>
      <c r="AB211" s="289">
        <f t="shared" si="96"/>
        <v>0</v>
      </c>
      <c r="AC211" s="289">
        <f t="shared" si="97"/>
        <v>0</v>
      </c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268"/>
      <c r="AT211" s="16">
        <v>5</v>
      </c>
      <c r="AU211" s="16">
        <v>3</v>
      </c>
      <c r="AV211" s="268"/>
      <c r="AW211" s="52">
        <f t="shared" si="98"/>
        <v>0</v>
      </c>
      <c r="AX211" s="16">
        <f t="shared" si="76"/>
        <v>0</v>
      </c>
      <c r="AY211" s="37">
        <f t="shared" si="77"/>
        <v>0</v>
      </c>
      <c r="AZ211" s="42">
        <f t="shared" si="99"/>
        <v>0</v>
      </c>
      <c r="BA211" s="37">
        <f t="shared" si="100"/>
        <v>0</v>
      </c>
      <c r="BB211" s="63">
        <f t="shared" si="90"/>
        <v>0</v>
      </c>
      <c r="BC211" s="26">
        <v>0</v>
      </c>
      <c r="BD211" s="37">
        <f t="shared" si="91"/>
        <v>0</v>
      </c>
      <c r="BE211" s="37" t="str">
        <f t="shared" si="92"/>
        <v>-</v>
      </c>
      <c r="BF211" s="37" t="str">
        <f t="shared" si="93"/>
        <v>-</v>
      </c>
      <c r="BG211" s="52" t="str">
        <f t="shared" si="94"/>
        <v>-</v>
      </c>
      <c r="BH211" s="35" t="str">
        <f t="shared" si="95"/>
        <v>-</v>
      </c>
    </row>
    <row r="212" spans="1:60" x14ac:dyDescent="0.25">
      <c r="A212" s="118">
        <v>6953156285101</v>
      </c>
      <c r="B212" s="31">
        <v>758128</v>
      </c>
      <c r="C212" s="18" t="s">
        <v>221</v>
      </c>
      <c r="D212" s="18" t="s">
        <v>521</v>
      </c>
      <c r="E212" s="57">
        <v>52.61</v>
      </c>
      <c r="F212" s="57">
        <v>99.5</v>
      </c>
      <c r="G212" s="58">
        <v>209</v>
      </c>
      <c r="H212" s="261"/>
      <c r="I212" s="26"/>
      <c r="J212" s="16">
        <f t="shared" si="78"/>
        <v>0</v>
      </c>
      <c r="K212" s="16">
        <f t="shared" si="89"/>
        <v>0</v>
      </c>
      <c r="L212" s="26"/>
      <c r="M212" s="16">
        <f t="shared" si="79"/>
        <v>0</v>
      </c>
      <c r="N212" s="16">
        <f t="shared" si="80"/>
        <v>0</v>
      </c>
      <c r="O212" s="26">
        <v>0</v>
      </c>
      <c r="P212" s="16">
        <f t="shared" si="81"/>
        <v>0</v>
      </c>
      <c r="Q212" s="16">
        <f t="shared" si="82"/>
        <v>0</v>
      </c>
      <c r="R212" s="26">
        <v>1</v>
      </c>
      <c r="S212" s="16">
        <f t="shared" si="83"/>
        <v>52.61</v>
      </c>
      <c r="T212" s="16">
        <f t="shared" si="84"/>
        <v>99.5</v>
      </c>
      <c r="U212" s="26">
        <v>10</v>
      </c>
      <c r="V212" s="16">
        <f t="shared" si="85"/>
        <v>526.1</v>
      </c>
      <c r="W212" s="16">
        <f t="shared" si="87"/>
        <v>995</v>
      </c>
      <c r="X212" s="26">
        <v>11</v>
      </c>
      <c r="Y212" s="16">
        <f t="shared" si="86"/>
        <v>578.71</v>
      </c>
      <c r="Z212" s="16">
        <f t="shared" si="88"/>
        <v>1094.5</v>
      </c>
      <c r="AA212" s="16">
        <v>7</v>
      </c>
      <c r="AB212" s="289">
        <f t="shared" si="96"/>
        <v>368.27</v>
      </c>
      <c r="AC212" s="289">
        <f t="shared" si="97"/>
        <v>696.5</v>
      </c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268"/>
      <c r="AT212" s="16">
        <v>5</v>
      </c>
      <c r="AU212" s="16">
        <v>3</v>
      </c>
      <c r="AV212" s="268"/>
      <c r="AW212" s="52">
        <f t="shared" si="98"/>
        <v>29</v>
      </c>
      <c r="AX212" s="16">
        <f t="shared" si="76"/>
        <v>1525.69</v>
      </c>
      <c r="AY212" s="37">
        <f t="shared" si="77"/>
        <v>2885.5</v>
      </c>
      <c r="AZ212" s="42">
        <f t="shared" si="99"/>
        <v>0.20567375886524822</v>
      </c>
      <c r="BA212" s="37">
        <f t="shared" si="100"/>
        <v>6.1702127659574462</v>
      </c>
      <c r="BB212" s="63">
        <f t="shared" si="90"/>
        <v>613.93617021276589</v>
      </c>
      <c r="BC212" s="26">
        <v>19</v>
      </c>
      <c r="BD212" s="37">
        <f t="shared" si="91"/>
        <v>1890.5</v>
      </c>
      <c r="BE212" s="37">
        <f t="shared" si="92"/>
        <v>92.379310344827587</v>
      </c>
      <c r="BF212" s="37">
        <f t="shared" si="93"/>
        <v>13.19704433497537</v>
      </c>
      <c r="BG212" s="52">
        <f t="shared" si="94"/>
        <v>3.079310344827586</v>
      </c>
      <c r="BH212" s="35">
        <f t="shared" si="95"/>
        <v>43766.379310344826</v>
      </c>
    </row>
    <row r="213" spans="1:60" x14ac:dyDescent="0.25">
      <c r="A213" s="118">
        <v>6953156290853</v>
      </c>
      <c r="B213" s="31">
        <v>758226</v>
      </c>
      <c r="C213" s="18" t="s">
        <v>222</v>
      </c>
      <c r="D213" s="18" t="s">
        <v>522</v>
      </c>
      <c r="E213" s="57">
        <v>26</v>
      </c>
      <c r="F213" s="57">
        <v>50</v>
      </c>
      <c r="G213" s="58">
        <v>104</v>
      </c>
      <c r="H213" s="261"/>
      <c r="I213" s="26"/>
      <c r="J213" s="16">
        <f t="shared" si="78"/>
        <v>0</v>
      </c>
      <c r="K213" s="16">
        <f t="shared" si="89"/>
        <v>0</v>
      </c>
      <c r="L213" s="26"/>
      <c r="M213" s="16">
        <f t="shared" si="79"/>
        <v>0</v>
      </c>
      <c r="N213" s="16">
        <f t="shared" si="80"/>
        <v>0</v>
      </c>
      <c r="O213" s="26">
        <v>0</v>
      </c>
      <c r="P213" s="16">
        <f t="shared" si="81"/>
        <v>0</v>
      </c>
      <c r="Q213" s="16">
        <f t="shared" si="82"/>
        <v>0</v>
      </c>
      <c r="R213" s="26">
        <v>0</v>
      </c>
      <c r="S213" s="16">
        <f t="shared" si="83"/>
        <v>0</v>
      </c>
      <c r="T213" s="16">
        <f t="shared" si="84"/>
        <v>0</v>
      </c>
      <c r="U213" s="26">
        <v>1</v>
      </c>
      <c r="V213" s="16">
        <f t="shared" si="85"/>
        <v>26</v>
      </c>
      <c r="W213" s="16">
        <f t="shared" si="87"/>
        <v>50</v>
      </c>
      <c r="X213" s="26">
        <v>2</v>
      </c>
      <c r="Y213" s="16">
        <f t="shared" si="86"/>
        <v>52</v>
      </c>
      <c r="Z213" s="16">
        <f t="shared" si="88"/>
        <v>100</v>
      </c>
      <c r="AA213" s="16">
        <v>2</v>
      </c>
      <c r="AB213" s="289">
        <f t="shared" si="96"/>
        <v>52</v>
      </c>
      <c r="AC213" s="289">
        <f t="shared" si="97"/>
        <v>100</v>
      </c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268"/>
      <c r="AT213" s="16">
        <v>5</v>
      </c>
      <c r="AU213" s="16">
        <v>3</v>
      </c>
      <c r="AV213" s="268"/>
      <c r="AW213" s="52">
        <f t="shared" si="98"/>
        <v>5</v>
      </c>
      <c r="AX213" s="16">
        <f t="shared" si="76"/>
        <v>130</v>
      </c>
      <c r="AY213" s="37">
        <f t="shared" si="77"/>
        <v>250</v>
      </c>
      <c r="AZ213" s="42">
        <f t="shared" si="99"/>
        <v>3.5460992907801421E-2</v>
      </c>
      <c r="BA213" s="37">
        <f t="shared" si="100"/>
        <v>1.0638297872340425</v>
      </c>
      <c r="BB213" s="63">
        <f t="shared" si="90"/>
        <v>53.191489361702125</v>
      </c>
      <c r="BC213" s="26">
        <v>14</v>
      </c>
      <c r="BD213" s="37">
        <f t="shared" si="91"/>
        <v>700</v>
      </c>
      <c r="BE213" s="37">
        <f t="shared" si="92"/>
        <v>394.79999999999995</v>
      </c>
      <c r="BF213" s="37">
        <f t="shared" si="93"/>
        <v>56.399999999999991</v>
      </c>
      <c r="BG213" s="52">
        <f t="shared" si="94"/>
        <v>13.159999999999998</v>
      </c>
      <c r="BH213" s="35">
        <f t="shared" si="95"/>
        <v>44068.800000000003</v>
      </c>
    </row>
    <row r="214" spans="1:60" x14ac:dyDescent="0.25">
      <c r="A214" s="118">
        <v>6953156290860</v>
      </c>
      <c r="B214" s="32">
        <v>758227</v>
      </c>
      <c r="C214" s="18" t="s">
        <v>223</v>
      </c>
      <c r="D214" s="18" t="s">
        <v>523</v>
      </c>
      <c r="E214" s="57">
        <v>26</v>
      </c>
      <c r="F214" s="57">
        <v>50</v>
      </c>
      <c r="G214" s="58">
        <v>104</v>
      </c>
      <c r="H214" s="261"/>
      <c r="I214" s="26"/>
      <c r="J214" s="16">
        <f t="shared" si="78"/>
        <v>0</v>
      </c>
      <c r="K214" s="16">
        <f t="shared" si="89"/>
        <v>0</v>
      </c>
      <c r="L214" s="26"/>
      <c r="M214" s="16">
        <f t="shared" si="79"/>
        <v>0</v>
      </c>
      <c r="N214" s="16">
        <f t="shared" si="80"/>
        <v>0</v>
      </c>
      <c r="O214" s="26">
        <v>0</v>
      </c>
      <c r="P214" s="16">
        <f t="shared" si="81"/>
        <v>0</v>
      </c>
      <c r="Q214" s="16">
        <f t="shared" si="82"/>
        <v>0</v>
      </c>
      <c r="R214" s="26">
        <v>0</v>
      </c>
      <c r="S214" s="16">
        <f t="shared" si="83"/>
        <v>0</v>
      </c>
      <c r="T214" s="16">
        <f t="shared" si="84"/>
        <v>0</v>
      </c>
      <c r="U214" s="26">
        <v>0</v>
      </c>
      <c r="V214" s="16">
        <f t="shared" si="85"/>
        <v>0</v>
      </c>
      <c r="W214" s="16">
        <f t="shared" si="87"/>
        <v>0</v>
      </c>
      <c r="X214" s="26">
        <v>3</v>
      </c>
      <c r="Y214" s="16">
        <f t="shared" si="86"/>
        <v>78</v>
      </c>
      <c r="Z214" s="16">
        <f t="shared" si="88"/>
        <v>150</v>
      </c>
      <c r="AA214" s="16">
        <v>0</v>
      </c>
      <c r="AB214" s="289">
        <f t="shared" si="96"/>
        <v>0</v>
      </c>
      <c r="AC214" s="289">
        <f t="shared" si="97"/>
        <v>0</v>
      </c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268"/>
      <c r="AT214" s="16">
        <v>5</v>
      </c>
      <c r="AU214" s="16">
        <v>3</v>
      </c>
      <c r="AV214" s="268"/>
      <c r="AW214" s="52">
        <f t="shared" si="98"/>
        <v>3</v>
      </c>
      <c r="AX214" s="16">
        <f t="shared" si="76"/>
        <v>78</v>
      </c>
      <c r="AY214" s="37">
        <f t="shared" si="77"/>
        <v>150</v>
      </c>
      <c r="AZ214" s="42">
        <f t="shared" si="99"/>
        <v>2.1276595744680851E-2</v>
      </c>
      <c r="BA214" s="37">
        <f t="shared" si="100"/>
        <v>0.63829787234042556</v>
      </c>
      <c r="BB214" s="63">
        <f t="shared" si="90"/>
        <v>31.914893617021278</v>
      </c>
      <c r="BC214" s="26">
        <v>12</v>
      </c>
      <c r="BD214" s="37">
        <f t="shared" si="91"/>
        <v>600</v>
      </c>
      <c r="BE214" s="37">
        <f t="shared" si="92"/>
        <v>564</v>
      </c>
      <c r="BF214" s="37">
        <f t="shared" si="93"/>
        <v>80.571428571428569</v>
      </c>
      <c r="BG214" s="52">
        <f t="shared" si="94"/>
        <v>18.8</v>
      </c>
      <c r="BH214" s="35">
        <f t="shared" si="95"/>
        <v>44238</v>
      </c>
    </row>
    <row r="215" spans="1:60" x14ac:dyDescent="0.25">
      <c r="A215" s="118">
        <v>6953156261358</v>
      </c>
      <c r="B215" s="31">
        <v>758228</v>
      </c>
      <c r="C215" s="18" t="s">
        <v>224</v>
      </c>
      <c r="D215" s="18" t="s">
        <v>524</v>
      </c>
      <c r="E215" s="57">
        <v>14</v>
      </c>
      <c r="F215" s="57">
        <v>35</v>
      </c>
      <c r="G215" s="58">
        <v>73</v>
      </c>
      <c r="H215" s="261"/>
      <c r="I215" s="26"/>
      <c r="J215" s="16">
        <f t="shared" si="78"/>
        <v>0</v>
      </c>
      <c r="K215" s="16">
        <f t="shared" si="89"/>
        <v>0</v>
      </c>
      <c r="L215" s="26"/>
      <c r="M215" s="16">
        <f t="shared" si="79"/>
        <v>0</v>
      </c>
      <c r="N215" s="16">
        <f t="shared" si="80"/>
        <v>0</v>
      </c>
      <c r="O215" s="26">
        <v>0</v>
      </c>
      <c r="P215" s="16">
        <f t="shared" si="81"/>
        <v>0</v>
      </c>
      <c r="Q215" s="16">
        <f t="shared" si="82"/>
        <v>0</v>
      </c>
      <c r="R215" s="26">
        <v>0</v>
      </c>
      <c r="S215" s="16">
        <f t="shared" si="83"/>
        <v>0</v>
      </c>
      <c r="T215" s="16">
        <f t="shared" si="84"/>
        <v>0</v>
      </c>
      <c r="U215" s="26">
        <v>2</v>
      </c>
      <c r="V215" s="16">
        <f t="shared" si="85"/>
        <v>28</v>
      </c>
      <c r="W215" s="16">
        <f t="shared" si="87"/>
        <v>70</v>
      </c>
      <c r="X215" s="26">
        <v>14</v>
      </c>
      <c r="Y215" s="16">
        <f t="shared" si="86"/>
        <v>196</v>
      </c>
      <c r="Z215" s="16">
        <f t="shared" si="88"/>
        <v>490</v>
      </c>
      <c r="AA215" s="16">
        <v>7</v>
      </c>
      <c r="AB215" s="289">
        <f t="shared" si="96"/>
        <v>98</v>
      </c>
      <c r="AC215" s="289">
        <f t="shared" si="97"/>
        <v>245</v>
      </c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268"/>
      <c r="AT215" s="16">
        <v>5</v>
      </c>
      <c r="AU215" s="16">
        <v>3</v>
      </c>
      <c r="AV215" s="268"/>
      <c r="AW215" s="52">
        <f t="shared" si="98"/>
        <v>23</v>
      </c>
      <c r="AX215" s="16">
        <f t="shared" si="76"/>
        <v>322</v>
      </c>
      <c r="AY215" s="37">
        <f t="shared" si="77"/>
        <v>805</v>
      </c>
      <c r="AZ215" s="42">
        <f t="shared" si="99"/>
        <v>0.16312056737588654</v>
      </c>
      <c r="BA215" s="37">
        <f t="shared" si="100"/>
        <v>4.8936170212765964</v>
      </c>
      <c r="BB215" s="63">
        <f t="shared" si="90"/>
        <v>171.27659574468086</v>
      </c>
      <c r="BC215" s="26">
        <v>9</v>
      </c>
      <c r="BD215" s="37">
        <f t="shared" si="91"/>
        <v>315</v>
      </c>
      <c r="BE215" s="37">
        <f t="shared" si="92"/>
        <v>55.173913043478258</v>
      </c>
      <c r="BF215" s="37">
        <f t="shared" si="93"/>
        <v>7.8819875776397508</v>
      </c>
      <c r="BG215" s="52">
        <f t="shared" si="94"/>
        <v>1.8391304347826085</v>
      </c>
      <c r="BH215" s="35">
        <f t="shared" si="95"/>
        <v>43729.17391304348</v>
      </c>
    </row>
    <row r="216" spans="1:60" x14ac:dyDescent="0.25">
      <c r="A216" s="118">
        <v>6953156261365</v>
      </c>
      <c r="B216" s="31">
        <v>758229</v>
      </c>
      <c r="C216" s="18" t="s">
        <v>225</v>
      </c>
      <c r="D216" s="18" t="s">
        <v>525</v>
      </c>
      <c r="E216" s="57">
        <v>14</v>
      </c>
      <c r="F216" s="57">
        <v>35</v>
      </c>
      <c r="G216" s="58">
        <v>73</v>
      </c>
      <c r="H216" s="261"/>
      <c r="I216" s="26"/>
      <c r="J216" s="16">
        <f t="shared" si="78"/>
        <v>0</v>
      </c>
      <c r="K216" s="16">
        <f t="shared" si="89"/>
        <v>0</v>
      </c>
      <c r="L216" s="26"/>
      <c r="M216" s="16">
        <f t="shared" si="79"/>
        <v>0</v>
      </c>
      <c r="N216" s="16">
        <f t="shared" si="80"/>
        <v>0</v>
      </c>
      <c r="O216" s="26">
        <v>0</v>
      </c>
      <c r="P216" s="16">
        <f t="shared" si="81"/>
        <v>0</v>
      </c>
      <c r="Q216" s="16">
        <f t="shared" si="82"/>
        <v>0</v>
      </c>
      <c r="R216" s="26">
        <v>0</v>
      </c>
      <c r="S216" s="16">
        <f t="shared" si="83"/>
        <v>0</v>
      </c>
      <c r="T216" s="16">
        <f t="shared" si="84"/>
        <v>0</v>
      </c>
      <c r="U216" s="26">
        <v>0</v>
      </c>
      <c r="V216" s="16">
        <f t="shared" si="85"/>
        <v>0</v>
      </c>
      <c r="W216" s="16">
        <f t="shared" si="87"/>
        <v>0</v>
      </c>
      <c r="X216" s="26">
        <v>0</v>
      </c>
      <c r="Y216" s="16">
        <f t="shared" si="86"/>
        <v>0</v>
      </c>
      <c r="Z216" s="16">
        <f t="shared" si="88"/>
        <v>0</v>
      </c>
      <c r="AA216" s="16">
        <v>0</v>
      </c>
      <c r="AB216" s="289">
        <f t="shared" si="96"/>
        <v>0</v>
      </c>
      <c r="AC216" s="289">
        <f t="shared" si="97"/>
        <v>0</v>
      </c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268"/>
      <c r="AT216" s="16">
        <v>5</v>
      </c>
      <c r="AU216" s="16">
        <v>3</v>
      </c>
      <c r="AV216" s="268"/>
      <c r="AW216" s="52">
        <f t="shared" si="98"/>
        <v>0</v>
      </c>
      <c r="AX216" s="16">
        <f t="shared" si="76"/>
        <v>0</v>
      </c>
      <c r="AY216" s="37">
        <f t="shared" si="77"/>
        <v>0</v>
      </c>
      <c r="AZ216" s="42">
        <f t="shared" si="99"/>
        <v>0</v>
      </c>
      <c r="BA216" s="37">
        <f t="shared" si="100"/>
        <v>0</v>
      </c>
      <c r="BB216" s="63">
        <f t="shared" si="90"/>
        <v>0</v>
      </c>
      <c r="BC216" s="26">
        <v>0</v>
      </c>
      <c r="BD216" s="37">
        <f t="shared" si="91"/>
        <v>0</v>
      </c>
      <c r="BE216" s="37" t="str">
        <f t="shared" si="92"/>
        <v>-</v>
      </c>
      <c r="BF216" s="37" t="str">
        <f t="shared" si="93"/>
        <v>-</v>
      </c>
      <c r="BG216" s="52" t="str">
        <f t="shared" si="94"/>
        <v>-</v>
      </c>
      <c r="BH216" s="35" t="str">
        <f t="shared" si="95"/>
        <v>-</v>
      </c>
    </row>
    <row r="217" spans="1:60" x14ac:dyDescent="0.25">
      <c r="A217" s="118">
        <v>6971680477397</v>
      </c>
      <c r="B217" s="31">
        <v>758230</v>
      </c>
      <c r="C217" s="18" t="s">
        <v>226</v>
      </c>
      <c r="D217" s="18" t="s">
        <v>526</v>
      </c>
      <c r="E217" s="57">
        <v>18</v>
      </c>
      <c r="F217" s="57">
        <v>35</v>
      </c>
      <c r="G217" s="58">
        <v>73</v>
      </c>
      <c r="H217" s="261"/>
      <c r="I217" s="26"/>
      <c r="J217" s="16">
        <f t="shared" si="78"/>
        <v>0</v>
      </c>
      <c r="K217" s="16">
        <f t="shared" si="89"/>
        <v>0</v>
      </c>
      <c r="L217" s="26"/>
      <c r="M217" s="16">
        <f t="shared" si="79"/>
        <v>0</v>
      </c>
      <c r="N217" s="16">
        <f t="shared" si="80"/>
        <v>0</v>
      </c>
      <c r="O217" s="26">
        <v>0</v>
      </c>
      <c r="P217" s="16">
        <f t="shared" si="81"/>
        <v>0</v>
      </c>
      <c r="Q217" s="16">
        <f t="shared" si="82"/>
        <v>0</v>
      </c>
      <c r="R217" s="26">
        <v>0</v>
      </c>
      <c r="S217" s="16">
        <f t="shared" si="83"/>
        <v>0</v>
      </c>
      <c r="T217" s="16">
        <f t="shared" si="84"/>
        <v>0</v>
      </c>
      <c r="U217" s="26">
        <v>0</v>
      </c>
      <c r="V217" s="16">
        <f t="shared" si="85"/>
        <v>0</v>
      </c>
      <c r="W217" s="16">
        <f t="shared" si="87"/>
        <v>0</v>
      </c>
      <c r="X217" s="26">
        <v>0</v>
      </c>
      <c r="Y217" s="16">
        <f t="shared" si="86"/>
        <v>0</v>
      </c>
      <c r="Z217" s="16">
        <f t="shared" si="88"/>
        <v>0</v>
      </c>
      <c r="AA217" s="16">
        <v>0</v>
      </c>
      <c r="AB217" s="289">
        <f t="shared" si="96"/>
        <v>0</v>
      </c>
      <c r="AC217" s="289">
        <f t="shared" si="97"/>
        <v>0</v>
      </c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268"/>
      <c r="AT217" s="16">
        <v>5</v>
      </c>
      <c r="AU217" s="16">
        <v>3</v>
      </c>
      <c r="AV217" s="268"/>
      <c r="AW217" s="52">
        <f t="shared" si="98"/>
        <v>0</v>
      </c>
      <c r="AX217" s="16">
        <f t="shared" si="76"/>
        <v>0</v>
      </c>
      <c r="AY217" s="37">
        <f t="shared" si="77"/>
        <v>0</v>
      </c>
      <c r="AZ217" s="42">
        <f t="shared" si="99"/>
        <v>0</v>
      </c>
      <c r="BA217" s="37">
        <f t="shared" si="100"/>
        <v>0</v>
      </c>
      <c r="BB217" s="63">
        <f t="shared" si="90"/>
        <v>0</v>
      </c>
      <c r="BC217" s="26">
        <v>0</v>
      </c>
      <c r="BD217" s="37">
        <f t="shared" si="91"/>
        <v>0</v>
      </c>
      <c r="BE217" s="37" t="str">
        <f t="shared" si="92"/>
        <v>-</v>
      </c>
      <c r="BF217" s="37" t="str">
        <f t="shared" si="93"/>
        <v>-</v>
      </c>
      <c r="BG217" s="52" t="str">
        <f t="shared" si="94"/>
        <v>-</v>
      </c>
      <c r="BH217" s="35" t="str">
        <f t="shared" si="95"/>
        <v>-</v>
      </c>
    </row>
    <row r="218" spans="1:60" x14ac:dyDescent="0.25">
      <c r="A218" s="118">
        <v>7447902862290</v>
      </c>
      <c r="B218" s="31">
        <v>758231</v>
      </c>
      <c r="C218" s="18" t="s">
        <v>227</v>
      </c>
      <c r="D218" s="18" t="s">
        <v>499</v>
      </c>
      <c r="E218" s="57">
        <v>12</v>
      </c>
      <c r="F218" s="57">
        <v>30</v>
      </c>
      <c r="G218" s="58">
        <v>62</v>
      </c>
      <c r="H218" s="261"/>
      <c r="I218" s="26"/>
      <c r="J218" s="16">
        <f t="shared" si="78"/>
        <v>0</v>
      </c>
      <c r="K218" s="16">
        <f t="shared" si="89"/>
        <v>0</v>
      </c>
      <c r="L218" s="26"/>
      <c r="M218" s="16">
        <f t="shared" si="79"/>
        <v>0</v>
      </c>
      <c r="N218" s="16">
        <f t="shared" si="80"/>
        <v>0</v>
      </c>
      <c r="O218" s="26">
        <v>0</v>
      </c>
      <c r="P218" s="16">
        <f t="shared" si="81"/>
        <v>0</v>
      </c>
      <c r="Q218" s="16">
        <f t="shared" si="82"/>
        <v>0</v>
      </c>
      <c r="R218" s="26">
        <v>0</v>
      </c>
      <c r="S218" s="16">
        <f t="shared" si="83"/>
        <v>0</v>
      </c>
      <c r="T218" s="16">
        <f t="shared" si="84"/>
        <v>0</v>
      </c>
      <c r="U218" s="26">
        <v>33</v>
      </c>
      <c r="V218" s="16">
        <f t="shared" si="85"/>
        <v>396</v>
      </c>
      <c r="W218" s="16">
        <f t="shared" si="87"/>
        <v>990</v>
      </c>
      <c r="X218" s="26">
        <v>50</v>
      </c>
      <c r="Y218" s="16">
        <f t="shared" si="86"/>
        <v>600</v>
      </c>
      <c r="Z218" s="16">
        <f t="shared" si="88"/>
        <v>1500</v>
      </c>
      <c r="AA218" s="16">
        <v>22</v>
      </c>
      <c r="AB218" s="289">
        <f t="shared" si="96"/>
        <v>264</v>
      </c>
      <c r="AC218" s="289">
        <f t="shared" si="97"/>
        <v>660</v>
      </c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268"/>
      <c r="AT218" s="16">
        <v>5</v>
      </c>
      <c r="AU218" s="16">
        <v>3</v>
      </c>
      <c r="AV218" s="268"/>
      <c r="AW218" s="52">
        <f t="shared" si="98"/>
        <v>105</v>
      </c>
      <c r="AX218" s="16">
        <f t="shared" si="76"/>
        <v>1260</v>
      </c>
      <c r="AY218" s="37">
        <f t="shared" si="77"/>
        <v>3150</v>
      </c>
      <c r="AZ218" s="42">
        <f t="shared" si="99"/>
        <v>0.74468085106382975</v>
      </c>
      <c r="BA218" s="37">
        <f t="shared" si="100"/>
        <v>22.340425531914892</v>
      </c>
      <c r="BB218" s="63">
        <f t="shared" si="90"/>
        <v>670.21276595744678</v>
      </c>
      <c r="BC218" s="26">
        <v>43</v>
      </c>
      <c r="BD218" s="37">
        <f t="shared" si="91"/>
        <v>1290</v>
      </c>
      <c r="BE218" s="37">
        <f t="shared" si="92"/>
        <v>57.742857142857147</v>
      </c>
      <c r="BF218" s="37">
        <f t="shared" si="93"/>
        <v>8.2489795918367346</v>
      </c>
      <c r="BG218" s="52">
        <f t="shared" si="94"/>
        <v>1.9247619047619049</v>
      </c>
      <c r="BH218" s="35">
        <f t="shared" si="95"/>
        <v>43731.742857142854</v>
      </c>
    </row>
    <row r="219" spans="1:60" x14ac:dyDescent="0.25">
      <c r="A219" s="118">
        <v>6953156289734</v>
      </c>
      <c r="B219" s="32">
        <v>758233</v>
      </c>
      <c r="C219" s="18" t="s">
        <v>228</v>
      </c>
      <c r="D219" s="18" t="s">
        <v>527</v>
      </c>
      <c r="E219" s="57">
        <v>9.66</v>
      </c>
      <c r="F219" s="57">
        <v>40</v>
      </c>
      <c r="G219" s="58">
        <v>83</v>
      </c>
      <c r="H219" s="261"/>
      <c r="I219" s="26"/>
      <c r="J219" s="16">
        <f t="shared" si="78"/>
        <v>0</v>
      </c>
      <c r="K219" s="16">
        <f t="shared" si="89"/>
        <v>0</v>
      </c>
      <c r="L219" s="26"/>
      <c r="M219" s="16">
        <f t="shared" si="79"/>
        <v>0</v>
      </c>
      <c r="N219" s="16">
        <f t="shared" si="80"/>
        <v>0</v>
      </c>
      <c r="O219" s="26">
        <v>0</v>
      </c>
      <c r="P219" s="16">
        <f t="shared" si="81"/>
        <v>0</v>
      </c>
      <c r="Q219" s="16">
        <f t="shared" si="82"/>
        <v>0</v>
      </c>
      <c r="R219" s="26">
        <v>0</v>
      </c>
      <c r="S219" s="16">
        <f t="shared" si="83"/>
        <v>0</v>
      </c>
      <c r="T219" s="16">
        <f t="shared" si="84"/>
        <v>0</v>
      </c>
      <c r="U219" s="26">
        <v>10</v>
      </c>
      <c r="V219" s="16">
        <f t="shared" si="85"/>
        <v>96.6</v>
      </c>
      <c r="W219" s="16">
        <f t="shared" si="87"/>
        <v>400</v>
      </c>
      <c r="X219" s="26">
        <v>23</v>
      </c>
      <c r="Y219" s="16">
        <f t="shared" si="86"/>
        <v>222.18</v>
      </c>
      <c r="Z219" s="16">
        <f t="shared" si="88"/>
        <v>920</v>
      </c>
      <c r="AA219" s="16">
        <v>16</v>
      </c>
      <c r="AB219" s="289">
        <f t="shared" si="96"/>
        <v>154.56</v>
      </c>
      <c r="AC219" s="289">
        <f t="shared" si="97"/>
        <v>640</v>
      </c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268"/>
      <c r="AT219" s="16">
        <v>5</v>
      </c>
      <c r="AU219" s="16">
        <v>3</v>
      </c>
      <c r="AV219" s="268"/>
      <c r="AW219" s="52">
        <f t="shared" si="98"/>
        <v>49</v>
      </c>
      <c r="AX219" s="16">
        <f t="shared" si="76"/>
        <v>473.34000000000003</v>
      </c>
      <c r="AY219" s="37">
        <f t="shared" si="77"/>
        <v>1960</v>
      </c>
      <c r="AZ219" s="42">
        <f t="shared" si="99"/>
        <v>0.3475177304964539</v>
      </c>
      <c r="BA219" s="37">
        <f t="shared" si="100"/>
        <v>10.425531914893616</v>
      </c>
      <c r="BB219" s="63">
        <f t="shared" si="90"/>
        <v>417.02127659574467</v>
      </c>
      <c r="BC219" s="26">
        <v>24</v>
      </c>
      <c r="BD219" s="37">
        <f t="shared" si="91"/>
        <v>960</v>
      </c>
      <c r="BE219" s="37">
        <f t="shared" si="92"/>
        <v>69.061224489795919</v>
      </c>
      <c r="BF219" s="37">
        <f t="shared" si="93"/>
        <v>9.8658892128279891</v>
      </c>
      <c r="BG219" s="52">
        <f t="shared" si="94"/>
        <v>2.3020408163265307</v>
      </c>
      <c r="BH219" s="35">
        <f t="shared" si="95"/>
        <v>43743.061224489793</v>
      </c>
    </row>
    <row r="220" spans="1:60" x14ac:dyDescent="0.25">
      <c r="A220" s="118">
        <v>6953156289796</v>
      </c>
      <c r="B220" s="31">
        <v>758234</v>
      </c>
      <c r="C220" s="18" t="s">
        <v>229</v>
      </c>
      <c r="D220" s="18" t="s">
        <v>528</v>
      </c>
      <c r="E220" s="57">
        <v>10.26</v>
      </c>
      <c r="F220" s="57">
        <v>40</v>
      </c>
      <c r="G220" s="58">
        <v>83</v>
      </c>
      <c r="H220" s="261"/>
      <c r="I220" s="26"/>
      <c r="J220" s="16">
        <f t="shared" si="78"/>
        <v>0</v>
      </c>
      <c r="K220" s="16">
        <f t="shared" si="89"/>
        <v>0</v>
      </c>
      <c r="L220" s="26"/>
      <c r="M220" s="16">
        <f t="shared" si="79"/>
        <v>0</v>
      </c>
      <c r="N220" s="16">
        <f t="shared" si="80"/>
        <v>0</v>
      </c>
      <c r="O220" s="26">
        <v>0</v>
      </c>
      <c r="P220" s="16">
        <f t="shared" si="81"/>
        <v>0</v>
      </c>
      <c r="Q220" s="16">
        <f t="shared" si="82"/>
        <v>0</v>
      </c>
      <c r="R220" s="26">
        <v>0</v>
      </c>
      <c r="S220" s="16">
        <f t="shared" si="83"/>
        <v>0</v>
      </c>
      <c r="T220" s="16">
        <f t="shared" si="84"/>
        <v>0</v>
      </c>
      <c r="U220" s="26">
        <v>2</v>
      </c>
      <c r="V220" s="16">
        <f t="shared" si="85"/>
        <v>20.52</v>
      </c>
      <c r="W220" s="16">
        <f t="shared" si="87"/>
        <v>80</v>
      </c>
      <c r="X220" s="26">
        <v>14</v>
      </c>
      <c r="Y220" s="16">
        <f t="shared" si="86"/>
        <v>143.63999999999999</v>
      </c>
      <c r="Z220" s="16">
        <f t="shared" si="88"/>
        <v>560</v>
      </c>
      <c r="AA220" s="16">
        <v>7</v>
      </c>
      <c r="AB220" s="289">
        <f t="shared" si="96"/>
        <v>71.819999999999993</v>
      </c>
      <c r="AC220" s="289">
        <f t="shared" si="97"/>
        <v>280</v>
      </c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268"/>
      <c r="AT220" s="16">
        <v>5</v>
      </c>
      <c r="AU220" s="16">
        <v>3</v>
      </c>
      <c r="AV220" s="268"/>
      <c r="AW220" s="52">
        <f t="shared" si="98"/>
        <v>23</v>
      </c>
      <c r="AX220" s="16">
        <f t="shared" si="76"/>
        <v>235.98</v>
      </c>
      <c r="AY220" s="37">
        <f t="shared" si="77"/>
        <v>920</v>
      </c>
      <c r="AZ220" s="42">
        <f t="shared" si="99"/>
        <v>0.16312056737588654</v>
      </c>
      <c r="BA220" s="37">
        <f t="shared" si="100"/>
        <v>4.8936170212765964</v>
      </c>
      <c r="BB220" s="63">
        <f t="shared" si="90"/>
        <v>195.74468085106386</v>
      </c>
      <c r="BC220" s="26">
        <v>12</v>
      </c>
      <c r="BD220" s="37">
        <f t="shared" si="91"/>
        <v>480</v>
      </c>
      <c r="BE220" s="37">
        <f t="shared" si="92"/>
        <v>73.565217391304344</v>
      </c>
      <c r="BF220" s="37">
        <f t="shared" si="93"/>
        <v>10.509316770186334</v>
      </c>
      <c r="BG220" s="52">
        <f t="shared" si="94"/>
        <v>2.4521739130434783</v>
      </c>
      <c r="BH220" s="35">
        <f t="shared" si="95"/>
        <v>43747.565217391304</v>
      </c>
    </row>
    <row r="221" spans="1:60" x14ac:dyDescent="0.25">
      <c r="A221" s="118">
        <v>6953156289758</v>
      </c>
      <c r="B221" s="31">
        <v>758235</v>
      </c>
      <c r="C221" s="18" t="s">
        <v>230</v>
      </c>
      <c r="D221" s="18" t="s">
        <v>529</v>
      </c>
      <c r="E221" s="57">
        <v>15.69</v>
      </c>
      <c r="F221" s="57">
        <v>45</v>
      </c>
      <c r="G221" s="58">
        <v>93</v>
      </c>
      <c r="H221" s="261"/>
      <c r="I221" s="26"/>
      <c r="J221" s="16">
        <f t="shared" si="78"/>
        <v>0</v>
      </c>
      <c r="K221" s="16">
        <f t="shared" si="89"/>
        <v>0</v>
      </c>
      <c r="L221" s="26"/>
      <c r="M221" s="16">
        <f t="shared" si="79"/>
        <v>0</v>
      </c>
      <c r="N221" s="16">
        <f t="shared" si="80"/>
        <v>0</v>
      </c>
      <c r="O221" s="26">
        <v>0</v>
      </c>
      <c r="P221" s="16">
        <f t="shared" si="81"/>
        <v>0</v>
      </c>
      <c r="Q221" s="16">
        <f t="shared" si="82"/>
        <v>0</v>
      </c>
      <c r="R221" s="26">
        <v>0</v>
      </c>
      <c r="S221" s="16">
        <f t="shared" si="83"/>
        <v>0</v>
      </c>
      <c r="T221" s="16">
        <f t="shared" si="84"/>
        <v>0</v>
      </c>
      <c r="U221" s="26">
        <v>12</v>
      </c>
      <c r="V221" s="16">
        <f t="shared" si="85"/>
        <v>188.28</v>
      </c>
      <c r="W221" s="16">
        <f t="shared" si="87"/>
        <v>540</v>
      </c>
      <c r="X221" s="26">
        <v>15</v>
      </c>
      <c r="Y221" s="16">
        <f t="shared" si="86"/>
        <v>235.35</v>
      </c>
      <c r="Z221" s="16">
        <f t="shared" si="88"/>
        <v>675</v>
      </c>
      <c r="AA221" s="16">
        <v>14</v>
      </c>
      <c r="AB221" s="289">
        <f t="shared" si="96"/>
        <v>219.66</v>
      </c>
      <c r="AC221" s="289">
        <f t="shared" si="97"/>
        <v>630</v>
      </c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268"/>
      <c r="AT221" s="16">
        <v>5</v>
      </c>
      <c r="AU221" s="16">
        <v>3</v>
      </c>
      <c r="AV221" s="268"/>
      <c r="AW221" s="52">
        <f t="shared" si="98"/>
        <v>41</v>
      </c>
      <c r="AX221" s="16">
        <f t="shared" si="76"/>
        <v>643.29</v>
      </c>
      <c r="AY221" s="37">
        <f t="shared" si="77"/>
        <v>1845</v>
      </c>
      <c r="AZ221" s="42">
        <f t="shared" si="99"/>
        <v>0.29078014184397161</v>
      </c>
      <c r="BA221" s="37">
        <f t="shared" si="100"/>
        <v>8.7234042553191475</v>
      </c>
      <c r="BB221" s="63">
        <f t="shared" si="90"/>
        <v>392.55319148936167</v>
      </c>
      <c r="BC221" s="26">
        <v>29</v>
      </c>
      <c r="BD221" s="37">
        <f t="shared" si="91"/>
        <v>1305</v>
      </c>
      <c r="BE221" s="37">
        <f t="shared" si="92"/>
        <v>99.731707317073173</v>
      </c>
      <c r="BF221" s="37">
        <f t="shared" si="93"/>
        <v>14.247386759581882</v>
      </c>
      <c r="BG221" s="52">
        <f t="shared" si="94"/>
        <v>3.3243902439024393</v>
      </c>
      <c r="BH221" s="35">
        <f t="shared" si="95"/>
        <v>43773.731707317071</v>
      </c>
    </row>
    <row r="222" spans="1:60" x14ac:dyDescent="0.25">
      <c r="A222" s="118">
        <v>6953156289819</v>
      </c>
      <c r="B222" s="31">
        <v>758236</v>
      </c>
      <c r="C222" s="18" t="s">
        <v>231</v>
      </c>
      <c r="D222" s="18" t="s">
        <v>530</v>
      </c>
      <c r="E222" s="57">
        <v>16</v>
      </c>
      <c r="F222" s="57">
        <v>45</v>
      </c>
      <c r="G222" s="58">
        <v>93</v>
      </c>
      <c r="H222" s="261"/>
      <c r="I222" s="26"/>
      <c r="J222" s="16">
        <f t="shared" si="78"/>
        <v>0</v>
      </c>
      <c r="K222" s="16">
        <f t="shared" si="89"/>
        <v>0</v>
      </c>
      <c r="L222" s="26"/>
      <c r="M222" s="16">
        <f t="shared" si="79"/>
        <v>0</v>
      </c>
      <c r="N222" s="16">
        <f t="shared" si="80"/>
        <v>0</v>
      </c>
      <c r="O222" s="26">
        <v>0</v>
      </c>
      <c r="P222" s="16">
        <f t="shared" si="81"/>
        <v>0</v>
      </c>
      <c r="Q222" s="16">
        <f t="shared" si="82"/>
        <v>0</v>
      </c>
      <c r="R222" s="26">
        <v>0</v>
      </c>
      <c r="S222" s="16">
        <f t="shared" si="83"/>
        <v>0</v>
      </c>
      <c r="T222" s="16">
        <f t="shared" si="84"/>
        <v>0</v>
      </c>
      <c r="U222" s="26">
        <v>11</v>
      </c>
      <c r="V222" s="16">
        <f t="shared" si="85"/>
        <v>176</v>
      </c>
      <c r="W222" s="16">
        <f t="shared" si="87"/>
        <v>495</v>
      </c>
      <c r="X222" s="26">
        <v>15</v>
      </c>
      <c r="Y222" s="16">
        <f t="shared" si="86"/>
        <v>240</v>
      </c>
      <c r="Z222" s="16">
        <f t="shared" si="88"/>
        <v>675</v>
      </c>
      <c r="AA222" s="16">
        <v>19</v>
      </c>
      <c r="AB222" s="289">
        <f t="shared" si="96"/>
        <v>304</v>
      </c>
      <c r="AC222" s="289">
        <f t="shared" si="97"/>
        <v>855</v>
      </c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268"/>
      <c r="AT222" s="16">
        <v>5</v>
      </c>
      <c r="AU222" s="16">
        <v>3</v>
      </c>
      <c r="AV222" s="268"/>
      <c r="AW222" s="52">
        <f t="shared" si="98"/>
        <v>45</v>
      </c>
      <c r="AX222" s="16">
        <f t="shared" si="76"/>
        <v>720</v>
      </c>
      <c r="AY222" s="37">
        <f t="shared" si="77"/>
        <v>2025</v>
      </c>
      <c r="AZ222" s="42">
        <f t="shared" si="99"/>
        <v>0.31914893617021278</v>
      </c>
      <c r="BA222" s="37">
        <f t="shared" si="100"/>
        <v>9.5744680851063837</v>
      </c>
      <c r="BB222" s="63">
        <f t="shared" si="90"/>
        <v>430.85106382978728</v>
      </c>
      <c r="BC222" s="26">
        <v>39</v>
      </c>
      <c r="BD222" s="37">
        <f t="shared" si="91"/>
        <v>1755</v>
      </c>
      <c r="BE222" s="37">
        <f t="shared" si="92"/>
        <v>122.19999999999999</v>
      </c>
      <c r="BF222" s="37">
        <f t="shared" si="93"/>
        <v>17.457142857142856</v>
      </c>
      <c r="BG222" s="52">
        <f t="shared" si="94"/>
        <v>4.0733333333333333</v>
      </c>
      <c r="BH222" s="35">
        <f t="shared" si="95"/>
        <v>43796.2</v>
      </c>
    </row>
    <row r="223" spans="1:60" x14ac:dyDescent="0.25">
      <c r="A223" s="118">
        <v>6953156288935</v>
      </c>
      <c r="B223" s="31">
        <v>758241</v>
      </c>
      <c r="C223" s="18" t="s">
        <v>232</v>
      </c>
      <c r="D223" s="18" t="s">
        <v>531</v>
      </c>
      <c r="E223" s="57">
        <v>55.18</v>
      </c>
      <c r="F223" s="57">
        <v>114.5</v>
      </c>
      <c r="G223" s="58">
        <v>241</v>
      </c>
      <c r="H223" s="261"/>
      <c r="I223" s="26"/>
      <c r="J223" s="16">
        <f t="shared" si="78"/>
        <v>0</v>
      </c>
      <c r="K223" s="16">
        <f t="shared" si="89"/>
        <v>0</v>
      </c>
      <c r="L223" s="26"/>
      <c r="M223" s="16">
        <f t="shared" si="79"/>
        <v>0</v>
      </c>
      <c r="N223" s="16">
        <f t="shared" si="80"/>
        <v>0</v>
      </c>
      <c r="O223" s="26">
        <v>0</v>
      </c>
      <c r="P223" s="16">
        <f t="shared" si="81"/>
        <v>0</v>
      </c>
      <c r="Q223" s="16">
        <f t="shared" si="82"/>
        <v>0</v>
      </c>
      <c r="R223" s="26">
        <v>0</v>
      </c>
      <c r="S223" s="16">
        <f t="shared" si="83"/>
        <v>0</v>
      </c>
      <c r="T223" s="16">
        <f t="shared" si="84"/>
        <v>0</v>
      </c>
      <c r="U223" s="26">
        <v>0</v>
      </c>
      <c r="V223" s="16">
        <f t="shared" si="85"/>
        <v>0</v>
      </c>
      <c r="W223" s="16">
        <f t="shared" si="87"/>
        <v>0</v>
      </c>
      <c r="X223" s="26">
        <v>0</v>
      </c>
      <c r="Y223" s="16">
        <f t="shared" si="86"/>
        <v>0</v>
      </c>
      <c r="Z223" s="16">
        <f t="shared" si="88"/>
        <v>0</v>
      </c>
      <c r="AA223" s="16">
        <v>0</v>
      </c>
      <c r="AB223" s="289">
        <f t="shared" si="96"/>
        <v>0</v>
      </c>
      <c r="AC223" s="289">
        <f t="shared" si="97"/>
        <v>0</v>
      </c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268"/>
      <c r="AT223" s="16">
        <v>5</v>
      </c>
      <c r="AU223" s="16">
        <v>3</v>
      </c>
      <c r="AV223" s="268"/>
      <c r="AW223" s="52">
        <f t="shared" si="98"/>
        <v>0</v>
      </c>
      <c r="AX223" s="16">
        <f t="shared" si="76"/>
        <v>0</v>
      </c>
      <c r="AY223" s="37">
        <f t="shared" si="77"/>
        <v>0</v>
      </c>
      <c r="AZ223" s="42">
        <f t="shared" si="99"/>
        <v>0</v>
      </c>
      <c r="BA223" s="37">
        <f t="shared" si="100"/>
        <v>0</v>
      </c>
      <c r="BB223" s="63">
        <f t="shared" si="90"/>
        <v>0</v>
      </c>
      <c r="BC223" s="26">
        <v>0</v>
      </c>
      <c r="BD223" s="37">
        <f t="shared" si="91"/>
        <v>0</v>
      </c>
      <c r="BE223" s="37" t="str">
        <f t="shared" si="92"/>
        <v>-</v>
      </c>
      <c r="BF223" s="37" t="str">
        <f t="shared" si="93"/>
        <v>-</v>
      </c>
      <c r="BG223" s="52" t="str">
        <f t="shared" si="94"/>
        <v>-</v>
      </c>
      <c r="BH223" s="35" t="str">
        <f t="shared" si="95"/>
        <v>-</v>
      </c>
    </row>
    <row r="224" spans="1:60" x14ac:dyDescent="0.25">
      <c r="A224" s="118">
        <v>6953156290488</v>
      </c>
      <c r="B224" s="32">
        <v>758244</v>
      </c>
      <c r="C224" s="18" t="s">
        <v>233</v>
      </c>
      <c r="D224" s="18" t="s">
        <v>532</v>
      </c>
      <c r="E224" s="57">
        <v>18.32</v>
      </c>
      <c r="F224" s="57">
        <v>44.5</v>
      </c>
      <c r="G224" s="58">
        <v>94</v>
      </c>
      <c r="H224" s="261"/>
      <c r="I224" s="26"/>
      <c r="J224" s="16">
        <f t="shared" si="78"/>
        <v>0</v>
      </c>
      <c r="K224" s="16">
        <f t="shared" si="89"/>
        <v>0</v>
      </c>
      <c r="L224" s="26"/>
      <c r="M224" s="16">
        <f t="shared" si="79"/>
        <v>0</v>
      </c>
      <c r="N224" s="16">
        <f t="shared" si="80"/>
        <v>0</v>
      </c>
      <c r="O224" s="26">
        <v>0</v>
      </c>
      <c r="P224" s="16">
        <f t="shared" si="81"/>
        <v>0</v>
      </c>
      <c r="Q224" s="16">
        <f t="shared" si="82"/>
        <v>0</v>
      </c>
      <c r="R224" s="26">
        <v>0</v>
      </c>
      <c r="S224" s="16">
        <f t="shared" si="83"/>
        <v>0</v>
      </c>
      <c r="T224" s="16">
        <f t="shared" si="84"/>
        <v>0</v>
      </c>
      <c r="U224" s="26">
        <v>0</v>
      </c>
      <c r="V224" s="16">
        <f t="shared" si="85"/>
        <v>0</v>
      </c>
      <c r="W224" s="16">
        <f t="shared" si="87"/>
        <v>0</v>
      </c>
      <c r="X224" s="26">
        <v>0</v>
      </c>
      <c r="Y224" s="16">
        <f t="shared" si="86"/>
        <v>0</v>
      </c>
      <c r="Z224" s="16">
        <f t="shared" si="88"/>
        <v>0</v>
      </c>
      <c r="AA224" s="16">
        <v>0</v>
      </c>
      <c r="AB224" s="289">
        <f t="shared" si="96"/>
        <v>0</v>
      </c>
      <c r="AC224" s="289">
        <f t="shared" si="97"/>
        <v>0</v>
      </c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268"/>
      <c r="AT224" s="16">
        <v>5</v>
      </c>
      <c r="AU224" s="16">
        <v>3</v>
      </c>
      <c r="AV224" s="268"/>
      <c r="AW224" s="52">
        <f t="shared" si="98"/>
        <v>0</v>
      </c>
      <c r="AX224" s="16">
        <f t="shared" si="76"/>
        <v>0</v>
      </c>
      <c r="AY224" s="37">
        <f t="shared" si="77"/>
        <v>0</v>
      </c>
      <c r="AZ224" s="42">
        <f t="shared" si="99"/>
        <v>0</v>
      </c>
      <c r="BA224" s="37">
        <f t="shared" si="100"/>
        <v>0</v>
      </c>
      <c r="BB224" s="63">
        <f t="shared" si="90"/>
        <v>0</v>
      </c>
      <c r="BC224" s="26">
        <v>0</v>
      </c>
      <c r="BD224" s="37">
        <f t="shared" si="91"/>
        <v>0</v>
      </c>
      <c r="BE224" s="37" t="str">
        <f t="shared" si="92"/>
        <v>-</v>
      </c>
      <c r="BF224" s="37" t="str">
        <f t="shared" si="93"/>
        <v>-</v>
      </c>
      <c r="BG224" s="52" t="str">
        <f t="shared" si="94"/>
        <v>-</v>
      </c>
      <c r="BH224" s="35" t="str">
        <f t="shared" si="95"/>
        <v>-</v>
      </c>
    </row>
    <row r="225" spans="1:60" x14ac:dyDescent="0.25">
      <c r="A225" s="118">
        <v>6953156290495</v>
      </c>
      <c r="B225" s="31">
        <v>758245</v>
      </c>
      <c r="C225" s="18" t="s">
        <v>234</v>
      </c>
      <c r="D225" s="18" t="s">
        <v>533</v>
      </c>
      <c r="E225" s="57">
        <v>18.32</v>
      </c>
      <c r="F225" s="57">
        <v>44.5</v>
      </c>
      <c r="G225" s="58">
        <v>94</v>
      </c>
      <c r="H225" s="261"/>
      <c r="I225" s="26"/>
      <c r="J225" s="16">
        <f t="shared" si="78"/>
        <v>0</v>
      </c>
      <c r="K225" s="16">
        <f t="shared" si="89"/>
        <v>0</v>
      </c>
      <c r="L225" s="26"/>
      <c r="M225" s="16">
        <f t="shared" si="79"/>
        <v>0</v>
      </c>
      <c r="N225" s="16">
        <f t="shared" si="80"/>
        <v>0</v>
      </c>
      <c r="O225" s="26">
        <v>0</v>
      </c>
      <c r="P225" s="16">
        <f t="shared" si="81"/>
        <v>0</v>
      </c>
      <c r="Q225" s="16">
        <f t="shared" si="82"/>
        <v>0</v>
      </c>
      <c r="R225" s="26">
        <v>0</v>
      </c>
      <c r="S225" s="16">
        <f t="shared" si="83"/>
        <v>0</v>
      </c>
      <c r="T225" s="16">
        <f t="shared" si="84"/>
        <v>0</v>
      </c>
      <c r="U225" s="26">
        <v>0</v>
      </c>
      <c r="V225" s="16">
        <f t="shared" si="85"/>
        <v>0</v>
      </c>
      <c r="W225" s="16">
        <f t="shared" si="87"/>
        <v>0</v>
      </c>
      <c r="X225" s="26">
        <v>0</v>
      </c>
      <c r="Y225" s="16">
        <f t="shared" si="86"/>
        <v>0</v>
      </c>
      <c r="Z225" s="16">
        <f t="shared" si="88"/>
        <v>0</v>
      </c>
      <c r="AA225" s="16">
        <v>0</v>
      </c>
      <c r="AB225" s="289">
        <f t="shared" si="96"/>
        <v>0</v>
      </c>
      <c r="AC225" s="289">
        <f t="shared" si="97"/>
        <v>0</v>
      </c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268"/>
      <c r="AT225" s="16">
        <v>5</v>
      </c>
      <c r="AU225" s="16">
        <v>3</v>
      </c>
      <c r="AV225" s="268"/>
      <c r="AW225" s="52">
        <f t="shared" si="98"/>
        <v>0</v>
      </c>
      <c r="AX225" s="16">
        <f t="shared" si="76"/>
        <v>0</v>
      </c>
      <c r="AY225" s="37">
        <f t="shared" si="77"/>
        <v>0</v>
      </c>
      <c r="AZ225" s="42">
        <f t="shared" si="99"/>
        <v>0</v>
      </c>
      <c r="BA225" s="37">
        <f t="shared" si="100"/>
        <v>0</v>
      </c>
      <c r="BB225" s="63">
        <f t="shared" si="90"/>
        <v>0</v>
      </c>
      <c r="BC225" s="26">
        <v>0</v>
      </c>
      <c r="BD225" s="37">
        <f t="shared" si="91"/>
        <v>0</v>
      </c>
      <c r="BE225" s="37" t="str">
        <f t="shared" si="92"/>
        <v>-</v>
      </c>
      <c r="BF225" s="37" t="str">
        <f t="shared" si="93"/>
        <v>-</v>
      </c>
      <c r="BG225" s="52" t="str">
        <f t="shared" si="94"/>
        <v>-</v>
      </c>
      <c r="BH225" s="35" t="str">
        <f t="shared" si="95"/>
        <v>-</v>
      </c>
    </row>
    <row r="226" spans="1:60" x14ac:dyDescent="0.25">
      <c r="A226" s="17"/>
      <c r="B226" s="31">
        <v>762676</v>
      </c>
      <c r="C226" s="18" t="s">
        <v>240</v>
      </c>
      <c r="D226" s="18" t="s">
        <v>534</v>
      </c>
      <c r="E226" s="57">
        <v>107.83999999999989</v>
      </c>
      <c r="F226" s="57">
        <v>125</v>
      </c>
      <c r="G226" s="58">
        <v>259</v>
      </c>
      <c r="H226" s="261"/>
      <c r="I226" s="26"/>
      <c r="J226" s="16">
        <f t="shared" si="78"/>
        <v>0</v>
      </c>
      <c r="K226" s="16">
        <f t="shared" si="89"/>
        <v>0</v>
      </c>
      <c r="L226" s="26"/>
      <c r="M226" s="16">
        <f t="shared" si="79"/>
        <v>0</v>
      </c>
      <c r="N226" s="16">
        <f t="shared" si="80"/>
        <v>0</v>
      </c>
      <c r="O226" s="26"/>
      <c r="P226" s="16">
        <f t="shared" si="81"/>
        <v>0</v>
      </c>
      <c r="Q226" s="16">
        <f t="shared" si="82"/>
        <v>0</v>
      </c>
      <c r="R226" s="26"/>
      <c r="S226" s="16">
        <f t="shared" si="83"/>
        <v>0</v>
      </c>
      <c r="T226" s="16">
        <f t="shared" si="84"/>
        <v>0</v>
      </c>
      <c r="U226" s="26">
        <v>0</v>
      </c>
      <c r="V226" s="16">
        <f t="shared" si="85"/>
        <v>0</v>
      </c>
      <c r="W226" s="16">
        <f t="shared" si="87"/>
        <v>0</v>
      </c>
      <c r="X226" s="26">
        <v>0</v>
      </c>
      <c r="Y226" s="16">
        <f t="shared" si="86"/>
        <v>0</v>
      </c>
      <c r="Z226" s="16">
        <f t="shared" si="88"/>
        <v>0</v>
      </c>
      <c r="AA226" s="16">
        <v>0</v>
      </c>
      <c r="AB226" s="289">
        <f t="shared" si="96"/>
        <v>0</v>
      </c>
      <c r="AC226" s="289">
        <f t="shared" si="97"/>
        <v>0</v>
      </c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268"/>
      <c r="AT226" s="16">
        <v>3</v>
      </c>
      <c r="AU226" s="16">
        <v>3</v>
      </c>
      <c r="AV226" s="268"/>
      <c r="AW226" s="52">
        <f t="shared" si="98"/>
        <v>0</v>
      </c>
      <c r="AX226" s="16">
        <f t="shared" si="76"/>
        <v>0</v>
      </c>
      <c r="AY226" s="37">
        <f t="shared" si="77"/>
        <v>0</v>
      </c>
      <c r="AZ226" s="42">
        <f t="shared" si="99"/>
        <v>0</v>
      </c>
      <c r="BA226" s="37">
        <f t="shared" si="100"/>
        <v>0</v>
      </c>
      <c r="BB226" s="63">
        <f t="shared" si="90"/>
        <v>0</v>
      </c>
      <c r="BC226" s="26">
        <v>0</v>
      </c>
      <c r="BD226" s="37">
        <f t="shared" si="91"/>
        <v>0</v>
      </c>
      <c r="BE226" s="37" t="str">
        <f t="shared" si="92"/>
        <v>-</v>
      </c>
      <c r="BF226" s="37" t="str">
        <f t="shared" si="93"/>
        <v>-</v>
      </c>
      <c r="BG226" s="52" t="str">
        <f t="shared" si="94"/>
        <v>-</v>
      </c>
      <c r="BH226" s="35" t="str">
        <f t="shared" si="95"/>
        <v>-</v>
      </c>
    </row>
    <row r="227" spans="1:60" x14ac:dyDescent="0.25">
      <c r="A227" s="17"/>
      <c r="B227" s="31">
        <v>762677</v>
      </c>
      <c r="C227" s="18" t="s">
        <v>241</v>
      </c>
      <c r="D227" s="18" t="s">
        <v>535</v>
      </c>
      <c r="E227" s="57">
        <v>21.070000000000007</v>
      </c>
      <c r="F227" s="57">
        <v>45</v>
      </c>
      <c r="G227" s="58">
        <v>89</v>
      </c>
      <c r="H227" s="261"/>
      <c r="I227" s="26"/>
      <c r="J227" s="16">
        <f t="shared" si="78"/>
        <v>0</v>
      </c>
      <c r="K227" s="16">
        <f t="shared" si="89"/>
        <v>0</v>
      </c>
      <c r="L227" s="26"/>
      <c r="M227" s="16">
        <f t="shared" si="79"/>
        <v>0</v>
      </c>
      <c r="N227" s="16">
        <f t="shared" si="80"/>
        <v>0</v>
      </c>
      <c r="O227" s="26"/>
      <c r="P227" s="16">
        <f t="shared" si="81"/>
        <v>0</v>
      </c>
      <c r="Q227" s="16">
        <f t="shared" si="82"/>
        <v>0</v>
      </c>
      <c r="R227" s="26"/>
      <c r="S227" s="16">
        <f t="shared" si="83"/>
        <v>0</v>
      </c>
      <c r="T227" s="16">
        <f t="shared" si="84"/>
        <v>0</v>
      </c>
      <c r="U227" s="26">
        <v>0</v>
      </c>
      <c r="V227" s="16">
        <f t="shared" si="85"/>
        <v>0</v>
      </c>
      <c r="W227" s="16">
        <f t="shared" si="87"/>
        <v>0</v>
      </c>
      <c r="X227" s="26">
        <v>9</v>
      </c>
      <c r="Y227" s="16">
        <f t="shared" si="86"/>
        <v>189.63000000000005</v>
      </c>
      <c r="Z227" s="16">
        <f t="shared" si="88"/>
        <v>405</v>
      </c>
      <c r="AA227" s="16">
        <v>11</v>
      </c>
      <c r="AB227" s="289">
        <f t="shared" si="96"/>
        <v>231.7700000000001</v>
      </c>
      <c r="AC227" s="289">
        <f t="shared" si="97"/>
        <v>495</v>
      </c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268"/>
      <c r="AT227" s="16">
        <v>3</v>
      </c>
      <c r="AU227" s="16">
        <v>3</v>
      </c>
      <c r="AV227" s="268"/>
      <c r="AW227" s="52">
        <f t="shared" si="98"/>
        <v>20</v>
      </c>
      <c r="AX227" s="16">
        <f t="shared" si="76"/>
        <v>421.40000000000015</v>
      </c>
      <c r="AY227" s="37">
        <f t="shared" si="77"/>
        <v>900</v>
      </c>
      <c r="AZ227" s="42">
        <f t="shared" si="99"/>
        <v>0.24691358024691357</v>
      </c>
      <c r="BA227" s="37">
        <f t="shared" si="100"/>
        <v>7.4074074074074066</v>
      </c>
      <c r="BB227" s="63">
        <f t="shared" si="90"/>
        <v>333.33333333333331</v>
      </c>
      <c r="BC227" s="26">
        <v>22</v>
      </c>
      <c r="BD227" s="37">
        <f t="shared" si="91"/>
        <v>990</v>
      </c>
      <c r="BE227" s="37">
        <f t="shared" si="92"/>
        <v>89.100000000000009</v>
      </c>
      <c r="BF227" s="37">
        <f t="shared" si="93"/>
        <v>12.72857142857143</v>
      </c>
      <c r="BG227" s="52">
        <f t="shared" si="94"/>
        <v>2.97</v>
      </c>
      <c r="BH227" s="35">
        <f t="shared" si="95"/>
        <v>43763.1</v>
      </c>
    </row>
    <row r="228" spans="1:60" x14ac:dyDescent="0.25">
      <c r="A228" s="17"/>
      <c r="B228" s="31">
        <v>762678</v>
      </c>
      <c r="C228" s="18" t="s">
        <v>242</v>
      </c>
      <c r="D228" s="18" t="s">
        <v>536</v>
      </c>
      <c r="E228" s="57">
        <v>14.404375000000011</v>
      </c>
      <c r="F228" s="57">
        <v>40</v>
      </c>
      <c r="G228" s="58">
        <v>79</v>
      </c>
      <c r="H228" s="261"/>
      <c r="I228" s="26"/>
      <c r="J228" s="16">
        <f t="shared" si="78"/>
        <v>0</v>
      </c>
      <c r="K228" s="16">
        <f t="shared" si="89"/>
        <v>0</v>
      </c>
      <c r="L228" s="26"/>
      <c r="M228" s="16">
        <f t="shared" si="79"/>
        <v>0</v>
      </c>
      <c r="N228" s="16">
        <f t="shared" si="80"/>
        <v>0</v>
      </c>
      <c r="O228" s="26"/>
      <c r="P228" s="16">
        <f t="shared" si="81"/>
        <v>0</v>
      </c>
      <c r="Q228" s="16">
        <f t="shared" si="82"/>
        <v>0</v>
      </c>
      <c r="R228" s="26"/>
      <c r="S228" s="16">
        <f t="shared" si="83"/>
        <v>0</v>
      </c>
      <c r="T228" s="16">
        <f t="shared" si="84"/>
        <v>0</v>
      </c>
      <c r="U228" s="26">
        <v>0</v>
      </c>
      <c r="V228" s="16">
        <f t="shared" si="85"/>
        <v>0</v>
      </c>
      <c r="W228" s="16">
        <f t="shared" si="87"/>
        <v>0</v>
      </c>
      <c r="X228" s="26">
        <v>3</v>
      </c>
      <c r="Y228" s="16">
        <f t="shared" si="86"/>
        <v>43.213125000000034</v>
      </c>
      <c r="Z228" s="16">
        <f t="shared" si="88"/>
        <v>120</v>
      </c>
      <c r="AA228" s="16">
        <v>1</v>
      </c>
      <c r="AB228" s="289">
        <f t="shared" si="96"/>
        <v>14.404375000000011</v>
      </c>
      <c r="AC228" s="289">
        <f t="shared" si="97"/>
        <v>40</v>
      </c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268"/>
      <c r="AT228" s="16">
        <v>3</v>
      </c>
      <c r="AU228" s="16">
        <v>3</v>
      </c>
      <c r="AV228" s="268"/>
      <c r="AW228" s="52">
        <f t="shared" si="98"/>
        <v>4</v>
      </c>
      <c r="AX228" s="16">
        <f t="shared" ref="AX228:AX245" si="101">AW228*E228</f>
        <v>57.617500000000042</v>
      </c>
      <c r="AY228" s="37">
        <f t="shared" ref="AY228:AY245" si="102">AW228*F228</f>
        <v>160</v>
      </c>
      <c r="AZ228" s="42">
        <f t="shared" si="99"/>
        <v>4.9382716049382713E-2</v>
      </c>
      <c r="BA228" s="37">
        <f t="shared" si="100"/>
        <v>1.4814814814814814</v>
      </c>
      <c r="BB228" s="63">
        <f t="shared" si="90"/>
        <v>59.259259259259252</v>
      </c>
      <c r="BC228" s="26">
        <v>10</v>
      </c>
      <c r="BD228" s="37">
        <f t="shared" si="91"/>
        <v>400</v>
      </c>
      <c r="BE228" s="37">
        <f t="shared" si="92"/>
        <v>202.5</v>
      </c>
      <c r="BF228" s="37">
        <f t="shared" si="93"/>
        <v>28.928571428571427</v>
      </c>
      <c r="BG228" s="52">
        <f t="shared" si="94"/>
        <v>6.75</v>
      </c>
      <c r="BH228" s="35">
        <f t="shared" si="95"/>
        <v>43876.5</v>
      </c>
    </row>
    <row r="229" spans="1:60" x14ac:dyDescent="0.25">
      <c r="A229" s="17"/>
      <c r="B229" s="31">
        <v>762679</v>
      </c>
      <c r="C229" s="18" t="s">
        <v>243</v>
      </c>
      <c r="D229" s="18" t="s">
        <v>537</v>
      </c>
      <c r="E229" s="57">
        <v>14.390000000000038</v>
      </c>
      <c r="F229" s="57">
        <v>40</v>
      </c>
      <c r="G229" s="58">
        <v>79</v>
      </c>
      <c r="H229" s="261"/>
      <c r="I229" s="26"/>
      <c r="J229" s="16">
        <f t="shared" si="78"/>
        <v>0</v>
      </c>
      <c r="K229" s="16">
        <f t="shared" si="89"/>
        <v>0</v>
      </c>
      <c r="L229" s="26"/>
      <c r="M229" s="16">
        <f t="shared" si="79"/>
        <v>0</v>
      </c>
      <c r="N229" s="16">
        <f t="shared" si="80"/>
        <v>0</v>
      </c>
      <c r="O229" s="26"/>
      <c r="P229" s="16">
        <f t="shared" si="81"/>
        <v>0</v>
      </c>
      <c r="Q229" s="16">
        <f t="shared" si="82"/>
        <v>0</v>
      </c>
      <c r="R229" s="26"/>
      <c r="S229" s="16">
        <f t="shared" si="83"/>
        <v>0</v>
      </c>
      <c r="T229" s="16">
        <f t="shared" si="84"/>
        <v>0</v>
      </c>
      <c r="U229" s="26">
        <v>5</v>
      </c>
      <c r="V229" s="16">
        <f t="shared" si="85"/>
        <v>71.950000000000188</v>
      </c>
      <c r="W229" s="16">
        <f t="shared" si="87"/>
        <v>200</v>
      </c>
      <c r="X229" s="26">
        <v>10</v>
      </c>
      <c r="Y229" s="16">
        <f t="shared" si="86"/>
        <v>143.90000000000038</v>
      </c>
      <c r="Z229" s="16">
        <f t="shared" si="88"/>
        <v>400</v>
      </c>
      <c r="AA229" s="16">
        <v>3</v>
      </c>
      <c r="AB229" s="289">
        <f t="shared" si="96"/>
        <v>43.170000000000115</v>
      </c>
      <c r="AC229" s="289">
        <f t="shared" si="97"/>
        <v>120</v>
      </c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268"/>
      <c r="AT229" s="16">
        <v>3</v>
      </c>
      <c r="AU229" s="16">
        <v>3</v>
      </c>
      <c r="AV229" s="268"/>
      <c r="AW229" s="52">
        <f t="shared" si="98"/>
        <v>18</v>
      </c>
      <c r="AX229" s="16">
        <f t="shared" si="101"/>
        <v>259.02000000000066</v>
      </c>
      <c r="AY229" s="37">
        <f t="shared" si="102"/>
        <v>720</v>
      </c>
      <c r="AZ229" s="42">
        <f t="shared" si="99"/>
        <v>0.22222222222222221</v>
      </c>
      <c r="BA229" s="37">
        <f t="shared" si="100"/>
        <v>6.6666666666666661</v>
      </c>
      <c r="BB229" s="63">
        <f t="shared" si="90"/>
        <v>266.66666666666663</v>
      </c>
      <c r="BC229" s="26">
        <v>39</v>
      </c>
      <c r="BD229" s="37">
        <f t="shared" si="91"/>
        <v>1560</v>
      </c>
      <c r="BE229" s="37">
        <f t="shared" si="92"/>
        <v>175.5</v>
      </c>
      <c r="BF229" s="37">
        <f t="shared" si="93"/>
        <v>25.071428571428573</v>
      </c>
      <c r="BG229" s="52">
        <f t="shared" si="94"/>
        <v>5.85</v>
      </c>
      <c r="BH229" s="35">
        <f t="shared" si="95"/>
        <v>43849.5</v>
      </c>
    </row>
    <row r="230" spans="1:60" x14ac:dyDescent="0.25">
      <c r="A230" s="17"/>
      <c r="B230" s="31">
        <v>762680</v>
      </c>
      <c r="C230" s="18" t="s">
        <v>244</v>
      </c>
      <c r="D230" s="18" t="s">
        <v>538</v>
      </c>
      <c r="E230" s="57">
        <v>14.39000000000002</v>
      </c>
      <c r="F230" s="57">
        <v>40</v>
      </c>
      <c r="G230" s="58">
        <v>79</v>
      </c>
      <c r="H230" s="261"/>
      <c r="I230" s="26"/>
      <c r="J230" s="16">
        <f t="shared" ref="J230:J245" si="103">I230*$E230</f>
        <v>0</v>
      </c>
      <c r="K230" s="16">
        <f t="shared" si="89"/>
        <v>0</v>
      </c>
      <c r="L230" s="26"/>
      <c r="M230" s="16">
        <f t="shared" ref="M230:M245" si="104">L230*$E230</f>
        <v>0</v>
      </c>
      <c r="N230" s="16">
        <f t="shared" ref="N230:N245" si="105">L230*$F230</f>
        <v>0</v>
      </c>
      <c r="O230" s="26"/>
      <c r="P230" s="16">
        <f t="shared" ref="P230:P245" si="106">O230*$E230</f>
        <v>0</v>
      </c>
      <c r="Q230" s="16">
        <f t="shared" ref="Q230:Q245" si="107">O230*$F230</f>
        <v>0</v>
      </c>
      <c r="R230" s="26"/>
      <c r="S230" s="16">
        <f t="shared" ref="S230:S245" si="108">R230*$E230</f>
        <v>0</v>
      </c>
      <c r="T230" s="16">
        <f t="shared" ref="T230:T245" si="109">R230*$F230</f>
        <v>0</v>
      </c>
      <c r="U230" s="26">
        <v>0</v>
      </c>
      <c r="V230" s="16">
        <f t="shared" ref="V230:V245" si="110">U230*$E230</f>
        <v>0</v>
      </c>
      <c r="W230" s="16">
        <f t="shared" si="87"/>
        <v>0</v>
      </c>
      <c r="X230" s="26">
        <v>4</v>
      </c>
      <c r="Y230" s="16">
        <f t="shared" ref="Y230:Y245" si="111">X230*$E230</f>
        <v>57.56000000000008</v>
      </c>
      <c r="Z230" s="16">
        <f t="shared" si="88"/>
        <v>160</v>
      </c>
      <c r="AA230" s="16">
        <v>3</v>
      </c>
      <c r="AB230" s="289">
        <f t="shared" si="96"/>
        <v>43.170000000000059</v>
      </c>
      <c r="AC230" s="289">
        <f t="shared" si="97"/>
        <v>120</v>
      </c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268"/>
      <c r="AT230" s="16">
        <v>3</v>
      </c>
      <c r="AU230" s="16">
        <v>3</v>
      </c>
      <c r="AV230" s="268"/>
      <c r="AW230" s="52">
        <f t="shared" si="98"/>
        <v>7</v>
      </c>
      <c r="AX230" s="16">
        <f t="shared" si="101"/>
        <v>100.73000000000015</v>
      </c>
      <c r="AY230" s="37">
        <f t="shared" si="102"/>
        <v>280</v>
      </c>
      <c r="AZ230" s="42">
        <f t="shared" si="99"/>
        <v>8.6419753086419748E-2</v>
      </c>
      <c r="BA230" s="37">
        <f t="shared" si="100"/>
        <v>2.5925925925925926</v>
      </c>
      <c r="BB230" s="63">
        <f t="shared" si="90"/>
        <v>103.7037037037037</v>
      </c>
      <c r="BC230" s="26">
        <v>5</v>
      </c>
      <c r="BD230" s="37">
        <f t="shared" si="91"/>
        <v>200</v>
      </c>
      <c r="BE230" s="37">
        <f t="shared" si="92"/>
        <v>57.857142857142861</v>
      </c>
      <c r="BF230" s="37">
        <f t="shared" si="93"/>
        <v>8.2653061224489797</v>
      </c>
      <c r="BG230" s="52">
        <f t="shared" si="94"/>
        <v>1.9285714285714286</v>
      </c>
      <c r="BH230" s="35">
        <f t="shared" si="95"/>
        <v>43731.857142857145</v>
      </c>
    </row>
    <row r="231" spans="1:60" x14ac:dyDescent="0.25">
      <c r="A231" s="17"/>
      <c r="B231" s="31">
        <v>762681</v>
      </c>
      <c r="C231" s="18" t="s">
        <v>245</v>
      </c>
      <c r="D231" s="18" t="s">
        <v>539</v>
      </c>
      <c r="E231" s="57">
        <v>8.43</v>
      </c>
      <c r="F231" s="57">
        <v>30</v>
      </c>
      <c r="G231" s="58">
        <v>59</v>
      </c>
      <c r="H231" s="261"/>
      <c r="I231" s="26"/>
      <c r="J231" s="16">
        <f t="shared" si="103"/>
        <v>0</v>
      </c>
      <c r="K231" s="16">
        <f t="shared" si="89"/>
        <v>0</v>
      </c>
      <c r="L231" s="26"/>
      <c r="M231" s="16">
        <f t="shared" si="104"/>
        <v>0</v>
      </c>
      <c r="N231" s="16">
        <f t="shared" si="105"/>
        <v>0</v>
      </c>
      <c r="O231" s="26"/>
      <c r="P231" s="16">
        <f t="shared" si="106"/>
        <v>0</v>
      </c>
      <c r="Q231" s="16">
        <f t="shared" si="107"/>
        <v>0</v>
      </c>
      <c r="R231" s="26"/>
      <c r="S231" s="16">
        <f t="shared" si="108"/>
        <v>0</v>
      </c>
      <c r="T231" s="16">
        <f t="shared" si="109"/>
        <v>0</v>
      </c>
      <c r="U231" s="26">
        <v>5</v>
      </c>
      <c r="V231" s="16">
        <f t="shared" si="110"/>
        <v>42.15</v>
      </c>
      <c r="W231" s="16">
        <f t="shared" ref="W231:W245" si="112">U231*$F231</f>
        <v>150</v>
      </c>
      <c r="X231" s="26">
        <v>5</v>
      </c>
      <c r="Y231" s="16">
        <f t="shared" si="111"/>
        <v>42.15</v>
      </c>
      <c r="Z231" s="16">
        <f t="shared" ref="Z231:Z245" si="113">X231*$F231</f>
        <v>150</v>
      </c>
      <c r="AA231" s="16">
        <v>4</v>
      </c>
      <c r="AB231" s="289">
        <f t="shared" si="96"/>
        <v>33.72</v>
      </c>
      <c r="AC231" s="289">
        <f t="shared" si="97"/>
        <v>120</v>
      </c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268"/>
      <c r="AT231" s="16">
        <v>3</v>
      </c>
      <c r="AU231" s="16">
        <v>3</v>
      </c>
      <c r="AV231" s="268"/>
      <c r="AW231" s="52">
        <f t="shared" si="98"/>
        <v>14</v>
      </c>
      <c r="AX231" s="16">
        <f t="shared" si="101"/>
        <v>118.02</v>
      </c>
      <c r="AY231" s="37">
        <f t="shared" si="102"/>
        <v>420</v>
      </c>
      <c r="AZ231" s="42">
        <f t="shared" si="99"/>
        <v>0.1728395061728395</v>
      </c>
      <c r="BA231" s="37">
        <f t="shared" si="100"/>
        <v>5.1851851851851851</v>
      </c>
      <c r="BB231" s="63">
        <f t="shared" si="90"/>
        <v>155.55555555555554</v>
      </c>
      <c r="BC231" s="26">
        <v>21</v>
      </c>
      <c r="BD231" s="37">
        <f t="shared" si="91"/>
        <v>630</v>
      </c>
      <c r="BE231" s="37">
        <f t="shared" si="92"/>
        <v>121.5</v>
      </c>
      <c r="BF231" s="37">
        <f t="shared" si="93"/>
        <v>17.357142857142858</v>
      </c>
      <c r="BG231" s="52">
        <f t="shared" si="94"/>
        <v>4.05</v>
      </c>
      <c r="BH231" s="35">
        <f t="shared" si="95"/>
        <v>43795.5</v>
      </c>
    </row>
    <row r="232" spans="1:60" x14ac:dyDescent="0.25">
      <c r="A232" s="17"/>
      <c r="B232" s="31">
        <v>762682</v>
      </c>
      <c r="C232" s="18" t="s">
        <v>246</v>
      </c>
      <c r="D232" s="18" t="s">
        <v>540</v>
      </c>
      <c r="E232" s="57">
        <v>8.43</v>
      </c>
      <c r="F232" s="57">
        <v>30</v>
      </c>
      <c r="G232" s="58">
        <v>29</v>
      </c>
      <c r="H232" s="261"/>
      <c r="I232" s="26"/>
      <c r="J232" s="16">
        <f t="shared" si="103"/>
        <v>0</v>
      </c>
      <c r="K232" s="16">
        <f t="shared" si="89"/>
        <v>0</v>
      </c>
      <c r="L232" s="26"/>
      <c r="M232" s="16">
        <f t="shared" si="104"/>
        <v>0</v>
      </c>
      <c r="N232" s="16">
        <f t="shared" si="105"/>
        <v>0</v>
      </c>
      <c r="O232" s="26"/>
      <c r="P232" s="16">
        <f t="shared" si="106"/>
        <v>0</v>
      </c>
      <c r="Q232" s="16">
        <f t="shared" si="107"/>
        <v>0</v>
      </c>
      <c r="R232" s="26"/>
      <c r="S232" s="16">
        <f t="shared" si="108"/>
        <v>0</v>
      </c>
      <c r="T232" s="16">
        <f t="shared" si="109"/>
        <v>0</v>
      </c>
      <c r="U232" s="26">
        <v>2</v>
      </c>
      <c r="V232" s="16">
        <f t="shared" si="110"/>
        <v>16.86</v>
      </c>
      <c r="W232" s="16">
        <f t="shared" si="112"/>
        <v>60</v>
      </c>
      <c r="X232" s="26">
        <v>6</v>
      </c>
      <c r="Y232" s="16">
        <f t="shared" si="111"/>
        <v>50.58</v>
      </c>
      <c r="Z232" s="16">
        <f t="shared" si="113"/>
        <v>180</v>
      </c>
      <c r="AA232" s="16">
        <v>9</v>
      </c>
      <c r="AB232" s="289">
        <f t="shared" si="96"/>
        <v>75.87</v>
      </c>
      <c r="AC232" s="289">
        <f t="shared" si="97"/>
        <v>270</v>
      </c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268"/>
      <c r="AT232" s="16">
        <v>3</v>
      </c>
      <c r="AU232" s="16">
        <v>3</v>
      </c>
      <c r="AV232" s="268"/>
      <c r="AW232" s="52">
        <f t="shared" si="98"/>
        <v>17</v>
      </c>
      <c r="AX232" s="16">
        <f t="shared" si="101"/>
        <v>143.31</v>
      </c>
      <c r="AY232" s="37">
        <f t="shared" si="102"/>
        <v>510</v>
      </c>
      <c r="AZ232" s="42">
        <f t="shared" si="99"/>
        <v>0.20987654320987653</v>
      </c>
      <c r="BA232" s="37">
        <f t="shared" si="100"/>
        <v>6.2962962962962958</v>
      </c>
      <c r="BB232" s="63">
        <f t="shared" si="90"/>
        <v>188.88888888888889</v>
      </c>
      <c r="BC232" s="26">
        <v>20</v>
      </c>
      <c r="BD232" s="37">
        <f t="shared" si="91"/>
        <v>600</v>
      </c>
      <c r="BE232" s="37">
        <f t="shared" si="92"/>
        <v>95.294117647058826</v>
      </c>
      <c r="BF232" s="37">
        <f t="shared" si="93"/>
        <v>13.61344537815126</v>
      </c>
      <c r="BG232" s="52">
        <f t="shared" si="94"/>
        <v>3.1764705882352944</v>
      </c>
      <c r="BH232" s="35">
        <f t="shared" si="95"/>
        <v>43769.294117647056</v>
      </c>
    </row>
    <row r="233" spans="1:60" x14ac:dyDescent="0.25">
      <c r="A233" s="17"/>
      <c r="B233" s="31">
        <v>762683</v>
      </c>
      <c r="C233" s="18" t="s">
        <v>247</v>
      </c>
      <c r="D233" s="18" t="s">
        <v>541</v>
      </c>
      <c r="E233" s="57">
        <v>13.44</v>
      </c>
      <c r="F233" s="57">
        <v>45</v>
      </c>
      <c r="G233" s="58">
        <v>89</v>
      </c>
      <c r="H233" s="261"/>
      <c r="I233" s="26"/>
      <c r="J233" s="16">
        <f t="shared" si="103"/>
        <v>0</v>
      </c>
      <c r="K233" s="16">
        <f t="shared" si="89"/>
        <v>0</v>
      </c>
      <c r="L233" s="26"/>
      <c r="M233" s="16">
        <f t="shared" si="104"/>
        <v>0</v>
      </c>
      <c r="N233" s="16">
        <f t="shared" si="105"/>
        <v>0</v>
      </c>
      <c r="O233" s="26"/>
      <c r="P233" s="16">
        <f t="shared" si="106"/>
        <v>0</v>
      </c>
      <c r="Q233" s="16">
        <f t="shared" si="107"/>
        <v>0</v>
      </c>
      <c r="R233" s="26"/>
      <c r="S233" s="16">
        <f t="shared" si="108"/>
        <v>0</v>
      </c>
      <c r="T233" s="16">
        <f t="shared" si="109"/>
        <v>0</v>
      </c>
      <c r="U233" s="26">
        <v>11</v>
      </c>
      <c r="V233" s="16">
        <f t="shared" si="110"/>
        <v>147.84</v>
      </c>
      <c r="W233" s="16">
        <f t="shared" si="112"/>
        <v>495</v>
      </c>
      <c r="X233" s="26">
        <v>17</v>
      </c>
      <c r="Y233" s="16">
        <f t="shared" si="111"/>
        <v>228.48</v>
      </c>
      <c r="Z233" s="16">
        <f t="shared" si="113"/>
        <v>765</v>
      </c>
      <c r="AA233" s="16">
        <v>10</v>
      </c>
      <c r="AB233" s="289">
        <f t="shared" si="96"/>
        <v>134.4</v>
      </c>
      <c r="AC233" s="289">
        <f t="shared" si="97"/>
        <v>450</v>
      </c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268"/>
      <c r="AT233" s="16">
        <v>3</v>
      </c>
      <c r="AU233" s="16">
        <v>3</v>
      </c>
      <c r="AV233" s="268"/>
      <c r="AW233" s="52">
        <f t="shared" si="98"/>
        <v>38</v>
      </c>
      <c r="AX233" s="16">
        <f t="shared" si="101"/>
        <v>510.71999999999997</v>
      </c>
      <c r="AY233" s="37">
        <f t="shared" si="102"/>
        <v>1710</v>
      </c>
      <c r="AZ233" s="42">
        <f t="shared" si="99"/>
        <v>0.46913580246913578</v>
      </c>
      <c r="BA233" s="37">
        <f t="shared" si="100"/>
        <v>14.074074074074073</v>
      </c>
      <c r="BB233" s="63">
        <f t="shared" si="90"/>
        <v>633.33333333333326</v>
      </c>
      <c r="BC233" s="26">
        <v>43</v>
      </c>
      <c r="BD233" s="37">
        <f t="shared" si="91"/>
        <v>1935</v>
      </c>
      <c r="BE233" s="37">
        <f t="shared" si="92"/>
        <v>91.65789473684211</v>
      </c>
      <c r="BF233" s="37">
        <f t="shared" si="93"/>
        <v>13.093984962406015</v>
      </c>
      <c r="BG233" s="52">
        <f t="shared" si="94"/>
        <v>3.0552631578947369</v>
      </c>
      <c r="BH233" s="35">
        <f t="shared" si="95"/>
        <v>43765.65789473684</v>
      </c>
    </row>
    <row r="234" spans="1:60" x14ac:dyDescent="0.25">
      <c r="A234" s="17"/>
      <c r="B234" s="31">
        <v>766138</v>
      </c>
      <c r="C234" s="18" t="s">
        <v>309</v>
      </c>
      <c r="D234" s="18" t="s">
        <v>542</v>
      </c>
      <c r="E234" s="57">
        <v>51.18</v>
      </c>
      <c r="F234" s="57">
        <v>95</v>
      </c>
      <c r="G234" s="58">
        <v>199</v>
      </c>
      <c r="H234" s="261"/>
      <c r="I234" s="26"/>
      <c r="J234" s="16">
        <f t="shared" si="103"/>
        <v>0</v>
      </c>
      <c r="K234" s="16">
        <f t="shared" si="89"/>
        <v>0</v>
      </c>
      <c r="L234" s="26"/>
      <c r="M234" s="16">
        <f t="shared" si="104"/>
        <v>0</v>
      </c>
      <c r="N234" s="16">
        <f t="shared" si="105"/>
        <v>0</v>
      </c>
      <c r="O234" s="26"/>
      <c r="P234" s="16">
        <f t="shared" si="106"/>
        <v>0</v>
      </c>
      <c r="Q234" s="16">
        <f t="shared" si="107"/>
        <v>0</v>
      </c>
      <c r="R234" s="26"/>
      <c r="S234" s="16">
        <f t="shared" si="108"/>
        <v>0</v>
      </c>
      <c r="T234" s="16">
        <f t="shared" si="109"/>
        <v>0</v>
      </c>
      <c r="U234" s="26"/>
      <c r="V234" s="16">
        <f t="shared" si="110"/>
        <v>0</v>
      </c>
      <c r="W234" s="16">
        <f t="shared" si="112"/>
        <v>0</v>
      </c>
      <c r="X234" s="26"/>
      <c r="Y234" s="16">
        <f t="shared" si="111"/>
        <v>0</v>
      </c>
      <c r="Z234" s="16">
        <f t="shared" si="113"/>
        <v>0</v>
      </c>
      <c r="AA234" s="16">
        <v>3</v>
      </c>
      <c r="AB234" s="289">
        <f t="shared" si="96"/>
        <v>153.54</v>
      </c>
      <c r="AC234" s="289">
        <f t="shared" si="97"/>
        <v>285</v>
      </c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268"/>
      <c r="AT234" s="16">
        <v>1</v>
      </c>
      <c r="AU234" s="16">
        <v>3</v>
      </c>
      <c r="AV234" s="268"/>
      <c r="AW234" s="52">
        <f t="shared" si="98"/>
        <v>3</v>
      </c>
      <c r="AX234" s="16">
        <f t="shared" si="101"/>
        <v>153.54</v>
      </c>
      <c r="AY234" s="37">
        <f t="shared" si="102"/>
        <v>285</v>
      </c>
      <c r="AZ234" s="42">
        <f t="shared" si="99"/>
        <v>0.14285714285714285</v>
      </c>
      <c r="BA234" s="37">
        <f t="shared" si="100"/>
        <v>4.2857142857142856</v>
      </c>
      <c r="BB234" s="63">
        <f t="shared" si="90"/>
        <v>407.14285714285711</v>
      </c>
      <c r="BC234" s="26">
        <v>5</v>
      </c>
      <c r="BD234" s="37">
        <f t="shared" si="91"/>
        <v>475</v>
      </c>
      <c r="BE234" s="37">
        <f t="shared" si="92"/>
        <v>35</v>
      </c>
      <c r="BF234" s="37">
        <f t="shared" si="93"/>
        <v>5</v>
      </c>
      <c r="BG234" s="52">
        <f t="shared" si="94"/>
        <v>1.1666666666666667</v>
      </c>
      <c r="BH234" s="35">
        <f t="shared" si="95"/>
        <v>43709</v>
      </c>
    </row>
    <row r="235" spans="1:60" x14ac:dyDescent="0.25">
      <c r="A235" s="17"/>
      <c r="B235" s="31">
        <v>766139</v>
      </c>
      <c r="C235" s="18" t="s">
        <v>310</v>
      </c>
      <c r="D235" s="18" t="s">
        <v>543</v>
      </c>
      <c r="E235" s="57">
        <v>55.169999999999845</v>
      </c>
      <c r="F235" s="57">
        <v>95</v>
      </c>
      <c r="G235" s="58">
        <v>199</v>
      </c>
      <c r="H235" s="261"/>
      <c r="I235" s="26"/>
      <c r="J235" s="16">
        <f t="shared" si="103"/>
        <v>0</v>
      </c>
      <c r="K235" s="16">
        <f t="shared" si="89"/>
        <v>0</v>
      </c>
      <c r="L235" s="26"/>
      <c r="M235" s="16">
        <f t="shared" si="104"/>
        <v>0</v>
      </c>
      <c r="N235" s="16">
        <f t="shared" si="105"/>
        <v>0</v>
      </c>
      <c r="O235" s="26"/>
      <c r="P235" s="16">
        <f t="shared" si="106"/>
        <v>0</v>
      </c>
      <c r="Q235" s="16">
        <f t="shared" si="107"/>
        <v>0</v>
      </c>
      <c r="R235" s="26"/>
      <c r="S235" s="16">
        <f t="shared" si="108"/>
        <v>0</v>
      </c>
      <c r="T235" s="16">
        <f t="shared" si="109"/>
        <v>0</v>
      </c>
      <c r="U235" s="26"/>
      <c r="V235" s="16">
        <f t="shared" si="110"/>
        <v>0</v>
      </c>
      <c r="W235" s="16">
        <f t="shared" si="112"/>
        <v>0</v>
      </c>
      <c r="X235" s="26"/>
      <c r="Y235" s="16">
        <f t="shared" si="111"/>
        <v>0</v>
      </c>
      <c r="Z235" s="16">
        <f t="shared" si="113"/>
        <v>0</v>
      </c>
      <c r="AA235" s="16">
        <v>5</v>
      </c>
      <c r="AB235" s="289">
        <f t="shared" si="96"/>
        <v>275.84999999999923</v>
      </c>
      <c r="AC235" s="289">
        <f t="shared" si="97"/>
        <v>475</v>
      </c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268"/>
      <c r="AT235" s="16">
        <v>1</v>
      </c>
      <c r="AU235" s="16">
        <v>3</v>
      </c>
      <c r="AV235" s="268"/>
      <c r="AW235" s="52">
        <f t="shared" si="98"/>
        <v>5</v>
      </c>
      <c r="AX235" s="16">
        <f t="shared" si="101"/>
        <v>275.84999999999923</v>
      </c>
      <c r="AY235" s="37">
        <f t="shared" si="102"/>
        <v>475</v>
      </c>
      <c r="AZ235" s="42">
        <f t="shared" si="99"/>
        <v>0.23809523809523808</v>
      </c>
      <c r="BA235" s="37">
        <f t="shared" si="100"/>
        <v>7.1428571428571423</v>
      </c>
      <c r="BB235" s="63">
        <f t="shared" si="90"/>
        <v>678.57142857142856</v>
      </c>
      <c r="BC235" s="26">
        <v>6</v>
      </c>
      <c r="BD235" s="37">
        <f t="shared" si="91"/>
        <v>570</v>
      </c>
      <c r="BE235" s="37">
        <f t="shared" si="92"/>
        <v>25.200000000000003</v>
      </c>
      <c r="BF235" s="37">
        <f t="shared" si="93"/>
        <v>3.6000000000000005</v>
      </c>
      <c r="BG235" s="52">
        <f t="shared" si="94"/>
        <v>0.84000000000000008</v>
      </c>
      <c r="BH235" s="35">
        <f t="shared" si="95"/>
        <v>43699.199999999997</v>
      </c>
    </row>
    <row r="236" spans="1:60" x14ac:dyDescent="0.25">
      <c r="A236" s="17"/>
      <c r="B236" s="31">
        <v>766140</v>
      </c>
      <c r="C236" s="18" t="s">
        <v>311</v>
      </c>
      <c r="D236" s="18" t="s">
        <v>544</v>
      </c>
      <c r="E236" s="57">
        <v>28.962539682539674</v>
      </c>
      <c r="F236" s="57">
        <v>65</v>
      </c>
      <c r="G236" s="58">
        <v>139</v>
      </c>
      <c r="H236" s="261"/>
      <c r="I236" s="26"/>
      <c r="J236" s="16">
        <f t="shared" si="103"/>
        <v>0</v>
      </c>
      <c r="K236" s="16">
        <f t="shared" si="89"/>
        <v>0</v>
      </c>
      <c r="L236" s="26"/>
      <c r="M236" s="16">
        <f t="shared" si="104"/>
        <v>0</v>
      </c>
      <c r="N236" s="16">
        <f t="shared" si="105"/>
        <v>0</v>
      </c>
      <c r="O236" s="26"/>
      <c r="P236" s="16">
        <f t="shared" si="106"/>
        <v>0</v>
      </c>
      <c r="Q236" s="16">
        <f t="shared" si="107"/>
        <v>0</v>
      </c>
      <c r="R236" s="26"/>
      <c r="S236" s="16">
        <f t="shared" si="108"/>
        <v>0</v>
      </c>
      <c r="T236" s="16">
        <f t="shared" si="109"/>
        <v>0</v>
      </c>
      <c r="U236" s="26"/>
      <c r="V236" s="16">
        <f t="shared" si="110"/>
        <v>0</v>
      </c>
      <c r="W236" s="16">
        <f t="shared" si="112"/>
        <v>0</v>
      </c>
      <c r="X236" s="26"/>
      <c r="Y236" s="16">
        <f t="shared" si="111"/>
        <v>0</v>
      </c>
      <c r="Z236" s="16">
        <f t="shared" si="113"/>
        <v>0</v>
      </c>
      <c r="AA236" s="16">
        <v>0</v>
      </c>
      <c r="AB236" s="289">
        <f t="shared" si="96"/>
        <v>0</v>
      </c>
      <c r="AC236" s="289">
        <f t="shared" si="97"/>
        <v>0</v>
      </c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268"/>
      <c r="AT236" s="16">
        <v>1</v>
      </c>
      <c r="AU236" s="16">
        <v>3</v>
      </c>
      <c r="AV236" s="268"/>
      <c r="AW236" s="52">
        <f t="shared" si="98"/>
        <v>0</v>
      </c>
      <c r="AX236" s="16">
        <f t="shared" si="101"/>
        <v>0</v>
      </c>
      <c r="AY236" s="37">
        <f t="shared" si="102"/>
        <v>0</v>
      </c>
      <c r="AZ236" s="42">
        <f t="shared" si="99"/>
        <v>0</v>
      </c>
      <c r="BA236" s="37">
        <f t="shared" si="100"/>
        <v>0</v>
      </c>
      <c r="BB236" s="63">
        <f t="shared" si="90"/>
        <v>0</v>
      </c>
      <c r="BC236" s="26">
        <v>0</v>
      </c>
      <c r="BD236" s="37">
        <f t="shared" si="91"/>
        <v>0</v>
      </c>
      <c r="BE236" s="37" t="str">
        <f t="shared" si="92"/>
        <v>-</v>
      </c>
      <c r="BF236" s="37" t="str">
        <f t="shared" si="93"/>
        <v>-</v>
      </c>
      <c r="BG236" s="52" t="str">
        <f t="shared" si="94"/>
        <v>-</v>
      </c>
      <c r="BH236" s="35" t="str">
        <f t="shared" si="95"/>
        <v>-</v>
      </c>
    </row>
    <row r="237" spans="1:60" x14ac:dyDescent="0.25">
      <c r="A237" s="17"/>
      <c r="B237" s="31">
        <v>766141</v>
      </c>
      <c r="C237" s="18" t="s">
        <v>312</v>
      </c>
      <c r="D237" s="18" t="s">
        <v>545</v>
      </c>
      <c r="E237" s="57">
        <v>6.5999999999999979</v>
      </c>
      <c r="F237" s="57">
        <v>30</v>
      </c>
      <c r="G237" s="58">
        <v>59</v>
      </c>
      <c r="H237" s="261"/>
      <c r="I237" s="26"/>
      <c r="J237" s="16">
        <f t="shared" si="103"/>
        <v>0</v>
      </c>
      <c r="K237" s="16">
        <f t="shared" si="89"/>
        <v>0</v>
      </c>
      <c r="L237" s="26"/>
      <c r="M237" s="16">
        <f t="shared" si="104"/>
        <v>0</v>
      </c>
      <c r="N237" s="16">
        <f t="shared" si="105"/>
        <v>0</v>
      </c>
      <c r="O237" s="26"/>
      <c r="P237" s="16">
        <f t="shared" si="106"/>
        <v>0</v>
      </c>
      <c r="Q237" s="16">
        <f t="shared" si="107"/>
        <v>0</v>
      </c>
      <c r="R237" s="26"/>
      <c r="S237" s="16">
        <f t="shared" si="108"/>
        <v>0</v>
      </c>
      <c r="T237" s="16">
        <f t="shared" si="109"/>
        <v>0</v>
      </c>
      <c r="U237" s="26"/>
      <c r="V237" s="16">
        <f t="shared" si="110"/>
        <v>0</v>
      </c>
      <c r="W237" s="16">
        <f t="shared" si="112"/>
        <v>0</v>
      </c>
      <c r="X237" s="26"/>
      <c r="Y237" s="16">
        <f t="shared" si="111"/>
        <v>0</v>
      </c>
      <c r="Z237" s="16">
        <f t="shared" si="113"/>
        <v>0</v>
      </c>
      <c r="AA237" s="16">
        <v>3</v>
      </c>
      <c r="AB237" s="289">
        <f t="shared" si="96"/>
        <v>19.799999999999994</v>
      </c>
      <c r="AC237" s="289">
        <f t="shared" si="97"/>
        <v>90</v>
      </c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268"/>
      <c r="AT237" s="16">
        <v>1</v>
      </c>
      <c r="AU237" s="16">
        <v>3</v>
      </c>
      <c r="AV237" s="268"/>
      <c r="AW237" s="52">
        <f t="shared" si="98"/>
        <v>3</v>
      </c>
      <c r="AX237" s="16">
        <f t="shared" si="101"/>
        <v>19.799999999999994</v>
      </c>
      <c r="AY237" s="37">
        <f t="shared" si="102"/>
        <v>90</v>
      </c>
      <c r="AZ237" s="42">
        <f t="shared" si="99"/>
        <v>0.14285714285714285</v>
      </c>
      <c r="BA237" s="37">
        <f t="shared" si="100"/>
        <v>4.2857142857142856</v>
      </c>
      <c r="BB237" s="63">
        <f t="shared" si="90"/>
        <v>128.57142857142856</v>
      </c>
      <c r="BC237" s="26">
        <v>51</v>
      </c>
      <c r="BD237" s="37">
        <f t="shared" si="91"/>
        <v>1530</v>
      </c>
      <c r="BE237" s="37">
        <f t="shared" si="92"/>
        <v>357</v>
      </c>
      <c r="BF237" s="37">
        <f t="shared" si="93"/>
        <v>51</v>
      </c>
      <c r="BG237" s="52">
        <f t="shared" si="94"/>
        <v>11.9</v>
      </c>
      <c r="BH237" s="35">
        <f t="shared" si="95"/>
        <v>44031</v>
      </c>
    </row>
    <row r="238" spans="1:60" x14ac:dyDescent="0.25">
      <c r="A238" s="17"/>
      <c r="B238" s="31">
        <v>766142</v>
      </c>
      <c r="C238" s="18" t="s">
        <v>313</v>
      </c>
      <c r="D238" s="18" t="s">
        <v>546</v>
      </c>
      <c r="E238" s="57">
        <v>6.5999999999999988</v>
      </c>
      <c r="F238" s="57">
        <v>30</v>
      </c>
      <c r="G238" s="58">
        <v>59</v>
      </c>
      <c r="H238" s="261"/>
      <c r="I238" s="26"/>
      <c r="J238" s="16">
        <f t="shared" si="103"/>
        <v>0</v>
      </c>
      <c r="K238" s="16">
        <f t="shared" si="89"/>
        <v>0</v>
      </c>
      <c r="L238" s="26"/>
      <c r="M238" s="16">
        <f t="shared" si="104"/>
        <v>0</v>
      </c>
      <c r="N238" s="16">
        <f t="shared" si="105"/>
        <v>0</v>
      </c>
      <c r="O238" s="26"/>
      <c r="P238" s="16">
        <f t="shared" si="106"/>
        <v>0</v>
      </c>
      <c r="Q238" s="16">
        <f t="shared" si="107"/>
        <v>0</v>
      </c>
      <c r="R238" s="26"/>
      <c r="S238" s="16">
        <f t="shared" si="108"/>
        <v>0</v>
      </c>
      <c r="T238" s="16">
        <f t="shared" si="109"/>
        <v>0</v>
      </c>
      <c r="U238" s="26"/>
      <c r="V238" s="16">
        <f t="shared" si="110"/>
        <v>0</v>
      </c>
      <c r="W238" s="16">
        <f t="shared" si="112"/>
        <v>0</v>
      </c>
      <c r="X238" s="26"/>
      <c r="Y238" s="16">
        <f t="shared" si="111"/>
        <v>0</v>
      </c>
      <c r="Z238" s="16">
        <f t="shared" si="113"/>
        <v>0</v>
      </c>
      <c r="AA238" s="16">
        <v>4</v>
      </c>
      <c r="AB238" s="289">
        <f t="shared" si="96"/>
        <v>26.399999999999995</v>
      </c>
      <c r="AC238" s="289">
        <f t="shared" si="97"/>
        <v>120</v>
      </c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268"/>
      <c r="AT238" s="16">
        <v>1</v>
      </c>
      <c r="AU238" s="16">
        <v>3</v>
      </c>
      <c r="AV238" s="268"/>
      <c r="AW238" s="52">
        <f t="shared" si="98"/>
        <v>4</v>
      </c>
      <c r="AX238" s="16">
        <f t="shared" si="101"/>
        <v>26.399999999999995</v>
      </c>
      <c r="AY238" s="37">
        <f t="shared" si="102"/>
        <v>120</v>
      </c>
      <c r="AZ238" s="42">
        <f t="shared" si="99"/>
        <v>0.19047619047619047</v>
      </c>
      <c r="BA238" s="37">
        <f t="shared" si="100"/>
        <v>5.7142857142857135</v>
      </c>
      <c r="BB238" s="63">
        <f t="shared" si="90"/>
        <v>171.42857142857142</v>
      </c>
      <c r="BC238" s="26">
        <v>49</v>
      </c>
      <c r="BD238" s="37">
        <f t="shared" si="91"/>
        <v>1470</v>
      </c>
      <c r="BE238" s="37">
        <f t="shared" si="92"/>
        <v>257.25</v>
      </c>
      <c r="BF238" s="37">
        <f t="shared" si="93"/>
        <v>36.75</v>
      </c>
      <c r="BG238" s="52">
        <f t="shared" si="94"/>
        <v>8.5749999999999993</v>
      </c>
      <c r="BH238" s="35">
        <f t="shared" si="95"/>
        <v>43931.25</v>
      </c>
    </row>
    <row r="239" spans="1:60" x14ac:dyDescent="0.25">
      <c r="A239" s="17"/>
      <c r="B239" s="31"/>
      <c r="C239" s="18"/>
      <c r="D239" s="18"/>
      <c r="E239" s="57"/>
      <c r="F239" s="57"/>
      <c r="G239" s="58"/>
      <c r="H239" s="261"/>
      <c r="I239" s="26"/>
      <c r="J239" s="16">
        <f t="shared" si="103"/>
        <v>0</v>
      </c>
      <c r="K239" s="16">
        <f t="shared" si="89"/>
        <v>0</v>
      </c>
      <c r="L239" s="26"/>
      <c r="M239" s="16">
        <f t="shared" si="104"/>
        <v>0</v>
      </c>
      <c r="N239" s="16">
        <f t="shared" si="105"/>
        <v>0</v>
      </c>
      <c r="O239" s="26"/>
      <c r="P239" s="16">
        <f t="shared" si="106"/>
        <v>0</v>
      </c>
      <c r="Q239" s="16">
        <f t="shared" si="107"/>
        <v>0</v>
      </c>
      <c r="R239" s="26"/>
      <c r="S239" s="16">
        <f t="shared" si="108"/>
        <v>0</v>
      </c>
      <c r="T239" s="16">
        <f t="shared" si="109"/>
        <v>0</v>
      </c>
      <c r="U239" s="26"/>
      <c r="V239" s="16">
        <f t="shared" si="110"/>
        <v>0</v>
      </c>
      <c r="W239" s="16">
        <f t="shared" si="112"/>
        <v>0</v>
      </c>
      <c r="X239" s="26"/>
      <c r="Y239" s="16">
        <f t="shared" si="111"/>
        <v>0</v>
      </c>
      <c r="Z239" s="16">
        <f t="shared" si="113"/>
        <v>0</v>
      </c>
      <c r="AA239" s="16"/>
      <c r="AB239" s="289">
        <f t="shared" si="96"/>
        <v>0</v>
      </c>
      <c r="AC239" s="289">
        <f t="shared" si="97"/>
        <v>0</v>
      </c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268"/>
      <c r="AT239" s="16"/>
      <c r="AU239" s="16"/>
      <c r="AV239" s="268"/>
      <c r="AW239" s="52">
        <f t="shared" si="98"/>
        <v>0</v>
      </c>
      <c r="AX239" s="16">
        <f t="shared" si="101"/>
        <v>0</v>
      </c>
      <c r="AY239" s="37">
        <f t="shared" si="102"/>
        <v>0</v>
      </c>
      <c r="AZ239" s="42">
        <f t="shared" si="99"/>
        <v>0</v>
      </c>
      <c r="BA239" s="37">
        <f t="shared" si="100"/>
        <v>0</v>
      </c>
      <c r="BB239" s="63">
        <f t="shared" si="90"/>
        <v>0</v>
      </c>
      <c r="BC239" s="26"/>
      <c r="BD239" s="37">
        <f t="shared" si="91"/>
        <v>0</v>
      </c>
      <c r="BE239" s="37" t="str">
        <f t="shared" si="92"/>
        <v>-</v>
      </c>
      <c r="BF239" s="37" t="str">
        <f t="shared" si="93"/>
        <v>-</v>
      </c>
      <c r="BG239" s="52" t="str">
        <f t="shared" si="94"/>
        <v>-</v>
      </c>
      <c r="BH239" s="35" t="str">
        <f t="shared" si="95"/>
        <v>-</v>
      </c>
    </row>
    <row r="240" spans="1:60" x14ac:dyDescent="0.25">
      <c r="A240" s="17"/>
      <c r="B240" s="31"/>
      <c r="C240" s="18"/>
      <c r="D240" s="18"/>
      <c r="E240" s="57"/>
      <c r="F240" s="57"/>
      <c r="G240" s="58"/>
      <c r="H240" s="261"/>
      <c r="I240" s="26"/>
      <c r="J240" s="16">
        <f t="shared" si="103"/>
        <v>0</v>
      </c>
      <c r="K240" s="16">
        <f t="shared" si="89"/>
        <v>0</v>
      </c>
      <c r="L240" s="26"/>
      <c r="M240" s="16">
        <f t="shared" si="104"/>
        <v>0</v>
      </c>
      <c r="N240" s="16">
        <f t="shared" si="105"/>
        <v>0</v>
      </c>
      <c r="O240" s="26"/>
      <c r="P240" s="16">
        <f t="shared" si="106"/>
        <v>0</v>
      </c>
      <c r="Q240" s="16">
        <f t="shared" si="107"/>
        <v>0</v>
      </c>
      <c r="R240" s="26"/>
      <c r="S240" s="16">
        <f t="shared" si="108"/>
        <v>0</v>
      </c>
      <c r="T240" s="16">
        <f t="shared" si="109"/>
        <v>0</v>
      </c>
      <c r="U240" s="26"/>
      <c r="V240" s="16">
        <f t="shared" si="110"/>
        <v>0</v>
      </c>
      <c r="W240" s="16">
        <f t="shared" si="112"/>
        <v>0</v>
      </c>
      <c r="X240" s="26"/>
      <c r="Y240" s="16">
        <f t="shared" si="111"/>
        <v>0</v>
      </c>
      <c r="Z240" s="16">
        <f t="shared" si="113"/>
        <v>0</v>
      </c>
      <c r="AA240" s="16"/>
      <c r="AB240" s="289">
        <f t="shared" si="96"/>
        <v>0</v>
      </c>
      <c r="AC240" s="289">
        <f t="shared" si="97"/>
        <v>0</v>
      </c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268"/>
      <c r="AT240" s="16"/>
      <c r="AU240" s="16"/>
      <c r="AV240" s="268"/>
      <c r="AW240" s="52">
        <f t="shared" si="98"/>
        <v>0</v>
      </c>
      <c r="AX240" s="16">
        <f t="shared" si="101"/>
        <v>0</v>
      </c>
      <c r="AY240" s="37">
        <f t="shared" si="102"/>
        <v>0</v>
      </c>
      <c r="AZ240" s="42">
        <f t="shared" si="99"/>
        <v>0</v>
      </c>
      <c r="BA240" s="37">
        <f t="shared" si="100"/>
        <v>0</v>
      </c>
      <c r="BB240" s="63">
        <f t="shared" si="90"/>
        <v>0</v>
      </c>
      <c r="BC240" s="26"/>
      <c r="BD240" s="37">
        <f t="shared" si="91"/>
        <v>0</v>
      </c>
      <c r="BE240" s="37" t="str">
        <f t="shared" si="92"/>
        <v>-</v>
      </c>
      <c r="BF240" s="37" t="str">
        <f t="shared" si="93"/>
        <v>-</v>
      </c>
      <c r="BG240" s="52" t="str">
        <f t="shared" si="94"/>
        <v>-</v>
      </c>
      <c r="BH240" s="35" t="str">
        <f t="shared" si="95"/>
        <v>-</v>
      </c>
    </row>
    <row r="241" spans="1:60" x14ac:dyDescent="0.25">
      <c r="A241" s="17"/>
      <c r="B241" s="31"/>
      <c r="C241" s="18"/>
      <c r="D241" s="18"/>
      <c r="E241" s="57"/>
      <c r="F241" s="57"/>
      <c r="G241" s="58"/>
      <c r="H241" s="261"/>
      <c r="I241" s="26"/>
      <c r="J241" s="16">
        <f t="shared" si="103"/>
        <v>0</v>
      </c>
      <c r="K241" s="16">
        <f t="shared" si="89"/>
        <v>0</v>
      </c>
      <c r="L241" s="26"/>
      <c r="M241" s="16">
        <f t="shared" si="104"/>
        <v>0</v>
      </c>
      <c r="N241" s="16">
        <f t="shared" si="105"/>
        <v>0</v>
      </c>
      <c r="O241" s="26"/>
      <c r="P241" s="16">
        <f t="shared" si="106"/>
        <v>0</v>
      </c>
      <c r="Q241" s="16">
        <f t="shared" si="107"/>
        <v>0</v>
      </c>
      <c r="R241" s="26"/>
      <c r="S241" s="16">
        <f t="shared" si="108"/>
        <v>0</v>
      </c>
      <c r="T241" s="16">
        <f t="shared" si="109"/>
        <v>0</v>
      </c>
      <c r="U241" s="26"/>
      <c r="V241" s="16">
        <f t="shared" si="110"/>
        <v>0</v>
      </c>
      <c r="W241" s="16">
        <f t="shared" si="112"/>
        <v>0</v>
      </c>
      <c r="X241" s="26"/>
      <c r="Y241" s="16">
        <f t="shared" si="111"/>
        <v>0</v>
      </c>
      <c r="Z241" s="16">
        <f t="shared" si="113"/>
        <v>0</v>
      </c>
      <c r="AA241" s="16"/>
      <c r="AB241" s="289">
        <f t="shared" si="96"/>
        <v>0</v>
      </c>
      <c r="AC241" s="289">
        <f t="shared" si="97"/>
        <v>0</v>
      </c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268"/>
      <c r="AT241" s="16"/>
      <c r="AU241" s="16"/>
      <c r="AV241" s="268"/>
      <c r="AW241" s="52">
        <f t="shared" si="98"/>
        <v>0</v>
      </c>
      <c r="AX241" s="16">
        <f t="shared" si="101"/>
        <v>0</v>
      </c>
      <c r="AY241" s="37">
        <f t="shared" si="102"/>
        <v>0</v>
      </c>
      <c r="AZ241" s="42">
        <f t="shared" si="99"/>
        <v>0</v>
      </c>
      <c r="BA241" s="37">
        <f t="shared" si="100"/>
        <v>0</v>
      </c>
      <c r="BB241" s="63">
        <f t="shared" si="90"/>
        <v>0</v>
      </c>
      <c r="BC241" s="26"/>
      <c r="BD241" s="37">
        <f t="shared" si="91"/>
        <v>0</v>
      </c>
      <c r="BE241" s="37" t="str">
        <f t="shared" si="92"/>
        <v>-</v>
      </c>
      <c r="BF241" s="37" t="str">
        <f t="shared" si="93"/>
        <v>-</v>
      </c>
      <c r="BG241" s="52" t="str">
        <f t="shared" si="94"/>
        <v>-</v>
      </c>
      <c r="BH241" s="35" t="str">
        <f t="shared" si="95"/>
        <v>-</v>
      </c>
    </row>
    <row r="242" spans="1:60" x14ac:dyDescent="0.25">
      <c r="A242" s="17"/>
      <c r="B242" s="31"/>
      <c r="C242" s="18"/>
      <c r="D242" s="18"/>
      <c r="E242" s="57"/>
      <c r="F242" s="57"/>
      <c r="G242" s="58"/>
      <c r="H242" s="261"/>
      <c r="I242" s="26"/>
      <c r="J242" s="16">
        <f t="shared" si="103"/>
        <v>0</v>
      </c>
      <c r="K242" s="16">
        <f t="shared" si="89"/>
        <v>0</v>
      </c>
      <c r="L242" s="26"/>
      <c r="M242" s="16">
        <f t="shared" si="104"/>
        <v>0</v>
      </c>
      <c r="N242" s="16">
        <f t="shared" si="105"/>
        <v>0</v>
      </c>
      <c r="O242" s="26"/>
      <c r="P242" s="16">
        <f t="shared" si="106"/>
        <v>0</v>
      </c>
      <c r="Q242" s="16">
        <f t="shared" si="107"/>
        <v>0</v>
      </c>
      <c r="R242" s="26"/>
      <c r="S242" s="16">
        <f t="shared" si="108"/>
        <v>0</v>
      </c>
      <c r="T242" s="16">
        <f t="shared" si="109"/>
        <v>0</v>
      </c>
      <c r="U242" s="26"/>
      <c r="V242" s="16">
        <f t="shared" si="110"/>
        <v>0</v>
      </c>
      <c r="W242" s="16">
        <f t="shared" si="112"/>
        <v>0</v>
      </c>
      <c r="X242" s="26"/>
      <c r="Y242" s="16">
        <f t="shared" si="111"/>
        <v>0</v>
      </c>
      <c r="Z242" s="16">
        <f t="shared" si="113"/>
        <v>0</v>
      </c>
      <c r="AA242" s="16"/>
      <c r="AB242" s="289">
        <f t="shared" si="96"/>
        <v>0</v>
      </c>
      <c r="AC242" s="289">
        <f t="shared" si="97"/>
        <v>0</v>
      </c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268"/>
      <c r="AT242" s="16"/>
      <c r="AU242" s="16"/>
      <c r="AV242" s="268"/>
      <c r="AW242" s="52">
        <f t="shared" si="98"/>
        <v>0</v>
      </c>
      <c r="AX242" s="16">
        <f t="shared" si="101"/>
        <v>0</v>
      </c>
      <c r="AY242" s="37">
        <f t="shared" si="102"/>
        <v>0</v>
      </c>
      <c r="AZ242" s="42">
        <f t="shared" si="99"/>
        <v>0</v>
      </c>
      <c r="BA242" s="37">
        <f t="shared" si="100"/>
        <v>0</v>
      </c>
      <c r="BB242" s="63">
        <f t="shared" si="90"/>
        <v>0</v>
      </c>
      <c r="BC242" s="26"/>
      <c r="BD242" s="37">
        <f t="shared" si="91"/>
        <v>0</v>
      </c>
      <c r="BE242" s="37" t="str">
        <f t="shared" si="92"/>
        <v>-</v>
      </c>
      <c r="BF242" s="37" t="str">
        <f t="shared" si="93"/>
        <v>-</v>
      </c>
      <c r="BG242" s="52" t="str">
        <f t="shared" si="94"/>
        <v>-</v>
      </c>
      <c r="BH242" s="35" t="str">
        <f t="shared" si="95"/>
        <v>-</v>
      </c>
    </row>
    <row r="243" spans="1:60" x14ac:dyDescent="0.25">
      <c r="A243" s="17"/>
      <c r="B243" s="31"/>
      <c r="C243" s="18"/>
      <c r="D243" s="18"/>
      <c r="E243" s="57"/>
      <c r="F243" s="57"/>
      <c r="G243" s="58"/>
      <c r="H243" s="261"/>
      <c r="I243" s="26"/>
      <c r="J243" s="16">
        <f t="shared" si="103"/>
        <v>0</v>
      </c>
      <c r="K243" s="16">
        <f t="shared" si="89"/>
        <v>0</v>
      </c>
      <c r="L243" s="26"/>
      <c r="M243" s="16">
        <f t="shared" si="104"/>
        <v>0</v>
      </c>
      <c r="N243" s="16">
        <f t="shared" si="105"/>
        <v>0</v>
      </c>
      <c r="O243" s="26"/>
      <c r="P243" s="16">
        <f t="shared" si="106"/>
        <v>0</v>
      </c>
      <c r="Q243" s="16">
        <f t="shared" si="107"/>
        <v>0</v>
      </c>
      <c r="R243" s="26"/>
      <c r="S243" s="16">
        <f t="shared" si="108"/>
        <v>0</v>
      </c>
      <c r="T243" s="16">
        <f t="shared" si="109"/>
        <v>0</v>
      </c>
      <c r="U243" s="26"/>
      <c r="V243" s="16">
        <f t="shared" si="110"/>
        <v>0</v>
      </c>
      <c r="W243" s="16">
        <f t="shared" si="112"/>
        <v>0</v>
      </c>
      <c r="X243" s="26"/>
      <c r="Y243" s="16">
        <f t="shared" si="111"/>
        <v>0</v>
      </c>
      <c r="Z243" s="16">
        <f t="shared" si="113"/>
        <v>0</v>
      </c>
      <c r="AA243" s="16"/>
      <c r="AB243" s="289">
        <f t="shared" si="96"/>
        <v>0</v>
      </c>
      <c r="AC243" s="289">
        <f t="shared" si="97"/>
        <v>0</v>
      </c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268"/>
      <c r="AT243" s="16"/>
      <c r="AU243" s="16"/>
      <c r="AV243" s="268"/>
      <c r="AW243" s="52">
        <f t="shared" si="98"/>
        <v>0</v>
      </c>
      <c r="AX243" s="16">
        <f t="shared" si="101"/>
        <v>0</v>
      </c>
      <c r="AY243" s="37">
        <f t="shared" si="102"/>
        <v>0</v>
      </c>
      <c r="AZ243" s="42">
        <f t="shared" si="99"/>
        <v>0</v>
      </c>
      <c r="BA243" s="37">
        <f t="shared" si="100"/>
        <v>0</v>
      </c>
      <c r="BB243" s="63">
        <f t="shared" si="90"/>
        <v>0</v>
      </c>
      <c r="BC243" s="26"/>
      <c r="BD243" s="37">
        <f t="shared" si="91"/>
        <v>0</v>
      </c>
      <c r="BE243" s="37" t="str">
        <f t="shared" si="92"/>
        <v>-</v>
      </c>
      <c r="BF243" s="37" t="str">
        <f t="shared" si="93"/>
        <v>-</v>
      </c>
      <c r="BG243" s="52" t="str">
        <f t="shared" si="94"/>
        <v>-</v>
      </c>
      <c r="BH243" s="35" t="str">
        <f t="shared" si="95"/>
        <v>-</v>
      </c>
    </row>
    <row r="244" spans="1:60" x14ac:dyDescent="0.25">
      <c r="A244" s="17"/>
      <c r="B244" s="31"/>
      <c r="C244" s="18"/>
      <c r="D244" s="18"/>
      <c r="E244" s="57"/>
      <c r="F244" s="57"/>
      <c r="G244" s="58"/>
      <c r="H244" s="261"/>
      <c r="I244" s="26"/>
      <c r="J244" s="16">
        <f t="shared" si="103"/>
        <v>0</v>
      </c>
      <c r="K244" s="16">
        <f t="shared" si="89"/>
        <v>0</v>
      </c>
      <c r="L244" s="26"/>
      <c r="M244" s="16">
        <f t="shared" si="104"/>
        <v>0</v>
      </c>
      <c r="N244" s="16">
        <f t="shared" si="105"/>
        <v>0</v>
      </c>
      <c r="O244" s="26"/>
      <c r="P244" s="16">
        <f t="shared" si="106"/>
        <v>0</v>
      </c>
      <c r="Q244" s="16">
        <f t="shared" si="107"/>
        <v>0</v>
      </c>
      <c r="R244" s="26"/>
      <c r="S244" s="16">
        <f t="shared" si="108"/>
        <v>0</v>
      </c>
      <c r="T244" s="16">
        <f t="shared" si="109"/>
        <v>0</v>
      </c>
      <c r="U244" s="26"/>
      <c r="V244" s="16">
        <f t="shared" si="110"/>
        <v>0</v>
      </c>
      <c r="W244" s="16">
        <f t="shared" si="112"/>
        <v>0</v>
      </c>
      <c r="X244" s="26"/>
      <c r="Y244" s="16">
        <f t="shared" si="111"/>
        <v>0</v>
      </c>
      <c r="Z244" s="16">
        <f t="shared" si="113"/>
        <v>0</v>
      </c>
      <c r="AA244" s="16"/>
      <c r="AB244" s="289">
        <f t="shared" si="96"/>
        <v>0</v>
      </c>
      <c r="AC244" s="289">
        <f t="shared" si="97"/>
        <v>0</v>
      </c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268"/>
      <c r="AT244" s="16"/>
      <c r="AU244" s="16"/>
      <c r="AV244" s="268"/>
      <c r="AW244" s="52">
        <f t="shared" si="98"/>
        <v>0</v>
      </c>
      <c r="AX244" s="16">
        <f t="shared" si="101"/>
        <v>0</v>
      </c>
      <c r="AY244" s="37">
        <f t="shared" si="102"/>
        <v>0</v>
      </c>
      <c r="AZ244" s="42">
        <f t="shared" si="99"/>
        <v>0</v>
      </c>
      <c r="BA244" s="37">
        <f t="shared" si="100"/>
        <v>0</v>
      </c>
      <c r="BB244" s="63">
        <f t="shared" si="90"/>
        <v>0</v>
      </c>
      <c r="BC244" s="26"/>
      <c r="BD244" s="37">
        <f t="shared" si="91"/>
        <v>0</v>
      </c>
      <c r="BE244" s="37" t="str">
        <f t="shared" si="92"/>
        <v>-</v>
      </c>
      <c r="BF244" s="37" t="str">
        <f t="shared" si="93"/>
        <v>-</v>
      </c>
      <c r="BG244" s="52" t="str">
        <f t="shared" si="94"/>
        <v>-</v>
      </c>
      <c r="BH244" s="35" t="str">
        <f t="shared" si="95"/>
        <v>-</v>
      </c>
    </row>
    <row r="245" spans="1:60" x14ac:dyDescent="0.25">
      <c r="A245" s="17"/>
      <c r="B245" s="31"/>
      <c r="C245" s="18"/>
      <c r="D245" s="18"/>
      <c r="E245" s="57"/>
      <c r="F245" s="57"/>
      <c r="G245" s="58"/>
      <c r="H245" s="261"/>
      <c r="I245" s="26"/>
      <c r="J245" s="16">
        <f t="shared" si="103"/>
        <v>0</v>
      </c>
      <c r="K245" s="16">
        <f t="shared" si="89"/>
        <v>0</v>
      </c>
      <c r="L245" s="26"/>
      <c r="M245" s="16">
        <f t="shared" si="104"/>
        <v>0</v>
      </c>
      <c r="N245" s="16">
        <f t="shared" si="105"/>
        <v>0</v>
      </c>
      <c r="O245" s="26"/>
      <c r="P245" s="16">
        <f t="shared" si="106"/>
        <v>0</v>
      </c>
      <c r="Q245" s="16">
        <f t="shared" si="107"/>
        <v>0</v>
      </c>
      <c r="R245" s="26"/>
      <c r="S245" s="16">
        <f t="shared" si="108"/>
        <v>0</v>
      </c>
      <c r="T245" s="16">
        <f t="shared" si="109"/>
        <v>0</v>
      </c>
      <c r="U245" s="26"/>
      <c r="V245" s="16">
        <f t="shared" si="110"/>
        <v>0</v>
      </c>
      <c r="W245" s="16">
        <f t="shared" si="112"/>
        <v>0</v>
      </c>
      <c r="X245" s="26"/>
      <c r="Y245" s="16">
        <f t="shared" si="111"/>
        <v>0</v>
      </c>
      <c r="Z245" s="16">
        <f t="shared" si="113"/>
        <v>0</v>
      </c>
      <c r="AA245" s="16"/>
      <c r="AB245" s="289">
        <f t="shared" si="96"/>
        <v>0</v>
      </c>
      <c r="AC245" s="289">
        <f t="shared" si="97"/>
        <v>0</v>
      </c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268"/>
      <c r="AT245" s="16"/>
      <c r="AU245" s="16"/>
      <c r="AV245" s="268"/>
      <c r="AW245" s="52">
        <f t="shared" si="98"/>
        <v>0</v>
      </c>
      <c r="AX245" s="16">
        <f t="shared" si="101"/>
        <v>0</v>
      </c>
      <c r="AY245" s="37">
        <f t="shared" si="102"/>
        <v>0</v>
      </c>
      <c r="AZ245" s="42">
        <f t="shared" si="99"/>
        <v>0</v>
      </c>
      <c r="BA245" s="37">
        <f t="shared" si="100"/>
        <v>0</v>
      </c>
      <c r="BB245" s="63">
        <f t="shared" si="90"/>
        <v>0</v>
      </c>
      <c r="BC245" s="26"/>
      <c r="BD245" s="37">
        <f t="shared" si="91"/>
        <v>0</v>
      </c>
      <c r="BE245" s="37" t="str">
        <f t="shared" si="92"/>
        <v>-</v>
      </c>
      <c r="BF245" s="37" t="str">
        <f t="shared" si="93"/>
        <v>-</v>
      </c>
      <c r="BG245" s="52" t="str">
        <f t="shared" si="94"/>
        <v>-</v>
      </c>
      <c r="BH245" s="35" t="str">
        <f t="shared" si="95"/>
        <v>-</v>
      </c>
    </row>
    <row r="246" spans="1:60" x14ac:dyDescent="0.25">
      <c r="A246" s="10"/>
      <c r="B246" s="1"/>
      <c r="C246" s="1"/>
      <c r="D246" s="1"/>
      <c r="E246" s="48"/>
      <c r="F246" s="48"/>
      <c r="G246" s="1"/>
      <c r="H246" s="261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269"/>
      <c r="AT246" s="125"/>
      <c r="AU246" s="125"/>
      <c r="AV246" s="269"/>
      <c r="AW246" s="53"/>
      <c r="AX246" s="1"/>
      <c r="AY246" s="1"/>
      <c r="AZ246" s="1"/>
      <c r="BA246" s="1"/>
      <c r="BB246" s="59"/>
      <c r="BC246" s="1"/>
      <c r="BD246" s="1"/>
      <c r="BE246" s="1"/>
      <c r="BF246" s="1"/>
      <c r="BG246" s="53"/>
      <c r="BH246" s="1"/>
    </row>
    <row r="247" spans="1:60" x14ac:dyDescent="0.25">
      <c r="A247" s="7"/>
      <c r="B247" s="8"/>
      <c r="C247" s="12" t="s">
        <v>4</v>
      </c>
      <c r="D247" s="12"/>
      <c r="E247" s="9"/>
      <c r="F247" s="9"/>
      <c r="G247" s="9"/>
      <c r="H247" s="261"/>
      <c r="I247" s="25">
        <f t="shared" ref="I247:Z247" si="114">SUM(I4:I245)</f>
        <v>961</v>
      </c>
      <c r="J247" s="181">
        <f t="shared" si="114"/>
        <v>19153.445449087856</v>
      </c>
      <c r="K247" s="25">
        <f t="shared" si="114"/>
        <v>44687.4</v>
      </c>
      <c r="L247" s="25">
        <f t="shared" si="114"/>
        <v>629</v>
      </c>
      <c r="M247" s="25">
        <f t="shared" si="114"/>
        <v>12556.957727656532</v>
      </c>
      <c r="N247" s="25">
        <f t="shared" si="114"/>
        <v>30324.55</v>
      </c>
      <c r="O247" s="25">
        <f t="shared" si="114"/>
        <v>868</v>
      </c>
      <c r="P247" s="25">
        <f t="shared" si="114"/>
        <v>15699.206499962987</v>
      </c>
      <c r="Q247" s="25">
        <f t="shared" si="114"/>
        <v>37011.699999999997</v>
      </c>
      <c r="R247" s="25">
        <f t="shared" si="114"/>
        <v>804</v>
      </c>
      <c r="S247" s="25">
        <f t="shared" si="114"/>
        <v>16154.300027282312</v>
      </c>
      <c r="T247" s="25">
        <f t="shared" si="114"/>
        <v>38107.85</v>
      </c>
      <c r="U247" s="25">
        <f t="shared" si="114"/>
        <v>829</v>
      </c>
      <c r="V247" s="181">
        <f t="shared" si="114"/>
        <v>15156.536098406468</v>
      </c>
      <c r="W247" s="25">
        <f t="shared" si="114"/>
        <v>35469</v>
      </c>
      <c r="X247" s="25">
        <f t="shared" si="114"/>
        <v>886</v>
      </c>
      <c r="Y247" s="25">
        <f t="shared" si="114"/>
        <v>15607.736345957439</v>
      </c>
      <c r="Z247" s="181">
        <f t="shared" si="114"/>
        <v>36695.65</v>
      </c>
      <c r="AA247" s="181">
        <f t="shared" ref="AA247:AC247" si="115">SUM(AA4:AA245)</f>
        <v>645</v>
      </c>
      <c r="AB247" s="181">
        <f t="shared" si="115"/>
        <v>12529.638114197247</v>
      </c>
      <c r="AC247" s="181">
        <f t="shared" si="115"/>
        <v>27067.05</v>
      </c>
      <c r="AD247" s="181"/>
      <c r="AE247" s="181"/>
      <c r="AF247" s="181"/>
      <c r="AG247" s="181"/>
      <c r="AH247" s="181"/>
      <c r="AI247" s="181"/>
      <c r="AJ247" s="181"/>
      <c r="AK247" s="181"/>
      <c r="AL247" s="181"/>
      <c r="AM247" s="181"/>
      <c r="AN247" s="181"/>
      <c r="AO247" s="181"/>
      <c r="AP247" s="181"/>
      <c r="AQ247" s="181"/>
      <c r="AR247" s="181"/>
      <c r="AS247" s="270"/>
      <c r="AT247" s="181"/>
      <c r="AU247" s="181"/>
      <c r="AV247" s="270"/>
      <c r="AW247" s="25">
        <f t="shared" ref="AW247:BC247" si="116">SUM(AW4:AW245)</f>
        <v>5622</v>
      </c>
      <c r="AX247" s="25">
        <f t="shared" si="116"/>
        <v>106857.82026255081</v>
      </c>
      <c r="AY247" s="25">
        <f t="shared" si="116"/>
        <v>249363.19999999998</v>
      </c>
      <c r="AZ247" s="25">
        <f t="shared" si="116"/>
        <v>33.084724116997066</v>
      </c>
      <c r="BA247" s="25">
        <f t="shared" si="116"/>
        <v>992.54172350991075</v>
      </c>
      <c r="BB247" s="25">
        <f t="shared" si="116"/>
        <v>43913.922906080676</v>
      </c>
      <c r="BC247" s="25">
        <f t="shared" si="116"/>
        <v>2664</v>
      </c>
      <c r="BD247" s="181">
        <f>SUM(BD4:BD245)</f>
        <v>130112.7</v>
      </c>
      <c r="BE247" s="1"/>
      <c r="BF247" s="1"/>
      <c r="BG247" s="1"/>
      <c r="BH247" s="1"/>
    </row>
    <row r="248" spans="1:60" x14ac:dyDescent="0.25">
      <c r="A248" s="1"/>
      <c r="B248" s="1"/>
      <c r="C248" s="1"/>
      <c r="D248" s="1"/>
      <c r="E248" s="48"/>
      <c r="F248" s="48"/>
      <c r="G248" s="1"/>
      <c r="H248" s="261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269"/>
      <c r="AT248" s="125"/>
      <c r="AU248" s="125"/>
      <c r="AV248" s="269"/>
      <c r="AW248" s="53"/>
      <c r="AX248" s="1"/>
      <c r="AY248" s="1"/>
      <c r="AZ248" s="1"/>
      <c r="BA248" s="1"/>
      <c r="BB248" s="59"/>
      <c r="BC248" s="1"/>
      <c r="BD248" s="1"/>
      <c r="BE248" s="1"/>
      <c r="BF248" s="1"/>
      <c r="BG248" s="1"/>
      <c r="BH248" s="1"/>
    </row>
    <row r="249" spans="1:60" x14ac:dyDescent="0.25">
      <c r="A249" s="71"/>
      <c r="B249" s="71"/>
      <c r="C249" s="75" t="s">
        <v>21</v>
      </c>
      <c r="D249" s="75"/>
      <c r="E249" s="76"/>
      <c r="F249" s="76"/>
      <c r="G249" s="77"/>
      <c r="H249" s="262"/>
      <c r="I249" s="78"/>
      <c r="J249" s="78"/>
      <c r="K249" s="78">
        <f>J247</f>
        <v>19153.445449087856</v>
      </c>
      <c r="L249" s="78"/>
      <c r="M249" s="78"/>
      <c r="N249" s="78">
        <f>M247</f>
        <v>12556.957727656532</v>
      </c>
      <c r="O249" s="78"/>
      <c r="P249" s="78"/>
      <c r="Q249" s="78">
        <f>P247</f>
        <v>15699.206499962987</v>
      </c>
      <c r="R249" s="78"/>
      <c r="S249" s="78"/>
      <c r="T249" s="78">
        <f>S247</f>
        <v>16154.300027282312</v>
      </c>
      <c r="U249" s="78"/>
      <c r="V249" s="78"/>
      <c r="W249" s="78">
        <f>V247</f>
        <v>15156.536098406468</v>
      </c>
      <c r="X249" s="78"/>
      <c r="Y249" s="78"/>
      <c r="Z249" s="78">
        <f>Y247</f>
        <v>15607.736345957439</v>
      </c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271"/>
      <c r="AT249" s="78"/>
      <c r="AU249" s="78"/>
      <c r="AV249" s="271"/>
      <c r="AW249" s="78"/>
      <c r="AX249" s="77"/>
      <c r="AY249" s="77">
        <f>AX247</f>
        <v>106857.82026255081</v>
      </c>
      <c r="AZ249" s="79"/>
      <c r="BA249" s="79"/>
      <c r="BB249" s="76"/>
      <c r="BC249" s="79"/>
      <c r="BD249" s="79"/>
      <c r="BE249" s="1"/>
      <c r="BF249" s="1"/>
      <c r="BG249" s="1"/>
      <c r="BH249" s="1"/>
    </row>
    <row r="250" spans="1:60" x14ac:dyDescent="0.25">
      <c r="A250" s="43"/>
      <c r="B250" s="43"/>
      <c r="C250" s="75" t="s">
        <v>22</v>
      </c>
      <c r="D250" s="75"/>
      <c r="E250" s="80"/>
      <c r="F250" s="80"/>
      <c r="G250" s="81"/>
      <c r="H250" s="263"/>
      <c r="I250" s="82"/>
      <c r="J250" s="82"/>
      <c r="K250" s="78">
        <v>0</v>
      </c>
      <c r="L250" s="82"/>
      <c r="M250" s="82"/>
      <c r="N250" s="78">
        <v>0</v>
      </c>
      <c r="O250" s="82"/>
      <c r="P250" s="82"/>
      <c r="Q250" s="78">
        <v>0</v>
      </c>
      <c r="R250" s="82"/>
      <c r="S250" s="82"/>
      <c r="T250" s="78">
        <v>0</v>
      </c>
      <c r="U250" s="82"/>
      <c r="V250" s="82"/>
      <c r="W250" s="78">
        <v>0</v>
      </c>
      <c r="X250" s="82"/>
      <c r="Y250" s="82"/>
      <c r="Z250" s="78">
        <v>0</v>
      </c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271"/>
      <c r="AT250" s="78"/>
      <c r="AU250" s="78"/>
      <c r="AV250" s="271"/>
      <c r="AW250" s="82"/>
      <c r="AX250" s="81"/>
      <c r="AY250" s="77">
        <f>K250+N250+Q250+T250+W250+AV250</f>
        <v>0</v>
      </c>
      <c r="AZ250" s="83"/>
      <c r="BA250" s="83"/>
      <c r="BB250" s="84"/>
      <c r="BC250" s="83"/>
      <c r="BD250" s="83"/>
      <c r="BE250" s="1"/>
      <c r="BF250" s="1"/>
      <c r="BG250" s="1"/>
      <c r="BH250" s="1"/>
    </row>
    <row r="251" spans="1:60" x14ac:dyDescent="0.25">
      <c r="A251" s="43"/>
      <c r="B251" s="43"/>
      <c r="C251" s="75" t="s">
        <v>41</v>
      </c>
      <c r="D251" s="75"/>
      <c r="E251" s="80"/>
      <c r="F251" s="80"/>
      <c r="G251" s="81"/>
      <c r="H251" s="263"/>
      <c r="I251" s="82"/>
      <c r="J251" s="82"/>
      <c r="K251" s="126">
        <f>K250/K247</f>
        <v>0</v>
      </c>
      <c r="L251" s="82"/>
      <c r="M251" s="82"/>
      <c r="N251" s="126">
        <f>N250/N247</f>
        <v>0</v>
      </c>
      <c r="O251" s="82"/>
      <c r="P251" s="82"/>
      <c r="Q251" s="126">
        <f>Q250/Q247</f>
        <v>0</v>
      </c>
      <c r="R251" s="82"/>
      <c r="S251" s="82"/>
      <c r="T251" s="126">
        <f>T250/T247</f>
        <v>0</v>
      </c>
      <c r="U251" s="82"/>
      <c r="V251" s="82"/>
      <c r="W251" s="126">
        <f>W250/W247</f>
        <v>0</v>
      </c>
      <c r="X251" s="82"/>
      <c r="Y251" s="82"/>
      <c r="Z251" s="126">
        <f>Z250/Z247</f>
        <v>0</v>
      </c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272"/>
      <c r="AT251" s="126"/>
      <c r="AU251" s="126"/>
      <c r="AV251" s="272"/>
      <c r="AW251" s="82"/>
      <c r="AX251" s="81"/>
      <c r="AY251" s="92">
        <f>AY250/AY247</f>
        <v>0</v>
      </c>
      <c r="AZ251" s="83"/>
      <c r="BA251" s="83"/>
      <c r="BB251" s="84"/>
      <c r="BC251" s="83"/>
      <c r="BD251" s="83"/>
      <c r="BE251" s="1"/>
      <c r="BF251" s="1"/>
      <c r="BG251" s="1"/>
      <c r="BH251" s="1"/>
    </row>
    <row r="252" spans="1:60" x14ac:dyDescent="0.25">
      <c r="A252" s="43"/>
      <c r="B252" s="43"/>
      <c r="C252" s="75" t="s">
        <v>23</v>
      </c>
      <c r="D252" s="75"/>
      <c r="E252" s="80"/>
      <c r="F252" s="80"/>
      <c r="G252" s="81"/>
      <c r="H252" s="263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2"/>
      <c r="AE252" s="82"/>
      <c r="AF252" s="82"/>
      <c r="AG252" s="82"/>
      <c r="AH252" s="82"/>
      <c r="AI252" s="82"/>
      <c r="AJ252" s="82"/>
      <c r="AK252" s="82"/>
      <c r="AL252" s="82"/>
      <c r="AM252" s="82"/>
      <c r="AN252" s="82"/>
      <c r="AO252" s="82"/>
      <c r="AP252" s="82"/>
      <c r="AQ252" s="82"/>
      <c r="AR252" s="82"/>
      <c r="AS252" s="273"/>
      <c r="AT252" s="82"/>
      <c r="AU252" s="82"/>
      <c r="AV252" s="273"/>
      <c r="AW252" s="82"/>
      <c r="AX252" s="81"/>
      <c r="AY252" s="81"/>
      <c r="AZ252" s="83"/>
      <c r="BA252" s="83"/>
      <c r="BB252" s="84"/>
      <c r="BC252" s="83"/>
      <c r="BD252" s="83"/>
      <c r="BE252" s="1"/>
      <c r="BF252" s="1"/>
      <c r="BG252" s="1"/>
      <c r="BH252" s="1"/>
    </row>
    <row r="253" spans="1:60" x14ac:dyDescent="0.25">
      <c r="A253" s="71"/>
      <c r="B253" s="71"/>
      <c r="C253" s="75" t="s">
        <v>24</v>
      </c>
      <c r="D253" s="75"/>
      <c r="E253" s="76"/>
      <c r="F253" s="76"/>
      <c r="G253" s="77"/>
      <c r="H253" s="262"/>
      <c r="I253" s="78"/>
      <c r="J253" s="78"/>
      <c r="K253" s="78">
        <f>K247-K249-K250-K252</f>
        <v>25533.954550912145</v>
      </c>
      <c r="L253" s="78"/>
      <c r="M253" s="78"/>
      <c r="N253" s="78">
        <f>N247-N249-N250-N252</f>
        <v>17767.592272343467</v>
      </c>
      <c r="O253" s="78"/>
      <c r="P253" s="78"/>
      <c r="Q253" s="78">
        <f>Q247-Q249-Q250-Q252</f>
        <v>21312.49350003701</v>
      </c>
      <c r="R253" s="78"/>
      <c r="S253" s="78"/>
      <c r="T253" s="78">
        <f>T247-T249-T250-T252</f>
        <v>21953.549972717687</v>
      </c>
      <c r="U253" s="78"/>
      <c r="V253" s="78"/>
      <c r="W253" s="78">
        <f>W247-W249-W250-W252</f>
        <v>20312.463901593532</v>
      </c>
      <c r="X253" s="78"/>
      <c r="Y253" s="78"/>
      <c r="Z253" s="78">
        <f>Z247-Z249-Z250-Z252</f>
        <v>21087.913654042561</v>
      </c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271"/>
      <c r="AT253" s="78"/>
      <c r="AU253" s="78"/>
      <c r="AV253" s="271"/>
      <c r="AW253" s="78"/>
      <c r="AX253" s="77"/>
      <c r="AY253" s="77">
        <f>AY247-AY249-AY250-AY252</f>
        <v>142505.37973744917</v>
      </c>
      <c r="AZ253" s="79"/>
      <c r="BA253" s="79"/>
      <c r="BB253" s="76"/>
      <c r="BC253" s="79"/>
      <c r="BD253" s="79"/>
      <c r="BE253" s="1"/>
      <c r="BF253" s="1"/>
      <c r="BG253" s="1"/>
      <c r="BH253" s="1"/>
    </row>
    <row r="254" spans="1:60" x14ac:dyDescent="0.25">
      <c r="A254" s="43"/>
      <c r="B254" s="43"/>
      <c r="C254" s="75" t="s">
        <v>25</v>
      </c>
      <c r="D254" s="75"/>
      <c r="E254" s="85"/>
      <c r="F254" s="85"/>
      <c r="G254" s="83"/>
      <c r="H254" s="264"/>
      <c r="I254" s="31"/>
      <c r="J254" s="31"/>
      <c r="K254" s="127">
        <f>K253/K247</f>
        <v>0.57139047138370425</v>
      </c>
      <c r="L254" s="31"/>
      <c r="M254" s="31"/>
      <c r="N254" s="127">
        <f>N253/N247</f>
        <v>0.58591445783510288</v>
      </c>
      <c r="O254" s="31"/>
      <c r="P254" s="31"/>
      <c r="Q254" s="127">
        <f>Q253/Q247</f>
        <v>0.57583125065957552</v>
      </c>
      <c r="R254" s="31"/>
      <c r="S254" s="31"/>
      <c r="T254" s="127">
        <f>T253/T247</f>
        <v>0.57608996499980158</v>
      </c>
      <c r="U254" s="31"/>
      <c r="V254" s="31"/>
      <c r="W254" s="127">
        <f>W253/W247</f>
        <v>0.57268217039086333</v>
      </c>
      <c r="X254" s="31"/>
      <c r="Y254" s="31"/>
      <c r="Z254" s="127">
        <f>Z253/Z247</f>
        <v>0.57467066679681544</v>
      </c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P254" s="127"/>
      <c r="AQ254" s="127"/>
      <c r="AR254" s="127"/>
      <c r="AS254" s="274"/>
      <c r="AT254" s="127"/>
      <c r="AU254" s="127"/>
      <c r="AV254" s="274"/>
      <c r="AW254" s="87"/>
      <c r="AX254" s="83"/>
      <c r="AY254" s="86">
        <f>AY253/AY247</f>
        <v>0.57147718563705141</v>
      </c>
      <c r="AZ254" s="83"/>
      <c r="BA254" s="83"/>
      <c r="BB254" s="84"/>
      <c r="BC254" s="83"/>
      <c r="BD254" s="83"/>
      <c r="BE254" s="1"/>
      <c r="BF254" s="1"/>
      <c r="BG254" s="1"/>
      <c r="BH254" s="1"/>
    </row>
  </sheetData>
  <mergeCells count="21">
    <mergeCell ref="O1:Q2"/>
    <mergeCell ref="A2:B2"/>
    <mergeCell ref="D2:E2"/>
    <mergeCell ref="F2:G2"/>
    <mergeCell ref="A1:B1"/>
    <mergeCell ref="D1:E1"/>
    <mergeCell ref="F1:G1"/>
    <mergeCell ref="I1:K2"/>
    <mergeCell ref="L1:N2"/>
    <mergeCell ref="AW1:BH2"/>
    <mergeCell ref="R1:T2"/>
    <mergeCell ref="U1:W2"/>
    <mergeCell ref="X1:Z2"/>
    <mergeCell ref="AA1:AC2"/>
    <mergeCell ref="AD1:AF2"/>
    <mergeCell ref="AG1:AI2"/>
    <mergeCell ref="AJ1:AL2"/>
    <mergeCell ref="AM1:AO2"/>
    <mergeCell ref="AP1:AR2"/>
    <mergeCell ref="AT1:AT3"/>
    <mergeCell ref="AU1:AU3"/>
  </mergeCells>
  <conditionalFormatting sqref="B39">
    <cfRule type="duplicateValues" dxfId="3799" priority="48"/>
  </conditionalFormatting>
  <conditionalFormatting sqref="A39">
    <cfRule type="duplicateValues" dxfId="3798" priority="47"/>
  </conditionalFormatting>
  <conditionalFormatting sqref="B61:B64">
    <cfRule type="duplicateValues" dxfId="3797" priority="46"/>
  </conditionalFormatting>
  <conditionalFormatting sqref="A61:A64">
    <cfRule type="duplicateValues" dxfId="3796" priority="45"/>
  </conditionalFormatting>
  <conditionalFormatting sqref="B66">
    <cfRule type="duplicateValues" dxfId="3795" priority="44"/>
  </conditionalFormatting>
  <conditionalFormatting sqref="A66">
    <cfRule type="duplicateValues" dxfId="3794" priority="43"/>
  </conditionalFormatting>
  <conditionalFormatting sqref="B68">
    <cfRule type="duplicateValues" dxfId="3793" priority="42"/>
  </conditionalFormatting>
  <conditionalFormatting sqref="A68">
    <cfRule type="duplicateValues" dxfId="3792" priority="41"/>
  </conditionalFormatting>
  <conditionalFormatting sqref="B72">
    <cfRule type="duplicateValues" dxfId="3791" priority="40"/>
  </conditionalFormatting>
  <conditionalFormatting sqref="A72">
    <cfRule type="duplicateValues" dxfId="3790" priority="39"/>
  </conditionalFormatting>
  <conditionalFormatting sqref="B73:B75">
    <cfRule type="duplicateValues" dxfId="3789" priority="38"/>
  </conditionalFormatting>
  <conditionalFormatting sqref="A73:A75">
    <cfRule type="duplicateValues" dxfId="3788" priority="37"/>
  </conditionalFormatting>
  <conditionalFormatting sqref="B77:B87">
    <cfRule type="duplicateValues" dxfId="3787" priority="36"/>
  </conditionalFormatting>
  <conditionalFormatting sqref="A77:A87">
    <cfRule type="duplicateValues" dxfId="3786" priority="35"/>
  </conditionalFormatting>
  <conditionalFormatting sqref="B90:B98">
    <cfRule type="duplicateValues" dxfId="3785" priority="34"/>
  </conditionalFormatting>
  <conditionalFormatting sqref="A90:A98">
    <cfRule type="duplicateValues" dxfId="3784" priority="33"/>
  </conditionalFormatting>
  <conditionalFormatting sqref="B89">
    <cfRule type="duplicateValues" dxfId="3783" priority="32"/>
  </conditionalFormatting>
  <conditionalFormatting sqref="A89">
    <cfRule type="duplicateValues" dxfId="3782" priority="31"/>
  </conditionalFormatting>
  <conditionalFormatting sqref="B100">
    <cfRule type="duplicateValues" dxfId="3781" priority="30"/>
  </conditionalFormatting>
  <conditionalFormatting sqref="A100">
    <cfRule type="duplicateValues" dxfId="3780" priority="29"/>
  </conditionalFormatting>
  <conditionalFormatting sqref="B102:B103">
    <cfRule type="duplicateValues" dxfId="3779" priority="28"/>
  </conditionalFormatting>
  <conditionalFormatting sqref="A102:A103">
    <cfRule type="duplicateValues" dxfId="3778" priority="27"/>
  </conditionalFormatting>
  <conditionalFormatting sqref="B107:B111">
    <cfRule type="duplicateValues" dxfId="3777" priority="26"/>
  </conditionalFormatting>
  <conditionalFormatting sqref="A107:A111">
    <cfRule type="duplicateValues" dxfId="3776" priority="25"/>
  </conditionalFormatting>
  <conditionalFormatting sqref="B112:B116">
    <cfRule type="duplicateValues" dxfId="3775" priority="24"/>
  </conditionalFormatting>
  <conditionalFormatting sqref="A112:A116">
    <cfRule type="duplicateValues" dxfId="3774" priority="23"/>
  </conditionalFormatting>
  <conditionalFormatting sqref="B89:B98">
    <cfRule type="duplicateValues" dxfId="3773" priority="22"/>
  </conditionalFormatting>
  <conditionalFormatting sqref="A89:A98">
    <cfRule type="duplicateValues" dxfId="3772" priority="21"/>
  </conditionalFormatting>
  <conditionalFormatting sqref="A37:A254 A1:A35">
    <cfRule type="duplicateValues" dxfId="3771" priority="20"/>
  </conditionalFormatting>
  <conditionalFormatting sqref="A42">
    <cfRule type="duplicateValues" dxfId="3770" priority="19"/>
  </conditionalFormatting>
  <conditionalFormatting sqref="B67:B75">
    <cfRule type="duplicateValues" dxfId="3769" priority="18"/>
  </conditionalFormatting>
  <conditionalFormatting sqref="A67:A75">
    <cfRule type="duplicateValues" dxfId="3768" priority="17"/>
  </conditionalFormatting>
  <conditionalFormatting sqref="B83:B111">
    <cfRule type="duplicateValues" dxfId="3767" priority="16"/>
  </conditionalFormatting>
  <conditionalFormatting sqref="A83:A111">
    <cfRule type="duplicateValues" dxfId="3766" priority="15"/>
  </conditionalFormatting>
  <conditionalFormatting sqref="B113:B117">
    <cfRule type="duplicateValues" dxfId="3765" priority="14"/>
  </conditionalFormatting>
  <conditionalFormatting sqref="A113:A117">
    <cfRule type="duplicateValues" dxfId="3764" priority="13"/>
  </conditionalFormatting>
  <conditionalFormatting sqref="A247">
    <cfRule type="duplicateValues" dxfId="3763" priority="12"/>
  </conditionalFormatting>
  <conditionalFormatting sqref="B247">
    <cfRule type="duplicateValues" dxfId="3762" priority="11"/>
  </conditionalFormatting>
  <conditionalFormatting sqref="A249:A254">
    <cfRule type="duplicateValues" dxfId="3761" priority="10"/>
  </conditionalFormatting>
  <conditionalFormatting sqref="B249:B254">
    <cfRule type="duplicateValues" dxfId="3760" priority="9"/>
  </conditionalFormatting>
  <conditionalFormatting sqref="B223 B214:B220">
    <cfRule type="duplicateValues" dxfId="3759" priority="8"/>
  </conditionalFormatting>
  <conditionalFormatting sqref="B210:B211">
    <cfRule type="duplicateValues" dxfId="3758" priority="7"/>
  </conditionalFormatting>
  <conditionalFormatting sqref="B205:B206 B209">
    <cfRule type="duplicateValues" dxfId="3757" priority="6"/>
  </conditionalFormatting>
  <conditionalFormatting sqref="B219:B220">
    <cfRule type="duplicateValues" dxfId="3756" priority="5"/>
  </conditionalFormatting>
  <conditionalFormatting sqref="B224:B225 B244:B254 B1 B37:B202 B3:B35">
    <cfRule type="duplicateValues" dxfId="3755" priority="49"/>
  </conditionalFormatting>
  <conditionalFormatting sqref="B37:B254 B1 B3:B35">
    <cfRule type="duplicateValues" dxfId="3754" priority="50"/>
  </conditionalFormatting>
  <conditionalFormatting sqref="A37:A254">
    <cfRule type="duplicateValues" dxfId="3753" priority="51"/>
  </conditionalFormatting>
  <conditionalFormatting sqref="A36">
    <cfRule type="duplicateValues" dxfId="3752" priority="1"/>
  </conditionalFormatting>
  <conditionalFormatting sqref="B36">
    <cfRule type="duplicateValues" dxfId="3751" priority="2"/>
  </conditionalFormatting>
  <conditionalFormatting sqref="B36">
    <cfRule type="duplicateValues" dxfId="3750" priority="3"/>
  </conditionalFormatting>
  <conditionalFormatting sqref="A36">
    <cfRule type="duplicateValues" dxfId="3749" priority="4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AS245"/>
  <sheetViews>
    <sheetView workbookViewId="0">
      <selection activeCell="F25" sqref="F25"/>
    </sheetView>
  </sheetViews>
  <sheetFormatPr defaultRowHeight="15" x14ac:dyDescent="0.25"/>
  <cols>
    <col min="7" max="7" width="1.28515625" customWidth="1"/>
    <col min="8" max="8" width="10.140625" bestFit="1" customWidth="1"/>
    <col min="9" max="9" width="10.7109375" bestFit="1" customWidth="1"/>
    <col min="15" max="19" width="0" hidden="1" customWidth="1"/>
    <col min="20" max="20" width="1.42578125" customWidth="1"/>
    <col min="23" max="23" width="2.28515625" customWidth="1"/>
    <col min="34" max="34" width="10.7109375" bestFit="1" customWidth="1"/>
    <col min="36" max="36" width="10.140625" bestFit="1" customWidth="1"/>
    <col min="43" max="43" width="10.140625" bestFit="1" customWidth="1"/>
  </cols>
  <sheetData>
    <row r="1" spans="1:45" x14ac:dyDescent="0.25">
      <c r="A1" s="463" t="s">
        <v>582</v>
      </c>
      <c r="B1" s="464"/>
      <c r="C1" s="465"/>
      <c r="D1" s="472">
        <v>43646</v>
      </c>
      <c r="E1" s="473"/>
      <c r="F1" s="474"/>
      <c r="G1" s="265"/>
      <c r="H1" s="475">
        <v>43496</v>
      </c>
      <c r="I1" s="475">
        <v>43524</v>
      </c>
      <c r="J1" s="475">
        <v>43555</v>
      </c>
      <c r="K1" s="475">
        <v>43585</v>
      </c>
      <c r="L1" s="475">
        <v>43616</v>
      </c>
      <c r="M1" s="475">
        <v>42916</v>
      </c>
      <c r="N1" s="476">
        <v>42946</v>
      </c>
      <c r="O1" s="477">
        <v>42978</v>
      </c>
      <c r="P1" s="477">
        <v>42979</v>
      </c>
      <c r="Q1" s="477">
        <v>43010</v>
      </c>
      <c r="R1" s="477">
        <v>43042</v>
      </c>
      <c r="S1" s="477">
        <v>43073</v>
      </c>
      <c r="T1" s="259"/>
      <c r="U1" s="484" t="s">
        <v>598</v>
      </c>
      <c r="V1" s="485"/>
      <c r="W1" s="259"/>
      <c r="X1" s="461" t="s">
        <v>7</v>
      </c>
      <c r="Y1" s="461"/>
      <c r="Z1" s="461"/>
      <c r="AA1" s="461"/>
      <c r="AB1" s="461"/>
      <c r="AC1" s="461"/>
      <c r="AD1" s="461"/>
      <c r="AE1" s="461"/>
      <c r="AF1" s="461"/>
      <c r="AG1" s="461"/>
      <c r="AH1" s="461"/>
      <c r="AI1" s="461"/>
      <c r="AJ1" s="461"/>
      <c r="AK1" s="461"/>
      <c r="AL1" s="461"/>
      <c r="AM1" s="461"/>
      <c r="AN1" s="461"/>
      <c r="AO1" s="461"/>
      <c r="AP1" s="461"/>
      <c r="AQ1" s="461"/>
      <c r="AR1" s="461"/>
      <c r="AS1" s="461"/>
    </row>
    <row r="2" spans="1:45" x14ac:dyDescent="0.25">
      <c r="A2" s="466" t="s">
        <v>583</v>
      </c>
      <c r="B2" s="467"/>
      <c r="C2" s="468"/>
      <c r="D2" s="478">
        <v>43466</v>
      </c>
      <c r="E2" s="479"/>
      <c r="F2" s="480"/>
      <c r="G2" s="265"/>
      <c r="H2" s="475"/>
      <c r="I2" s="475"/>
      <c r="J2" s="475"/>
      <c r="K2" s="475"/>
      <c r="L2" s="475"/>
      <c r="M2" s="475"/>
      <c r="N2" s="476"/>
      <c r="O2" s="477"/>
      <c r="P2" s="477"/>
      <c r="Q2" s="477"/>
      <c r="R2" s="477"/>
      <c r="S2" s="477"/>
      <c r="T2" s="259"/>
      <c r="U2" s="486"/>
      <c r="V2" s="487"/>
      <c r="W2" s="259"/>
      <c r="X2" s="461"/>
      <c r="Y2" s="461"/>
      <c r="Z2" s="461"/>
      <c r="AA2" s="461"/>
      <c r="AB2" s="461"/>
      <c r="AC2" s="461"/>
      <c r="AD2" s="461"/>
      <c r="AE2" s="461"/>
      <c r="AF2" s="461"/>
      <c r="AG2" s="461"/>
      <c r="AH2" s="461"/>
      <c r="AI2" s="461"/>
      <c r="AJ2" s="461"/>
      <c r="AK2" s="461"/>
      <c r="AL2" s="461"/>
      <c r="AM2" s="461"/>
      <c r="AN2" s="461"/>
      <c r="AO2" s="461"/>
      <c r="AP2" s="461"/>
      <c r="AQ2" s="461"/>
      <c r="AR2" s="461"/>
      <c r="AS2" s="461"/>
    </row>
    <row r="3" spans="1:45" ht="15.75" thickBot="1" x14ac:dyDescent="0.3">
      <c r="A3" s="469" t="s">
        <v>584</v>
      </c>
      <c r="B3" s="470"/>
      <c r="C3" s="471"/>
      <c r="D3" s="481">
        <f>ROUND(D1-D2,0)</f>
        <v>180</v>
      </c>
      <c r="E3" s="482"/>
      <c r="F3" s="483"/>
      <c r="G3" s="265"/>
      <c r="H3" s="475"/>
      <c r="I3" s="475"/>
      <c r="J3" s="475"/>
      <c r="K3" s="475"/>
      <c r="L3" s="475"/>
      <c r="M3" s="475"/>
      <c r="N3" s="476"/>
      <c r="O3" s="477"/>
      <c r="P3" s="477"/>
      <c r="Q3" s="477"/>
      <c r="R3" s="477"/>
      <c r="S3" s="477"/>
      <c r="T3" s="259"/>
      <c r="U3" s="488"/>
      <c r="V3" s="489"/>
      <c r="W3" s="259"/>
      <c r="X3" s="462"/>
      <c r="Y3" s="462"/>
      <c r="Z3" s="462"/>
      <c r="AA3" s="462"/>
      <c r="AB3" s="462"/>
      <c r="AC3" s="462"/>
      <c r="AD3" s="462"/>
      <c r="AE3" s="462"/>
      <c r="AF3" s="462"/>
      <c r="AG3" s="462"/>
      <c r="AH3" s="462"/>
      <c r="AI3" s="462"/>
      <c r="AJ3" s="462"/>
      <c r="AK3" s="462"/>
      <c r="AL3" s="462"/>
      <c r="AM3" s="462"/>
      <c r="AN3" s="462"/>
      <c r="AO3" s="462"/>
      <c r="AP3" s="462"/>
      <c r="AQ3" s="462"/>
      <c r="AR3" s="462"/>
      <c r="AS3" s="462"/>
    </row>
    <row r="4" spans="1:45" ht="60.75" thickBot="1" x14ac:dyDescent="0.3">
      <c r="A4" s="275" t="s">
        <v>2</v>
      </c>
      <c r="B4" s="276" t="s">
        <v>1</v>
      </c>
      <c r="C4" s="276" t="s">
        <v>314</v>
      </c>
      <c r="D4" s="275" t="s">
        <v>211</v>
      </c>
      <c r="E4" s="275" t="s">
        <v>212</v>
      </c>
      <c r="F4" s="275" t="s">
        <v>20</v>
      </c>
      <c r="G4" s="266"/>
      <c r="H4" s="4" t="s">
        <v>5</v>
      </c>
      <c r="I4" s="4" t="s">
        <v>5</v>
      </c>
      <c r="J4" s="4" t="s">
        <v>5</v>
      </c>
      <c r="K4" s="4" t="s">
        <v>5</v>
      </c>
      <c r="L4" s="4" t="s">
        <v>5</v>
      </c>
      <c r="M4" s="4" t="s">
        <v>5</v>
      </c>
      <c r="N4" s="4" t="s">
        <v>5</v>
      </c>
      <c r="O4" s="4" t="s">
        <v>5</v>
      </c>
      <c r="P4" s="4" t="s">
        <v>5</v>
      </c>
      <c r="Q4" s="4" t="s">
        <v>5</v>
      </c>
      <c r="R4" s="4" t="s">
        <v>5</v>
      </c>
      <c r="S4" s="258" t="s">
        <v>5</v>
      </c>
      <c r="T4" s="308"/>
      <c r="U4" s="323" t="s">
        <v>599</v>
      </c>
      <c r="V4" s="324" t="s">
        <v>579</v>
      </c>
      <c r="W4" s="308"/>
      <c r="X4" s="316" t="s">
        <v>19</v>
      </c>
      <c r="Y4" s="317" t="s">
        <v>302</v>
      </c>
      <c r="Z4" s="317" t="s">
        <v>303</v>
      </c>
      <c r="AA4" s="318" t="s">
        <v>304</v>
      </c>
      <c r="AB4" s="318" t="s">
        <v>305</v>
      </c>
      <c r="AC4" s="319" t="s">
        <v>306</v>
      </c>
      <c r="AD4" s="317" t="s">
        <v>11</v>
      </c>
      <c r="AE4" s="317" t="s">
        <v>278</v>
      </c>
      <c r="AF4" s="317" t="s">
        <v>279</v>
      </c>
      <c r="AG4" s="317" t="s">
        <v>307</v>
      </c>
      <c r="AH4" s="320" t="s">
        <v>281</v>
      </c>
      <c r="AI4" s="317" t="s">
        <v>282</v>
      </c>
      <c r="AJ4" s="317" t="s">
        <v>284</v>
      </c>
      <c r="AK4" s="317" t="s">
        <v>285</v>
      </c>
      <c r="AL4" s="317" t="s">
        <v>283</v>
      </c>
      <c r="AM4" s="317" t="s">
        <v>308</v>
      </c>
      <c r="AN4" s="317" t="s">
        <v>289</v>
      </c>
      <c r="AO4" s="317" t="s">
        <v>290</v>
      </c>
      <c r="AP4" s="317" t="s">
        <v>286</v>
      </c>
      <c r="AQ4" s="317" t="s">
        <v>287</v>
      </c>
      <c r="AR4" s="317"/>
      <c r="AS4" s="321"/>
    </row>
    <row r="5" spans="1:45" x14ac:dyDescent="0.25">
      <c r="A5" s="17">
        <v>317277</v>
      </c>
      <c r="B5" s="18" t="s">
        <v>547</v>
      </c>
      <c r="C5" s="18" t="s">
        <v>315</v>
      </c>
      <c r="D5" s="58">
        <v>23.16</v>
      </c>
      <c r="E5" s="57">
        <v>39.5</v>
      </c>
      <c r="F5" s="58">
        <v>79</v>
      </c>
      <c r="G5" s="261"/>
      <c r="H5" s="26"/>
      <c r="I5" s="26"/>
      <c r="J5" s="26"/>
      <c r="K5" s="26"/>
      <c r="L5" s="26"/>
      <c r="M5" s="26">
        <v>0</v>
      </c>
      <c r="N5" s="26">
        <v>2</v>
      </c>
      <c r="O5" s="26"/>
      <c r="P5" s="26"/>
      <c r="Q5" s="26"/>
      <c r="R5" s="26"/>
      <c r="S5" s="26"/>
      <c r="T5" s="260"/>
      <c r="U5" s="322">
        <f>COUNT(H5:S5)</f>
        <v>2</v>
      </c>
      <c r="V5" s="256">
        <v>3</v>
      </c>
      <c r="W5" s="260"/>
      <c r="X5" s="309">
        <f>SUM(H5:S5)</f>
        <v>2</v>
      </c>
      <c r="Y5" s="310">
        <f>X5/(((U5-1)*30)+(V5*7))</f>
        <v>3.9215686274509803E-2</v>
      </c>
      <c r="Z5" s="310">
        <f>Y5*30</f>
        <v>1.1764705882352942</v>
      </c>
      <c r="AA5" s="309">
        <v>1</v>
      </c>
      <c r="AB5" s="309">
        <v>10</v>
      </c>
      <c r="AC5" s="311">
        <f t="shared" ref="AC5:AC36" si="0">AA5+AB5</f>
        <v>11</v>
      </c>
      <c r="AD5" s="310">
        <f t="shared" ref="AD5:AD24" si="1">IFERROR(AC5/Y5,"Not Sold")</f>
        <v>280.5</v>
      </c>
      <c r="AE5" s="310">
        <v>14</v>
      </c>
      <c r="AF5" s="310">
        <f>IFERROR(AD5-AE5,"-")</f>
        <v>266.5</v>
      </c>
      <c r="AG5" s="310">
        <f>Z5*4</f>
        <v>4.7058823529411766</v>
      </c>
      <c r="AH5" s="312">
        <f t="shared" ref="AH5:AH68" si="2">IFERROR(AD5+$D$1,"Not Sold")</f>
        <v>43926.5</v>
      </c>
      <c r="AI5" s="313">
        <f t="shared" ref="AI5:AI68" si="3">$D$1+AE5</f>
        <v>43660</v>
      </c>
      <c r="AJ5" s="313">
        <f>MAX(AH5,AI5)</f>
        <v>43926.5</v>
      </c>
      <c r="AK5" s="314">
        <f>Y5*AE5</f>
        <v>0.5490196078431373</v>
      </c>
      <c r="AL5" s="314">
        <f>AC5-AK5</f>
        <v>10.450980392156863</v>
      </c>
      <c r="AM5" s="309">
        <v>1</v>
      </c>
      <c r="AN5" s="314">
        <f>IF(AG5-AL5&lt;1,0,AG5-AL5)</f>
        <v>0</v>
      </c>
      <c r="AO5" s="314">
        <f>AN5*D5</f>
        <v>0</v>
      </c>
      <c r="AP5" s="314">
        <f>IFERROR(AN5/Y5,"-")</f>
        <v>0</v>
      </c>
      <c r="AQ5" s="313">
        <f>IFERROR(AP5+AJ5,"-")</f>
        <v>43926.5</v>
      </c>
      <c r="AR5" s="309"/>
      <c r="AS5" s="315"/>
    </row>
    <row r="6" spans="1:45" x14ac:dyDescent="0.25">
      <c r="A6" s="17">
        <v>317278</v>
      </c>
      <c r="B6" s="18" t="s">
        <v>548</v>
      </c>
      <c r="C6" s="18" t="s">
        <v>316</v>
      </c>
      <c r="D6" s="58">
        <v>23.16</v>
      </c>
      <c r="E6" s="57">
        <v>39.5</v>
      </c>
      <c r="F6" s="58">
        <v>79</v>
      </c>
      <c r="G6" s="261"/>
      <c r="H6" s="26"/>
      <c r="I6" s="26"/>
      <c r="J6" s="26"/>
      <c r="K6" s="26"/>
      <c r="L6" s="26"/>
      <c r="M6" s="26">
        <v>0</v>
      </c>
      <c r="N6" s="26">
        <v>1</v>
      </c>
      <c r="O6" s="26"/>
      <c r="P6" s="26"/>
      <c r="Q6" s="26"/>
      <c r="R6" s="26"/>
      <c r="S6" s="26"/>
      <c r="T6" s="260"/>
      <c r="U6" s="256">
        <f t="shared" ref="U6:U69" si="4">COUNT(H6:S6)</f>
        <v>2</v>
      </c>
      <c r="V6" s="256">
        <v>3</v>
      </c>
      <c r="W6" s="260"/>
      <c r="X6" s="242">
        <f t="shared" ref="X6:X69" si="5">SUM(H6:S6)</f>
        <v>1</v>
      </c>
      <c r="Y6" s="247">
        <f t="shared" ref="Y6:Y69" si="6">X6/(((U6-1)*30)+(V6*7))</f>
        <v>1.9607843137254902E-2</v>
      </c>
      <c r="Z6" s="247">
        <f t="shared" ref="Z6:Z36" si="7">Y6*30</f>
        <v>0.58823529411764708</v>
      </c>
      <c r="AA6" s="242">
        <v>1</v>
      </c>
      <c r="AB6" s="242">
        <v>36</v>
      </c>
      <c r="AC6" s="243">
        <f t="shared" si="0"/>
        <v>37</v>
      </c>
      <c r="AD6" s="247">
        <f t="shared" si="1"/>
        <v>1887</v>
      </c>
      <c r="AE6" s="247">
        <v>14</v>
      </c>
      <c r="AF6" s="247">
        <f t="shared" ref="AF6:AF69" si="8">IFERROR(AD6-AE6,"-")</f>
        <v>1873</v>
      </c>
      <c r="AG6" s="247">
        <f t="shared" ref="AG6:AG69" si="9">Z6*4</f>
        <v>2.3529411764705883</v>
      </c>
      <c r="AH6" s="248">
        <f t="shared" si="2"/>
        <v>45533</v>
      </c>
      <c r="AI6" s="249">
        <f t="shared" si="3"/>
        <v>43660</v>
      </c>
      <c r="AJ6" s="249">
        <f t="shared" ref="AJ6:AJ69" si="10">MAX(AH6,AI6)</f>
        <v>45533</v>
      </c>
      <c r="AK6" s="253">
        <f t="shared" ref="AK6:AK69" si="11">Y6*AE6</f>
        <v>0.27450980392156865</v>
      </c>
      <c r="AL6" s="253">
        <f t="shared" ref="AL6:AL69" si="12">AC6-AK6</f>
        <v>36.725490196078432</v>
      </c>
      <c r="AM6" s="242">
        <v>1</v>
      </c>
      <c r="AN6" s="253">
        <f t="shared" ref="AN6:AN69" si="13">IF(AG6-AL6&lt;1,0,AG6-AL6)</f>
        <v>0</v>
      </c>
      <c r="AO6" s="253">
        <f t="shared" ref="AO6:AO69" si="14">AN6*D6</f>
        <v>0</v>
      </c>
      <c r="AP6" s="253">
        <f t="shared" ref="AP6:AP69" si="15">IFERROR(AN6/Y6,"-")</f>
        <v>0</v>
      </c>
      <c r="AQ6" s="249">
        <f t="shared" ref="AQ6:AQ69" si="16">IFERROR(AP6+AJ6,"-")</f>
        <v>45533</v>
      </c>
      <c r="AR6" s="242"/>
      <c r="AS6" s="244"/>
    </row>
    <row r="7" spans="1:45" x14ac:dyDescent="0.25">
      <c r="A7" s="17">
        <v>317280</v>
      </c>
      <c r="B7" s="18" t="s">
        <v>549</v>
      </c>
      <c r="C7" s="18" t="s">
        <v>317</v>
      </c>
      <c r="D7" s="58">
        <v>23.16</v>
      </c>
      <c r="E7" s="57">
        <v>39.5</v>
      </c>
      <c r="F7" s="58">
        <v>79</v>
      </c>
      <c r="G7" s="261"/>
      <c r="H7" s="26"/>
      <c r="I7" s="26"/>
      <c r="J7" s="26"/>
      <c r="K7" s="26"/>
      <c r="L7" s="26"/>
      <c r="M7" s="26">
        <v>2</v>
      </c>
      <c r="N7" s="26">
        <v>3</v>
      </c>
      <c r="O7" s="26"/>
      <c r="P7" s="26"/>
      <c r="Q7" s="26"/>
      <c r="R7" s="26"/>
      <c r="S7" s="26"/>
      <c r="T7" s="260"/>
      <c r="U7" s="256">
        <f t="shared" si="4"/>
        <v>2</v>
      </c>
      <c r="V7" s="256">
        <v>3</v>
      </c>
      <c r="W7" s="260"/>
      <c r="X7" s="242">
        <f t="shared" si="5"/>
        <v>5</v>
      </c>
      <c r="Y7" s="247">
        <f t="shared" si="6"/>
        <v>9.8039215686274508E-2</v>
      </c>
      <c r="Z7" s="247">
        <f t="shared" si="7"/>
        <v>2.9411764705882351</v>
      </c>
      <c r="AA7" s="242">
        <v>1</v>
      </c>
      <c r="AB7" s="242">
        <v>33</v>
      </c>
      <c r="AC7" s="243">
        <f t="shared" si="0"/>
        <v>34</v>
      </c>
      <c r="AD7" s="247">
        <f t="shared" si="1"/>
        <v>346.8</v>
      </c>
      <c r="AE7" s="247">
        <v>14</v>
      </c>
      <c r="AF7" s="247">
        <f t="shared" si="8"/>
        <v>332.8</v>
      </c>
      <c r="AG7" s="247">
        <f t="shared" si="9"/>
        <v>11.76470588235294</v>
      </c>
      <c r="AH7" s="248">
        <f t="shared" si="2"/>
        <v>43992.800000000003</v>
      </c>
      <c r="AI7" s="249">
        <f t="shared" si="3"/>
        <v>43660</v>
      </c>
      <c r="AJ7" s="249">
        <f t="shared" si="10"/>
        <v>43992.800000000003</v>
      </c>
      <c r="AK7" s="253">
        <f t="shared" si="11"/>
        <v>1.3725490196078431</v>
      </c>
      <c r="AL7" s="253">
        <f t="shared" si="12"/>
        <v>32.627450980392155</v>
      </c>
      <c r="AM7" s="242">
        <v>1</v>
      </c>
      <c r="AN7" s="253">
        <f t="shared" si="13"/>
        <v>0</v>
      </c>
      <c r="AO7" s="253">
        <f t="shared" si="14"/>
        <v>0</v>
      </c>
      <c r="AP7" s="253">
        <f t="shared" si="15"/>
        <v>0</v>
      </c>
      <c r="AQ7" s="249">
        <f t="shared" si="16"/>
        <v>43992.800000000003</v>
      </c>
      <c r="AR7" s="242"/>
      <c r="AS7" s="244"/>
    </row>
    <row r="8" spans="1:45" x14ac:dyDescent="0.25">
      <c r="A8" s="17">
        <v>317296</v>
      </c>
      <c r="B8" s="18" t="s">
        <v>550</v>
      </c>
      <c r="C8" s="18" t="s">
        <v>318</v>
      </c>
      <c r="D8" s="58">
        <v>28.95</v>
      </c>
      <c r="E8" s="57">
        <v>44.5</v>
      </c>
      <c r="F8" s="58">
        <v>89</v>
      </c>
      <c r="G8" s="261"/>
      <c r="H8" s="26"/>
      <c r="I8" s="26"/>
      <c r="J8" s="26"/>
      <c r="K8" s="26"/>
      <c r="L8" s="26"/>
      <c r="M8" s="26">
        <v>4</v>
      </c>
      <c r="N8" s="26">
        <v>4</v>
      </c>
      <c r="O8" s="26"/>
      <c r="P8" s="26"/>
      <c r="Q8" s="26"/>
      <c r="R8" s="26"/>
      <c r="S8" s="26"/>
      <c r="T8" s="260"/>
      <c r="U8" s="256">
        <f t="shared" si="4"/>
        <v>2</v>
      </c>
      <c r="V8" s="256">
        <v>3</v>
      </c>
      <c r="W8" s="260"/>
      <c r="X8" s="242">
        <f t="shared" si="5"/>
        <v>8</v>
      </c>
      <c r="Y8" s="247">
        <f t="shared" si="6"/>
        <v>0.15686274509803921</v>
      </c>
      <c r="Z8" s="247">
        <f t="shared" si="7"/>
        <v>4.7058823529411766</v>
      </c>
      <c r="AA8" s="242">
        <v>1</v>
      </c>
      <c r="AB8" s="242">
        <v>55</v>
      </c>
      <c r="AC8" s="243">
        <f t="shared" si="0"/>
        <v>56</v>
      </c>
      <c r="AD8" s="247">
        <f t="shared" si="1"/>
        <v>357</v>
      </c>
      <c r="AE8" s="247">
        <v>14</v>
      </c>
      <c r="AF8" s="247">
        <f t="shared" si="8"/>
        <v>343</v>
      </c>
      <c r="AG8" s="247">
        <f t="shared" si="9"/>
        <v>18.823529411764707</v>
      </c>
      <c r="AH8" s="248">
        <f t="shared" si="2"/>
        <v>44003</v>
      </c>
      <c r="AI8" s="249">
        <f t="shared" si="3"/>
        <v>43660</v>
      </c>
      <c r="AJ8" s="249">
        <f t="shared" si="10"/>
        <v>44003</v>
      </c>
      <c r="AK8" s="253">
        <f t="shared" si="11"/>
        <v>2.1960784313725492</v>
      </c>
      <c r="AL8" s="253">
        <f t="shared" si="12"/>
        <v>53.803921568627452</v>
      </c>
      <c r="AM8" s="242">
        <v>1</v>
      </c>
      <c r="AN8" s="253">
        <f t="shared" si="13"/>
        <v>0</v>
      </c>
      <c r="AO8" s="253">
        <f t="shared" si="14"/>
        <v>0</v>
      </c>
      <c r="AP8" s="253">
        <f t="shared" si="15"/>
        <v>0</v>
      </c>
      <c r="AQ8" s="249">
        <f t="shared" si="16"/>
        <v>44003</v>
      </c>
      <c r="AR8" s="242"/>
      <c r="AS8" s="244"/>
    </row>
    <row r="9" spans="1:45" x14ac:dyDescent="0.25">
      <c r="A9" s="17">
        <v>317301</v>
      </c>
      <c r="B9" s="18" t="s">
        <v>551</v>
      </c>
      <c r="C9" s="18" t="s">
        <v>319</v>
      </c>
      <c r="D9" s="58">
        <v>28.950000000000003</v>
      </c>
      <c r="E9" s="57">
        <v>44.5</v>
      </c>
      <c r="F9" s="58">
        <v>89</v>
      </c>
      <c r="G9" s="261"/>
      <c r="H9" s="26"/>
      <c r="I9" s="26"/>
      <c r="J9" s="26"/>
      <c r="K9" s="26"/>
      <c r="L9" s="26"/>
      <c r="M9" s="26">
        <v>1</v>
      </c>
      <c r="N9" s="26">
        <v>0</v>
      </c>
      <c r="O9" s="26"/>
      <c r="P9" s="26"/>
      <c r="Q9" s="26"/>
      <c r="R9" s="26"/>
      <c r="S9" s="26"/>
      <c r="T9" s="260"/>
      <c r="U9" s="256">
        <f t="shared" si="4"/>
        <v>2</v>
      </c>
      <c r="V9" s="256">
        <v>3</v>
      </c>
      <c r="W9" s="260"/>
      <c r="X9" s="242">
        <f t="shared" si="5"/>
        <v>1</v>
      </c>
      <c r="Y9" s="247">
        <f t="shared" si="6"/>
        <v>1.9607843137254902E-2</v>
      </c>
      <c r="Z9" s="247">
        <f t="shared" si="7"/>
        <v>0.58823529411764708</v>
      </c>
      <c r="AA9" s="242">
        <v>1</v>
      </c>
      <c r="AB9" s="242">
        <v>29</v>
      </c>
      <c r="AC9" s="243">
        <f t="shared" si="0"/>
        <v>30</v>
      </c>
      <c r="AD9" s="247">
        <f t="shared" si="1"/>
        <v>1530</v>
      </c>
      <c r="AE9" s="247">
        <v>14</v>
      </c>
      <c r="AF9" s="247">
        <f t="shared" si="8"/>
        <v>1516</v>
      </c>
      <c r="AG9" s="247">
        <f t="shared" si="9"/>
        <v>2.3529411764705883</v>
      </c>
      <c r="AH9" s="248">
        <f t="shared" si="2"/>
        <v>45176</v>
      </c>
      <c r="AI9" s="249">
        <f t="shared" si="3"/>
        <v>43660</v>
      </c>
      <c r="AJ9" s="249">
        <f t="shared" si="10"/>
        <v>45176</v>
      </c>
      <c r="AK9" s="253">
        <f t="shared" si="11"/>
        <v>0.27450980392156865</v>
      </c>
      <c r="AL9" s="253">
        <f t="shared" si="12"/>
        <v>29.725490196078432</v>
      </c>
      <c r="AM9" s="242">
        <v>1</v>
      </c>
      <c r="AN9" s="253">
        <f t="shared" si="13"/>
        <v>0</v>
      </c>
      <c r="AO9" s="253">
        <f t="shared" si="14"/>
        <v>0</v>
      </c>
      <c r="AP9" s="253">
        <f t="shared" si="15"/>
        <v>0</v>
      </c>
      <c r="AQ9" s="249">
        <f t="shared" si="16"/>
        <v>45176</v>
      </c>
      <c r="AR9" s="242"/>
      <c r="AS9" s="244"/>
    </row>
    <row r="10" spans="1:45" x14ac:dyDescent="0.25">
      <c r="A10" s="17">
        <v>317311</v>
      </c>
      <c r="B10" s="18" t="s">
        <v>552</v>
      </c>
      <c r="C10" s="18" t="s">
        <v>320</v>
      </c>
      <c r="D10" s="58">
        <v>22.39</v>
      </c>
      <c r="E10" s="57">
        <v>29.5</v>
      </c>
      <c r="F10" s="58">
        <v>59</v>
      </c>
      <c r="G10" s="261"/>
      <c r="H10" s="26"/>
      <c r="I10" s="26"/>
      <c r="J10" s="26"/>
      <c r="K10" s="26"/>
      <c r="L10" s="26"/>
      <c r="M10" s="26">
        <v>3</v>
      </c>
      <c r="N10" s="26">
        <v>3</v>
      </c>
      <c r="O10" s="26"/>
      <c r="P10" s="26"/>
      <c r="Q10" s="26"/>
      <c r="R10" s="26"/>
      <c r="S10" s="26"/>
      <c r="T10" s="260"/>
      <c r="U10" s="256">
        <f t="shared" si="4"/>
        <v>2</v>
      </c>
      <c r="V10" s="256">
        <v>3</v>
      </c>
      <c r="W10" s="260"/>
      <c r="X10" s="242">
        <f t="shared" si="5"/>
        <v>6</v>
      </c>
      <c r="Y10" s="247">
        <f t="shared" si="6"/>
        <v>0.11764705882352941</v>
      </c>
      <c r="Z10" s="247">
        <f t="shared" si="7"/>
        <v>3.5294117647058822</v>
      </c>
      <c r="AA10" s="242">
        <v>1</v>
      </c>
      <c r="AB10" s="242">
        <v>28</v>
      </c>
      <c r="AC10" s="243">
        <f t="shared" si="0"/>
        <v>29</v>
      </c>
      <c r="AD10" s="247">
        <f t="shared" si="1"/>
        <v>246.5</v>
      </c>
      <c r="AE10" s="247">
        <v>14</v>
      </c>
      <c r="AF10" s="247">
        <f t="shared" si="8"/>
        <v>232.5</v>
      </c>
      <c r="AG10" s="247">
        <f t="shared" si="9"/>
        <v>14.117647058823529</v>
      </c>
      <c r="AH10" s="248">
        <f t="shared" si="2"/>
        <v>43892.5</v>
      </c>
      <c r="AI10" s="249">
        <f t="shared" si="3"/>
        <v>43660</v>
      </c>
      <c r="AJ10" s="249">
        <f t="shared" si="10"/>
        <v>43892.5</v>
      </c>
      <c r="AK10" s="253">
        <f t="shared" si="11"/>
        <v>1.6470588235294117</v>
      </c>
      <c r="AL10" s="253">
        <f t="shared" si="12"/>
        <v>27.352941176470587</v>
      </c>
      <c r="AM10" s="242">
        <v>1</v>
      </c>
      <c r="AN10" s="253">
        <f t="shared" si="13"/>
        <v>0</v>
      </c>
      <c r="AO10" s="253">
        <f t="shared" si="14"/>
        <v>0</v>
      </c>
      <c r="AP10" s="253">
        <f t="shared" si="15"/>
        <v>0</v>
      </c>
      <c r="AQ10" s="249">
        <f t="shared" si="16"/>
        <v>43892.5</v>
      </c>
      <c r="AR10" s="242"/>
      <c r="AS10" s="244"/>
    </row>
    <row r="11" spans="1:45" x14ac:dyDescent="0.25">
      <c r="A11" s="17">
        <v>317312</v>
      </c>
      <c r="B11" s="18" t="s">
        <v>553</v>
      </c>
      <c r="C11" s="18" t="s">
        <v>321</v>
      </c>
      <c r="D11" s="58">
        <v>22.39</v>
      </c>
      <c r="E11" s="57">
        <v>29.5</v>
      </c>
      <c r="F11" s="58">
        <v>59</v>
      </c>
      <c r="G11" s="261"/>
      <c r="H11" s="26"/>
      <c r="I11" s="26"/>
      <c r="J11" s="26"/>
      <c r="K11" s="26"/>
      <c r="L11" s="26"/>
      <c r="M11" s="26">
        <v>2</v>
      </c>
      <c r="N11" s="26">
        <v>4</v>
      </c>
      <c r="O11" s="26"/>
      <c r="P11" s="26"/>
      <c r="Q11" s="26"/>
      <c r="R11" s="26"/>
      <c r="S11" s="26"/>
      <c r="T11" s="260"/>
      <c r="U11" s="256">
        <f t="shared" si="4"/>
        <v>2</v>
      </c>
      <c r="V11" s="256">
        <v>3</v>
      </c>
      <c r="W11" s="260"/>
      <c r="X11" s="242">
        <f t="shared" si="5"/>
        <v>6</v>
      </c>
      <c r="Y11" s="247">
        <f t="shared" si="6"/>
        <v>0.11764705882352941</v>
      </c>
      <c r="Z11" s="247">
        <f t="shared" si="7"/>
        <v>3.5294117647058822</v>
      </c>
      <c r="AA11" s="242">
        <v>1</v>
      </c>
      <c r="AB11" s="242">
        <v>4</v>
      </c>
      <c r="AC11" s="243">
        <f t="shared" si="0"/>
        <v>5</v>
      </c>
      <c r="AD11" s="247">
        <f t="shared" si="1"/>
        <v>42.5</v>
      </c>
      <c r="AE11" s="247">
        <v>14</v>
      </c>
      <c r="AF11" s="247">
        <f t="shared" si="8"/>
        <v>28.5</v>
      </c>
      <c r="AG11" s="247">
        <f t="shared" si="9"/>
        <v>14.117647058823529</v>
      </c>
      <c r="AH11" s="248">
        <f t="shared" si="2"/>
        <v>43688.5</v>
      </c>
      <c r="AI11" s="249">
        <f t="shared" si="3"/>
        <v>43660</v>
      </c>
      <c r="AJ11" s="249">
        <f t="shared" si="10"/>
        <v>43688.5</v>
      </c>
      <c r="AK11" s="253">
        <f t="shared" si="11"/>
        <v>1.6470588235294117</v>
      </c>
      <c r="AL11" s="253">
        <f t="shared" si="12"/>
        <v>3.3529411764705883</v>
      </c>
      <c r="AM11" s="242">
        <v>1</v>
      </c>
      <c r="AN11" s="253">
        <f t="shared" si="13"/>
        <v>10.76470588235294</v>
      </c>
      <c r="AO11" s="253">
        <f t="shared" si="14"/>
        <v>241.02176470588233</v>
      </c>
      <c r="AP11" s="253">
        <f t="shared" si="15"/>
        <v>91.5</v>
      </c>
      <c r="AQ11" s="249">
        <f t="shared" si="16"/>
        <v>43780</v>
      </c>
      <c r="AR11" s="242"/>
      <c r="AS11" s="244"/>
    </row>
    <row r="12" spans="1:45" x14ac:dyDescent="0.25">
      <c r="A12" s="17">
        <v>317316</v>
      </c>
      <c r="B12" s="18" t="s">
        <v>554</v>
      </c>
      <c r="C12" s="18" t="s">
        <v>322</v>
      </c>
      <c r="D12" s="58">
        <v>22.39</v>
      </c>
      <c r="E12" s="57">
        <v>29.5</v>
      </c>
      <c r="F12" s="58">
        <v>59</v>
      </c>
      <c r="G12" s="261"/>
      <c r="H12" s="26"/>
      <c r="I12" s="26"/>
      <c r="J12" s="26"/>
      <c r="K12" s="26"/>
      <c r="L12" s="26"/>
      <c r="M12" s="26">
        <v>7</v>
      </c>
      <c r="N12" s="26">
        <v>6</v>
      </c>
      <c r="O12" s="26"/>
      <c r="P12" s="26"/>
      <c r="Q12" s="26"/>
      <c r="R12" s="26"/>
      <c r="S12" s="26"/>
      <c r="T12" s="260"/>
      <c r="U12" s="256">
        <f t="shared" si="4"/>
        <v>2</v>
      </c>
      <c r="V12" s="256">
        <v>3</v>
      </c>
      <c r="W12" s="260"/>
      <c r="X12" s="242">
        <f t="shared" si="5"/>
        <v>13</v>
      </c>
      <c r="Y12" s="247">
        <f t="shared" si="6"/>
        <v>0.25490196078431371</v>
      </c>
      <c r="Z12" s="247">
        <f t="shared" si="7"/>
        <v>7.6470588235294112</v>
      </c>
      <c r="AA12" s="242">
        <v>1</v>
      </c>
      <c r="AB12" s="242">
        <v>14</v>
      </c>
      <c r="AC12" s="243">
        <f t="shared" si="0"/>
        <v>15</v>
      </c>
      <c r="AD12" s="247">
        <f t="shared" si="1"/>
        <v>58.846153846153847</v>
      </c>
      <c r="AE12" s="247">
        <v>14</v>
      </c>
      <c r="AF12" s="247">
        <f t="shared" si="8"/>
        <v>44.846153846153847</v>
      </c>
      <c r="AG12" s="247">
        <f t="shared" si="9"/>
        <v>30.588235294117645</v>
      </c>
      <c r="AH12" s="248">
        <f t="shared" si="2"/>
        <v>43704.846153846156</v>
      </c>
      <c r="AI12" s="249">
        <f t="shared" si="3"/>
        <v>43660</v>
      </c>
      <c r="AJ12" s="249">
        <f t="shared" si="10"/>
        <v>43704.846153846156</v>
      </c>
      <c r="AK12" s="253">
        <f t="shared" si="11"/>
        <v>3.5686274509803919</v>
      </c>
      <c r="AL12" s="253">
        <f t="shared" si="12"/>
        <v>11.431372549019608</v>
      </c>
      <c r="AM12" s="242">
        <v>1</v>
      </c>
      <c r="AN12" s="253">
        <f t="shared" si="13"/>
        <v>19.156862745098039</v>
      </c>
      <c r="AO12" s="253">
        <f t="shared" si="14"/>
        <v>428.92215686274511</v>
      </c>
      <c r="AP12" s="253">
        <f t="shared" si="15"/>
        <v>75.15384615384616</v>
      </c>
      <c r="AQ12" s="249">
        <f t="shared" si="16"/>
        <v>43780</v>
      </c>
      <c r="AR12" s="242"/>
      <c r="AS12" s="244"/>
    </row>
    <row r="13" spans="1:45" x14ac:dyDescent="0.25">
      <c r="A13" s="17">
        <v>317320</v>
      </c>
      <c r="B13" s="18" t="s">
        <v>555</v>
      </c>
      <c r="C13" s="18" t="s">
        <v>323</v>
      </c>
      <c r="D13" s="58">
        <v>21.229999999999997</v>
      </c>
      <c r="E13" s="57">
        <v>29.5</v>
      </c>
      <c r="F13" s="58">
        <v>59</v>
      </c>
      <c r="G13" s="261"/>
      <c r="H13" s="26"/>
      <c r="I13" s="26"/>
      <c r="J13" s="26"/>
      <c r="K13" s="26"/>
      <c r="L13" s="26"/>
      <c r="M13" s="26">
        <v>2</v>
      </c>
      <c r="N13" s="26">
        <v>5</v>
      </c>
      <c r="O13" s="26"/>
      <c r="P13" s="26"/>
      <c r="Q13" s="26"/>
      <c r="R13" s="26"/>
      <c r="S13" s="26"/>
      <c r="T13" s="260"/>
      <c r="U13" s="256">
        <f t="shared" si="4"/>
        <v>2</v>
      </c>
      <c r="V13" s="256">
        <v>3</v>
      </c>
      <c r="W13" s="260"/>
      <c r="X13" s="242">
        <f t="shared" si="5"/>
        <v>7</v>
      </c>
      <c r="Y13" s="247">
        <f t="shared" si="6"/>
        <v>0.13725490196078433</v>
      </c>
      <c r="Z13" s="247">
        <f t="shared" si="7"/>
        <v>4.1176470588235299</v>
      </c>
      <c r="AA13" s="242">
        <v>1</v>
      </c>
      <c r="AB13" s="242">
        <v>19</v>
      </c>
      <c r="AC13" s="243">
        <f t="shared" si="0"/>
        <v>20</v>
      </c>
      <c r="AD13" s="247">
        <f t="shared" si="1"/>
        <v>145.71428571428569</v>
      </c>
      <c r="AE13" s="247">
        <v>14</v>
      </c>
      <c r="AF13" s="247">
        <f t="shared" si="8"/>
        <v>131.71428571428569</v>
      </c>
      <c r="AG13" s="247">
        <f t="shared" si="9"/>
        <v>16.47058823529412</v>
      </c>
      <c r="AH13" s="248">
        <f t="shared" si="2"/>
        <v>43791.714285714283</v>
      </c>
      <c r="AI13" s="249">
        <f t="shared" si="3"/>
        <v>43660</v>
      </c>
      <c r="AJ13" s="249">
        <f t="shared" si="10"/>
        <v>43791.714285714283</v>
      </c>
      <c r="AK13" s="253">
        <f t="shared" si="11"/>
        <v>1.9215686274509807</v>
      </c>
      <c r="AL13" s="253">
        <f t="shared" si="12"/>
        <v>18.078431372549019</v>
      </c>
      <c r="AM13" s="242">
        <v>1</v>
      </c>
      <c r="AN13" s="253">
        <f t="shared" si="13"/>
        <v>0</v>
      </c>
      <c r="AO13" s="253">
        <f t="shared" si="14"/>
        <v>0</v>
      </c>
      <c r="AP13" s="253">
        <f t="shared" si="15"/>
        <v>0</v>
      </c>
      <c r="AQ13" s="249">
        <f t="shared" si="16"/>
        <v>43791.714285714283</v>
      </c>
      <c r="AR13" s="242"/>
      <c r="AS13" s="244"/>
    </row>
    <row r="14" spans="1:45" x14ac:dyDescent="0.25">
      <c r="A14" s="17">
        <v>317324</v>
      </c>
      <c r="B14" s="18" t="s">
        <v>556</v>
      </c>
      <c r="C14" s="18" t="s">
        <v>324</v>
      </c>
      <c r="D14" s="58">
        <v>21.229999999999997</v>
      </c>
      <c r="E14" s="57">
        <v>29.5</v>
      </c>
      <c r="F14" s="58">
        <v>59</v>
      </c>
      <c r="G14" s="261"/>
      <c r="H14" s="26"/>
      <c r="I14" s="26"/>
      <c r="J14" s="26"/>
      <c r="K14" s="26"/>
      <c r="L14" s="26"/>
      <c r="M14" s="26">
        <v>1</v>
      </c>
      <c r="N14" s="26">
        <v>3</v>
      </c>
      <c r="O14" s="26"/>
      <c r="P14" s="26"/>
      <c r="Q14" s="26"/>
      <c r="R14" s="26"/>
      <c r="S14" s="26"/>
      <c r="T14" s="260"/>
      <c r="U14" s="256">
        <f t="shared" si="4"/>
        <v>2</v>
      </c>
      <c r="V14" s="256">
        <v>3</v>
      </c>
      <c r="W14" s="260"/>
      <c r="X14" s="242">
        <f t="shared" si="5"/>
        <v>4</v>
      </c>
      <c r="Y14" s="247">
        <f t="shared" si="6"/>
        <v>7.8431372549019607E-2</v>
      </c>
      <c r="Z14" s="247">
        <f t="shared" si="7"/>
        <v>2.3529411764705883</v>
      </c>
      <c r="AA14" s="242">
        <v>1</v>
      </c>
      <c r="AB14" s="242">
        <v>2</v>
      </c>
      <c r="AC14" s="243">
        <f t="shared" si="0"/>
        <v>3</v>
      </c>
      <c r="AD14" s="247">
        <f t="shared" si="1"/>
        <v>38.25</v>
      </c>
      <c r="AE14" s="247">
        <v>14</v>
      </c>
      <c r="AF14" s="247">
        <f t="shared" si="8"/>
        <v>24.25</v>
      </c>
      <c r="AG14" s="247">
        <f t="shared" si="9"/>
        <v>9.4117647058823533</v>
      </c>
      <c r="AH14" s="248">
        <f t="shared" si="2"/>
        <v>43684.25</v>
      </c>
      <c r="AI14" s="249">
        <f t="shared" si="3"/>
        <v>43660</v>
      </c>
      <c r="AJ14" s="249">
        <f t="shared" si="10"/>
        <v>43684.25</v>
      </c>
      <c r="AK14" s="253">
        <f t="shared" si="11"/>
        <v>1.0980392156862746</v>
      </c>
      <c r="AL14" s="253">
        <f t="shared" si="12"/>
        <v>1.9019607843137254</v>
      </c>
      <c r="AM14" s="242">
        <v>1</v>
      </c>
      <c r="AN14" s="253">
        <f t="shared" si="13"/>
        <v>7.5098039215686274</v>
      </c>
      <c r="AO14" s="253">
        <f t="shared" si="14"/>
        <v>159.43313725490194</v>
      </c>
      <c r="AP14" s="253">
        <f t="shared" si="15"/>
        <v>95.75</v>
      </c>
      <c r="AQ14" s="249">
        <f t="shared" si="16"/>
        <v>43780</v>
      </c>
      <c r="AR14" s="242"/>
      <c r="AS14" s="244"/>
    </row>
    <row r="15" spans="1:45" x14ac:dyDescent="0.25">
      <c r="A15" s="17">
        <v>317327</v>
      </c>
      <c r="B15" s="18" t="s">
        <v>557</v>
      </c>
      <c r="C15" s="18" t="s">
        <v>325</v>
      </c>
      <c r="D15" s="58">
        <v>21.229999999999997</v>
      </c>
      <c r="E15" s="57">
        <v>29.5</v>
      </c>
      <c r="F15" s="58">
        <v>59</v>
      </c>
      <c r="G15" s="261"/>
      <c r="H15" s="26"/>
      <c r="I15" s="26"/>
      <c r="J15" s="26"/>
      <c r="K15" s="26"/>
      <c r="L15" s="26"/>
      <c r="M15" s="26">
        <v>4</v>
      </c>
      <c r="N15" s="26">
        <v>6</v>
      </c>
      <c r="O15" s="26"/>
      <c r="P15" s="26"/>
      <c r="Q15" s="26"/>
      <c r="R15" s="26"/>
      <c r="S15" s="26"/>
      <c r="T15" s="260"/>
      <c r="U15" s="256">
        <f t="shared" si="4"/>
        <v>2</v>
      </c>
      <c r="V15" s="256">
        <v>3</v>
      </c>
      <c r="W15" s="260"/>
      <c r="X15" s="242">
        <f t="shared" si="5"/>
        <v>10</v>
      </c>
      <c r="Y15" s="247">
        <f t="shared" si="6"/>
        <v>0.19607843137254902</v>
      </c>
      <c r="Z15" s="247">
        <f t="shared" si="7"/>
        <v>5.8823529411764701</v>
      </c>
      <c r="AA15" s="242">
        <v>1</v>
      </c>
      <c r="AB15" s="242">
        <v>13</v>
      </c>
      <c r="AC15" s="243">
        <f t="shared" si="0"/>
        <v>14</v>
      </c>
      <c r="AD15" s="247">
        <f t="shared" si="1"/>
        <v>71.400000000000006</v>
      </c>
      <c r="AE15" s="247">
        <v>14</v>
      </c>
      <c r="AF15" s="247">
        <f t="shared" si="8"/>
        <v>57.400000000000006</v>
      </c>
      <c r="AG15" s="247">
        <f t="shared" si="9"/>
        <v>23.52941176470588</v>
      </c>
      <c r="AH15" s="248">
        <f t="shared" si="2"/>
        <v>43717.4</v>
      </c>
      <c r="AI15" s="249">
        <f t="shared" si="3"/>
        <v>43660</v>
      </c>
      <c r="AJ15" s="249">
        <f t="shared" si="10"/>
        <v>43717.4</v>
      </c>
      <c r="AK15" s="253">
        <f t="shared" si="11"/>
        <v>2.7450980392156863</v>
      </c>
      <c r="AL15" s="253">
        <f t="shared" si="12"/>
        <v>11.254901960784313</v>
      </c>
      <c r="AM15" s="242">
        <v>1</v>
      </c>
      <c r="AN15" s="253">
        <f t="shared" si="13"/>
        <v>12.274509803921568</v>
      </c>
      <c r="AO15" s="253">
        <f t="shared" si="14"/>
        <v>260.58784313725482</v>
      </c>
      <c r="AP15" s="253">
        <f t="shared" si="15"/>
        <v>62.599999999999994</v>
      </c>
      <c r="AQ15" s="249">
        <f t="shared" si="16"/>
        <v>43780</v>
      </c>
      <c r="AR15" s="242"/>
      <c r="AS15" s="244"/>
    </row>
    <row r="16" spans="1:45" x14ac:dyDescent="0.25">
      <c r="A16" s="17">
        <v>317333</v>
      </c>
      <c r="B16" s="18" t="s">
        <v>558</v>
      </c>
      <c r="C16" s="18" t="s">
        <v>326</v>
      </c>
      <c r="D16" s="58">
        <v>22.39</v>
      </c>
      <c r="E16" s="57">
        <v>29.5</v>
      </c>
      <c r="F16" s="58">
        <v>59</v>
      </c>
      <c r="G16" s="261"/>
      <c r="H16" s="26"/>
      <c r="I16" s="26"/>
      <c r="J16" s="26"/>
      <c r="K16" s="26"/>
      <c r="L16" s="26"/>
      <c r="M16" s="26">
        <v>0</v>
      </c>
      <c r="N16" s="26">
        <v>2</v>
      </c>
      <c r="O16" s="26"/>
      <c r="P16" s="26"/>
      <c r="Q16" s="26"/>
      <c r="R16" s="26"/>
      <c r="S16" s="26"/>
      <c r="T16" s="260"/>
      <c r="U16" s="256">
        <f t="shared" si="4"/>
        <v>2</v>
      </c>
      <c r="V16" s="256">
        <v>3</v>
      </c>
      <c r="W16" s="260"/>
      <c r="X16" s="242">
        <f t="shared" si="5"/>
        <v>2</v>
      </c>
      <c r="Y16" s="247">
        <f t="shared" si="6"/>
        <v>3.9215686274509803E-2</v>
      </c>
      <c r="Z16" s="247">
        <f t="shared" si="7"/>
        <v>1.1764705882352942</v>
      </c>
      <c r="AA16" s="242">
        <v>1</v>
      </c>
      <c r="AB16" s="242">
        <v>11</v>
      </c>
      <c r="AC16" s="243">
        <f t="shared" si="0"/>
        <v>12</v>
      </c>
      <c r="AD16" s="247">
        <f t="shared" si="1"/>
        <v>306</v>
      </c>
      <c r="AE16" s="247">
        <v>14</v>
      </c>
      <c r="AF16" s="247">
        <f t="shared" si="8"/>
        <v>292</v>
      </c>
      <c r="AG16" s="247">
        <f t="shared" si="9"/>
        <v>4.7058823529411766</v>
      </c>
      <c r="AH16" s="248">
        <f t="shared" si="2"/>
        <v>43952</v>
      </c>
      <c r="AI16" s="249">
        <f t="shared" si="3"/>
        <v>43660</v>
      </c>
      <c r="AJ16" s="249">
        <f t="shared" si="10"/>
        <v>43952</v>
      </c>
      <c r="AK16" s="253">
        <f t="shared" si="11"/>
        <v>0.5490196078431373</v>
      </c>
      <c r="AL16" s="253">
        <f t="shared" si="12"/>
        <v>11.450980392156863</v>
      </c>
      <c r="AM16" s="242">
        <v>1</v>
      </c>
      <c r="AN16" s="253">
        <f t="shared" si="13"/>
        <v>0</v>
      </c>
      <c r="AO16" s="253">
        <f t="shared" si="14"/>
        <v>0</v>
      </c>
      <c r="AP16" s="253">
        <f t="shared" si="15"/>
        <v>0</v>
      </c>
      <c r="AQ16" s="249">
        <f t="shared" si="16"/>
        <v>43952</v>
      </c>
      <c r="AR16" s="242"/>
      <c r="AS16" s="244"/>
    </row>
    <row r="17" spans="1:45" x14ac:dyDescent="0.25">
      <c r="A17" s="17">
        <v>317335</v>
      </c>
      <c r="B17" s="18" t="s">
        <v>559</v>
      </c>
      <c r="C17" s="18" t="s">
        <v>327</v>
      </c>
      <c r="D17" s="58">
        <v>22.39</v>
      </c>
      <c r="E17" s="57">
        <v>29.5</v>
      </c>
      <c r="F17" s="58">
        <v>59</v>
      </c>
      <c r="G17" s="261"/>
      <c r="H17" s="26"/>
      <c r="I17" s="26"/>
      <c r="J17" s="26"/>
      <c r="K17" s="26"/>
      <c r="L17" s="26"/>
      <c r="M17" s="26">
        <v>0</v>
      </c>
      <c r="N17" s="26">
        <v>5</v>
      </c>
      <c r="O17" s="26"/>
      <c r="P17" s="26"/>
      <c r="Q17" s="26"/>
      <c r="R17" s="26"/>
      <c r="S17" s="26"/>
      <c r="T17" s="260"/>
      <c r="U17" s="256">
        <f t="shared" si="4"/>
        <v>2</v>
      </c>
      <c r="V17" s="256">
        <v>3</v>
      </c>
      <c r="W17" s="260"/>
      <c r="X17" s="242">
        <f t="shared" si="5"/>
        <v>5</v>
      </c>
      <c r="Y17" s="247">
        <f t="shared" si="6"/>
        <v>9.8039215686274508E-2</v>
      </c>
      <c r="Z17" s="247">
        <f t="shared" si="7"/>
        <v>2.9411764705882351</v>
      </c>
      <c r="AA17" s="242">
        <v>1</v>
      </c>
      <c r="AB17" s="242">
        <v>31</v>
      </c>
      <c r="AC17" s="243">
        <f t="shared" si="0"/>
        <v>32</v>
      </c>
      <c r="AD17" s="247">
        <f t="shared" si="1"/>
        <v>326.39999999999998</v>
      </c>
      <c r="AE17" s="247">
        <v>14</v>
      </c>
      <c r="AF17" s="247">
        <f t="shared" si="8"/>
        <v>312.39999999999998</v>
      </c>
      <c r="AG17" s="247">
        <f t="shared" si="9"/>
        <v>11.76470588235294</v>
      </c>
      <c r="AH17" s="248">
        <f t="shared" si="2"/>
        <v>43972.4</v>
      </c>
      <c r="AI17" s="249">
        <f t="shared" si="3"/>
        <v>43660</v>
      </c>
      <c r="AJ17" s="249">
        <f t="shared" si="10"/>
        <v>43972.4</v>
      </c>
      <c r="AK17" s="253">
        <f t="shared" si="11"/>
        <v>1.3725490196078431</v>
      </c>
      <c r="AL17" s="253">
        <f t="shared" si="12"/>
        <v>30.627450980392158</v>
      </c>
      <c r="AM17" s="242">
        <v>1</v>
      </c>
      <c r="AN17" s="253">
        <f t="shared" si="13"/>
        <v>0</v>
      </c>
      <c r="AO17" s="253">
        <f t="shared" si="14"/>
        <v>0</v>
      </c>
      <c r="AP17" s="253">
        <f t="shared" si="15"/>
        <v>0</v>
      </c>
      <c r="AQ17" s="249">
        <f t="shared" si="16"/>
        <v>43972.4</v>
      </c>
      <c r="AR17" s="242"/>
      <c r="AS17" s="244"/>
    </row>
    <row r="18" spans="1:45" x14ac:dyDescent="0.25">
      <c r="A18" s="17">
        <v>317336</v>
      </c>
      <c r="B18" s="18" t="s">
        <v>560</v>
      </c>
      <c r="C18" s="18" t="s">
        <v>328</v>
      </c>
      <c r="D18" s="58">
        <v>22.39</v>
      </c>
      <c r="E18" s="57">
        <v>29.5</v>
      </c>
      <c r="F18" s="58">
        <v>59</v>
      </c>
      <c r="G18" s="261"/>
      <c r="H18" s="26"/>
      <c r="I18" s="26"/>
      <c r="J18" s="26"/>
      <c r="K18" s="26"/>
      <c r="L18" s="26"/>
      <c r="M18" s="26">
        <v>2</v>
      </c>
      <c r="N18" s="26">
        <v>2</v>
      </c>
      <c r="O18" s="26"/>
      <c r="P18" s="26"/>
      <c r="Q18" s="26"/>
      <c r="R18" s="26"/>
      <c r="S18" s="26"/>
      <c r="T18" s="260"/>
      <c r="U18" s="256">
        <f t="shared" si="4"/>
        <v>2</v>
      </c>
      <c r="V18" s="256">
        <v>3</v>
      </c>
      <c r="W18" s="260"/>
      <c r="X18" s="242">
        <f t="shared" si="5"/>
        <v>4</v>
      </c>
      <c r="Y18" s="247">
        <f t="shared" si="6"/>
        <v>7.8431372549019607E-2</v>
      </c>
      <c r="Z18" s="247">
        <f t="shared" si="7"/>
        <v>2.3529411764705883</v>
      </c>
      <c r="AA18" s="242">
        <v>1</v>
      </c>
      <c r="AB18" s="242">
        <v>11</v>
      </c>
      <c r="AC18" s="243">
        <f t="shared" si="0"/>
        <v>12</v>
      </c>
      <c r="AD18" s="247">
        <f t="shared" si="1"/>
        <v>153</v>
      </c>
      <c r="AE18" s="247">
        <v>14</v>
      </c>
      <c r="AF18" s="247">
        <f t="shared" si="8"/>
        <v>139</v>
      </c>
      <c r="AG18" s="247">
        <f t="shared" si="9"/>
        <v>9.4117647058823533</v>
      </c>
      <c r="AH18" s="248">
        <f t="shared" si="2"/>
        <v>43799</v>
      </c>
      <c r="AI18" s="249">
        <f t="shared" si="3"/>
        <v>43660</v>
      </c>
      <c r="AJ18" s="249">
        <f t="shared" si="10"/>
        <v>43799</v>
      </c>
      <c r="AK18" s="253">
        <f t="shared" si="11"/>
        <v>1.0980392156862746</v>
      </c>
      <c r="AL18" s="253">
        <f t="shared" si="12"/>
        <v>10.901960784313726</v>
      </c>
      <c r="AM18" s="242">
        <v>1</v>
      </c>
      <c r="AN18" s="253">
        <f t="shared" si="13"/>
        <v>0</v>
      </c>
      <c r="AO18" s="253">
        <f t="shared" si="14"/>
        <v>0</v>
      </c>
      <c r="AP18" s="253">
        <f t="shared" si="15"/>
        <v>0</v>
      </c>
      <c r="AQ18" s="249">
        <f t="shared" si="16"/>
        <v>43799</v>
      </c>
      <c r="AR18" s="242"/>
      <c r="AS18" s="244"/>
    </row>
    <row r="19" spans="1:45" x14ac:dyDescent="0.25">
      <c r="A19" s="17">
        <v>317339</v>
      </c>
      <c r="B19" s="18" t="s">
        <v>561</v>
      </c>
      <c r="C19" s="18" t="s">
        <v>329</v>
      </c>
      <c r="D19" s="58">
        <v>22.39</v>
      </c>
      <c r="E19" s="57">
        <v>29.5</v>
      </c>
      <c r="F19" s="58">
        <v>59</v>
      </c>
      <c r="G19" s="261"/>
      <c r="H19" s="26"/>
      <c r="I19" s="26"/>
      <c r="J19" s="26"/>
      <c r="K19" s="26"/>
      <c r="L19" s="26"/>
      <c r="M19" s="26">
        <v>1</v>
      </c>
      <c r="N19" s="26">
        <v>5</v>
      </c>
      <c r="O19" s="26"/>
      <c r="P19" s="26"/>
      <c r="Q19" s="26"/>
      <c r="R19" s="26"/>
      <c r="S19" s="26"/>
      <c r="T19" s="260"/>
      <c r="U19" s="256">
        <f t="shared" si="4"/>
        <v>2</v>
      </c>
      <c r="V19" s="256">
        <v>3</v>
      </c>
      <c r="W19" s="260"/>
      <c r="X19" s="242">
        <f t="shared" si="5"/>
        <v>6</v>
      </c>
      <c r="Y19" s="247">
        <f t="shared" si="6"/>
        <v>0.11764705882352941</v>
      </c>
      <c r="Z19" s="247">
        <f t="shared" si="7"/>
        <v>3.5294117647058822</v>
      </c>
      <c r="AA19" s="242">
        <v>1</v>
      </c>
      <c r="AB19" s="242">
        <v>25</v>
      </c>
      <c r="AC19" s="243">
        <f t="shared" si="0"/>
        <v>26</v>
      </c>
      <c r="AD19" s="247">
        <f t="shared" si="1"/>
        <v>221</v>
      </c>
      <c r="AE19" s="247">
        <v>14</v>
      </c>
      <c r="AF19" s="247">
        <f t="shared" si="8"/>
        <v>207</v>
      </c>
      <c r="AG19" s="247">
        <f t="shared" si="9"/>
        <v>14.117647058823529</v>
      </c>
      <c r="AH19" s="248">
        <f t="shared" si="2"/>
        <v>43867</v>
      </c>
      <c r="AI19" s="249">
        <f t="shared" si="3"/>
        <v>43660</v>
      </c>
      <c r="AJ19" s="249">
        <f t="shared" si="10"/>
        <v>43867</v>
      </c>
      <c r="AK19" s="253">
        <f t="shared" si="11"/>
        <v>1.6470588235294117</v>
      </c>
      <c r="AL19" s="253">
        <f t="shared" si="12"/>
        <v>24.352941176470587</v>
      </c>
      <c r="AM19" s="242">
        <v>1</v>
      </c>
      <c r="AN19" s="253">
        <f t="shared" si="13"/>
        <v>0</v>
      </c>
      <c r="AO19" s="253">
        <f t="shared" si="14"/>
        <v>0</v>
      </c>
      <c r="AP19" s="253">
        <f t="shared" si="15"/>
        <v>0</v>
      </c>
      <c r="AQ19" s="249">
        <f t="shared" si="16"/>
        <v>43867</v>
      </c>
      <c r="AR19" s="242"/>
      <c r="AS19" s="244"/>
    </row>
    <row r="20" spans="1:45" x14ac:dyDescent="0.25">
      <c r="A20" s="17">
        <v>317343</v>
      </c>
      <c r="B20" s="18" t="s">
        <v>562</v>
      </c>
      <c r="C20" s="18" t="s">
        <v>330</v>
      </c>
      <c r="D20" s="58">
        <v>22.39</v>
      </c>
      <c r="E20" s="57">
        <v>29.5</v>
      </c>
      <c r="F20" s="58">
        <v>59</v>
      </c>
      <c r="G20" s="261"/>
      <c r="H20" s="26"/>
      <c r="I20" s="26"/>
      <c r="J20" s="26"/>
      <c r="K20" s="26"/>
      <c r="L20" s="26"/>
      <c r="M20" s="26">
        <v>0</v>
      </c>
      <c r="N20" s="26">
        <v>2</v>
      </c>
      <c r="O20" s="26"/>
      <c r="P20" s="26"/>
      <c r="Q20" s="26"/>
      <c r="R20" s="26"/>
      <c r="S20" s="26"/>
      <c r="T20" s="260"/>
      <c r="U20" s="256">
        <f t="shared" si="4"/>
        <v>2</v>
      </c>
      <c r="V20" s="256">
        <v>3</v>
      </c>
      <c r="W20" s="260"/>
      <c r="X20" s="242">
        <f t="shared" si="5"/>
        <v>2</v>
      </c>
      <c r="Y20" s="247">
        <f t="shared" si="6"/>
        <v>3.9215686274509803E-2</v>
      </c>
      <c r="Z20" s="247">
        <f t="shared" si="7"/>
        <v>1.1764705882352942</v>
      </c>
      <c r="AA20" s="242">
        <v>1</v>
      </c>
      <c r="AB20" s="242">
        <v>45</v>
      </c>
      <c r="AC20" s="243">
        <f t="shared" si="0"/>
        <v>46</v>
      </c>
      <c r="AD20" s="247">
        <f t="shared" si="1"/>
        <v>1173</v>
      </c>
      <c r="AE20" s="247">
        <v>14</v>
      </c>
      <c r="AF20" s="247">
        <f t="shared" si="8"/>
        <v>1159</v>
      </c>
      <c r="AG20" s="247">
        <f t="shared" si="9"/>
        <v>4.7058823529411766</v>
      </c>
      <c r="AH20" s="248">
        <f t="shared" si="2"/>
        <v>44819</v>
      </c>
      <c r="AI20" s="249">
        <f t="shared" si="3"/>
        <v>43660</v>
      </c>
      <c r="AJ20" s="249">
        <f t="shared" si="10"/>
        <v>44819</v>
      </c>
      <c r="AK20" s="253">
        <f t="shared" si="11"/>
        <v>0.5490196078431373</v>
      </c>
      <c r="AL20" s="253">
        <f t="shared" si="12"/>
        <v>45.450980392156865</v>
      </c>
      <c r="AM20" s="242">
        <v>1</v>
      </c>
      <c r="AN20" s="253">
        <f t="shared" si="13"/>
        <v>0</v>
      </c>
      <c r="AO20" s="253">
        <f t="shared" si="14"/>
        <v>0</v>
      </c>
      <c r="AP20" s="253">
        <f t="shared" si="15"/>
        <v>0</v>
      </c>
      <c r="AQ20" s="249">
        <f t="shared" si="16"/>
        <v>44819</v>
      </c>
      <c r="AR20" s="242"/>
      <c r="AS20" s="244"/>
    </row>
    <row r="21" spans="1:45" x14ac:dyDescent="0.25">
      <c r="A21" s="17">
        <v>317345</v>
      </c>
      <c r="B21" s="18" t="s">
        <v>563</v>
      </c>
      <c r="C21" s="18" t="s">
        <v>331</v>
      </c>
      <c r="D21" s="58">
        <v>22.39</v>
      </c>
      <c r="E21" s="57">
        <v>29.5</v>
      </c>
      <c r="F21" s="58">
        <v>59</v>
      </c>
      <c r="G21" s="261"/>
      <c r="H21" s="26"/>
      <c r="I21" s="26"/>
      <c r="J21" s="26"/>
      <c r="K21" s="26"/>
      <c r="L21" s="26"/>
      <c r="M21" s="26">
        <v>0</v>
      </c>
      <c r="N21" s="26">
        <v>4</v>
      </c>
      <c r="O21" s="26"/>
      <c r="P21" s="26"/>
      <c r="Q21" s="26"/>
      <c r="R21" s="26"/>
      <c r="S21" s="26"/>
      <c r="T21" s="260"/>
      <c r="U21" s="256">
        <f t="shared" si="4"/>
        <v>2</v>
      </c>
      <c r="V21" s="256">
        <v>3</v>
      </c>
      <c r="W21" s="260"/>
      <c r="X21" s="242">
        <f t="shared" si="5"/>
        <v>4</v>
      </c>
      <c r="Y21" s="247">
        <f t="shared" si="6"/>
        <v>7.8431372549019607E-2</v>
      </c>
      <c r="Z21" s="247">
        <f t="shared" si="7"/>
        <v>2.3529411764705883</v>
      </c>
      <c r="AA21" s="242">
        <v>1</v>
      </c>
      <c r="AB21" s="242">
        <v>31</v>
      </c>
      <c r="AC21" s="243">
        <f t="shared" si="0"/>
        <v>32</v>
      </c>
      <c r="AD21" s="247">
        <f t="shared" si="1"/>
        <v>408</v>
      </c>
      <c r="AE21" s="247">
        <v>14</v>
      </c>
      <c r="AF21" s="247">
        <f t="shared" si="8"/>
        <v>394</v>
      </c>
      <c r="AG21" s="247">
        <f t="shared" si="9"/>
        <v>9.4117647058823533</v>
      </c>
      <c r="AH21" s="248">
        <f t="shared" si="2"/>
        <v>44054</v>
      </c>
      <c r="AI21" s="249">
        <f t="shared" si="3"/>
        <v>43660</v>
      </c>
      <c r="AJ21" s="249">
        <f t="shared" si="10"/>
        <v>44054</v>
      </c>
      <c r="AK21" s="253">
        <f t="shared" si="11"/>
        <v>1.0980392156862746</v>
      </c>
      <c r="AL21" s="253">
        <f t="shared" si="12"/>
        <v>30.901960784313726</v>
      </c>
      <c r="AM21" s="242">
        <v>1</v>
      </c>
      <c r="AN21" s="253">
        <f t="shared" si="13"/>
        <v>0</v>
      </c>
      <c r="AO21" s="253">
        <f t="shared" si="14"/>
        <v>0</v>
      </c>
      <c r="AP21" s="253">
        <f t="shared" si="15"/>
        <v>0</v>
      </c>
      <c r="AQ21" s="249">
        <f t="shared" si="16"/>
        <v>44054</v>
      </c>
      <c r="AR21" s="242"/>
      <c r="AS21" s="244"/>
    </row>
    <row r="22" spans="1:45" x14ac:dyDescent="0.25">
      <c r="A22" s="17">
        <v>663479</v>
      </c>
      <c r="B22" s="18" t="s">
        <v>564</v>
      </c>
      <c r="C22" s="18" t="s">
        <v>332</v>
      </c>
      <c r="D22" s="58">
        <v>102.13</v>
      </c>
      <c r="E22" s="57">
        <v>150</v>
      </c>
      <c r="F22" s="58">
        <v>309</v>
      </c>
      <c r="G22" s="261"/>
      <c r="H22" s="26"/>
      <c r="I22" s="26"/>
      <c r="J22" s="26"/>
      <c r="K22" s="26"/>
      <c r="L22" s="26"/>
      <c r="M22" s="26">
        <v>0</v>
      </c>
      <c r="N22" s="26">
        <v>0</v>
      </c>
      <c r="O22" s="26"/>
      <c r="P22" s="26"/>
      <c r="Q22" s="26"/>
      <c r="R22" s="26"/>
      <c r="S22" s="26"/>
      <c r="T22" s="260"/>
      <c r="U22" s="256">
        <f t="shared" si="4"/>
        <v>2</v>
      </c>
      <c r="V22" s="256">
        <v>3</v>
      </c>
      <c r="W22" s="260"/>
      <c r="X22" s="242">
        <f t="shared" si="5"/>
        <v>0</v>
      </c>
      <c r="Y22" s="247">
        <f t="shared" si="6"/>
        <v>0</v>
      </c>
      <c r="Z22" s="247">
        <f t="shared" si="7"/>
        <v>0</v>
      </c>
      <c r="AA22" s="242">
        <v>1</v>
      </c>
      <c r="AB22" s="242">
        <v>54</v>
      </c>
      <c r="AC22" s="243">
        <f t="shared" si="0"/>
        <v>55</v>
      </c>
      <c r="AD22" s="247" t="str">
        <f t="shared" si="1"/>
        <v>Not Sold</v>
      </c>
      <c r="AE22" s="247">
        <v>14</v>
      </c>
      <c r="AF22" s="247" t="str">
        <f t="shared" si="8"/>
        <v>-</v>
      </c>
      <c r="AG22" s="247">
        <f t="shared" si="9"/>
        <v>0</v>
      </c>
      <c r="AH22" s="248" t="str">
        <f t="shared" si="2"/>
        <v>Not Sold</v>
      </c>
      <c r="AI22" s="249">
        <f t="shared" si="3"/>
        <v>43660</v>
      </c>
      <c r="AJ22" s="249">
        <f t="shared" si="10"/>
        <v>43660</v>
      </c>
      <c r="AK22" s="253">
        <f t="shared" si="11"/>
        <v>0</v>
      </c>
      <c r="AL22" s="253">
        <f t="shared" si="12"/>
        <v>55</v>
      </c>
      <c r="AM22" s="242">
        <v>1</v>
      </c>
      <c r="AN22" s="253">
        <f t="shared" si="13"/>
        <v>0</v>
      </c>
      <c r="AO22" s="253">
        <f t="shared" si="14"/>
        <v>0</v>
      </c>
      <c r="AP22" s="253" t="str">
        <f t="shared" si="15"/>
        <v>-</v>
      </c>
      <c r="AQ22" s="249" t="str">
        <f t="shared" si="16"/>
        <v>-</v>
      </c>
      <c r="AR22" s="242"/>
      <c r="AS22" s="244"/>
    </row>
    <row r="23" spans="1:45" x14ac:dyDescent="0.25">
      <c r="A23" s="17">
        <v>663480</v>
      </c>
      <c r="B23" s="18" t="s">
        <v>565</v>
      </c>
      <c r="C23" s="18" t="s">
        <v>333</v>
      </c>
      <c r="D23" s="58">
        <v>18.130000000000013</v>
      </c>
      <c r="E23" s="57">
        <v>49.5</v>
      </c>
      <c r="F23" s="58">
        <v>109</v>
      </c>
      <c r="G23" s="261"/>
      <c r="H23" s="26"/>
      <c r="I23" s="26"/>
      <c r="J23" s="26"/>
      <c r="K23" s="26"/>
      <c r="L23" s="26"/>
      <c r="M23" s="26">
        <v>0</v>
      </c>
      <c r="N23" s="26">
        <v>1</v>
      </c>
      <c r="O23" s="26"/>
      <c r="P23" s="26"/>
      <c r="Q23" s="26"/>
      <c r="R23" s="26"/>
      <c r="S23" s="26"/>
      <c r="T23" s="260"/>
      <c r="U23" s="256">
        <f t="shared" si="4"/>
        <v>2</v>
      </c>
      <c r="V23" s="256">
        <v>3</v>
      </c>
      <c r="W23" s="260"/>
      <c r="X23" s="242">
        <f t="shared" si="5"/>
        <v>1</v>
      </c>
      <c r="Y23" s="247">
        <f t="shared" si="6"/>
        <v>1.9607843137254902E-2</v>
      </c>
      <c r="Z23" s="247">
        <f t="shared" si="7"/>
        <v>0.58823529411764708</v>
      </c>
      <c r="AA23" s="242">
        <v>1</v>
      </c>
      <c r="AB23" s="242">
        <v>61</v>
      </c>
      <c r="AC23" s="243">
        <f t="shared" si="0"/>
        <v>62</v>
      </c>
      <c r="AD23" s="247">
        <f t="shared" si="1"/>
        <v>3162</v>
      </c>
      <c r="AE23" s="247">
        <v>14</v>
      </c>
      <c r="AF23" s="247">
        <f t="shared" si="8"/>
        <v>3148</v>
      </c>
      <c r="AG23" s="247">
        <f t="shared" si="9"/>
        <v>2.3529411764705883</v>
      </c>
      <c r="AH23" s="248">
        <f t="shared" si="2"/>
        <v>46808</v>
      </c>
      <c r="AI23" s="249">
        <f t="shared" si="3"/>
        <v>43660</v>
      </c>
      <c r="AJ23" s="249">
        <f t="shared" si="10"/>
        <v>46808</v>
      </c>
      <c r="AK23" s="253">
        <f t="shared" si="11"/>
        <v>0.27450980392156865</v>
      </c>
      <c r="AL23" s="253">
        <f t="shared" si="12"/>
        <v>61.725490196078432</v>
      </c>
      <c r="AM23" s="242">
        <v>1</v>
      </c>
      <c r="AN23" s="253">
        <f t="shared" si="13"/>
        <v>0</v>
      </c>
      <c r="AO23" s="253">
        <f t="shared" si="14"/>
        <v>0</v>
      </c>
      <c r="AP23" s="253">
        <f t="shared" si="15"/>
        <v>0</v>
      </c>
      <c r="AQ23" s="249">
        <f t="shared" si="16"/>
        <v>46808</v>
      </c>
      <c r="AR23" s="242"/>
      <c r="AS23" s="244"/>
    </row>
    <row r="24" spans="1:45" x14ac:dyDescent="0.25">
      <c r="A24" s="17">
        <v>663481</v>
      </c>
      <c r="B24" s="18" t="s">
        <v>566</v>
      </c>
      <c r="C24" s="18" t="s">
        <v>334</v>
      </c>
      <c r="D24" s="58">
        <v>18.13</v>
      </c>
      <c r="E24" s="57">
        <v>49.5</v>
      </c>
      <c r="F24" s="58">
        <v>109</v>
      </c>
      <c r="G24" s="261"/>
      <c r="H24" s="26"/>
      <c r="I24" s="26"/>
      <c r="J24" s="26"/>
      <c r="K24" s="26"/>
      <c r="L24" s="26"/>
      <c r="M24" s="26">
        <v>0</v>
      </c>
      <c r="N24" s="26">
        <v>1</v>
      </c>
      <c r="O24" s="26"/>
      <c r="P24" s="26"/>
      <c r="Q24" s="26"/>
      <c r="R24" s="26"/>
      <c r="S24" s="26"/>
      <c r="T24" s="260"/>
      <c r="U24" s="256">
        <f t="shared" si="4"/>
        <v>2</v>
      </c>
      <c r="V24" s="256">
        <v>3</v>
      </c>
      <c r="W24" s="260"/>
      <c r="X24" s="242">
        <f t="shared" si="5"/>
        <v>1</v>
      </c>
      <c r="Y24" s="247">
        <f t="shared" si="6"/>
        <v>1.9607843137254902E-2</v>
      </c>
      <c r="Z24" s="247">
        <f t="shared" si="7"/>
        <v>0.58823529411764708</v>
      </c>
      <c r="AA24" s="242">
        <v>1</v>
      </c>
      <c r="AB24" s="242">
        <v>61</v>
      </c>
      <c r="AC24" s="243">
        <f t="shared" si="0"/>
        <v>62</v>
      </c>
      <c r="AD24" s="247">
        <f t="shared" si="1"/>
        <v>3162</v>
      </c>
      <c r="AE24" s="247">
        <v>14</v>
      </c>
      <c r="AF24" s="247">
        <f t="shared" si="8"/>
        <v>3148</v>
      </c>
      <c r="AG24" s="247">
        <f t="shared" si="9"/>
        <v>2.3529411764705883</v>
      </c>
      <c r="AH24" s="248">
        <f t="shared" si="2"/>
        <v>46808</v>
      </c>
      <c r="AI24" s="249">
        <f t="shared" si="3"/>
        <v>43660</v>
      </c>
      <c r="AJ24" s="249">
        <f t="shared" si="10"/>
        <v>46808</v>
      </c>
      <c r="AK24" s="253">
        <f t="shared" si="11"/>
        <v>0.27450980392156865</v>
      </c>
      <c r="AL24" s="253">
        <f t="shared" si="12"/>
        <v>61.725490196078432</v>
      </c>
      <c r="AM24" s="242">
        <v>1</v>
      </c>
      <c r="AN24" s="253">
        <f t="shared" si="13"/>
        <v>0</v>
      </c>
      <c r="AO24" s="253">
        <f t="shared" si="14"/>
        <v>0</v>
      </c>
      <c r="AP24" s="253">
        <f t="shared" si="15"/>
        <v>0</v>
      </c>
      <c r="AQ24" s="249">
        <f t="shared" si="16"/>
        <v>46808</v>
      </c>
      <c r="AR24" s="242"/>
      <c r="AS24" s="244"/>
    </row>
    <row r="25" spans="1:45" x14ac:dyDescent="0.25">
      <c r="A25" s="17">
        <v>663501</v>
      </c>
      <c r="B25" s="18" t="s">
        <v>567</v>
      </c>
      <c r="C25" s="18" t="s">
        <v>335</v>
      </c>
      <c r="D25" s="58">
        <v>66.22</v>
      </c>
      <c r="E25" s="57">
        <v>114.5</v>
      </c>
      <c r="F25" s="58">
        <v>239</v>
      </c>
      <c r="G25" s="261"/>
      <c r="H25" s="26"/>
      <c r="I25" s="26"/>
      <c r="J25" s="26"/>
      <c r="K25" s="26"/>
      <c r="L25" s="26"/>
      <c r="M25" s="26">
        <v>0</v>
      </c>
      <c r="N25" s="26">
        <v>0</v>
      </c>
      <c r="O25" s="26"/>
      <c r="P25" s="26"/>
      <c r="Q25" s="26"/>
      <c r="R25" s="26"/>
      <c r="S25" s="26"/>
      <c r="T25" s="260"/>
      <c r="U25" s="256">
        <f t="shared" si="4"/>
        <v>2</v>
      </c>
      <c r="V25" s="256">
        <v>3</v>
      </c>
      <c r="W25" s="260"/>
      <c r="X25" s="242">
        <f t="shared" si="5"/>
        <v>0</v>
      </c>
      <c r="Y25" s="247">
        <f t="shared" si="6"/>
        <v>0</v>
      </c>
      <c r="Z25" s="247">
        <f t="shared" si="7"/>
        <v>0</v>
      </c>
      <c r="AA25" s="242">
        <v>1</v>
      </c>
      <c r="AB25" s="242">
        <v>0</v>
      </c>
      <c r="AC25" s="243">
        <f t="shared" si="0"/>
        <v>1</v>
      </c>
      <c r="AD25" s="247" t="str">
        <f>IFERROR(AC25/Y25,"Not Sold")</f>
        <v>Not Sold</v>
      </c>
      <c r="AE25" s="247">
        <v>14</v>
      </c>
      <c r="AF25" s="247" t="str">
        <f t="shared" si="8"/>
        <v>-</v>
      </c>
      <c r="AG25" s="247">
        <f t="shared" si="9"/>
        <v>0</v>
      </c>
      <c r="AH25" s="248" t="str">
        <f t="shared" si="2"/>
        <v>Not Sold</v>
      </c>
      <c r="AI25" s="249">
        <f t="shared" si="3"/>
        <v>43660</v>
      </c>
      <c r="AJ25" s="249">
        <f t="shared" si="10"/>
        <v>43660</v>
      </c>
      <c r="AK25" s="253">
        <f t="shared" si="11"/>
        <v>0</v>
      </c>
      <c r="AL25" s="253">
        <f t="shared" si="12"/>
        <v>1</v>
      </c>
      <c r="AM25" s="242">
        <v>1</v>
      </c>
      <c r="AN25" s="253">
        <f t="shared" si="13"/>
        <v>0</v>
      </c>
      <c r="AO25" s="253">
        <f t="shared" si="14"/>
        <v>0</v>
      </c>
      <c r="AP25" s="253" t="str">
        <f t="shared" si="15"/>
        <v>-</v>
      </c>
      <c r="AQ25" s="249" t="str">
        <f t="shared" si="16"/>
        <v>-</v>
      </c>
      <c r="AR25" s="242"/>
      <c r="AS25" s="244"/>
    </row>
    <row r="26" spans="1:45" x14ac:dyDescent="0.25">
      <c r="A26" s="17">
        <v>665858</v>
      </c>
      <c r="B26" s="18" t="s">
        <v>568</v>
      </c>
      <c r="C26" s="18" t="s">
        <v>336</v>
      </c>
      <c r="D26" s="58">
        <v>66.220000000000013</v>
      </c>
      <c r="E26" s="57">
        <v>114.5</v>
      </c>
      <c r="F26" s="58">
        <v>239</v>
      </c>
      <c r="G26" s="261"/>
      <c r="H26" s="26"/>
      <c r="I26" s="26"/>
      <c r="J26" s="26"/>
      <c r="K26" s="26"/>
      <c r="L26" s="26"/>
      <c r="M26" s="26">
        <v>4</v>
      </c>
      <c r="N26" s="26">
        <v>3</v>
      </c>
      <c r="O26" s="26"/>
      <c r="P26" s="26"/>
      <c r="Q26" s="26"/>
      <c r="R26" s="26"/>
      <c r="S26" s="26"/>
      <c r="T26" s="260"/>
      <c r="U26" s="256">
        <f t="shared" si="4"/>
        <v>2</v>
      </c>
      <c r="V26" s="256">
        <v>3</v>
      </c>
      <c r="W26" s="260"/>
      <c r="X26" s="242">
        <f t="shared" si="5"/>
        <v>7</v>
      </c>
      <c r="Y26" s="247">
        <f t="shared" si="6"/>
        <v>0.13725490196078433</v>
      </c>
      <c r="Z26" s="247">
        <f t="shared" si="7"/>
        <v>4.1176470588235299</v>
      </c>
      <c r="AA26" s="242">
        <v>1</v>
      </c>
      <c r="AB26" s="242">
        <v>3</v>
      </c>
      <c r="AC26" s="243">
        <f t="shared" si="0"/>
        <v>4</v>
      </c>
      <c r="AD26" s="247">
        <f t="shared" ref="AD26:AD89" si="17">IFERROR(AC26/Y26,"Not Sold")</f>
        <v>29.142857142857139</v>
      </c>
      <c r="AE26" s="247">
        <v>14</v>
      </c>
      <c r="AF26" s="247">
        <f t="shared" si="8"/>
        <v>15.142857142857139</v>
      </c>
      <c r="AG26" s="247">
        <f t="shared" si="9"/>
        <v>16.47058823529412</v>
      </c>
      <c r="AH26" s="248">
        <f t="shared" si="2"/>
        <v>43675.142857142855</v>
      </c>
      <c r="AI26" s="249">
        <f t="shared" si="3"/>
        <v>43660</v>
      </c>
      <c r="AJ26" s="249">
        <f t="shared" si="10"/>
        <v>43675.142857142855</v>
      </c>
      <c r="AK26" s="253">
        <f t="shared" si="11"/>
        <v>1.9215686274509807</v>
      </c>
      <c r="AL26" s="253">
        <f t="shared" si="12"/>
        <v>2.0784313725490193</v>
      </c>
      <c r="AM26" s="242">
        <v>1</v>
      </c>
      <c r="AN26" s="253">
        <f t="shared" si="13"/>
        <v>14.3921568627451</v>
      </c>
      <c r="AO26" s="253">
        <f t="shared" si="14"/>
        <v>953.04862745098069</v>
      </c>
      <c r="AP26" s="253">
        <f t="shared" si="15"/>
        <v>104.85714285714286</v>
      </c>
      <c r="AQ26" s="249">
        <f t="shared" si="16"/>
        <v>43780</v>
      </c>
      <c r="AR26" s="242"/>
      <c r="AS26" s="244"/>
    </row>
    <row r="27" spans="1:45" x14ac:dyDescent="0.25">
      <c r="A27" s="17">
        <v>665859</v>
      </c>
      <c r="B27" s="18" t="s">
        <v>569</v>
      </c>
      <c r="C27" s="18" t="s">
        <v>337</v>
      </c>
      <c r="D27" s="58">
        <v>30.820000000000391</v>
      </c>
      <c r="E27" s="57">
        <v>69.5</v>
      </c>
      <c r="F27" s="58">
        <v>149</v>
      </c>
      <c r="G27" s="261"/>
      <c r="H27" s="26"/>
      <c r="I27" s="26"/>
      <c r="J27" s="26"/>
      <c r="K27" s="26"/>
      <c r="L27" s="26"/>
      <c r="M27" s="26">
        <v>0</v>
      </c>
      <c r="N27" s="26">
        <v>8</v>
      </c>
      <c r="O27" s="26"/>
      <c r="P27" s="26"/>
      <c r="Q27" s="26"/>
      <c r="R27" s="26"/>
      <c r="S27" s="26"/>
      <c r="T27" s="260"/>
      <c r="U27" s="256">
        <f t="shared" si="4"/>
        <v>2</v>
      </c>
      <c r="V27" s="256">
        <v>3</v>
      </c>
      <c r="W27" s="260"/>
      <c r="X27" s="242">
        <f t="shared" si="5"/>
        <v>8</v>
      </c>
      <c r="Y27" s="247">
        <f t="shared" si="6"/>
        <v>0.15686274509803921</v>
      </c>
      <c r="Z27" s="247">
        <f t="shared" si="7"/>
        <v>4.7058823529411766</v>
      </c>
      <c r="AA27" s="242">
        <v>1</v>
      </c>
      <c r="AB27" s="242">
        <v>44</v>
      </c>
      <c r="AC27" s="243">
        <f t="shared" si="0"/>
        <v>45</v>
      </c>
      <c r="AD27" s="247">
        <f t="shared" si="17"/>
        <v>286.875</v>
      </c>
      <c r="AE27" s="247">
        <v>14</v>
      </c>
      <c r="AF27" s="247">
        <f t="shared" si="8"/>
        <v>272.875</v>
      </c>
      <c r="AG27" s="247">
        <f t="shared" si="9"/>
        <v>18.823529411764707</v>
      </c>
      <c r="AH27" s="248">
        <f t="shared" si="2"/>
        <v>43932.875</v>
      </c>
      <c r="AI27" s="249">
        <f t="shared" si="3"/>
        <v>43660</v>
      </c>
      <c r="AJ27" s="249">
        <f t="shared" si="10"/>
        <v>43932.875</v>
      </c>
      <c r="AK27" s="253">
        <f t="shared" si="11"/>
        <v>2.1960784313725492</v>
      </c>
      <c r="AL27" s="253">
        <f t="shared" si="12"/>
        <v>42.803921568627452</v>
      </c>
      <c r="AM27" s="242">
        <v>1</v>
      </c>
      <c r="AN27" s="253">
        <f t="shared" si="13"/>
        <v>0</v>
      </c>
      <c r="AO27" s="253">
        <f t="shared" si="14"/>
        <v>0</v>
      </c>
      <c r="AP27" s="253">
        <f t="shared" si="15"/>
        <v>0</v>
      </c>
      <c r="AQ27" s="249">
        <f t="shared" si="16"/>
        <v>43932.875</v>
      </c>
      <c r="AR27" s="242"/>
      <c r="AS27" s="244"/>
    </row>
    <row r="28" spans="1:45" x14ac:dyDescent="0.25">
      <c r="A28" s="17">
        <v>665860</v>
      </c>
      <c r="B28" s="18" t="s">
        <v>570</v>
      </c>
      <c r="C28" s="18" t="s">
        <v>338</v>
      </c>
      <c r="D28" s="58">
        <v>27.19</v>
      </c>
      <c r="E28" s="57">
        <v>69.5</v>
      </c>
      <c r="F28" s="58">
        <v>149</v>
      </c>
      <c r="G28" s="261"/>
      <c r="H28" s="26"/>
      <c r="I28" s="26"/>
      <c r="J28" s="26"/>
      <c r="K28" s="26"/>
      <c r="L28" s="26"/>
      <c r="M28" s="26">
        <v>0</v>
      </c>
      <c r="N28" s="26">
        <v>7</v>
      </c>
      <c r="O28" s="26"/>
      <c r="P28" s="26"/>
      <c r="Q28" s="26"/>
      <c r="R28" s="26"/>
      <c r="S28" s="26"/>
      <c r="T28" s="260"/>
      <c r="U28" s="256">
        <f t="shared" si="4"/>
        <v>2</v>
      </c>
      <c r="V28" s="256">
        <v>3</v>
      </c>
      <c r="W28" s="260"/>
      <c r="X28" s="242">
        <f t="shared" si="5"/>
        <v>7</v>
      </c>
      <c r="Y28" s="247">
        <f t="shared" si="6"/>
        <v>0.13725490196078433</v>
      </c>
      <c r="Z28" s="247">
        <f t="shared" si="7"/>
        <v>4.1176470588235299</v>
      </c>
      <c r="AA28" s="242">
        <v>1</v>
      </c>
      <c r="AB28" s="242">
        <v>57</v>
      </c>
      <c r="AC28" s="243">
        <f t="shared" si="0"/>
        <v>58</v>
      </c>
      <c r="AD28" s="247">
        <f t="shared" si="17"/>
        <v>422.57142857142856</v>
      </c>
      <c r="AE28" s="247">
        <v>14</v>
      </c>
      <c r="AF28" s="247">
        <f t="shared" si="8"/>
        <v>408.57142857142856</v>
      </c>
      <c r="AG28" s="247">
        <f t="shared" si="9"/>
        <v>16.47058823529412</v>
      </c>
      <c r="AH28" s="248">
        <f t="shared" si="2"/>
        <v>44068.571428571428</v>
      </c>
      <c r="AI28" s="249">
        <f t="shared" si="3"/>
        <v>43660</v>
      </c>
      <c r="AJ28" s="249">
        <f t="shared" si="10"/>
        <v>44068.571428571428</v>
      </c>
      <c r="AK28" s="253">
        <f t="shared" si="11"/>
        <v>1.9215686274509807</v>
      </c>
      <c r="AL28" s="253">
        <f t="shared" si="12"/>
        <v>56.078431372549019</v>
      </c>
      <c r="AM28" s="242">
        <v>1</v>
      </c>
      <c r="AN28" s="253">
        <f t="shared" si="13"/>
        <v>0</v>
      </c>
      <c r="AO28" s="253">
        <f t="shared" si="14"/>
        <v>0</v>
      </c>
      <c r="AP28" s="253">
        <f t="shared" si="15"/>
        <v>0</v>
      </c>
      <c r="AQ28" s="249">
        <f t="shared" si="16"/>
        <v>44068.571428571428</v>
      </c>
      <c r="AR28" s="242"/>
      <c r="AS28" s="244"/>
    </row>
    <row r="29" spans="1:45" x14ac:dyDescent="0.25">
      <c r="A29" s="17">
        <v>665862</v>
      </c>
      <c r="B29" s="18" t="s">
        <v>571</v>
      </c>
      <c r="C29" s="18" t="s">
        <v>339</v>
      </c>
      <c r="D29" s="58">
        <v>23.570000000000004</v>
      </c>
      <c r="E29" s="57">
        <v>49.5</v>
      </c>
      <c r="F29" s="58">
        <v>109</v>
      </c>
      <c r="G29" s="261"/>
      <c r="H29" s="26"/>
      <c r="I29" s="26"/>
      <c r="J29" s="26"/>
      <c r="K29" s="26"/>
      <c r="L29" s="26"/>
      <c r="M29" s="26">
        <v>1</v>
      </c>
      <c r="N29" s="26">
        <v>5</v>
      </c>
      <c r="O29" s="26"/>
      <c r="P29" s="26"/>
      <c r="Q29" s="26"/>
      <c r="R29" s="26"/>
      <c r="S29" s="26"/>
      <c r="T29" s="260"/>
      <c r="U29" s="256">
        <f t="shared" si="4"/>
        <v>2</v>
      </c>
      <c r="V29" s="256">
        <v>3</v>
      </c>
      <c r="W29" s="260"/>
      <c r="X29" s="242">
        <f t="shared" si="5"/>
        <v>6</v>
      </c>
      <c r="Y29" s="247">
        <f t="shared" si="6"/>
        <v>0.11764705882352941</v>
      </c>
      <c r="Z29" s="247">
        <f t="shared" si="7"/>
        <v>3.5294117647058822</v>
      </c>
      <c r="AA29" s="242">
        <v>1</v>
      </c>
      <c r="AB29" s="242">
        <v>28</v>
      </c>
      <c r="AC29" s="243">
        <f t="shared" si="0"/>
        <v>29</v>
      </c>
      <c r="AD29" s="247">
        <f t="shared" si="17"/>
        <v>246.5</v>
      </c>
      <c r="AE29" s="247">
        <v>14</v>
      </c>
      <c r="AF29" s="247">
        <f t="shared" si="8"/>
        <v>232.5</v>
      </c>
      <c r="AG29" s="247">
        <f t="shared" si="9"/>
        <v>14.117647058823529</v>
      </c>
      <c r="AH29" s="248">
        <f t="shared" si="2"/>
        <v>43892.5</v>
      </c>
      <c r="AI29" s="249">
        <f t="shared" si="3"/>
        <v>43660</v>
      </c>
      <c r="AJ29" s="249">
        <f t="shared" si="10"/>
        <v>43892.5</v>
      </c>
      <c r="AK29" s="253">
        <f t="shared" si="11"/>
        <v>1.6470588235294117</v>
      </c>
      <c r="AL29" s="253">
        <f t="shared" si="12"/>
        <v>27.352941176470587</v>
      </c>
      <c r="AM29" s="242">
        <v>1</v>
      </c>
      <c r="AN29" s="253">
        <f t="shared" si="13"/>
        <v>0</v>
      </c>
      <c r="AO29" s="253">
        <f t="shared" si="14"/>
        <v>0</v>
      </c>
      <c r="AP29" s="253">
        <f t="shared" si="15"/>
        <v>0</v>
      </c>
      <c r="AQ29" s="249">
        <f t="shared" si="16"/>
        <v>43892.5</v>
      </c>
      <c r="AR29" s="242"/>
      <c r="AS29" s="244"/>
    </row>
    <row r="30" spans="1:45" x14ac:dyDescent="0.25">
      <c r="A30" s="17">
        <v>671807</v>
      </c>
      <c r="B30" s="18" t="s">
        <v>572</v>
      </c>
      <c r="C30" s="18" t="s">
        <v>340</v>
      </c>
      <c r="D30" s="58">
        <v>23.569999999999997</v>
      </c>
      <c r="E30" s="57">
        <v>49.5</v>
      </c>
      <c r="F30" s="58">
        <v>109</v>
      </c>
      <c r="G30" s="261"/>
      <c r="H30" s="26"/>
      <c r="I30" s="26"/>
      <c r="J30" s="26"/>
      <c r="K30" s="26"/>
      <c r="L30" s="26"/>
      <c r="M30" s="26">
        <v>0</v>
      </c>
      <c r="N30" s="26">
        <v>1</v>
      </c>
      <c r="O30" s="26"/>
      <c r="P30" s="26"/>
      <c r="Q30" s="26"/>
      <c r="R30" s="26"/>
      <c r="S30" s="26"/>
      <c r="T30" s="260"/>
      <c r="U30" s="256">
        <f t="shared" si="4"/>
        <v>2</v>
      </c>
      <c r="V30" s="256">
        <v>3</v>
      </c>
      <c r="W30" s="260"/>
      <c r="X30" s="242">
        <f t="shared" si="5"/>
        <v>1</v>
      </c>
      <c r="Y30" s="247">
        <f t="shared" si="6"/>
        <v>1.9607843137254902E-2</v>
      </c>
      <c r="Z30" s="247">
        <f t="shared" si="7"/>
        <v>0.58823529411764708</v>
      </c>
      <c r="AA30" s="242">
        <v>1</v>
      </c>
      <c r="AB30" s="242">
        <v>36</v>
      </c>
      <c r="AC30" s="243">
        <f t="shared" si="0"/>
        <v>37</v>
      </c>
      <c r="AD30" s="247">
        <f t="shared" si="17"/>
        <v>1887</v>
      </c>
      <c r="AE30" s="247">
        <v>14</v>
      </c>
      <c r="AF30" s="247">
        <f t="shared" si="8"/>
        <v>1873</v>
      </c>
      <c r="AG30" s="247">
        <f t="shared" si="9"/>
        <v>2.3529411764705883</v>
      </c>
      <c r="AH30" s="248">
        <f t="shared" si="2"/>
        <v>45533</v>
      </c>
      <c r="AI30" s="249">
        <f t="shared" si="3"/>
        <v>43660</v>
      </c>
      <c r="AJ30" s="249">
        <f t="shared" si="10"/>
        <v>45533</v>
      </c>
      <c r="AK30" s="253">
        <f t="shared" si="11"/>
        <v>0.27450980392156865</v>
      </c>
      <c r="AL30" s="253">
        <f t="shared" si="12"/>
        <v>36.725490196078432</v>
      </c>
      <c r="AM30" s="242">
        <v>1</v>
      </c>
      <c r="AN30" s="253">
        <f t="shared" si="13"/>
        <v>0</v>
      </c>
      <c r="AO30" s="253">
        <f t="shared" si="14"/>
        <v>0</v>
      </c>
      <c r="AP30" s="253">
        <f t="shared" si="15"/>
        <v>0</v>
      </c>
      <c r="AQ30" s="249">
        <f t="shared" si="16"/>
        <v>45533</v>
      </c>
      <c r="AR30" s="242"/>
      <c r="AS30" s="244"/>
    </row>
    <row r="31" spans="1:45" x14ac:dyDescent="0.25">
      <c r="A31" s="17">
        <v>671812</v>
      </c>
      <c r="B31" s="18" t="s">
        <v>573</v>
      </c>
      <c r="C31" s="18" t="s">
        <v>341</v>
      </c>
      <c r="D31" s="58">
        <v>88.91</v>
      </c>
      <c r="E31" s="57">
        <v>144.5</v>
      </c>
      <c r="F31" s="58">
        <v>299</v>
      </c>
      <c r="G31" s="261"/>
      <c r="H31" s="26"/>
      <c r="I31" s="26"/>
      <c r="J31" s="26"/>
      <c r="K31" s="26"/>
      <c r="L31" s="26"/>
      <c r="M31" s="26">
        <v>0</v>
      </c>
      <c r="N31" s="26">
        <v>0</v>
      </c>
      <c r="O31" s="26"/>
      <c r="P31" s="26"/>
      <c r="Q31" s="26"/>
      <c r="R31" s="26"/>
      <c r="S31" s="26"/>
      <c r="T31" s="260"/>
      <c r="U31" s="256">
        <f t="shared" si="4"/>
        <v>2</v>
      </c>
      <c r="V31" s="256">
        <v>3</v>
      </c>
      <c r="W31" s="260"/>
      <c r="X31" s="242">
        <f t="shared" si="5"/>
        <v>0</v>
      </c>
      <c r="Y31" s="247">
        <f t="shared" si="6"/>
        <v>0</v>
      </c>
      <c r="Z31" s="247">
        <f t="shared" si="7"/>
        <v>0</v>
      </c>
      <c r="AA31" s="242">
        <v>1</v>
      </c>
      <c r="AB31" s="242">
        <v>0</v>
      </c>
      <c r="AC31" s="243">
        <f t="shared" si="0"/>
        <v>1</v>
      </c>
      <c r="AD31" s="247" t="str">
        <f t="shared" si="17"/>
        <v>Not Sold</v>
      </c>
      <c r="AE31" s="247">
        <v>14</v>
      </c>
      <c r="AF31" s="247" t="str">
        <f t="shared" si="8"/>
        <v>-</v>
      </c>
      <c r="AG31" s="247">
        <f t="shared" si="9"/>
        <v>0</v>
      </c>
      <c r="AH31" s="248" t="str">
        <f t="shared" si="2"/>
        <v>Not Sold</v>
      </c>
      <c r="AI31" s="249">
        <f t="shared" si="3"/>
        <v>43660</v>
      </c>
      <c r="AJ31" s="249">
        <f t="shared" si="10"/>
        <v>43660</v>
      </c>
      <c r="AK31" s="253">
        <f t="shared" si="11"/>
        <v>0</v>
      </c>
      <c r="AL31" s="253">
        <f t="shared" si="12"/>
        <v>1</v>
      </c>
      <c r="AM31" s="242">
        <v>1</v>
      </c>
      <c r="AN31" s="253">
        <f t="shared" si="13"/>
        <v>0</v>
      </c>
      <c r="AO31" s="253">
        <f t="shared" si="14"/>
        <v>0</v>
      </c>
      <c r="AP31" s="253" t="str">
        <f t="shared" si="15"/>
        <v>-</v>
      </c>
      <c r="AQ31" s="249" t="str">
        <f t="shared" si="16"/>
        <v>-</v>
      </c>
      <c r="AR31" s="242"/>
      <c r="AS31" s="244"/>
    </row>
    <row r="32" spans="1:45" x14ac:dyDescent="0.25">
      <c r="A32" s="17">
        <v>674011</v>
      </c>
      <c r="B32" s="18" t="s">
        <v>574</v>
      </c>
      <c r="C32" s="18" t="s">
        <v>342</v>
      </c>
      <c r="D32" s="58">
        <v>45.32</v>
      </c>
      <c r="E32" s="57">
        <v>74.5</v>
      </c>
      <c r="F32" s="58">
        <v>159</v>
      </c>
      <c r="G32" s="261"/>
      <c r="H32" s="26"/>
      <c r="I32" s="26"/>
      <c r="J32" s="26"/>
      <c r="K32" s="26"/>
      <c r="L32" s="26"/>
      <c r="M32" s="26">
        <v>0</v>
      </c>
      <c r="N32" s="26">
        <v>0</v>
      </c>
      <c r="O32" s="26"/>
      <c r="P32" s="26"/>
      <c r="Q32" s="26"/>
      <c r="R32" s="26"/>
      <c r="S32" s="26"/>
      <c r="T32" s="260"/>
      <c r="U32" s="256">
        <f t="shared" si="4"/>
        <v>2</v>
      </c>
      <c r="V32" s="256">
        <v>3</v>
      </c>
      <c r="W32" s="260"/>
      <c r="X32" s="242">
        <f t="shared" si="5"/>
        <v>0</v>
      </c>
      <c r="Y32" s="247">
        <f t="shared" si="6"/>
        <v>0</v>
      </c>
      <c r="Z32" s="247">
        <f t="shared" si="7"/>
        <v>0</v>
      </c>
      <c r="AA32" s="242">
        <v>1</v>
      </c>
      <c r="AB32" s="242">
        <v>0</v>
      </c>
      <c r="AC32" s="243">
        <f t="shared" si="0"/>
        <v>1</v>
      </c>
      <c r="AD32" s="247" t="str">
        <f t="shared" si="17"/>
        <v>Not Sold</v>
      </c>
      <c r="AE32" s="247">
        <v>14</v>
      </c>
      <c r="AF32" s="247" t="str">
        <f t="shared" si="8"/>
        <v>-</v>
      </c>
      <c r="AG32" s="247">
        <f t="shared" si="9"/>
        <v>0</v>
      </c>
      <c r="AH32" s="248" t="str">
        <f t="shared" si="2"/>
        <v>Not Sold</v>
      </c>
      <c r="AI32" s="249">
        <f t="shared" si="3"/>
        <v>43660</v>
      </c>
      <c r="AJ32" s="249">
        <f t="shared" si="10"/>
        <v>43660</v>
      </c>
      <c r="AK32" s="253">
        <f t="shared" si="11"/>
        <v>0</v>
      </c>
      <c r="AL32" s="253">
        <f t="shared" si="12"/>
        <v>1</v>
      </c>
      <c r="AM32" s="242">
        <v>1</v>
      </c>
      <c r="AN32" s="253">
        <f t="shared" si="13"/>
        <v>0</v>
      </c>
      <c r="AO32" s="253">
        <f t="shared" si="14"/>
        <v>0</v>
      </c>
      <c r="AP32" s="253" t="str">
        <f t="shared" si="15"/>
        <v>-</v>
      </c>
      <c r="AQ32" s="249" t="str">
        <f t="shared" si="16"/>
        <v>-</v>
      </c>
      <c r="AR32" s="242"/>
      <c r="AS32" s="244"/>
    </row>
    <row r="33" spans="1:45" x14ac:dyDescent="0.25">
      <c r="A33" s="17">
        <v>676636</v>
      </c>
      <c r="B33" s="18" t="s">
        <v>575</v>
      </c>
      <c r="C33" s="18" t="s">
        <v>343</v>
      </c>
      <c r="D33" s="58">
        <v>45.32</v>
      </c>
      <c r="E33" s="57">
        <v>74.5</v>
      </c>
      <c r="F33" s="58">
        <v>159</v>
      </c>
      <c r="G33" s="261"/>
      <c r="H33" s="26"/>
      <c r="I33" s="26"/>
      <c r="J33" s="26"/>
      <c r="K33" s="26"/>
      <c r="L33" s="26"/>
      <c r="M33" s="26">
        <v>0</v>
      </c>
      <c r="N33" s="26">
        <v>2</v>
      </c>
      <c r="O33" s="26"/>
      <c r="P33" s="26"/>
      <c r="Q33" s="26"/>
      <c r="R33" s="26"/>
      <c r="S33" s="26"/>
      <c r="T33" s="260"/>
      <c r="U33" s="256">
        <f t="shared" si="4"/>
        <v>2</v>
      </c>
      <c r="V33" s="256">
        <v>3</v>
      </c>
      <c r="W33" s="260"/>
      <c r="X33" s="242">
        <f t="shared" si="5"/>
        <v>2</v>
      </c>
      <c r="Y33" s="247">
        <f t="shared" si="6"/>
        <v>3.9215686274509803E-2</v>
      </c>
      <c r="Z33" s="247">
        <f t="shared" si="7"/>
        <v>1.1764705882352942</v>
      </c>
      <c r="AA33" s="242">
        <v>1</v>
      </c>
      <c r="AB33" s="242">
        <v>58</v>
      </c>
      <c r="AC33" s="243">
        <f t="shared" si="0"/>
        <v>59</v>
      </c>
      <c r="AD33" s="247">
        <f t="shared" si="17"/>
        <v>1504.5</v>
      </c>
      <c r="AE33" s="247">
        <v>14</v>
      </c>
      <c r="AF33" s="247">
        <f t="shared" si="8"/>
        <v>1490.5</v>
      </c>
      <c r="AG33" s="247">
        <f t="shared" si="9"/>
        <v>4.7058823529411766</v>
      </c>
      <c r="AH33" s="248">
        <f t="shared" si="2"/>
        <v>45150.5</v>
      </c>
      <c r="AI33" s="249">
        <f t="shared" si="3"/>
        <v>43660</v>
      </c>
      <c r="AJ33" s="249">
        <f t="shared" si="10"/>
        <v>45150.5</v>
      </c>
      <c r="AK33" s="253">
        <f t="shared" si="11"/>
        <v>0.5490196078431373</v>
      </c>
      <c r="AL33" s="253">
        <f t="shared" si="12"/>
        <v>58.450980392156865</v>
      </c>
      <c r="AM33" s="242">
        <v>1</v>
      </c>
      <c r="AN33" s="253">
        <f t="shared" si="13"/>
        <v>0</v>
      </c>
      <c r="AO33" s="253">
        <f t="shared" si="14"/>
        <v>0</v>
      </c>
      <c r="AP33" s="253">
        <f t="shared" si="15"/>
        <v>0</v>
      </c>
      <c r="AQ33" s="249">
        <f t="shared" si="16"/>
        <v>45150.5</v>
      </c>
      <c r="AR33" s="242"/>
      <c r="AS33" s="244"/>
    </row>
    <row r="34" spans="1:45" x14ac:dyDescent="0.25">
      <c r="A34" s="17">
        <v>676638</v>
      </c>
      <c r="B34" s="18" t="s">
        <v>576</v>
      </c>
      <c r="C34" s="18" t="s">
        <v>344</v>
      </c>
      <c r="D34" s="58">
        <v>45.32</v>
      </c>
      <c r="E34" s="57">
        <v>74.5</v>
      </c>
      <c r="F34" s="58">
        <v>159</v>
      </c>
      <c r="G34" s="261"/>
      <c r="H34" s="26"/>
      <c r="I34" s="26"/>
      <c r="J34" s="26"/>
      <c r="K34" s="26"/>
      <c r="L34" s="26"/>
      <c r="M34" s="26">
        <v>0</v>
      </c>
      <c r="N34" s="26">
        <v>0</v>
      </c>
      <c r="O34" s="26"/>
      <c r="P34" s="26"/>
      <c r="Q34" s="26"/>
      <c r="R34" s="26"/>
      <c r="S34" s="26"/>
      <c r="T34" s="260"/>
      <c r="U34" s="256">
        <f t="shared" si="4"/>
        <v>2</v>
      </c>
      <c r="V34" s="256">
        <v>3</v>
      </c>
      <c r="W34" s="260"/>
      <c r="X34" s="242">
        <f t="shared" si="5"/>
        <v>0</v>
      </c>
      <c r="Y34" s="247">
        <f t="shared" si="6"/>
        <v>0</v>
      </c>
      <c r="Z34" s="247">
        <f t="shared" si="7"/>
        <v>0</v>
      </c>
      <c r="AA34" s="242">
        <v>1</v>
      </c>
      <c r="AB34" s="242">
        <v>0</v>
      </c>
      <c r="AC34" s="243">
        <f t="shared" si="0"/>
        <v>1</v>
      </c>
      <c r="AD34" s="247" t="str">
        <f t="shared" si="17"/>
        <v>Not Sold</v>
      </c>
      <c r="AE34" s="247">
        <v>14</v>
      </c>
      <c r="AF34" s="247" t="str">
        <f t="shared" si="8"/>
        <v>-</v>
      </c>
      <c r="AG34" s="247">
        <f t="shared" si="9"/>
        <v>0</v>
      </c>
      <c r="AH34" s="248" t="str">
        <f t="shared" si="2"/>
        <v>Not Sold</v>
      </c>
      <c r="AI34" s="249">
        <f t="shared" si="3"/>
        <v>43660</v>
      </c>
      <c r="AJ34" s="249">
        <f t="shared" si="10"/>
        <v>43660</v>
      </c>
      <c r="AK34" s="253">
        <f t="shared" si="11"/>
        <v>0</v>
      </c>
      <c r="AL34" s="253">
        <f t="shared" si="12"/>
        <v>1</v>
      </c>
      <c r="AM34" s="242">
        <v>1</v>
      </c>
      <c r="AN34" s="253">
        <f t="shared" si="13"/>
        <v>0</v>
      </c>
      <c r="AO34" s="253">
        <f t="shared" si="14"/>
        <v>0</v>
      </c>
      <c r="AP34" s="253" t="str">
        <f t="shared" si="15"/>
        <v>-</v>
      </c>
      <c r="AQ34" s="249" t="str">
        <f t="shared" si="16"/>
        <v>-</v>
      </c>
      <c r="AR34" s="242"/>
      <c r="AS34" s="244"/>
    </row>
    <row r="35" spans="1:45" x14ac:dyDescent="0.25">
      <c r="A35" s="17">
        <v>676641</v>
      </c>
      <c r="B35" s="18" t="s">
        <v>577</v>
      </c>
      <c r="C35" s="18" t="s">
        <v>345</v>
      </c>
      <c r="D35" s="58">
        <v>15.43</v>
      </c>
      <c r="E35" s="57">
        <v>29.5</v>
      </c>
      <c r="F35" s="58">
        <v>59</v>
      </c>
      <c r="G35" s="261"/>
      <c r="H35" s="26"/>
      <c r="I35" s="26"/>
      <c r="J35" s="26"/>
      <c r="K35" s="26"/>
      <c r="L35" s="26"/>
      <c r="M35" s="26">
        <v>5</v>
      </c>
      <c r="N35" s="26">
        <v>15</v>
      </c>
      <c r="O35" s="26"/>
      <c r="P35" s="26"/>
      <c r="Q35" s="26"/>
      <c r="R35" s="26"/>
      <c r="S35" s="26"/>
      <c r="T35" s="260"/>
      <c r="U35" s="256">
        <f t="shared" si="4"/>
        <v>2</v>
      </c>
      <c r="V35" s="256">
        <v>3</v>
      </c>
      <c r="W35" s="260"/>
      <c r="X35" s="242">
        <f t="shared" si="5"/>
        <v>20</v>
      </c>
      <c r="Y35" s="247">
        <f t="shared" si="6"/>
        <v>0.39215686274509803</v>
      </c>
      <c r="Z35" s="247">
        <f t="shared" si="7"/>
        <v>11.76470588235294</v>
      </c>
      <c r="AA35" s="242">
        <v>1</v>
      </c>
      <c r="AB35" s="242">
        <v>57</v>
      </c>
      <c r="AC35" s="243">
        <f t="shared" si="0"/>
        <v>58</v>
      </c>
      <c r="AD35" s="247">
        <f t="shared" si="17"/>
        <v>147.9</v>
      </c>
      <c r="AE35" s="247">
        <v>14</v>
      </c>
      <c r="AF35" s="247">
        <f t="shared" si="8"/>
        <v>133.9</v>
      </c>
      <c r="AG35" s="247">
        <f t="shared" si="9"/>
        <v>47.058823529411761</v>
      </c>
      <c r="AH35" s="248">
        <f t="shared" si="2"/>
        <v>43793.9</v>
      </c>
      <c r="AI35" s="249">
        <f t="shared" si="3"/>
        <v>43660</v>
      </c>
      <c r="AJ35" s="249">
        <f t="shared" si="10"/>
        <v>43793.9</v>
      </c>
      <c r="AK35" s="253">
        <f t="shared" si="11"/>
        <v>5.4901960784313726</v>
      </c>
      <c r="AL35" s="253">
        <f t="shared" si="12"/>
        <v>52.509803921568626</v>
      </c>
      <c r="AM35" s="242">
        <v>1</v>
      </c>
      <c r="AN35" s="253">
        <f t="shared" si="13"/>
        <v>0</v>
      </c>
      <c r="AO35" s="253">
        <f t="shared" si="14"/>
        <v>0</v>
      </c>
      <c r="AP35" s="253">
        <f t="shared" si="15"/>
        <v>0</v>
      </c>
      <c r="AQ35" s="249">
        <f t="shared" si="16"/>
        <v>43793.9</v>
      </c>
      <c r="AR35" s="242"/>
      <c r="AS35" s="244"/>
    </row>
    <row r="36" spans="1:45" x14ac:dyDescent="0.25">
      <c r="A36" s="17">
        <v>676642</v>
      </c>
      <c r="B36" s="18" t="s">
        <v>578</v>
      </c>
      <c r="C36" s="18" t="s">
        <v>346</v>
      </c>
      <c r="D36" s="58">
        <v>15.43</v>
      </c>
      <c r="E36" s="57">
        <v>29.5</v>
      </c>
      <c r="F36" s="58">
        <v>59</v>
      </c>
      <c r="G36" s="261"/>
      <c r="H36" s="26"/>
      <c r="I36" s="26"/>
      <c r="J36" s="26"/>
      <c r="K36" s="26"/>
      <c r="L36" s="26"/>
      <c r="M36" s="26">
        <v>5</v>
      </c>
      <c r="N36" s="26">
        <v>27</v>
      </c>
      <c r="O36" s="26"/>
      <c r="P36" s="26"/>
      <c r="Q36" s="26"/>
      <c r="R36" s="26"/>
      <c r="S36" s="26"/>
      <c r="T36" s="260"/>
      <c r="U36" s="256">
        <f t="shared" si="4"/>
        <v>2</v>
      </c>
      <c r="V36" s="256">
        <v>3</v>
      </c>
      <c r="W36" s="260"/>
      <c r="X36" s="242">
        <f t="shared" si="5"/>
        <v>32</v>
      </c>
      <c r="Y36" s="247">
        <f t="shared" si="6"/>
        <v>0.62745098039215685</v>
      </c>
      <c r="Z36" s="247">
        <f t="shared" si="7"/>
        <v>18.823529411764707</v>
      </c>
      <c r="AA36" s="242">
        <v>1</v>
      </c>
      <c r="AB36" s="242">
        <v>47</v>
      </c>
      <c r="AC36" s="243">
        <f t="shared" si="0"/>
        <v>48</v>
      </c>
      <c r="AD36" s="247">
        <f t="shared" si="17"/>
        <v>76.5</v>
      </c>
      <c r="AE36" s="247">
        <v>14</v>
      </c>
      <c r="AF36" s="247">
        <f t="shared" si="8"/>
        <v>62.5</v>
      </c>
      <c r="AG36" s="247">
        <f t="shared" si="9"/>
        <v>75.294117647058826</v>
      </c>
      <c r="AH36" s="248">
        <f t="shared" si="2"/>
        <v>43722.5</v>
      </c>
      <c r="AI36" s="249">
        <f t="shared" si="3"/>
        <v>43660</v>
      </c>
      <c r="AJ36" s="249">
        <f t="shared" si="10"/>
        <v>43722.5</v>
      </c>
      <c r="AK36" s="253">
        <f t="shared" si="11"/>
        <v>8.7843137254901968</v>
      </c>
      <c r="AL36" s="253">
        <f t="shared" si="12"/>
        <v>39.215686274509807</v>
      </c>
      <c r="AM36" s="242">
        <v>1</v>
      </c>
      <c r="AN36" s="253">
        <f t="shared" si="13"/>
        <v>36.078431372549019</v>
      </c>
      <c r="AO36" s="253">
        <f t="shared" si="14"/>
        <v>556.69019607843131</v>
      </c>
      <c r="AP36" s="253">
        <f t="shared" si="15"/>
        <v>57.5</v>
      </c>
      <c r="AQ36" s="249">
        <f t="shared" si="16"/>
        <v>43780</v>
      </c>
      <c r="AR36" s="242"/>
      <c r="AS36" s="244"/>
    </row>
    <row r="37" spans="1:45" x14ac:dyDescent="0.25">
      <c r="A37" s="17">
        <v>734835</v>
      </c>
      <c r="B37" s="18" t="s">
        <v>42</v>
      </c>
      <c r="C37" s="18" t="s">
        <v>347</v>
      </c>
      <c r="D37" s="58">
        <v>34.569999999999986</v>
      </c>
      <c r="E37" s="57">
        <v>49.5</v>
      </c>
      <c r="F37" s="58">
        <v>99</v>
      </c>
      <c r="G37" s="261"/>
      <c r="H37" s="26">
        <v>4</v>
      </c>
      <c r="I37" s="26">
        <v>1</v>
      </c>
      <c r="J37" s="26">
        <v>1</v>
      </c>
      <c r="K37" s="26">
        <v>0</v>
      </c>
      <c r="L37" s="26">
        <v>0</v>
      </c>
      <c r="M37" s="26">
        <v>0</v>
      </c>
      <c r="N37" s="26">
        <v>0</v>
      </c>
      <c r="O37" s="26"/>
      <c r="P37" s="26"/>
      <c r="Q37" s="26"/>
      <c r="R37" s="26"/>
      <c r="S37" s="26"/>
      <c r="T37" s="260"/>
      <c r="U37" s="256">
        <f t="shared" si="4"/>
        <v>7</v>
      </c>
      <c r="V37" s="256">
        <v>3</v>
      </c>
      <c r="W37" s="260"/>
      <c r="X37" s="242">
        <f t="shared" si="5"/>
        <v>6</v>
      </c>
      <c r="Y37" s="247">
        <f t="shared" si="6"/>
        <v>2.9850746268656716E-2</v>
      </c>
      <c r="Z37" s="247">
        <f>Y37*30</f>
        <v>0.89552238805970152</v>
      </c>
      <c r="AA37" s="242">
        <v>1</v>
      </c>
      <c r="AB37" s="242">
        <v>0</v>
      </c>
      <c r="AC37" s="243">
        <f>AA37+AB37</f>
        <v>1</v>
      </c>
      <c r="AD37" s="247">
        <f t="shared" si="17"/>
        <v>33.5</v>
      </c>
      <c r="AE37" s="247">
        <v>14</v>
      </c>
      <c r="AF37" s="247">
        <f t="shared" si="8"/>
        <v>19.5</v>
      </c>
      <c r="AG37" s="247">
        <f t="shared" si="9"/>
        <v>3.5820895522388061</v>
      </c>
      <c r="AH37" s="248">
        <f t="shared" si="2"/>
        <v>43679.5</v>
      </c>
      <c r="AI37" s="249">
        <f t="shared" si="3"/>
        <v>43660</v>
      </c>
      <c r="AJ37" s="249">
        <f t="shared" si="10"/>
        <v>43679.5</v>
      </c>
      <c r="AK37" s="253">
        <f t="shared" si="11"/>
        <v>0.41791044776119401</v>
      </c>
      <c r="AL37" s="253">
        <f t="shared" si="12"/>
        <v>0.58208955223880599</v>
      </c>
      <c r="AM37" s="242">
        <v>1</v>
      </c>
      <c r="AN37" s="253">
        <f t="shared" si="13"/>
        <v>3</v>
      </c>
      <c r="AO37" s="253">
        <f t="shared" si="14"/>
        <v>103.70999999999995</v>
      </c>
      <c r="AP37" s="253">
        <f t="shared" si="15"/>
        <v>100.5</v>
      </c>
      <c r="AQ37" s="249">
        <f t="shared" si="16"/>
        <v>43780</v>
      </c>
      <c r="AR37" s="242"/>
      <c r="AS37" s="244"/>
    </row>
    <row r="38" spans="1:45" x14ac:dyDescent="0.25">
      <c r="A38" s="17">
        <v>734836</v>
      </c>
      <c r="B38" s="18" t="s">
        <v>43</v>
      </c>
      <c r="C38" s="18" t="s">
        <v>348</v>
      </c>
      <c r="D38" s="58">
        <v>51.990000000000009</v>
      </c>
      <c r="E38" s="57">
        <v>69.5</v>
      </c>
      <c r="F38" s="58">
        <v>149</v>
      </c>
      <c r="G38" s="261"/>
      <c r="H38" s="26">
        <v>6</v>
      </c>
      <c r="I38" s="26">
        <v>4</v>
      </c>
      <c r="J38" s="26">
        <v>14</v>
      </c>
      <c r="K38" s="26">
        <v>6</v>
      </c>
      <c r="L38" s="26">
        <v>15</v>
      </c>
      <c r="M38" s="26">
        <v>9</v>
      </c>
      <c r="N38" s="26">
        <v>18</v>
      </c>
      <c r="O38" s="26"/>
      <c r="P38" s="26"/>
      <c r="Q38" s="26"/>
      <c r="R38" s="26"/>
      <c r="S38" s="26"/>
      <c r="T38" s="260"/>
      <c r="U38" s="256">
        <f t="shared" si="4"/>
        <v>7</v>
      </c>
      <c r="V38" s="256">
        <v>3</v>
      </c>
      <c r="W38" s="260"/>
      <c r="X38" s="242">
        <f t="shared" si="5"/>
        <v>72</v>
      </c>
      <c r="Y38" s="247">
        <f t="shared" si="6"/>
        <v>0.35820895522388058</v>
      </c>
      <c r="Z38" s="247">
        <f t="shared" ref="Z38:Z101" si="18">Y38*30</f>
        <v>10.746268656716417</v>
      </c>
      <c r="AA38" s="242">
        <v>1</v>
      </c>
      <c r="AB38" s="242">
        <v>24</v>
      </c>
      <c r="AC38" s="243">
        <f t="shared" ref="AC38:AC101" si="19">AA38+AB38</f>
        <v>25</v>
      </c>
      <c r="AD38" s="247">
        <f t="shared" si="17"/>
        <v>69.791666666666671</v>
      </c>
      <c r="AE38" s="247">
        <v>14</v>
      </c>
      <c r="AF38" s="247">
        <f t="shared" si="8"/>
        <v>55.791666666666671</v>
      </c>
      <c r="AG38" s="247">
        <f t="shared" si="9"/>
        <v>42.985074626865668</v>
      </c>
      <c r="AH38" s="248">
        <f t="shared" si="2"/>
        <v>43715.791666666664</v>
      </c>
      <c r="AI38" s="249">
        <f t="shared" si="3"/>
        <v>43660</v>
      </c>
      <c r="AJ38" s="249">
        <f t="shared" si="10"/>
        <v>43715.791666666664</v>
      </c>
      <c r="AK38" s="253">
        <f t="shared" si="11"/>
        <v>5.0149253731343277</v>
      </c>
      <c r="AL38" s="253">
        <f t="shared" si="12"/>
        <v>19.985074626865671</v>
      </c>
      <c r="AM38" s="242">
        <v>1</v>
      </c>
      <c r="AN38" s="253">
        <f t="shared" si="13"/>
        <v>22.999999999999996</v>
      </c>
      <c r="AO38" s="253">
        <f t="shared" si="14"/>
        <v>1195.77</v>
      </c>
      <c r="AP38" s="253">
        <f t="shared" si="15"/>
        <v>64.208333333333329</v>
      </c>
      <c r="AQ38" s="249">
        <f t="shared" si="16"/>
        <v>43780</v>
      </c>
      <c r="AR38" s="242"/>
      <c r="AS38" s="244"/>
    </row>
    <row r="39" spans="1:45" x14ac:dyDescent="0.25">
      <c r="A39" s="17">
        <v>734837</v>
      </c>
      <c r="B39" s="27" t="s">
        <v>44</v>
      </c>
      <c r="C39" s="27" t="s">
        <v>349</v>
      </c>
      <c r="D39" s="58">
        <v>5.2600000000000016</v>
      </c>
      <c r="E39" s="57">
        <v>24.5</v>
      </c>
      <c r="F39" s="58">
        <v>49</v>
      </c>
      <c r="G39" s="261"/>
      <c r="H39" s="26">
        <v>82</v>
      </c>
      <c r="I39" s="26">
        <v>36</v>
      </c>
      <c r="J39" s="26">
        <v>40</v>
      </c>
      <c r="K39" s="26">
        <v>32</v>
      </c>
      <c r="L39" s="26">
        <v>33</v>
      </c>
      <c r="M39" s="26">
        <v>25</v>
      </c>
      <c r="N39" s="26">
        <v>2</v>
      </c>
      <c r="O39" s="26"/>
      <c r="P39" s="26"/>
      <c r="Q39" s="26"/>
      <c r="R39" s="26"/>
      <c r="S39" s="26"/>
      <c r="T39" s="260"/>
      <c r="U39" s="256">
        <f t="shared" si="4"/>
        <v>7</v>
      </c>
      <c r="V39" s="256">
        <v>3</v>
      </c>
      <c r="W39" s="260"/>
      <c r="X39" s="242">
        <f t="shared" si="5"/>
        <v>250</v>
      </c>
      <c r="Y39" s="247">
        <f t="shared" si="6"/>
        <v>1.2437810945273631</v>
      </c>
      <c r="Z39" s="247">
        <f t="shared" si="18"/>
        <v>37.31343283582089</v>
      </c>
      <c r="AA39" s="242">
        <v>1</v>
      </c>
      <c r="AB39" s="242">
        <v>10</v>
      </c>
      <c r="AC39" s="243">
        <f t="shared" si="19"/>
        <v>11</v>
      </c>
      <c r="AD39" s="247">
        <f t="shared" si="17"/>
        <v>8.8440000000000012</v>
      </c>
      <c r="AE39" s="247">
        <v>14</v>
      </c>
      <c r="AF39" s="247">
        <f t="shared" si="8"/>
        <v>-5.1559999999999988</v>
      </c>
      <c r="AG39" s="247">
        <f t="shared" si="9"/>
        <v>149.25373134328356</v>
      </c>
      <c r="AH39" s="248">
        <f t="shared" si="2"/>
        <v>43654.843999999997</v>
      </c>
      <c r="AI39" s="249">
        <f t="shared" si="3"/>
        <v>43660</v>
      </c>
      <c r="AJ39" s="249">
        <f t="shared" si="10"/>
        <v>43660</v>
      </c>
      <c r="AK39" s="253">
        <f t="shared" si="11"/>
        <v>17.412935323383081</v>
      </c>
      <c r="AL39" s="253">
        <f t="shared" si="12"/>
        <v>-6.4129353233830813</v>
      </c>
      <c r="AM39" s="242">
        <v>1</v>
      </c>
      <c r="AN39" s="253">
        <f t="shared" si="13"/>
        <v>155.66666666666663</v>
      </c>
      <c r="AO39" s="253">
        <f t="shared" si="14"/>
        <v>818.80666666666673</v>
      </c>
      <c r="AP39" s="253">
        <f t="shared" si="15"/>
        <v>125.15599999999998</v>
      </c>
      <c r="AQ39" s="249">
        <f t="shared" si="16"/>
        <v>43785.156000000003</v>
      </c>
      <c r="AR39" s="242"/>
      <c r="AS39" s="244"/>
    </row>
    <row r="40" spans="1:45" x14ac:dyDescent="0.25">
      <c r="A40" s="99">
        <v>734838</v>
      </c>
      <c r="B40" s="100" t="s">
        <v>45</v>
      </c>
      <c r="C40" s="100" t="s">
        <v>350</v>
      </c>
      <c r="D40" s="112">
        <v>5.3899999999999917</v>
      </c>
      <c r="E40" s="101">
        <v>24.5</v>
      </c>
      <c r="F40" s="101">
        <v>49</v>
      </c>
      <c r="G40" s="267"/>
      <c r="H40" s="103">
        <v>67</v>
      </c>
      <c r="I40" s="103">
        <v>37</v>
      </c>
      <c r="J40" s="103">
        <v>33</v>
      </c>
      <c r="K40" s="103">
        <v>37</v>
      </c>
      <c r="L40" s="103">
        <v>36</v>
      </c>
      <c r="M40" s="103">
        <v>15</v>
      </c>
      <c r="N40" s="103">
        <v>15</v>
      </c>
      <c r="O40" s="103"/>
      <c r="P40" s="103"/>
      <c r="Q40" s="103"/>
      <c r="R40" s="103"/>
      <c r="S40" s="103"/>
      <c r="T40" s="260"/>
      <c r="U40" s="256">
        <f t="shared" si="4"/>
        <v>7</v>
      </c>
      <c r="V40" s="256">
        <v>3</v>
      </c>
      <c r="W40" s="260"/>
      <c r="X40" s="242">
        <f t="shared" si="5"/>
        <v>240</v>
      </c>
      <c r="Y40" s="247">
        <f t="shared" si="6"/>
        <v>1.1940298507462686</v>
      </c>
      <c r="Z40" s="247">
        <f t="shared" si="18"/>
        <v>35.820895522388057</v>
      </c>
      <c r="AA40" s="242">
        <v>1</v>
      </c>
      <c r="AB40" s="242">
        <v>36</v>
      </c>
      <c r="AC40" s="243">
        <f t="shared" si="19"/>
        <v>37</v>
      </c>
      <c r="AD40" s="247">
        <f t="shared" si="17"/>
        <v>30.987500000000004</v>
      </c>
      <c r="AE40" s="247">
        <v>14</v>
      </c>
      <c r="AF40" s="247">
        <f t="shared" si="8"/>
        <v>16.987500000000004</v>
      </c>
      <c r="AG40" s="247">
        <f t="shared" si="9"/>
        <v>143.28358208955223</v>
      </c>
      <c r="AH40" s="248">
        <f t="shared" si="2"/>
        <v>43676.987500000003</v>
      </c>
      <c r="AI40" s="249">
        <f t="shared" si="3"/>
        <v>43660</v>
      </c>
      <c r="AJ40" s="249">
        <f t="shared" si="10"/>
        <v>43676.987500000003</v>
      </c>
      <c r="AK40" s="253">
        <f t="shared" si="11"/>
        <v>16.71641791044776</v>
      </c>
      <c r="AL40" s="253">
        <f t="shared" si="12"/>
        <v>20.28358208955224</v>
      </c>
      <c r="AM40" s="242">
        <v>1</v>
      </c>
      <c r="AN40" s="253">
        <f t="shared" si="13"/>
        <v>122.99999999999999</v>
      </c>
      <c r="AO40" s="253">
        <f t="shared" si="14"/>
        <v>662.96999999999889</v>
      </c>
      <c r="AP40" s="253">
        <f t="shared" si="15"/>
        <v>103.0125</v>
      </c>
      <c r="AQ40" s="249">
        <f t="shared" si="16"/>
        <v>43780</v>
      </c>
      <c r="AR40" s="246"/>
      <c r="AS40" s="244"/>
    </row>
    <row r="41" spans="1:45" x14ac:dyDescent="0.25">
      <c r="A41" s="111">
        <v>734839</v>
      </c>
      <c r="B41" s="100" t="s">
        <v>46</v>
      </c>
      <c r="C41" s="100" t="s">
        <v>351</v>
      </c>
      <c r="D41" s="112">
        <v>67.549999999999912</v>
      </c>
      <c r="E41" s="101">
        <v>129.5</v>
      </c>
      <c r="F41" s="112">
        <v>269</v>
      </c>
      <c r="G41" s="261"/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/>
      <c r="P41" s="103"/>
      <c r="Q41" s="103"/>
      <c r="R41" s="103"/>
      <c r="S41" s="103"/>
      <c r="T41" s="260"/>
      <c r="U41" s="256">
        <f t="shared" si="4"/>
        <v>7</v>
      </c>
      <c r="V41" s="256">
        <v>3</v>
      </c>
      <c r="W41" s="260"/>
      <c r="X41" s="242">
        <f t="shared" si="5"/>
        <v>0</v>
      </c>
      <c r="Y41" s="247">
        <f t="shared" si="6"/>
        <v>0</v>
      </c>
      <c r="Z41" s="247">
        <f t="shared" si="18"/>
        <v>0</v>
      </c>
      <c r="AA41" s="242">
        <v>1</v>
      </c>
      <c r="AB41" s="242">
        <v>0</v>
      </c>
      <c r="AC41" s="243">
        <f t="shared" si="19"/>
        <v>1</v>
      </c>
      <c r="AD41" s="247" t="str">
        <f t="shared" si="17"/>
        <v>Not Sold</v>
      </c>
      <c r="AE41" s="247">
        <v>14</v>
      </c>
      <c r="AF41" s="247" t="str">
        <f t="shared" si="8"/>
        <v>-</v>
      </c>
      <c r="AG41" s="247">
        <f t="shared" si="9"/>
        <v>0</v>
      </c>
      <c r="AH41" s="248" t="str">
        <f t="shared" si="2"/>
        <v>Not Sold</v>
      </c>
      <c r="AI41" s="249">
        <f t="shared" si="3"/>
        <v>43660</v>
      </c>
      <c r="AJ41" s="249">
        <f t="shared" si="10"/>
        <v>43660</v>
      </c>
      <c r="AK41" s="253">
        <f t="shared" si="11"/>
        <v>0</v>
      </c>
      <c r="AL41" s="253">
        <f t="shared" si="12"/>
        <v>1</v>
      </c>
      <c r="AM41" s="242">
        <v>1</v>
      </c>
      <c r="AN41" s="253">
        <f t="shared" si="13"/>
        <v>0</v>
      </c>
      <c r="AO41" s="253">
        <f t="shared" si="14"/>
        <v>0</v>
      </c>
      <c r="AP41" s="253" t="str">
        <f t="shared" si="15"/>
        <v>-</v>
      </c>
      <c r="AQ41" s="249" t="str">
        <f t="shared" si="16"/>
        <v>-</v>
      </c>
      <c r="AR41" s="245"/>
      <c r="AS41" s="244"/>
    </row>
    <row r="42" spans="1:45" x14ac:dyDescent="0.25">
      <c r="A42" s="111">
        <v>734840</v>
      </c>
      <c r="B42" s="100" t="s">
        <v>47</v>
      </c>
      <c r="C42" s="100" t="s">
        <v>352</v>
      </c>
      <c r="D42" s="112">
        <v>67.55</v>
      </c>
      <c r="E42" s="101">
        <v>129.5</v>
      </c>
      <c r="F42" s="112">
        <v>269</v>
      </c>
      <c r="G42" s="261"/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/>
      <c r="P42" s="103"/>
      <c r="Q42" s="103"/>
      <c r="R42" s="103"/>
      <c r="S42" s="103"/>
      <c r="T42" s="260"/>
      <c r="U42" s="256">
        <f t="shared" si="4"/>
        <v>7</v>
      </c>
      <c r="V42" s="256">
        <v>3</v>
      </c>
      <c r="W42" s="260"/>
      <c r="X42" s="242">
        <f t="shared" si="5"/>
        <v>0</v>
      </c>
      <c r="Y42" s="247">
        <f t="shared" si="6"/>
        <v>0</v>
      </c>
      <c r="Z42" s="247">
        <f t="shared" si="18"/>
        <v>0</v>
      </c>
      <c r="AA42" s="242">
        <v>1</v>
      </c>
      <c r="AB42" s="242">
        <v>0</v>
      </c>
      <c r="AC42" s="243">
        <f t="shared" si="19"/>
        <v>1</v>
      </c>
      <c r="AD42" s="247" t="str">
        <f t="shared" si="17"/>
        <v>Not Sold</v>
      </c>
      <c r="AE42" s="247">
        <v>14</v>
      </c>
      <c r="AF42" s="247" t="str">
        <f t="shared" si="8"/>
        <v>-</v>
      </c>
      <c r="AG42" s="247">
        <f t="shared" si="9"/>
        <v>0</v>
      </c>
      <c r="AH42" s="248" t="str">
        <f t="shared" si="2"/>
        <v>Not Sold</v>
      </c>
      <c r="AI42" s="249">
        <f t="shared" si="3"/>
        <v>43660</v>
      </c>
      <c r="AJ42" s="249">
        <f t="shared" si="10"/>
        <v>43660</v>
      </c>
      <c r="AK42" s="253">
        <f t="shared" si="11"/>
        <v>0</v>
      </c>
      <c r="AL42" s="253">
        <f t="shared" si="12"/>
        <v>1</v>
      </c>
      <c r="AM42" s="242">
        <v>1</v>
      </c>
      <c r="AN42" s="253">
        <f t="shared" si="13"/>
        <v>0</v>
      </c>
      <c r="AO42" s="253">
        <f t="shared" si="14"/>
        <v>0</v>
      </c>
      <c r="AP42" s="253" t="str">
        <f t="shared" si="15"/>
        <v>-</v>
      </c>
      <c r="AQ42" s="249" t="str">
        <f t="shared" si="16"/>
        <v>-</v>
      </c>
      <c r="AR42" s="245"/>
      <c r="AS42" s="244"/>
    </row>
    <row r="43" spans="1:45" x14ac:dyDescent="0.25">
      <c r="A43" s="111">
        <v>734841</v>
      </c>
      <c r="B43" s="100" t="s">
        <v>48</v>
      </c>
      <c r="C43" s="100" t="s">
        <v>353</v>
      </c>
      <c r="D43" s="112" t="e">
        <v>#N/A</v>
      </c>
      <c r="E43" s="101">
        <v>29.5</v>
      </c>
      <c r="F43" s="112">
        <v>59</v>
      </c>
      <c r="G43" s="261"/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/>
      <c r="P43" s="103"/>
      <c r="Q43" s="103"/>
      <c r="R43" s="103"/>
      <c r="S43" s="103"/>
      <c r="T43" s="260"/>
      <c r="U43" s="256">
        <f t="shared" si="4"/>
        <v>7</v>
      </c>
      <c r="V43" s="256">
        <v>3</v>
      </c>
      <c r="W43" s="260"/>
      <c r="X43" s="242">
        <f t="shared" si="5"/>
        <v>0</v>
      </c>
      <c r="Y43" s="247">
        <f t="shared" si="6"/>
        <v>0</v>
      </c>
      <c r="Z43" s="247">
        <f t="shared" si="18"/>
        <v>0</v>
      </c>
      <c r="AA43" s="242">
        <v>1</v>
      </c>
      <c r="AB43" s="242">
        <v>0</v>
      </c>
      <c r="AC43" s="243">
        <f t="shared" si="19"/>
        <v>1</v>
      </c>
      <c r="AD43" s="247" t="str">
        <f t="shared" si="17"/>
        <v>Not Sold</v>
      </c>
      <c r="AE43" s="247">
        <v>14</v>
      </c>
      <c r="AF43" s="247" t="str">
        <f t="shared" si="8"/>
        <v>-</v>
      </c>
      <c r="AG43" s="247">
        <f t="shared" si="9"/>
        <v>0</v>
      </c>
      <c r="AH43" s="248" t="str">
        <f t="shared" si="2"/>
        <v>Not Sold</v>
      </c>
      <c r="AI43" s="249">
        <f t="shared" si="3"/>
        <v>43660</v>
      </c>
      <c r="AJ43" s="249">
        <f t="shared" si="10"/>
        <v>43660</v>
      </c>
      <c r="AK43" s="253">
        <f t="shared" si="11"/>
        <v>0</v>
      </c>
      <c r="AL43" s="253">
        <f t="shared" si="12"/>
        <v>1</v>
      </c>
      <c r="AM43" s="242">
        <v>1</v>
      </c>
      <c r="AN43" s="253">
        <f t="shared" si="13"/>
        <v>0</v>
      </c>
      <c r="AO43" s="253" t="e">
        <f t="shared" si="14"/>
        <v>#N/A</v>
      </c>
      <c r="AP43" s="253" t="str">
        <f t="shared" si="15"/>
        <v>-</v>
      </c>
      <c r="AQ43" s="249" t="str">
        <f t="shared" si="16"/>
        <v>-</v>
      </c>
      <c r="AR43" s="245"/>
      <c r="AS43" s="244"/>
    </row>
    <row r="44" spans="1:45" x14ac:dyDescent="0.25">
      <c r="A44" s="111">
        <v>734843</v>
      </c>
      <c r="B44" s="116" t="s">
        <v>49</v>
      </c>
      <c r="C44" s="116" t="s">
        <v>354</v>
      </c>
      <c r="D44" s="112" t="e">
        <v>#N/A</v>
      </c>
      <c r="E44" s="101">
        <v>29.5</v>
      </c>
      <c r="F44" s="112">
        <v>59</v>
      </c>
      <c r="G44" s="261"/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/>
      <c r="P44" s="103"/>
      <c r="Q44" s="103"/>
      <c r="R44" s="103"/>
      <c r="S44" s="103"/>
      <c r="T44" s="260"/>
      <c r="U44" s="256">
        <f t="shared" si="4"/>
        <v>7</v>
      </c>
      <c r="V44" s="256">
        <v>3</v>
      </c>
      <c r="W44" s="260"/>
      <c r="X44" s="242">
        <f t="shared" si="5"/>
        <v>0</v>
      </c>
      <c r="Y44" s="247">
        <f t="shared" si="6"/>
        <v>0</v>
      </c>
      <c r="Z44" s="247">
        <f t="shared" si="18"/>
        <v>0</v>
      </c>
      <c r="AA44" s="242">
        <v>1</v>
      </c>
      <c r="AB44" s="242">
        <v>0</v>
      </c>
      <c r="AC44" s="243">
        <f t="shared" si="19"/>
        <v>1</v>
      </c>
      <c r="AD44" s="247" t="str">
        <f t="shared" si="17"/>
        <v>Not Sold</v>
      </c>
      <c r="AE44" s="247">
        <v>14</v>
      </c>
      <c r="AF44" s="247" t="str">
        <f t="shared" si="8"/>
        <v>-</v>
      </c>
      <c r="AG44" s="247">
        <f t="shared" si="9"/>
        <v>0</v>
      </c>
      <c r="AH44" s="248" t="str">
        <f t="shared" si="2"/>
        <v>Not Sold</v>
      </c>
      <c r="AI44" s="249">
        <f t="shared" si="3"/>
        <v>43660</v>
      </c>
      <c r="AJ44" s="249">
        <f t="shared" si="10"/>
        <v>43660</v>
      </c>
      <c r="AK44" s="253">
        <f t="shared" si="11"/>
        <v>0</v>
      </c>
      <c r="AL44" s="253">
        <f t="shared" si="12"/>
        <v>1</v>
      </c>
      <c r="AM44" s="242">
        <v>1</v>
      </c>
      <c r="AN44" s="253">
        <f t="shared" si="13"/>
        <v>0</v>
      </c>
      <c r="AO44" s="253" t="e">
        <f t="shared" si="14"/>
        <v>#N/A</v>
      </c>
      <c r="AP44" s="253" t="str">
        <f t="shared" si="15"/>
        <v>-</v>
      </c>
      <c r="AQ44" s="249" t="str">
        <f t="shared" si="16"/>
        <v>-</v>
      </c>
      <c r="AR44" s="245"/>
      <c r="AS44" s="244"/>
    </row>
    <row r="45" spans="1:45" x14ac:dyDescent="0.25">
      <c r="A45" s="111">
        <v>734845</v>
      </c>
      <c r="B45" s="100" t="s">
        <v>50</v>
      </c>
      <c r="C45" s="100" t="s">
        <v>355</v>
      </c>
      <c r="D45" s="112" t="e">
        <v>#N/A</v>
      </c>
      <c r="E45" s="101">
        <v>29.5</v>
      </c>
      <c r="F45" s="112">
        <v>59</v>
      </c>
      <c r="G45" s="261"/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/>
      <c r="P45" s="103"/>
      <c r="Q45" s="103"/>
      <c r="R45" s="103"/>
      <c r="S45" s="103"/>
      <c r="T45" s="260"/>
      <c r="U45" s="256">
        <f t="shared" si="4"/>
        <v>7</v>
      </c>
      <c r="V45" s="256">
        <v>3</v>
      </c>
      <c r="W45" s="260"/>
      <c r="X45" s="242">
        <f t="shared" si="5"/>
        <v>0</v>
      </c>
      <c r="Y45" s="247">
        <f t="shared" si="6"/>
        <v>0</v>
      </c>
      <c r="Z45" s="247">
        <f t="shared" si="18"/>
        <v>0</v>
      </c>
      <c r="AA45" s="242">
        <v>1</v>
      </c>
      <c r="AB45" s="242">
        <v>0</v>
      </c>
      <c r="AC45" s="243">
        <f t="shared" si="19"/>
        <v>1</v>
      </c>
      <c r="AD45" s="247" t="str">
        <f t="shared" si="17"/>
        <v>Not Sold</v>
      </c>
      <c r="AE45" s="247">
        <v>14</v>
      </c>
      <c r="AF45" s="247" t="str">
        <f t="shared" si="8"/>
        <v>-</v>
      </c>
      <c r="AG45" s="247">
        <f t="shared" si="9"/>
        <v>0</v>
      </c>
      <c r="AH45" s="248" t="str">
        <f t="shared" si="2"/>
        <v>Not Sold</v>
      </c>
      <c r="AI45" s="249">
        <f t="shared" si="3"/>
        <v>43660</v>
      </c>
      <c r="AJ45" s="249">
        <f t="shared" si="10"/>
        <v>43660</v>
      </c>
      <c r="AK45" s="253">
        <f t="shared" si="11"/>
        <v>0</v>
      </c>
      <c r="AL45" s="253">
        <f t="shared" si="12"/>
        <v>1</v>
      </c>
      <c r="AM45" s="242">
        <v>1</v>
      </c>
      <c r="AN45" s="253">
        <f t="shared" si="13"/>
        <v>0</v>
      </c>
      <c r="AO45" s="253" t="e">
        <f t="shared" si="14"/>
        <v>#N/A</v>
      </c>
      <c r="AP45" s="253" t="str">
        <f t="shared" si="15"/>
        <v>-</v>
      </c>
      <c r="AQ45" s="249" t="str">
        <f t="shared" si="16"/>
        <v>-</v>
      </c>
      <c r="AR45" s="245"/>
      <c r="AS45" s="244"/>
    </row>
    <row r="46" spans="1:45" x14ac:dyDescent="0.25">
      <c r="A46" s="111">
        <v>734848</v>
      </c>
      <c r="B46" s="100" t="s">
        <v>51</v>
      </c>
      <c r="C46" s="100" t="s">
        <v>356</v>
      </c>
      <c r="D46" s="112" t="e">
        <v>#N/A</v>
      </c>
      <c r="E46" s="101">
        <v>29.5</v>
      </c>
      <c r="F46" s="112">
        <v>59</v>
      </c>
      <c r="G46" s="261"/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/>
      <c r="P46" s="103"/>
      <c r="Q46" s="103"/>
      <c r="R46" s="103"/>
      <c r="S46" s="103"/>
      <c r="T46" s="260"/>
      <c r="U46" s="256">
        <f t="shared" si="4"/>
        <v>7</v>
      </c>
      <c r="V46" s="256">
        <v>3</v>
      </c>
      <c r="W46" s="260"/>
      <c r="X46" s="242">
        <f t="shared" si="5"/>
        <v>0</v>
      </c>
      <c r="Y46" s="247">
        <f t="shared" si="6"/>
        <v>0</v>
      </c>
      <c r="Z46" s="247">
        <f t="shared" si="18"/>
        <v>0</v>
      </c>
      <c r="AA46" s="242">
        <v>1</v>
      </c>
      <c r="AB46" s="242">
        <v>0</v>
      </c>
      <c r="AC46" s="243">
        <f t="shared" si="19"/>
        <v>1</v>
      </c>
      <c r="AD46" s="247" t="str">
        <f t="shared" si="17"/>
        <v>Not Sold</v>
      </c>
      <c r="AE46" s="247">
        <v>14</v>
      </c>
      <c r="AF46" s="247" t="str">
        <f t="shared" si="8"/>
        <v>-</v>
      </c>
      <c r="AG46" s="247">
        <f t="shared" si="9"/>
        <v>0</v>
      </c>
      <c r="AH46" s="248" t="str">
        <f t="shared" si="2"/>
        <v>Not Sold</v>
      </c>
      <c r="AI46" s="249">
        <f t="shared" si="3"/>
        <v>43660</v>
      </c>
      <c r="AJ46" s="249">
        <f t="shared" si="10"/>
        <v>43660</v>
      </c>
      <c r="AK46" s="253">
        <f t="shared" si="11"/>
        <v>0</v>
      </c>
      <c r="AL46" s="253">
        <f t="shared" si="12"/>
        <v>1</v>
      </c>
      <c r="AM46" s="242">
        <v>1</v>
      </c>
      <c r="AN46" s="253">
        <f t="shared" si="13"/>
        <v>0</v>
      </c>
      <c r="AO46" s="253" t="e">
        <f t="shared" si="14"/>
        <v>#N/A</v>
      </c>
      <c r="AP46" s="253" t="str">
        <f t="shared" si="15"/>
        <v>-</v>
      </c>
      <c r="AQ46" s="249" t="str">
        <f t="shared" si="16"/>
        <v>-</v>
      </c>
      <c r="AR46" s="245"/>
      <c r="AS46" s="244"/>
    </row>
    <row r="47" spans="1:45" x14ac:dyDescent="0.25">
      <c r="A47" s="111">
        <v>734864</v>
      </c>
      <c r="B47" s="100" t="s">
        <v>52</v>
      </c>
      <c r="C47" s="100" t="s">
        <v>357</v>
      </c>
      <c r="D47" s="112">
        <v>9.3699999999999992</v>
      </c>
      <c r="E47" s="101">
        <v>24.5</v>
      </c>
      <c r="F47" s="112">
        <v>49</v>
      </c>
      <c r="G47" s="261"/>
      <c r="H47" s="103">
        <v>0</v>
      </c>
      <c r="I47" s="103">
        <v>0</v>
      </c>
      <c r="J47" s="103">
        <v>1</v>
      </c>
      <c r="K47" s="103">
        <v>1</v>
      </c>
      <c r="L47" s="103">
        <v>0</v>
      </c>
      <c r="M47" s="103">
        <v>0</v>
      </c>
      <c r="N47" s="103">
        <v>0</v>
      </c>
      <c r="O47" s="103"/>
      <c r="P47" s="103"/>
      <c r="Q47" s="103"/>
      <c r="R47" s="103"/>
      <c r="S47" s="103"/>
      <c r="T47" s="260"/>
      <c r="U47" s="256">
        <f t="shared" si="4"/>
        <v>7</v>
      </c>
      <c r="V47" s="256">
        <v>3</v>
      </c>
      <c r="W47" s="260"/>
      <c r="X47" s="242">
        <f t="shared" si="5"/>
        <v>2</v>
      </c>
      <c r="Y47" s="247">
        <f t="shared" si="6"/>
        <v>9.9502487562189053E-3</v>
      </c>
      <c r="Z47" s="247">
        <f t="shared" si="18"/>
        <v>0.29850746268656714</v>
      </c>
      <c r="AA47" s="242">
        <v>1</v>
      </c>
      <c r="AB47" s="242">
        <v>3</v>
      </c>
      <c r="AC47" s="243">
        <f t="shared" si="19"/>
        <v>4</v>
      </c>
      <c r="AD47" s="247">
        <f t="shared" si="17"/>
        <v>402</v>
      </c>
      <c r="AE47" s="247">
        <v>14</v>
      </c>
      <c r="AF47" s="247">
        <f t="shared" si="8"/>
        <v>388</v>
      </c>
      <c r="AG47" s="247">
        <f t="shared" si="9"/>
        <v>1.1940298507462686</v>
      </c>
      <c r="AH47" s="248">
        <f t="shared" si="2"/>
        <v>44048</v>
      </c>
      <c r="AI47" s="249">
        <f t="shared" si="3"/>
        <v>43660</v>
      </c>
      <c r="AJ47" s="249">
        <f t="shared" si="10"/>
        <v>44048</v>
      </c>
      <c r="AK47" s="253">
        <f t="shared" si="11"/>
        <v>0.13930348258706468</v>
      </c>
      <c r="AL47" s="253">
        <f t="shared" si="12"/>
        <v>3.8606965174129355</v>
      </c>
      <c r="AM47" s="242">
        <v>1</v>
      </c>
      <c r="AN47" s="253">
        <f t="shared" si="13"/>
        <v>0</v>
      </c>
      <c r="AO47" s="253">
        <f t="shared" si="14"/>
        <v>0</v>
      </c>
      <c r="AP47" s="253">
        <f t="shared" si="15"/>
        <v>0</v>
      </c>
      <c r="AQ47" s="249">
        <f t="shared" si="16"/>
        <v>44048</v>
      </c>
      <c r="AR47" s="245"/>
      <c r="AS47" s="244"/>
    </row>
    <row r="48" spans="1:45" x14ac:dyDescent="0.25">
      <c r="A48" s="111">
        <v>734865</v>
      </c>
      <c r="B48" s="100" t="s">
        <v>53</v>
      </c>
      <c r="C48" s="100" t="s">
        <v>358</v>
      </c>
      <c r="D48" s="112">
        <v>9.3699999999999974</v>
      </c>
      <c r="E48" s="101">
        <v>24.5</v>
      </c>
      <c r="F48" s="112">
        <v>49</v>
      </c>
      <c r="G48" s="261"/>
      <c r="H48" s="103">
        <v>1</v>
      </c>
      <c r="I48" s="103">
        <v>0</v>
      </c>
      <c r="J48" s="103">
        <v>1</v>
      </c>
      <c r="K48" s="103">
        <v>0</v>
      </c>
      <c r="L48" s="103">
        <v>1</v>
      </c>
      <c r="M48" s="103">
        <v>0</v>
      </c>
      <c r="N48" s="103">
        <v>0</v>
      </c>
      <c r="O48" s="103"/>
      <c r="P48" s="103"/>
      <c r="Q48" s="103"/>
      <c r="R48" s="103"/>
      <c r="S48" s="103"/>
      <c r="T48" s="260"/>
      <c r="U48" s="256">
        <f t="shared" si="4"/>
        <v>7</v>
      </c>
      <c r="V48" s="256">
        <v>3</v>
      </c>
      <c r="W48" s="260"/>
      <c r="X48" s="242">
        <f t="shared" si="5"/>
        <v>3</v>
      </c>
      <c r="Y48" s="247">
        <f t="shared" si="6"/>
        <v>1.4925373134328358E-2</v>
      </c>
      <c r="Z48" s="247">
        <f t="shared" si="18"/>
        <v>0.44776119402985076</v>
      </c>
      <c r="AA48" s="242">
        <v>1</v>
      </c>
      <c r="AB48" s="242">
        <v>3</v>
      </c>
      <c r="AC48" s="243">
        <f t="shared" si="19"/>
        <v>4</v>
      </c>
      <c r="AD48" s="247">
        <f t="shared" si="17"/>
        <v>268</v>
      </c>
      <c r="AE48" s="247">
        <v>14</v>
      </c>
      <c r="AF48" s="247">
        <f t="shared" si="8"/>
        <v>254</v>
      </c>
      <c r="AG48" s="247">
        <f t="shared" si="9"/>
        <v>1.791044776119403</v>
      </c>
      <c r="AH48" s="248">
        <f t="shared" si="2"/>
        <v>43914</v>
      </c>
      <c r="AI48" s="249">
        <f t="shared" si="3"/>
        <v>43660</v>
      </c>
      <c r="AJ48" s="249">
        <f t="shared" si="10"/>
        <v>43914</v>
      </c>
      <c r="AK48" s="253">
        <f t="shared" si="11"/>
        <v>0.20895522388059701</v>
      </c>
      <c r="AL48" s="253">
        <f t="shared" si="12"/>
        <v>3.7910447761194028</v>
      </c>
      <c r="AM48" s="242">
        <v>1</v>
      </c>
      <c r="AN48" s="253">
        <f t="shared" si="13"/>
        <v>0</v>
      </c>
      <c r="AO48" s="253">
        <f t="shared" si="14"/>
        <v>0</v>
      </c>
      <c r="AP48" s="253">
        <f t="shared" si="15"/>
        <v>0</v>
      </c>
      <c r="AQ48" s="249">
        <f t="shared" si="16"/>
        <v>43914</v>
      </c>
      <c r="AR48" s="245"/>
      <c r="AS48" s="244"/>
    </row>
    <row r="49" spans="1:45" x14ac:dyDescent="0.25">
      <c r="A49" s="111">
        <v>734866</v>
      </c>
      <c r="B49" s="100" t="s">
        <v>54</v>
      </c>
      <c r="C49" s="100" t="s">
        <v>359</v>
      </c>
      <c r="D49" s="112">
        <v>9.3699999999999974</v>
      </c>
      <c r="E49" s="101">
        <v>24.5</v>
      </c>
      <c r="F49" s="112">
        <v>49</v>
      </c>
      <c r="G49" s="261"/>
      <c r="H49" s="103">
        <v>1</v>
      </c>
      <c r="I49" s="103">
        <v>1</v>
      </c>
      <c r="J49" s="103">
        <v>0</v>
      </c>
      <c r="K49" s="103">
        <v>0</v>
      </c>
      <c r="L49" s="103">
        <v>0</v>
      </c>
      <c r="M49" s="103">
        <v>0</v>
      </c>
      <c r="N49" s="103">
        <v>0</v>
      </c>
      <c r="O49" s="103"/>
      <c r="P49" s="103"/>
      <c r="Q49" s="103"/>
      <c r="R49" s="103"/>
      <c r="S49" s="103"/>
      <c r="T49" s="260"/>
      <c r="U49" s="256">
        <f t="shared" si="4"/>
        <v>7</v>
      </c>
      <c r="V49" s="256">
        <v>3</v>
      </c>
      <c r="W49" s="260"/>
      <c r="X49" s="242">
        <f t="shared" si="5"/>
        <v>2</v>
      </c>
      <c r="Y49" s="247">
        <f t="shared" si="6"/>
        <v>9.9502487562189053E-3</v>
      </c>
      <c r="Z49" s="247">
        <f t="shared" si="18"/>
        <v>0.29850746268656714</v>
      </c>
      <c r="AA49" s="242">
        <v>1</v>
      </c>
      <c r="AB49" s="242">
        <v>0</v>
      </c>
      <c r="AC49" s="243">
        <f t="shared" si="19"/>
        <v>1</v>
      </c>
      <c r="AD49" s="247">
        <f t="shared" si="17"/>
        <v>100.5</v>
      </c>
      <c r="AE49" s="247">
        <v>14</v>
      </c>
      <c r="AF49" s="247">
        <f t="shared" si="8"/>
        <v>86.5</v>
      </c>
      <c r="AG49" s="247">
        <f t="shared" si="9"/>
        <v>1.1940298507462686</v>
      </c>
      <c r="AH49" s="248">
        <f t="shared" si="2"/>
        <v>43746.5</v>
      </c>
      <c r="AI49" s="249">
        <f t="shared" si="3"/>
        <v>43660</v>
      </c>
      <c r="AJ49" s="249">
        <f t="shared" si="10"/>
        <v>43746.5</v>
      </c>
      <c r="AK49" s="253">
        <f t="shared" si="11"/>
        <v>0.13930348258706468</v>
      </c>
      <c r="AL49" s="253">
        <f t="shared" si="12"/>
        <v>0.86069651741293529</v>
      </c>
      <c r="AM49" s="242">
        <v>1</v>
      </c>
      <c r="AN49" s="253">
        <f t="shared" si="13"/>
        <v>0</v>
      </c>
      <c r="AO49" s="253">
        <f t="shared" si="14"/>
        <v>0</v>
      </c>
      <c r="AP49" s="253">
        <f t="shared" si="15"/>
        <v>0</v>
      </c>
      <c r="AQ49" s="249">
        <f t="shared" si="16"/>
        <v>43746.5</v>
      </c>
      <c r="AR49" s="245"/>
      <c r="AS49" s="244"/>
    </row>
    <row r="50" spans="1:45" x14ac:dyDescent="0.25">
      <c r="A50" s="111">
        <v>734867</v>
      </c>
      <c r="B50" s="100" t="s">
        <v>55</v>
      </c>
      <c r="C50" s="100" t="s">
        <v>360</v>
      </c>
      <c r="D50" s="112">
        <v>57.060000000000038</v>
      </c>
      <c r="E50" s="101">
        <v>104.5</v>
      </c>
      <c r="F50" s="112">
        <v>219</v>
      </c>
      <c r="G50" s="261"/>
      <c r="H50" s="103">
        <v>10</v>
      </c>
      <c r="I50" s="103">
        <v>4</v>
      </c>
      <c r="J50" s="103">
        <v>11</v>
      </c>
      <c r="K50" s="103">
        <v>5</v>
      </c>
      <c r="L50" s="103">
        <v>7</v>
      </c>
      <c r="M50" s="103">
        <v>1</v>
      </c>
      <c r="N50" s="103">
        <v>2</v>
      </c>
      <c r="O50" s="103"/>
      <c r="P50" s="103"/>
      <c r="Q50" s="103"/>
      <c r="R50" s="103"/>
      <c r="S50" s="103"/>
      <c r="T50" s="260"/>
      <c r="U50" s="256">
        <f t="shared" si="4"/>
        <v>7</v>
      </c>
      <c r="V50" s="256">
        <v>3</v>
      </c>
      <c r="W50" s="260"/>
      <c r="X50" s="242">
        <f t="shared" si="5"/>
        <v>40</v>
      </c>
      <c r="Y50" s="247">
        <f t="shared" si="6"/>
        <v>0.19900497512437812</v>
      </c>
      <c r="Z50" s="247">
        <f t="shared" si="18"/>
        <v>5.9701492537313436</v>
      </c>
      <c r="AA50" s="242">
        <v>1</v>
      </c>
      <c r="AB50" s="242">
        <v>8</v>
      </c>
      <c r="AC50" s="243">
        <f t="shared" si="19"/>
        <v>9</v>
      </c>
      <c r="AD50" s="247">
        <f t="shared" si="17"/>
        <v>45.224999999999994</v>
      </c>
      <c r="AE50" s="247">
        <v>14</v>
      </c>
      <c r="AF50" s="247">
        <f t="shared" si="8"/>
        <v>31.224999999999994</v>
      </c>
      <c r="AG50" s="247">
        <f t="shared" si="9"/>
        <v>23.880597014925375</v>
      </c>
      <c r="AH50" s="248">
        <f t="shared" si="2"/>
        <v>43691.224999999999</v>
      </c>
      <c r="AI50" s="249">
        <f t="shared" si="3"/>
        <v>43660</v>
      </c>
      <c r="AJ50" s="249">
        <f t="shared" si="10"/>
        <v>43691.224999999999</v>
      </c>
      <c r="AK50" s="253">
        <f t="shared" si="11"/>
        <v>2.7860696517412937</v>
      </c>
      <c r="AL50" s="253">
        <f t="shared" si="12"/>
        <v>6.2139303482587067</v>
      </c>
      <c r="AM50" s="242">
        <v>1</v>
      </c>
      <c r="AN50" s="253">
        <f t="shared" si="13"/>
        <v>17.666666666666668</v>
      </c>
      <c r="AO50" s="253">
        <f t="shared" si="14"/>
        <v>1008.0600000000007</v>
      </c>
      <c r="AP50" s="253">
        <f t="shared" si="15"/>
        <v>88.775000000000006</v>
      </c>
      <c r="AQ50" s="249">
        <f t="shared" si="16"/>
        <v>43780</v>
      </c>
      <c r="AR50" s="245"/>
      <c r="AS50" s="244"/>
    </row>
    <row r="51" spans="1:45" x14ac:dyDescent="0.25">
      <c r="A51" s="111">
        <v>734868</v>
      </c>
      <c r="B51" s="100" t="s">
        <v>56</v>
      </c>
      <c r="C51" s="100" t="s">
        <v>361</v>
      </c>
      <c r="D51" s="112">
        <v>53.97</v>
      </c>
      <c r="E51" s="101">
        <v>104.5</v>
      </c>
      <c r="F51" s="112">
        <v>219</v>
      </c>
      <c r="G51" s="261"/>
      <c r="H51" s="103">
        <v>3</v>
      </c>
      <c r="I51" s="103">
        <v>4</v>
      </c>
      <c r="J51" s="103">
        <v>4</v>
      </c>
      <c r="K51" s="103">
        <v>4</v>
      </c>
      <c r="L51" s="103">
        <v>1</v>
      </c>
      <c r="M51" s="103">
        <v>1</v>
      </c>
      <c r="N51" s="103">
        <v>0</v>
      </c>
      <c r="O51" s="103"/>
      <c r="P51" s="103"/>
      <c r="Q51" s="103"/>
      <c r="R51" s="103"/>
      <c r="S51" s="103"/>
      <c r="T51" s="260"/>
      <c r="U51" s="256">
        <f t="shared" si="4"/>
        <v>7</v>
      </c>
      <c r="V51" s="256">
        <v>3</v>
      </c>
      <c r="W51" s="260"/>
      <c r="X51" s="242">
        <f t="shared" si="5"/>
        <v>17</v>
      </c>
      <c r="Y51" s="247">
        <f t="shared" si="6"/>
        <v>8.45771144278607E-2</v>
      </c>
      <c r="Z51" s="247">
        <f t="shared" si="18"/>
        <v>2.5373134328358211</v>
      </c>
      <c r="AA51" s="242">
        <v>1</v>
      </c>
      <c r="AB51" s="242">
        <v>6</v>
      </c>
      <c r="AC51" s="243">
        <f t="shared" si="19"/>
        <v>7</v>
      </c>
      <c r="AD51" s="247">
        <f t="shared" si="17"/>
        <v>82.764705882352942</v>
      </c>
      <c r="AE51" s="247">
        <v>14</v>
      </c>
      <c r="AF51" s="247">
        <f t="shared" si="8"/>
        <v>68.764705882352942</v>
      </c>
      <c r="AG51" s="247">
        <f t="shared" si="9"/>
        <v>10.149253731343284</v>
      </c>
      <c r="AH51" s="248">
        <f t="shared" si="2"/>
        <v>43728.76470588235</v>
      </c>
      <c r="AI51" s="249">
        <f t="shared" si="3"/>
        <v>43660</v>
      </c>
      <c r="AJ51" s="249">
        <f t="shared" si="10"/>
        <v>43728.76470588235</v>
      </c>
      <c r="AK51" s="253">
        <f t="shared" si="11"/>
        <v>1.1840796019900499</v>
      </c>
      <c r="AL51" s="253">
        <f t="shared" si="12"/>
        <v>5.8159203980099505</v>
      </c>
      <c r="AM51" s="242">
        <v>1</v>
      </c>
      <c r="AN51" s="253">
        <f t="shared" si="13"/>
        <v>4.3333333333333339</v>
      </c>
      <c r="AO51" s="253">
        <f t="shared" si="14"/>
        <v>233.87000000000003</v>
      </c>
      <c r="AP51" s="253">
        <f t="shared" si="15"/>
        <v>51.235294117647065</v>
      </c>
      <c r="AQ51" s="249">
        <f t="shared" si="16"/>
        <v>43780</v>
      </c>
      <c r="AR51" s="245"/>
      <c r="AS51" s="244"/>
    </row>
    <row r="52" spans="1:45" x14ac:dyDescent="0.25">
      <c r="A52" s="111">
        <v>734869</v>
      </c>
      <c r="B52" s="100" t="s">
        <v>57</v>
      </c>
      <c r="C52" s="100" t="s">
        <v>362</v>
      </c>
      <c r="D52" s="112">
        <v>46.64</v>
      </c>
      <c r="E52" s="101">
        <v>99.5</v>
      </c>
      <c r="F52" s="112">
        <v>209</v>
      </c>
      <c r="G52" s="261"/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/>
      <c r="P52" s="103"/>
      <c r="Q52" s="103"/>
      <c r="R52" s="103"/>
      <c r="S52" s="103"/>
      <c r="T52" s="260"/>
      <c r="U52" s="256">
        <f t="shared" si="4"/>
        <v>7</v>
      </c>
      <c r="V52" s="256">
        <v>3</v>
      </c>
      <c r="W52" s="260"/>
      <c r="X52" s="242">
        <f t="shared" si="5"/>
        <v>0</v>
      </c>
      <c r="Y52" s="247">
        <f t="shared" si="6"/>
        <v>0</v>
      </c>
      <c r="Z52" s="247">
        <f t="shared" si="18"/>
        <v>0</v>
      </c>
      <c r="AA52" s="242">
        <v>1</v>
      </c>
      <c r="AB52" s="242">
        <v>0</v>
      </c>
      <c r="AC52" s="243">
        <f t="shared" si="19"/>
        <v>1</v>
      </c>
      <c r="AD52" s="247" t="str">
        <f t="shared" si="17"/>
        <v>Not Sold</v>
      </c>
      <c r="AE52" s="247">
        <v>14</v>
      </c>
      <c r="AF52" s="247" t="str">
        <f t="shared" si="8"/>
        <v>-</v>
      </c>
      <c r="AG52" s="247">
        <f t="shared" si="9"/>
        <v>0</v>
      </c>
      <c r="AH52" s="248" t="str">
        <f t="shared" si="2"/>
        <v>Not Sold</v>
      </c>
      <c r="AI52" s="249">
        <f t="shared" si="3"/>
        <v>43660</v>
      </c>
      <c r="AJ52" s="249">
        <f t="shared" si="10"/>
        <v>43660</v>
      </c>
      <c r="AK52" s="253">
        <f t="shared" si="11"/>
        <v>0</v>
      </c>
      <c r="AL52" s="253">
        <f t="shared" si="12"/>
        <v>1</v>
      </c>
      <c r="AM52" s="242">
        <v>1</v>
      </c>
      <c r="AN52" s="253">
        <f t="shared" si="13"/>
        <v>0</v>
      </c>
      <c r="AO52" s="253">
        <f t="shared" si="14"/>
        <v>0</v>
      </c>
      <c r="AP52" s="253" t="str">
        <f t="shared" si="15"/>
        <v>-</v>
      </c>
      <c r="AQ52" s="249" t="str">
        <f t="shared" si="16"/>
        <v>-</v>
      </c>
      <c r="AR52" s="245"/>
      <c r="AS52" s="244"/>
    </row>
    <row r="53" spans="1:45" x14ac:dyDescent="0.25">
      <c r="A53" s="111">
        <v>734870</v>
      </c>
      <c r="B53" s="100" t="s">
        <v>58</v>
      </c>
      <c r="C53" s="100" t="s">
        <v>363</v>
      </c>
      <c r="D53" s="112">
        <v>46.370000000000033</v>
      </c>
      <c r="E53" s="101">
        <v>99.5</v>
      </c>
      <c r="F53" s="112">
        <v>209</v>
      </c>
      <c r="G53" s="261"/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/>
      <c r="P53" s="103"/>
      <c r="Q53" s="103"/>
      <c r="R53" s="103"/>
      <c r="S53" s="103"/>
      <c r="T53" s="260"/>
      <c r="U53" s="256">
        <f t="shared" si="4"/>
        <v>7</v>
      </c>
      <c r="V53" s="256">
        <v>3</v>
      </c>
      <c r="W53" s="260"/>
      <c r="X53" s="242">
        <f t="shared" si="5"/>
        <v>0</v>
      </c>
      <c r="Y53" s="247">
        <f t="shared" si="6"/>
        <v>0</v>
      </c>
      <c r="Z53" s="247">
        <f t="shared" si="18"/>
        <v>0</v>
      </c>
      <c r="AA53" s="242">
        <v>1</v>
      </c>
      <c r="AB53" s="242">
        <v>0</v>
      </c>
      <c r="AC53" s="243">
        <f t="shared" si="19"/>
        <v>1</v>
      </c>
      <c r="AD53" s="247" t="str">
        <f t="shared" si="17"/>
        <v>Not Sold</v>
      </c>
      <c r="AE53" s="247">
        <v>14</v>
      </c>
      <c r="AF53" s="247" t="str">
        <f t="shared" si="8"/>
        <v>-</v>
      </c>
      <c r="AG53" s="247">
        <f t="shared" si="9"/>
        <v>0</v>
      </c>
      <c r="AH53" s="248" t="str">
        <f t="shared" si="2"/>
        <v>Not Sold</v>
      </c>
      <c r="AI53" s="249">
        <f t="shared" si="3"/>
        <v>43660</v>
      </c>
      <c r="AJ53" s="249">
        <f t="shared" si="10"/>
        <v>43660</v>
      </c>
      <c r="AK53" s="253">
        <f t="shared" si="11"/>
        <v>0</v>
      </c>
      <c r="AL53" s="253">
        <f t="shared" si="12"/>
        <v>1</v>
      </c>
      <c r="AM53" s="242">
        <v>1</v>
      </c>
      <c r="AN53" s="253">
        <f t="shared" si="13"/>
        <v>0</v>
      </c>
      <c r="AO53" s="253">
        <f t="shared" si="14"/>
        <v>0</v>
      </c>
      <c r="AP53" s="253" t="str">
        <f t="shared" si="15"/>
        <v>-</v>
      </c>
      <c r="AQ53" s="249" t="str">
        <f t="shared" si="16"/>
        <v>-</v>
      </c>
      <c r="AR53" s="245"/>
      <c r="AS53" s="244"/>
    </row>
    <row r="54" spans="1:45" x14ac:dyDescent="0.25">
      <c r="A54" s="111">
        <v>734871</v>
      </c>
      <c r="B54" s="100" t="s">
        <v>59</v>
      </c>
      <c r="C54" s="100" t="s">
        <v>364</v>
      </c>
      <c r="D54" s="112">
        <v>31.09</v>
      </c>
      <c r="E54" s="101">
        <v>79.5</v>
      </c>
      <c r="F54" s="112">
        <v>169</v>
      </c>
      <c r="G54" s="261"/>
      <c r="H54" s="103">
        <v>0</v>
      </c>
      <c r="I54" s="103">
        <v>1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/>
      <c r="P54" s="103"/>
      <c r="Q54" s="103"/>
      <c r="R54" s="103"/>
      <c r="S54" s="103"/>
      <c r="T54" s="260"/>
      <c r="U54" s="256">
        <f t="shared" si="4"/>
        <v>7</v>
      </c>
      <c r="V54" s="256">
        <v>3</v>
      </c>
      <c r="W54" s="260"/>
      <c r="X54" s="242">
        <f t="shared" si="5"/>
        <v>1</v>
      </c>
      <c r="Y54" s="247">
        <f t="shared" si="6"/>
        <v>4.9751243781094526E-3</v>
      </c>
      <c r="Z54" s="247">
        <f t="shared" si="18"/>
        <v>0.14925373134328357</v>
      </c>
      <c r="AA54" s="242">
        <v>1</v>
      </c>
      <c r="AB54" s="242">
        <v>0</v>
      </c>
      <c r="AC54" s="243">
        <f t="shared" si="19"/>
        <v>1</v>
      </c>
      <c r="AD54" s="247">
        <f t="shared" si="17"/>
        <v>201</v>
      </c>
      <c r="AE54" s="247">
        <v>14</v>
      </c>
      <c r="AF54" s="247">
        <f t="shared" si="8"/>
        <v>187</v>
      </c>
      <c r="AG54" s="247">
        <f t="shared" si="9"/>
        <v>0.59701492537313428</v>
      </c>
      <c r="AH54" s="248">
        <f t="shared" si="2"/>
        <v>43847</v>
      </c>
      <c r="AI54" s="249">
        <f t="shared" si="3"/>
        <v>43660</v>
      </c>
      <c r="AJ54" s="249">
        <f t="shared" si="10"/>
        <v>43847</v>
      </c>
      <c r="AK54" s="253">
        <f t="shared" si="11"/>
        <v>6.965174129353234E-2</v>
      </c>
      <c r="AL54" s="253">
        <f t="shared" si="12"/>
        <v>0.93034825870646765</v>
      </c>
      <c r="AM54" s="242">
        <v>1</v>
      </c>
      <c r="AN54" s="253">
        <f t="shared" si="13"/>
        <v>0</v>
      </c>
      <c r="AO54" s="253">
        <f t="shared" si="14"/>
        <v>0</v>
      </c>
      <c r="AP54" s="253">
        <f t="shared" si="15"/>
        <v>0</v>
      </c>
      <c r="AQ54" s="249">
        <f t="shared" si="16"/>
        <v>43847</v>
      </c>
      <c r="AR54" s="245"/>
      <c r="AS54" s="244"/>
    </row>
    <row r="55" spans="1:45" x14ac:dyDescent="0.25">
      <c r="A55" s="111">
        <v>734872</v>
      </c>
      <c r="B55" s="100" t="s">
        <v>60</v>
      </c>
      <c r="C55" s="100" t="s">
        <v>365</v>
      </c>
      <c r="D55" s="112">
        <v>31.03</v>
      </c>
      <c r="E55" s="101">
        <v>79.5</v>
      </c>
      <c r="F55" s="112">
        <v>169</v>
      </c>
      <c r="G55" s="261"/>
      <c r="H55" s="103">
        <v>1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/>
      <c r="P55" s="103"/>
      <c r="Q55" s="103"/>
      <c r="R55" s="103"/>
      <c r="S55" s="103"/>
      <c r="T55" s="260"/>
      <c r="U55" s="256">
        <f t="shared" si="4"/>
        <v>7</v>
      </c>
      <c r="V55" s="256">
        <v>3</v>
      </c>
      <c r="W55" s="260"/>
      <c r="X55" s="242">
        <f t="shared" si="5"/>
        <v>1</v>
      </c>
      <c r="Y55" s="247">
        <f t="shared" si="6"/>
        <v>4.9751243781094526E-3</v>
      </c>
      <c r="Z55" s="247">
        <f t="shared" si="18"/>
        <v>0.14925373134328357</v>
      </c>
      <c r="AA55" s="242">
        <v>1</v>
      </c>
      <c r="AB55" s="242">
        <v>0</v>
      </c>
      <c r="AC55" s="243">
        <f t="shared" si="19"/>
        <v>1</v>
      </c>
      <c r="AD55" s="247">
        <f t="shared" si="17"/>
        <v>201</v>
      </c>
      <c r="AE55" s="247">
        <v>14</v>
      </c>
      <c r="AF55" s="247">
        <f t="shared" si="8"/>
        <v>187</v>
      </c>
      <c r="AG55" s="247">
        <f t="shared" si="9"/>
        <v>0.59701492537313428</v>
      </c>
      <c r="AH55" s="248">
        <f t="shared" si="2"/>
        <v>43847</v>
      </c>
      <c r="AI55" s="249">
        <f t="shared" si="3"/>
        <v>43660</v>
      </c>
      <c r="AJ55" s="249">
        <f t="shared" si="10"/>
        <v>43847</v>
      </c>
      <c r="AK55" s="253">
        <f t="shared" si="11"/>
        <v>6.965174129353234E-2</v>
      </c>
      <c r="AL55" s="253">
        <f t="shared" si="12"/>
        <v>0.93034825870646765</v>
      </c>
      <c r="AM55" s="242">
        <v>1</v>
      </c>
      <c r="AN55" s="253">
        <f t="shared" si="13"/>
        <v>0</v>
      </c>
      <c r="AO55" s="253">
        <f t="shared" si="14"/>
        <v>0</v>
      </c>
      <c r="AP55" s="253">
        <f t="shared" si="15"/>
        <v>0</v>
      </c>
      <c r="AQ55" s="249">
        <f t="shared" si="16"/>
        <v>43847</v>
      </c>
      <c r="AR55" s="245"/>
      <c r="AS55" s="244"/>
    </row>
    <row r="56" spans="1:45" x14ac:dyDescent="0.25">
      <c r="A56" s="111">
        <v>734873</v>
      </c>
      <c r="B56" s="100" t="s">
        <v>61</v>
      </c>
      <c r="C56" s="100" t="s">
        <v>366</v>
      </c>
      <c r="D56" s="112">
        <v>20.21</v>
      </c>
      <c r="E56" s="101">
        <v>44.5</v>
      </c>
      <c r="F56" s="112">
        <v>99</v>
      </c>
      <c r="G56" s="261"/>
      <c r="H56" s="103">
        <v>2</v>
      </c>
      <c r="I56" s="103">
        <v>1</v>
      </c>
      <c r="J56" s="103">
        <v>3</v>
      </c>
      <c r="K56" s="103">
        <v>0</v>
      </c>
      <c r="L56" s="103">
        <v>0</v>
      </c>
      <c r="M56" s="103">
        <v>0</v>
      </c>
      <c r="N56" s="103">
        <v>0</v>
      </c>
      <c r="O56" s="103"/>
      <c r="P56" s="103"/>
      <c r="Q56" s="103"/>
      <c r="R56" s="103"/>
      <c r="S56" s="103"/>
      <c r="T56" s="260"/>
      <c r="U56" s="256">
        <f t="shared" si="4"/>
        <v>7</v>
      </c>
      <c r="V56" s="256">
        <v>3</v>
      </c>
      <c r="W56" s="260"/>
      <c r="X56" s="242">
        <f t="shared" si="5"/>
        <v>6</v>
      </c>
      <c r="Y56" s="247">
        <f t="shared" si="6"/>
        <v>2.9850746268656716E-2</v>
      </c>
      <c r="Z56" s="247">
        <f t="shared" si="18"/>
        <v>0.89552238805970152</v>
      </c>
      <c r="AA56" s="242">
        <v>1</v>
      </c>
      <c r="AB56" s="242">
        <v>0</v>
      </c>
      <c r="AC56" s="243">
        <f t="shared" si="19"/>
        <v>1</v>
      </c>
      <c r="AD56" s="247">
        <f t="shared" si="17"/>
        <v>33.5</v>
      </c>
      <c r="AE56" s="247">
        <v>14</v>
      </c>
      <c r="AF56" s="247">
        <f t="shared" si="8"/>
        <v>19.5</v>
      </c>
      <c r="AG56" s="247">
        <f t="shared" si="9"/>
        <v>3.5820895522388061</v>
      </c>
      <c r="AH56" s="248">
        <f t="shared" si="2"/>
        <v>43679.5</v>
      </c>
      <c r="AI56" s="249">
        <f t="shared" si="3"/>
        <v>43660</v>
      </c>
      <c r="AJ56" s="249">
        <f t="shared" si="10"/>
        <v>43679.5</v>
      </c>
      <c r="AK56" s="253">
        <f t="shared" si="11"/>
        <v>0.41791044776119401</v>
      </c>
      <c r="AL56" s="253">
        <f t="shared" si="12"/>
        <v>0.58208955223880599</v>
      </c>
      <c r="AM56" s="242">
        <v>1</v>
      </c>
      <c r="AN56" s="253">
        <f t="shared" si="13"/>
        <v>3</v>
      </c>
      <c r="AO56" s="253">
        <f t="shared" si="14"/>
        <v>60.63</v>
      </c>
      <c r="AP56" s="253">
        <f t="shared" si="15"/>
        <v>100.5</v>
      </c>
      <c r="AQ56" s="249">
        <f t="shared" si="16"/>
        <v>43780</v>
      </c>
      <c r="AR56" s="245"/>
      <c r="AS56" s="244"/>
    </row>
    <row r="57" spans="1:45" x14ac:dyDescent="0.25">
      <c r="A57" s="111">
        <v>734874</v>
      </c>
      <c r="B57" s="100" t="s">
        <v>62</v>
      </c>
      <c r="C57" s="100" t="s">
        <v>367</v>
      </c>
      <c r="D57" s="112">
        <v>20.25</v>
      </c>
      <c r="E57" s="101">
        <v>44.5</v>
      </c>
      <c r="F57" s="112">
        <v>99</v>
      </c>
      <c r="G57" s="261"/>
      <c r="H57" s="103">
        <v>0</v>
      </c>
      <c r="I57" s="103">
        <v>0</v>
      </c>
      <c r="J57" s="103">
        <v>3</v>
      </c>
      <c r="K57" s="103">
        <v>0</v>
      </c>
      <c r="L57" s="103">
        <v>0</v>
      </c>
      <c r="M57" s="103">
        <v>0</v>
      </c>
      <c r="N57" s="103">
        <v>0</v>
      </c>
      <c r="O57" s="103"/>
      <c r="P57" s="103"/>
      <c r="Q57" s="103"/>
      <c r="R57" s="103"/>
      <c r="S57" s="103"/>
      <c r="T57" s="260"/>
      <c r="U57" s="256">
        <f t="shared" si="4"/>
        <v>7</v>
      </c>
      <c r="V57" s="256">
        <v>3</v>
      </c>
      <c r="W57" s="260"/>
      <c r="X57" s="242">
        <f t="shared" si="5"/>
        <v>3</v>
      </c>
      <c r="Y57" s="247">
        <f t="shared" si="6"/>
        <v>1.4925373134328358E-2</v>
      </c>
      <c r="Z57" s="247">
        <f t="shared" si="18"/>
        <v>0.44776119402985076</v>
      </c>
      <c r="AA57" s="242">
        <v>1</v>
      </c>
      <c r="AB57" s="242">
        <v>0</v>
      </c>
      <c r="AC57" s="243">
        <f t="shared" si="19"/>
        <v>1</v>
      </c>
      <c r="AD57" s="247">
        <f t="shared" si="17"/>
        <v>67</v>
      </c>
      <c r="AE57" s="247">
        <v>14</v>
      </c>
      <c r="AF57" s="247">
        <f t="shared" si="8"/>
        <v>53</v>
      </c>
      <c r="AG57" s="247">
        <f t="shared" si="9"/>
        <v>1.791044776119403</v>
      </c>
      <c r="AH57" s="248">
        <f t="shared" si="2"/>
        <v>43713</v>
      </c>
      <c r="AI57" s="249">
        <f t="shared" si="3"/>
        <v>43660</v>
      </c>
      <c r="AJ57" s="249">
        <f t="shared" si="10"/>
        <v>43713</v>
      </c>
      <c r="AK57" s="253">
        <f t="shared" si="11"/>
        <v>0.20895522388059701</v>
      </c>
      <c r="AL57" s="253">
        <f t="shared" si="12"/>
        <v>0.79104477611940305</v>
      </c>
      <c r="AM57" s="242">
        <v>1</v>
      </c>
      <c r="AN57" s="253">
        <f t="shared" si="13"/>
        <v>1</v>
      </c>
      <c r="AO57" s="253">
        <f t="shared" si="14"/>
        <v>20.25</v>
      </c>
      <c r="AP57" s="253">
        <f t="shared" si="15"/>
        <v>67</v>
      </c>
      <c r="AQ57" s="249">
        <f t="shared" si="16"/>
        <v>43780</v>
      </c>
      <c r="AR57" s="245"/>
      <c r="AS57" s="244"/>
    </row>
    <row r="58" spans="1:45" x14ac:dyDescent="0.25">
      <c r="A58" s="111">
        <v>734875</v>
      </c>
      <c r="B58" s="100" t="s">
        <v>63</v>
      </c>
      <c r="C58" s="100" t="s">
        <v>368</v>
      </c>
      <c r="D58" s="112">
        <v>20.25</v>
      </c>
      <c r="E58" s="101">
        <v>44.5</v>
      </c>
      <c r="F58" s="112">
        <v>99</v>
      </c>
      <c r="G58" s="261"/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103">
        <v>0</v>
      </c>
      <c r="O58" s="103"/>
      <c r="P58" s="103"/>
      <c r="Q58" s="103"/>
      <c r="R58" s="103"/>
      <c r="S58" s="103"/>
      <c r="T58" s="260"/>
      <c r="U58" s="256">
        <f t="shared" si="4"/>
        <v>7</v>
      </c>
      <c r="V58" s="256">
        <v>3</v>
      </c>
      <c r="W58" s="260"/>
      <c r="X58" s="242">
        <f t="shared" si="5"/>
        <v>0</v>
      </c>
      <c r="Y58" s="247">
        <f t="shared" si="6"/>
        <v>0</v>
      </c>
      <c r="Z58" s="247">
        <f t="shared" si="18"/>
        <v>0</v>
      </c>
      <c r="AA58" s="242">
        <v>1</v>
      </c>
      <c r="AB58" s="242">
        <v>0</v>
      </c>
      <c r="AC58" s="243">
        <f t="shared" si="19"/>
        <v>1</v>
      </c>
      <c r="AD58" s="247" t="str">
        <f t="shared" si="17"/>
        <v>Not Sold</v>
      </c>
      <c r="AE58" s="247">
        <v>14</v>
      </c>
      <c r="AF58" s="247" t="str">
        <f t="shared" si="8"/>
        <v>-</v>
      </c>
      <c r="AG58" s="247">
        <f t="shared" si="9"/>
        <v>0</v>
      </c>
      <c r="AH58" s="248" t="str">
        <f t="shared" si="2"/>
        <v>Not Sold</v>
      </c>
      <c r="AI58" s="249">
        <f t="shared" si="3"/>
        <v>43660</v>
      </c>
      <c r="AJ58" s="249">
        <f t="shared" si="10"/>
        <v>43660</v>
      </c>
      <c r="AK58" s="253">
        <f t="shared" si="11"/>
        <v>0</v>
      </c>
      <c r="AL58" s="253">
        <f t="shared" si="12"/>
        <v>1</v>
      </c>
      <c r="AM58" s="242">
        <v>1</v>
      </c>
      <c r="AN58" s="253">
        <f t="shared" si="13"/>
        <v>0</v>
      </c>
      <c r="AO58" s="253">
        <f t="shared" si="14"/>
        <v>0</v>
      </c>
      <c r="AP58" s="253" t="str">
        <f t="shared" si="15"/>
        <v>-</v>
      </c>
      <c r="AQ58" s="249" t="str">
        <f t="shared" si="16"/>
        <v>-</v>
      </c>
      <c r="AR58" s="245"/>
      <c r="AS58" s="244"/>
    </row>
    <row r="59" spans="1:45" x14ac:dyDescent="0.25">
      <c r="A59" s="111">
        <v>734876</v>
      </c>
      <c r="B59" s="100" t="s">
        <v>64</v>
      </c>
      <c r="C59" s="100" t="s">
        <v>369</v>
      </c>
      <c r="D59" s="112">
        <v>25.97</v>
      </c>
      <c r="E59" s="101">
        <v>54.5</v>
      </c>
      <c r="F59" s="112">
        <v>119</v>
      </c>
      <c r="G59" s="261"/>
      <c r="H59" s="103">
        <v>1</v>
      </c>
      <c r="I59" s="103">
        <v>1</v>
      </c>
      <c r="J59" s="103">
        <v>3</v>
      </c>
      <c r="K59" s="103">
        <v>0</v>
      </c>
      <c r="L59" s="103">
        <v>0</v>
      </c>
      <c r="M59" s="103">
        <v>0</v>
      </c>
      <c r="N59" s="103">
        <v>0</v>
      </c>
      <c r="O59" s="103"/>
      <c r="P59" s="103"/>
      <c r="Q59" s="103"/>
      <c r="R59" s="103"/>
      <c r="S59" s="103"/>
      <c r="T59" s="260"/>
      <c r="U59" s="256">
        <f t="shared" si="4"/>
        <v>7</v>
      </c>
      <c r="V59" s="256">
        <v>3</v>
      </c>
      <c r="W59" s="260"/>
      <c r="X59" s="242">
        <f t="shared" si="5"/>
        <v>5</v>
      </c>
      <c r="Y59" s="247">
        <f t="shared" si="6"/>
        <v>2.4875621890547265E-2</v>
      </c>
      <c r="Z59" s="247">
        <f t="shared" si="18"/>
        <v>0.74626865671641796</v>
      </c>
      <c r="AA59" s="242">
        <v>1</v>
      </c>
      <c r="AB59" s="242">
        <v>0</v>
      </c>
      <c r="AC59" s="243">
        <f t="shared" si="19"/>
        <v>1</v>
      </c>
      <c r="AD59" s="247">
        <f t="shared" si="17"/>
        <v>40.199999999999996</v>
      </c>
      <c r="AE59" s="247">
        <v>14</v>
      </c>
      <c r="AF59" s="247">
        <f t="shared" si="8"/>
        <v>26.199999999999996</v>
      </c>
      <c r="AG59" s="247">
        <f t="shared" si="9"/>
        <v>2.9850746268656718</v>
      </c>
      <c r="AH59" s="248">
        <f t="shared" si="2"/>
        <v>43686.2</v>
      </c>
      <c r="AI59" s="249">
        <f t="shared" si="3"/>
        <v>43660</v>
      </c>
      <c r="AJ59" s="249">
        <f t="shared" si="10"/>
        <v>43686.2</v>
      </c>
      <c r="AK59" s="253">
        <f t="shared" si="11"/>
        <v>0.34825870646766172</v>
      </c>
      <c r="AL59" s="253">
        <f t="shared" si="12"/>
        <v>0.65174129353233834</v>
      </c>
      <c r="AM59" s="242">
        <v>1</v>
      </c>
      <c r="AN59" s="253">
        <f t="shared" si="13"/>
        <v>2.3333333333333335</v>
      </c>
      <c r="AO59" s="253">
        <f t="shared" si="14"/>
        <v>60.596666666666671</v>
      </c>
      <c r="AP59" s="253">
        <f t="shared" si="15"/>
        <v>93.8</v>
      </c>
      <c r="AQ59" s="249">
        <f t="shared" si="16"/>
        <v>43780</v>
      </c>
      <c r="AR59" s="245"/>
      <c r="AS59" s="244"/>
    </row>
    <row r="60" spans="1:45" x14ac:dyDescent="0.25">
      <c r="A60" s="111">
        <v>734877</v>
      </c>
      <c r="B60" s="100" t="s">
        <v>65</v>
      </c>
      <c r="C60" s="100" t="s">
        <v>370</v>
      </c>
      <c r="D60" s="112">
        <v>25.65</v>
      </c>
      <c r="E60" s="101">
        <v>54.5</v>
      </c>
      <c r="F60" s="112">
        <v>119</v>
      </c>
      <c r="G60" s="261"/>
      <c r="H60" s="103">
        <v>3</v>
      </c>
      <c r="I60" s="103">
        <v>0</v>
      </c>
      <c r="J60" s="103">
        <v>1</v>
      </c>
      <c r="K60" s="103">
        <v>0</v>
      </c>
      <c r="L60" s="103">
        <v>0</v>
      </c>
      <c r="M60" s="103">
        <v>0</v>
      </c>
      <c r="N60" s="103">
        <v>0</v>
      </c>
      <c r="O60" s="103"/>
      <c r="P60" s="103"/>
      <c r="Q60" s="103"/>
      <c r="R60" s="103"/>
      <c r="S60" s="103"/>
      <c r="T60" s="260"/>
      <c r="U60" s="256">
        <f t="shared" si="4"/>
        <v>7</v>
      </c>
      <c r="V60" s="256">
        <v>3</v>
      </c>
      <c r="W60" s="260"/>
      <c r="X60" s="242">
        <f t="shared" si="5"/>
        <v>4</v>
      </c>
      <c r="Y60" s="247">
        <f t="shared" si="6"/>
        <v>1.9900497512437811E-2</v>
      </c>
      <c r="Z60" s="247">
        <f t="shared" si="18"/>
        <v>0.59701492537313428</v>
      </c>
      <c r="AA60" s="242">
        <v>1</v>
      </c>
      <c r="AB60" s="242">
        <v>1</v>
      </c>
      <c r="AC60" s="243">
        <f t="shared" si="19"/>
        <v>2</v>
      </c>
      <c r="AD60" s="247">
        <f t="shared" si="17"/>
        <v>100.5</v>
      </c>
      <c r="AE60" s="247">
        <v>14</v>
      </c>
      <c r="AF60" s="247">
        <f t="shared" si="8"/>
        <v>86.5</v>
      </c>
      <c r="AG60" s="247">
        <f t="shared" si="9"/>
        <v>2.3880597014925371</v>
      </c>
      <c r="AH60" s="248">
        <f t="shared" si="2"/>
        <v>43746.5</v>
      </c>
      <c r="AI60" s="249">
        <f t="shared" si="3"/>
        <v>43660</v>
      </c>
      <c r="AJ60" s="249">
        <f t="shared" si="10"/>
        <v>43746.5</v>
      </c>
      <c r="AK60" s="253">
        <f t="shared" si="11"/>
        <v>0.27860696517412936</v>
      </c>
      <c r="AL60" s="253">
        <f t="shared" si="12"/>
        <v>1.7213930348258706</v>
      </c>
      <c r="AM60" s="242">
        <v>1</v>
      </c>
      <c r="AN60" s="253">
        <f t="shared" si="13"/>
        <v>0</v>
      </c>
      <c r="AO60" s="253">
        <f t="shared" si="14"/>
        <v>0</v>
      </c>
      <c r="AP60" s="253">
        <f t="shared" si="15"/>
        <v>0</v>
      </c>
      <c r="AQ60" s="249">
        <f t="shared" si="16"/>
        <v>43746.5</v>
      </c>
      <c r="AR60" s="245"/>
      <c r="AS60" s="244"/>
    </row>
    <row r="61" spans="1:45" x14ac:dyDescent="0.25">
      <c r="A61" s="111">
        <v>734878</v>
      </c>
      <c r="B61" s="100" t="s">
        <v>66</v>
      </c>
      <c r="C61" s="100" t="s">
        <v>371</v>
      </c>
      <c r="D61" s="112">
        <v>24.62</v>
      </c>
      <c r="E61" s="101">
        <v>54.5</v>
      </c>
      <c r="F61" s="112">
        <v>119</v>
      </c>
      <c r="G61" s="261"/>
      <c r="H61" s="103">
        <v>1</v>
      </c>
      <c r="I61" s="103">
        <v>2</v>
      </c>
      <c r="J61" s="103">
        <v>2</v>
      </c>
      <c r="K61" s="103">
        <v>0</v>
      </c>
      <c r="L61" s="103">
        <v>0</v>
      </c>
      <c r="M61" s="103">
        <v>0</v>
      </c>
      <c r="N61" s="103">
        <v>0</v>
      </c>
      <c r="O61" s="103"/>
      <c r="P61" s="103"/>
      <c r="Q61" s="103"/>
      <c r="R61" s="103"/>
      <c r="S61" s="103"/>
      <c r="T61" s="260"/>
      <c r="U61" s="256">
        <f t="shared" si="4"/>
        <v>7</v>
      </c>
      <c r="V61" s="256">
        <v>3</v>
      </c>
      <c r="W61" s="260"/>
      <c r="X61" s="242">
        <f t="shared" si="5"/>
        <v>5</v>
      </c>
      <c r="Y61" s="247">
        <f t="shared" si="6"/>
        <v>2.4875621890547265E-2</v>
      </c>
      <c r="Z61" s="247">
        <f t="shared" si="18"/>
        <v>0.74626865671641796</v>
      </c>
      <c r="AA61" s="242">
        <v>1</v>
      </c>
      <c r="AB61" s="242">
        <v>0</v>
      </c>
      <c r="AC61" s="243">
        <f t="shared" si="19"/>
        <v>1</v>
      </c>
      <c r="AD61" s="247">
        <f t="shared" si="17"/>
        <v>40.199999999999996</v>
      </c>
      <c r="AE61" s="247">
        <v>14</v>
      </c>
      <c r="AF61" s="247">
        <f t="shared" si="8"/>
        <v>26.199999999999996</v>
      </c>
      <c r="AG61" s="247">
        <f t="shared" si="9"/>
        <v>2.9850746268656718</v>
      </c>
      <c r="AH61" s="248">
        <f t="shared" si="2"/>
        <v>43686.2</v>
      </c>
      <c r="AI61" s="249">
        <f t="shared" si="3"/>
        <v>43660</v>
      </c>
      <c r="AJ61" s="249">
        <f t="shared" si="10"/>
        <v>43686.2</v>
      </c>
      <c r="AK61" s="253">
        <f t="shared" si="11"/>
        <v>0.34825870646766172</v>
      </c>
      <c r="AL61" s="253">
        <f t="shared" si="12"/>
        <v>0.65174129353233834</v>
      </c>
      <c r="AM61" s="242">
        <v>1</v>
      </c>
      <c r="AN61" s="253">
        <f t="shared" si="13"/>
        <v>2.3333333333333335</v>
      </c>
      <c r="AO61" s="253">
        <f t="shared" si="14"/>
        <v>57.446666666666673</v>
      </c>
      <c r="AP61" s="253">
        <f t="shared" si="15"/>
        <v>93.8</v>
      </c>
      <c r="AQ61" s="249">
        <f t="shared" si="16"/>
        <v>43780</v>
      </c>
      <c r="AR61" s="245"/>
      <c r="AS61" s="244"/>
    </row>
    <row r="62" spans="1:45" x14ac:dyDescent="0.25">
      <c r="A62" s="111">
        <v>734879</v>
      </c>
      <c r="B62" s="116" t="s">
        <v>67</v>
      </c>
      <c r="C62" s="116" t="s">
        <v>372</v>
      </c>
      <c r="D62" s="112">
        <v>77.209999999999994</v>
      </c>
      <c r="E62" s="101">
        <v>139.5</v>
      </c>
      <c r="F62" s="112">
        <v>289</v>
      </c>
      <c r="G62" s="261"/>
      <c r="H62" s="103">
        <v>5</v>
      </c>
      <c r="I62" s="103">
        <v>1</v>
      </c>
      <c r="J62" s="103">
        <v>3</v>
      </c>
      <c r="K62" s="103">
        <v>0</v>
      </c>
      <c r="L62" s="103">
        <v>0</v>
      </c>
      <c r="M62" s="103">
        <v>0</v>
      </c>
      <c r="N62" s="103">
        <v>0</v>
      </c>
      <c r="O62" s="103"/>
      <c r="P62" s="103"/>
      <c r="Q62" s="103"/>
      <c r="R62" s="103"/>
      <c r="S62" s="103"/>
      <c r="T62" s="260"/>
      <c r="U62" s="256">
        <f t="shared" si="4"/>
        <v>7</v>
      </c>
      <c r="V62" s="256">
        <v>3</v>
      </c>
      <c r="W62" s="260"/>
      <c r="X62" s="242">
        <f t="shared" si="5"/>
        <v>9</v>
      </c>
      <c r="Y62" s="247">
        <f t="shared" si="6"/>
        <v>4.4776119402985072E-2</v>
      </c>
      <c r="Z62" s="247">
        <f t="shared" si="18"/>
        <v>1.3432835820895521</v>
      </c>
      <c r="AA62" s="242">
        <v>1</v>
      </c>
      <c r="AB62" s="242">
        <v>0</v>
      </c>
      <c r="AC62" s="243">
        <f t="shared" si="19"/>
        <v>1</v>
      </c>
      <c r="AD62" s="247">
        <f t="shared" si="17"/>
        <v>22.333333333333336</v>
      </c>
      <c r="AE62" s="247">
        <v>14</v>
      </c>
      <c r="AF62" s="247">
        <f t="shared" si="8"/>
        <v>8.3333333333333357</v>
      </c>
      <c r="AG62" s="247">
        <f t="shared" si="9"/>
        <v>5.3731343283582085</v>
      </c>
      <c r="AH62" s="248">
        <f t="shared" si="2"/>
        <v>43668.333333333336</v>
      </c>
      <c r="AI62" s="249">
        <f t="shared" si="3"/>
        <v>43660</v>
      </c>
      <c r="AJ62" s="249">
        <f t="shared" si="10"/>
        <v>43668.333333333336</v>
      </c>
      <c r="AK62" s="253">
        <f t="shared" si="11"/>
        <v>0.62686567164179097</v>
      </c>
      <c r="AL62" s="253">
        <f t="shared" si="12"/>
        <v>0.37313432835820903</v>
      </c>
      <c r="AM62" s="242">
        <v>1</v>
      </c>
      <c r="AN62" s="253">
        <f t="shared" si="13"/>
        <v>4.9999999999999991</v>
      </c>
      <c r="AO62" s="253">
        <f t="shared" si="14"/>
        <v>386.0499999999999</v>
      </c>
      <c r="AP62" s="253">
        <f t="shared" si="15"/>
        <v>111.66666666666666</v>
      </c>
      <c r="AQ62" s="249">
        <f t="shared" si="16"/>
        <v>43780</v>
      </c>
      <c r="AR62" s="245"/>
      <c r="AS62" s="244"/>
    </row>
    <row r="63" spans="1:45" x14ac:dyDescent="0.25">
      <c r="A63" s="111">
        <v>734880</v>
      </c>
      <c r="B63" s="100" t="s">
        <v>68</v>
      </c>
      <c r="C63" s="100" t="s">
        <v>373</v>
      </c>
      <c r="D63" s="112">
        <v>76.08</v>
      </c>
      <c r="E63" s="101">
        <v>139.5</v>
      </c>
      <c r="F63" s="112">
        <v>289</v>
      </c>
      <c r="G63" s="261"/>
      <c r="H63" s="103">
        <v>0</v>
      </c>
      <c r="I63" s="103">
        <v>0</v>
      </c>
      <c r="J63" s="103">
        <v>4</v>
      </c>
      <c r="K63" s="103">
        <v>8</v>
      </c>
      <c r="L63" s="103">
        <v>7</v>
      </c>
      <c r="M63" s="103">
        <v>12</v>
      </c>
      <c r="N63" s="103">
        <v>0</v>
      </c>
      <c r="O63" s="103"/>
      <c r="P63" s="103"/>
      <c r="Q63" s="103"/>
      <c r="R63" s="103"/>
      <c r="S63" s="103"/>
      <c r="T63" s="260"/>
      <c r="U63" s="256">
        <f t="shared" si="4"/>
        <v>7</v>
      </c>
      <c r="V63" s="256">
        <v>3</v>
      </c>
      <c r="W63" s="260"/>
      <c r="X63" s="242">
        <f t="shared" si="5"/>
        <v>31</v>
      </c>
      <c r="Y63" s="247">
        <f t="shared" si="6"/>
        <v>0.15422885572139303</v>
      </c>
      <c r="Z63" s="247">
        <f t="shared" si="18"/>
        <v>4.6268656716417906</v>
      </c>
      <c r="AA63" s="242">
        <v>1</v>
      </c>
      <c r="AB63" s="242">
        <v>16</v>
      </c>
      <c r="AC63" s="243">
        <f t="shared" si="19"/>
        <v>17</v>
      </c>
      <c r="AD63" s="247">
        <f t="shared" si="17"/>
        <v>110.22580645161291</v>
      </c>
      <c r="AE63" s="247">
        <v>14</v>
      </c>
      <c r="AF63" s="247">
        <f t="shared" si="8"/>
        <v>96.225806451612911</v>
      </c>
      <c r="AG63" s="247">
        <f t="shared" si="9"/>
        <v>18.507462686567163</v>
      </c>
      <c r="AH63" s="248">
        <f t="shared" si="2"/>
        <v>43756.225806451614</v>
      </c>
      <c r="AI63" s="249">
        <f t="shared" si="3"/>
        <v>43660</v>
      </c>
      <c r="AJ63" s="249">
        <f t="shared" si="10"/>
        <v>43756.225806451614</v>
      </c>
      <c r="AK63" s="253">
        <f t="shared" si="11"/>
        <v>2.1592039800995022</v>
      </c>
      <c r="AL63" s="253">
        <f t="shared" si="12"/>
        <v>14.840796019900498</v>
      </c>
      <c r="AM63" s="242">
        <v>1</v>
      </c>
      <c r="AN63" s="253">
        <f t="shared" si="13"/>
        <v>3.6666666666666643</v>
      </c>
      <c r="AO63" s="253">
        <f t="shared" si="14"/>
        <v>278.95999999999981</v>
      </c>
      <c r="AP63" s="253">
        <f t="shared" si="15"/>
        <v>23.774193548387082</v>
      </c>
      <c r="AQ63" s="249">
        <f t="shared" si="16"/>
        <v>43780</v>
      </c>
      <c r="AR63" s="245"/>
      <c r="AS63" s="244"/>
    </row>
    <row r="64" spans="1:45" x14ac:dyDescent="0.25">
      <c r="A64" s="111">
        <v>734881</v>
      </c>
      <c r="B64" s="100" t="s">
        <v>69</v>
      </c>
      <c r="C64" s="100" t="s">
        <v>374</v>
      </c>
      <c r="D64" s="112">
        <v>41.149999999999771</v>
      </c>
      <c r="E64" s="101">
        <v>84.5</v>
      </c>
      <c r="F64" s="112">
        <v>179</v>
      </c>
      <c r="G64" s="261"/>
      <c r="H64" s="103">
        <v>19</v>
      </c>
      <c r="I64" s="103">
        <v>4</v>
      </c>
      <c r="J64" s="103">
        <v>14</v>
      </c>
      <c r="K64" s="103">
        <v>29</v>
      </c>
      <c r="L64" s="103">
        <v>23</v>
      </c>
      <c r="M64" s="103">
        <v>12</v>
      </c>
      <c r="N64" s="103">
        <v>9</v>
      </c>
      <c r="O64" s="103"/>
      <c r="P64" s="103"/>
      <c r="Q64" s="103"/>
      <c r="R64" s="103"/>
      <c r="S64" s="103"/>
      <c r="T64" s="260"/>
      <c r="U64" s="256">
        <f t="shared" si="4"/>
        <v>7</v>
      </c>
      <c r="V64" s="256">
        <v>3</v>
      </c>
      <c r="W64" s="260"/>
      <c r="X64" s="242">
        <f t="shared" si="5"/>
        <v>110</v>
      </c>
      <c r="Y64" s="247">
        <f t="shared" si="6"/>
        <v>0.54726368159203975</v>
      </c>
      <c r="Z64" s="247">
        <f t="shared" si="18"/>
        <v>16.417910447761194</v>
      </c>
      <c r="AA64" s="242">
        <v>1</v>
      </c>
      <c r="AB64" s="242">
        <v>26</v>
      </c>
      <c r="AC64" s="243">
        <f t="shared" si="19"/>
        <v>27</v>
      </c>
      <c r="AD64" s="247">
        <f t="shared" si="17"/>
        <v>49.336363636363643</v>
      </c>
      <c r="AE64" s="247">
        <v>14</v>
      </c>
      <c r="AF64" s="247">
        <f t="shared" si="8"/>
        <v>35.336363636363643</v>
      </c>
      <c r="AG64" s="247">
        <f t="shared" si="9"/>
        <v>65.671641791044777</v>
      </c>
      <c r="AH64" s="248">
        <f t="shared" si="2"/>
        <v>43695.336363636365</v>
      </c>
      <c r="AI64" s="249">
        <f t="shared" si="3"/>
        <v>43660</v>
      </c>
      <c r="AJ64" s="249">
        <f t="shared" si="10"/>
        <v>43695.336363636365</v>
      </c>
      <c r="AK64" s="253">
        <f t="shared" si="11"/>
        <v>7.6616915422885565</v>
      </c>
      <c r="AL64" s="253">
        <f t="shared" si="12"/>
        <v>19.338308457711442</v>
      </c>
      <c r="AM64" s="242">
        <v>1</v>
      </c>
      <c r="AN64" s="253">
        <f t="shared" si="13"/>
        <v>46.333333333333336</v>
      </c>
      <c r="AO64" s="253">
        <f t="shared" si="14"/>
        <v>1906.6166666666561</v>
      </c>
      <c r="AP64" s="253">
        <f t="shared" si="15"/>
        <v>84.663636363636371</v>
      </c>
      <c r="AQ64" s="249">
        <f t="shared" si="16"/>
        <v>43780</v>
      </c>
      <c r="AR64" s="245"/>
      <c r="AS64" s="244"/>
    </row>
    <row r="65" spans="1:45" x14ac:dyDescent="0.25">
      <c r="A65" s="111">
        <v>734882</v>
      </c>
      <c r="B65" s="100" t="s">
        <v>70</v>
      </c>
      <c r="C65" s="100" t="s">
        <v>375</v>
      </c>
      <c r="D65" s="112">
        <v>37.618672566371679</v>
      </c>
      <c r="E65" s="101">
        <v>64.5</v>
      </c>
      <c r="F65" s="112">
        <v>139</v>
      </c>
      <c r="G65" s="261"/>
      <c r="H65" s="103">
        <v>4</v>
      </c>
      <c r="I65" s="103">
        <v>3</v>
      </c>
      <c r="J65" s="103">
        <v>10</v>
      </c>
      <c r="K65" s="103">
        <v>8</v>
      </c>
      <c r="L65" s="103">
        <v>6</v>
      </c>
      <c r="M65" s="103">
        <v>5</v>
      </c>
      <c r="N65" s="103">
        <v>16</v>
      </c>
      <c r="O65" s="103"/>
      <c r="P65" s="103"/>
      <c r="Q65" s="103"/>
      <c r="R65" s="103"/>
      <c r="S65" s="103"/>
      <c r="T65" s="260"/>
      <c r="U65" s="256">
        <f t="shared" si="4"/>
        <v>7</v>
      </c>
      <c r="V65" s="256">
        <v>3</v>
      </c>
      <c r="W65" s="260"/>
      <c r="X65" s="242">
        <f t="shared" si="5"/>
        <v>52</v>
      </c>
      <c r="Y65" s="247">
        <f t="shared" si="6"/>
        <v>0.25870646766169153</v>
      </c>
      <c r="Z65" s="247">
        <f t="shared" si="18"/>
        <v>7.7611940298507456</v>
      </c>
      <c r="AA65" s="242">
        <v>1</v>
      </c>
      <c r="AB65" s="242">
        <v>17</v>
      </c>
      <c r="AC65" s="243">
        <f t="shared" si="19"/>
        <v>18</v>
      </c>
      <c r="AD65" s="247">
        <f t="shared" si="17"/>
        <v>69.57692307692308</v>
      </c>
      <c r="AE65" s="247">
        <v>14</v>
      </c>
      <c r="AF65" s="247">
        <f t="shared" si="8"/>
        <v>55.57692307692308</v>
      </c>
      <c r="AG65" s="247">
        <f t="shared" si="9"/>
        <v>31.044776119402982</v>
      </c>
      <c r="AH65" s="248">
        <f t="shared" si="2"/>
        <v>43715.576923076922</v>
      </c>
      <c r="AI65" s="249">
        <f t="shared" si="3"/>
        <v>43660</v>
      </c>
      <c r="AJ65" s="249">
        <f t="shared" si="10"/>
        <v>43715.576923076922</v>
      </c>
      <c r="AK65" s="253">
        <f t="shared" si="11"/>
        <v>3.6218905472636815</v>
      </c>
      <c r="AL65" s="253">
        <f t="shared" si="12"/>
        <v>14.378109452736318</v>
      </c>
      <c r="AM65" s="242">
        <v>1</v>
      </c>
      <c r="AN65" s="253">
        <f t="shared" si="13"/>
        <v>16.666666666666664</v>
      </c>
      <c r="AO65" s="253">
        <f t="shared" si="14"/>
        <v>626.97787610619457</v>
      </c>
      <c r="AP65" s="253">
        <f t="shared" si="15"/>
        <v>64.42307692307692</v>
      </c>
      <c r="AQ65" s="249">
        <f t="shared" si="16"/>
        <v>43780</v>
      </c>
      <c r="AR65" s="245"/>
      <c r="AS65" s="244"/>
    </row>
    <row r="66" spans="1:45" x14ac:dyDescent="0.25">
      <c r="A66" s="111">
        <v>734883</v>
      </c>
      <c r="B66" s="100" t="s">
        <v>71</v>
      </c>
      <c r="C66" s="100" t="s">
        <v>376</v>
      </c>
      <c r="D66" s="112">
        <v>31.070000000000004</v>
      </c>
      <c r="E66" s="101">
        <v>64.5</v>
      </c>
      <c r="F66" s="112">
        <v>139</v>
      </c>
      <c r="G66" s="261"/>
      <c r="H66" s="103">
        <v>1</v>
      </c>
      <c r="I66" s="103">
        <v>0</v>
      </c>
      <c r="J66" s="103">
        <v>2</v>
      </c>
      <c r="K66" s="103">
        <v>3</v>
      </c>
      <c r="L66" s="103">
        <v>7</v>
      </c>
      <c r="M66" s="103">
        <v>5</v>
      </c>
      <c r="N66" s="103">
        <v>3</v>
      </c>
      <c r="O66" s="103"/>
      <c r="P66" s="103"/>
      <c r="Q66" s="103"/>
      <c r="R66" s="103"/>
      <c r="S66" s="103"/>
      <c r="T66" s="260"/>
      <c r="U66" s="256">
        <f t="shared" si="4"/>
        <v>7</v>
      </c>
      <c r="V66" s="256">
        <v>3</v>
      </c>
      <c r="W66" s="260"/>
      <c r="X66" s="242">
        <f t="shared" si="5"/>
        <v>21</v>
      </c>
      <c r="Y66" s="247">
        <f t="shared" si="6"/>
        <v>0.1044776119402985</v>
      </c>
      <c r="Z66" s="247">
        <f t="shared" si="18"/>
        <v>3.1343283582089549</v>
      </c>
      <c r="AA66" s="242">
        <v>1</v>
      </c>
      <c r="AB66" s="242">
        <v>9</v>
      </c>
      <c r="AC66" s="243">
        <f t="shared" si="19"/>
        <v>10</v>
      </c>
      <c r="AD66" s="247">
        <f t="shared" si="17"/>
        <v>95.714285714285722</v>
      </c>
      <c r="AE66" s="247">
        <v>14</v>
      </c>
      <c r="AF66" s="247">
        <f t="shared" si="8"/>
        <v>81.714285714285722</v>
      </c>
      <c r="AG66" s="247">
        <f t="shared" si="9"/>
        <v>12.53731343283582</v>
      </c>
      <c r="AH66" s="248">
        <f t="shared" si="2"/>
        <v>43741.714285714283</v>
      </c>
      <c r="AI66" s="249">
        <f t="shared" si="3"/>
        <v>43660</v>
      </c>
      <c r="AJ66" s="249">
        <f t="shared" si="10"/>
        <v>43741.714285714283</v>
      </c>
      <c r="AK66" s="253">
        <f t="shared" si="11"/>
        <v>1.4626865671641791</v>
      </c>
      <c r="AL66" s="253">
        <f t="shared" si="12"/>
        <v>8.5373134328358216</v>
      </c>
      <c r="AM66" s="242">
        <v>1</v>
      </c>
      <c r="AN66" s="253">
        <f t="shared" si="13"/>
        <v>3.9999999999999982</v>
      </c>
      <c r="AO66" s="253">
        <f t="shared" si="14"/>
        <v>124.27999999999996</v>
      </c>
      <c r="AP66" s="253">
        <f t="shared" si="15"/>
        <v>38.28571428571427</v>
      </c>
      <c r="AQ66" s="249">
        <f t="shared" si="16"/>
        <v>43780</v>
      </c>
      <c r="AR66" s="245"/>
      <c r="AS66" s="244"/>
    </row>
    <row r="67" spans="1:45" x14ac:dyDescent="0.25">
      <c r="A67" s="111">
        <v>734884</v>
      </c>
      <c r="B67" s="100" t="s">
        <v>72</v>
      </c>
      <c r="C67" s="100" t="s">
        <v>377</v>
      </c>
      <c r="D67" s="112">
        <v>43.38</v>
      </c>
      <c r="E67" s="101">
        <v>79.5</v>
      </c>
      <c r="F67" s="112">
        <v>169</v>
      </c>
      <c r="G67" s="261"/>
      <c r="H67" s="103">
        <v>4</v>
      </c>
      <c r="I67" s="103">
        <v>3</v>
      </c>
      <c r="J67" s="103">
        <v>4</v>
      </c>
      <c r="K67" s="103">
        <v>9</v>
      </c>
      <c r="L67" s="103">
        <v>0</v>
      </c>
      <c r="M67" s="103">
        <v>0</v>
      </c>
      <c r="N67" s="103">
        <v>1</v>
      </c>
      <c r="O67" s="103"/>
      <c r="P67" s="103"/>
      <c r="Q67" s="103"/>
      <c r="R67" s="103"/>
      <c r="S67" s="103"/>
      <c r="T67" s="260"/>
      <c r="U67" s="256">
        <f t="shared" si="4"/>
        <v>7</v>
      </c>
      <c r="V67" s="256">
        <v>3</v>
      </c>
      <c r="W67" s="260"/>
      <c r="X67" s="242">
        <f t="shared" si="5"/>
        <v>21</v>
      </c>
      <c r="Y67" s="247">
        <f t="shared" si="6"/>
        <v>0.1044776119402985</v>
      </c>
      <c r="Z67" s="247">
        <f t="shared" si="18"/>
        <v>3.1343283582089549</v>
      </c>
      <c r="AA67" s="242">
        <v>1</v>
      </c>
      <c r="AB67" s="242">
        <v>1</v>
      </c>
      <c r="AC67" s="243">
        <f t="shared" si="19"/>
        <v>2</v>
      </c>
      <c r="AD67" s="247">
        <f t="shared" si="17"/>
        <v>19.142857142857142</v>
      </c>
      <c r="AE67" s="247">
        <v>14</v>
      </c>
      <c r="AF67" s="247">
        <f t="shared" si="8"/>
        <v>5.1428571428571423</v>
      </c>
      <c r="AG67" s="247">
        <f t="shared" si="9"/>
        <v>12.53731343283582</v>
      </c>
      <c r="AH67" s="248">
        <f t="shared" si="2"/>
        <v>43665.142857142855</v>
      </c>
      <c r="AI67" s="249">
        <f t="shared" si="3"/>
        <v>43660</v>
      </c>
      <c r="AJ67" s="249">
        <f t="shared" si="10"/>
        <v>43665.142857142855</v>
      </c>
      <c r="AK67" s="253">
        <f t="shared" si="11"/>
        <v>1.4626865671641791</v>
      </c>
      <c r="AL67" s="253">
        <f t="shared" si="12"/>
        <v>0.53731343283582089</v>
      </c>
      <c r="AM67" s="242">
        <v>1</v>
      </c>
      <c r="AN67" s="253">
        <f t="shared" si="13"/>
        <v>11.999999999999998</v>
      </c>
      <c r="AO67" s="253">
        <f t="shared" si="14"/>
        <v>520.55999999999995</v>
      </c>
      <c r="AP67" s="253">
        <f t="shared" si="15"/>
        <v>114.85714285714285</v>
      </c>
      <c r="AQ67" s="249">
        <f t="shared" si="16"/>
        <v>43780</v>
      </c>
      <c r="AR67" s="245"/>
      <c r="AS67" s="244"/>
    </row>
    <row r="68" spans="1:45" x14ac:dyDescent="0.25">
      <c r="A68" s="99">
        <v>734885</v>
      </c>
      <c r="B68" s="100" t="s">
        <v>73</v>
      </c>
      <c r="C68" s="100" t="s">
        <v>378</v>
      </c>
      <c r="D68" s="112">
        <v>43.134477611940298</v>
      </c>
      <c r="E68" s="101">
        <v>79.5</v>
      </c>
      <c r="F68" s="101">
        <v>169</v>
      </c>
      <c r="G68" s="267"/>
      <c r="H68" s="103">
        <v>1</v>
      </c>
      <c r="I68" s="103">
        <v>1</v>
      </c>
      <c r="J68" s="103">
        <v>5</v>
      </c>
      <c r="K68" s="103">
        <v>1</v>
      </c>
      <c r="L68" s="103">
        <v>0</v>
      </c>
      <c r="M68" s="103">
        <v>1</v>
      </c>
      <c r="N68" s="103">
        <v>0</v>
      </c>
      <c r="O68" s="103"/>
      <c r="P68" s="103"/>
      <c r="Q68" s="103"/>
      <c r="R68" s="103"/>
      <c r="S68" s="103"/>
      <c r="T68" s="260"/>
      <c r="U68" s="256">
        <f t="shared" si="4"/>
        <v>7</v>
      </c>
      <c r="V68" s="256">
        <v>3</v>
      </c>
      <c r="W68" s="260"/>
      <c r="X68" s="242">
        <f t="shared" si="5"/>
        <v>9</v>
      </c>
      <c r="Y68" s="247">
        <f t="shared" si="6"/>
        <v>4.4776119402985072E-2</v>
      </c>
      <c r="Z68" s="247">
        <f t="shared" si="18"/>
        <v>1.3432835820895521</v>
      </c>
      <c r="AA68" s="242">
        <v>1</v>
      </c>
      <c r="AB68" s="242">
        <v>4</v>
      </c>
      <c r="AC68" s="243">
        <f t="shared" si="19"/>
        <v>5</v>
      </c>
      <c r="AD68" s="247">
        <f t="shared" si="17"/>
        <v>111.66666666666667</v>
      </c>
      <c r="AE68" s="247">
        <v>14</v>
      </c>
      <c r="AF68" s="247">
        <f t="shared" si="8"/>
        <v>97.666666666666671</v>
      </c>
      <c r="AG68" s="247">
        <f t="shared" si="9"/>
        <v>5.3731343283582085</v>
      </c>
      <c r="AH68" s="248">
        <f t="shared" si="2"/>
        <v>43757.666666666664</v>
      </c>
      <c r="AI68" s="249">
        <f t="shared" si="3"/>
        <v>43660</v>
      </c>
      <c r="AJ68" s="249">
        <f t="shared" si="10"/>
        <v>43757.666666666664</v>
      </c>
      <c r="AK68" s="253">
        <f t="shared" si="11"/>
        <v>0.62686567164179097</v>
      </c>
      <c r="AL68" s="253">
        <f t="shared" si="12"/>
        <v>4.3731343283582094</v>
      </c>
      <c r="AM68" s="242">
        <v>1</v>
      </c>
      <c r="AN68" s="253">
        <f t="shared" si="13"/>
        <v>0</v>
      </c>
      <c r="AO68" s="253">
        <f t="shared" si="14"/>
        <v>0</v>
      </c>
      <c r="AP68" s="253">
        <f t="shared" si="15"/>
        <v>0</v>
      </c>
      <c r="AQ68" s="249">
        <f t="shared" si="16"/>
        <v>43757.666666666664</v>
      </c>
      <c r="AR68" s="246"/>
      <c r="AS68" s="244"/>
    </row>
    <row r="69" spans="1:45" x14ac:dyDescent="0.25">
      <c r="A69" s="99">
        <v>734886</v>
      </c>
      <c r="B69" s="100" t="s">
        <v>74</v>
      </c>
      <c r="C69" s="100" t="s">
        <v>379</v>
      </c>
      <c r="D69" s="112">
        <v>26.900000000000013</v>
      </c>
      <c r="E69" s="101">
        <v>59.5</v>
      </c>
      <c r="F69" s="101">
        <v>129</v>
      </c>
      <c r="G69" s="267"/>
      <c r="H69" s="103">
        <v>2</v>
      </c>
      <c r="I69" s="103">
        <v>0</v>
      </c>
      <c r="J69" s="103">
        <v>0</v>
      </c>
      <c r="K69" s="103">
        <v>4</v>
      </c>
      <c r="L69" s="103">
        <v>1</v>
      </c>
      <c r="M69" s="103">
        <v>1</v>
      </c>
      <c r="N69" s="103">
        <v>0</v>
      </c>
      <c r="O69" s="103"/>
      <c r="P69" s="103"/>
      <c r="Q69" s="103"/>
      <c r="R69" s="103"/>
      <c r="S69" s="103"/>
      <c r="T69" s="260"/>
      <c r="U69" s="256">
        <f t="shared" si="4"/>
        <v>7</v>
      </c>
      <c r="V69" s="256">
        <v>3</v>
      </c>
      <c r="W69" s="260"/>
      <c r="X69" s="242">
        <f t="shared" si="5"/>
        <v>8</v>
      </c>
      <c r="Y69" s="247">
        <f t="shared" si="6"/>
        <v>3.9800995024875621E-2</v>
      </c>
      <c r="Z69" s="247">
        <f t="shared" si="18"/>
        <v>1.1940298507462686</v>
      </c>
      <c r="AA69" s="242">
        <v>1</v>
      </c>
      <c r="AB69" s="242">
        <v>0</v>
      </c>
      <c r="AC69" s="243">
        <f t="shared" si="19"/>
        <v>1</v>
      </c>
      <c r="AD69" s="247">
        <f t="shared" si="17"/>
        <v>25.125</v>
      </c>
      <c r="AE69" s="247">
        <v>14</v>
      </c>
      <c r="AF69" s="247">
        <f t="shared" si="8"/>
        <v>11.125</v>
      </c>
      <c r="AG69" s="247">
        <f t="shared" si="9"/>
        <v>4.7761194029850742</v>
      </c>
      <c r="AH69" s="248">
        <f t="shared" ref="AH69:AH132" si="20">IFERROR(AD69+$D$1,"Not Sold")</f>
        <v>43671.125</v>
      </c>
      <c r="AI69" s="249">
        <f t="shared" ref="AI69:AI132" si="21">$D$1+AE69</f>
        <v>43660</v>
      </c>
      <c r="AJ69" s="249">
        <f t="shared" si="10"/>
        <v>43671.125</v>
      </c>
      <c r="AK69" s="253">
        <f t="shared" si="11"/>
        <v>0.55721393034825872</v>
      </c>
      <c r="AL69" s="253">
        <f t="shared" si="12"/>
        <v>0.44278606965174128</v>
      </c>
      <c r="AM69" s="242">
        <v>1</v>
      </c>
      <c r="AN69" s="253">
        <f t="shared" si="13"/>
        <v>4.333333333333333</v>
      </c>
      <c r="AO69" s="253">
        <f t="shared" si="14"/>
        <v>116.56666666666672</v>
      </c>
      <c r="AP69" s="253">
        <f t="shared" si="15"/>
        <v>108.875</v>
      </c>
      <c r="AQ69" s="249">
        <f t="shared" si="16"/>
        <v>43780</v>
      </c>
      <c r="AR69" s="246"/>
      <c r="AS69" s="244"/>
    </row>
    <row r="70" spans="1:45" x14ac:dyDescent="0.25">
      <c r="A70" s="99">
        <v>734887</v>
      </c>
      <c r="B70" s="100" t="s">
        <v>75</v>
      </c>
      <c r="C70" s="100" t="s">
        <v>380</v>
      </c>
      <c r="D70" s="112">
        <v>26.9</v>
      </c>
      <c r="E70" s="101">
        <v>59.5</v>
      </c>
      <c r="F70" s="101">
        <v>129</v>
      </c>
      <c r="G70" s="267"/>
      <c r="H70" s="103">
        <v>0</v>
      </c>
      <c r="I70" s="103">
        <v>1</v>
      </c>
      <c r="J70" s="103">
        <v>7</v>
      </c>
      <c r="K70" s="103">
        <v>5</v>
      </c>
      <c r="L70" s="103">
        <v>9</v>
      </c>
      <c r="M70" s="103">
        <v>5</v>
      </c>
      <c r="N70" s="103">
        <v>3</v>
      </c>
      <c r="O70" s="103"/>
      <c r="P70" s="103"/>
      <c r="Q70" s="103"/>
      <c r="R70" s="103"/>
      <c r="S70" s="103"/>
      <c r="T70" s="260"/>
      <c r="U70" s="256">
        <f t="shared" ref="U70:U133" si="22">COUNT(H70:S70)</f>
        <v>7</v>
      </c>
      <c r="V70" s="256">
        <v>3</v>
      </c>
      <c r="W70" s="260"/>
      <c r="X70" s="242">
        <f t="shared" ref="X70:X133" si="23">SUM(H70:S70)</f>
        <v>30</v>
      </c>
      <c r="Y70" s="247">
        <f t="shared" ref="Y70:Y133" si="24">X70/(((U70-1)*30)+(V70*7))</f>
        <v>0.14925373134328357</v>
      </c>
      <c r="Z70" s="247">
        <f t="shared" si="18"/>
        <v>4.4776119402985071</v>
      </c>
      <c r="AA70" s="242">
        <v>1</v>
      </c>
      <c r="AB70" s="242">
        <v>11</v>
      </c>
      <c r="AC70" s="243">
        <f t="shared" si="19"/>
        <v>12</v>
      </c>
      <c r="AD70" s="247">
        <f t="shared" si="17"/>
        <v>80.400000000000006</v>
      </c>
      <c r="AE70" s="247">
        <v>14</v>
      </c>
      <c r="AF70" s="247">
        <f t="shared" ref="AF70:AF133" si="25">IFERROR(AD70-AE70,"-")</f>
        <v>66.400000000000006</v>
      </c>
      <c r="AG70" s="247">
        <f t="shared" ref="AG70:AG133" si="26">Z70*4</f>
        <v>17.910447761194028</v>
      </c>
      <c r="AH70" s="248">
        <f t="shared" si="20"/>
        <v>43726.400000000001</v>
      </c>
      <c r="AI70" s="249">
        <f t="shared" si="21"/>
        <v>43660</v>
      </c>
      <c r="AJ70" s="249">
        <f t="shared" ref="AJ70:AJ133" si="27">MAX(AH70,AI70)</f>
        <v>43726.400000000001</v>
      </c>
      <c r="AK70" s="253">
        <f t="shared" ref="AK70:AK133" si="28">Y70*AE70</f>
        <v>2.08955223880597</v>
      </c>
      <c r="AL70" s="253">
        <f t="shared" ref="AL70:AL133" si="29">AC70-AK70</f>
        <v>9.91044776119403</v>
      </c>
      <c r="AM70" s="242">
        <v>1</v>
      </c>
      <c r="AN70" s="253">
        <f t="shared" ref="AN70:AN133" si="30">IF(AG70-AL70&lt;1,0,AG70-AL70)</f>
        <v>7.9999999999999982</v>
      </c>
      <c r="AO70" s="253">
        <f t="shared" ref="AO70:AO133" si="31">AN70*D70</f>
        <v>215.19999999999993</v>
      </c>
      <c r="AP70" s="253">
        <f t="shared" ref="AP70:AP133" si="32">IFERROR(AN70/Y70,"-")</f>
        <v>53.599999999999994</v>
      </c>
      <c r="AQ70" s="249">
        <f t="shared" ref="AQ70:AQ133" si="33">IFERROR(AP70+AJ70,"-")</f>
        <v>43780</v>
      </c>
      <c r="AR70" s="246"/>
      <c r="AS70" s="244"/>
    </row>
    <row r="71" spans="1:45" x14ac:dyDescent="0.25">
      <c r="A71" s="99">
        <v>734888</v>
      </c>
      <c r="B71" s="100" t="s">
        <v>76</v>
      </c>
      <c r="C71" s="100" t="s">
        <v>381</v>
      </c>
      <c r="D71" s="112">
        <v>26.960000000000004</v>
      </c>
      <c r="E71" s="101">
        <v>59.5</v>
      </c>
      <c r="F71" s="101">
        <v>129</v>
      </c>
      <c r="G71" s="267"/>
      <c r="H71" s="103">
        <v>0</v>
      </c>
      <c r="I71" s="103">
        <v>0</v>
      </c>
      <c r="J71" s="103">
        <v>0</v>
      </c>
      <c r="K71" s="103">
        <v>0</v>
      </c>
      <c r="L71" s="103">
        <v>0</v>
      </c>
      <c r="M71" s="103">
        <v>0</v>
      </c>
      <c r="N71" s="103">
        <v>0</v>
      </c>
      <c r="O71" s="103"/>
      <c r="P71" s="103"/>
      <c r="Q71" s="103"/>
      <c r="R71" s="103"/>
      <c r="S71" s="103"/>
      <c r="T71" s="260"/>
      <c r="U71" s="256">
        <f t="shared" si="22"/>
        <v>7</v>
      </c>
      <c r="V71" s="256">
        <v>3</v>
      </c>
      <c r="W71" s="260"/>
      <c r="X71" s="242">
        <f t="shared" si="23"/>
        <v>0</v>
      </c>
      <c r="Y71" s="247">
        <f t="shared" si="24"/>
        <v>0</v>
      </c>
      <c r="Z71" s="247">
        <f t="shared" si="18"/>
        <v>0</v>
      </c>
      <c r="AA71" s="242">
        <v>1</v>
      </c>
      <c r="AB71" s="242">
        <v>0</v>
      </c>
      <c r="AC71" s="243">
        <f t="shared" si="19"/>
        <v>1</v>
      </c>
      <c r="AD71" s="247" t="str">
        <f t="shared" si="17"/>
        <v>Not Sold</v>
      </c>
      <c r="AE71" s="247">
        <v>14</v>
      </c>
      <c r="AF71" s="247" t="str">
        <f t="shared" si="25"/>
        <v>-</v>
      </c>
      <c r="AG71" s="247">
        <f t="shared" si="26"/>
        <v>0</v>
      </c>
      <c r="AH71" s="248" t="str">
        <f t="shared" si="20"/>
        <v>Not Sold</v>
      </c>
      <c r="AI71" s="249">
        <f t="shared" si="21"/>
        <v>43660</v>
      </c>
      <c r="AJ71" s="249">
        <f t="shared" si="27"/>
        <v>43660</v>
      </c>
      <c r="AK71" s="253">
        <f t="shared" si="28"/>
        <v>0</v>
      </c>
      <c r="AL71" s="253">
        <f t="shared" si="29"/>
        <v>1</v>
      </c>
      <c r="AM71" s="242">
        <v>1</v>
      </c>
      <c r="AN71" s="253">
        <f t="shared" si="30"/>
        <v>0</v>
      </c>
      <c r="AO71" s="253">
        <f t="shared" si="31"/>
        <v>0</v>
      </c>
      <c r="AP71" s="253" t="str">
        <f t="shared" si="32"/>
        <v>-</v>
      </c>
      <c r="AQ71" s="249" t="str">
        <f t="shared" si="33"/>
        <v>-</v>
      </c>
      <c r="AR71" s="246"/>
      <c r="AS71" s="244"/>
    </row>
    <row r="72" spans="1:45" x14ac:dyDescent="0.25">
      <c r="A72" s="99">
        <v>734889</v>
      </c>
      <c r="B72" s="100" t="s">
        <v>77</v>
      </c>
      <c r="C72" s="100" t="s">
        <v>382</v>
      </c>
      <c r="D72" s="112">
        <v>61.89</v>
      </c>
      <c r="E72" s="101">
        <v>119.5</v>
      </c>
      <c r="F72" s="101">
        <v>249</v>
      </c>
      <c r="G72" s="267"/>
      <c r="H72" s="103">
        <v>1</v>
      </c>
      <c r="I72" s="103">
        <v>0</v>
      </c>
      <c r="J72" s="103">
        <v>0</v>
      </c>
      <c r="K72" s="103">
        <v>4</v>
      </c>
      <c r="L72" s="103">
        <v>5</v>
      </c>
      <c r="M72" s="103">
        <v>5</v>
      </c>
      <c r="N72" s="103">
        <v>5</v>
      </c>
      <c r="O72" s="103"/>
      <c r="P72" s="103"/>
      <c r="Q72" s="103"/>
      <c r="R72" s="103"/>
      <c r="S72" s="103"/>
      <c r="T72" s="260"/>
      <c r="U72" s="256">
        <f t="shared" si="22"/>
        <v>7</v>
      </c>
      <c r="V72" s="256">
        <v>3</v>
      </c>
      <c r="W72" s="260"/>
      <c r="X72" s="242">
        <f t="shared" si="23"/>
        <v>20</v>
      </c>
      <c r="Y72" s="247">
        <f t="shared" si="24"/>
        <v>9.950248756218906E-2</v>
      </c>
      <c r="Z72" s="247">
        <f t="shared" si="18"/>
        <v>2.9850746268656718</v>
      </c>
      <c r="AA72" s="242">
        <v>1</v>
      </c>
      <c r="AB72" s="242">
        <v>14</v>
      </c>
      <c r="AC72" s="243">
        <f t="shared" si="19"/>
        <v>15</v>
      </c>
      <c r="AD72" s="247">
        <f t="shared" si="17"/>
        <v>150.75</v>
      </c>
      <c r="AE72" s="247">
        <v>14</v>
      </c>
      <c r="AF72" s="247">
        <f t="shared" si="25"/>
        <v>136.75</v>
      </c>
      <c r="AG72" s="247">
        <f t="shared" si="26"/>
        <v>11.940298507462687</v>
      </c>
      <c r="AH72" s="248">
        <f t="shared" si="20"/>
        <v>43796.75</v>
      </c>
      <c r="AI72" s="249">
        <f t="shared" si="21"/>
        <v>43660</v>
      </c>
      <c r="AJ72" s="249">
        <f t="shared" si="27"/>
        <v>43796.75</v>
      </c>
      <c r="AK72" s="253">
        <f t="shared" si="28"/>
        <v>1.3930348258706469</v>
      </c>
      <c r="AL72" s="253">
        <f t="shared" si="29"/>
        <v>13.606965174129353</v>
      </c>
      <c r="AM72" s="242">
        <v>1</v>
      </c>
      <c r="AN72" s="253">
        <f t="shared" si="30"/>
        <v>0</v>
      </c>
      <c r="AO72" s="253">
        <f t="shared" si="31"/>
        <v>0</v>
      </c>
      <c r="AP72" s="253">
        <f t="shared" si="32"/>
        <v>0</v>
      </c>
      <c r="AQ72" s="249">
        <f t="shared" si="33"/>
        <v>43796.75</v>
      </c>
      <c r="AR72" s="246"/>
      <c r="AS72" s="244"/>
    </row>
    <row r="73" spans="1:45" x14ac:dyDescent="0.25">
      <c r="A73" s="99">
        <v>734890</v>
      </c>
      <c r="B73" s="100" t="s">
        <v>78</v>
      </c>
      <c r="C73" s="100" t="s">
        <v>383</v>
      </c>
      <c r="D73" s="112">
        <v>63.400000000000006</v>
      </c>
      <c r="E73" s="101">
        <v>119.5</v>
      </c>
      <c r="F73" s="101">
        <v>249</v>
      </c>
      <c r="G73" s="267"/>
      <c r="H73" s="103">
        <v>0</v>
      </c>
      <c r="I73" s="103">
        <v>0</v>
      </c>
      <c r="J73" s="103">
        <v>1</v>
      </c>
      <c r="K73" s="103">
        <v>1</v>
      </c>
      <c r="L73" s="103">
        <v>4</v>
      </c>
      <c r="M73" s="103">
        <v>4</v>
      </c>
      <c r="N73" s="103">
        <v>2</v>
      </c>
      <c r="O73" s="103"/>
      <c r="P73" s="103"/>
      <c r="Q73" s="103"/>
      <c r="R73" s="103"/>
      <c r="S73" s="103"/>
      <c r="T73" s="260"/>
      <c r="U73" s="256">
        <f t="shared" si="22"/>
        <v>7</v>
      </c>
      <c r="V73" s="256">
        <v>3</v>
      </c>
      <c r="W73" s="260"/>
      <c r="X73" s="242">
        <f t="shared" si="23"/>
        <v>12</v>
      </c>
      <c r="Y73" s="247">
        <f t="shared" si="24"/>
        <v>5.9701492537313432E-2</v>
      </c>
      <c r="Z73" s="247">
        <f t="shared" si="18"/>
        <v>1.791044776119403</v>
      </c>
      <c r="AA73" s="242">
        <v>1</v>
      </c>
      <c r="AB73" s="242">
        <v>4</v>
      </c>
      <c r="AC73" s="243">
        <f t="shared" si="19"/>
        <v>5</v>
      </c>
      <c r="AD73" s="247">
        <f t="shared" si="17"/>
        <v>83.75</v>
      </c>
      <c r="AE73" s="247">
        <v>14</v>
      </c>
      <c r="AF73" s="247">
        <f t="shared" si="25"/>
        <v>69.75</v>
      </c>
      <c r="AG73" s="247">
        <f t="shared" si="26"/>
        <v>7.1641791044776122</v>
      </c>
      <c r="AH73" s="248">
        <f t="shared" si="20"/>
        <v>43729.75</v>
      </c>
      <c r="AI73" s="249">
        <f t="shared" si="21"/>
        <v>43660</v>
      </c>
      <c r="AJ73" s="249">
        <f t="shared" si="27"/>
        <v>43729.75</v>
      </c>
      <c r="AK73" s="253">
        <f t="shared" si="28"/>
        <v>0.83582089552238803</v>
      </c>
      <c r="AL73" s="253">
        <f t="shared" si="29"/>
        <v>4.1641791044776122</v>
      </c>
      <c r="AM73" s="242">
        <v>1</v>
      </c>
      <c r="AN73" s="253">
        <f t="shared" si="30"/>
        <v>3</v>
      </c>
      <c r="AO73" s="253">
        <f t="shared" si="31"/>
        <v>190.20000000000002</v>
      </c>
      <c r="AP73" s="253">
        <f t="shared" si="32"/>
        <v>50.25</v>
      </c>
      <c r="AQ73" s="249">
        <f t="shared" si="33"/>
        <v>43780</v>
      </c>
      <c r="AR73" s="246"/>
      <c r="AS73" s="244"/>
    </row>
    <row r="74" spans="1:45" x14ac:dyDescent="0.25">
      <c r="A74" s="99">
        <v>734891</v>
      </c>
      <c r="B74" s="100" t="s">
        <v>79</v>
      </c>
      <c r="C74" s="100" t="s">
        <v>384</v>
      </c>
      <c r="D74" s="112">
        <v>63.400000000000006</v>
      </c>
      <c r="E74" s="101">
        <v>119.5</v>
      </c>
      <c r="F74" s="101">
        <v>249</v>
      </c>
      <c r="G74" s="267"/>
      <c r="H74" s="103">
        <v>0</v>
      </c>
      <c r="I74" s="103">
        <v>0</v>
      </c>
      <c r="J74" s="103">
        <v>2</v>
      </c>
      <c r="K74" s="103">
        <v>1</v>
      </c>
      <c r="L74" s="103">
        <v>2</v>
      </c>
      <c r="M74" s="103">
        <v>1</v>
      </c>
      <c r="N74" s="103">
        <v>0</v>
      </c>
      <c r="O74" s="103"/>
      <c r="P74" s="103"/>
      <c r="Q74" s="103"/>
      <c r="R74" s="103"/>
      <c r="S74" s="103"/>
      <c r="T74" s="260"/>
      <c r="U74" s="256">
        <f t="shared" si="22"/>
        <v>7</v>
      </c>
      <c r="V74" s="256">
        <v>3</v>
      </c>
      <c r="W74" s="260"/>
      <c r="X74" s="242">
        <f t="shared" si="23"/>
        <v>6</v>
      </c>
      <c r="Y74" s="247">
        <f t="shared" si="24"/>
        <v>2.9850746268656716E-2</v>
      </c>
      <c r="Z74" s="247">
        <f t="shared" si="18"/>
        <v>0.89552238805970152</v>
      </c>
      <c r="AA74" s="242">
        <v>1</v>
      </c>
      <c r="AB74" s="242">
        <v>0</v>
      </c>
      <c r="AC74" s="243">
        <f t="shared" si="19"/>
        <v>1</v>
      </c>
      <c r="AD74" s="247">
        <f t="shared" si="17"/>
        <v>33.5</v>
      </c>
      <c r="AE74" s="247">
        <v>14</v>
      </c>
      <c r="AF74" s="247">
        <f t="shared" si="25"/>
        <v>19.5</v>
      </c>
      <c r="AG74" s="247">
        <f t="shared" si="26"/>
        <v>3.5820895522388061</v>
      </c>
      <c r="AH74" s="248">
        <f t="shared" si="20"/>
        <v>43679.5</v>
      </c>
      <c r="AI74" s="249">
        <f t="shared" si="21"/>
        <v>43660</v>
      </c>
      <c r="AJ74" s="249">
        <f t="shared" si="27"/>
        <v>43679.5</v>
      </c>
      <c r="AK74" s="253">
        <f t="shared" si="28"/>
        <v>0.41791044776119401</v>
      </c>
      <c r="AL74" s="253">
        <f t="shared" si="29"/>
        <v>0.58208955223880599</v>
      </c>
      <c r="AM74" s="242">
        <v>1</v>
      </c>
      <c r="AN74" s="253">
        <f t="shared" si="30"/>
        <v>3</v>
      </c>
      <c r="AO74" s="253">
        <f t="shared" si="31"/>
        <v>190.20000000000002</v>
      </c>
      <c r="AP74" s="253">
        <f t="shared" si="32"/>
        <v>100.5</v>
      </c>
      <c r="AQ74" s="249">
        <f t="shared" si="33"/>
        <v>43780</v>
      </c>
      <c r="AR74" s="246"/>
      <c r="AS74" s="244"/>
    </row>
    <row r="75" spans="1:45" x14ac:dyDescent="0.25">
      <c r="A75" s="99">
        <v>734892</v>
      </c>
      <c r="B75" s="100" t="s">
        <v>80</v>
      </c>
      <c r="C75" s="100" t="s">
        <v>385</v>
      </c>
      <c r="D75" s="112">
        <v>50.97</v>
      </c>
      <c r="E75" s="101">
        <v>109.5</v>
      </c>
      <c r="F75" s="101">
        <v>229</v>
      </c>
      <c r="G75" s="267"/>
      <c r="H75" s="103">
        <v>0</v>
      </c>
      <c r="I75" s="103">
        <v>1</v>
      </c>
      <c r="J75" s="103">
        <v>2</v>
      </c>
      <c r="K75" s="103">
        <v>0</v>
      </c>
      <c r="L75" s="103">
        <v>0</v>
      </c>
      <c r="M75" s="103">
        <v>0</v>
      </c>
      <c r="N75" s="103">
        <v>0</v>
      </c>
      <c r="O75" s="103"/>
      <c r="P75" s="103"/>
      <c r="Q75" s="103"/>
      <c r="R75" s="103"/>
      <c r="S75" s="103"/>
      <c r="T75" s="260"/>
      <c r="U75" s="256">
        <f t="shared" si="22"/>
        <v>7</v>
      </c>
      <c r="V75" s="256">
        <v>3</v>
      </c>
      <c r="W75" s="260"/>
      <c r="X75" s="242">
        <f t="shared" si="23"/>
        <v>3</v>
      </c>
      <c r="Y75" s="247">
        <f t="shared" si="24"/>
        <v>1.4925373134328358E-2</v>
      </c>
      <c r="Z75" s="247">
        <f t="shared" si="18"/>
        <v>0.44776119402985076</v>
      </c>
      <c r="AA75" s="242">
        <v>1</v>
      </c>
      <c r="AB75" s="242">
        <v>3</v>
      </c>
      <c r="AC75" s="243">
        <f t="shared" si="19"/>
        <v>4</v>
      </c>
      <c r="AD75" s="247">
        <f t="shared" si="17"/>
        <v>268</v>
      </c>
      <c r="AE75" s="247">
        <v>14</v>
      </c>
      <c r="AF75" s="247">
        <f t="shared" si="25"/>
        <v>254</v>
      </c>
      <c r="AG75" s="247">
        <f t="shared" si="26"/>
        <v>1.791044776119403</v>
      </c>
      <c r="AH75" s="248">
        <f t="shared" si="20"/>
        <v>43914</v>
      </c>
      <c r="AI75" s="249">
        <f t="shared" si="21"/>
        <v>43660</v>
      </c>
      <c r="AJ75" s="249">
        <f t="shared" si="27"/>
        <v>43914</v>
      </c>
      <c r="AK75" s="253">
        <f t="shared" si="28"/>
        <v>0.20895522388059701</v>
      </c>
      <c r="AL75" s="253">
        <f t="shared" si="29"/>
        <v>3.7910447761194028</v>
      </c>
      <c r="AM75" s="242">
        <v>1</v>
      </c>
      <c r="AN75" s="253">
        <f t="shared" si="30"/>
        <v>0</v>
      </c>
      <c r="AO75" s="253">
        <f t="shared" si="31"/>
        <v>0</v>
      </c>
      <c r="AP75" s="253">
        <f t="shared" si="32"/>
        <v>0</v>
      </c>
      <c r="AQ75" s="249">
        <f t="shared" si="33"/>
        <v>43914</v>
      </c>
      <c r="AR75" s="246"/>
      <c r="AS75" s="244"/>
    </row>
    <row r="76" spans="1:45" x14ac:dyDescent="0.25">
      <c r="A76" s="99">
        <v>734893</v>
      </c>
      <c r="B76" s="100" t="s">
        <v>81</v>
      </c>
      <c r="C76" s="100" t="s">
        <v>386</v>
      </c>
      <c r="D76" s="112">
        <v>49.81</v>
      </c>
      <c r="E76" s="101">
        <v>109.5</v>
      </c>
      <c r="F76" s="101">
        <v>229</v>
      </c>
      <c r="G76" s="267"/>
      <c r="H76" s="103">
        <v>0</v>
      </c>
      <c r="I76" s="103">
        <v>0</v>
      </c>
      <c r="J76" s="103">
        <v>5</v>
      </c>
      <c r="K76" s="103">
        <v>6</v>
      </c>
      <c r="L76" s="103">
        <v>6</v>
      </c>
      <c r="M76" s="103">
        <v>4</v>
      </c>
      <c r="N76" s="103">
        <v>2</v>
      </c>
      <c r="O76" s="103"/>
      <c r="P76" s="103"/>
      <c r="Q76" s="103"/>
      <c r="R76" s="103"/>
      <c r="S76" s="103"/>
      <c r="T76" s="260"/>
      <c r="U76" s="256">
        <f t="shared" si="22"/>
        <v>7</v>
      </c>
      <c r="V76" s="256">
        <v>3</v>
      </c>
      <c r="W76" s="260"/>
      <c r="X76" s="242">
        <f t="shared" si="23"/>
        <v>23</v>
      </c>
      <c r="Y76" s="247">
        <f t="shared" si="24"/>
        <v>0.11442786069651742</v>
      </c>
      <c r="Z76" s="247">
        <f t="shared" si="18"/>
        <v>3.4328358208955225</v>
      </c>
      <c r="AA76" s="242">
        <v>1</v>
      </c>
      <c r="AB76" s="242">
        <v>4</v>
      </c>
      <c r="AC76" s="243">
        <f t="shared" si="19"/>
        <v>5</v>
      </c>
      <c r="AD76" s="247">
        <f t="shared" si="17"/>
        <v>43.695652173913039</v>
      </c>
      <c r="AE76" s="247">
        <v>14</v>
      </c>
      <c r="AF76" s="247">
        <f t="shared" si="25"/>
        <v>29.695652173913039</v>
      </c>
      <c r="AG76" s="247">
        <f t="shared" si="26"/>
        <v>13.73134328358209</v>
      </c>
      <c r="AH76" s="248">
        <f t="shared" si="20"/>
        <v>43689.695652173912</v>
      </c>
      <c r="AI76" s="249">
        <f t="shared" si="21"/>
        <v>43660</v>
      </c>
      <c r="AJ76" s="249">
        <f t="shared" si="27"/>
        <v>43689.695652173912</v>
      </c>
      <c r="AK76" s="253">
        <f t="shared" si="28"/>
        <v>1.6019900497512438</v>
      </c>
      <c r="AL76" s="253">
        <f t="shared" si="29"/>
        <v>3.3980099502487562</v>
      </c>
      <c r="AM76" s="242">
        <v>1</v>
      </c>
      <c r="AN76" s="253">
        <f t="shared" si="30"/>
        <v>10.333333333333334</v>
      </c>
      <c r="AO76" s="253">
        <f t="shared" si="31"/>
        <v>514.70333333333338</v>
      </c>
      <c r="AP76" s="253">
        <f t="shared" si="32"/>
        <v>90.304347826086953</v>
      </c>
      <c r="AQ76" s="249">
        <f t="shared" si="33"/>
        <v>43780</v>
      </c>
      <c r="AR76" s="246"/>
      <c r="AS76" s="244"/>
    </row>
    <row r="77" spans="1:45" x14ac:dyDescent="0.25">
      <c r="A77" s="111">
        <v>734894</v>
      </c>
      <c r="B77" s="100" t="s">
        <v>82</v>
      </c>
      <c r="C77" s="100" t="s">
        <v>387</v>
      </c>
      <c r="D77" s="112">
        <v>49.81</v>
      </c>
      <c r="E77" s="101">
        <v>109.5</v>
      </c>
      <c r="F77" s="112">
        <v>229</v>
      </c>
      <c r="G77" s="261"/>
      <c r="H77" s="103">
        <v>0</v>
      </c>
      <c r="I77" s="103">
        <v>0</v>
      </c>
      <c r="J77" s="103">
        <v>0</v>
      </c>
      <c r="K77" s="103">
        <v>0</v>
      </c>
      <c r="L77" s="103">
        <v>0</v>
      </c>
      <c r="M77" s="103">
        <v>0</v>
      </c>
      <c r="N77" s="103">
        <v>0</v>
      </c>
      <c r="O77" s="103"/>
      <c r="P77" s="103"/>
      <c r="Q77" s="103"/>
      <c r="R77" s="103"/>
      <c r="S77" s="103"/>
      <c r="T77" s="260"/>
      <c r="U77" s="256">
        <f t="shared" si="22"/>
        <v>7</v>
      </c>
      <c r="V77" s="256">
        <v>3</v>
      </c>
      <c r="W77" s="260"/>
      <c r="X77" s="242">
        <f t="shared" si="23"/>
        <v>0</v>
      </c>
      <c r="Y77" s="247">
        <f t="shared" si="24"/>
        <v>0</v>
      </c>
      <c r="Z77" s="247">
        <f t="shared" si="18"/>
        <v>0</v>
      </c>
      <c r="AA77" s="242">
        <v>1</v>
      </c>
      <c r="AB77" s="242">
        <v>1</v>
      </c>
      <c r="AC77" s="243">
        <f t="shared" si="19"/>
        <v>2</v>
      </c>
      <c r="AD77" s="247" t="str">
        <f t="shared" si="17"/>
        <v>Not Sold</v>
      </c>
      <c r="AE77" s="247">
        <v>14</v>
      </c>
      <c r="AF77" s="247" t="str">
        <f t="shared" si="25"/>
        <v>-</v>
      </c>
      <c r="AG77" s="247">
        <f t="shared" si="26"/>
        <v>0</v>
      </c>
      <c r="AH77" s="248" t="str">
        <f t="shared" si="20"/>
        <v>Not Sold</v>
      </c>
      <c r="AI77" s="249">
        <f t="shared" si="21"/>
        <v>43660</v>
      </c>
      <c r="AJ77" s="249">
        <f t="shared" si="27"/>
        <v>43660</v>
      </c>
      <c r="AK77" s="253">
        <f t="shared" si="28"/>
        <v>0</v>
      </c>
      <c r="AL77" s="253">
        <f t="shared" si="29"/>
        <v>2</v>
      </c>
      <c r="AM77" s="242">
        <v>1</v>
      </c>
      <c r="AN77" s="253">
        <f t="shared" si="30"/>
        <v>0</v>
      </c>
      <c r="AO77" s="253">
        <f t="shared" si="31"/>
        <v>0</v>
      </c>
      <c r="AP77" s="253" t="str">
        <f t="shared" si="32"/>
        <v>-</v>
      </c>
      <c r="AQ77" s="249" t="str">
        <f t="shared" si="33"/>
        <v>-</v>
      </c>
      <c r="AR77" s="245"/>
      <c r="AS77" s="244"/>
    </row>
    <row r="78" spans="1:45" x14ac:dyDescent="0.25">
      <c r="A78" s="111">
        <v>734895</v>
      </c>
      <c r="B78" s="116" t="s">
        <v>83</v>
      </c>
      <c r="C78" s="116" t="s">
        <v>388</v>
      </c>
      <c r="D78" s="112">
        <v>24.729999999999976</v>
      </c>
      <c r="E78" s="101">
        <v>44.5</v>
      </c>
      <c r="F78" s="112">
        <v>99</v>
      </c>
      <c r="G78" s="261"/>
      <c r="H78" s="103">
        <v>12</v>
      </c>
      <c r="I78" s="103">
        <v>8</v>
      </c>
      <c r="J78" s="103">
        <v>13</v>
      </c>
      <c r="K78" s="103">
        <v>3</v>
      </c>
      <c r="L78" s="103">
        <v>3</v>
      </c>
      <c r="M78" s="103">
        <v>3</v>
      </c>
      <c r="N78" s="103">
        <v>0</v>
      </c>
      <c r="O78" s="103"/>
      <c r="P78" s="103"/>
      <c r="Q78" s="103"/>
      <c r="R78" s="103"/>
      <c r="S78" s="103"/>
      <c r="T78" s="260"/>
      <c r="U78" s="256">
        <f t="shared" si="22"/>
        <v>7</v>
      </c>
      <c r="V78" s="256">
        <v>3</v>
      </c>
      <c r="W78" s="260"/>
      <c r="X78" s="242">
        <f t="shared" si="23"/>
        <v>42</v>
      </c>
      <c r="Y78" s="247">
        <f t="shared" si="24"/>
        <v>0.20895522388059701</v>
      </c>
      <c r="Z78" s="247">
        <f t="shared" si="18"/>
        <v>6.2686567164179099</v>
      </c>
      <c r="AA78" s="242">
        <v>1</v>
      </c>
      <c r="AB78" s="242">
        <v>4</v>
      </c>
      <c r="AC78" s="243">
        <f t="shared" si="19"/>
        <v>5</v>
      </c>
      <c r="AD78" s="247">
        <f t="shared" si="17"/>
        <v>23.928571428571431</v>
      </c>
      <c r="AE78" s="247">
        <v>14</v>
      </c>
      <c r="AF78" s="247">
        <f t="shared" si="25"/>
        <v>9.9285714285714306</v>
      </c>
      <c r="AG78" s="247">
        <f t="shared" si="26"/>
        <v>25.07462686567164</v>
      </c>
      <c r="AH78" s="248">
        <f t="shared" si="20"/>
        <v>43669.928571428572</v>
      </c>
      <c r="AI78" s="249">
        <f t="shared" si="21"/>
        <v>43660</v>
      </c>
      <c r="AJ78" s="249">
        <f t="shared" si="27"/>
        <v>43669.928571428572</v>
      </c>
      <c r="AK78" s="253">
        <f t="shared" si="28"/>
        <v>2.9253731343283582</v>
      </c>
      <c r="AL78" s="253">
        <f t="shared" si="29"/>
        <v>2.0746268656716418</v>
      </c>
      <c r="AM78" s="242">
        <v>1</v>
      </c>
      <c r="AN78" s="253">
        <f t="shared" si="30"/>
        <v>22.999999999999996</v>
      </c>
      <c r="AO78" s="253">
        <f t="shared" si="31"/>
        <v>568.7899999999994</v>
      </c>
      <c r="AP78" s="253">
        <f t="shared" si="32"/>
        <v>110.07142857142856</v>
      </c>
      <c r="AQ78" s="249">
        <f t="shared" si="33"/>
        <v>43780</v>
      </c>
      <c r="AR78" s="245"/>
      <c r="AS78" s="244"/>
    </row>
    <row r="79" spans="1:45" x14ac:dyDescent="0.25">
      <c r="A79" s="111">
        <v>734896</v>
      </c>
      <c r="B79" s="100" t="s">
        <v>84</v>
      </c>
      <c r="C79" s="100" t="s">
        <v>389</v>
      </c>
      <c r="D79" s="112">
        <v>24.02</v>
      </c>
      <c r="E79" s="101">
        <v>49.5</v>
      </c>
      <c r="F79" s="112">
        <v>109</v>
      </c>
      <c r="G79" s="261"/>
      <c r="H79" s="103">
        <v>3</v>
      </c>
      <c r="I79" s="103">
        <v>2</v>
      </c>
      <c r="J79" s="103">
        <v>1</v>
      </c>
      <c r="K79" s="103">
        <v>1</v>
      </c>
      <c r="L79" s="103">
        <v>0</v>
      </c>
      <c r="M79" s="103">
        <v>0</v>
      </c>
      <c r="N79" s="103">
        <v>0</v>
      </c>
      <c r="O79" s="103"/>
      <c r="P79" s="103"/>
      <c r="Q79" s="103"/>
      <c r="R79" s="103"/>
      <c r="S79" s="103"/>
      <c r="T79" s="260"/>
      <c r="U79" s="256">
        <f t="shared" si="22"/>
        <v>7</v>
      </c>
      <c r="V79" s="256">
        <v>3</v>
      </c>
      <c r="W79" s="260"/>
      <c r="X79" s="242">
        <f t="shared" si="23"/>
        <v>7</v>
      </c>
      <c r="Y79" s="247">
        <f t="shared" si="24"/>
        <v>3.482587064676617E-2</v>
      </c>
      <c r="Z79" s="247">
        <f t="shared" si="18"/>
        <v>1.0447761194029852</v>
      </c>
      <c r="AA79" s="242">
        <v>1</v>
      </c>
      <c r="AB79" s="242">
        <v>0</v>
      </c>
      <c r="AC79" s="243">
        <f t="shared" si="19"/>
        <v>1</v>
      </c>
      <c r="AD79" s="247">
        <f t="shared" si="17"/>
        <v>28.714285714285712</v>
      </c>
      <c r="AE79" s="247">
        <v>14</v>
      </c>
      <c r="AF79" s="247">
        <f t="shared" si="25"/>
        <v>14.714285714285712</v>
      </c>
      <c r="AG79" s="247">
        <f t="shared" si="26"/>
        <v>4.1791044776119408</v>
      </c>
      <c r="AH79" s="248">
        <f t="shared" si="20"/>
        <v>43674.714285714283</v>
      </c>
      <c r="AI79" s="249">
        <f t="shared" si="21"/>
        <v>43660</v>
      </c>
      <c r="AJ79" s="249">
        <f t="shared" si="27"/>
        <v>43674.714285714283</v>
      </c>
      <c r="AK79" s="253">
        <f t="shared" si="28"/>
        <v>0.48756218905472637</v>
      </c>
      <c r="AL79" s="253">
        <f t="shared" si="29"/>
        <v>0.51243781094527363</v>
      </c>
      <c r="AM79" s="242">
        <v>1</v>
      </c>
      <c r="AN79" s="253">
        <f t="shared" si="30"/>
        <v>3.666666666666667</v>
      </c>
      <c r="AO79" s="253">
        <f t="shared" si="31"/>
        <v>88.073333333333338</v>
      </c>
      <c r="AP79" s="253">
        <f t="shared" si="32"/>
        <v>105.28571428571429</v>
      </c>
      <c r="AQ79" s="249">
        <f t="shared" si="33"/>
        <v>43780</v>
      </c>
      <c r="AR79" s="245"/>
      <c r="AS79" s="244"/>
    </row>
    <row r="80" spans="1:45" x14ac:dyDescent="0.25">
      <c r="A80" s="111">
        <v>734897</v>
      </c>
      <c r="B80" s="100" t="s">
        <v>85</v>
      </c>
      <c r="C80" s="100" t="s">
        <v>390</v>
      </c>
      <c r="D80" s="112">
        <v>23.39</v>
      </c>
      <c r="E80" s="101">
        <v>49.5</v>
      </c>
      <c r="F80" s="112">
        <v>109</v>
      </c>
      <c r="G80" s="261"/>
      <c r="H80" s="103">
        <v>0</v>
      </c>
      <c r="I80" s="103">
        <v>0</v>
      </c>
      <c r="J80" s="103">
        <v>1</v>
      </c>
      <c r="K80" s="103">
        <v>0</v>
      </c>
      <c r="L80" s="103">
        <v>0</v>
      </c>
      <c r="M80" s="103">
        <v>0</v>
      </c>
      <c r="N80" s="103">
        <v>0</v>
      </c>
      <c r="O80" s="103"/>
      <c r="P80" s="103"/>
      <c r="Q80" s="103"/>
      <c r="R80" s="103"/>
      <c r="S80" s="103"/>
      <c r="T80" s="260"/>
      <c r="U80" s="256">
        <f t="shared" si="22"/>
        <v>7</v>
      </c>
      <c r="V80" s="256">
        <v>3</v>
      </c>
      <c r="W80" s="260"/>
      <c r="X80" s="242">
        <f t="shared" si="23"/>
        <v>1</v>
      </c>
      <c r="Y80" s="247">
        <f t="shared" si="24"/>
        <v>4.9751243781094526E-3</v>
      </c>
      <c r="Z80" s="247">
        <f t="shared" si="18"/>
        <v>0.14925373134328357</v>
      </c>
      <c r="AA80" s="242">
        <v>1</v>
      </c>
      <c r="AB80" s="242">
        <v>0</v>
      </c>
      <c r="AC80" s="243">
        <f t="shared" si="19"/>
        <v>1</v>
      </c>
      <c r="AD80" s="247">
        <f t="shared" si="17"/>
        <v>201</v>
      </c>
      <c r="AE80" s="247">
        <v>14</v>
      </c>
      <c r="AF80" s="247">
        <f t="shared" si="25"/>
        <v>187</v>
      </c>
      <c r="AG80" s="247">
        <f t="shared" si="26"/>
        <v>0.59701492537313428</v>
      </c>
      <c r="AH80" s="248">
        <f t="shared" si="20"/>
        <v>43847</v>
      </c>
      <c r="AI80" s="249">
        <f t="shared" si="21"/>
        <v>43660</v>
      </c>
      <c r="AJ80" s="249">
        <f t="shared" si="27"/>
        <v>43847</v>
      </c>
      <c r="AK80" s="253">
        <f t="shared" si="28"/>
        <v>6.965174129353234E-2</v>
      </c>
      <c r="AL80" s="253">
        <f t="shared" si="29"/>
        <v>0.93034825870646765</v>
      </c>
      <c r="AM80" s="242">
        <v>1</v>
      </c>
      <c r="AN80" s="253">
        <f t="shared" si="30"/>
        <v>0</v>
      </c>
      <c r="AO80" s="253">
        <f t="shared" si="31"/>
        <v>0</v>
      </c>
      <c r="AP80" s="253">
        <f t="shared" si="32"/>
        <v>0</v>
      </c>
      <c r="AQ80" s="249">
        <f t="shared" si="33"/>
        <v>43847</v>
      </c>
      <c r="AR80" s="245"/>
      <c r="AS80" s="244"/>
    </row>
    <row r="81" spans="1:45" x14ac:dyDescent="0.25">
      <c r="A81" s="111">
        <v>734898</v>
      </c>
      <c r="B81" s="100" t="s">
        <v>86</v>
      </c>
      <c r="C81" s="100" t="s">
        <v>391</v>
      </c>
      <c r="D81" s="112">
        <v>22.859999999999964</v>
      </c>
      <c r="E81" s="101">
        <v>49.5</v>
      </c>
      <c r="F81" s="112">
        <v>109</v>
      </c>
      <c r="G81" s="261"/>
      <c r="H81" s="103">
        <v>0</v>
      </c>
      <c r="I81" s="103">
        <v>0</v>
      </c>
      <c r="J81" s="103">
        <v>3</v>
      </c>
      <c r="K81" s="103">
        <v>4</v>
      </c>
      <c r="L81" s="103">
        <v>1</v>
      </c>
      <c r="M81" s="103">
        <v>0</v>
      </c>
      <c r="N81" s="103">
        <v>0</v>
      </c>
      <c r="O81" s="103"/>
      <c r="P81" s="103"/>
      <c r="Q81" s="103"/>
      <c r="R81" s="103"/>
      <c r="S81" s="103"/>
      <c r="T81" s="260"/>
      <c r="U81" s="256">
        <f t="shared" si="22"/>
        <v>7</v>
      </c>
      <c r="V81" s="256">
        <v>3</v>
      </c>
      <c r="W81" s="260"/>
      <c r="X81" s="242">
        <f t="shared" si="23"/>
        <v>8</v>
      </c>
      <c r="Y81" s="247">
        <f t="shared" si="24"/>
        <v>3.9800995024875621E-2</v>
      </c>
      <c r="Z81" s="247">
        <f t="shared" si="18"/>
        <v>1.1940298507462686</v>
      </c>
      <c r="AA81" s="242">
        <v>1</v>
      </c>
      <c r="AB81" s="242">
        <v>1</v>
      </c>
      <c r="AC81" s="243">
        <f t="shared" si="19"/>
        <v>2</v>
      </c>
      <c r="AD81" s="247">
        <f t="shared" si="17"/>
        <v>50.25</v>
      </c>
      <c r="AE81" s="247">
        <v>14</v>
      </c>
      <c r="AF81" s="247">
        <f t="shared" si="25"/>
        <v>36.25</v>
      </c>
      <c r="AG81" s="247">
        <f t="shared" si="26"/>
        <v>4.7761194029850742</v>
      </c>
      <c r="AH81" s="248">
        <f t="shared" si="20"/>
        <v>43696.25</v>
      </c>
      <c r="AI81" s="249">
        <f t="shared" si="21"/>
        <v>43660</v>
      </c>
      <c r="AJ81" s="249">
        <f t="shared" si="27"/>
        <v>43696.25</v>
      </c>
      <c r="AK81" s="253">
        <f t="shared" si="28"/>
        <v>0.55721393034825872</v>
      </c>
      <c r="AL81" s="253">
        <f t="shared" si="29"/>
        <v>1.4427860696517412</v>
      </c>
      <c r="AM81" s="242">
        <v>1</v>
      </c>
      <c r="AN81" s="253">
        <f t="shared" si="30"/>
        <v>3.333333333333333</v>
      </c>
      <c r="AO81" s="253">
        <f t="shared" si="31"/>
        <v>76.199999999999875</v>
      </c>
      <c r="AP81" s="253">
        <f t="shared" si="32"/>
        <v>83.75</v>
      </c>
      <c r="AQ81" s="249">
        <f t="shared" si="33"/>
        <v>43780</v>
      </c>
      <c r="AR81" s="245"/>
      <c r="AS81" s="244"/>
    </row>
    <row r="82" spans="1:45" x14ac:dyDescent="0.25">
      <c r="A82" s="111">
        <v>734899</v>
      </c>
      <c r="B82" s="100" t="s">
        <v>87</v>
      </c>
      <c r="C82" s="100" t="s">
        <v>392</v>
      </c>
      <c r="D82" s="112">
        <v>25.360000000000003</v>
      </c>
      <c r="E82" s="101">
        <v>49.5</v>
      </c>
      <c r="F82" s="112">
        <v>109</v>
      </c>
      <c r="G82" s="261"/>
      <c r="H82" s="103">
        <v>4</v>
      </c>
      <c r="I82" s="103">
        <v>3</v>
      </c>
      <c r="J82" s="103">
        <v>2</v>
      </c>
      <c r="K82" s="103">
        <v>10</v>
      </c>
      <c r="L82" s="103">
        <v>5</v>
      </c>
      <c r="M82" s="103">
        <v>11</v>
      </c>
      <c r="N82" s="103">
        <v>6</v>
      </c>
      <c r="O82" s="103"/>
      <c r="P82" s="103"/>
      <c r="Q82" s="103"/>
      <c r="R82" s="103"/>
      <c r="S82" s="103"/>
      <c r="T82" s="260"/>
      <c r="U82" s="256">
        <f t="shared" si="22"/>
        <v>7</v>
      </c>
      <c r="V82" s="256">
        <v>3</v>
      </c>
      <c r="W82" s="260"/>
      <c r="X82" s="242">
        <f t="shared" si="23"/>
        <v>41</v>
      </c>
      <c r="Y82" s="247">
        <f t="shared" si="24"/>
        <v>0.20398009950248755</v>
      </c>
      <c r="Z82" s="247">
        <f t="shared" si="18"/>
        <v>6.1194029850746263</v>
      </c>
      <c r="AA82" s="242">
        <v>1</v>
      </c>
      <c r="AB82" s="242">
        <v>9</v>
      </c>
      <c r="AC82" s="243">
        <f t="shared" si="19"/>
        <v>10</v>
      </c>
      <c r="AD82" s="247">
        <f t="shared" si="17"/>
        <v>49.024390243902445</v>
      </c>
      <c r="AE82" s="247">
        <v>14</v>
      </c>
      <c r="AF82" s="247">
        <f t="shared" si="25"/>
        <v>35.024390243902445</v>
      </c>
      <c r="AG82" s="247">
        <f t="shared" si="26"/>
        <v>24.477611940298505</v>
      </c>
      <c r="AH82" s="248">
        <f t="shared" si="20"/>
        <v>43695.024390243903</v>
      </c>
      <c r="AI82" s="249">
        <f t="shared" si="21"/>
        <v>43660</v>
      </c>
      <c r="AJ82" s="249">
        <f t="shared" si="27"/>
        <v>43695.024390243903</v>
      </c>
      <c r="AK82" s="253">
        <f t="shared" si="28"/>
        <v>2.8557213930348255</v>
      </c>
      <c r="AL82" s="253">
        <f t="shared" si="29"/>
        <v>7.1442786069651749</v>
      </c>
      <c r="AM82" s="242">
        <v>1</v>
      </c>
      <c r="AN82" s="253">
        <f t="shared" si="30"/>
        <v>17.333333333333329</v>
      </c>
      <c r="AO82" s="253">
        <f t="shared" si="31"/>
        <v>439.57333333333327</v>
      </c>
      <c r="AP82" s="253">
        <f t="shared" si="32"/>
        <v>84.975609756097541</v>
      </c>
      <c r="AQ82" s="249">
        <f t="shared" si="33"/>
        <v>43780</v>
      </c>
      <c r="AR82" s="245"/>
      <c r="AS82" s="244"/>
    </row>
    <row r="83" spans="1:45" x14ac:dyDescent="0.25">
      <c r="A83" s="111">
        <v>734900</v>
      </c>
      <c r="B83" s="100" t="s">
        <v>88</v>
      </c>
      <c r="C83" s="100" t="s">
        <v>393</v>
      </c>
      <c r="D83" s="112">
        <v>17.549999999999994</v>
      </c>
      <c r="E83" s="101">
        <v>39.5</v>
      </c>
      <c r="F83" s="112">
        <v>79</v>
      </c>
      <c r="G83" s="261"/>
      <c r="H83" s="103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/>
      <c r="P83" s="103"/>
      <c r="Q83" s="103"/>
      <c r="R83" s="103"/>
      <c r="S83" s="103"/>
      <c r="T83" s="260"/>
      <c r="U83" s="256">
        <f t="shared" si="22"/>
        <v>7</v>
      </c>
      <c r="V83" s="256">
        <v>3</v>
      </c>
      <c r="W83" s="260"/>
      <c r="X83" s="242">
        <f t="shared" si="23"/>
        <v>0</v>
      </c>
      <c r="Y83" s="247">
        <f t="shared" si="24"/>
        <v>0</v>
      </c>
      <c r="Z83" s="247">
        <f t="shared" si="18"/>
        <v>0</v>
      </c>
      <c r="AA83" s="242">
        <v>1</v>
      </c>
      <c r="AB83" s="242">
        <v>0</v>
      </c>
      <c r="AC83" s="243">
        <f t="shared" si="19"/>
        <v>1</v>
      </c>
      <c r="AD83" s="247" t="str">
        <f t="shared" si="17"/>
        <v>Not Sold</v>
      </c>
      <c r="AE83" s="247">
        <v>14</v>
      </c>
      <c r="AF83" s="247" t="str">
        <f t="shared" si="25"/>
        <v>-</v>
      </c>
      <c r="AG83" s="247">
        <f t="shared" si="26"/>
        <v>0</v>
      </c>
      <c r="AH83" s="248" t="str">
        <f t="shared" si="20"/>
        <v>Not Sold</v>
      </c>
      <c r="AI83" s="249">
        <f t="shared" si="21"/>
        <v>43660</v>
      </c>
      <c r="AJ83" s="249">
        <f t="shared" si="27"/>
        <v>43660</v>
      </c>
      <c r="AK83" s="253">
        <f t="shared" si="28"/>
        <v>0</v>
      </c>
      <c r="AL83" s="253">
        <f t="shared" si="29"/>
        <v>1</v>
      </c>
      <c r="AM83" s="242">
        <v>1</v>
      </c>
      <c r="AN83" s="253">
        <f t="shared" si="30"/>
        <v>0</v>
      </c>
      <c r="AO83" s="253">
        <f t="shared" si="31"/>
        <v>0</v>
      </c>
      <c r="AP83" s="253" t="str">
        <f t="shared" si="32"/>
        <v>-</v>
      </c>
      <c r="AQ83" s="249" t="str">
        <f t="shared" si="33"/>
        <v>-</v>
      </c>
      <c r="AR83" s="245"/>
      <c r="AS83" s="244"/>
    </row>
    <row r="84" spans="1:45" x14ac:dyDescent="0.25">
      <c r="A84" s="99">
        <v>734901</v>
      </c>
      <c r="B84" s="100" t="s">
        <v>89</v>
      </c>
      <c r="C84" s="100" t="s">
        <v>394</v>
      </c>
      <c r="D84" s="112">
        <v>17.55</v>
      </c>
      <c r="E84" s="101">
        <v>39.5</v>
      </c>
      <c r="F84" s="101">
        <v>79</v>
      </c>
      <c r="G84" s="267"/>
      <c r="H84" s="103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/>
      <c r="P84" s="103"/>
      <c r="Q84" s="103"/>
      <c r="R84" s="103"/>
      <c r="S84" s="103"/>
      <c r="T84" s="260"/>
      <c r="U84" s="256">
        <f t="shared" si="22"/>
        <v>7</v>
      </c>
      <c r="V84" s="256">
        <v>3</v>
      </c>
      <c r="W84" s="260"/>
      <c r="X84" s="242">
        <f t="shared" si="23"/>
        <v>0</v>
      </c>
      <c r="Y84" s="247">
        <f t="shared" si="24"/>
        <v>0</v>
      </c>
      <c r="Z84" s="247">
        <f t="shared" si="18"/>
        <v>0</v>
      </c>
      <c r="AA84" s="242">
        <v>1</v>
      </c>
      <c r="AB84" s="242">
        <v>0</v>
      </c>
      <c r="AC84" s="243">
        <f t="shared" si="19"/>
        <v>1</v>
      </c>
      <c r="AD84" s="247" t="str">
        <f t="shared" si="17"/>
        <v>Not Sold</v>
      </c>
      <c r="AE84" s="247">
        <v>14</v>
      </c>
      <c r="AF84" s="247" t="str">
        <f t="shared" si="25"/>
        <v>-</v>
      </c>
      <c r="AG84" s="247">
        <f t="shared" si="26"/>
        <v>0</v>
      </c>
      <c r="AH84" s="248" t="str">
        <f t="shared" si="20"/>
        <v>Not Sold</v>
      </c>
      <c r="AI84" s="249">
        <f t="shared" si="21"/>
        <v>43660</v>
      </c>
      <c r="AJ84" s="249">
        <f t="shared" si="27"/>
        <v>43660</v>
      </c>
      <c r="AK84" s="253">
        <f t="shared" si="28"/>
        <v>0</v>
      </c>
      <c r="AL84" s="253">
        <f t="shared" si="29"/>
        <v>1</v>
      </c>
      <c r="AM84" s="242">
        <v>1</v>
      </c>
      <c r="AN84" s="253">
        <f t="shared" si="30"/>
        <v>0</v>
      </c>
      <c r="AO84" s="253">
        <f t="shared" si="31"/>
        <v>0</v>
      </c>
      <c r="AP84" s="253" t="str">
        <f t="shared" si="32"/>
        <v>-</v>
      </c>
      <c r="AQ84" s="249" t="str">
        <f t="shared" si="33"/>
        <v>-</v>
      </c>
      <c r="AR84" s="246"/>
      <c r="AS84" s="245"/>
    </row>
    <row r="85" spans="1:45" x14ac:dyDescent="0.25">
      <c r="A85" s="99">
        <v>734902</v>
      </c>
      <c r="B85" s="100" t="s">
        <v>90</v>
      </c>
      <c r="C85" s="100" t="s">
        <v>395</v>
      </c>
      <c r="D85" s="112">
        <v>47.3</v>
      </c>
      <c r="E85" s="101">
        <v>104.5</v>
      </c>
      <c r="F85" s="101">
        <v>219</v>
      </c>
      <c r="G85" s="267"/>
      <c r="H85" s="103">
        <v>2</v>
      </c>
      <c r="I85" s="103">
        <v>0</v>
      </c>
      <c r="J85" s="103">
        <v>0</v>
      </c>
      <c r="K85" s="103">
        <v>0</v>
      </c>
      <c r="L85" s="103">
        <v>1</v>
      </c>
      <c r="M85" s="103">
        <v>0</v>
      </c>
      <c r="N85" s="103">
        <v>0</v>
      </c>
      <c r="O85" s="103"/>
      <c r="P85" s="103"/>
      <c r="Q85" s="103"/>
      <c r="R85" s="103"/>
      <c r="S85" s="103"/>
      <c r="T85" s="260"/>
      <c r="U85" s="256">
        <f t="shared" si="22"/>
        <v>7</v>
      </c>
      <c r="V85" s="256">
        <v>3</v>
      </c>
      <c r="W85" s="260"/>
      <c r="X85" s="242">
        <f t="shared" si="23"/>
        <v>3</v>
      </c>
      <c r="Y85" s="247">
        <f t="shared" si="24"/>
        <v>1.4925373134328358E-2</v>
      </c>
      <c r="Z85" s="247">
        <f t="shared" si="18"/>
        <v>0.44776119402985076</v>
      </c>
      <c r="AA85" s="242">
        <v>1</v>
      </c>
      <c r="AB85" s="242">
        <v>1</v>
      </c>
      <c r="AC85" s="243">
        <f t="shared" si="19"/>
        <v>2</v>
      </c>
      <c r="AD85" s="247">
        <f t="shared" si="17"/>
        <v>134</v>
      </c>
      <c r="AE85" s="247">
        <v>14</v>
      </c>
      <c r="AF85" s="247">
        <f t="shared" si="25"/>
        <v>120</v>
      </c>
      <c r="AG85" s="247">
        <f t="shared" si="26"/>
        <v>1.791044776119403</v>
      </c>
      <c r="AH85" s="248">
        <f t="shared" si="20"/>
        <v>43780</v>
      </c>
      <c r="AI85" s="249">
        <f t="shared" si="21"/>
        <v>43660</v>
      </c>
      <c r="AJ85" s="249">
        <f t="shared" si="27"/>
        <v>43780</v>
      </c>
      <c r="AK85" s="253">
        <f t="shared" si="28"/>
        <v>0.20895522388059701</v>
      </c>
      <c r="AL85" s="253">
        <f t="shared" si="29"/>
        <v>1.791044776119403</v>
      </c>
      <c r="AM85" s="242">
        <v>1</v>
      </c>
      <c r="AN85" s="253">
        <f t="shared" si="30"/>
        <v>0</v>
      </c>
      <c r="AO85" s="253">
        <f t="shared" si="31"/>
        <v>0</v>
      </c>
      <c r="AP85" s="253">
        <f t="shared" si="32"/>
        <v>0</v>
      </c>
      <c r="AQ85" s="249">
        <f t="shared" si="33"/>
        <v>43780</v>
      </c>
      <c r="AR85" s="246"/>
      <c r="AS85" s="244"/>
    </row>
    <row r="86" spans="1:45" x14ac:dyDescent="0.25">
      <c r="A86" s="99">
        <v>734903</v>
      </c>
      <c r="B86" s="100" t="s">
        <v>91</v>
      </c>
      <c r="C86" s="100" t="s">
        <v>396</v>
      </c>
      <c r="D86" s="112">
        <v>79.89</v>
      </c>
      <c r="E86" s="101">
        <v>169.5</v>
      </c>
      <c r="F86" s="101">
        <v>359</v>
      </c>
      <c r="G86" s="267"/>
      <c r="H86" s="103">
        <v>5</v>
      </c>
      <c r="I86" s="103">
        <v>1</v>
      </c>
      <c r="J86" s="103">
        <v>3</v>
      </c>
      <c r="K86" s="103">
        <v>2</v>
      </c>
      <c r="L86" s="103">
        <v>6</v>
      </c>
      <c r="M86" s="103">
        <v>0</v>
      </c>
      <c r="N86" s="103">
        <v>0</v>
      </c>
      <c r="O86" s="103"/>
      <c r="P86" s="103"/>
      <c r="Q86" s="103"/>
      <c r="R86" s="103"/>
      <c r="S86" s="103"/>
      <c r="T86" s="260"/>
      <c r="U86" s="256">
        <f t="shared" si="22"/>
        <v>7</v>
      </c>
      <c r="V86" s="256">
        <v>3</v>
      </c>
      <c r="W86" s="260"/>
      <c r="X86" s="242">
        <f t="shared" si="23"/>
        <v>17</v>
      </c>
      <c r="Y86" s="247">
        <f t="shared" si="24"/>
        <v>8.45771144278607E-2</v>
      </c>
      <c r="Z86" s="247">
        <f t="shared" si="18"/>
        <v>2.5373134328358211</v>
      </c>
      <c r="AA86" s="242">
        <v>1</v>
      </c>
      <c r="AB86" s="242">
        <v>1</v>
      </c>
      <c r="AC86" s="243">
        <f t="shared" si="19"/>
        <v>2</v>
      </c>
      <c r="AD86" s="247">
        <f t="shared" si="17"/>
        <v>23.647058823529409</v>
      </c>
      <c r="AE86" s="247">
        <v>14</v>
      </c>
      <c r="AF86" s="247">
        <f t="shared" si="25"/>
        <v>9.6470588235294095</v>
      </c>
      <c r="AG86" s="247">
        <f t="shared" si="26"/>
        <v>10.149253731343284</v>
      </c>
      <c r="AH86" s="248">
        <f t="shared" si="20"/>
        <v>43669.647058823532</v>
      </c>
      <c r="AI86" s="249">
        <f t="shared" si="21"/>
        <v>43660</v>
      </c>
      <c r="AJ86" s="249">
        <f t="shared" si="27"/>
        <v>43669.647058823532</v>
      </c>
      <c r="AK86" s="253">
        <f t="shared" si="28"/>
        <v>1.1840796019900499</v>
      </c>
      <c r="AL86" s="253">
        <f t="shared" si="29"/>
        <v>0.81592039800995009</v>
      </c>
      <c r="AM86" s="242">
        <v>1</v>
      </c>
      <c r="AN86" s="253">
        <f t="shared" si="30"/>
        <v>9.3333333333333339</v>
      </c>
      <c r="AO86" s="253">
        <f t="shared" si="31"/>
        <v>745.6400000000001</v>
      </c>
      <c r="AP86" s="253">
        <f t="shared" si="32"/>
        <v>110.35294117647059</v>
      </c>
      <c r="AQ86" s="249">
        <f t="shared" si="33"/>
        <v>43780</v>
      </c>
      <c r="AR86" s="246"/>
      <c r="AS86" s="244"/>
    </row>
    <row r="87" spans="1:45" x14ac:dyDescent="0.25">
      <c r="A87" s="99">
        <v>734904</v>
      </c>
      <c r="B87" s="100" t="s">
        <v>92</v>
      </c>
      <c r="C87" s="100" t="s">
        <v>397</v>
      </c>
      <c r="D87" s="112">
        <v>27</v>
      </c>
      <c r="E87" s="101">
        <v>59.5</v>
      </c>
      <c r="F87" s="101">
        <v>129</v>
      </c>
      <c r="G87" s="267"/>
      <c r="H87" s="103">
        <v>8</v>
      </c>
      <c r="I87" s="103">
        <v>7</v>
      </c>
      <c r="J87" s="103">
        <v>5</v>
      </c>
      <c r="K87" s="103">
        <v>3</v>
      </c>
      <c r="L87" s="103">
        <v>0</v>
      </c>
      <c r="M87" s="103">
        <v>0</v>
      </c>
      <c r="N87" s="103">
        <v>1</v>
      </c>
      <c r="O87" s="103"/>
      <c r="P87" s="103"/>
      <c r="Q87" s="103"/>
      <c r="R87" s="103"/>
      <c r="S87" s="103"/>
      <c r="T87" s="260"/>
      <c r="U87" s="256">
        <f t="shared" si="22"/>
        <v>7</v>
      </c>
      <c r="V87" s="256">
        <v>3</v>
      </c>
      <c r="W87" s="260"/>
      <c r="X87" s="242">
        <f t="shared" si="23"/>
        <v>24</v>
      </c>
      <c r="Y87" s="247">
        <f t="shared" si="24"/>
        <v>0.11940298507462686</v>
      </c>
      <c r="Z87" s="247">
        <f t="shared" si="18"/>
        <v>3.5820895522388061</v>
      </c>
      <c r="AA87" s="242">
        <v>1</v>
      </c>
      <c r="AB87" s="242">
        <v>0</v>
      </c>
      <c r="AC87" s="243">
        <f t="shared" si="19"/>
        <v>1</v>
      </c>
      <c r="AD87" s="247">
        <f t="shared" si="17"/>
        <v>8.375</v>
      </c>
      <c r="AE87" s="247">
        <v>14</v>
      </c>
      <c r="AF87" s="247">
        <f t="shared" si="25"/>
        <v>-5.625</v>
      </c>
      <c r="AG87" s="247">
        <f t="shared" si="26"/>
        <v>14.328358208955224</v>
      </c>
      <c r="AH87" s="248">
        <f t="shared" si="20"/>
        <v>43654.375</v>
      </c>
      <c r="AI87" s="249">
        <f t="shared" si="21"/>
        <v>43660</v>
      </c>
      <c r="AJ87" s="249">
        <f t="shared" si="27"/>
        <v>43660</v>
      </c>
      <c r="AK87" s="253">
        <f t="shared" si="28"/>
        <v>1.6716417910447761</v>
      </c>
      <c r="AL87" s="253">
        <f t="shared" si="29"/>
        <v>-0.67164179104477606</v>
      </c>
      <c r="AM87" s="242">
        <v>1</v>
      </c>
      <c r="AN87" s="253">
        <f t="shared" si="30"/>
        <v>15</v>
      </c>
      <c r="AO87" s="253">
        <f t="shared" si="31"/>
        <v>405</v>
      </c>
      <c r="AP87" s="253">
        <f t="shared" si="32"/>
        <v>125.625</v>
      </c>
      <c r="AQ87" s="249">
        <f t="shared" si="33"/>
        <v>43785.625</v>
      </c>
      <c r="AR87" s="246"/>
      <c r="AS87" s="244"/>
    </row>
    <row r="88" spans="1:45" x14ac:dyDescent="0.25">
      <c r="A88" s="99">
        <v>734905</v>
      </c>
      <c r="B88" s="100" t="s">
        <v>93</v>
      </c>
      <c r="C88" s="100" t="s">
        <v>398</v>
      </c>
      <c r="D88" s="112">
        <v>55.699999999999989</v>
      </c>
      <c r="E88" s="101">
        <v>114.5</v>
      </c>
      <c r="F88" s="101">
        <v>239</v>
      </c>
      <c r="G88" s="267"/>
      <c r="H88" s="103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/>
      <c r="P88" s="103"/>
      <c r="Q88" s="103"/>
      <c r="R88" s="103"/>
      <c r="S88" s="103"/>
      <c r="T88" s="260"/>
      <c r="U88" s="256">
        <f t="shared" si="22"/>
        <v>7</v>
      </c>
      <c r="V88" s="256">
        <v>3</v>
      </c>
      <c r="W88" s="260"/>
      <c r="X88" s="242">
        <f t="shared" si="23"/>
        <v>0</v>
      </c>
      <c r="Y88" s="247">
        <f t="shared" si="24"/>
        <v>0</v>
      </c>
      <c r="Z88" s="247">
        <f t="shared" si="18"/>
        <v>0</v>
      </c>
      <c r="AA88" s="242">
        <v>1</v>
      </c>
      <c r="AB88" s="242">
        <v>0</v>
      </c>
      <c r="AC88" s="243">
        <f t="shared" si="19"/>
        <v>1</v>
      </c>
      <c r="AD88" s="247" t="str">
        <f t="shared" si="17"/>
        <v>Not Sold</v>
      </c>
      <c r="AE88" s="247">
        <v>14</v>
      </c>
      <c r="AF88" s="247" t="str">
        <f t="shared" si="25"/>
        <v>-</v>
      </c>
      <c r="AG88" s="247">
        <f t="shared" si="26"/>
        <v>0</v>
      </c>
      <c r="AH88" s="248" t="str">
        <f t="shared" si="20"/>
        <v>Not Sold</v>
      </c>
      <c r="AI88" s="249">
        <f t="shared" si="21"/>
        <v>43660</v>
      </c>
      <c r="AJ88" s="249">
        <f t="shared" si="27"/>
        <v>43660</v>
      </c>
      <c r="AK88" s="253">
        <f t="shared" si="28"/>
        <v>0</v>
      </c>
      <c r="AL88" s="253">
        <f t="shared" si="29"/>
        <v>1</v>
      </c>
      <c r="AM88" s="242">
        <v>1</v>
      </c>
      <c r="AN88" s="253">
        <f t="shared" si="30"/>
        <v>0</v>
      </c>
      <c r="AO88" s="253">
        <f t="shared" si="31"/>
        <v>0</v>
      </c>
      <c r="AP88" s="253" t="str">
        <f t="shared" si="32"/>
        <v>-</v>
      </c>
      <c r="AQ88" s="249" t="str">
        <f t="shared" si="33"/>
        <v>-</v>
      </c>
      <c r="AR88" s="246"/>
      <c r="AS88" s="244"/>
    </row>
    <row r="89" spans="1:45" x14ac:dyDescent="0.25">
      <c r="A89" s="99">
        <v>734906</v>
      </c>
      <c r="B89" s="100" t="s">
        <v>94</v>
      </c>
      <c r="C89" s="100" t="s">
        <v>399</v>
      </c>
      <c r="D89" s="112">
        <v>11.770000000000003</v>
      </c>
      <c r="E89" s="101">
        <v>49.5</v>
      </c>
      <c r="F89" s="101">
        <v>109</v>
      </c>
      <c r="G89" s="267"/>
      <c r="H89" s="103">
        <v>0</v>
      </c>
      <c r="I89" s="103">
        <v>1</v>
      </c>
      <c r="J89" s="103">
        <v>14</v>
      </c>
      <c r="K89" s="103">
        <v>14</v>
      </c>
      <c r="L89" s="103">
        <v>6</v>
      </c>
      <c r="M89" s="103">
        <v>15</v>
      </c>
      <c r="N89" s="103">
        <v>1</v>
      </c>
      <c r="O89" s="103"/>
      <c r="P89" s="103"/>
      <c r="Q89" s="103"/>
      <c r="R89" s="103"/>
      <c r="S89" s="103"/>
      <c r="T89" s="260"/>
      <c r="U89" s="256">
        <f t="shared" si="22"/>
        <v>7</v>
      </c>
      <c r="V89" s="256">
        <v>3</v>
      </c>
      <c r="W89" s="260"/>
      <c r="X89" s="242">
        <f t="shared" si="23"/>
        <v>51</v>
      </c>
      <c r="Y89" s="247">
        <f t="shared" si="24"/>
        <v>0.2537313432835821</v>
      </c>
      <c r="Z89" s="247">
        <f t="shared" si="18"/>
        <v>7.6119402985074629</v>
      </c>
      <c r="AA89" s="242">
        <v>1</v>
      </c>
      <c r="AB89" s="242">
        <v>18</v>
      </c>
      <c r="AC89" s="243">
        <f t="shared" si="19"/>
        <v>19</v>
      </c>
      <c r="AD89" s="247">
        <f t="shared" si="17"/>
        <v>74.882352941176464</v>
      </c>
      <c r="AE89" s="247">
        <v>14</v>
      </c>
      <c r="AF89" s="247">
        <f t="shared" si="25"/>
        <v>60.882352941176464</v>
      </c>
      <c r="AG89" s="247">
        <f t="shared" si="26"/>
        <v>30.447761194029852</v>
      </c>
      <c r="AH89" s="248">
        <f t="shared" si="20"/>
        <v>43720.882352941175</v>
      </c>
      <c r="AI89" s="249">
        <f t="shared" si="21"/>
        <v>43660</v>
      </c>
      <c r="AJ89" s="249">
        <f t="shared" si="27"/>
        <v>43720.882352941175</v>
      </c>
      <c r="AK89" s="253">
        <f t="shared" si="28"/>
        <v>3.5522388059701493</v>
      </c>
      <c r="AL89" s="253">
        <f t="shared" si="29"/>
        <v>15.447761194029852</v>
      </c>
      <c r="AM89" s="242">
        <v>1</v>
      </c>
      <c r="AN89" s="253">
        <f t="shared" si="30"/>
        <v>15</v>
      </c>
      <c r="AO89" s="253">
        <f t="shared" si="31"/>
        <v>176.55000000000004</v>
      </c>
      <c r="AP89" s="253">
        <f t="shared" si="32"/>
        <v>59.117647058823529</v>
      </c>
      <c r="AQ89" s="249">
        <f t="shared" si="33"/>
        <v>43780</v>
      </c>
      <c r="AR89" s="246"/>
      <c r="AS89" s="244"/>
    </row>
    <row r="90" spans="1:45" x14ac:dyDescent="0.25">
      <c r="A90" s="99">
        <v>734907</v>
      </c>
      <c r="B90" s="100" t="s">
        <v>95</v>
      </c>
      <c r="C90" s="100" t="s">
        <v>400</v>
      </c>
      <c r="D90" s="112">
        <v>11</v>
      </c>
      <c r="E90" s="101">
        <v>24.5</v>
      </c>
      <c r="F90" s="101">
        <v>49</v>
      </c>
      <c r="G90" s="267"/>
      <c r="H90" s="103">
        <v>0</v>
      </c>
      <c r="I90" s="103">
        <v>0</v>
      </c>
      <c r="J90" s="103">
        <v>2</v>
      </c>
      <c r="K90" s="103">
        <v>0</v>
      </c>
      <c r="L90" s="103">
        <v>0</v>
      </c>
      <c r="M90" s="103">
        <v>0</v>
      </c>
      <c r="N90" s="103">
        <v>0</v>
      </c>
      <c r="O90" s="103"/>
      <c r="P90" s="103"/>
      <c r="Q90" s="103"/>
      <c r="R90" s="103"/>
      <c r="S90" s="103"/>
      <c r="T90" s="260"/>
      <c r="U90" s="256">
        <f t="shared" si="22"/>
        <v>7</v>
      </c>
      <c r="V90" s="256">
        <v>3</v>
      </c>
      <c r="W90" s="260"/>
      <c r="X90" s="242">
        <f t="shared" si="23"/>
        <v>2</v>
      </c>
      <c r="Y90" s="247">
        <f t="shared" si="24"/>
        <v>9.9502487562189053E-3</v>
      </c>
      <c r="Z90" s="247">
        <f t="shared" si="18"/>
        <v>0.29850746268656714</v>
      </c>
      <c r="AA90" s="242">
        <v>1</v>
      </c>
      <c r="AB90" s="242">
        <v>0</v>
      </c>
      <c r="AC90" s="243">
        <f t="shared" si="19"/>
        <v>1</v>
      </c>
      <c r="AD90" s="247">
        <f t="shared" ref="AD90:AD153" si="34">IFERROR(AC90/Y90,"Not Sold")</f>
        <v>100.5</v>
      </c>
      <c r="AE90" s="247">
        <v>14</v>
      </c>
      <c r="AF90" s="247">
        <f t="shared" si="25"/>
        <v>86.5</v>
      </c>
      <c r="AG90" s="247">
        <f t="shared" si="26"/>
        <v>1.1940298507462686</v>
      </c>
      <c r="AH90" s="248">
        <f t="shared" si="20"/>
        <v>43746.5</v>
      </c>
      <c r="AI90" s="249">
        <f t="shared" si="21"/>
        <v>43660</v>
      </c>
      <c r="AJ90" s="249">
        <f t="shared" si="27"/>
        <v>43746.5</v>
      </c>
      <c r="AK90" s="253">
        <f t="shared" si="28"/>
        <v>0.13930348258706468</v>
      </c>
      <c r="AL90" s="253">
        <f t="shared" si="29"/>
        <v>0.86069651741293529</v>
      </c>
      <c r="AM90" s="242">
        <v>1</v>
      </c>
      <c r="AN90" s="253">
        <f t="shared" si="30"/>
        <v>0</v>
      </c>
      <c r="AO90" s="253">
        <f t="shared" si="31"/>
        <v>0</v>
      </c>
      <c r="AP90" s="253">
        <f t="shared" si="32"/>
        <v>0</v>
      </c>
      <c r="AQ90" s="249">
        <f t="shared" si="33"/>
        <v>43746.5</v>
      </c>
      <c r="AR90" s="246"/>
      <c r="AS90" s="244"/>
    </row>
    <row r="91" spans="1:45" x14ac:dyDescent="0.25">
      <c r="A91" s="99">
        <v>734909</v>
      </c>
      <c r="B91" s="100" t="s">
        <v>96</v>
      </c>
      <c r="C91" s="100" t="s">
        <v>401</v>
      </c>
      <c r="D91" s="112">
        <v>11.76</v>
      </c>
      <c r="E91" s="101">
        <v>24.5</v>
      </c>
      <c r="F91" s="101">
        <v>49</v>
      </c>
      <c r="G91" s="267"/>
      <c r="H91" s="103">
        <v>3</v>
      </c>
      <c r="I91" s="103">
        <v>6</v>
      </c>
      <c r="J91" s="103">
        <v>11</v>
      </c>
      <c r="K91" s="103">
        <v>8</v>
      </c>
      <c r="L91" s="103">
        <v>5</v>
      </c>
      <c r="M91" s="103">
        <v>15</v>
      </c>
      <c r="N91" s="103">
        <v>1</v>
      </c>
      <c r="O91" s="103"/>
      <c r="P91" s="103"/>
      <c r="Q91" s="103"/>
      <c r="R91" s="103"/>
      <c r="S91" s="103"/>
      <c r="T91" s="260"/>
      <c r="U91" s="256">
        <f t="shared" si="22"/>
        <v>7</v>
      </c>
      <c r="V91" s="256">
        <v>3</v>
      </c>
      <c r="W91" s="260"/>
      <c r="X91" s="242">
        <f t="shared" si="23"/>
        <v>49</v>
      </c>
      <c r="Y91" s="247">
        <f t="shared" si="24"/>
        <v>0.24378109452736318</v>
      </c>
      <c r="Z91" s="247">
        <f t="shared" si="18"/>
        <v>7.3134328358208958</v>
      </c>
      <c r="AA91" s="242">
        <v>1</v>
      </c>
      <c r="AB91" s="242">
        <v>6</v>
      </c>
      <c r="AC91" s="243">
        <f t="shared" si="19"/>
        <v>7</v>
      </c>
      <c r="AD91" s="247">
        <f t="shared" si="34"/>
        <v>28.714285714285715</v>
      </c>
      <c r="AE91" s="247">
        <v>14</v>
      </c>
      <c r="AF91" s="247">
        <f t="shared" si="25"/>
        <v>14.714285714285715</v>
      </c>
      <c r="AG91" s="247">
        <f t="shared" si="26"/>
        <v>29.253731343283583</v>
      </c>
      <c r="AH91" s="248">
        <f t="shared" si="20"/>
        <v>43674.714285714283</v>
      </c>
      <c r="AI91" s="249">
        <f t="shared" si="21"/>
        <v>43660</v>
      </c>
      <c r="AJ91" s="249">
        <f t="shared" si="27"/>
        <v>43674.714285714283</v>
      </c>
      <c r="AK91" s="253">
        <f t="shared" si="28"/>
        <v>3.4129353233830848</v>
      </c>
      <c r="AL91" s="253">
        <f t="shared" si="29"/>
        <v>3.5870646766169152</v>
      </c>
      <c r="AM91" s="242">
        <v>1</v>
      </c>
      <c r="AN91" s="253">
        <f t="shared" si="30"/>
        <v>25.666666666666668</v>
      </c>
      <c r="AO91" s="253">
        <f t="shared" si="31"/>
        <v>301.84000000000003</v>
      </c>
      <c r="AP91" s="253">
        <f t="shared" si="32"/>
        <v>105.28571428571429</v>
      </c>
      <c r="AQ91" s="249">
        <f t="shared" si="33"/>
        <v>43780</v>
      </c>
      <c r="AR91" s="246"/>
      <c r="AS91" s="244"/>
    </row>
    <row r="92" spans="1:45" x14ac:dyDescent="0.25">
      <c r="A92" s="99">
        <v>734910</v>
      </c>
      <c r="B92" s="100" t="s">
        <v>97</v>
      </c>
      <c r="C92" s="100" t="s">
        <v>402</v>
      </c>
      <c r="D92" s="112">
        <v>11.109999999999998</v>
      </c>
      <c r="E92" s="101">
        <v>24.5</v>
      </c>
      <c r="F92" s="101">
        <v>49</v>
      </c>
      <c r="G92" s="267"/>
      <c r="H92" s="103">
        <v>2</v>
      </c>
      <c r="I92" s="103">
        <v>1</v>
      </c>
      <c r="J92" s="103">
        <v>1</v>
      </c>
      <c r="K92" s="103">
        <v>0</v>
      </c>
      <c r="L92" s="103">
        <v>0</v>
      </c>
      <c r="M92" s="103">
        <v>1</v>
      </c>
      <c r="N92" s="103">
        <v>0</v>
      </c>
      <c r="O92" s="103"/>
      <c r="P92" s="103"/>
      <c r="Q92" s="103"/>
      <c r="R92" s="103"/>
      <c r="S92" s="103"/>
      <c r="T92" s="260"/>
      <c r="U92" s="256">
        <f t="shared" si="22"/>
        <v>7</v>
      </c>
      <c r="V92" s="256">
        <v>3</v>
      </c>
      <c r="W92" s="260"/>
      <c r="X92" s="242">
        <f t="shared" si="23"/>
        <v>5</v>
      </c>
      <c r="Y92" s="247">
        <f t="shared" si="24"/>
        <v>2.4875621890547265E-2</v>
      </c>
      <c r="Z92" s="247">
        <f t="shared" si="18"/>
        <v>0.74626865671641796</v>
      </c>
      <c r="AA92" s="242">
        <v>1</v>
      </c>
      <c r="AB92" s="242">
        <v>2</v>
      </c>
      <c r="AC92" s="243">
        <f t="shared" si="19"/>
        <v>3</v>
      </c>
      <c r="AD92" s="247">
        <f t="shared" si="34"/>
        <v>120.6</v>
      </c>
      <c r="AE92" s="247">
        <v>14</v>
      </c>
      <c r="AF92" s="247">
        <f t="shared" si="25"/>
        <v>106.6</v>
      </c>
      <c r="AG92" s="247">
        <f t="shared" si="26"/>
        <v>2.9850746268656718</v>
      </c>
      <c r="AH92" s="248">
        <f t="shared" si="20"/>
        <v>43766.6</v>
      </c>
      <c r="AI92" s="249">
        <f t="shared" si="21"/>
        <v>43660</v>
      </c>
      <c r="AJ92" s="249">
        <f t="shared" si="27"/>
        <v>43766.6</v>
      </c>
      <c r="AK92" s="253">
        <f t="shared" si="28"/>
        <v>0.34825870646766172</v>
      </c>
      <c r="AL92" s="253">
        <f t="shared" si="29"/>
        <v>2.6517412935323383</v>
      </c>
      <c r="AM92" s="242">
        <v>1</v>
      </c>
      <c r="AN92" s="253">
        <f t="shared" si="30"/>
        <v>0</v>
      </c>
      <c r="AO92" s="253">
        <f t="shared" si="31"/>
        <v>0</v>
      </c>
      <c r="AP92" s="253">
        <f t="shared" si="32"/>
        <v>0</v>
      </c>
      <c r="AQ92" s="249">
        <f t="shared" si="33"/>
        <v>43766.6</v>
      </c>
      <c r="AR92" s="246"/>
      <c r="AS92" s="244"/>
    </row>
    <row r="93" spans="1:45" x14ac:dyDescent="0.25">
      <c r="A93" s="99">
        <v>734911</v>
      </c>
      <c r="B93" s="100" t="s">
        <v>98</v>
      </c>
      <c r="C93" s="100" t="s">
        <v>403</v>
      </c>
      <c r="D93" s="112">
        <v>12.049999999999997</v>
      </c>
      <c r="E93" s="101">
        <v>24.5</v>
      </c>
      <c r="F93" s="101">
        <v>49</v>
      </c>
      <c r="G93" s="267"/>
      <c r="H93" s="103">
        <v>4</v>
      </c>
      <c r="I93" s="103">
        <v>5</v>
      </c>
      <c r="J93" s="103">
        <v>9</v>
      </c>
      <c r="K93" s="103">
        <v>10</v>
      </c>
      <c r="L93" s="103">
        <v>4</v>
      </c>
      <c r="M93" s="103">
        <v>4</v>
      </c>
      <c r="N93" s="103">
        <v>0</v>
      </c>
      <c r="O93" s="103"/>
      <c r="P93" s="103"/>
      <c r="Q93" s="103"/>
      <c r="R93" s="103"/>
      <c r="S93" s="103"/>
      <c r="T93" s="260"/>
      <c r="U93" s="256">
        <f t="shared" si="22"/>
        <v>7</v>
      </c>
      <c r="V93" s="256">
        <v>3</v>
      </c>
      <c r="W93" s="260"/>
      <c r="X93" s="242">
        <f t="shared" si="23"/>
        <v>36</v>
      </c>
      <c r="Y93" s="247">
        <f t="shared" si="24"/>
        <v>0.17910447761194029</v>
      </c>
      <c r="Z93" s="247">
        <f t="shared" si="18"/>
        <v>5.3731343283582085</v>
      </c>
      <c r="AA93" s="242">
        <v>1</v>
      </c>
      <c r="AB93" s="242">
        <v>6</v>
      </c>
      <c r="AC93" s="243">
        <f t="shared" si="19"/>
        <v>7</v>
      </c>
      <c r="AD93" s="247">
        <f t="shared" si="34"/>
        <v>39.083333333333336</v>
      </c>
      <c r="AE93" s="247">
        <v>14</v>
      </c>
      <c r="AF93" s="247">
        <f t="shared" si="25"/>
        <v>25.083333333333336</v>
      </c>
      <c r="AG93" s="247">
        <f t="shared" si="26"/>
        <v>21.492537313432834</v>
      </c>
      <c r="AH93" s="248">
        <f t="shared" si="20"/>
        <v>43685.083333333336</v>
      </c>
      <c r="AI93" s="249">
        <f t="shared" si="21"/>
        <v>43660</v>
      </c>
      <c r="AJ93" s="249">
        <f t="shared" si="27"/>
        <v>43685.083333333336</v>
      </c>
      <c r="AK93" s="253">
        <f t="shared" si="28"/>
        <v>2.5074626865671639</v>
      </c>
      <c r="AL93" s="253">
        <f t="shared" si="29"/>
        <v>4.4925373134328357</v>
      </c>
      <c r="AM93" s="242">
        <v>1</v>
      </c>
      <c r="AN93" s="253">
        <f t="shared" si="30"/>
        <v>17</v>
      </c>
      <c r="AO93" s="253">
        <f t="shared" si="31"/>
        <v>204.84999999999997</v>
      </c>
      <c r="AP93" s="253">
        <f t="shared" si="32"/>
        <v>94.916666666666671</v>
      </c>
      <c r="AQ93" s="249">
        <f t="shared" si="33"/>
        <v>43780</v>
      </c>
      <c r="AR93" s="246"/>
      <c r="AS93" s="244"/>
    </row>
    <row r="94" spans="1:45" x14ac:dyDescent="0.25">
      <c r="A94" s="99">
        <v>734912</v>
      </c>
      <c r="B94" s="100" t="s">
        <v>99</v>
      </c>
      <c r="C94" s="100" t="s">
        <v>404</v>
      </c>
      <c r="D94" s="112">
        <v>11.109999999999989</v>
      </c>
      <c r="E94" s="101">
        <v>24.5</v>
      </c>
      <c r="F94" s="101">
        <v>49</v>
      </c>
      <c r="G94" s="267"/>
      <c r="H94" s="103">
        <v>1</v>
      </c>
      <c r="I94" s="103">
        <v>2</v>
      </c>
      <c r="J94" s="103">
        <v>0</v>
      </c>
      <c r="K94" s="103">
        <v>0</v>
      </c>
      <c r="L94" s="103">
        <v>2</v>
      </c>
      <c r="M94" s="103">
        <v>1</v>
      </c>
      <c r="N94" s="103">
        <v>0</v>
      </c>
      <c r="O94" s="103"/>
      <c r="P94" s="103"/>
      <c r="Q94" s="103"/>
      <c r="R94" s="103"/>
      <c r="S94" s="103"/>
      <c r="T94" s="260"/>
      <c r="U94" s="256">
        <f t="shared" si="22"/>
        <v>7</v>
      </c>
      <c r="V94" s="256">
        <v>3</v>
      </c>
      <c r="W94" s="260"/>
      <c r="X94" s="242">
        <f t="shared" si="23"/>
        <v>6</v>
      </c>
      <c r="Y94" s="247">
        <f t="shared" si="24"/>
        <v>2.9850746268656716E-2</v>
      </c>
      <c r="Z94" s="247">
        <f t="shared" si="18"/>
        <v>0.89552238805970152</v>
      </c>
      <c r="AA94" s="242">
        <v>1</v>
      </c>
      <c r="AB94" s="242">
        <v>1</v>
      </c>
      <c r="AC94" s="243">
        <f t="shared" si="19"/>
        <v>2</v>
      </c>
      <c r="AD94" s="247">
        <f t="shared" si="34"/>
        <v>67</v>
      </c>
      <c r="AE94" s="247">
        <v>14</v>
      </c>
      <c r="AF94" s="247">
        <f t="shared" si="25"/>
        <v>53</v>
      </c>
      <c r="AG94" s="247">
        <f t="shared" si="26"/>
        <v>3.5820895522388061</v>
      </c>
      <c r="AH94" s="248">
        <f t="shared" si="20"/>
        <v>43713</v>
      </c>
      <c r="AI94" s="249">
        <f t="shared" si="21"/>
        <v>43660</v>
      </c>
      <c r="AJ94" s="249">
        <f t="shared" si="27"/>
        <v>43713</v>
      </c>
      <c r="AK94" s="253">
        <f t="shared" si="28"/>
        <v>0.41791044776119401</v>
      </c>
      <c r="AL94" s="253">
        <f t="shared" si="29"/>
        <v>1.5820895522388061</v>
      </c>
      <c r="AM94" s="242">
        <v>1</v>
      </c>
      <c r="AN94" s="253">
        <f t="shared" si="30"/>
        <v>2</v>
      </c>
      <c r="AO94" s="253">
        <f t="shared" si="31"/>
        <v>22.219999999999978</v>
      </c>
      <c r="AP94" s="253">
        <f t="shared" si="32"/>
        <v>67</v>
      </c>
      <c r="AQ94" s="249">
        <f t="shared" si="33"/>
        <v>43780</v>
      </c>
      <c r="AR94" s="246"/>
      <c r="AS94" s="244"/>
    </row>
    <row r="95" spans="1:45" x14ac:dyDescent="0.25">
      <c r="A95" s="99">
        <v>734913</v>
      </c>
      <c r="B95" s="100" t="s">
        <v>100</v>
      </c>
      <c r="C95" s="100" t="s">
        <v>402</v>
      </c>
      <c r="D95" s="112">
        <v>11.109999999999996</v>
      </c>
      <c r="E95" s="101">
        <v>24.5</v>
      </c>
      <c r="F95" s="101">
        <v>49</v>
      </c>
      <c r="G95" s="267"/>
      <c r="H95" s="103">
        <v>3</v>
      </c>
      <c r="I95" s="103">
        <v>0</v>
      </c>
      <c r="J95" s="103">
        <v>6</v>
      </c>
      <c r="K95" s="103">
        <v>1</v>
      </c>
      <c r="L95" s="103">
        <v>0</v>
      </c>
      <c r="M95" s="103">
        <v>4</v>
      </c>
      <c r="N95" s="103">
        <v>1</v>
      </c>
      <c r="O95" s="103"/>
      <c r="P95" s="103"/>
      <c r="Q95" s="103"/>
      <c r="R95" s="103"/>
      <c r="S95" s="103"/>
      <c r="T95" s="260"/>
      <c r="U95" s="256">
        <f t="shared" si="22"/>
        <v>7</v>
      </c>
      <c r="V95" s="256">
        <v>3</v>
      </c>
      <c r="W95" s="260"/>
      <c r="X95" s="242">
        <f t="shared" si="23"/>
        <v>15</v>
      </c>
      <c r="Y95" s="247">
        <f t="shared" si="24"/>
        <v>7.4626865671641784E-2</v>
      </c>
      <c r="Z95" s="247">
        <f t="shared" si="18"/>
        <v>2.2388059701492535</v>
      </c>
      <c r="AA95" s="242">
        <v>1</v>
      </c>
      <c r="AB95" s="242">
        <v>3</v>
      </c>
      <c r="AC95" s="243">
        <f t="shared" si="19"/>
        <v>4</v>
      </c>
      <c r="AD95" s="247">
        <f t="shared" si="34"/>
        <v>53.6</v>
      </c>
      <c r="AE95" s="247">
        <v>14</v>
      </c>
      <c r="AF95" s="247">
        <f t="shared" si="25"/>
        <v>39.6</v>
      </c>
      <c r="AG95" s="247">
        <f t="shared" si="26"/>
        <v>8.9552238805970141</v>
      </c>
      <c r="AH95" s="248">
        <f t="shared" si="20"/>
        <v>43699.6</v>
      </c>
      <c r="AI95" s="249">
        <f t="shared" si="21"/>
        <v>43660</v>
      </c>
      <c r="AJ95" s="249">
        <f t="shared" si="27"/>
        <v>43699.6</v>
      </c>
      <c r="AK95" s="253">
        <f t="shared" si="28"/>
        <v>1.044776119402985</v>
      </c>
      <c r="AL95" s="253">
        <f t="shared" si="29"/>
        <v>2.955223880597015</v>
      </c>
      <c r="AM95" s="242">
        <v>1</v>
      </c>
      <c r="AN95" s="253">
        <f t="shared" si="30"/>
        <v>5.9999999999999991</v>
      </c>
      <c r="AO95" s="253">
        <f t="shared" si="31"/>
        <v>66.659999999999968</v>
      </c>
      <c r="AP95" s="253">
        <f t="shared" si="32"/>
        <v>80.399999999999991</v>
      </c>
      <c r="AQ95" s="249">
        <f t="shared" si="33"/>
        <v>43780</v>
      </c>
      <c r="AR95" s="246"/>
      <c r="AS95" s="244"/>
    </row>
    <row r="96" spans="1:45" x14ac:dyDescent="0.25">
      <c r="A96" s="99">
        <v>734914</v>
      </c>
      <c r="B96" s="100" t="s">
        <v>101</v>
      </c>
      <c r="C96" s="100" t="s">
        <v>405</v>
      </c>
      <c r="D96" s="112">
        <v>10.259999999999996</v>
      </c>
      <c r="E96" s="101">
        <v>24.5</v>
      </c>
      <c r="F96" s="101">
        <v>49</v>
      </c>
      <c r="G96" s="267"/>
      <c r="H96" s="103">
        <v>1</v>
      </c>
      <c r="I96" s="103">
        <v>0</v>
      </c>
      <c r="J96" s="103">
        <v>2</v>
      </c>
      <c r="K96" s="103">
        <v>0</v>
      </c>
      <c r="L96" s="103">
        <v>1</v>
      </c>
      <c r="M96" s="103">
        <v>0</v>
      </c>
      <c r="N96" s="103">
        <v>0</v>
      </c>
      <c r="O96" s="103"/>
      <c r="P96" s="103"/>
      <c r="Q96" s="103"/>
      <c r="R96" s="103"/>
      <c r="S96" s="103"/>
      <c r="T96" s="260"/>
      <c r="U96" s="256">
        <f t="shared" si="22"/>
        <v>7</v>
      </c>
      <c r="V96" s="256">
        <v>3</v>
      </c>
      <c r="W96" s="260"/>
      <c r="X96" s="242">
        <f t="shared" si="23"/>
        <v>4</v>
      </c>
      <c r="Y96" s="247">
        <f t="shared" si="24"/>
        <v>1.9900497512437811E-2</v>
      </c>
      <c r="Z96" s="247">
        <f t="shared" si="18"/>
        <v>0.59701492537313428</v>
      </c>
      <c r="AA96" s="242">
        <v>1</v>
      </c>
      <c r="AB96" s="242">
        <v>0</v>
      </c>
      <c r="AC96" s="243">
        <f t="shared" si="19"/>
        <v>1</v>
      </c>
      <c r="AD96" s="247">
        <f t="shared" si="34"/>
        <v>50.25</v>
      </c>
      <c r="AE96" s="247">
        <v>14</v>
      </c>
      <c r="AF96" s="247">
        <f t="shared" si="25"/>
        <v>36.25</v>
      </c>
      <c r="AG96" s="247">
        <f t="shared" si="26"/>
        <v>2.3880597014925371</v>
      </c>
      <c r="AH96" s="248">
        <f t="shared" si="20"/>
        <v>43696.25</v>
      </c>
      <c r="AI96" s="249">
        <f t="shared" si="21"/>
        <v>43660</v>
      </c>
      <c r="AJ96" s="249">
        <f t="shared" si="27"/>
        <v>43696.25</v>
      </c>
      <c r="AK96" s="253">
        <f t="shared" si="28"/>
        <v>0.27860696517412936</v>
      </c>
      <c r="AL96" s="253">
        <f t="shared" si="29"/>
        <v>0.72139303482587058</v>
      </c>
      <c r="AM96" s="242">
        <v>1</v>
      </c>
      <c r="AN96" s="253">
        <f t="shared" si="30"/>
        <v>1.6666666666666665</v>
      </c>
      <c r="AO96" s="253">
        <f t="shared" si="31"/>
        <v>17.099999999999991</v>
      </c>
      <c r="AP96" s="253">
        <f t="shared" si="32"/>
        <v>83.75</v>
      </c>
      <c r="AQ96" s="249">
        <f t="shared" si="33"/>
        <v>43780</v>
      </c>
      <c r="AR96" s="246"/>
      <c r="AS96" s="244"/>
    </row>
    <row r="97" spans="1:45" x14ac:dyDescent="0.25">
      <c r="A97" s="99">
        <v>734915</v>
      </c>
      <c r="B97" s="100" t="s">
        <v>102</v>
      </c>
      <c r="C97" s="100" t="s">
        <v>406</v>
      </c>
      <c r="D97" s="112">
        <v>10.199999999999999</v>
      </c>
      <c r="E97" s="101">
        <v>24.5</v>
      </c>
      <c r="F97" s="101">
        <v>49</v>
      </c>
      <c r="G97" s="267"/>
      <c r="H97" s="103">
        <v>1</v>
      </c>
      <c r="I97" s="103">
        <v>0</v>
      </c>
      <c r="J97" s="103">
        <v>0</v>
      </c>
      <c r="K97" s="103">
        <v>0</v>
      </c>
      <c r="L97" s="103">
        <v>0</v>
      </c>
      <c r="M97" s="103">
        <v>0</v>
      </c>
      <c r="N97" s="103">
        <v>0</v>
      </c>
      <c r="O97" s="103"/>
      <c r="P97" s="103"/>
      <c r="Q97" s="103"/>
      <c r="R97" s="103"/>
      <c r="S97" s="103"/>
      <c r="T97" s="260"/>
      <c r="U97" s="256">
        <f t="shared" si="22"/>
        <v>7</v>
      </c>
      <c r="V97" s="256">
        <v>3</v>
      </c>
      <c r="W97" s="260"/>
      <c r="X97" s="242">
        <f t="shared" si="23"/>
        <v>1</v>
      </c>
      <c r="Y97" s="247">
        <f t="shared" si="24"/>
        <v>4.9751243781094526E-3</v>
      </c>
      <c r="Z97" s="247">
        <f t="shared" si="18"/>
        <v>0.14925373134328357</v>
      </c>
      <c r="AA97" s="242">
        <v>1</v>
      </c>
      <c r="AB97" s="242">
        <v>0</v>
      </c>
      <c r="AC97" s="243">
        <f t="shared" si="19"/>
        <v>1</v>
      </c>
      <c r="AD97" s="247">
        <f t="shared" si="34"/>
        <v>201</v>
      </c>
      <c r="AE97" s="247">
        <v>14</v>
      </c>
      <c r="AF97" s="247">
        <f t="shared" si="25"/>
        <v>187</v>
      </c>
      <c r="AG97" s="247">
        <f t="shared" si="26"/>
        <v>0.59701492537313428</v>
      </c>
      <c r="AH97" s="248">
        <f t="shared" si="20"/>
        <v>43847</v>
      </c>
      <c r="AI97" s="249">
        <f t="shared" si="21"/>
        <v>43660</v>
      </c>
      <c r="AJ97" s="249">
        <f t="shared" si="27"/>
        <v>43847</v>
      </c>
      <c r="AK97" s="253">
        <f t="shared" si="28"/>
        <v>6.965174129353234E-2</v>
      </c>
      <c r="AL97" s="253">
        <f t="shared" si="29"/>
        <v>0.93034825870646765</v>
      </c>
      <c r="AM97" s="242">
        <v>1</v>
      </c>
      <c r="AN97" s="253">
        <f t="shared" si="30"/>
        <v>0</v>
      </c>
      <c r="AO97" s="253">
        <f t="shared" si="31"/>
        <v>0</v>
      </c>
      <c r="AP97" s="253">
        <f t="shared" si="32"/>
        <v>0</v>
      </c>
      <c r="AQ97" s="249">
        <f t="shared" si="33"/>
        <v>43847</v>
      </c>
      <c r="AR97" s="246"/>
      <c r="AS97" s="244"/>
    </row>
    <row r="98" spans="1:45" x14ac:dyDescent="0.25">
      <c r="A98" s="99">
        <v>734916</v>
      </c>
      <c r="B98" s="100" t="s">
        <v>103</v>
      </c>
      <c r="C98" s="100" t="s">
        <v>407</v>
      </c>
      <c r="D98" s="112">
        <v>13.479999999999993</v>
      </c>
      <c r="E98" s="101">
        <v>29.5</v>
      </c>
      <c r="F98" s="101">
        <v>59</v>
      </c>
      <c r="G98" s="267"/>
      <c r="H98" s="103">
        <v>5</v>
      </c>
      <c r="I98" s="103">
        <v>1</v>
      </c>
      <c r="J98" s="103">
        <v>4</v>
      </c>
      <c r="K98" s="103">
        <v>1</v>
      </c>
      <c r="L98" s="103">
        <v>0</v>
      </c>
      <c r="M98" s="103">
        <v>0</v>
      </c>
      <c r="N98" s="103">
        <v>0</v>
      </c>
      <c r="O98" s="103"/>
      <c r="P98" s="103"/>
      <c r="Q98" s="103"/>
      <c r="R98" s="103"/>
      <c r="S98" s="103"/>
      <c r="T98" s="260"/>
      <c r="U98" s="256">
        <f t="shared" si="22"/>
        <v>7</v>
      </c>
      <c r="V98" s="256">
        <v>3</v>
      </c>
      <c r="W98" s="260"/>
      <c r="X98" s="242">
        <f t="shared" si="23"/>
        <v>11</v>
      </c>
      <c r="Y98" s="247">
        <f t="shared" si="24"/>
        <v>5.4726368159203981E-2</v>
      </c>
      <c r="Z98" s="247">
        <f t="shared" si="18"/>
        <v>1.6417910447761195</v>
      </c>
      <c r="AA98" s="242">
        <v>1</v>
      </c>
      <c r="AB98" s="242">
        <v>0</v>
      </c>
      <c r="AC98" s="243">
        <f t="shared" si="19"/>
        <v>1</v>
      </c>
      <c r="AD98" s="247">
        <f t="shared" si="34"/>
        <v>18.272727272727273</v>
      </c>
      <c r="AE98" s="247">
        <v>14</v>
      </c>
      <c r="AF98" s="247">
        <f t="shared" si="25"/>
        <v>4.2727272727272734</v>
      </c>
      <c r="AG98" s="247">
        <f t="shared" si="26"/>
        <v>6.5671641791044779</v>
      </c>
      <c r="AH98" s="248">
        <f t="shared" si="20"/>
        <v>43664.272727272728</v>
      </c>
      <c r="AI98" s="249">
        <f t="shared" si="21"/>
        <v>43660</v>
      </c>
      <c r="AJ98" s="249">
        <f t="shared" si="27"/>
        <v>43664.272727272728</v>
      </c>
      <c r="AK98" s="253">
        <f t="shared" si="28"/>
        <v>0.76616915422885579</v>
      </c>
      <c r="AL98" s="253">
        <f t="shared" si="29"/>
        <v>0.23383084577114421</v>
      </c>
      <c r="AM98" s="242">
        <v>1</v>
      </c>
      <c r="AN98" s="253">
        <f t="shared" si="30"/>
        <v>6.3333333333333339</v>
      </c>
      <c r="AO98" s="253">
        <f t="shared" si="31"/>
        <v>85.373333333333292</v>
      </c>
      <c r="AP98" s="253">
        <f t="shared" si="32"/>
        <v>115.72727272727273</v>
      </c>
      <c r="AQ98" s="249">
        <f t="shared" si="33"/>
        <v>43780</v>
      </c>
      <c r="AR98" s="246"/>
      <c r="AS98" s="244"/>
    </row>
    <row r="99" spans="1:45" x14ac:dyDescent="0.25">
      <c r="A99" s="99">
        <v>734917</v>
      </c>
      <c r="B99" s="100" t="s">
        <v>104</v>
      </c>
      <c r="C99" s="100" t="s">
        <v>408</v>
      </c>
      <c r="D99" s="112">
        <v>13.51</v>
      </c>
      <c r="E99" s="101">
        <v>29.5</v>
      </c>
      <c r="F99" s="101">
        <v>59</v>
      </c>
      <c r="G99" s="267"/>
      <c r="H99" s="103">
        <v>3</v>
      </c>
      <c r="I99" s="103">
        <v>2</v>
      </c>
      <c r="J99" s="103">
        <v>0</v>
      </c>
      <c r="K99" s="103">
        <v>0</v>
      </c>
      <c r="L99" s="103">
        <v>0</v>
      </c>
      <c r="M99" s="103">
        <v>0</v>
      </c>
      <c r="N99" s="103">
        <v>0</v>
      </c>
      <c r="O99" s="103"/>
      <c r="P99" s="103"/>
      <c r="Q99" s="103"/>
      <c r="R99" s="103"/>
      <c r="S99" s="103"/>
      <c r="T99" s="260"/>
      <c r="U99" s="256">
        <f t="shared" si="22"/>
        <v>7</v>
      </c>
      <c r="V99" s="256">
        <v>3</v>
      </c>
      <c r="W99" s="260"/>
      <c r="X99" s="242">
        <f t="shared" si="23"/>
        <v>5</v>
      </c>
      <c r="Y99" s="247">
        <f t="shared" si="24"/>
        <v>2.4875621890547265E-2</v>
      </c>
      <c r="Z99" s="247">
        <f t="shared" si="18"/>
        <v>0.74626865671641796</v>
      </c>
      <c r="AA99" s="242">
        <v>1</v>
      </c>
      <c r="AB99" s="242">
        <v>0</v>
      </c>
      <c r="AC99" s="243">
        <f t="shared" si="19"/>
        <v>1</v>
      </c>
      <c r="AD99" s="247">
        <f t="shared" si="34"/>
        <v>40.199999999999996</v>
      </c>
      <c r="AE99" s="247">
        <v>14</v>
      </c>
      <c r="AF99" s="247">
        <f t="shared" si="25"/>
        <v>26.199999999999996</v>
      </c>
      <c r="AG99" s="247">
        <f t="shared" si="26"/>
        <v>2.9850746268656718</v>
      </c>
      <c r="AH99" s="248">
        <f t="shared" si="20"/>
        <v>43686.2</v>
      </c>
      <c r="AI99" s="249">
        <f t="shared" si="21"/>
        <v>43660</v>
      </c>
      <c r="AJ99" s="249">
        <f t="shared" si="27"/>
        <v>43686.2</v>
      </c>
      <c r="AK99" s="253">
        <f t="shared" si="28"/>
        <v>0.34825870646766172</v>
      </c>
      <c r="AL99" s="253">
        <f t="shared" si="29"/>
        <v>0.65174129353233834</v>
      </c>
      <c r="AM99" s="242">
        <v>1</v>
      </c>
      <c r="AN99" s="253">
        <f t="shared" si="30"/>
        <v>2.3333333333333335</v>
      </c>
      <c r="AO99" s="253">
        <f t="shared" si="31"/>
        <v>31.523333333333333</v>
      </c>
      <c r="AP99" s="253">
        <f t="shared" si="32"/>
        <v>93.8</v>
      </c>
      <c r="AQ99" s="249">
        <f t="shared" si="33"/>
        <v>43780</v>
      </c>
      <c r="AR99" s="246"/>
      <c r="AS99" s="244"/>
    </row>
    <row r="100" spans="1:45" x14ac:dyDescent="0.25">
      <c r="A100" s="99">
        <v>734918</v>
      </c>
      <c r="B100" s="100" t="s">
        <v>105</v>
      </c>
      <c r="C100" s="100" t="s">
        <v>409</v>
      </c>
      <c r="D100" s="112">
        <v>22</v>
      </c>
      <c r="E100" s="101">
        <v>44.5</v>
      </c>
      <c r="F100" s="101">
        <v>99</v>
      </c>
      <c r="G100" s="267"/>
      <c r="H100" s="103">
        <v>3</v>
      </c>
      <c r="I100" s="103">
        <v>1</v>
      </c>
      <c r="J100" s="103">
        <v>2</v>
      </c>
      <c r="K100" s="103">
        <v>0</v>
      </c>
      <c r="L100" s="103">
        <v>0</v>
      </c>
      <c r="M100" s="103">
        <v>0</v>
      </c>
      <c r="N100" s="103">
        <v>0</v>
      </c>
      <c r="O100" s="103"/>
      <c r="P100" s="103"/>
      <c r="Q100" s="103"/>
      <c r="R100" s="103"/>
      <c r="S100" s="103"/>
      <c r="T100" s="260"/>
      <c r="U100" s="256">
        <f t="shared" si="22"/>
        <v>7</v>
      </c>
      <c r="V100" s="256">
        <v>3</v>
      </c>
      <c r="W100" s="260"/>
      <c r="X100" s="242">
        <f t="shared" si="23"/>
        <v>6</v>
      </c>
      <c r="Y100" s="247">
        <f t="shared" si="24"/>
        <v>2.9850746268656716E-2</v>
      </c>
      <c r="Z100" s="247">
        <f t="shared" si="18"/>
        <v>0.89552238805970152</v>
      </c>
      <c r="AA100" s="242">
        <v>1</v>
      </c>
      <c r="AB100" s="242">
        <v>0</v>
      </c>
      <c r="AC100" s="243">
        <f t="shared" si="19"/>
        <v>1</v>
      </c>
      <c r="AD100" s="247">
        <f t="shared" si="34"/>
        <v>33.5</v>
      </c>
      <c r="AE100" s="247">
        <v>14</v>
      </c>
      <c r="AF100" s="247">
        <f t="shared" si="25"/>
        <v>19.5</v>
      </c>
      <c r="AG100" s="247">
        <f t="shared" si="26"/>
        <v>3.5820895522388061</v>
      </c>
      <c r="AH100" s="248">
        <f t="shared" si="20"/>
        <v>43679.5</v>
      </c>
      <c r="AI100" s="249">
        <f t="shared" si="21"/>
        <v>43660</v>
      </c>
      <c r="AJ100" s="249">
        <f t="shared" si="27"/>
        <v>43679.5</v>
      </c>
      <c r="AK100" s="253">
        <f t="shared" si="28"/>
        <v>0.41791044776119401</v>
      </c>
      <c r="AL100" s="253">
        <f t="shared" si="29"/>
        <v>0.58208955223880599</v>
      </c>
      <c r="AM100" s="242">
        <v>1</v>
      </c>
      <c r="AN100" s="253">
        <f t="shared" si="30"/>
        <v>3</v>
      </c>
      <c r="AO100" s="253">
        <f t="shared" si="31"/>
        <v>66</v>
      </c>
      <c r="AP100" s="253">
        <f t="shared" si="32"/>
        <v>100.5</v>
      </c>
      <c r="AQ100" s="249">
        <f t="shared" si="33"/>
        <v>43780</v>
      </c>
      <c r="AR100" s="246"/>
      <c r="AS100" s="244"/>
    </row>
    <row r="101" spans="1:45" x14ac:dyDescent="0.25">
      <c r="A101" s="99">
        <v>734920</v>
      </c>
      <c r="B101" s="100" t="s">
        <v>106</v>
      </c>
      <c r="C101" s="100" t="s">
        <v>410</v>
      </c>
      <c r="D101" s="112">
        <v>13.620000000000053</v>
      </c>
      <c r="E101" s="101">
        <v>34.5</v>
      </c>
      <c r="F101" s="101">
        <v>69</v>
      </c>
      <c r="G101" s="267"/>
      <c r="H101" s="103">
        <v>11</v>
      </c>
      <c r="I101" s="103">
        <v>11</v>
      </c>
      <c r="J101" s="103">
        <v>19</v>
      </c>
      <c r="K101" s="103">
        <v>26</v>
      </c>
      <c r="L101" s="103">
        <v>28</v>
      </c>
      <c r="M101" s="103">
        <v>23</v>
      </c>
      <c r="N101" s="103">
        <v>16</v>
      </c>
      <c r="O101" s="103"/>
      <c r="P101" s="103"/>
      <c r="Q101" s="103"/>
      <c r="R101" s="103"/>
      <c r="S101" s="103"/>
      <c r="T101" s="260"/>
      <c r="U101" s="256">
        <f t="shared" si="22"/>
        <v>7</v>
      </c>
      <c r="V101" s="256">
        <v>3</v>
      </c>
      <c r="W101" s="260"/>
      <c r="X101" s="242">
        <f t="shared" si="23"/>
        <v>134</v>
      </c>
      <c r="Y101" s="247">
        <f t="shared" si="24"/>
        <v>0.66666666666666663</v>
      </c>
      <c r="Z101" s="247">
        <f t="shared" si="18"/>
        <v>20</v>
      </c>
      <c r="AA101" s="242">
        <v>1</v>
      </c>
      <c r="AB101" s="242">
        <v>37</v>
      </c>
      <c r="AC101" s="243">
        <f t="shared" si="19"/>
        <v>38</v>
      </c>
      <c r="AD101" s="247">
        <f t="shared" si="34"/>
        <v>57</v>
      </c>
      <c r="AE101" s="247">
        <v>14</v>
      </c>
      <c r="AF101" s="247">
        <f t="shared" si="25"/>
        <v>43</v>
      </c>
      <c r="AG101" s="247">
        <f t="shared" si="26"/>
        <v>80</v>
      </c>
      <c r="AH101" s="248">
        <f t="shared" si="20"/>
        <v>43703</v>
      </c>
      <c r="AI101" s="249">
        <f t="shared" si="21"/>
        <v>43660</v>
      </c>
      <c r="AJ101" s="249">
        <f t="shared" si="27"/>
        <v>43703</v>
      </c>
      <c r="AK101" s="253">
        <f t="shared" si="28"/>
        <v>9.3333333333333321</v>
      </c>
      <c r="AL101" s="253">
        <f t="shared" si="29"/>
        <v>28.666666666666668</v>
      </c>
      <c r="AM101" s="242">
        <v>1</v>
      </c>
      <c r="AN101" s="253">
        <f t="shared" si="30"/>
        <v>51.333333333333329</v>
      </c>
      <c r="AO101" s="253">
        <f t="shared" si="31"/>
        <v>699.16000000000258</v>
      </c>
      <c r="AP101" s="253">
        <f t="shared" si="32"/>
        <v>77</v>
      </c>
      <c r="AQ101" s="249">
        <f t="shared" si="33"/>
        <v>43780</v>
      </c>
      <c r="AR101" s="246"/>
      <c r="AS101" s="244"/>
    </row>
    <row r="102" spans="1:45" x14ac:dyDescent="0.25">
      <c r="A102" s="99">
        <v>734921</v>
      </c>
      <c r="B102" s="100" t="s">
        <v>107</v>
      </c>
      <c r="C102" s="100" t="s">
        <v>411</v>
      </c>
      <c r="D102" s="112">
        <v>13.949999999999998</v>
      </c>
      <c r="E102" s="101">
        <v>34.5</v>
      </c>
      <c r="F102" s="101">
        <v>69</v>
      </c>
      <c r="G102" s="267"/>
      <c r="H102" s="103">
        <v>8</v>
      </c>
      <c r="I102" s="103">
        <v>2</v>
      </c>
      <c r="J102" s="103">
        <v>5</v>
      </c>
      <c r="K102" s="103">
        <v>8</v>
      </c>
      <c r="L102" s="103">
        <v>6</v>
      </c>
      <c r="M102" s="103">
        <v>5</v>
      </c>
      <c r="N102" s="103">
        <v>7</v>
      </c>
      <c r="O102" s="103"/>
      <c r="P102" s="103"/>
      <c r="Q102" s="103"/>
      <c r="R102" s="103"/>
      <c r="S102" s="103"/>
      <c r="T102" s="260"/>
      <c r="U102" s="256">
        <f t="shared" si="22"/>
        <v>7</v>
      </c>
      <c r="V102" s="256">
        <v>3</v>
      </c>
      <c r="W102" s="260"/>
      <c r="X102" s="242">
        <f t="shared" si="23"/>
        <v>41</v>
      </c>
      <c r="Y102" s="247">
        <f t="shared" si="24"/>
        <v>0.20398009950248755</v>
      </c>
      <c r="Z102" s="247">
        <f t="shared" ref="Z102:Z165" si="35">Y102*30</f>
        <v>6.1194029850746263</v>
      </c>
      <c r="AA102" s="242">
        <v>1</v>
      </c>
      <c r="AB102" s="242">
        <v>14</v>
      </c>
      <c r="AC102" s="243">
        <f t="shared" ref="AC102:AC165" si="36">AA102+AB102</f>
        <v>15</v>
      </c>
      <c r="AD102" s="247">
        <f t="shared" si="34"/>
        <v>73.536585365853668</v>
      </c>
      <c r="AE102" s="247">
        <v>14</v>
      </c>
      <c r="AF102" s="247">
        <f t="shared" si="25"/>
        <v>59.536585365853668</v>
      </c>
      <c r="AG102" s="247">
        <f t="shared" si="26"/>
        <v>24.477611940298505</v>
      </c>
      <c r="AH102" s="248">
        <f t="shared" si="20"/>
        <v>43719.536585365851</v>
      </c>
      <c r="AI102" s="249">
        <f t="shared" si="21"/>
        <v>43660</v>
      </c>
      <c r="AJ102" s="249">
        <f t="shared" si="27"/>
        <v>43719.536585365851</v>
      </c>
      <c r="AK102" s="253">
        <f t="shared" si="28"/>
        <v>2.8557213930348255</v>
      </c>
      <c r="AL102" s="253">
        <f t="shared" si="29"/>
        <v>12.144278606965175</v>
      </c>
      <c r="AM102" s="242">
        <v>1</v>
      </c>
      <c r="AN102" s="253">
        <f t="shared" si="30"/>
        <v>12.33333333333333</v>
      </c>
      <c r="AO102" s="253">
        <f t="shared" si="31"/>
        <v>172.04999999999993</v>
      </c>
      <c r="AP102" s="253">
        <f t="shared" si="32"/>
        <v>60.463414634146332</v>
      </c>
      <c r="AQ102" s="249">
        <f t="shared" si="33"/>
        <v>43780</v>
      </c>
      <c r="AR102" s="246"/>
      <c r="AS102" s="244"/>
    </row>
    <row r="103" spans="1:45" x14ac:dyDescent="0.25">
      <c r="A103" s="99">
        <v>734922</v>
      </c>
      <c r="B103" s="100" t="s">
        <v>108</v>
      </c>
      <c r="C103" s="100" t="s">
        <v>412</v>
      </c>
      <c r="D103" s="112">
        <v>13.950000000000014</v>
      </c>
      <c r="E103" s="101">
        <v>34.5</v>
      </c>
      <c r="F103" s="101">
        <v>69</v>
      </c>
      <c r="G103" s="267"/>
      <c r="H103" s="103">
        <v>11</v>
      </c>
      <c r="I103" s="103">
        <v>4</v>
      </c>
      <c r="J103" s="103">
        <v>22</v>
      </c>
      <c r="K103" s="103">
        <v>18</v>
      </c>
      <c r="L103" s="103">
        <v>9</v>
      </c>
      <c r="M103" s="103">
        <v>8</v>
      </c>
      <c r="N103" s="103">
        <v>7</v>
      </c>
      <c r="O103" s="103"/>
      <c r="P103" s="103"/>
      <c r="Q103" s="103"/>
      <c r="R103" s="103"/>
      <c r="S103" s="103"/>
      <c r="T103" s="260"/>
      <c r="U103" s="256">
        <f t="shared" si="22"/>
        <v>7</v>
      </c>
      <c r="V103" s="256">
        <v>3</v>
      </c>
      <c r="W103" s="260"/>
      <c r="X103" s="242">
        <f t="shared" si="23"/>
        <v>79</v>
      </c>
      <c r="Y103" s="247">
        <f t="shared" si="24"/>
        <v>0.39303482587064675</v>
      </c>
      <c r="Z103" s="247">
        <f t="shared" si="35"/>
        <v>11.791044776119403</v>
      </c>
      <c r="AA103" s="242">
        <v>1</v>
      </c>
      <c r="AB103" s="242">
        <v>41</v>
      </c>
      <c r="AC103" s="243">
        <f t="shared" si="36"/>
        <v>42</v>
      </c>
      <c r="AD103" s="247">
        <f t="shared" si="34"/>
        <v>106.86075949367088</v>
      </c>
      <c r="AE103" s="247">
        <v>14</v>
      </c>
      <c r="AF103" s="247">
        <f t="shared" si="25"/>
        <v>92.860759493670884</v>
      </c>
      <c r="AG103" s="247">
        <f t="shared" si="26"/>
        <v>47.164179104477611</v>
      </c>
      <c r="AH103" s="248">
        <f t="shared" si="20"/>
        <v>43752.860759493669</v>
      </c>
      <c r="AI103" s="249">
        <f t="shared" si="21"/>
        <v>43660</v>
      </c>
      <c r="AJ103" s="249">
        <f t="shared" si="27"/>
        <v>43752.860759493669</v>
      </c>
      <c r="AK103" s="253">
        <f t="shared" si="28"/>
        <v>5.5024875621890548</v>
      </c>
      <c r="AL103" s="253">
        <f t="shared" si="29"/>
        <v>36.497512437810947</v>
      </c>
      <c r="AM103" s="242">
        <v>1</v>
      </c>
      <c r="AN103" s="253">
        <f t="shared" si="30"/>
        <v>10.666666666666664</v>
      </c>
      <c r="AO103" s="253">
        <f t="shared" si="31"/>
        <v>148.80000000000013</v>
      </c>
      <c r="AP103" s="253">
        <f t="shared" si="32"/>
        <v>27.139240506329109</v>
      </c>
      <c r="AQ103" s="249">
        <f t="shared" si="33"/>
        <v>43780</v>
      </c>
      <c r="AR103" s="246"/>
      <c r="AS103" s="244"/>
    </row>
    <row r="104" spans="1:45" x14ac:dyDescent="0.25">
      <c r="A104" s="99">
        <v>734923</v>
      </c>
      <c r="B104" s="100" t="s">
        <v>109</v>
      </c>
      <c r="C104" s="100" t="s">
        <v>413</v>
      </c>
      <c r="D104" s="112">
        <v>12.04999999999999</v>
      </c>
      <c r="E104" s="101">
        <v>29.5</v>
      </c>
      <c r="F104" s="101">
        <v>59</v>
      </c>
      <c r="G104" s="267"/>
      <c r="H104" s="103">
        <v>0</v>
      </c>
      <c r="I104" s="103">
        <v>0</v>
      </c>
      <c r="J104" s="103">
        <v>0</v>
      </c>
      <c r="K104" s="103">
        <v>0</v>
      </c>
      <c r="L104" s="103">
        <v>0</v>
      </c>
      <c r="M104" s="103">
        <v>0</v>
      </c>
      <c r="N104" s="103">
        <v>0</v>
      </c>
      <c r="O104" s="103"/>
      <c r="P104" s="103"/>
      <c r="Q104" s="103"/>
      <c r="R104" s="103"/>
      <c r="S104" s="103"/>
      <c r="T104" s="260"/>
      <c r="U104" s="256">
        <f t="shared" si="22"/>
        <v>7</v>
      </c>
      <c r="V104" s="256">
        <v>3</v>
      </c>
      <c r="W104" s="260"/>
      <c r="X104" s="242">
        <f t="shared" si="23"/>
        <v>0</v>
      </c>
      <c r="Y104" s="247">
        <f t="shared" si="24"/>
        <v>0</v>
      </c>
      <c r="Z104" s="247">
        <f t="shared" si="35"/>
        <v>0</v>
      </c>
      <c r="AA104" s="242">
        <v>1</v>
      </c>
      <c r="AB104" s="242">
        <v>0</v>
      </c>
      <c r="AC104" s="243">
        <f t="shared" si="36"/>
        <v>1</v>
      </c>
      <c r="AD104" s="247" t="str">
        <f t="shared" si="34"/>
        <v>Not Sold</v>
      </c>
      <c r="AE104" s="247">
        <v>14</v>
      </c>
      <c r="AF104" s="247" t="str">
        <f t="shared" si="25"/>
        <v>-</v>
      </c>
      <c r="AG104" s="247">
        <f t="shared" si="26"/>
        <v>0</v>
      </c>
      <c r="AH104" s="248" t="str">
        <f t="shared" si="20"/>
        <v>Not Sold</v>
      </c>
      <c r="AI104" s="249">
        <f t="shared" si="21"/>
        <v>43660</v>
      </c>
      <c r="AJ104" s="249">
        <f t="shared" si="27"/>
        <v>43660</v>
      </c>
      <c r="AK104" s="253">
        <f t="shared" si="28"/>
        <v>0</v>
      </c>
      <c r="AL104" s="253">
        <f t="shared" si="29"/>
        <v>1</v>
      </c>
      <c r="AM104" s="242">
        <v>1</v>
      </c>
      <c r="AN104" s="253">
        <f t="shared" si="30"/>
        <v>0</v>
      </c>
      <c r="AO104" s="253">
        <f t="shared" si="31"/>
        <v>0</v>
      </c>
      <c r="AP104" s="253" t="str">
        <f t="shared" si="32"/>
        <v>-</v>
      </c>
      <c r="AQ104" s="249" t="str">
        <f t="shared" si="33"/>
        <v>-</v>
      </c>
      <c r="AR104" s="246"/>
      <c r="AS104" s="244"/>
    </row>
    <row r="105" spans="1:45" x14ac:dyDescent="0.25">
      <c r="A105" s="99">
        <v>734924</v>
      </c>
      <c r="B105" s="100" t="s">
        <v>110</v>
      </c>
      <c r="C105" s="100" t="s">
        <v>414</v>
      </c>
      <c r="D105" s="112">
        <v>11.760000000000034</v>
      </c>
      <c r="E105" s="101">
        <v>29.5</v>
      </c>
      <c r="F105" s="101">
        <v>59</v>
      </c>
      <c r="G105" s="267"/>
      <c r="H105" s="103">
        <v>0</v>
      </c>
      <c r="I105" s="103">
        <v>0</v>
      </c>
      <c r="J105" s="103">
        <v>0</v>
      </c>
      <c r="K105" s="103">
        <v>0</v>
      </c>
      <c r="L105" s="103">
        <v>0</v>
      </c>
      <c r="M105" s="103">
        <v>0</v>
      </c>
      <c r="N105" s="103">
        <v>0</v>
      </c>
      <c r="O105" s="103"/>
      <c r="P105" s="103"/>
      <c r="Q105" s="103"/>
      <c r="R105" s="103"/>
      <c r="S105" s="103"/>
      <c r="T105" s="260"/>
      <c r="U105" s="256">
        <f t="shared" si="22"/>
        <v>7</v>
      </c>
      <c r="V105" s="256">
        <v>3</v>
      </c>
      <c r="W105" s="260"/>
      <c r="X105" s="242">
        <f t="shared" si="23"/>
        <v>0</v>
      </c>
      <c r="Y105" s="247">
        <f t="shared" si="24"/>
        <v>0</v>
      </c>
      <c r="Z105" s="247">
        <f t="shared" si="35"/>
        <v>0</v>
      </c>
      <c r="AA105" s="242">
        <v>1</v>
      </c>
      <c r="AB105" s="242">
        <v>0</v>
      </c>
      <c r="AC105" s="243">
        <f t="shared" si="36"/>
        <v>1</v>
      </c>
      <c r="AD105" s="247" t="str">
        <f t="shared" si="34"/>
        <v>Not Sold</v>
      </c>
      <c r="AE105" s="247">
        <v>14</v>
      </c>
      <c r="AF105" s="247" t="str">
        <f t="shared" si="25"/>
        <v>-</v>
      </c>
      <c r="AG105" s="247">
        <f t="shared" si="26"/>
        <v>0</v>
      </c>
      <c r="AH105" s="248" t="str">
        <f t="shared" si="20"/>
        <v>Not Sold</v>
      </c>
      <c r="AI105" s="249">
        <f t="shared" si="21"/>
        <v>43660</v>
      </c>
      <c r="AJ105" s="249">
        <f t="shared" si="27"/>
        <v>43660</v>
      </c>
      <c r="AK105" s="253">
        <f t="shared" si="28"/>
        <v>0</v>
      </c>
      <c r="AL105" s="253">
        <f t="shared" si="29"/>
        <v>1</v>
      </c>
      <c r="AM105" s="242">
        <v>1</v>
      </c>
      <c r="AN105" s="253">
        <f t="shared" si="30"/>
        <v>0</v>
      </c>
      <c r="AO105" s="253">
        <f t="shared" si="31"/>
        <v>0</v>
      </c>
      <c r="AP105" s="253" t="str">
        <f t="shared" si="32"/>
        <v>-</v>
      </c>
      <c r="AQ105" s="249" t="str">
        <f t="shared" si="33"/>
        <v>-</v>
      </c>
      <c r="AR105" s="246"/>
      <c r="AS105" s="244"/>
    </row>
    <row r="106" spans="1:45" x14ac:dyDescent="0.25">
      <c r="A106" s="99">
        <v>734925</v>
      </c>
      <c r="B106" s="100" t="s">
        <v>111</v>
      </c>
      <c r="C106" s="100" t="s">
        <v>415</v>
      </c>
      <c r="D106" s="112">
        <v>11.65</v>
      </c>
      <c r="E106" s="101">
        <v>29.5</v>
      </c>
      <c r="F106" s="101">
        <v>59</v>
      </c>
      <c r="G106" s="267"/>
      <c r="H106" s="103">
        <v>0</v>
      </c>
      <c r="I106" s="103">
        <v>0</v>
      </c>
      <c r="J106" s="103">
        <v>0</v>
      </c>
      <c r="K106" s="103">
        <v>0</v>
      </c>
      <c r="L106" s="103">
        <v>0</v>
      </c>
      <c r="M106" s="103">
        <v>0</v>
      </c>
      <c r="N106" s="103">
        <v>0</v>
      </c>
      <c r="O106" s="103"/>
      <c r="P106" s="103"/>
      <c r="Q106" s="103"/>
      <c r="R106" s="103"/>
      <c r="S106" s="103"/>
      <c r="T106" s="260"/>
      <c r="U106" s="256">
        <f t="shared" si="22"/>
        <v>7</v>
      </c>
      <c r="V106" s="256">
        <v>3</v>
      </c>
      <c r="W106" s="260"/>
      <c r="X106" s="242">
        <f t="shared" si="23"/>
        <v>0</v>
      </c>
      <c r="Y106" s="247">
        <f t="shared" si="24"/>
        <v>0</v>
      </c>
      <c r="Z106" s="247">
        <f t="shared" si="35"/>
        <v>0</v>
      </c>
      <c r="AA106" s="242">
        <v>1</v>
      </c>
      <c r="AB106" s="242">
        <v>0</v>
      </c>
      <c r="AC106" s="243">
        <f t="shared" si="36"/>
        <v>1</v>
      </c>
      <c r="AD106" s="247" t="str">
        <f t="shared" si="34"/>
        <v>Not Sold</v>
      </c>
      <c r="AE106" s="247">
        <v>14</v>
      </c>
      <c r="AF106" s="247" t="str">
        <f t="shared" si="25"/>
        <v>-</v>
      </c>
      <c r="AG106" s="247">
        <f t="shared" si="26"/>
        <v>0</v>
      </c>
      <c r="AH106" s="248" t="str">
        <f t="shared" si="20"/>
        <v>Not Sold</v>
      </c>
      <c r="AI106" s="249">
        <f t="shared" si="21"/>
        <v>43660</v>
      </c>
      <c r="AJ106" s="249">
        <f t="shared" si="27"/>
        <v>43660</v>
      </c>
      <c r="AK106" s="253">
        <f t="shared" si="28"/>
        <v>0</v>
      </c>
      <c r="AL106" s="253">
        <f t="shared" si="29"/>
        <v>1</v>
      </c>
      <c r="AM106" s="242">
        <v>1</v>
      </c>
      <c r="AN106" s="253">
        <f t="shared" si="30"/>
        <v>0</v>
      </c>
      <c r="AO106" s="253">
        <f t="shared" si="31"/>
        <v>0</v>
      </c>
      <c r="AP106" s="253" t="str">
        <f t="shared" si="32"/>
        <v>-</v>
      </c>
      <c r="AQ106" s="249" t="str">
        <f t="shared" si="33"/>
        <v>-</v>
      </c>
      <c r="AR106" s="246"/>
      <c r="AS106" s="244"/>
    </row>
    <row r="107" spans="1:45" x14ac:dyDescent="0.25">
      <c r="A107" s="99">
        <v>734926</v>
      </c>
      <c r="B107" s="100" t="s">
        <v>112</v>
      </c>
      <c r="C107" s="100" t="s">
        <v>416</v>
      </c>
      <c r="D107" s="112">
        <v>11.699999999999987</v>
      </c>
      <c r="E107" s="101">
        <v>24.5</v>
      </c>
      <c r="F107" s="101">
        <v>49</v>
      </c>
      <c r="G107" s="267"/>
      <c r="H107" s="103">
        <v>0</v>
      </c>
      <c r="I107" s="103">
        <v>0</v>
      </c>
      <c r="J107" s="103">
        <v>0</v>
      </c>
      <c r="K107" s="103">
        <v>0</v>
      </c>
      <c r="L107" s="103">
        <v>0</v>
      </c>
      <c r="M107" s="103">
        <v>0</v>
      </c>
      <c r="N107" s="103">
        <v>0</v>
      </c>
      <c r="O107" s="103"/>
      <c r="P107" s="103"/>
      <c r="Q107" s="103"/>
      <c r="R107" s="103"/>
      <c r="S107" s="103"/>
      <c r="T107" s="260"/>
      <c r="U107" s="256">
        <f t="shared" si="22"/>
        <v>7</v>
      </c>
      <c r="V107" s="256">
        <v>3</v>
      </c>
      <c r="W107" s="260"/>
      <c r="X107" s="242">
        <f t="shared" si="23"/>
        <v>0</v>
      </c>
      <c r="Y107" s="247">
        <f t="shared" si="24"/>
        <v>0</v>
      </c>
      <c r="Z107" s="247">
        <f t="shared" si="35"/>
        <v>0</v>
      </c>
      <c r="AA107" s="242">
        <v>1</v>
      </c>
      <c r="AB107" s="242">
        <v>0</v>
      </c>
      <c r="AC107" s="243">
        <f t="shared" si="36"/>
        <v>1</v>
      </c>
      <c r="AD107" s="247" t="str">
        <f t="shared" si="34"/>
        <v>Not Sold</v>
      </c>
      <c r="AE107" s="247">
        <v>14</v>
      </c>
      <c r="AF107" s="247" t="str">
        <f t="shared" si="25"/>
        <v>-</v>
      </c>
      <c r="AG107" s="247">
        <f t="shared" si="26"/>
        <v>0</v>
      </c>
      <c r="AH107" s="248" t="str">
        <f t="shared" si="20"/>
        <v>Not Sold</v>
      </c>
      <c r="AI107" s="249">
        <f t="shared" si="21"/>
        <v>43660</v>
      </c>
      <c r="AJ107" s="249">
        <f t="shared" si="27"/>
        <v>43660</v>
      </c>
      <c r="AK107" s="253">
        <f t="shared" si="28"/>
        <v>0</v>
      </c>
      <c r="AL107" s="253">
        <f t="shared" si="29"/>
        <v>1</v>
      </c>
      <c r="AM107" s="242">
        <v>1</v>
      </c>
      <c r="AN107" s="253">
        <f t="shared" si="30"/>
        <v>0</v>
      </c>
      <c r="AO107" s="253">
        <f t="shared" si="31"/>
        <v>0</v>
      </c>
      <c r="AP107" s="253" t="str">
        <f t="shared" si="32"/>
        <v>-</v>
      </c>
      <c r="AQ107" s="249" t="str">
        <f t="shared" si="33"/>
        <v>-</v>
      </c>
      <c r="AR107" s="246"/>
      <c r="AS107" s="244"/>
    </row>
    <row r="108" spans="1:45" x14ac:dyDescent="0.25">
      <c r="A108" s="99">
        <v>734927</v>
      </c>
      <c r="B108" s="100" t="s">
        <v>113</v>
      </c>
      <c r="C108" s="100" t="s">
        <v>417</v>
      </c>
      <c r="D108" s="112">
        <v>11.760000000000007</v>
      </c>
      <c r="E108" s="101">
        <v>24.5</v>
      </c>
      <c r="F108" s="101">
        <v>49</v>
      </c>
      <c r="G108" s="267"/>
      <c r="H108" s="103">
        <v>12</v>
      </c>
      <c r="I108" s="103">
        <v>12</v>
      </c>
      <c r="J108" s="103">
        <v>16</v>
      </c>
      <c r="K108" s="103">
        <v>21</v>
      </c>
      <c r="L108" s="103">
        <v>21</v>
      </c>
      <c r="M108" s="103">
        <v>11</v>
      </c>
      <c r="N108" s="103">
        <v>3</v>
      </c>
      <c r="O108" s="103"/>
      <c r="P108" s="103"/>
      <c r="Q108" s="103"/>
      <c r="R108" s="103"/>
      <c r="S108" s="103"/>
      <c r="T108" s="260"/>
      <c r="U108" s="256">
        <f t="shared" si="22"/>
        <v>7</v>
      </c>
      <c r="V108" s="256">
        <v>3</v>
      </c>
      <c r="W108" s="260"/>
      <c r="X108" s="242">
        <f t="shared" si="23"/>
        <v>96</v>
      </c>
      <c r="Y108" s="247">
        <f t="shared" si="24"/>
        <v>0.47761194029850745</v>
      </c>
      <c r="Z108" s="247">
        <f t="shared" si="35"/>
        <v>14.328358208955224</v>
      </c>
      <c r="AA108" s="242">
        <v>1</v>
      </c>
      <c r="AB108" s="242">
        <v>18</v>
      </c>
      <c r="AC108" s="243">
        <f t="shared" si="36"/>
        <v>19</v>
      </c>
      <c r="AD108" s="247">
        <f t="shared" si="34"/>
        <v>39.78125</v>
      </c>
      <c r="AE108" s="247">
        <v>14</v>
      </c>
      <c r="AF108" s="247">
        <f t="shared" si="25"/>
        <v>25.78125</v>
      </c>
      <c r="AG108" s="247">
        <f t="shared" si="26"/>
        <v>57.313432835820898</v>
      </c>
      <c r="AH108" s="248">
        <f t="shared" si="20"/>
        <v>43685.78125</v>
      </c>
      <c r="AI108" s="249">
        <f t="shared" si="21"/>
        <v>43660</v>
      </c>
      <c r="AJ108" s="249">
        <f t="shared" si="27"/>
        <v>43685.78125</v>
      </c>
      <c r="AK108" s="253">
        <f t="shared" si="28"/>
        <v>6.6865671641791042</v>
      </c>
      <c r="AL108" s="253">
        <f t="shared" si="29"/>
        <v>12.313432835820896</v>
      </c>
      <c r="AM108" s="242">
        <v>1</v>
      </c>
      <c r="AN108" s="253">
        <f t="shared" si="30"/>
        <v>45</v>
      </c>
      <c r="AO108" s="253">
        <f t="shared" si="31"/>
        <v>529.20000000000027</v>
      </c>
      <c r="AP108" s="253">
        <f t="shared" si="32"/>
        <v>94.21875</v>
      </c>
      <c r="AQ108" s="249">
        <f t="shared" si="33"/>
        <v>43780</v>
      </c>
      <c r="AR108" s="246"/>
      <c r="AS108" s="244"/>
    </row>
    <row r="109" spans="1:45" x14ac:dyDescent="0.25">
      <c r="A109" s="99">
        <v>734928</v>
      </c>
      <c r="B109" s="100" t="s">
        <v>114</v>
      </c>
      <c r="C109" s="100" t="s">
        <v>418</v>
      </c>
      <c r="D109" s="112">
        <v>11.76</v>
      </c>
      <c r="E109" s="101">
        <v>24</v>
      </c>
      <c r="F109" s="101">
        <v>49</v>
      </c>
      <c r="G109" s="267"/>
      <c r="H109" s="103">
        <v>1</v>
      </c>
      <c r="I109" s="103">
        <v>2</v>
      </c>
      <c r="J109" s="103">
        <v>10</v>
      </c>
      <c r="K109" s="103">
        <v>5</v>
      </c>
      <c r="L109" s="103">
        <v>6</v>
      </c>
      <c r="M109" s="103">
        <v>12</v>
      </c>
      <c r="N109" s="103">
        <v>17</v>
      </c>
      <c r="O109" s="103"/>
      <c r="P109" s="103"/>
      <c r="Q109" s="103"/>
      <c r="R109" s="103"/>
      <c r="S109" s="103"/>
      <c r="T109" s="260"/>
      <c r="U109" s="256">
        <f t="shared" si="22"/>
        <v>7</v>
      </c>
      <c r="V109" s="256">
        <v>3</v>
      </c>
      <c r="W109" s="260"/>
      <c r="X109" s="242">
        <f t="shared" si="23"/>
        <v>53</v>
      </c>
      <c r="Y109" s="247">
        <f t="shared" si="24"/>
        <v>0.26368159203980102</v>
      </c>
      <c r="Z109" s="247">
        <f t="shared" si="35"/>
        <v>7.91044776119403</v>
      </c>
      <c r="AA109" s="242">
        <v>1</v>
      </c>
      <c r="AB109" s="242">
        <v>20</v>
      </c>
      <c r="AC109" s="243">
        <f t="shared" si="36"/>
        <v>21</v>
      </c>
      <c r="AD109" s="247">
        <f t="shared" si="34"/>
        <v>79.641509433962256</v>
      </c>
      <c r="AE109" s="247">
        <v>14</v>
      </c>
      <c r="AF109" s="247">
        <f t="shared" si="25"/>
        <v>65.641509433962256</v>
      </c>
      <c r="AG109" s="247">
        <f t="shared" si="26"/>
        <v>31.64179104477612</v>
      </c>
      <c r="AH109" s="248">
        <f t="shared" si="20"/>
        <v>43725.641509433961</v>
      </c>
      <c r="AI109" s="249">
        <f t="shared" si="21"/>
        <v>43660</v>
      </c>
      <c r="AJ109" s="249">
        <f t="shared" si="27"/>
        <v>43725.641509433961</v>
      </c>
      <c r="AK109" s="253">
        <f t="shared" si="28"/>
        <v>3.6915422885572142</v>
      </c>
      <c r="AL109" s="253">
        <f t="shared" si="29"/>
        <v>17.308457711442784</v>
      </c>
      <c r="AM109" s="242">
        <v>1</v>
      </c>
      <c r="AN109" s="253">
        <f t="shared" si="30"/>
        <v>14.333333333333336</v>
      </c>
      <c r="AO109" s="253">
        <f t="shared" si="31"/>
        <v>168.56000000000003</v>
      </c>
      <c r="AP109" s="253">
        <f t="shared" si="32"/>
        <v>54.358490566037737</v>
      </c>
      <c r="AQ109" s="249">
        <f t="shared" si="33"/>
        <v>43780</v>
      </c>
      <c r="AR109" s="246"/>
      <c r="AS109" s="244"/>
    </row>
    <row r="110" spans="1:45" x14ac:dyDescent="0.25">
      <c r="A110" s="99">
        <v>734929</v>
      </c>
      <c r="B110" s="100" t="s">
        <v>115</v>
      </c>
      <c r="C110" s="100" t="s">
        <v>419</v>
      </c>
      <c r="D110" s="112">
        <v>11.76</v>
      </c>
      <c r="E110" s="101">
        <v>24.5</v>
      </c>
      <c r="F110" s="101">
        <v>49</v>
      </c>
      <c r="G110" s="267"/>
      <c r="H110" s="103">
        <v>4</v>
      </c>
      <c r="I110" s="103">
        <v>2</v>
      </c>
      <c r="J110" s="103">
        <v>7</v>
      </c>
      <c r="K110" s="103">
        <v>2</v>
      </c>
      <c r="L110" s="103">
        <v>0</v>
      </c>
      <c r="M110" s="103">
        <v>0</v>
      </c>
      <c r="N110" s="103">
        <v>0</v>
      </c>
      <c r="O110" s="103"/>
      <c r="P110" s="103"/>
      <c r="Q110" s="103"/>
      <c r="R110" s="103"/>
      <c r="S110" s="103"/>
      <c r="T110" s="260"/>
      <c r="U110" s="256">
        <f t="shared" si="22"/>
        <v>7</v>
      </c>
      <c r="V110" s="256">
        <v>3</v>
      </c>
      <c r="W110" s="260"/>
      <c r="X110" s="242">
        <f t="shared" si="23"/>
        <v>15</v>
      </c>
      <c r="Y110" s="247">
        <f t="shared" si="24"/>
        <v>7.4626865671641784E-2</v>
      </c>
      <c r="Z110" s="247">
        <f t="shared" si="35"/>
        <v>2.2388059701492535</v>
      </c>
      <c r="AA110" s="242">
        <v>1</v>
      </c>
      <c r="AB110" s="242">
        <v>0</v>
      </c>
      <c r="AC110" s="243">
        <f t="shared" si="36"/>
        <v>1</v>
      </c>
      <c r="AD110" s="247">
        <f t="shared" si="34"/>
        <v>13.4</v>
      </c>
      <c r="AE110" s="247">
        <v>14</v>
      </c>
      <c r="AF110" s="247">
        <f t="shared" si="25"/>
        <v>-0.59999999999999964</v>
      </c>
      <c r="AG110" s="247">
        <f t="shared" si="26"/>
        <v>8.9552238805970141</v>
      </c>
      <c r="AH110" s="248">
        <f t="shared" si="20"/>
        <v>43659.4</v>
      </c>
      <c r="AI110" s="249">
        <f t="shared" si="21"/>
        <v>43660</v>
      </c>
      <c r="AJ110" s="249">
        <f t="shared" si="27"/>
        <v>43660</v>
      </c>
      <c r="AK110" s="253">
        <f t="shared" si="28"/>
        <v>1.044776119402985</v>
      </c>
      <c r="AL110" s="253">
        <f t="shared" si="29"/>
        <v>-4.4776119402984982E-2</v>
      </c>
      <c r="AM110" s="242">
        <v>1</v>
      </c>
      <c r="AN110" s="253">
        <f t="shared" si="30"/>
        <v>9</v>
      </c>
      <c r="AO110" s="253">
        <f t="shared" si="31"/>
        <v>105.84</v>
      </c>
      <c r="AP110" s="253">
        <f t="shared" si="32"/>
        <v>120.60000000000001</v>
      </c>
      <c r="AQ110" s="249">
        <f t="shared" si="33"/>
        <v>43780.6</v>
      </c>
      <c r="AR110" s="246"/>
      <c r="AS110" s="244"/>
    </row>
    <row r="111" spans="1:45" x14ac:dyDescent="0.25">
      <c r="A111" s="99">
        <v>734930</v>
      </c>
      <c r="B111" s="100" t="s">
        <v>116</v>
      </c>
      <c r="C111" s="100" t="s">
        <v>420</v>
      </c>
      <c r="D111" s="112">
        <v>12.049999999999988</v>
      </c>
      <c r="E111" s="101">
        <v>24.5</v>
      </c>
      <c r="F111" s="101">
        <v>49</v>
      </c>
      <c r="G111" s="267"/>
      <c r="H111" s="103">
        <v>5</v>
      </c>
      <c r="I111" s="103">
        <v>5</v>
      </c>
      <c r="J111" s="103">
        <v>0</v>
      </c>
      <c r="K111" s="103">
        <v>9</v>
      </c>
      <c r="L111" s="103">
        <v>4</v>
      </c>
      <c r="M111" s="103">
        <v>5</v>
      </c>
      <c r="N111" s="103">
        <v>5</v>
      </c>
      <c r="O111" s="103"/>
      <c r="P111" s="103"/>
      <c r="Q111" s="103"/>
      <c r="R111" s="103"/>
      <c r="S111" s="103"/>
      <c r="T111" s="260"/>
      <c r="U111" s="256">
        <f t="shared" si="22"/>
        <v>7</v>
      </c>
      <c r="V111" s="256">
        <v>3</v>
      </c>
      <c r="W111" s="260"/>
      <c r="X111" s="242">
        <f t="shared" si="23"/>
        <v>33</v>
      </c>
      <c r="Y111" s="247">
        <f t="shared" si="24"/>
        <v>0.16417910447761194</v>
      </c>
      <c r="Z111" s="247">
        <f t="shared" si="35"/>
        <v>4.9253731343283587</v>
      </c>
      <c r="AA111" s="242">
        <v>1</v>
      </c>
      <c r="AB111" s="242">
        <v>8</v>
      </c>
      <c r="AC111" s="243">
        <f t="shared" si="36"/>
        <v>9</v>
      </c>
      <c r="AD111" s="247">
        <f t="shared" si="34"/>
        <v>54.81818181818182</v>
      </c>
      <c r="AE111" s="247">
        <v>14</v>
      </c>
      <c r="AF111" s="247">
        <f t="shared" si="25"/>
        <v>40.81818181818182</v>
      </c>
      <c r="AG111" s="247">
        <f t="shared" si="26"/>
        <v>19.701492537313435</v>
      </c>
      <c r="AH111" s="248">
        <f t="shared" si="20"/>
        <v>43700.818181818184</v>
      </c>
      <c r="AI111" s="249">
        <f t="shared" si="21"/>
        <v>43660</v>
      </c>
      <c r="AJ111" s="249">
        <f t="shared" si="27"/>
        <v>43700.818181818184</v>
      </c>
      <c r="AK111" s="253">
        <f t="shared" si="28"/>
        <v>2.2985074626865671</v>
      </c>
      <c r="AL111" s="253">
        <f t="shared" si="29"/>
        <v>6.7014925373134329</v>
      </c>
      <c r="AM111" s="242">
        <v>1</v>
      </c>
      <c r="AN111" s="253">
        <f t="shared" si="30"/>
        <v>13.000000000000002</v>
      </c>
      <c r="AO111" s="253">
        <f t="shared" si="31"/>
        <v>156.64999999999986</v>
      </c>
      <c r="AP111" s="253">
        <f t="shared" si="32"/>
        <v>79.181818181818187</v>
      </c>
      <c r="AQ111" s="249">
        <f t="shared" si="33"/>
        <v>43780</v>
      </c>
      <c r="AR111" s="246"/>
      <c r="AS111" s="244"/>
    </row>
    <row r="112" spans="1:45" x14ac:dyDescent="0.25">
      <c r="A112" s="99">
        <v>734931</v>
      </c>
      <c r="B112" s="100" t="s">
        <v>117</v>
      </c>
      <c r="C112" s="100" t="s">
        <v>421</v>
      </c>
      <c r="D112" s="112">
        <v>7.8399999999999883</v>
      </c>
      <c r="E112" s="101">
        <v>24.5</v>
      </c>
      <c r="F112" s="101">
        <v>49</v>
      </c>
      <c r="G112" s="267"/>
      <c r="H112" s="103">
        <v>0</v>
      </c>
      <c r="I112" s="103">
        <v>0</v>
      </c>
      <c r="J112" s="103">
        <v>0</v>
      </c>
      <c r="K112" s="103">
        <v>0</v>
      </c>
      <c r="L112" s="103">
        <v>0</v>
      </c>
      <c r="M112" s="103">
        <v>0</v>
      </c>
      <c r="N112" s="103">
        <v>0</v>
      </c>
      <c r="O112" s="103"/>
      <c r="P112" s="103"/>
      <c r="Q112" s="103"/>
      <c r="R112" s="103"/>
      <c r="S112" s="103"/>
      <c r="T112" s="260"/>
      <c r="U112" s="256">
        <f t="shared" si="22"/>
        <v>7</v>
      </c>
      <c r="V112" s="256">
        <v>3</v>
      </c>
      <c r="W112" s="260"/>
      <c r="X112" s="242">
        <f t="shared" si="23"/>
        <v>0</v>
      </c>
      <c r="Y112" s="247">
        <f t="shared" si="24"/>
        <v>0</v>
      </c>
      <c r="Z112" s="247">
        <f t="shared" si="35"/>
        <v>0</v>
      </c>
      <c r="AA112" s="242">
        <v>1</v>
      </c>
      <c r="AB112" s="242">
        <v>0</v>
      </c>
      <c r="AC112" s="243">
        <f t="shared" si="36"/>
        <v>1</v>
      </c>
      <c r="AD112" s="247" t="str">
        <f t="shared" si="34"/>
        <v>Not Sold</v>
      </c>
      <c r="AE112" s="247">
        <v>14</v>
      </c>
      <c r="AF112" s="247" t="str">
        <f t="shared" si="25"/>
        <v>-</v>
      </c>
      <c r="AG112" s="247">
        <f t="shared" si="26"/>
        <v>0</v>
      </c>
      <c r="AH112" s="248" t="str">
        <f t="shared" si="20"/>
        <v>Not Sold</v>
      </c>
      <c r="AI112" s="249">
        <f t="shared" si="21"/>
        <v>43660</v>
      </c>
      <c r="AJ112" s="249">
        <f t="shared" si="27"/>
        <v>43660</v>
      </c>
      <c r="AK112" s="253">
        <f t="shared" si="28"/>
        <v>0</v>
      </c>
      <c r="AL112" s="253">
        <f t="shared" si="29"/>
        <v>1</v>
      </c>
      <c r="AM112" s="242">
        <v>1</v>
      </c>
      <c r="AN112" s="253">
        <f t="shared" si="30"/>
        <v>0</v>
      </c>
      <c r="AO112" s="253">
        <f t="shared" si="31"/>
        <v>0</v>
      </c>
      <c r="AP112" s="253" t="str">
        <f t="shared" si="32"/>
        <v>-</v>
      </c>
      <c r="AQ112" s="249" t="str">
        <f t="shared" si="33"/>
        <v>-</v>
      </c>
      <c r="AR112" s="246"/>
      <c r="AS112" s="244"/>
    </row>
    <row r="113" spans="1:45" x14ac:dyDescent="0.25">
      <c r="A113" s="111">
        <v>734933</v>
      </c>
      <c r="B113" s="116" t="s">
        <v>118</v>
      </c>
      <c r="C113" s="116" t="s">
        <v>422</v>
      </c>
      <c r="D113" s="112">
        <v>7.84</v>
      </c>
      <c r="E113" s="101">
        <v>24.5</v>
      </c>
      <c r="F113" s="112">
        <v>49</v>
      </c>
      <c r="G113" s="261"/>
      <c r="H113" s="103">
        <v>0</v>
      </c>
      <c r="I113" s="103">
        <v>0</v>
      </c>
      <c r="J113" s="103">
        <v>0</v>
      </c>
      <c r="K113" s="103">
        <v>0</v>
      </c>
      <c r="L113" s="103">
        <v>0</v>
      </c>
      <c r="M113" s="103">
        <v>0</v>
      </c>
      <c r="N113" s="103">
        <v>0</v>
      </c>
      <c r="O113" s="103"/>
      <c r="P113" s="103"/>
      <c r="Q113" s="103"/>
      <c r="R113" s="103"/>
      <c r="S113" s="103"/>
      <c r="T113" s="260"/>
      <c r="U113" s="256">
        <f t="shared" si="22"/>
        <v>7</v>
      </c>
      <c r="V113" s="256">
        <v>3</v>
      </c>
      <c r="W113" s="260"/>
      <c r="X113" s="242">
        <f t="shared" si="23"/>
        <v>0</v>
      </c>
      <c r="Y113" s="247">
        <f t="shared" si="24"/>
        <v>0</v>
      </c>
      <c r="Z113" s="247">
        <f t="shared" si="35"/>
        <v>0</v>
      </c>
      <c r="AA113" s="242">
        <v>1</v>
      </c>
      <c r="AB113" s="242">
        <v>0</v>
      </c>
      <c r="AC113" s="243">
        <f t="shared" si="36"/>
        <v>1</v>
      </c>
      <c r="AD113" s="247" t="str">
        <f t="shared" si="34"/>
        <v>Not Sold</v>
      </c>
      <c r="AE113" s="247">
        <v>14</v>
      </c>
      <c r="AF113" s="247" t="str">
        <f t="shared" si="25"/>
        <v>-</v>
      </c>
      <c r="AG113" s="247">
        <f t="shared" si="26"/>
        <v>0</v>
      </c>
      <c r="AH113" s="248" t="str">
        <f t="shared" si="20"/>
        <v>Not Sold</v>
      </c>
      <c r="AI113" s="249">
        <f t="shared" si="21"/>
        <v>43660</v>
      </c>
      <c r="AJ113" s="249">
        <f t="shared" si="27"/>
        <v>43660</v>
      </c>
      <c r="AK113" s="253">
        <f t="shared" si="28"/>
        <v>0</v>
      </c>
      <c r="AL113" s="253">
        <f t="shared" si="29"/>
        <v>1</v>
      </c>
      <c r="AM113" s="242">
        <v>1</v>
      </c>
      <c r="AN113" s="253">
        <f t="shared" si="30"/>
        <v>0</v>
      </c>
      <c r="AO113" s="253">
        <f t="shared" si="31"/>
        <v>0</v>
      </c>
      <c r="AP113" s="253" t="str">
        <f t="shared" si="32"/>
        <v>-</v>
      </c>
      <c r="AQ113" s="249" t="str">
        <f t="shared" si="33"/>
        <v>-</v>
      </c>
      <c r="AR113" s="245"/>
      <c r="AS113" s="244"/>
    </row>
    <row r="114" spans="1:45" x14ac:dyDescent="0.25">
      <c r="A114" s="99">
        <v>734934</v>
      </c>
      <c r="B114" s="100" t="s">
        <v>119</v>
      </c>
      <c r="C114" s="100" t="s">
        <v>423</v>
      </c>
      <c r="D114" s="112">
        <v>7.8400000000000007</v>
      </c>
      <c r="E114" s="101">
        <v>24.5</v>
      </c>
      <c r="F114" s="101">
        <v>49</v>
      </c>
      <c r="G114" s="267"/>
      <c r="H114" s="103">
        <v>0</v>
      </c>
      <c r="I114" s="103">
        <v>0</v>
      </c>
      <c r="J114" s="103">
        <v>0</v>
      </c>
      <c r="K114" s="103">
        <v>0</v>
      </c>
      <c r="L114" s="103">
        <v>0</v>
      </c>
      <c r="M114" s="103">
        <v>0</v>
      </c>
      <c r="N114" s="103">
        <v>0</v>
      </c>
      <c r="O114" s="103"/>
      <c r="P114" s="103"/>
      <c r="Q114" s="103"/>
      <c r="R114" s="103"/>
      <c r="S114" s="103"/>
      <c r="T114" s="260"/>
      <c r="U114" s="256">
        <f t="shared" si="22"/>
        <v>7</v>
      </c>
      <c r="V114" s="256">
        <v>3</v>
      </c>
      <c r="W114" s="260"/>
      <c r="X114" s="242">
        <f t="shared" si="23"/>
        <v>0</v>
      </c>
      <c r="Y114" s="247">
        <f t="shared" si="24"/>
        <v>0</v>
      </c>
      <c r="Z114" s="247">
        <f t="shared" si="35"/>
        <v>0</v>
      </c>
      <c r="AA114" s="242">
        <v>1</v>
      </c>
      <c r="AB114" s="242">
        <v>0</v>
      </c>
      <c r="AC114" s="243">
        <f t="shared" si="36"/>
        <v>1</v>
      </c>
      <c r="AD114" s="247" t="str">
        <f t="shared" si="34"/>
        <v>Not Sold</v>
      </c>
      <c r="AE114" s="247">
        <v>14</v>
      </c>
      <c r="AF114" s="247" t="str">
        <f t="shared" si="25"/>
        <v>-</v>
      </c>
      <c r="AG114" s="247">
        <f t="shared" si="26"/>
        <v>0</v>
      </c>
      <c r="AH114" s="248" t="str">
        <f t="shared" si="20"/>
        <v>Not Sold</v>
      </c>
      <c r="AI114" s="249">
        <f t="shared" si="21"/>
        <v>43660</v>
      </c>
      <c r="AJ114" s="249">
        <f t="shared" si="27"/>
        <v>43660</v>
      </c>
      <c r="AK114" s="253">
        <f t="shared" si="28"/>
        <v>0</v>
      </c>
      <c r="AL114" s="253">
        <f t="shared" si="29"/>
        <v>1</v>
      </c>
      <c r="AM114" s="242">
        <v>1</v>
      </c>
      <c r="AN114" s="253">
        <f t="shared" si="30"/>
        <v>0</v>
      </c>
      <c r="AO114" s="253">
        <f t="shared" si="31"/>
        <v>0</v>
      </c>
      <c r="AP114" s="253" t="str">
        <f t="shared" si="32"/>
        <v>-</v>
      </c>
      <c r="AQ114" s="249" t="str">
        <f t="shared" si="33"/>
        <v>-</v>
      </c>
      <c r="AR114" s="246"/>
      <c r="AS114" s="244"/>
    </row>
    <row r="115" spans="1:45" x14ac:dyDescent="0.25">
      <c r="A115" s="99">
        <v>734935</v>
      </c>
      <c r="B115" s="100" t="s">
        <v>120</v>
      </c>
      <c r="C115" s="100" t="s">
        <v>424</v>
      </c>
      <c r="D115" s="112">
        <v>15.690000000000003</v>
      </c>
      <c r="E115" s="101">
        <v>29.5</v>
      </c>
      <c r="F115" s="101">
        <v>59</v>
      </c>
      <c r="G115" s="267"/>
      <c r="H115" s="103">
        <v>0</v>
      </c>
      <c r="I115" s="103">
        <v>0</v>
      </c>
      <c r="J115" s="103">
        <v>0</v>
      </c>
      <c r="K115" s="103">
        <v>0</v>
      </c>
      <c r="L115" s="103">
        <v>0</v>
      </c>
      <c r="M115" s="103">
        <v>0</v>
      </c>
      <c r="N115" s="103">
        <v>0</v>
      </c>
      <c r="O115" s="103"/>
      <c r="P115" s="103"/>
      <c r="Q115" s="103"/>
      <c r="R115" s="103"/>
      <c r="S115" s="103"/>
      <c r="T115" s="260"/>
      <c r="U115" s="256">
        <f t="shared" si="22"/>
        <v>7</v>
      </c>
      <c r="V115" s="256">
        <v>3</v>
      </c>
      <c r="W115" s="260"/>
      <c r="X115" s="242">
        <f t="shared" si="23"/>
        <v>0</v>
      </c>
      <c r="Y115" s="247">
        <f t="shared" si="24"/>
        <v>0</v>
      </c>
      <c r="Z115" s="247">
        <f t="shared" si="35"/>
        <v>0</v>
      </c>
      <c r="AA115" s="242">
        <v>1</v>
      </c>
      <c r="AB115" s="242">
        <v>0</v>
      </c>
      <c r="AC115" s="243">
        <f t="shared" si="36"/>
        <v>1</v>
      </c>
      <c r="AD115" s="247" t="str">
        <f t="shared" si="34"/>
        <v>Not Sold</v>
      </c>
      <c r="AE115" s="247">
        <v>14</v>
      </c>
      <c r="AF115" s="247" t="str">
        <f t="shared" si="25"/>
        <v>-</v>
      </c>
      <c r="AG115" s="247">
        <f t="shared" si="26"/>
        <v>0</v>
      </c>
      <c r="AH115" s="248" t="str">
        <f t="shared" si="20"/>
        <v>Not Sold</v>
      </c>
      <c r="AI115" s="249">
        <f t="shared" si="21"/>
        <v>43660</v>
      </c>
      <c r="AJ115" s="249">
        <f t="shared" si="27"/>
        <v>43660</v>
      </c>
      <c r="AK115" s="253">
        <f t="shared" si="28"/>
        <v>0</v>
      </c>
      <c r="AL115" s="253">
        <f t="shared" si="29"/>
        <v>1</v>
      </c>
      <c r="AM115" s="242">
        <v>1</v>
      </c>
      <c r="AN115" s="253">
        <f t="shared" si="30"/>
        <v>0</v>
      </c>
      <c r="AO115" s="253">
        <f t="shared" si="31"/>
        <v>0</v>
      </c>
      <c r="AP115" s="253" t="str">
        <f t="shared" si="32"/>
        <v>-</v>
      </c>
      <c r="AQ115" s="249" t="str">
        <f t="shared" si="33"/>
        <v>-</v>
      </c>
      <c r="AR115" s="246"/>
      <c r="AS115" s="244"/>
    </row>
    <row r="116" spans="1:45" x14ac:dyDescent="0.25">
      <c r="A116" s="99">
        <v>734936</v>
      </c>
      <c r="B116" s="100" t="s">
        <v>121</v>
      </c>
      <c r="C116" s="100" t="s">
        <v>425</v>
      </c>
      <c r="D116" s="112">
        <v>15.599999999999998</v>
      </c>
      <c r="E116" s="101">
        <v>29.5</v>
      </c>
      <c r="F116" s="101">
        <v>59</v>
      </c>
      <c r="G116" s="267"/>
      <c r="H116" s="103">
        <v>0</v>
      </c>
      <c r="I116" s="103">
        <v>0</v>
      </c>
      <c r="J116" s="103">
        <v>0</v>
      </c>
      <c r="K116" s="103">
        <v>0</v>
      </c>
      <c r="L116" s="103">
        <v>0</v>
      </c>
      <c r="M116" s="103">
        <v>0</v>
      </c>
      <c r="N116" s="103">
        <v>0</v>
      </c>
      <c r="O116" s="103"/>
      <c r="P116" s="103"/>
      <c r="Q116" s="103"/>
      <c r="R116" s="103"/>
      <c r="S116" s="103"/>
      <c r="T116" s="260"/>
      <c r="U116" s="256">
        <f t="shared" si="22"/>
        <v>7</v>
      </c>
      <c r="V116" s="256">
        <v>3</v>
      </c>
      <c r="W116" s="260"/>
      <c r="X116" s="242">
        <f t="shared" si="23"/>
        <v>0</v>
      </c>
      <c r="Y116" s="247">
        <f t="shared" si="24"/>
        <v>0</v>
      </c>
      <c r="Z116" s="247">
        <f t="shared" si="35"/>
        <v>0</v>
      </c>
      <c r="AA116" s="242">
        <v>1</v>
      </c>
      <c r="AB116" s="242">
        <v>0</v>
      </c>
      <c r="AC116" s="243">
        <f t="shared" si="36"/>
        <v>1</v>
      </c>
      <c r="AD116" s="247" t="str">
        <f t="shared" si="34"/>
        <v>Not Sold</v>
      </c>
      <c r="AE116" s="247">
        <v>14</v>
      </c>
      <c r="AF116" s="247" t="str">
        <f t="shared" si="25"/>
        <v>-</v>
      </c>
      <c r="AG116" s="247">
        <f t="shared" si="26"/>
        <v>0</v>
      </c>
      <c r="AH116" s="248" t="str">
        <f t="shared" si="20"/>
        <v>Not Sold</v>
      </c>
      <c r="AI116" s="249">
        <f t="shared" si="21"/>
        <v>43660</v>
      </c>
      <c r="AJ116" s="249">
        <f t="shared" si="27"/>
        <v>43660</v>
      </c>
      <c r="AK116" s="253">
        <f t="shared" si="28"/>
        <v>0</v>
      </c>
      <c r="AL116" s="253">
        <f t="shared" si="29"/>
        <v>1</v>
      </c>
      <c r="AM116" s="242">
        <v>1</v>
      </c>
      <c r="AN116" s="253">
        <f t="shared" si="30"/>
        <v>0</v>
      </c>
      <c r="AO116" s="253">
        <f t="shared" si="31"/>
        <v>0</v>
      </c>
      <c r="AP116" s="253" t="str">
        <f t="shared" si="32"/>
        <v>-</v>
      </c>
      <c r="AQ116" s="249" t="str">
        <f t="shared" si="33"/>
        <v>-</v>
      </c>
      <c r="AR116" s="246"/>
      <c r="AS116" s="244"/>
    </row>
    <row r="117" spans="1:45" x14ac:dyDescent="0.25">
      <c r="A117" s="99">
        <v>734937</v>
      </c>
      <c r="B117" s="100" t="s">
        <v>122</v>
      </c>
      <c r="C117" s="100" t="s">
        <v>426</v>
      </c>
      <c r="D117" s="112">
        <v>34.520000000000017</v>
      </c>
      <c r="E117" s="101">
        <v>69.5</v>
      </c>
      <c r="F117" s="101">
        <v>149</v>
      </c>
      <c r="G117" s="267"/>
      <c r="H117" s="103">
        <v>0</v>
      </c>
      <c r="I117" s="103">
        <v>0</v>
      </c>
      <c r="J117" s="103">
        <v>0</v>
      </c>
      <c r="K117" s="103">
        <v>0</v>
      </c>
      <c r="L117" s="103">
        <v>0</v>
      </c>
      <c r="M117" s="103">
        <v>0</v>
      </c>
      <c r="N117" s="103">
        <v>0</v>
      </c>
      <c r="O117" s="103"/>
      <c r="P117" s="103"/>
      <c r="Q117" s="103"/>
      <c r="R117" s="103"/>
      <c r="S117" s="103"/>
      <c r="T117" s="260"/>
      <c r="U117" s="256">
        <f t="shared" si="22"/>
        <v>7</v>
      </c>
      <c r="V117" s="256">
        <v>3</v>
      </c>
      <c r="W117" s="260"/>
      <c r="X117" s="242">
        <f t="shared" si="23"/>
        <v>0</v>
      </c>
      <c r="Y117" s="247">
        <f t="shared" si="24"/>
        <v>0</v>
      </c>
      <c r="Z117" s="247">
        <f t="shared" si="35"/>
        <v>0</v>
      </c>
      <c r="AA117" s="242">
        <v>1</v>
      </c>
      <c r="AB117" s="242">
        <v>0</v>
      </c>
      <c r="AC117" s="243">
        <f t="shared" si="36"/>
        <v>1</v>
      </c>
      <c r="AD117" s="247" t="str">
        <f t="shared" si="34"/>
        <v>Not Sold</v>
      </c>
      <c r="AE117" s="247">
        <v>14</v>
      </c>
      <c r="AF117" s="247" t="str">
        <f t="shared" si="25"/>
        <v>-</v>
      </c>
      <c r="AG117" s="247">
        <f t="shared" si="26"/>
        <v>0</v>
      </c>
      <c r="AH117" s="248" t="str">
        <f t="shared" si="20"/>
        <v>Not Sold</v>
      </c>
      <c r="AI117" s="249">
        <f t="shared" si="21"/>
        <v>43660</v>
      </c>
      <c r="AJ117" s="249">
        <f t="shared" si="27"/>
        <v>43660</v>
      </c>
      <c r="AK117" s="253">
        <f t="shared" si="28"/>
        <v>0</v>
      </c>
      <c r="AL117" s="253">
        <f t="shared" si="29"/>
        <v>1</v>
      </c>
      <c r="AM117" s="242">
        <v>1</v>
      </c>
      <c r="AN117" s="253">
        <f t="shared" si="30"/>
        <v>0</v>
      </c>
      <c r="AO117" s="253">
        <f t="shared" si="31"/>
        <v>0</v>
      </c>
      <c r="AP117" s="253" t="str">
        <f t="shared" si="32"/>
        <v>-</v>
      </c>
      <c r="AQ117" s="249" t="str">
        <f t="shared" si="33"/>
        <v>-</v>
      </c>
      <c r="AR117" s="246"/>
      <c r="AS117" s="244"/>
    </row>
    <row r="118" spans="1:45" x14ac:dyDescent="0.25">
      <c r="A118" s="99">
        <v>734938</v>
      </c>
      <c r="B118" s="100" t="s">
        <v>123</v>
      </c>
      <c r="C118" s="100" t="s">
        <v>427</v>
      </c>
      <c r="D118" s="112">
        <v>34.520000000000003</v>
      </c>
      <c r="E118" s="101">
        <v>69.5</v>
      </c>
      <c r="F118" s="101">
        <v>149</v>
      </c>
      <c r="G118" s="267"/>
      <c r="H118" s="103">
        <v>0</v>
      </c>
      <c r="I118" s="103">
        <v>0</v>
      </c>
      <c r="J118" s="103">
        <v>0</v>
      </c>
      <c r="K118" s="103">
        <v>0</v>
      </c>
      <c r="L118" s="103">
        <v>0</v>
      </c>
      <c r="M118" s="103">
        <v>0</v>
      </c>
      <c r="N118" s="103">
        <v>0</v>
      </c>
      <c r="O118" s="103"/>
      <c r="P118" s="103"/>
      <c r="Q118" s="103"/>
      <c r="R118" s="103"/>
      <c r="S118" s="103"/>
      <c r="T118" s="260"/>
      <c r="U118" s="256">
        <f t="shared" si="22"/>
        <v>7</v>
      </c>
      <c r="V118" s="256">
        <v>3</v>
      </c>
      <c r="W118" s="260"/>
      <c r="X118" s="242">
        <f t="shared" si="23"/>
        <v>0</v>
      </c>
      <c r="Y118" s="247">
        <f t="shared" si="24"/>
        <v>0</v>
      </c>
      <c r="Z118" s="247">
        <f t="shared" si="35"/>
        <v>0</v>
      </c>
      <c r="AA118" s="242">
        <v>1</v>
      </c>
      <c r="AB118" s="242">
        <v>0</v>
      </c>
      <c r="AC118" s="243">
        <f t="shared" si="36"/>
        <v>1</v>
      </c>
      <c r="AD118" s="247" t="str">
        <f t="shared" si="34"/>
        <v>Not Sold</v>
      </c>
      <c r="AE118" s="247">
        <v>14</v>
      </c>
      <c r="AF118" s="247" t="str">
        <f t="shared" si="25"/>
        <v>-</v>
      </c>
      <c r="AG118" s="247">
        <f t="shared" si="26"/>
        <v>0</v>
      </c>
      <c r="AH118" s="248" t="str">
        <f t="shared" si="20"/>
        <v>Not Sold</v>
      </c>
      <c r="AI118" s="249">
        <f t="shared" si="21"/>
        <v>43660</v>
      </c>
      <c r="AJ118" s="249">
        <f t="shared" si="27"/>
        <v>43660</v>
      </c>
      <c r="AK118" s="253">
        <f t="shared" si="28"/>
        <v>0</v>
      </c>
      <c r="AL118" s="253">
        <f t="shared" si="29"/>
        <v>1</v>
      </c>
      <c r="AM118" s="242">
        <v>1</v>
      </c>
      <c r="AN118" s="253">
        <f t="shared" si="30"/>
        <v>0</v>
      </c>
      <c r="AO118" s="253">
        <f t="shared" si="31"/>
        <v>0</v>
      </c>
      <c r="AP118" s="253" t="str">
        <f t="shared" si="32"/>
        <v>-</v>
      </c>
      <c r="AQ118" s="249" t="str">
        <f t="shared" si="33"/>
        <v>-</v>
      </c>
      <c r="AR118" s="246"/>
      <c r="AS118" s="244"/>
    </row>
    <row r="119" spans="1:45" x14ac:dyDescent="0.25">
      <c r="A119" s="111">
        <v>734939</v>
      </c>
      <c r="B119" s="116" t="s">
        <v>124</v>
      </c>
      <c r="C119" s="116" t="s">
        <v>428</v>
      </c>
      <c r="D119" s="112">
        <v>54.330000000000013</v>
      </c>
      <c r="E119" s="101">
        <v>109.5</v>
      </c>
      <c r="F119" s="112">
        <v>229</v>
      </c>
      <c r="G119" s="261"/>
      <c r="H119" s="103">
        <v>1</v>
      </c>
      <c r="I119" s="103">
        <v>0</v>
      </c>
      <c r="J119" s="103">
        <v>0</v>
      </c>
      <c r="K119" s="103">
        <v>0</v>
      </c>
      <c r="L119" s="103">
        <v>0</v>
      </c>
      <c r="M119" s="103">
        <v>0</v>
      </c>
      <c r="N119" s="103">
        <v>0</v>
      </c>
      <c r="O119" s="103"/>
      <c r="P119" s="103"/>
      <c r="Q119" s="103"/>
      <c r="R119" s="103"/>
      <c r="S119" s="103"/>
      <c r="T119" s="260"/>
      <c r="U119" s="256">
        <f t="shared" si="22"/>
        <v>7</v>
      </c>
      <c r="V119" s="256">
        <v>3</v>
      </c>
      <c r="W119" s="260"/>
      <c r="X119" s="242">
        <f t="shared" si="23"/>
        <v>1</v>
      </c>
      <c r="Y119" s="247">
        <f t="shared" si="24"/>
        <v>4.9751243781094526E-3</v>
      </c>
      <c r="Z119" s="247">
        <f t="shared" si="35"/>
        <v>0.14925373134328357</v>
      </c>
      <c r="AA119" s="242">
        <v>1</v>
      </c>
      <c r="AB119" s="242">
        <v>0</v>
      </c>
      <c r="AC119" s="243">
        <f t="shared" si="36"/>
        <v>1</v>
      </c>
      <c r="AD119" s="247">
        <f t="shared" si="34"/>
        <v>201</v>
      </c>
      <c r="AE119" s="247">
        <v>14</v>
      </c>
      <c r="AF119" s="247">
        <f t="shared" si="25"/>
        <v>187</v>
      </c>
      <c r="AG119" s="247">
        <f t="shared" si="26"/>
        <v>0.59701492537313428</v>
      </c>
      <c r="AH119" s="248">
        <f t="shared" si="20"/>
        <v>43847</v>
      </c>
      <c r="AI119" s="249">
        <f t="shared" si="21"/>
        <v>43660</v>
      </c>
      <c r="AJ119" s="249">
        <f t="shared" si="27"/>
        <v>43847</v>
      </c>
      <c r="AK119" s="253">
        <f t="shared" si="28"/>
        <v>6.965174129353234E-2</v>
      </c>
      <c r="AL119" s="253">
        <f t="shared" si="29"/>
        <v>0.93034825870646765</v>
      </c>
      <c r="AM119" s="242">
        <v>1</v>
      </c>
      <c r="AN119" s="253">
        <f t="shared" si="30"/>
        <v>0</v>
      </c>
      <c r="AO119" s="253">
        <f t="shared" si="31"/>
        <v>0</v>
      </c>
      <c r="AP119" s="253">
        <f t="shared" si="32"/>
        <v>0</v>
      </c>
      <c r="AQ119" s="249">
        <f t="shared" si="33"/>
        <v>43847</v>
      </c>
      <c r="AR119" s="245"/>
      <c r="AS119" s="244"/>
    </row>
    <row r="120" spans="1:45" x14ac:dyDescent="0.25">
      <c r="A120" s="111">
        <v>734940</v>
      </c>
      <c r="B120" s="100" t="s">
        <v>125</v>
      </c>
      <c r="C120" s="100" t="s">
        <v>429</v>
      </c>
      <c r="D120" s="112">
        <v>20.910000000000014</v>
      </c>
      <c r="E120" s="101">
        <v>44.5</v>
      </c>
      <c r="F120" s="112">
        <v>99</v>
      </c>
      <c r="G120" s="261"/>
      <c r="H120" s="103">
        <v>1</v>
      </c>
      <c r="I120" s="103">
        <v>0</v>
      </c>
      <c r="J120" s="103">
        <v>0</v>
      </c>
      <c r="K120" s="103">
        <v>0</v>
      </c>
      <c r="L120" s="103">
        <v>0</v>
      </c>
      <c r="M120" s="103">
        <v>0</v>
      </c>
      <c r="N120" s="103">
        <v>0</v>
      </c>
      <c r="O120" s="103"/>
      <c r="P120" s="103"/>
      <c r="Q120" s="103"/>
      <c r="R120" s="103"/>
      <c r="S120" s="103"/>
      <c r="T120" s="260"/>
      <c r="U120" s="256">
        <f t="shared" si="22"/>
        <v>7</v>
      </c>
      <c r="V120" s="256">
        <v>3</v>
      </c>
      <c r="W120" s="260"/>
      <c r="X120" s="242">
        <f t="shared" si="23"/>
        <v>1</v>
      </c>
      <c r="Y120" s="247">
        <f t="shared" si="24"/>
        <v>4.9751243781094526E-3</v>
      </c>
      <c r="Z120" s="247">
        <f t="shared" si="35"/>
        <v>0.14925373134328357</v>
      </c>
      <c r="AA120" s="242">
        <v>1</v>
      </c>
      <c r="AB120" s="242">
        <v>1</v>
      </c>
      <c r="AC120" s="243">
        <f t="shared" si="36"/>
        <v>2</v>
      </c>
      <c r="AD120" s="247">
        <f t="shared" si="34"/>
        <v>402</v>
      </c>
      <c r="AE120" s="247">
        <v>14</v>
      </c>
      <c r="AF120" s="247">
        <f t="shared" si="25"/>
        <v>388</v>
      </c>
      <c r="AG120" s="247">
        <f t="shared" si="26"/>
        <v>0.59701492537313428</v>
      </c>
      <c r="AH120" s="248">
        <f t="shared" si="20"/>
        <v>44048</v>
      </c>
      <c r="AI120" s="249">
        <f t="shared" si="21"/>
        <v>43660</v>
      </c>
      <c r="AJ120" s="249">
        <f t="shared" si="27"/>
        <v>44048</v>
      </c>
      <c r="AK120" s="253">
        <f t="shared" si="28"/>
        <v>6.965174129353234E-2</v>
      </c>
      <c r="AL120" s="253">
        <f t="shared" si="29"/>
        <v>1.9303482587064678</v>
      </c>
      <c r="AM120" s="242">
        <v>1</v>
      </c>
      <c r="AN120" s="253">
        <f t="shared" si="30"/>
        <v>0</v>
      </c>
      <c r="AO120" s="253">
        <f t="shared" si="31"/>
        <v>0</v>
      </c>
      <c r="AP120" s="253">
        <f t="shared" si="32"/>
        <v>0</v>
      </c>
      <c r="AQ120" s="249">
        <f t="shared" si="33"/>
        <v>44048</v>
      </c>
      <c r="AR120" s="245"/>
      <c r="AS120" s="244"/>
    </row>
    <row r="121" spans="1:45" x14ac:dyDescent="0.25">
      <c r="A121" s="111">
        <v>734941</v>
      </c>
      <c r="B121" s="116" t="s">
        <v>126</v>
      </c>
      <c r="C121" s="116" t="s">
        <v>430</v>
      </c>
      <c r="D121" s="112">
        <v>22.190000000000005</v>
      </c>
      <c r="E121" s="101">
        <v>44.5</v>
      </c>
      <c r="F121" s="112">
        <v>89</v>
      </c>
      <c r="G121" s="261"/>
      <c r="H121" s="103">
        <v>2</v>
      </c>
      <c r="I121" s="103">
        <v>1</v>
      </c>
      <c r="J121" s="103">
        <v>2</v>
      </c>
      <c r="K121" s="103">
        <v>0</v>
      </c>
      <c r="L121" s="103">
        <v>0</v>
      </c>
      <c r="M121" s="103">
        <v>0</v>
      </c>
      <c r="N121" s="103">
        <v>0</v>
      </c>
      <c r="O121" s="103"/>
      <c r="P121" s="103"/>
      <c r="Q121" s="103"/>
      <c r="R121" s="103"/>
      <c r="S121" s="103"/>
      <c r="T121" s="260"/>
      <c r="U121" s="256">
        <f t="shared" si="22"/>
        <v>7</v>
      </c>
      <c r="V121" s="256">
        <v>3</v>
      </c>
      <c r="W121" s="260"/>
      <c r="X121" s="242">
        <f t="shared" si="23"/>
        <v>5</v>
      </c>
      <c r="Y121" s="247">
        <f t="shared" si="24"/>
        <v>2.4875621890547265E-2</v>
      </c>
      <c r="Z121" s="247">
        <f t="shared" si="35"/>
        <v>0.74626865671641796</v>
      </c>
      <c r="AA121" s="242">
        <v>1</v>
      </c>
      <c r="AB121" s="242">
        <v>3</v>
      </c>
      <c r="AC121" s="243">
        <f t="shared" si="36"/>
        <v>4</v>
      </c>
      <c r="AD121" s="247">
        <f t="shared" si="34"/>
        <v>160.79999999999998</v>
      </c>
      <c r="AE121" s="247">
        <v>14</v>
      </c>
      <c r="AF121" s="247">
        <f t="shared" si="25"/>
        <v>146.79999999999998</v>
      </c>
      <c r="AG121" s="247">
        <f t="shared" si="26"/>
        <v>2.9850746268656718</v>
      </c>
      <c r="AH121" s="248">
        <f t="shared" si="20"/>
        <v>43806.8</v>
      </c>
      <c r="AI121" s="249">
        <f t="shared" si="21"/>
        <v>43660</v>
      </c>
      <c r="AJ121" s="249">
        <f t="shared" si="27"/>
        <v>43806.8</v>
      </c>
      <c r="AK121" s="253">
        <f t="shared" si="28"/>
        <v>0.34825870646766172</v>
      </c>
      <c r="AL121" s="253">
        <f t="shared" si="29"/>
        <v>3.6517412935323383</v>
      </c>
      <c r="AM121" s="242">
        <v>1</v>
      </c>
      <c r="AN121" s="253">
        <f t="shared" si="30"/>
        <v>0</v>
      </c>
      <c r="AO121" s="253">
        <f t="shared" si="31"/>
        <v>0</v>
      </c>
      <c r="AP121" s="253">
        <f t="shared" si="32"/>
        <v>0</v>
      </c>
      <c r="AQ121" s="249">
        <f t="shared" si="33"/>
        <v>43806.8</v>
      </c>
      <c r="AR121" s="245"/>
      <c r="AS121" s="244"/>
    </row>
    <row r="122" spans="1:45" x14ac:dyDescent="0.25">
      <c r="A122" s="111">
        <v>734942</v>
      </c>
      <c r="B122" s="100" t="s">
        <v>127</v>
      </c>
      <c r="C122" s="100" t="s">
        <v>431</v>
      </c>
      <c r="D122" s="112">
        <v>7.4611494252873589</v>
      </c>
      <c r="E122" s="101">
        <v>24.5</v>
      </c>
      <c r="F122" s="112">
        <v>49</v>
      </c>
      <c r="G122" s="261"/>
      <c r="H122" s="103">
        <v>9</v>
      </c>
      <c r="I122" s="103">
        <v>2</v>
      </c>
      <c r="J122" s="103">
        <v>3</v>
      </c>
      <c r="K122" s="103">
        <v>7</v>
      </c>
      <c r="L122" s="103">
        <v>1</v>
      </c>
      <c r="M122" s="103">
        <v>1</v>
      </c>
      <c r="N122" s="103">
        <v>0</v>
      </c>
      <c r="O122" s="103"/>
      <c r="P122" s="103"/>
      <c r="Q122" s="103"/>
      <c r="R122" s="103"/>
      <c r="S122" s="103"/>
      <c r="T122" s="260"/>
      <c r="U122" s="256">
        <f t="shared" si="22"/>
        <v>7</v>
      </c>
      <c r="V122" s="256">
        <v>3</v>
      </c>
      <c r="W122" s="260"/>
      <c r="X122" s="242">
        <f t="shared" si="23"/>
        <v>23</v>
      </c>
      <c r="Y122" s="247">
        <f t="shared" si="24"/>
        <v>0.11442786069651742</v>
      </c>
      <c r="Z122" s="247">
        <f t="shared" si="35"/>
        <v>3.4328358208955225</v>
      </c>
      <c r="AA122" s="242">
        <v>1</v>
      </c>
      <c r="AB122" s="242">
        <v>2</v>
      </c>
      <c r="AC122" s="243">
        <f t="shared" si="36"/>
        <v>3</v>
      </c>
      <c r="AD122" s="247">
        <f t="shared" si="34"/>
        <v>26.217391304347824</v>
      </c>
      <c r="AE122" s="247">
        <v>14</v>
      </c>
      <c r="AF122" s="247">
        <f t="shared" si="25"/>
        <v>12.217391304347824</v>
      </c>
      <c r="AG122" s="247">
        <f t="shared" si="26"/>
        <v>13.73134328358209</v>
      </c>
      <c r="AH122" s="248">
        <f t="shared" si="20"/>
        <v>43672.217391304344</v>
      </c>
      <c r="AI122" s="249">
        <f t="shared" si="21"/>
        <v>43660</v>
      </c>
      <c r="AJ122" s="249">
        <f t="shared" si="27"/>
        <v>43672.217391304344</v>
      </c>
      <c r="AK122" s="253">
        <f t="shared" si="28"/>
        <v>1.6019900497512438</v>
      </c>
      <c r="AL122" s="253">
        <f t="shared" si="29"/>
        <v>1.3980099502487562</v>
      </c>
      <c r="AM122" s="242">
        <v>1</v>
      </c>
      <c r="AN122" s="253">
        <f t="shared" si="30"/>
        <v>12.333333333333334</v>
      </c>
      <c r="AO122" s="253">
        <f t="shared" si="31"/>
        <v>92.020842911877438</v>
      </c>
      <c r="AP122" s="253">
        <f t="shared" si="32"/>
        <v>107.78260869565217</v>
      </c>
      <c r="AQ122" s="249">
        <f t="shared" si="33"/>
        <v>43780</v>
      </c>
      <c r="AR122" s="245"/>
      <c r="AS122" s="244"/>
    </row>
    <row r="123" spans="1:45" x14ac:dyDescent="0.25">
      <c r="A123" s="111">
        <v>734943</v>
      </c>
      <c r="B123" s="100" t="s">
        <v>128</v>
      </c>
      <c r="C123" s="100" t="s">
        <v>432</v>
      </c>
      <c r="D123" s="112">
        <v>7.6100000000000083</v>
      </c>
      <c r="E123" s="101">
        <v>24.5</v>
      </c>
      <c r="F123" s="112">
        <v>49</v>
      </c>
      <c r="G123" s="261"/>
      <c r="H123" s="103">
        <v>14</v>
      </c>
      <c r="I123" s="103">
        <v>15</v>
      </c>
      <c r="J123" s="103">
        <v>11</v>
      </c>
      <c r="K123" s="103">
        <v>11</v>
      </c>
      <c r="L123" s="103">
        <v>6</v>
      </c>
      <c r="M123" s="103">
        <v>1</v>
      </c>
      <c r="N123" s="103">
        <v>1</v>
      </c>
      <c r="O123" s="103"/>
      <c r="P123" s="103"/>
      <c r="Q123" s="103"/>
      <c r="R123" s="103"/>
      <c r="S123" s="103"/>
      <c r="T123" s="260"/>
      <c r="U123" s="256">
        <f t="shared" si="22"/>
        <v>7</v>
      </c>
      <c r="V123" s="256">
        <v>3</v>
      </c>
      <c r="W123" s="260"/>
      <c r="X123" s="242">
        <f t="shared" si="23"/>
        <v>59</v>
      </c>
      <c r="Y123" s="247">
        <f t="shared" si="24"/>
        <v>0.29353233830845771</v>
      </c>
      <c r="Z123" s="247">
        <f t="shared" si="35"/>
        <v>8.8059701492537314</v>
      </c>
      <c r="AA123" s="242">
        <v>1</v>
      </c>
      <c r="AB123" s="242">
        <v>2</v>
      </c>
      <c r="AC123" s="243">
        <f t="shared" si="36"/>
        <v>3</v>
      </c>
      <c r="AD123" s="247">
        <f t="shared" si="34"/>
        <v>10.220338983050848</v>
      </c>
      <c r="AE123" s="247">
        <v>14</v>
      </c>
      <c r="AF123" s="247">
        <f t="shared" si="25"/>
        <v>-3.7796610169491522</v>
      </c>
      <c r="AG123" s="247">
        <f t="shared" si="26"/>
        <v>35.223880597014926</v>
      </c>
      <c r="AH123" s="248">
        <f t="shared" si="20"/>
        <v>43656.220338983054</v>
      </c>
      <c r="AI123" s="249">
        <f t="shared" si="21"/>
        <v>43660</v>
      </c>
      <c r="AJ123" s="249">
        <f t="shared" si="27"/>
        <v>43660</v>
      </c>
      <c r="AK123" s="253">
        <f t="shared" si="28"/>
        <v>4.1094527363184081</v>
      </c>
      <c r="AL123" s="253">
        <f t="shared" si="29"/>
        <v>-1.1094527363184081</v>
      </c>
      <c r="AM123" s="242">
        <v>1</v>
      </c>
      <c r="AN123" s="253">
        <f t="shared" si="30"/>
        <v>36.333333333333336</v>
      </c>
      <c r="AO123" s="253">
        <f t="shared" si="31"/>
        <v>276.49666666666701</v>
      </c>
      <c r="AP123" s="253">
        <f t="shared" si="32"/>
        <v>123.77966101694916</v>
      </c>
      <c r="AQ123" s="249">
        <f t="shared" si="33"/>
        <v>43783.779661016946</v>
      </c>
      <c r="AR123" s="245"/>
      <c r="AS123" s="244"/>
    </row>
    <row r="124" spans="1:45" x14ac:dyDescent="0.25">
      <c r="A124" s="111">
        <v>734944</v>
      </c>
      <c r="B124" s="100" t="s">
        <v>129</v>
      </c>
      <c r="C124" s="100" t="s">
        <v>433</v>
      </c>
      <c r="D124" s="112">
        <v>7.6100000000000083</v>
      </c>
      <c r="E124" s="101">
        <v>24.5</v>
      </c>
      <c r="F124" s="112">
        <v>49</v>
      </c>
      <c r="G124" s="261"/>
      <c r="H124" s="103">
        <v>11</v>
      </c>
      <c r="I124" s="103">
        <v>3</v>
      </c>
      <c r="J124" s="103">
        <v>6</v>
      </c>
      <c r="K124" s="103">
        <v>3</v>
      </c>
      <c r="L124" s="103">
        <v>2</v>
      </c>
      <c r="M124" s="103">
        <v>0</v>
      </c>
      <c r="N124" s="103">
        <v>1</v>
      </c>
      <c r="O124" s="103"/>
      <c r="P124" s="103"/>
      <c r="Q124" s="103"/>
      <c r="R124" s="103"/>
      <c r="S124" s="103"/>
      <c r="T124" s="260"/>
      <c r="U124" s="256">
        <f t="shared" si="22"/>
        <v>7</v>
      </c>
      <c r="V124" s="256">
        <v>3</v>
      </c>
      <c r="W124" s="260"/>
      <c r="X124" s="242">
        <f t="shared" si="23"/>
        <v>26</v>
      </c>
      <c r="Y124" s="247">
        <f t="shared" si="24"/>
        <v>0.12935323383084577</v>
      </c>
      <c r="Z124" s="247">
        <f t="shared" si="35"/>
        <v>3.8805970149253728</v>
      </c>
      <c r="AA124" s="242">
        <v>1</v>
      </c>
      <c r="AB124" s="242">
        <v>1</v>
      </c>
      <c r="AC124" s="243">
        <f t="shared" si="36"/>
        <v>2</v>
      </c>
      <c r="AD124" s="247">
        <f t="shared" si="34"/>
        <v>15.461538461538462</v>
      </c>
      <c r="AE124" s="247">
        <v>14</v>
      </c>
      <c r="AF124" s="247">
        <f t="shared" si="25"/>
        <v>1.4615384615384617</v>
      </c>
      <c r="AG124" s="247">
        <f t="shared" si="26"/>
        <v>15.522388059701491</v>
      </c>
      <c r="AH124" s="248">
        <f t="shared" si="20"/>
        <v>43661.461538461539</v>
      </c>
      <c r="AI124" s="249">
        <f t="shared" si="21"/>
        <v>43660</v>
      </c>
      <c r="AJ124" s="249">
        <f t="shared" si="27"/>
        <v>43661.461538461539</v>
      </c>
      <c r="AK124" s="253">
        <f t="shared" si="28"/>
        <v>1.8109452736318408</v>
      </c>
      <c r="AL124" s="253">
        <f t="shared" si="29"/>
        <v>0.18905472636815923</v>
      </c>
      <c r="AM124" s="242">
        <v>1</v>
      </c>
      <c r="AN124" s="253">
        <f t="shared" si="30"/>
        <v>15.333333333333332</v>
      </c>
      <c r="AO124" s="253">
        <f t="shared" si="31"/>
        <v>116.68666666666678</v>
      </c>
      <c r="AP124" s="253">
        <f t="shared" si="32"/>
        <v>118.53846153846153</v>
      </c>
      <c r="AQ124" s="249">
        <f t="shared" si="33"/>
        <v>43780</v>
      </c>
      <c r="AR124" s="245"/>
      <c r="AS124" s="244"/>
    </row>
    <row r="125" spans="1:45" x14ac:dyDescent="0.25">
      <c r="A125" s="111">
        <v>734945</v>
      </c>
      <c r="B125" s="116" t="s">
        <v>130</v>
      </c>
      <c r="C125" s="116" t="s">
        <v>434</v>
      </c>
      <c r="D125" s="112">
        <v>11.14</v>
      </c>
      <c r="E125" s="101">
        <v>39.5</v>
      </c>
      <c r="F125" s="112">
        <v>79</v>
      </c>
      <c r="G125" s="261"/>
      <c r="H125" s="103">
        <v>0</v>
      </c>
      <c r="I125" s="103">
        <v>0</v>
      </c>
      <c r="J125" s="103">
        <v>0</v>
      </c>
      <c r="K125" s="103">
        <v>0</v>
      </c>
      <c r="L125" s="103">
        <v>0</v>
      </c>
      <c r="M125" s="103">
        <v>0</v>
      </c>
      <c r="N125" s="103">
        <v>0</v>
      </c>
      <c r="O125" s="103"/>
      <c r="P125" s="103"/>
      <c r="Q125" s="103"/>
      <c r="R125" s="103"/>
      <c r="S125" s="103"/>
      <c r="T125" s="260"/>
      <c r="U125" s="256">
        <f t="shared" si="22"/>
        <v>7</v>
      </c>
      <c r="V125" s="256">
        <v>3</v>
      </c>
      <c r="W125" s="260"/>
      <c r="X125" s="242">
        <f t="shared" si="23"/>
        <v>0</v>
      </c>
      <c r="Y125" s="247">
        <f t="shared" si="24"/>
        <v>0</v>
      </c>
      <c r="Z125" s="247">
        <f t="shared" si="35"/>
        <v>0</v>
      </c>
      <c r="AA125" s="242">
        <v>1</v>
      </c>
      <c r="AB125" s="242">
        <v>0</v>
      </c>
      <c r="AC125" s="243">
        <f t="shared" si="36"/>
        <v>1</v>
      </c>
      <c r="AD125" s="247" t="str">
        <f t="shared" si="34"/>
        <v>Not Sold</v>
      </c>
      <c r="AE125" s="247">
        <v>14</v>
      </c>
      <c r="AF125" s="247" t="str">
        <f t="shared" si="25"/>
        <v>-</v>
      </c>
      <c r="AG125" s="247">
        <f t="shared" si="26"/>
        <v>0</v>
      </c>
      <c r="AH125" s="248" t="str">
        <f t="shared" si="20"/>
        <v>Not Sold</v>
      </c>
      <c r="AI125" s="249">
        <f t="shared" si="21"/>
        <v>43660</v>
      </c>
      <c r="AJ125" s="249">
        <f t="shared" si="27"/>
        <v>43660</v>
      </c>
      <c r="AK125" s="253">
        <f t="shared" si="28"/>
        <v>0</v>
      </c>
      <c r="AL125" s="253">
        <f t="shared" si="29"/>
        <v>1</v>
      </c>
      <c r="AM125" s="242">
        <v>1</v>
      </c>
      <c r="AN125" s="253">
        <f t="shared" si="30"/>
        <v>0</v>
      </c>
      <c r="AO125" s="253">
        <f t="shared" si="31"/>
        <v>0</v>
      </c>
      <c r="AP125" s="253" t="str">
        <f t="shared" si="32"/>
        <v>-</v>
      </c>
      <c r="AQ125" s="249" t="str">
        <f t="shared" si="33"/>
        <v>-</v>
      </c>
      <c r="AR125" s="245"/>
      <c r="AS125" s="244"/>
    </row>
    <row r="126" spans="1:45" x14ac:dyDescent="0.25">
      <c r="A126" s="111">
        <v>734947</v>
      </c>
      <c r="B126" s="100" t="s">
        <v>131</v>
      </c>
      <c r="C126" s="100" t="s">
        <v>435</v>
      </c>
      <c r="D126" s="112">
        <v>11.140000000000002</v>
      </c>
      <c r="E126" s="101">
        <v>39.5</v>
      </c>
      <c r="F126" s="112">
        <v>79</v>
      </c>
      <c r="G126" s="261"/>
      <c r="H126" s="103">
        <v>0</v>
      </c>
      <c r="I126" s="103">
        <v>0</v>
      </c>
      <c r="J126" s="103">
        <v>0</v>
      </c>
      <c r="K126" s="103">
        <v>0</v>
      </c>
      <c r="L126" s="103">
        <v>0</v>
      </c>
      <c r="M126" s="103">
        <v>0</v>
      </c>
      <c r="N126" s="103">
        <v>0</v>
      </c>
      <c r="O126" s="103"/>
      <c r="P126" s="103"/>
      <c r="Q126" s="103"/>
      <c r="R126" s="103"/>
      <c r="S126" s="103"/>
      <c r="T126" s="260"/>
      <c r="U126" s="256">
        <f t="shared" si="22"/>
        <v>7</v>
      </c>
      <c r="V126" s="256">
        <v>3</v>
      </c>
      <c r="W126" s="260"/>
      <c r="X126" s="242">
        <f t="shared" si="23"/>
        <v>0</v>
      </c>
      <c r="Y126" s="247">
        <f t="shared" si="24"/>
        <v>0</v>
      </c>
      <c r="Z126" s="247">
        <f t="shared" si="35"/>
        <v>0</v>
      </c>
      <c r="AA126" s="242">
        <v>1</v>
      </c>
      <c r="AB126" s="242">
        <v>0</v>
      </c>
      <c r="AC126" s="243">
        <f t="shared" si="36"/>
        <v>1</v>
      </c>
      <c r="AD126" s="247" t="str">
        <f t="shared" si="34"/>
        <v>Not Sold</v>
      </c>
      <c r="AE126" s="247">
        <v>14</v>
      </c>
      <c r="AF126" s="247" t="str">
        <f t="shared" si="25"/>
        <v>-</v>
      </c>
      <c r="AG126" s="247">
        <f t="shared" si="26"/>
        <v>0</v>
      </c>
      <c r="AH126" s="248" t="str">
        <f t="shared" si="20"/>
        <v>Not Sold</v>
      </c>
      <c r="AI126" s="249">
        <f t="shared" si="21"/>
        <v>43660</v>
      </c>
      <c r="AJ126" s="249">
        <f t="shared" si="27"/>
        <v>43660</v>
      </c>
      <c r="AK126" s="253">
        <f t="shared" si="28"/>
        <v>0</v>
      </c>
      <c r="AL126" s="253">
        <f t="shared" si="29"/>
        <v>1</v>
      </c>
      <c r="AM126" s="242">
        <v>1</v>
      </c>
      <c r="AN126" s="253">
        <f t="shared" si="30"/>
        <v>0</v>
      </c>
      <c r="AO126" s="253">
        <f t="shared" si="31"/>
        <v>0</v>
      </c>
      <c r="AP126" s="253" t="str">
        <f t="shared" si="32"/>
        <v>-</v>
      </c>
      <c r="AQ126" s="249" t="str">
        <f t="shared" si="33"/>
        <v>-</v>
      </c>
      <c r="AR126" s="245"/>
      <c r="AS126" s="244"/>
    </row>
    <row r="127" spans="1:45" x14ac:dyDescent="0.25">
      <c r="A127" s="111">
        <v>734948</v>
      </c>
      <c r="B127" s="116" t="s">
        <v>132</v>
      </c>
      <c r="C127" s="116" t="s">
        <v>436</v>
      </c>
      <c r="D127" s="112">
        <v>24.140000000000008</v>
      </c>
      <c r="E127" s="101">
        <v>49.5</v>
      </c>
      <c r="F127" s="112">
        <v>109</v>
      </c>
      <c r="G127" s="261"/>
      <c r="H127" s="103">
        <v>7</v>
      </c>
      <c r="I127" s="103">
        <v>2</v>
      </c>
      <c r="J127" s="103">
        <v>6</v>
      </c>
      <c r="K127" s="103">
        <v>4</v>
      </c>
      <c r="L127" s="103">
        <v>3</v>
      </c>
      <c r="M127" s="103">
        <v>2</v>
      </c>
      <c r="N127" s="103">
        <v>0</v>
      </c>
      <c r="O127" s="103"/>
      <c r="P127" s="103"/>
      <c r="Q127" s="103"/>
      <c r="R127" s="103"/>
      <c r="S127" s="103"/>
      <c r="T127" s="260"/>
      <c r="U127" s="256">
        <f t="shared" si="22"/>
        <v>7</v>
      </c>
      <c r="V127" s="256">
        <v>3</v>
      </c>
      <c r="W127" s="260"/>
      <c r="X127" s="242">
        <f t="shared" si="23"/>
        <v>24</v>
      </c>
      <c r="Y127" s="247">
        <f t="shared" si="24"/>
        <v>0.11940298507462686</v>
      </c>
      <c r="Z127" s="247">
        <f t="shared" si="35"/>
        <v>3.5820895522388061</v>
      </c>
      <c r="AA127" s="242">
        <v>1</v>
      </c>
      <c r="AB127" s="242">
        <v>0</v>
      </c>
      <c r="AC127" s="243">
        <f t="shared" si="36"/>
        <v>1</v>
      </c>
      <c r="AD127" s="247">
        <f t="shared" si="34"/>
        <v>8.375</v>
      </c>
      <c r="AE127" s="247">
        <v>14</v>
      </c>
      <c r="AF127" s="247">
        <f t="shared" si="25"/>
        <v>-5.625</v>
      </c>
      <c r="AG127" s="247">
        <f t="shared" si="26"/>
        <v>14.328358208955224</v>
      </c>
      <c r="AH127" s="248">
        <f t="shared" si="20"/>
        <v>43654.375</v>
      </c>
      <c r="AI127" s="249">
        <f t="shared" si="21"/>
        <v>43660</v>
      </c>
      <c r="AJ127" s="249">
        <f t="shared" si="27"/>
        <v>43660</v>
      </c>
      <c r="AK127" s="253">
        <f t="shared" si="28"/>
        <v>1.6716417910447761</v>
      </c>
      <c r="AL127" s="253">
        <f t="shared" si="29"/>
        <v>-0.67164179104477606</v>
      </c>
      <c r="AM127" s="242">
        <v>1</v>
      </c>
      <c r="AN127" s="253">
        <f t="shared" si="30"/>
        <v>15</v>
      </c>
      <c r="AO127" s="253">
        <f t="shared" si="31"/>
        <v>362.10000000000014</v>
      </c>
      <c r="AP127" s="253">
        <f t="shared" si="32"/>
        <v>125.625</v>
      </c>
      <c r="AQ127" s="249">
        <f t="shared" si="33"/>
        <v>43785.625</v>
      </c>
      <c r="AR127" s="245"/>
      <c r="AS127" s="244"/>
    </row>
    <row r="128" spans="1:45" x14ac:dyDescent="0.25">
      <c r="A128" s="111">
        <v>734966</v>
      </c>
      <c r="B128" s="100" t="s">
        <v>133</v>
      </c>
      <c r="C128" s="100" t="s">
        <v>437</v>
      </c>
      <c r="D128" s="112">
        <v>7.8400000000000007</v>
      </c>
      <c r="E128" s="101">
        <v>24.5</v>
      </c>
      <c r="F128" s="112">
        <v>49</v>
      </c>
      <c r="G128" s="261"/>
      <c r="H128" s="103">
        <v>0</v>
      </c>
      <c r="I128" s="103">
        <v>0</v>
      </c>
      <c r="J128" s="103">
        <v>0</v>
      </c>
      <c r="K128" s="103">
        <v>0</v>
      </c>
      <c r="L128" s="103">
        <v>0</v>
      </c>
      <c r="M128" s="103">
        <v>0</v>
      </c>
      <c r="N128" s="103">
        <v>0</v>
      </c>
      <c r="O128" s="103"/>
      <c r="P128" s="103"/>
      <c r="Q128" s="103"/>
      <c r="R128" s="103"/>
      <c r="S128" s="103"/>
      <c r="T128" s="260"/>
      <c r="U128" s="256">
        <f t="shared" si="22"/>
        <v>7</v>
      </c>
      <c r="V128" s="256">
        <v>3</v>
      </c>
      <c r="W128" s="260"/>
      <c r="X128" s="242">
        <f t="shared" si="23"/>
        <v>0</v>
      </c>
      <c r="Y128" s="247">
        <f t="shared" si="24"/>
        <v>0</v>
      </c>
      <c r="Z128" s="247">
        <f t="shared" si="35"/>
        <v>0</v>
      </c>
      <c r="AA128" s="242">
        <v>1</v>
      </c>
      <c r="AB128" s="242">
        <v>0</v>
      </c>
      <c r="AC128" s="243">
        <f t="shared" si="36"/>
        <v>1</v>
      </c>
      <c r="AD128" s="247" t="str">
        <f t="shared" si="34"/>
        <v>Not Sold</v>
      </c>
      <c r="AE128" s="247">
        <v>14</v>
      </c>
      <c r="AF128" s="247" t="str">
        <f t="shared" si="25"/>
        <v>-</v>
      </c>
      <c r="AG128" s="247">
        <f t="shared" si="26"/>
        <v>0</v>
      </c>
      <c r="AH128" s="248" t="str">
        <f t="shared" si="20"/>
        <v>Not Sold</v>
      </c>
      <c r="AI128" s="249">
        <f t="shared" si="21"/>
        <v>43660</v>
      </c>
      <c r="AJ128" s="249">
        <f t="shared" si="27"/>
        <v>43660</v>
      </c>
      <c r="AK128" s="253">
        <f t="shared" si="28"/>
        <v>0</v>
      </c>
      <c r="AL128" s="253">
        <f t="shared" si="29"/>
        <v>1</v>
      </c>
      <c r="AM128" s="242">
        <v>1</v>
      </c>
      <c r="AN128" s="253">
        <f t="shared" si="30"/>
        <v>0</v>
      </c>
      <c r="AO128" s="253">
        <f t="shared" si="31"/>
        <v>0</v>
      </c>
      <c r="AP128" s="253" t="str">
        <f t="shared" si="32"/>
        <v>-</v>
      </c>
      <c r="AQ128" s="249" t="str">
        <f t="shared" si="33"/>
        <v>-</v>
      </c>
      <c r="AR128" s="245"/>
      <c r="AS128" s="244"/>
    </row>
    <row r="129" spans="1:45" x14ac:dyDescent="0.25">
      <c r="A129" s="111">
        <v>734968</v>
      </c>
      <c r="B129" s="100" t="s">
        <v>134</v>
      </c>
      <c r="C129" s="100" t="s">
        <v>438</v>
      </c>
      <c r="D129" s="112">
        <v>7.839999999999999</v>
      </c>
      <c r="E129" s="101">
        <v>24.5</v>
      </c>
      <c r="F129" s="112">
        <v>49</v>
      </c>
      <c r="G129" s="261"/>
      <c r="H129" s="103">
        <v>0</v>
      </c>
      <c r="I129" s="103">
        <v>0</v>
      </c>
      <c r="J129" s="103">
        <v>0</v>
      </c>
      <c r="K129" s="103">
        <v>0</v>
      </c>
      <c r="L129" s="103">
        <v>0</v>
      </c>
      <c r="M129" s="103">
        <v>0</v>
      </c>
      <c r="N129" s="103">
        <v>0</v>
      </c>
      <c r="O129" s="103"/>
      <c r="P129" s="103"/>
      <c r="Q129" s="103"/>
      <c r="R129" s="103"/>
      <c r="S129" s="103"/>
      <c r="T129" s="260"/>
      <c r="U129" s="256">
        <f t="shared" si="22"/>
        <v>7</v>
      </c>
      <c r="V129" s="256">
        <v>3</v>
      </c>
      <c r="W129" s="260"/>
      <c r="X129" s="242">
        <f t="shared" si="23"/>
        <v>0</v>
      </c>
      <c r="Y129" s="247">
        <f t="shared" si="24"/>
        <v>0</v>
      </c>
      <c r="Z129" s="247">
        <f t="shared" si="35"/>
        <v>0</v>
      </c>
      <c r="AA129" s="242">
        <v>1</v>
      </c>
      <c r="AB129" s="242">
        <v>0</v>
      </c>
      <c r="AC129" s="243">
        <f t="shared" si="36"/>
        <v>1</v>
      </c>
      <c r="AD129" s="247" t="str">
        <f t="shared" si="34"/>
        <v>Not Sold</v>
      </c>
      <c r="AE129" s="247">
        <v>14</v>
      </c>
      <c r="AF129" s="247" t="str">
        <f t="shared" si="25"/>
        <v>-</v>
      </c>
      <c r="AG129" s="247">
        <f t="shared" si="26"/>
        <v>0</v>
      </c>
      <c r="AH129" s="248" t="str">
        <f t="shared" si="20"/>
        <v>Not Sold</v>
      </c>
      <c r="AI129" s="249">
        <f t="shared" si="21"/>
        <v>43660</v>
      </c>
      <c r="AJ129" s="249">
        <f t="shared" si="27"/>
        <v>43660</v>
      </c>
      <c r="AK129" s="253">
        <f t="shared" si="28"/>
        <v>0</v>
      </c>
      <c r="AL129" s="253">
        <f t="shared" si="29"/>
        <v>1</v>
      </c>
      <c r="AM129" s="242">
        <v>1</v>
      </c>
      <c r="AN129" s="253">
        <f t="shared" si="30"/>
        <v>0</v>
      </c>
      <c r="AO129" s="253">
        <f t="shared" si="31"/>
        <v>0</v>
      </c>
      <c r="AP129" s="253" t="str">
        <f t="shared" si="32"/>
        <v>-</v>
      </c>
      <c r="AQ129" s="249" t="str">
        <f t="shared" si="33"/>
        <v>-</v>
      </c>
      <c r="AR129" s="245"/>
      <c r="AS129" s="244"/>
    </row>
    <row r="130" spans="1:45" x14ac:dyDescent="0.25">
      <c r="A130" s="111">
        <v>734970</v>
      </c>
      <c r="B130" s="100" t="s">
        <v>135</v>
      </c>
      <c r="C130" s="100" t="s">
        <v>439</v>
      </c>
      <c r="D130" s="112">
        <v>7.84</v>
      </c>
      <c r="E130" s="101">
        <v>24.5</v>
      </c>
      <c r="F130" s="112">
        <v>49</v>
      </c>
      <c r="G130" s="261"/>
      <c r="H130" s="103">
        <v>0</v>
      </c>
      <c r="I130" s="103">
        <v>0</v>
      </c>
      <c r="J130" s="103">
        <v>0</v>
      </c>
      <c r="K130" s="103">
        <v>0</v>
      </c>
      <c r="L130" s="103">
        <v>0</v>
      </c>
      <c r="M130" s="103">
        <v>0</v>
      </c>
      <c r="N130" s="103">
        <v>0</v>
      </c>
      <c r="O130" s="103"/>
      <c r="P130" s="103"/>
      <c r="Q130" s="103"/>
      <c r="R130" s="103"/>
      <c r="S130" s="103"/>
      <c r="T130" s="260"/>
      <c r="U130" s="256">
        <f t="shared" si="22"/>
        <v>7</v>
      </c>
      <c r="V130" s="256">
        <v>3</v>
      </c>
      <c r="W130" s="260"/>
      <c r="X130" s="242">
        <f t="shared" si="23"/>
        <v>0</v>
      </c>
      <c r="Y130" s="247">
        <f t="shared" si="24"/>
        <v>0</v>
      </c>
      <c r="Z130" s="247">
        <f t="shared" si="35"/>
        <v>0</v>
      </c>
      <c r="AA130" s="242">
        <v>1</v>
      </c>
      <c r="AB130" s="242">
        <v>0</v>
      </c>
      <c r="AC130" s="243">
        <f t="shared" si="36"/>
        <v>1</v>
      </c>
      <c r="AD130" s="247" t="str">
        <f t="shared" si="34"/>
        <v>Not Sold</v>
      </c>
      <c r="AE130" s="247">
        <v>14</v>
      </c>
      <c r="AF130" s="247" t="str">
        <f t="shared" si="25"/>
        <v>-</v>
      </c>
      <c r="AG130" s="247">
        <f t="shared" si="26"/>
        <v>0</v>
      </c>
      <c r="AH130" s="248" t="str">
        <f t="shared" si="20"/>
        <v>Not Sold</v>
      </c>
      <c r="AI130" s="249">
        <f t="shared" si="21"/>
        <v>43660</v>
      </c>
      <c r="AJ130" s="249">
        <f t="shared" si="27"/>
        <v>43660</v>
      </c>
      <c r="AK130" s="253">
        <f t="shared" si="28"/>
        <v>0</v>
      </c>
      <c r="AL130" s="253">
        <f t="shared" si="29"/>
        <v>1</v>
      </c>
      <c r="AM130" s="242">
        <v>1</v>
      </c>
      <c r="AN130" s="253">
        <f t="shared" si="30"/>
        <v>0</v>
      </c>
      <c r="AO130" s="253">
        <f t="shared" si="31"/>
        <v>0</v>
      </c>
      <c r="AP130" s="253" t="str">
        <f t="shared" si="32"/>
        <v>-</v>
      </c>
      <c r="AQ130" s="249" t="str">
        <f t="shared" si="33"/>
        <v>-</v>
      </c>
      <c r="AR130" s="245"/>
      <c r="AS130" s="244"/>
    </row>
    <row r="131" spans="1:45" x14ac:dyDescent="0.25">
      <c r="A131" s="111">
        <v>734971</v>
      </c>
      <c r="B131" s="100" t="s">
        <v>136</v>
      </c>
      <c r="C131" s="100" t="s">
        <v>440</v>
      </c>
      <c r="D131" s="112">
        <v>7.6199999999999992</v>
      </c>
      <c r="E131" s="101">
        <v>24.5</v>
      </c>
      <c r="F131" s="112">
        <v>49</v>
      </c>
      <c r="G131" s="261"/>
      <c r="H131" s="103">
        <v>0</v>
      </c>
      <c r="I131" s="103">
        <v>0</v>
      </c>
      <c r="J131" s="103">
        <v>0</v>
      </c>
      <c r="K131" s="103">
        <v>0</v>
      </c>
      <c r="L131" s="103">
        <v>0</v>
      </c>
      <c r="M131" s="103">
        <v>0</v>
      </c>
      <c r="N131" s="103">
        <v>0</v>
      </c>
      <c r="O131" s="103"/>
      <c r="P131" s="103"/>
      <c r="Q131" s="103"/>
      <c r="R131" s="103"/>
      <c r="S131" s="103"/>
      <c r="T131" s="260"/>
      <c r="U131" s="256">
        <f t="shared" si="22"/>
        <v>7</v>
      </c>
      <c r="V131" s="256">
        <v>3</v>
      </c>
      <c r="W131" s="260"/>
      <c r="X131" s="242">
        <f t="shared" si="23"/>
        <v>0</v>
      </c>
      <c r="Y131" s="247">
        <f t="shared" si="24"/>
        <v>0</v>
      </c>
      <c r="Z131" s="247">
        <f t="shared" si="35"/>
        <v>0</v>
      </c>
      <c r="AA131" s="242">
        <v>1</v>
      </c>
      <c r="AB131" s="242">
        <v>0</v>
      </c>
      <c r="AC131" s="243">
        <f t="shared" si="36"/>
        <v>1</v>
      </c>
      <c r="AD131" s="247" t="str">
        <f t="shared" si="34"/>
        <v>Not Sold</v>
      </c>
      <c r="AE131" s="247">
        <v>14</v>
      </c>
      <c r="AF131" s="247" t="str">
        <f t="shared" si="25"/>
        <v>-</v>
      </c>
      <c r="AG131" s="247">
        <f t="shared" si="26"/>
        <v>0</v>
      </c>
      <c r="AH131" s="248" t="str">
        <f t="shared" si="20"/>
        <v>Not Sold</v>
      </c>
      <c r="AI131" s="249">
        <f t="shared" si="21"/>
        <v>43660</v>
      </c>
      <c r="AJ131" s="249">
        <f t="shared" si="27"/>
        <v>43660</v>
      </c>
      <c r="AK131" s="253">
        <f t="shared" si="28"/>
        <v>0</v>
      </c>
      <c r="AL131" s="253">
        <f t="shared" si="29"/>
        <v>1</v>
      </c>
      <c r="AM131" s="242">
        <v>1</v>
      </c>
      <c r="AN131" s="253">
        <f t="shared" si="30"/>
        <v>0</v>
      </c>
      <c r="AO131" s="253">
        <f t="shared" si="31"/>
        <v>0</v>
      </c>
      <c r="AP131" s="253" t="str">
        <f t="shared" si="32"/>
        <v>-</v>
      </c>
      <c r="AQ131" s="249" t="str">
        <f t="shared" si="33"/>
        <v>-</v>
      </c>
      <c r="AR131" s="245"/>
      <c r="AS131" s="244"/>
    </row>
    <row r="132" spans="1:45" x14ac:dyDescent="0.25">
      <c r="A132" s="111">
        <v>734973</v>
      </c>
      <c r="B132" s="100" t="s">
        <v>137</v>
      </c>
      <c r="C132" s="100" t="s">
        <v>441</v>
      </c>
      <c r="D132" s="112">
        <v>7.62</v>
      </c>
      <c r="E132" s="101">
        <v>24.5</v>
      </c>
      <c r="F132" s="112">
        <v>49</v>
      </c>
      <c r="G132" s="261"/>
      <c r="H132" s="103">
        <v>0</v>
      </c>
      <c r="I132" s="103">
        <v>0</v>
      </c>
      <c r="J132" s="103">
        <v>0</v>
      </c>
      <c r="K132" s="103">
        <v>0</v>
      </c>
      <c r="L132" s="103">
        <v>0</v>
      </c>
      <c r="M132" s="103">
        <v>0</v>
      </c>
      <c r="N132" s="103">
        <v>0</v>
      </c>
      <c r="O132" s="103"/>
      <c r="P132" s="103"/>
      <c r="Q132" s="103"/>
      <c r="R132" s="103"/>
      <c r="S132" s="103"/>
      <c r="T132" s="260"/>
      <c r="U132" s="256">
        <f t="shared" si="22"/>
        <v>7</v>
      </c>
      <c r="V132" s="256">
        <v>3</v>
      </c>
      <c r="W132" s="260"/>
      <c r="X132" s="242">
        <f t="shared" si="23"/>
        <v>0</v>
      </c>
      <c r="Y132" s="247">
        <f t="shared" si="24"/>
        <v>0</v>
      </c>
      <c r="Z132" s="247">
        <f t="shared" si="35"/>
        <v>0</v>
      </c>
      <c r="AA132" s="242">
        <v>1</v>
      </c>
      <c r="AB132" s="242">
        <v>0</v>
      </c>
      <c r="AC132" s="243">
        <f t="shared" si="36"/>
        <v>1</v>
      </c>
      <c r="AD132" s="247" t="str">
        <f t="shared" si="34"/>
        <v>Not Sold</v>
      </c>
      <c r="AE132" s="247">
        <v>14</v>
      </c>
      <c r="AF132" s="247" t="str">
        <f t="shared" si="25"/>
        <v>-</v>
      </c>
      <c r="AG132" s="247">
        <f t="shared" si="26"/>
        <v>0</v>
      </c>
      <c r="AH132" s="248" t="str">
        <f t="shared" si="20"/>
        <v>Not Sold</v>
      </c>
      <c r="AI132" s="249">
        <f t="shared" si="21"/>
        <v>43660</v>
      </c>
      <c r="AJ132" s="249">
        <f t="shared" si="27"/>
        <v>43660</v>
      </c>
      <c r="AK132" s="253">
        <f t="shared" si="28"/>
        <v>0</v>
      </c>
      <c r="AL132" s="253">
        <f t="shared" si="29"/>
        <v>1</v>
      </c>
      <c r="AM132" s="242">
        <v>1</v>
      </c>
      <c r="AN132" s="253">
        <f t="shared" si="30"/>
        <v>0</v>
      </c>
      <c r="AO132" s="253">
        <f t="shared" si="31"/>
        <v>0</v>
      </c>
      <c r="AP132" s="253" t="str">
        <f t="shared" si="32"/>
        <v>-</v>
      </c>
      <c r="AQ132" s="249" t="str">
        <f t="shared" si="33"/>
        <v>-</v>
      </c>
      <c r="AR132" s="245"/>
      <c r="AS132" s="244"/>
    </row>
    <row r="133" spans="1:45" x14ac:dyDescent="0.25">
      <c r="A133" s="111">
        <v>734975</v>
      </c>
      <c r="B133" s="100" t="s">
        <v>138</v>
      </c>
      <c r="C133" s="100" t="s">
        <v>442</v>
      </c>
      <c r="D133" s="112">
        <v>7.7100000000000009</v>
      </c>
      <c r="E133" s="101">
        <v>24.5</v>
      </c>
      <c r="F133" s="112">
        <v>49</v>
      </c>
      <c r="G133" s="261"/>
      <c r="H133" s="103">
        <v>0</v>
      </c>
      <c r="I133" s="103">
        <v>0</v>
      </c>
      <c r="J133" s="103">
        <v>0</v>
      </c>
      <c r="K133" s="103">
        <v>0</v>
      </c>
      <c r="L133" s="103">
        <v>0</v>
      </c>
      <c r="M133" s="103">
        <v>0</v>
      </c>
      <c r="N133" s="103">
        <v>0</v>
      </c>
      <c r="O133" s="103"/>
      <c r="P133" s="103"/>
      <c r="Q133" s="103"/>
      <c r="R133" s="103"/>
      <c r="S133" s="103"/>
      <c r="T133" s="260"/>
      <c r="U133" s="256">
        <f t="shared" si="22"/>
        <v>7</v>
      </c>
      <c r="V133" s="256">
        <v>3</v>
      </c>
      <c r="W133" s="260"/>
      <c r="X133" s="242">
        <f t="shared" si="23"/>
        <v>0</v>
      </c>
      <c r="Y133" s="247">
        <f t="shared" si="24"/>
        <v>0</v>
      </c>
      <c r="Z133" s="247">
        <f t="shared" si="35"/>
        <v>0</v>
      </c>
      <c r="AA133" s="242">
        <v>1</v>
      </c>
      <c r="AB133" s="242">
        <v>0</v>
      </c>
      <c r="AC133" s="243">
        <f t="shared" si="36"/>
        <v>1</v>
      </c>
      <c r="AD133" s="247" t="str">
        <f t="shared" si="34"/>
        <v>Not Sold</v>
      </c>
      <c r="AE133" s="247">
        <v>14</v>
      </c>
      <c r="AF133" s="247" t="str">
        <f t="shared" si="25"/>
        <v>-</v>
      </c>
      <c r="AG133" s="247">
        <f t="shared" si="26"/>
        <v>0</v>
      </c>
      <c r="AH133" s="248" t="str">
        <f t="shared" ref="AH133:AH196" si="37">IFERROR(AD133+$D$1,"Not Sold")</f>
        <v>Not Sold</v>
      </c>
      <c r="AI133" s="249">
        <f t="shared" ref="AI133:AI196" si="38">$D$1+AE133</f>
        <v>43660</v>
      </c>
      <c r="AJ133" s="249">
        <f t="shared" si="27"/>
        <v>43660</v>
      </c>
      <c r="AK133" s="253">
        <f t="shared" si="28"/>
        <v>0</v>
      </c>
      <c r="AL133" s="253">
        <f t="shared" si="29"/>
        <v>1</v>
      </c>
      <c r="AM133" s="242">
        <v>1</v>
      </c>
      <c r="AN133" s="253">
        <f t="shared" si="30"/>
        <v>0</v>
      </c>
      <c r="AO133" s="253">
        <f t="shared" si="31"/>
        <v>0</v>
      </c>
      <c r="AP133" s="253" t="str">
        <f t="shared" si="32"/>
        <v>-</v>
      </c>
      <c r="AQ133" s="249" t="str">
        <f t="shared" si="33"/>
        <v>-</v>
      </c>
      <c r="AR133" s="245"/>
      <c r="AS133" s="244"/>
    </row>
    <row r="134" spans="1:45" x14ac:dyDescent="0.25">
      <c r="A134" s="111">
        <v>734976</v>
      </c>
      <c r="B134" s="100" t="s">
        <v>139</v>
      </c>
      <c r="C134" s="100" t="s">
        <v>443</v>
      </c>
      <c r="D134" s="112">
        <v>14.32</v>
      </c>
      <c r="E134" s="101">
        <v>39.5</v>
      </c>
      <c r="F134" s="112">
        <v>79</v>
      </c>
      <c r="G134" s="261"/>
      <c r="H134" s="103">
        <v>0</v>
      </c>
      <c r="I134" s="103">
        <v>0</v>
      </c>
      <c r="J134" s="103">
        <v>0</v>
      </c>
      <c r="K134" s="103">
        <v>0</v>
      </c>
      <c r="L134" s="103">
        <v>0</v>
      </c>
      <c r="M134" s="103">
        <v>0</v>
      </c>
      <c r="N134" s="103">
        <v>0</v>
      </c>
      <c r="O134" s="103"/>
      <c r="P134" s="103"/>
      <c r="Q134" s="103"/>
      <c r="R134" s="103"/>
      <c r="S134" s="103"/>
      <c r="T134" s="260"/>
      <c r="U134" s="256">
        <f t="shared" ref="U134:U197" si="39">COUNT(H134:S134)</f>
        <v>7</v>
      </c>
      <c r="V134" s="256">
        <v>3</v>
      </c>
      <c r="W134" s="260"/>
      <c r="X134" s="242">
        <f t="shared" ref="X134:X197" si="40">SUM(H134:S134)</f>
        <v>0</v>
      </c>
      <c r="Y134" s="247">
        <f t="shared" ref="Y134:Y197" si="41">X134/(((U134-1)*30)+(V134*7))</f>
        <v>0</v>
      </c>
      <c r="Z134" s="247">
        <f t="shared" si="35"/>
        <v>0</v>
      </c>
      <c r="AA134" s="242">
        <v>1</v>
      </c>
      <c r="AB134" s="242">
        <v>0</v>
      </c>
      <c r="AC134" s="243">
        <f t="shared" si="36"/>
        <v>1</v>
      </c>
      <c r="AD134" s="247" t="str">
        <f t="shared" si="34"/>
        <v>Not Sold</v>
      </c>
      <c r="AE134" s="247">
        <v>14</v>
      </c>
      <c r="AF134" s="247" t="str">
        <f t="shared" ref="AF134:AF197" si="42">IFERROR(AD134-AE134,"-")</f>
        <v>-</v>
      </c>
      <c r="AG134" s="247">
        <f t="shared" ref="AG134:AG197" si="43">Z134*4</f>
        <v>0</v>
      </c>
      <c r="AH134" s="248" t="str">
        <f t="shared" si="37"/>
        <v>Not Sold</v>
      </c>
      <c r="AI134" s="249">
        <f t="shared" si="38"/>
        <v>43660</v>
      </c>
      <c r="AJ134" s="249">
        <f t="shared" ref="AJ134:AJ197" si="44">MAX(AH134,AI134)</f>
        <v>43660</v>
      </c>
      <c r="AK134" s="253">
        <f t="shared" ref="AK134:AK197" si="45">Y134*AE134</f>
        <v>0</v>
      </c>
      <c r="AL134" s="253">
        <f t="shared" ref="AL134:AL197" si="46">AC134-AK134</f>
        <v>1</v>
      </c>
      <c r="AM134" s="242">
        <v>1</v>
      </c>
      <c r="AN134" s="253">
        <f t="shared" ref="AN134:AN197" si="47">IF(AG134-AL134&lt;1,0,AG134-AL134)</f>
        <v>0</v>
      </c>
      <c r="AO134" s="253">
        <f t="shared" ref="AO134:AO197" si="48">AN134*D134</f>
        <v>0</v>
      </c>
      <c r="AP134" s="253" t="str">
        <f t="shared" ref="AP134:AP197" si="49">IFERROR(AN134/Y134,"-")</f>
        <v>-</v>
      </c>
      <c r="AQ134" s="249" t="str">
        <f t="shared" ref="AQ134:AQ197" si="50">IFERROR(AP134+AJ134,"-")</f>
        <v>-</v>
      </c>
      <c r="AR134" s="245"/>
      <c r="AS134" s="244"/>
    </row>
    <row r="135" spans="1:45" x14ac:dyDescent="0.25">
      <c r="A135" s="111">
        <v>734981</v>
      </c>
      <c r="B135" s="100" t="s">
        <v>140</v>
      </c>
      <c r="C135" s="100" t="s">
        <v>444</v>
      </c>
      <c r="D135" s="112">
        <v>14.320000000000004</v>
      </c>
      <c r="E135" s="101">
        <v>39.5</v>
      </c>
      <c r="F135" s="112">
        <v>79</v>
      </c>
      <c r="G135" s="261"/>
      <c r="H135" s="103">
        <v>0</v>
      </c>
      <c r="I135" s="103">
        <v>0</v>
      </c>
      <c r="J135" s="103">
        <v>0</v>
      </c>
      <c r="K135" s="103">
        <v>0</v>
      </c>
      <c r="L135" s="103">
        <v>0</v>
      </c>
      <c r="M135" s="103">
        <v>0</v>
      </c>
      <c r="N135" s="103">
        <v>0</v>
      </c>
      <c r="O135" s="103"/>
      <c r="P135" s="103"/>
      <c r="Q135" s="103"/>
      <c r="R135" s="103"/>
      <c r="S135" s="103"/>
      <c r="T135" s="260"/>
      <c r="U135" s="256">
        <f t="shared" si="39"/>
        <v>7</v>
      </c>
      <c r="V135" s="256">
        <v>3</v>
      </c>
      <c r="W135" s="260"/>
      <c r="X135" s="242">
        <f t="shared" si="40"/>
        <v>0</v>
      </c>
      <c r="Y135" s="247">
        <f t="shared" si="41"/>
        <v>0</v>
      </c>
      <c r="Z135" s="247">
        <f t="shared" si="35"/>
        <v>0</v>
      </c>
      <c r="AA135" s="242">
        <v>1</v>
      </c>
      <c r="AB135" s="242">
        <v>0</v>
      </c>
      <c r="AC135" s="243">
        <f t="shared" si="36"/>
        <v>1</v>
      </c>
      <c r="AD135" s="247" t="str">
        <f t="shared" si="34"/>
        <v>Not Sold</v>
      </c>
      <c r="AE135" s="247">
        <v>14</v>
      </c>
      <c r="AF135" s="247" t="str">
        <f t="shared" si="42"/>
        <v>-</v>
      </c>
      <c r="AG135" s="247">
        <f t="shared" si="43"/>
        <v>0</v>
      </c>
      <c r="AH135" s="248" t="str">
        <f t="shared" si="37"/>
        <v>Not Sold</v>
      </c>
      <c r="AI135" s="249">
        <f t="shared" si="38"/>
        <v>43660</v>
      </c>
      <c r="AJ135" s="249">
        <f t="shared" si="44"/>
        <v>43660</v>
      </c>
      <c r="AK135" s="253">
        <f t="shared" si="45"/>
        <v>0</v>
      </c>
      <c r="AL135" s="253">
        <f t="shared" si="46"/>
        <v>1</v>
      </c>
      <c r="AM135" s="242">
        <v>1</v>
      </c>
      <c r="AN135" s="253">
        <f t="shared" si="47"/>
        <v>0</v>
      </c>
      <c r="AO135" s="253">
        <f t="shared" si="48"/>
        <v>0</v>
      </c>
      <c r="AP135" s="253" t="str">
        <f t="shared" si="49"/>
        <v>-</v>
      </c>
      <c r="AQ135" s="249" t="str">
        <f t="shared" si="50"/>
        <v>-</v>
      </c>
      <c r="AR135" s="245"/>
      <c r="AS135" s="244"/>
    </row>
    <row r="136" spans="1:45" x14ac:dyDescent="0.25">
      <c r="A136" s="99">
        <v>735669</v>
      </c>
      <c r="B136" s="116" t="s">
        <v>141</v>
      </c>
      <c r="C136" s="116" t="s">
        <v>420</v>
      </c>
      <c r="D136" s="112">
        <v>11.760000000000002</v>
      </c>
      <c r="E136" s="101">
        <v>24.5</v>
      </c>
      <c r="F136" s="112">
        <v>49</v>
      </c>
      <c r="G136" s="261"/>
      <c r="H136" s="103">
        <v>0</v>
      </c>
      <c r="I136" s="103">
        <v>3</v>
      </c>
      <c r="J136" s="103">
        <v>2</v>
      </c>
      <c r="K136" s="103">
        <v>2</v>
      </c>
      <c r="L136" s="103">
        <v>0</v>
      </c>
      <c r="M136" s="103">
        <v>2</v>
      </c>
      <c r="N136" s="103">
        <v>0</v>
      </c>
      <c r="O136" s="103"/>
      <c r="P136" s="103"/>
      <c r="Q136" s="103"/>
      <c r="R136" s="103"/>
      <c r="S136" s="103"/>
      <c r="T136" s="260"/>
      <c r="U136" s="256">
        <f t="shared" si="39"/>
        <v>7</v>
      </c>
      <c r="V136" s="256">
        <v>3</v>
      </c>
      <c r="W136" s="260"/>
      <c r="X136" s="242">
        <f t="shared" si="40"/>
        <v>9</v>
      </c>
      <c r="Y136" s="247">
        <f t="shared" si="41"/>
        <v>4.4776119402985072E-2</v>
      </c>
      <c r="Z136" s="247">
        <f t="shared" si="35"/>
        <v>1.3432835820895521</v>
      </c>
      <c r="AA136" s="242">
        <v>1</v>
      </c>
      <c r="AB136" s="242">
        <v>0</v>
      </c>
      <c r="AC136" s="243">
        <f t="shared" si="36"/>
        <v>1</v>
      </c>
      <c r="AD136" s="247">
        <f t="shared" si="34"/>
        <v>22.333333333333336</v>
      </c>
      <c r="AE136" s="247">
        <v>14</v>
      </c>
      <c r="AF136" s="247">
        <f t="shared" si="42"/>
        <v>8.3333333333333357</v>
      </c>
      <c r="AG136" s="247">
        <f t="shared" si="43"/>
        <v>5.3731343283582085</v>
      </c>
      <c r="AH136" s="248">
        <f t="shared" si="37"/>
        <v>43668.333333333336</v>
      </c>
      <c r="AI136" s="249">
        <f t="shared" si="38"/>
        <v>43660</v>
      </c>
      <c r="AJ136" s="249">
        <f t="shared" si="44"/>
        <v>43668.333333333336</v>
      </c>
      <c r="AK136" s="253">
        <f t="shared" si="45"/>
        <v>0.62686567164179097</v>
      </c>
      <c r="AL136" s="253">
        <f t="shared" si="46"/>
        <v>0.37313432835820903</v>
      </c>
      <c r="AM136" s="242">
        <v>1</v>
      </c>
      <c r="AN136" s="253">
        <f t="shared" si="47"/>
        <v>4.9999999999999991</v>
      </c>
      <c r="AO136" s="253">
        <f t="shared" si="48"/>
        <v>58.8</v>
      </c>
      <c r="AP136" s="253">
        <f t="shared" si="49"/>
        <v>111.66666666666666</v>
      </c>
      <c r="AQ136" s="249">
        <f t="shared" si="50"/>
        <v>43780</v>
      </c>
      <c r="AR136" s="245"/>
      <c r="AS136" s="244"/>
    </row>
    <row r="137" spans="1:45" x14ac:dyDescent="0.25">
      <c r="A137" s="99">
        <v>735670</v>
      </c>
      <c r="B137" s="100" t="s">
        <v>142</v>
      </c>
      <c r="C137" s="100" t="s">
        <v>445</v>
      </c>
      <c r="D137" s="112">
        <v>7.44</v>
      </c>
      <c r="E137" s="101">
        <v>44.5</v>
      </c>
      <c r="F137" s="112">
        <v>99</v>
      </c>
      <c r="G137" s="261"/>
      <c r="H137" s="103">
        <v>4</v>
      </c>
      <c r="I137" s="103">
        <v>12</v>
      </c>
      <c r="J137" s="103">
        <v>26</v>
      </c>
      <c r="K137" s="103">
        <v>16</v>
      </c>
      <c r="L137" s="103">
        <v>3</v>
      </c>
      <c r="M137" s="103">
        <v>2</v>
      </c>
      <c r="N137" s="103">
        <v>0</v>
      </c>
      <c r="O137" s="103"/>
      <c r="P137" s="103"/>
      <c r="Q137" s="103"/>
      <c r="R137" s="103"/>
      <c r="S137" s="103"/>
      <c r="T137" s="260"/>
      <c r="U137" s="256">
        <f t="shared" si="39"/>
        <v>7</v>
      </c>
      <c r="V137" s="256">
        <v>3</v>
      </c>
      <c r="W137" s="260"/>
      <c r="X137" s="242">
        <f t="shared" si="40"/>
        <v>63</v>
      </c>
      <c r="Y137" s="247">
        <f t="shared" si="41"/>
        <v>0.31343283582089554</v>
      </c>
      <c r="Z137" s="247">
        <f t="shared" si="35"/>
        <v>9.4029850746268657</v>
      </c>
      <c r="AA137" s="242">
        <v>1</v>
      </c>
      <c r="AB137" s="242">
        <v>16</v>
      </c>
      <c r="AC137" s="243">
        <f t="shared" si="36"/>
        <v>17</v>
      </c>
      <c r="AD137" s="247">
        <f t="shared" si="34"/>
        <v>54.238095238095234</v>
      </c>
      <c r="AE137" s="247">
        <v>14</v>
      </c>
      <c r="AF137" s="247">
        <f t="shared" si="42"/>
        <v>40.238095238095234</v>
      </c>
      <c r="AG137" s="247">
        <f t="shared" si="43"/>
        <v>37.611940298507463</v>
      </c>
      <c r="AH137" s="248">
        <f t="shared" si="37"/>
        <v>43700.238095238092</v>
      </c>
      <c r="AI137" s="249">
        <f t="shared" si="38"/>
        <v>43660</v>
      </c>
      <c r="AJ137" s="249">
        <f t="shared" si="44"/>
        <v>43700.238095238092</v>
      </c>
      <c r="AK137" s="253">
        <f t="shared" si="45"/>
        <v>4.3880597014925371</v>
      </c>
      <c r="AL137" s="253">
        <f t="shared" si="46"/>
        <v>12.611940298507463</v>
      </c>
      <c r="AM137" s="242">
        <v>1</v>
      </c>
      <c r="AN137" s="253">
        <f t="shared" si="47"/>
        <v>25</v>
      </c>
      <c r="AO137" s="253">
        <f t="shared" si="48"/>
        <v>186</v>
      </c>
      <c r="AP137" s="253">
        <f t="shared" si="49"/>
        <v>79.761904761904759</v>
      </c>
      <c r="AQ137" s="249">
        <f t="shared" si="50"/>
        <v>43780</v>
      </c>
      <c r="AR137" s="245"/>
      <c r="AS137" s="244"/>
    </row>
    <row r="138" spans="1:45" x14ac:dyDescent="0.25">
      <c r="A138" s="99">
        <v>738068</v>
      </c>
      <c r="B138" s="100" t="s">
        <v>143</v>
      </c>
      <c r="C138" s="100" t="s">
        <v>446</v>
      </c>
      <c r="D138" s="112">
        <v>28.72</v>
      </c>
      <c r="E138" s="101">
        <v>59.5</v>
      </c>
      <c r="F138" s="112">
        <v>129</v>
      </c>
      <c r="G138" s="261"/>
      <c r="H138" s="103">
        <v>0</v>
      </c>
      <c r="I138" s="103">
        <v>1</v>
      </c>
      <c r="J138" s="103">
        <v>0</v>
      </c>
      <c r="K138" s="103">
        <v>0</v>
      </c>
      <c r="L138" s="103">
        <v>0</v>
      </c>
      <c r="M138" s="103">
        <v>0</v>
      </c>
      <c r="N138" s="103">
        <v>0</v>
      </c>
      <c r="O138" s="103"/>
      <c r="P138" s="103"/>
      <c r="Q138" s="103"/>
      <c r="R138" s="103"/>
      <c r="S138" s="103"/>
      <c r="T138" s="260"/>
      <c r="U138" s="256">
        <f t="shared" si="39"/>
        <v>7</v>
      </c>
      <c r="V138" s="256">
        <v>3</v>
      </c>
      <c r="W138" s="260"/>
      <c r="X138" s="242">
        <f t="shared" si="40"/>
        <v>1</v>
      </c>
      <c r="Y138" s="247">
        <f t="shared" si="41"/>
        <v>4.9751243781094526E-3</v>
      </c>
      <c r="Z138" s="247">
        <f t="shared" si="35"/>
        <v>0.14925373134328357</v>
      </c>
      <c r="AA138" s="242">
        <v>1</v>
      </c>
      <c r="AB138" s="242">
        <v>0</v>
      </c>
      <c r="AC138" s="243">
        <f t="shared" si="36"/>
        <v>1</v>
      </c>
      <c r="AD138" s="247">
        <f t="shared" si="34"/>
        <v>201</v>
      </c>
      <c r="AE138" s="247">
        <v>14</v>
      </c>
      <c r="AF138" s="247">
        <f t="shared" si="42"/>
        <v>187</v>
      </c>
      <c r="AG138" s="247">
        <f t="shared" si="43"/>
        <v>0.59701492537313428</v>
      </c>
      <c r="AH138" s="248">
        <f t="shared" si="37"/>
        <v>43847</v>
      </c>
      <c r="AI138" s="249">
        <f t="shared" si="38"/>
        <v>43660</v>
      </c>
      <c r="AJ138" s="249">
        <f t="shared" si="44"/>
        <v>43847</v>
      </c>
      <c r="AK138" s="253">
        <f t="shared" si="45"/>
        <v>6.965174129353234E-2</v>
      </c>
      <c r="AL138" s="253">
        <f t="shared" si="46"/>
        <v>0.93034825870646765</v>
      </c>
      <c r="AM138" s="242">
        <v>1</v>
      </c>
      <c r="AN138" s="253">
        <f t="shared" si="47"/>
        <v>0</v>
      </c>
      <c r="AO138" s="253">
        <f t="shared" si="48"/>
        <v>0</v>
      </c>
      <c r="AP138" s="253">
        <f t="shared" si="49"/>
        <v>0</v>
      </c>
      <c r="AQ138" s="249">
        <f t="shared" si="50"/>
        <v>43847</v>
      </c>
      <c r="AR138" s="245"/>
      <c r="AS138" s="244"/>
    </row>
    <row r="139" spans="1:45" x14ac:dyDescent="0.25">
      <c r="A139" s="99">
        <v>738069</v>
      </c>
      <c r="B139" s="100" t="s">
        <v>144</v>
      </c>
      <c r="C139" s="100" t="s">
        <v>447</v>
      </c>
      <c r="D139" s="112">
        <v>28.719999999999995</v>
      </c>
      <c r="E139" s="101">
        <v>59.5</v>
      </c>
      <c r="F139" s="112">
        <v>129</v>
      </c>
      <c r="G139" s="261"/>
      <c r="H139" s="103">
        <v>0</v>
      </c>
      <c r="I139" s="103">
        <v>0</v>
      </c>
      <c r="J139" s="103">
        <v>0</v>
      </c>
      <c r="K139" s="103">
        <v>0</v>
      </c>
      <c r="L139" s="103">
        <v>0</v>
      </c>
      <c r="M139" s="103">
        <v>0</v>
      </c>
      <c r="N139" s="103">
        <v>0</v>
      </c>
      <c r="O139" s="103"/>
      <c r="P139" s="103"/>
      <c r="Q139" s="103"/>
      <c r="R139" s="103"/>
      <c r="S139" s="103"/>
      <c r="T139" s="260"/>
      <c r="U139" s="256">
        <f t="shared" si="39"/>
        <v>7</v>
      </c>
      <c r="V139" s="256">
        <v>3</v>
      </c>
      <c r="W139" s="260"/>
      <c r="X139" s="242">
        <f t="shared" si="40"/>
        <v>0</v>
      </c>
      <c r="Y139" s="247">
        <f t="shared" si="41"/>
        <v>0</v>
      </c>
      <c r="Z139" s="247">
        <f t="shared" si="35"/>
        <v>0</v>
      </c>
      <c r="AA139" s="242">
        <v>1</v>
      </c>
      <c r="AB139" s="242">
        <v>0</v>
      </c>
      <c r="AC139" s="243">
        <f t="shared" si="36"/>
        <v>1</v>
      </c>
      <c r="AD139" s="247" t="str">
        <f t="shared" si="34"/>
        <v>Not Sold</v>
      </c>
      <c r="AE139" s="247">
        <v>14</v>
      </c>
      <c r="AF139" s="247" t="str">
        <f t="shared" si="42"/>
        <v>-</v>
      </c>
      <c r="AG139" s="247">
        <f t="shared" si="43"/>
        <v>0</v>
      </c>
      <c r="AH139" s="248" t="str">
        <f t="shared" si="37"/>
        <v>Not Sold</v>
      </c>
      <c r="AI139" s="249">
        <f t="shared" si="38"/>
        <v>43660</v>
      </c>
      <c r="AJ139" s="249">
        <f t="shared" si="44"/>
        <v>43660</v>
      </c>
      <c r="AK139" s="253">
        <f t="shared" si="45"/>
        <v>0</v>
      </c>
      <c r="AL139" s="253">
        <f t="shared" si="46"/>
        <v>1</v>
      </c>
      <c r="AM139" s="242">
        <v>1</v>
      </c>
      <c r="AN139" s="253">
        <f t="shared" si="47"/>
        <v>0</v>
      </c>
      <c r="AO139" s="253">
        <f t="shared" si="48"/>
        <v>0</v>
      </c>
      <c r="AP139" s="253" t="str">
        <f t="shared" si="49"/>
        <v>-</v>
      </c>
      <c r="AQ139" s="249" t="str">
        <f t="shared" si="50"/>
        <v>-</v>
      </c>
      <c r="AR139" s="245"/>
      <c r="AS139" s="244"/>
    </row>
    <row r="140" spans="1:45" x14ac:dyDescent="0.25">
      <c r="A140" s="99">
        <v>738071</v>
      </c>
      <c r="B140" s="100" t="s">
        <v>145</v>
      </c>
      <c r="C140" s="100" t="s">
        <v>448</v>
      </c>
      <c r="D140" s="112">
        <v>12.619999999999996</v>
      </c>
      <c r="E140" s="101">
        <v>24.5</v>
      </c>
      <c r="F140" s="112">
        <v>49</v>
      </c>
      <c r="G140" s="261"/>
      <c r="H140" s="103">
        <v>2</v>
      </c>
      <c r="I140" s="103">
        <v>0</v>
      </c>
      <c r="J140" s="103">
        <v>0</v>
      </c>
      <c r="K140" s="103">
        <v>0</v>
      </c>
      <c r="L140" s="103">
        <v>0</v>
      </c>
      <c r="M140" s="103">
        <v>0</v>
      </c>
      <c r="N140" s="103">
        <v>0</v>
      </c>
      <c r="O140" s="103"/>
      <c r="P140" s="103"/>
      <c r="Q140" s="103"/>
      <c r="R140" s="103"/>
      <c r="S140" s="103"/>
      <c r="T140" s="260"/>
      <c r="U140" s="256">
        <f t="shared" si="39"/>
        <v>7</v>
      </c>
      <c r="V140" s="256">
        <v>3</v>
      </c>
      <c r="W140" s="260"/>
      <c r="X140" s="242">
        <f t="shared" si="40"/>
        <v>2</v>
      </c>
      <c r="Y140" s="247">
        <f t="shared" si="41"/>
        <v>9.9502487562189053E-3</v>
      </c>
      <c r="Z140" s="247">
        <f t="shared" si="35"/>
        <v>0.29850746268656714</v>
      </c>
      <c r="AA140" s="242">
        <v>1</v>
      </c>
      <c r="AB140" s="242">
        <v>0</v>
      </c>
      <c r="AC140" s="243">
        <f t="shared" si="36"/>
        <v>1</v>
      </c>
      <c r="AD140" s="247">
        <f t="shared" si="34"/>
        <v>100.5</v>
      </c>
      <c r="AE140" s="247">
        <v>14</v>
      </c>
      <c r="AF140" s="247">
        <f t="shared" si="42"/>
        <v>86.5</v>
      </c>
      <c r="AG140" s="247">
        <f t="shared" si="43"/>
        <v>1.1940298507462686</v>
      </c>
      <c r="AH140" s="248">
        <f t="shared" si="37"/>
        <v>43746.5</v>
      </c>
      <c r="AI140" s="249">
        <f t="shared" si="38"/>
        <v>43660</v>
      </c>
      <c r="AJ140" s="249">
        <f t="shared" si="44"/>
        <v>43746.5</v>
      </c>
      <c r="AK140" s="253">
        <f t="shared" si="45"/>
        <v>0.13930348258706468</v>
      </c>
      <c r="AL140" s="253">
        <f t="shared" si="46"/>
        <v>0.86069651741293529</v>
      </c>
      <c r="AM140" s="242">
        <v>1</v>
      </c>
      <c r="AN140" s="253">
        <f t="shared" si="47"/>
        <v>0</v>
      </c>
      <c r="AO140" s="253">
        <f t="shared" si="48"/>
        <v>0</v>
      </c>
      <c r="AP140" s="253">
        <f t="shared" si="49"/>
        <v>0</v>
      </c>
      <c r="AQ140" s="249">
        <f t="shared" si="50"/>
        <v>43746.5</v>
      </c>
      <c r="AR140" s="245"/>
      <c r="AS140" s="244"/>
    </row>
    <row r="141" spans="1:45" x14ac:dyDescent="0.25">
      <c r="A141" s="99">
        <v>738072</v>
      </c>
      <c r="B141" s="100" t="s">
        <v>146</v>
      </c>
      <c r="C141" s="100" t="s">
        <v>449</v>
      </c>
      <c r="D141" s="112">
        <v>12.62</v>
      </c>
      <c r="E141" s="101">
        <v>24.5</v>
      </c>
      <c r="F141" s="112">
        <v>49</v>
      </c>
      <c r="G141" s="261"/>
      <c r="H141" s="103">
        <v>2</v>
      </c>
      <c r="I141" s="103">
        <v>0</v>
      </c>
      <c r="J141" s="103">
        <v>0</v>
      </c>
      <c r="K141" s="103">
        <v>0</v>
      </c>
      <c r="L141" s="103">
        <v>1</v>
      </c>
      <c r="M141" s="103">
        <v>0</v>
      </c>
      <c r="N141" s="103">
        <v>0</v>
      </c>
      <c r="O141" s="103"/>
      <c r="P141" s="103"/>
      <c r="Q141" s="103"/>
      <c r="R141" s="103"/>
      <c r="S141" s="103"/>
      <c r="T141" s="260"/>
      <c r="U141" s="256">
        <f t="shared" si="39"/>
        <v>7</v>
      </c>
      <c r="V141" s="256">
        <v>3</v>
      </c>
      <c r="W141" s="260"/>
      <c r="X141" s="242">
        <f t="shared" si="40"/>
        <v>3</v>
      </c>
      <c r="Y141" s="247">
        <f t="shared" si="41"/>
        <v>1.4925373134328358E-2</v>
      </c>
      <c r="Z141" s="247">
        <f t="shared" si="35"/>
        <v>0.44776119402985076</v>
      </c>
      <c r="AA141" s="242">
        <v>1</v>
      </c>
      <c r="AB141" s="242">
        <v>0</v>
      </c>
      <c r="AC141" s="243">
        <f t="shared" si="36"/>
        <v>1</v>
      </c>
      <c r="AD141" s="247">
        <f t="shared" si="34"/>
        <v>67</v>
      </c>
      <c r="AE141" s="247">
        <v>14</v>
      </c>
      <c r="AF141" s="247">
        <f t="shared" si="42"/>
        <v>53</v>
      </c>
      <c r="AG141" s="247">
        <f t="shared" si="43"/>
        <v>1.791044776119403</v>
      </c>
      <c r="AH141" s="248">
        <f t="shared" si="37"/>
        <v>43713</v>
      </c>
      <c r="AI141" s="249">
        <f t="shared" si="38"/>
        <v>43660</v>
      </c>
      <c r="AJ141" s="249">
        <f t="shared" si="44"/>
        <v>43713</v>
      </c>
      <c r="AK141" s="253">
        <f t="shared" si="45"/>
        <v>0.20895522388059701</v>
      </c>
      <c r="AL141" s="253">
        <f t="shared" si="46"/>
        <v>0.79104477611940305</v>
      </c>
      <c r="AM141" s="242">
        <v>1</v>
      </c>
      <c r="AN141" s="253">
        <f t="shared" si="47"/>
        <v>1</v>
      </c>
      <c r="AO141" s="253">
        <f t="shared" si="48"/>
        <v>12.62</v>
      </c>
      <c r="AP141" s="253">
        <f t="shared" si="49"/>
        <v>67</v>
      </c>
      <c r="AQ141" s="249">
        <f t="shared" si="50"/>
        <v>43780</v>
      </c>
      <c r="AR141" s="245"/>
      <c r="AS141" s="244"/>
    </row>
    <row r="142" spans="1:45" x14ac:dyDescent="0.25">
      <c r="A142" s="99">
        <v>738073</v>
      </c>
      <c r="B142" s="100" t="s">
        <v>147</v>
      </c>
      <c r="C142" s="100" t="s">
        <v>450</v>
      </c>
      <c r="D142" s="112">
        <v>12.63</v>
      </c>
      <c r="E142" s="101">
        <v>24.5</v>
      </c>
      <c r="F142" s="112">
        <v>49</v>
      </c>
      <c r="G142" s="261"/>
      <c r="H142" s="103">
        <v>1</v>
      </c>
      <c r="I142" s="103">
        <v>0</v>
      </c>
      <c r="J142" s="103">
        <v>2</v>
      </c>
      <c r="K142" s="103">
        <v>1</v>
      </c>
      <c r="L142" s="103">
        <v>0</v>
      </c>
      <c r="M142" s="103">
        <v>0</v>
      </c>
      <c r="N142" s="103">
        <v>0</v>
      </c>
      <c r="O142" s="103"/>
      <c r="P142" s="103"/>
      <c r="Q142" s="103"/>
      <c r="R142" s="103"/>
      <c r="S142" s="103"/>
      <c r="T142" s="260"/>
      <c r="U142" s="256">
        <f t="shared" si="39"/>
        <v>7</v>
      </c>
      <c r="V142" s="256">
        <v>3</v>
      </c>
      <c r="W142" s="260"/>
      <c r="X142" s="242">
        <f t="shared" si="40"/>
        <v>4</v>
      </c>
      <c r="Y142" s="247">
        <f t="shared" si="41"/>
        <v>1.9900497512437811E-2</v>
      </c>
      <c r="Z142" s="247">
        <f t="shared" si="35"/>
        <v>0.59701492537313428</v>
      </c>
      <c r="AA142" s="242">
        <v>1</v>
      </c>
      <c r="AB142" s="242">
        <v>0</v>
      </c>
      <c r="AC142" s="243">
        <f t="shared" si="36"/>
        <v>1</v>
      </c>
      <c r="AD142" s="247">
        <f t="shared" si="34"/>
        <v>50.25</v>
      </c>
      <c r="AE142" s="247">
        <v>14</v>
      </c>
      <c r="AF142" s="247">
        <f t="shared" si="42"/>
        <v>36.25</v>
      </c>
      <c r="AG142" s="247">
        <f t="shared" si="43"/>
        <v>2.3880597014925371</v>
      </c>
      <c r="AH142" s="248">
        <f t="shared" si="37"/>
        <v>43696.25</v>
      </c>
      <c r="AI142" s="249">
        <f t="shared" si="38"/>
        <v>43660</v>
      </c>
      <c r="AJ142" s="249">
        <f t="shared" si="44"/>
        <v>43696.25</v>
      </c>
      <c r="AK142" s="253">
        <f t="shared" si="45"/>
        <v>0.27860696517412936</v>
      </c>
      <c r="AL142" s="253">
        <f t="shared" si="46"/>
        <v>0.72139303482587058</v>
      </c>
      <c r="AM142" s="242">
        <v>1</v>
      </c>
      <c r="AN142" s="253">
        <f t="shared" si="47"/>
        <v>1.6666666666666665</v>
      </c>
      <c r="AO142" s="253">
        <f t="shared" si="48"/>
        <v>21.05</v>
      </c>
      <c r="AP142" s="253">
        <f t="shared" si="49"/>
        <v>83.75</v>
      </c>
      <c r="AQ142" s="249">
        <f t="shared" si="50"/>
        <v>43780</v>
      </c>
      <c r="AR142" s="245"/>
      <c r="AS142" s="244"/>
    </row>
    <row r="143" spans="1:45" x14ac:dyDescent="0.25">
      <c r="A143" s="99">
        <v>738074</v>
      </c>
      <c r="B143" s="100" t="s">
        <v>148</v>
      </c>
      <c r="C143" s="100" t="s">
        <v>451</v>
      </c>
      <c r="D143" s="112">
        <v>161.90999999999917</v>
      </c>
      <c r="E143" s="101">
        <v>344.5</v>
      </c>
      <c r="F143" s="112">
        <v>719</v>
      </c>
      <c r="G143" s="261"/>
      <c r="H143" s="103">
        <v>1</v>
      </c>
      <c r="I143" s="103">
        <v>1</v>
      </c>
      <c r="J143" s="103">
        <v>1</v>
      </c>
      <c r="K143" s="103">
        <v>0</v>
      </c>
      <c r="L143" s="103">
        <v>0</v>
      </c>
      <c r="M143" s="103">
        <v>0</v>
      </c>
      <c r="N143" s="103">
        <v>0</v>
      </c>
      <c r="O143" s="103"/>
      <c r="P143" s="103"/>
      <c r="Q143" s="103"/>
      <c r="R143" s="103"/>
      <c r="S143" s="103"/>
      <c r="T143" s="260"/>
      <c r="U143" s="256">
        <f t="shared" si="39"/>
        <v>7</v>
      </c>
      <c r="V143" s="256">
        <v>3</v>
      </c>
      <c r="W143" s="260"/>
      <c r="X143" s="242">
        <f t="shared" si="40"/>
        <v>3</v>
      </c>
      <c r="Y143" s="247">
        <f t="shared" si="41"/>
        <v>1.4925373134328358E-2</v>
      </c>
      <c r="Z143" s="247">
        <f t="shared" si="35"/>
        <v>0.44776119402985076</v>
      </c>
      <c r="AA143" s="242">
        <v>1</v>
      </c>
      <c r="AB143" s="242">
        <v>0</v>
      </c>
      <c r="AC143" s="243">
        <f t="shared" si="36"/>
        <v>1</v>
      </c>
      <c r="AD143" s="247">
        <f t="shared" si="34"/>
        <v>67</v>
      </c>
      <c r="AE143" s="247">
        <v>14</v>
      </c>
      <c r="AF143" s="247">
        <f t="shared" si="42"/>
        <v>53</v>
      </c>
      <c r="AG143" s="247">
        <f t="shared" si="43"/>
        <v>1.791044776119403</v>
      </c>
      <c r="AH143" s="248">
        <f t="shared" si="37"/>
        <v>43713</v>
      </c>
      <c r="AI143" s="249">
        <f t="shared" si="38"/>
        <v>43660</v>
      </c>
      <c r="AJ143" s="249">
        <f t="shared" si="44"/>
        <v>43713</v>
      </c>
      <c r="AK143" s="253">
        <f t="shared" si="45"/>
        <v>0.20895522388059701</v>
      </c>
      <c r="AL143" s="253">
        <f t="shared" si="46"/>
        <v>0.79104477611940305</v>
      </c>
      <c r="AM143" s="242">
        <v>1</v>
      </c>
      <c r="AN143" s="253">
        <f t="shared" si="47"/>
        <v>1</v>
      </c>
      <c r="AO143" s="253">
        <f t="shared" si="48"/>
        <v>161.90999999999917</v>
      </c>
      <c r="AP143" s="253">
        <f t="shared" si="49"/>
        <v>67</v>
      </c>
      <c r="AQ143" s="249">
        <f t="shared" si="50"/>
        <v>43780</v>
      </c>
      <c r="AR143" s="245"/>
      <c r="AS143" s="244"/>
    </row>
    <row r="144" spans="1:45" x14ac:dyDescent="0.25">
      <c r="A144" s="99">
        <v>738075</v>
      </c>
      <c r="B144" s="100" t="s">
        <v>149</v>
      </c>
      <c r="C144" s="100" t="s">
        <v>452</v>
      </c>
      <c r="D144" s="112">
        <v>65</v>
      </c>
      <c r="E144" s="101">
        <v>129.5</v>
      </c>
      <c r="F144" s="112">
        <v>269</v>
      </c>
      <c r="G144" s="261"/>
      <c r="H144" s="103">
        <v>1</v>
      </c>
      <c r="I144" s="103">
        <v>0</v>
      </c>
      <c r="J144" s="103">
        <v>0</v>
      </c>
      <c r="K144" s="103">
        <v>0</v>
      </c>
      <c r="L144" s="103">
        <v>0</v>
      </c>
      <c r="M144" s="103">
        <v>0</v>
      </c>
      <c r="N144" s="103">
        <v>0</v>
      </c>
      <c r="O144" s="103"/>
      <c r="P144" s="103"/>
      <c r="Q144" s="103"/>
      <c r="R144" s="103"/>
      <c r="S144" s="103"/>
      <c r="T144" s="260"/>
      <c r="U144" s="256">
        <f t="shared" si="39"/>
        <v>7</v>
      </c>
      <c r="V144" s="256">
        <v>3</v>
      </c>
      <c r="W144" s="260"/>
      <c r="X144" s="242">
        <f t="shared" si="40"/>
        <v>1</v>
      </c>
      <c r="Y144" s="247">
        <f t="shared" si="41"/>
        <v>4.9751243781094526E-3</v>
      </c>
      <c r="Z144" s="247">
        <f t="shared" si="35"/>
        <v>0.14925373134328357</v>
      </c>
      <c r="AA144" s="242">
        <v>1</v>
      </c>
      <c r="AB144" s="242">
        <v>1</v>
      </c>
      <c r="AC144" s="243">
        <f t="shared" si="36"/>
        <v>2</v>
      </c>
      <c r="AD144" s="247">
        <f t="shared" si="34"/>
        <v>402</v>
      </c>
      <c r="AE144" s="247">
        <v>14</v>
      </c>
      <c r="AF144" s="247">
        <f t="shared" si="42"/>
        <v>388</v>
      </c>
      <c r="AG144" s="247">
        <f t="shared" si="43"/>
        <v>0.59701492537313428</v>
      </c>
      <c r="AH144" s="248">
        <f t="shared" si="37"/>
        <v>44048</v>
      </c>
      <c r="AI144" s="249">
        <f t="shared" si="38"/>
        <v>43660</v>
      </c>
      <c r="AJ144" s="249">
        <f t="shared" si="44"/>
        <v>44048</v>
      </c>
      <c r="AK144" s="253">
        <f t="shared" si="45"/>
        <v>6.965174129353234E-2</v>
      </c>
      <c r="AL144" s="253">
        <f t="shared" si="46"/>
        <v>1.9303482587064678</v>
      </c>
      <c r="AM144" s="242">
        <v>1</v>
      </c>
      <c r="AN144" s="253">
        <f t="shared" si="47"/>
        <v>0</v>
      </c>
      <c r="AO144" s="253">
        <f t="shared" si="48"/>
        <v>0</v>
      </c>
      <c r="AP144" s="253">
        <f t="shared" si="49"/>
        <v>0</v>
      </c>
      <c r="AQ144" s="249">
        <f t="shared" si="50"/>
        <v>44048</v>
      </c>
      <c r="AR144" s="245"/>
      <c r="AS144" s="244"/>
    </row>
    <row r="145" spans="1:45" x14ac:dyDescent="0.25">
      <c r="A145" s="99">
        <v>738076</v>
      </c>
      <c r="B145" s="116" t="s">
        <v>150</v>
      </c>
      <c r="C145" s="116" t="s">
        <v>453</v>
      </c>
      <c r="D145" s="112">
        <v>61</v>
      </c>
      <c r="E145" s="101">
        <v>124.5</v>
      </c>
      <c r="F145" s="112">
        <v>259</v>
      </c>
      <c r="G145" s="261"/>
      <c r="H145" s="103">
        <v>0</v>
      </c>
      <c r="I145" s="103">
        <v>0</v>
      </c>
      <c r="J145" s="103">
        <v>0</v>
      </c>
      <c r="K145" s="103">
        <v>0</v>
      </c>
      <c r="L145" s="103">
        <v>0</v>
      </c>
      <c r="M145" s="103">
        <v>0</v>
      </c>
      <c r="N145" s="103">
        <v>0</v>
      </c>
      <c r="O145" s="103"/>
      <c r="P145" s="103"/>
      <c r="Q145" s="103"/>
      <c r="R145" s="103"/>
      <c r="S145" s="103"/>
      <c r="T145" s="260"/>
      <c r="U145" s="256">
        <f t="shared" si="39"/>
        <v>7</v>
      </c>
      <c r="V145" s="256">
        <v>3</v>
      </c>
      <c r="W145" s="260"/>
      <c r="X145" s="242">
        <f t="shared" si="40"/>
        <v>0</v>
      </c>
      <c r="Y145" s="247">
        <f t="shared" si="41"/>
        <v>0</v>
      </c>
      <c r="Z145" s="247">
        <f t="shared" si="35"/>
        <v>0</v>
      </c>
      <c r="AA145" s="242">
        <v>1</v>
      </c>
      <c r="AB145" s="242">
        <v>0</v>
      </c>
      <c r="AC145" s="243">
        <f t="shared" si="36"/>
        <v>1</v>
      </c>
      <c r="AD145" s="247" t="str">
        <f t="shared" si="34"/>
        <v>Not Sold</v>
      </c>
      <c r="AE145" s="247">
        <v>14</v>
      </c>
      <c r="AF145" s="247" t="str">
        <f t="shared" si="42"/>
        <v>-</v>
      </c>
      <c r="AG145" s="247">
        <f t="shared" si="43"/>
        <v>0</v>
      </c>
      <c r="AH145" s="248" t="str">
        <f t="shared" si="37"/>
        <v>Not Sold</v>
      </c>
      <c r="AI145" s="249">
        <f t="shared" si="38"/>
        <v>43660</v>
      </c>
      <c r="AJ145" s="249">
        <f t="shared" si="44"/>
        <v>43660</v>
      </c>
      <c r="AK145" s="253">
        <f t="shared" si="45"/>
        <v>0</v>
      </c>
      <c r="AL145" s="253">
        <f t="shared" si="46"/>
        <v>1</v>
      </c>
      <c r="AM145" s="242">
        <v>1</v>
      </c>
      <c r="AN145" s="253">
        <f t="shared" si="47"/>
        <v>0</v>
      </c>
      <c r="AO145" s="253">
        <f t="shared" si="48"/>
        <v>0</v>
      </c>
      <c r="AP145" s="253" t="str">
        <f t="shared" si="49"/>
        <v>-</v>
      </c>
      <c r="AQ145" s="249" t="str">
        <f t="shared" si="50"/>
        <v>-</v>
      </c>
      <c r="AR145" s="245"/>
      <c r="AS145" s="244"/>
    </row>
    <row r="146" spans="1:45" x14ac:dyDescent="0.25">
      <c r="A146" s="99">
        <v>738077</v>
      </c>
      <c r="B146" s="100" t="s">
        <v>151</v>
      </c>
      <c r="C146" s="100" t="s">
        <v>454</v>
      </c>
      <c r="D146" s="112">
        <v>40.99</v>
      </c>
      <c r="E146" s="101">
        <v>89.5</v>
      </c>
      <c r="F146" s="112">
        <v>189</v>
      </c>
      <c r="G146" s="261"/>
      <c r="H146" s="103">
        <v>3</v>
      </c>
      <c r="I146" s="103">
        <v>2</v>
      </c>
      <c r="J146" s="103">
        <v>4</v>
      </c>
      <c r="K146" s="103">
        <v>0</v>
      </c>
      <c r="L146" s="103">
        <v>1</v>
      </c>
      <c r="M146" s="103">
        <v>0</v>
      </c>
      <c r="N146" s="103">
        <v>0</v>
      </c>
      <c r="O146" s="103"/>
      <c r="P146" s="103"/>
      <c r="Q146" s="103"/>
      <c r="R146" s="103"/>
      <c r="S146" s="103"/>
      <c r="T146" s="260"/>
      <c r="U146" s="256">
        <f t="shared" si="39"/>
        <v>7</v>
      </c>
      <c r="V146" s="256">
        <v>3</v>
      </c>
      <c r="W146" s="260"/>
      <c r="X146" s="242">
        <f t="shared" si="40"/>
        <v>10</v>
      </c>
      <c r="Y146" s="247">
        <f t="shared" si="41"/>
        <v>4.975124378109453E-2</v>
      </c>
      <c r="Z146" s="247">
        <f t="shared" si="35"/>
        <v>1.4925373134328359</v>
      </c>
      <c r="AA146" s="242">
        <v>1</v>
      </c>
      <c r="AB146" s="242">
        <v>1</v>
      </c>
      <c r="AC146" s="243">
        <f t="shared" si="36"/>
        <v>2</v>
      </c>
      <c r="AD146" s="247">
        <f t="shared" si="34"/>
        <v>40.199999999999996</v>
      </c>
      <c r="AE146" s="247">
        <v>14</v>
      </c>
      <c r="AF146" s="247">
        <f t="shared" si="42"/>
        <v>26.199999999999996</v>
      </c>
      <c r="AG146" s="247">
        <f t="shared" si="43"/>
        <v>5.9701492537313436</v>
      </c>
      <c r="AH146" s="248">
        <f t="shared" si="37"/>
        <v>43686.2</v>
      </c>
      <c r="AI146" s="249">
        <f t="shared" si="38"/>
        <v>43660</v>
      </c>
      <c r="AJ146" s="249">
        <f t="shared" si="44"/>
        <v>43686.2</v>
      </c>
      <c r="AK146" s="253">
        <f t="shared" si="45"/>
        <v>0.69651741293532343</v>
      </c>
      <c r="AL146" s="253">
        <f t="shared" si="46"/>
        <v>1.3034825870646767</v>
      </c>
      <c r="AM146" s="242">
        <v>1</v>
      </c>
      <c r="AN146" s="253">
        <f t="shared" si="47"/>
        <v>4.666666666666667</v>
      </c>
      <c r="AO146" s="253">
        <f t="shared" si="48"/>
        <v>191.28666666666669</v>
      </c>
      <c r="AP146" s="253">
        <f t="shared" si="49"/>
        <v>93.8</v>
      </c>
      <c r="AQ146" s="249">
        <f t="shared" si="50"/>
        <v>43780</v>
      </c>
      <c r="AR146" s="245"/>
      <c r="AS146" s="244"/>
    </row>
    <row r="147" spans="1:45" x14ac:dyDescent="0.25">
      <c r="A147" s="99">
        <v>738078</v>
      </c>
      <c r="B147" s="100" t="s">
        <v>152</v>
      </c>
      <c r="C147" s="100" t="s">
        <v>455</v>
      </c>
      <c r="D147" s="112">
        <v>9.509999999999998</v>
      </c>
      <c r="E147" s="101">
        <v>24.5</v>
      </c>
      <c r="F147" s="112">
        <v>49</v>
      </c>
      <c r="G147" s="261"/>
      <c r="H147" s="103">
        <v>89</v>
      </c>
      <c r="I147" s="103">
        <v>35</v>
      </c>
      <c r="J147" s="103">
        <v>30</v>
      </c>
      <c r="K147" s="103">
        <v>29</v>
      </c>
      <c r="L147" s="103">
        <v>31</v>
      </c>
      <c r="M147" s="103">
        <v>38</v>
      </c>
      <c r="N147" s="103">
        <v>18</v>
      </c>
      <c r="O147" s="103"/>
      <c r="P147" s="103"/>
      <c r="Q147" s="103"/>
      <c r="R147" s="103"/>
      <c r="S147" s="103"/>
      <c r="T147" s="260"/>
      <c r="U147" s="256">
        <f t="shared" si="39"/>
        <v>7</v>
      </c>
      <c r="V147" s="256">
        <v>3</v>
      </c>
      <c r="W147" s="260"/>
      <c r="X147" s="242">
        <f t="shared" si="40"/>
        <v>270</v>
      </c>
      <c r="Y147" s="247">
        <f t="shared" si="41"/>
        <v>1.3432835820895523</v>
      </c>
      <c r="Z147" s="247">
        <f t="shared" si="35"/>
        <v>40.298507462686572</v>
      </c>
      <c r="AA147" s="242">
        <v>1</v>
      </c>
      <c r="AB147" s="242">
        <v>46</v>
      </c>
      <c r="AC147" s="243">
        <f t="shared" si="36"/>
        <v>47</v>
      </c>
      <c r="AD147" s="247">
        <f t="shared" si="34"/>
        <v>34.988888888888887</v>
      </c>
      <c r="AE147" s="247">
        <v>14</v>
      </c>
      <c r="AF147" s="247">
        <f t="shared" si="42"/>
        <v>20.988888888888887</v>
      </c>
      <c r="AG147" s="247">
        <f t="shared" si="43"/>
        <v>161.19402985074629</v>
      </c>
      <c r="AH147" s="248">
        <f t="shared" si="37"/>
        <v>43680.988888888889</v>
      </c>
      <c r="AI147" s="249">
        <f t="shared" si="38"/>
        <v>43660</v>
      </c>
      <c r="AJ147" s="249">
        <f t="shared" si="44"/>
        <v>43680.988888888889</v>
      </c>
      <c r="AK147" s="253">
        <f t="shared" si="45"/>
        <v>18.805970149253731</v>
      </c>
      <c r="AL147" s="253">
        <f t="shared" si="46"/>
        <v>28.194029850746269</v>
      </c>
      <c r="AM147" s="242">
        <v>1</v>
      </c>
      <c r="AN147" s="253">
        <f t="shared" si="47"/>
        <v>133.00000000000003</v>
      </c>
      <c r="AO147" s="253">
        <f t="shared" si="48"/>
        <v>1264.83</v>
      </c>
      <c r="AP147" s="253">
        <f t="shared" si="49"/>
        <v>99.01111111111112</v>
      </c>
      <c r="AQ147" s="249">
        <f t="shared" si="50"/>
        <v>43780</v>
      </c>
      <c r="AR147" s="245"/>
      <c r="AS147" s="244"/>
    </row>
    <row r="148" spans="1:45" x14ac:dyDescent="0.25">
      <c r="A148" s="99">
        <v>738079</v>
      </c>
      <c r="B148" s="100" t="s">
        <v>153</v>
      </c>
      <c r="C148" s="100" t="s">
        <v>456</v>
      </c>
      <c r="D148" s="112">
        <v>23.460000000000004</v>
      </c>
      <c r="E148" s="101">
        <v>49.5</v>
      </c>
      <c r="F148" s="112">
        <v>99</v>
      </c>
      <c r="G148" s="261"/>
      <c r="H148" s="103">
        <v>4</v>
      </c>
      <c r="I148" s="103">
        <v>1</v>
      </c>
      <c r="J148" s="103">
        <v>4</v>
      </c>
      <c r="K148" s="103">
        <v>1</v>
      </c>
      <c r="L148" s="103">
        <v>0</v>
      </c>
      <c r="M148" s="103">
        <v>0</v>
      </c>
      <c r="N148" s="103">
        <v>0</v>
      </c>
      <c r="O148" s="103"/>
      <c r="P148" s="103"/>
      <c r="Q148" s="103"/>
      <c r="R148" s="103"/>
      <c r="S148" s="103"/>
      <c r="T148" s="260"/>
      <c r="U148" s="256">
        <f t="shared" si="39"/>
        <v>7</v>
      </c>
      <c r="V148" s="256">
        <v>3</v>
      </c>
      <c r="W148" s="260"/>
      <c r="X148" s="242">
        <f t="shared" si="40"/>
        <v>10</v>
      </c>
      <c r="Y148" s="247">
        <f t="shared" si="41"/>
        <v>4.975124378109453E-2</v>
      </c>
      <c r="Z148" s="247">
        <f t="shared" si="35"/>
        <v>1.4925373134328359</v>
      </c>
      <c r="AA148" s="242">
        <v>1</v>
      </c>
      <c r="AB148" s="242">
        <v>0</v>
      </c>
      <c r="AC148" s="243">
        <f t="shared" si="36"/>
        <v>1</v>
      </c>
      <c r="AD148" s="247">
        <f t="shared" si="34"/>
        <v>20.099999999999998</v>
      </c>
      <c r="AE148" s="247">
        <v>14</v>
      </c>
      <c r="AF148" s="247">
        <f t="shared" si="42"/>
        <v>6.0999999999999979</v>
      </c>
      <c r="AG148" s="247">
        <f t="shared" si="43"/>
        <v>5.9701492537313436</v>
      </c>
      <c r="AH148" s="248">
        <f t="shared" si="37"/>
        <v>43666.1</v>
      </c>
      <c r="AI148" s="249">
        <f t="shared" si="38"/>
        <v>43660</v>
      </c>
      <c r="AJ148" s="249">
        <f t="shared" si="44"/>
        <v>43666.1</v>
      </c>
      <c r="AK148" s="253">
        <f t="shared" si="45"/>
        <v>0.69651741293532343</v>
      </c>
      <c r="AL148" s="253">
        <f t="shared" si="46"/>
        <v>0.30348258706467657</v>
      </c>
      <c r="AM148" s="242">
        <v>1</v>
      </c>
      <c r="AN148" s="253">
        <f t="shared" si="47"/>
        <v>5.666666666666667</v>
      </c>
      <c r="AO148" s="253">
        <f t="shared" si="48"/>
        <v>132.94000000000003</v>
      </c>
      <c r="AP148" s="253">
        <f t="shared" si="49"/>
        <v>113.9</v>
      </c>
      <c r="AQ148" s="249">
        <f t="shared" si="50"/>
        <v>43780</v>
      </c>
      <c r="AR148" s="245"/>
      <c r="AS148" s="244"/>
    </row>
    <row r="149" spans="1:45" x14ac:dyDescent="0.25">
      <c r="A149" s="99">
        <v>738080</v>
      </c>
      <c r="B149" s="100" t="s">
        <v>154</v>
      </c>
      <c r="C149" s="100" t="s">
        <v>457</v>
      </c>
      <c r="D149" s="112">
        <v>23.46</v>
      </c>
      <c r="E149" s="101">
        <v>49.5</v>
      </c>
      <c r="F149" s="112">
        <v>99</v>
      </c>
      <c r="G149" s="261"/>
      <c r="H149" s="103">
        <v>4</v>
      </c>
      <c r="I149" s="103">
        <v>2</v>
      </c>
      <c r="J149" s="103">
        <v>1</v>
      </c>
      <c r="K149" s="103">
        <v>0</v>
      </c>
      <c r="L149" s="103">
        <v>0</v>
      </c>
      <c r="M149" s="103">
        <v>0</v>
      </c>
      <c r="N149" s="103">
        <v>0</v>
      </c>
      <c r="O149" s="103"/>
      <c r="P149" s="103"/>
      <c r="Q149" s="103"/>
      <c r="R149" s="103"/>
      <c r="S149" s="103"/>
      <c r="T149" s="260"/>
      <c r="U149" s="256">
        <f t="shared" si="39"/>
        <v>7</v>
      </c>
      <c r="V149" s="256">
        <v>3</v>
      </c>
      <c r="W149" s="260"/>
      <c r="X149" s="242">
        <f t="shared" si="40"/>
        <v>7</v>
      </c>
      <c r="Y149" s="247">
        <f t="shared" si="41"/>
        <v>3.482587064676617E-2</v>
      </c>
      <c r="Z149" s="247">
        <f t="shared" si="35"/>
        <v>1.0447761194029852</v>
      </c>
      <c r="AA149" s="242">
        <v>1</v>
      </c>
      <c r="AB149" s="242">
        <v>0</v>
      </c>
      <c r="AC149" s="243">
        <f t="shared" si="36"/>
        <v>1</v>
      </c>
      <c r="AD149" s="247">
        <f t="shared" si="34"/>
        <v>28.714285714285712</v>
      </c>
      <c r="AE149" s="247">
        <v>14</v>
      </c>
      <c r="AF149" s="247">
        <f t="shared" si="42"/>
        <v>14.714285714285712</v>
      </c>
      <c r="AG149" s="247">
        <f t="shared" si="43"/>
        <v>4.1791044776119408</v>
      </c>
      <c r="AH149" s="248">
        <f t="shared" si="37"/>
        <v>43674.714285714283</v>
      </c>
      <c r="AI149" s="249">
        <f t="shared" si="38"/>
        <v>43660</v>
      </c>
      <c r="AJ149" s="249">
        <f t="shared" si="44"/>
        <v>43674.714285714283</v>
      </c>
      <c r="AK149" s="253">
        <f t="shared" si="45"/>
        <v>0.48756218905472637</v>
      </c>
      <c r="AL149" s="253">
        <f t="shared" si="46"/>
        <v>0.51243781094527363</v>
      </c>
      <c r="AM149" s="242">
        <v>1</v>
      </c>
      <c r="AN149" s="253">
        <f t="shared" si="47"/>
        <v>3.666666666666667</v>
      </c>
      <c r="AO149" s="253">
        <f t="shared" si="48"/>
        <v>86.02000000000001</v>
      </c>
      <c r="AP149" s="253">
        <f t="shared" si="49"/>
        <v>105.28571428571429</v>
      </c>
      <c r="AQ149" s="249">
        <f t="shared" si="50"/>
        <v>43780</v>
      </c>
      <c r="AR149" s="245"/>
      <c r="AS149" s="244"/>
    </row>
    <row r="150" spans="1:45" x14ac:dyDescent="0.25">
      <c r="A150" s="31">
        <v>738081</v>
      </c>
      <c r="B150" s="18" t="s">
        <v>155</v>
      </c>
      <c r="C150" s="18" t="s">
        <v>458</v>
      </c>
      <c r="D150" s="58">
        <v>36.140000000000015</v>
      </c>
      <c r="E150" s="57">
        <v>64.5</v>
      </c>
      <c r="F150" s="58">
        <v>139</v>
      </c>
      <c r="G150" s="261"/>
      <c r="H150" s="26">
        <v>4</v>
      </c>
      <c r="I150" s="26">
        <v>4</v>
      </c>
      <c r="J150" s="26">
        <v>4</v>
      </c>
      <c r="K150" s="26">
        <v>4</v>
      </c>
      <c r="L150" s="26">
        <v>3</v>
      </c>
      <c r="M150" s="26">
        <v>4</v>
      </c>
      <c r="N150" s="26">
        <v>3</v>
      </c>
      <c r="O150" s="26"/>
      <c r="P150" s="26"/>
      <c r="Q150" s="26"/>
      <c r="R150" s="26"/>
      <c r="S150" s="26"/>
      <c r="T150" s="260"/>
      <c r="U150" s="256">
        <f t="shared" si="39"/>
        <v>7</v>
      </c>
      <c r="V150" s="256">
        <v>3</v>
      </c>
      <c r="W150" s="260"/>
      <c r="X150" s="242">
        <f t="shared" si="40"/>
        <v>26</v>
      </c>
      <c r="Y150" s="247">
        <f t="shared" si="41"/>
        <v>0.12935323383084577</v>
      </c>
      <c r="Z150" s="247">
        <f t="shared" si="35"/>
        <v>3.8805970149253728</v>
      </c>
      <c r="AA150" s="242">
        <v>1</v>
      </c>
      <c r="AB150" s="242">
        <v>11</v>
      </c>
      <c r="AC150" s="243">
        <f t="shared" si="36"/>
        <v>12</v>
      </c>
      <c r="AD150" s="247">
        <f t="shared" si="34"/>
        <v>92.769230769230774</v>
      </c>
      <c r="AE150" s="247">
        <v>14</v>
      </c>
      <c r="AF150" s="247">
        <f t="shared" si="42"/>
        <v>78.769230769230774</v>
      </c>
      <c r="AG150" s="247">
        <f t="shared" si="43"/>
        <v>15.522388059701491</v>
      </c>
      <c r="AH150" s="248">
        <f t="shared" si="37"/>
        <v>43738.769230769234</v>
      </c>
      <c r="AI150" s="249">
        <f t="shared" si="38"/>
        <v>43660</v>
      </c>
      <c r="AJ150" s="249">
        <f t="shared" si="44"/>
        <v>43738.769230769234</v>
      </c>
      <c r="AK150" s="253">
        <f t="shared" si="45"/>
        <v>1.8109452736318408</v>
      </c>
      <c r="AL150" s="253">
        <f t="shared" si="46"/>
        <v>10.189054726368159</v>
      </c>
      <c r="AM150" s="242">
        <v>1</v>
      </c>
      <c r="AN150" s="253">
        <f t="shared" si="47"/>
        <v>5.3333333333333321</v>
      </c>
      <c r="AO150" s="253">
        <f t="shared" si="48"/>
        <v>192.7466666666667</v>
      </c>
      <c r="AP150" s="253">
        <f t="shared" si="49"/>
        <v>41.230769230769226</v>
      </c>
      <c r="AQ150" s="249">
        <f t="shared" si="50"/>
        <v>43780</v>
      </c>
      <c r="AR150" s="242"/>
      <c r="AS150" s="244"/>
    </row>
    <row r="151" spans="1:45" x14ac:dyDescent="0.25">
      <c r="A151" s="31">
        <v>739727</v>
      </c>
      <c r="B151" s="18" t="s">
        <v>156</v>
      </c>
      <c r="C151" s="18" t="s">
        <v>459</v>
      </c>
      <c r="D151" s="58">
        <v>17.329999999999998</v>
      </c>
      <c r="E151" s="57">
        <v>44.5</v>
      </c>
      <c r="F151" s="58">
        <v>99</v>
      </c>
      <c r="G151" s="261"/>
      <c r="H151" s="26">
        <v>29</v>
      </c>
      <c r="I151" s="26">
        <v>15</v>
      </c>
      <c r="J151" s="26">
        <v>16</v>
      </c>
      <c r="K151" s="26">
        <v>18</v>
      </c>
      <c r="L151" s="26">
        <v>15</v>
      </c>
      <c r="M151" s="26">
        <v>9</v>
      </c>
      <c r="N151" s="26">
        <v>1</v>
      </c>
      <c r="O151" s="26"/>
      <c r="P151" s="26"/>
      <c r="Q151" s="26"/>
      <c r="R151" s="26"/>
      <c r="S151" s="26"/>
      <c r="T151" s="260"/>
      <c r="U151" s="256">
        <f t="shared" si="39"/>
        <v>7</v>
      </c>
      <c r="V151" s="256">
        <v>3</v>
      </c>
      <c r="W151" s="260"/>
      <c r="X151" s="242">
        <f t="shared" si="40"/>
        <v>103</v>
      </c>
      <c r="Y151" s="247">
        <f t="shared" si="41"/>
        <v>0.51243781094527363</v>
      </c>
      <c r="Z151" s="247">
        <f t="shared" si="35"/>
        <v>15.373134328358208</v>
      </c>
      <c r="AA151" s="242">
        <v>1</v>
      </c>
      <c r="AB151" s="242">
        <v>16</v>
      </c>
      <c r="AC151" s="243">
        <f t="shared" si="36"/>
        <v>17</v>
      </c>
      <c r="AD151" s="247">
        <f t="shared" si="34"/>
        <v>33.174757281553397</v>
      </c>
      <c r="AE151" s="247">
        <v>14</v>
      </c>
      <c r="AF151" s="247">
        <f t="shared" si="42"/>
        <v>19.174757281553397</v>
      </c>
      <c r="AG151" s="247">
        <f t="shared" si="43"/>
        <v>61.492537313432834</v>
      </c>
      <c r="AH151" s="248">
        <f t="shared" si="37"/>
        <v>43679.174757281551</v>
      </c>
      <c r="AI151" s="249">
        <f t="shared" si="38"/>
        <v>43660</v>
      </c>
      <c r="AJ151" s="249">
        <f t="shared" si="44"/>
        <v>43679.174757281551</v>
      </c>
      <c r="AK151" s="253">
        <f t="shared" si="45"/>
        <v>7.1741293532338304</v>
      </c>
      <c r="AL151" s="253">
        <f t="shared" si="46"/>
        <v>9.8258706467661696</v>
      </c>
      <c r="AM151" s="242">
        <v>1</v>
      </c>
      <c r="AN151" s="253">
        <f t="shared" si="47"/>
        <v>51.666666666666664</v>
      </c>
      <c r="AO151" s="253">
        <f t="shared" si="48"/>
        <v>895.38333333333321</v>
      </c>
      <c r="AP151" s="253">
        <f t="shared" si="49"/>
        <v>100.8252427184466</v>
      </c>
      <c r="AQ151" s="249">
        <f t="shared" si="50"/>
        <v>43780</v>
      </c>
      <c r="AR151" s="242"/>
      <c r="AS151" s="244"/>
    </row>
    <row r="152" spans="1:45" x14ac:dyDescent="0.25">
      <c r="A152" s="32">
        <v>739728</v>
      </c>
      <c r="B152" s="18" t="s">
        <v>157</v>
      </c>
      <c r="C152" s="18" t="s">
        <v>460</v>
      </c>
      <c r="D152" s="58">
        <v>17.329999999999998</v>
      </c>
      <c r="E152" s="57">
        <v>44.5</v>
      </c>
      <c r="F152" s="58">
        <v>99</v>
      </c>
      <c r="G152" s="261"/>
      <c r="H152" s="26">
        <v>12</v>
      </c>
      <c r="I152" s="26">
        <v>10</v>
      </c>
      <c r="J152" s="26">
        <v>8</v>
      </c>
      <c r="K152" s="26">
        <v>12</v>
      </c>
      <c r="L152" s="26">
        <v>5</v>
      </c>
      <c r="M152" s="26">
        <v>1</v>
      </c>
      <c r="N152" s="26">
        <v>4</v>
      </c>
      <c r="O152" s="26"/>
      <c r="P152" s="26"/>
      <c r="Q152" s="26"/>
      <c r="R152" s="26"/>
      <c r="S152" s="26"/>
      <c r="T152" s="260"/>
      <c r="U152" s="256">
        <f t="shared" si="39"/>
        <v>7</v>
      </c>
      <c r="V152" s="256">
        <v>3</v>
      </c>
      <c r="W152" s="260"/>
      <c r="X152" s="242">
        <f t="shared" si="40"/>
        <v>52</v>
      </c>
      <c r="Y152" s="247">
        <f t="shared" si="41"/>
        <v>0.25870646766169153</v>
      </c>
      <c r="Z152" s="247">
        <f t="shared" si="35"/>
        <v>7.7611940298507456</v>
      </c>
      <c r="AA152" s="242">
        <v>1</v>
      </c>
      <c r="AB152" s="242">
        <v>3</v>
      </c>
      <c r="AC152" s="243">
        <f t="shared" si="36"/>
        <v>4</v>
      </c>
      <c r="AD152" s="247">
        <f t="shared" si="34"/>
        <v>15.461538461538462</v>
      </c>
      <c r="AE152" s="247">
        <v>14</v>
      </c>
      <c r="AF152" s="247">
        <f t="shared" si="42"/>
        <v>1.4615384615384617</v>
      </c>
      <c r="AG152" s="247">
        <f t="shared" si="43"/>
        <v>31.044776119402982</v>
      </c>
      <c r="AH152" s="248">
        <f t="shared" si="37"/>
        <v>43661.461538461539</v>
      </c>
      <c r="AI152" s="249">
        <f t="shared" si="38"/>
        <v>43660</v>
      </c>
      <c r="AJ152" s="249">
        <f t="shared" si="44"/>
        <v>43661.461538461539</v>
      </c>
      <c r="AK152" s="253">
        <f t="shared" si="45"/>
        <v>3.6218905472636815</v>
      </c>
      <c r="AL152" s="253">
        <f t="shared" si="46"/>
        <v>0.37810945273631846</v>
      </c>
      <c r="AM152" s="242">
        <v>1</v>
      </c>
      <c r="AN152" s="253">
        <f t="shared" si="47"/>
        <v>30.666666666666664</v>
      </c>
      <c r="AO152" s="253">
        <f t="shared" si="48"/>
        <v>531.45333333333326</v>
      </c>
      <c r="AP152" s="253">
        <f t="shared" si="49"/>
        <v>118.53846153846153</v>
      </c>
      <c r="AQ152" s="249">
        <f t="shared" si="50"/>
        <v>43780</v>
      </c>
      <c r="AR152" s="242"/>
      <c r="AS152" s="244"/>
    </row>
    <row r="153" spans="1:45" x14ac:dyDescent="0.25">
      <c r="A153" s="31">
        <v>742244</v>
      </c>
      <c r="B153" s="18" t="s">
        <v>158</v>
      </c>
      <c r="C153" s="18" t="s">
        <v>461</v>
      </c>
      <c r="D153" s="58">
        <v>12.71</v>
      </c>
      <c r="E153" s="57">
        <v>29.5</v>
      </c>
      <c r="F153" s="58">
        <v>59</v>
      </c>
      <c r="G153" s="261"/>
      <c r="H153" s="26">
        <v>1</v>
      </c>
      <c r="I153" s="26">
        <v>3</v>
      </c>
      <c r="J153" s="26">
        <v>1</v>
      </c>
      <c r="K153" s="26">
        <v>2</v>
      </c>
      <c r="L153" s="26">
        <v>0</v>
      </c>
      <c r="M153" s="26">
        <v>1</v>
      </c>
      <c r="N153" s="26">
        <v>0</v>
      </c>
      <c r="O153" s="26"/>
      <c r="P153" s="26"/>
      <c r="Q153" s="26"/>
      <c r="R153" s="26"/>
      <c r="S153" s="26"/>
      <c r="T153" s="260"/>
      <c r="U153" s="256">
        <f t="shared" si="39"/>
        <v>7</v>
      </c>
      <c r="V153" s="256">
        <v>3</v>
      </c>
      <c r="W153" s="260"/>
      <c r="X153" s="242">
        <f t="shared" si="40"/>
        <v>8</v>
      </c>
      <c r="Y153" s="247">
        <f t="shared" si="41"/>
        <v>3.9800995024875621E-2</v>
      </c>
      <c r="Z153" s="247">
        <f t="shared" si="35"/>
        <v>1.1940298507462686</v>
      </c>
      <c r="AA153" s="242">
        <v>1</v>
      </c>
      <c r="AB153" s="242">
        <v>2</v>
      </c>
      <c r="AC153" s="243">
        <f t="shared" si="36"/>
        <v>3</v>
      </c>
      <c r="AD153" s="247">
        <f t="shared" si="34"/>
        <v>75.375</v>
      </c>
      <c r="AE153" s="247">
        <v>14</v>
      </c>
      <c r="AF153" s="247">
        <f t="shared" si="42"/>
        <v>61.375</v>
      </c>
      <c r="AG153" s="247">
        <f t="shared" si="43"/>
        <v>4.7761194029850742</v>
      </c>
      <c r="AH153" s="248">
        <f t="shared" si="37"/>
        <v>43721.375</v>
      </c>
      <c r="AI153" s="249">
        <f t="shared" si="38"/>
        <v>43660</v>
      </c>
      <c r="AJ153" s="249">
        <f t="shared" si="44"/>
        <v>43721.375</v>
      </c>
      <c r="AK153" s="253">
        <f t="shared" si="45"/>
        <v>0.55721393034825872</v>
      </c>
      <c r="AL153" s="253">
        <f t="shared" si="46"/>
        <v>2.4427860696517412</v>
      </c>
      <c r="AM153" s="242">
        <v>1</v>
      </c>
      <c r="AN153" s="253">
        <f t="shared" si="47"/>
        <v>2.333333333333333</v>
      </c>
      <c r="AO153" s="253">
        <f t="shared" si="48"/>
        <v>29.656666666666666</v>
      </c>
      <c r="AP153" s="253">
        <f t="shared" si="49"/>
        <v>58.624999999999993</v>
      </c>
      <c r="AQ153" s="249">
        <f t="shared" si="50"/>
        <v>43780</v>
      </c>
      <c r="AR153" s="242"/>
      <c r="AS153" s="244"/>
    </row>
    <row r="154" spans="1:45" x14ac:dyDescent="0.25">
      <c r="A154" s="31">
        <v>742245</v>
      </c>
      <c r="B154" s="18" t="s">
        <v>159</v>
      </c>
      <c r="C154" s="18" t="s">
        <v>462</v>
      </c>
      <c r="D154" s="58">
        <v>12.309999999999997</v>
      </c>
      <c r="E154" s="57">
        <v>29.5</v>
      </c>
      <c r="F154" s="58">
        <v>59</v>
      </c>
      <c r="G154" s="261"/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/>
      <c r="P154" s="26"/>
      <c r="Q154" s="26"/>
      <c r="R154" s="26"/>
      <c r="S154" s="26"/>
      <c r="T154" s="260"/>
      <c r="U154" s="256">
        <f t="shared" si="39"/>
        <v>7</v>
      </c>
      <c r="V154" s="256">
        <v>3</v>
      </c>
      <c r="W154" s="260"/>
      <c r="X154" s="242">
        <f t="shared" si="40"/>
        <v>0</v>
      </c>
      <c r="Y154" s="247">
        <f t="shared" si="41"/>
        <v>0</v>
      </c>
      <c r="Z154" s="247">
        <f t="shared" si="35"/>
        <v>0</v>
      </c>
      <c r="AA154" s="242">
        <v>1</v>
      </c>
      <c r="AB154" s="242">
        <v>0</v>
      </c>
      <c r="AC154" s="243">
        <f t="shared" si="36"/>
        <v>1</v>
      </c>
      <c r="AD154" s="247" t="str">
        <f t="shared" ref="AD154:AD217" si="51">IFERROR(AC154/Y154,"Not Sold")</f>
        <v>Not Sold</v>
      </c>
      <c r="AE154" s="247">
        <v>14</v>
      </c>
      <c r="AF154" s="247" t="str">
        <f t="shared" si="42"/>
        <v>-</v>
      </c>
      <c r="AG154" s="247">
        <f t="shared" si="43"/>
        <v>0</v>
      </c>
      <c r="AH154" s="248" t="str">
        <f t="shared" si="37"/>
        <v>Not Sold</v>
      </c>
      <c r="AI154" s="249">
        <f t="shared" si="38"/>
        <v>43660</v>
      </c>
      <c r="AJ154" s="249">
        <f t="shared" si="44"/>
        <v>43660</v>
      </c>
      <c r="AK154" s="253">
        <f t="shared" si="45"/>
        <v>0</v>
      </c>
      <c r="AL154" s="253">
        <f t="shared" si="46"/>
        <v>1</v>
      </c>
      <c r="AM154" s="242">
        <v>1</v>
      </c>
      <c r="AN154" s="253">
        <f t="shared" si="47"/>
        <v>0</v>
      </c>
      <c r="AO154" s="253">
        <f t="shared" si="48"/>
        <v>0</v>
      </c>
      <c r="AP154" s="253" t="str">
        <f t="shared" si="49"/>
        <v>-</v>
      </c>
      <c r="AQ154" s="249" t="str">
        <f t="shared" si="50"/>
        <v>-</v>
      </c>
      <c r="AR154" s="242"/>
      <c r="AS154" s="244"/>
    </row>
    <row r="155" spans="1:45" x14ac:dyDescent="0.25">
      <c r="A155" s="31">
        <v>742247</v>
      </c>
      <c r="B155" s="27" t="s">
        <v>160</v>
      </c>
      <c r="C155" s="27" t="s">
        <v>463</v>
      </c>
      <c r="D155" s="58">
        <v>12.71</v>
      </c>
      <c r="E155" s="57">
        <v>29.5</v>
      </c>
      <c r="F155" s="58">
        <v>59</v>
      </c>
      <c r="G155" s="261"/>
      <c r="H155" s="26">
        <v>0</v>
      </c>
      <c r="I155" s="26">
        <v>1</v>
      </c>
      <c r="J155" s="26">
        <v>4</v>
      </c>
      <c r="K155" s="26">
        <v>3</v>
      </c>
      <c r="L155" s="26">
        <v>2</v>
      </c>
      <c r="M155" s="26">
        <v>2</v>
      </c>
      <c r="N155" s="26">
        <v>0</v>
      </c>
      <c r="O155" s="26"/>
      <c r="P155" s="26"/>
      <c r="Q155" s="26"/>
      <c r="R155" s="26"/>
      <c r="S155" s="26"/>
      <c r="T155" s="260"/>
      <c r="U155" s="256">
        <f t="shared" si="39"/>
        <v>7</v>
      </c>
      <c r="V155" s="256">
        <v>3</v>
      </c>
      <c r="W155" s="260"/>
      <c r="X155" s="242">
        <f t="shared" si="40"/>
        <v>12</v>
      </c>
      <c r="Y155" s="247">
        <f t="shared" si="41"/>
        <v>5.9701492537313432E-2</v>
      </c>
      <c r="Z155" s="247">
        <f t="shared" si="35"/>
        <v>1.791044776119403</v>
      </c>
      <c r="AA155" s="242">
        <v>1</v>
      </c>
      <c r="AB155" s="242">
        <v>1</v>
      </c>
      <c r="AC155" s="243">
        <f t="shared" si="36"/>
        <v>2</v>
      </c>
      <c r="AD155" s="247">
        <f t="shared" si="51"/>
        <v>33.5</v>
      </c>
      <c r="AE155" s="247">
        <v>14</v>
      </c>
      <c r="AF155" s="247">
        <f t="shared" si="42"/>
        <v>19.5</v>
      </c>
      <c r="AG155" s="247">
        <f t="shared" si="43"/>
        <v>7.1641791044776122</v>
      </c>
      <c r="AH155" s="248">
        <f t="shared" si="37"/>
        <v>43679.5</v>
      </c>
      <c r="AI155" s="249">
        <f t="shared" si="38"/>
        <v>43660</v>
      </c>
      <c r="AJ155" s="249">
        <f t="shared" si="44"/>
        <v>43679.5</v>
      </c>
      <c r="AK155" s="253">
        <f t="shared" si="45"/>
        <v>0.83582089552238803</v>
      </c>
      <c r="AL155" s="253">
        <f t="shared" si="46"/>
        <v>1.164179104477612</v>
      </c>
      <c r="AM155" s="242">
        <v>1</v>
      </c>
      <c r="AN155" s="253">
        <f t="shared" si="47"/>
        <v>6</v>
      </c>
      <c r="AO155" s="253">
        <f t="shared" si="48"/>
        <v>76.260000000000005</v>
      </c>
      <c r="AP155" s="253">
        <f t="shared" si="49"/>
        <v>100.5</v>
      </c>
      <c r="AQ155" s="249">
        <f t="shared" si="50"/>
        <v>43780</v>
      </c>
      <c r="AR155" s="242"/>
      <c r="AS155" s="244"/>
    </row>
    <row r="156" spans="1:45" x14ac:dyDescent="0.25">
      <c r="A156" s="31">
        <v>742248</v>
      </c>
      <c r="B156" s="18" t="s">
        <v>161</v>
      </c>
      <c r="C156" s="18" t="s">
        <v>464</v>
      </c>
      <c r="D156" s="58">
        <v>9.3133662145499425</v>
      </c>
      <c r="E156" s="57">
        <v>24.5</v>
      </c>
      <c r="F156" s="58">
        <v>49</v>
      </c>
      <c r="G156" s="261"/>
      <c r="H156" s="26">
        <v>55</v>
      </c>
      <c r="I156" s="26">
        <v>26</v>
      </c>
      <c r="J156" s="26">
        <v>36</v>
      </c>
      <c r="K156" s="26">
        <v>39</v>
      </c>
      <c r="L156" s="26">
        <v>44</v>
      </c>
      <c r="M156" s="26">
        <v>52</v>
      </c>
      <c r="N156" s="26">
        <v>32</v>
      </c>
      <c r="O156" s="26"/>
      <c r="P156" s="26"/>
      <c r="Q156" s="26"/>
      <c r="R156" s="26"/>
      <c r="S156" s="26"/>
      <c r="T156" s="260"/>
      <c r="U156" s="256">
        <f t="shared" si="39"/>
        <v>7</v>
      </c>
      <c r="V156" s="256">
        <v>3</v>
      </c>
      <c r="W156" s="260"/>
      <c r="X156" s="242">
        <f t="shared" si="40"/>
        <v>284</v>
      </c>
      <c r="Y156" s="247">
        <f t="shared" si="41"/>
        <v>1.4129353233830846</v>
      </c>
      <c r="Z156" s="247">
        <f t="shared" si="35"/>
        <v>42.388059701492537</v>
      </c>
      <c r="AA156" s="242">
        <v>1</v>
      </c>
      <c r="AB156" s="242">
        <v>73</v>
      </c>
      <c r="AC156" s="243">
        <f t="shared" si="36"/>
        <v>74</v>
      </c>
      <c r="AD156" s="247">
        <f t="shared" si="51"/>
        <v>52.37323943661972</v>
      </c>
      <c r="AE156" s="247">
        <v>14</v>
      </c>
      <c r="AF156" s="247">
        <f t="shared" si="42"/>
        <v>38.37323943661972</v>
      </c>
      <c r="AG156" s="247">
        <f t="shared" si="43"/>
        <v>169.55223880597015</v>
      </c>
      <c r="AH156" s="248">
        <f t="shared" si="37"/>
        <v>43698.373239436616</v>
      </c>
      <c r="AI156" s="249">
        <f t="shared" si="38"/>
        <v>43660</v>
      </c>
      <c r="AJ156" s="249">
        <f t="shared" si="44"/>
        <v>43698.373239436616</v>
      </c>
      <c r="AK156" s="253">
        <f t="shared" si="45"/>
        <v>19.781094527363184</v>
      </c>
      <c r="AL156" s="253">
        <f t="shared" si="46"/>
        <v>54.21890547263682</v>
      </c>
      <c r="AM156" s="242">
        <v>1</v>
      </c>
      <c r="AN156" s="253">
        <f t="shared" si="47"/>
        <v>115.33333333333333</v>
      </c>
      <c r="AO156" s="253">
        <f t="shared" si="48"/>
        <v>1074.1415700780933</v>
      </c>
      <c r="AP156" s="253">
        <f t="shared" si="49"/>
        <v>81.626760563380273</v>
      </c>
      <c r="AQ156" s="249">
        <f t="shared" si="50"/>
        <v>43780</v>
      </c>
      <c r="AR156" s="242"/>
      <c r="AS156" s="244"/>
    </row>
    <row r="157" spans="1:45" x14ac:dyDescent="0.25">
      <c r="A157" s="31">
        <v>742249</v>
      </c>
      <c r="B157" s="18" t="s">
        <v>162</v>
      </c>
      <c r="C157" s="18" t="s">
        <v>465</v>
      </c>
      <c r="D157" s="58">
        <v>21.039999999999992</v>
      </c>
      <c r="E157" s="57">
        <v>44.5</v>
      </c>
      <c r="F157" s="58">
        <v>99</v>
      </c>
      <c r="G157" s="261"/>
      <c r="H157" s="26">
        <v>27</v>
      </c>
      <c r="I157" s="26">
        <v>10</v>
      </c>
      <c r="J157" s="26">
        <v>7</v>
      </c>
      <c r="K157" s="26">
        <v>23</v>
      </c>
      <c r="L157" s="26">
        <v>10</v>
      </c>
      <c r="M157" s="26">
        <v>15</v>
      </c>
      <c r="N157" s="26">
        <v>12</v>
      </c>
      <c r="O157" s="26"/>
      <c r="P157" s="26"/>
      <c r="Q157" s="26"/>
      <c r="R157" s="26"/>
      <c r="S157" s="26"/>
      <c r="T157" s="260"/>
      <c r="U157" s="256">
        <f t="shared" si="39"/>
        <v>7</v>
      </c>
      <c r="V157" s="256">
        <v>3</v>
      </c>
      <c r="W157" s="260"/>
      <c r="X157" s="242">
        <f t="shared" si="40"/>
        <v>104</v>
      </c>
      <c r="Y157" s="247">
        <f t="shared" si="41"/>
        <v>0.51741293532338306</v>
      </c>
      <c r="Z157" s="247">
        <f t="shared" si="35"/>
        <v>15.522388059701491</v>
      </c>
      <c r="AA157" s="242">
        <v>1</v>
      </c>
      <c r="AB157" s="242">
        <v>26</v>
      </c>
      <c r="AC157" s="243">
        <f t="shared" si="36"/>
        <v>27</v>
      </c>
      <c r="AD157" s="247">
        <f t="shared" si="51"/>
        <v>52.182692307692307</v>
      </c>
      <c r="AE157" s="247">
        <v>14</v>
      </c>
      <c r="AF157" s="247">
        <f t="shared" si="42"/>
        <v>38.182692307692307</v>
      </c>
      <c r="AG157" s="247">
        <f t="shared" si="43"/>
        <v>62.089552238805965</v>
      </c>
      <c r="AH157" s="248">
        <f t="shared" si="37"/>
        <v>43698.182692307695</v>
      </c>
      <c r="AI157" s="249">
        <f t="shared" si="38"/>
        <v>43660</v>
      </c>
      <c r="AJ157" s="249">
        <f t="shared" si="44"/>
        <v>43698.182692307695</v>
      </c>
      <c r="AK157" s="253">
        <f t="shared" si="45"/>
        <v>7.2437810945273631</v>
      </c>
      <c r="AL157" s="253">
        <f t="shared" si="46"/>
        <v>19.756218905472636</v>
      </c>
      <c r="AM157" s="242">
        <v>1</v>
      </c>
      <c r="AN157" s="253">
        <f t="shared" si="47"/>
        <v>42.333333333333329</v>
      </c>
      <c r="AO157" s="253">
        <f t="shared" si="48"/>
        <v>890.69333333333293</v>
      </c>
      <c r="AP157" s="253">
        <f t="shared" si="49"/>
        <v>81.817307692307693</v>
      </c>
      <c r="AQ157" s="249">
        <f t="shared" si="50"/>
        <v>43780</v>
      </c>
      <c r="AR157" s="242"/>
      <c r="AS157" s="244"/>
    </row>
    <row r="158" spans="1:45" x14ac:dyDescent="0.25">
      <c r="A158" s="31">
        <v>742292</v>
      </c>
      <c r="B158" s="27" t="s">
        <v>163</v>
      </c>
      <c r="C158" s="27" t="s">
        <v>466</v>
      </c>
      <c r="D158" s="58">
        <v>14.434906542056074</v>
      </c>
      <c r="E158" s="57">
        <v>39.5</v>
      </c>
      <c r="F158" s="58">
        <v>79</v>
      </c>
      <c r="G158" s="261"/>
      <c r="H158" s="26">
        <v>7</v>
      </c>
      <c r="I158" s="26">
        <v>2</v>
      </c>
      <c r="J158" s="26">
        <v>4</v>
      </c>
      <c r="K158" s="26">
        <v>-1</v>
      </c>
      <c r="L158" s="26">
        <v>0</v>
      </c>
      <c r="M158" s="26">
        <v>0</v>
      </c>
      <c r="N158" s="26">
        <v>0</v>
      </c>
      <c r="O158" s="26"/>
      <c r="P158" s="26"/>
      <c r="Q158" s="26"/>
      <c r="R158" s="26"/>
      <c r="S158" s="26"/>
      <c r="T158" s="260"/>
      <c r="U158" s="256">
        <f t="shared" si="39"/>
        <v>7</v>
      </c>
      <c r="V158" s="256">
        <v>3</v>
      </c>
      <c r="W158" s="260"/>
      <c r="X158" s="242">
        <f t="shared" si="40"/>
        <v>12</v>
      </c>
      <c r="Y158" s="247">
        <f t="shared" si="41"/>
        <v>5.9701492537313432E-2</v>
      </c>
      <c r="Z158" s="247">
        <f t="shared" si="35"/>
        <v>1.791044776119403</v>
      </c>
      <c r="AA158" s="242">
        <v>1</v>
      </c>
      <c r="AB158" s="242">
        <v>0</v>
      </c>
      <c r="AC158" s="243">
        <f t="shared" si="36"/>
        <v>1</v>
      </c>
      <c r="AD158" s="247">
        <f t="shared" si="51"/>
        <v>16.75</v>
      </c>
      <c r="AE158" s="247">
        <v>14</v>
      </c>
      <c r="AF158" s="247">
        <f t="shared" si="42"/>
        <v>2.75</v>
      </c>
      <c r="AG158" s="247">
        <f t="shared" si="43"/>
        <v>7.1641791044776122</v>
      </c>
      <c r="AH158" s="248">
        <f t="shared" si="37"/>
        <v>43662.75</v>
      </c>
      <c r="AI158" s="249">
        <f t="shared" si="38"/>
        <v>43660</v>
      </c>
      <c r="AJ158" s="249">
        <f t="shared" si="44"/>
        <v>43662.75</v>
      </c>
      <c r="AK158" s="253">
        <f t="shared" si="45"/>
        <v>0.83582089552238803</v>
      </c>
      <c r="AL158" s="253">
        <f t="shared" si="46"/>
        <v>0.16417910447761197</v>
      </c>
      <c r="AM158" s="242">
        <v>1</v>
      </c>
      <c r="AN158" s="253">
        <f t="shared" si="47"/>
        <v>7</v>
      </c>
      <c r="AO158" s="253">
        <f t="shared" si="48"/>
        <v>101.04434579439253</v>
      </c>
      <c r="AP158" s="253">
        <f t="shared" si="49"/>
        <v>117.25</v>
      </c>
      <c r="AQ158" s="249">
        <f t="shared" si="50"/>
        <v>43780</v>
      </c>
      <c r="AR158" s="242"/>
      <c r="AS158" s="244"/>
    </row>
    <row r="159" spans="1:45" x14ac:dyDescent="0.25">
      <c r="A159" s="31">
        <v>742293</v>
      </c>
      <c r="B159" s="18" t="s">
        <v>164</v>
      </c>
      <c r="C159" s="18" t="s">
        <v>467</v>
      </c>
      <c r="D159" s="58">
        <v>16.32</v>
      </c>
      <c r="E159" s="57">
        <v>44.5</v>
      </c>
      <c r="F159" s="58">
        <v>89</v>
      </c>
      <c r="G159" s="261"/>
      <c r="H159" s="26">
        <v>2</v>
      </c>
      <c r="I159" s="26">
        <v>0</v>
      </c>
      <c r="J159" s="26">
        <v>1</v>
      </c>
      <c r="K159" s="26">
        <v>0</v>
      </c>
      <c r="L159" s="26">
        <v>0</v>
      </c>
      <c r="M159" s="26">
        <v>0</v>
      </c>
      <c r="N159" s="26">
        <v>0</v>
      </c>
      <c r="O159" s="26"/>
      <c r="P159" s="26"/>
      <c r="Q159" s="26"/>
      <c r="R159" s="26"/>
      <c r="S159" s="26"/>
      <c r="T159" s="260"/>
      <c r="U159" s="256">
        <f t="shared" si="39"/>
        <v>7</v>
      </c>
      <c r="V159" s="256">
        <v>3</v>
      </c>
      <c r="W159" s="260"/>
      <c r="X159" s="242">
        <f t="shared" si="40"/>
        <v>3</v>
      </c>
      <c r="Y159" s="247">
        <f t="shared" si="41"/>
        <v>1.4925373134328358E-2</v>
      </c>
      <c r="Z159" s="247">
        <f t="shared" si="35"/>
        <v>0.44776119402985076</v>
      </c>
      <c r="AA159" s="242">
        <v>1</v>
      </c>
      <c r="AB159" s="242">
        <v>2</v>
      </c>
      <c r="AC159" s="243">
        <f t="shared" si="36"/>
        <v>3</v>
      </c>
      <c r="AD159" s="247">
        <f t="shared" si="51"/>
        <v>201</v>
      </c>
      <c r="AE159" s="247">
        <v>14</v>
      </c>
      <c r="AF159" s="247">
        <f t="shared" si="42"/>
        <v>187</v>
      </c>
      <c r="AG159" s="247">
        <f t="shared" si="43"/>
        <v>1.791044776119403</v>
      </c>
      <c r="AH159" s="248">
        <f t="shared" si="37"/>
        <v>43847</v>
      </c>
      <c r="AI159" s="249">
        <f t="shared" si="38"/>
        <v>43660</v>
      </c>
      <c r="AJ159" s="249">
        <f t="shared" si="44"/>
        <v>43847</v>
      </c>
      <c r="AK159" s="253">
        <f t="shared" si="45"/>
        <v>0.20895522388059701</v>
      </c>
      <c r="AL159" s="253">
        <f t="shared" si="46"/>
        <v>2.7910447761194028</v>
      </c>
      <c r="AM159" s="242">
        <v>1</v>
      </c>
      <c r="AN159" s="253">
        <f t="shared" si="47"/>
        <v>0</v>
      </c>
      <c r="AO159" s="253">
        <f t="shared" si="48"/>
        <v>0</v>
      </c>
      <c r="AP159" s="253">
        <f t="shared" si="49"/>
        <v>0</v>
      </c>
      <c r="AQ159" s="249">
        <f t="shared" si="50"/>
        <v>43847</v>
      </c>
      <c r="AR159" s="242"/>
      <c r="AS159" s="244"/>
    </row>
    <row r="160" spans="1:45" x14ac:dyDescent="0.25">
      <c r="A160" s="31">
        <v>742294</v>
      </c>
      <c r="B160" s="18" t="s">
        <v>165</v>
      </c>
      <c r="C160" s="18" t="s">
        <v>468</v>
      </c>
      <c r="D160" s="58">
        <v>38.140000000000015</v>
      </c>
      <c r="E160" s="57">
        <v>74.5</v>
      </c>
      <c r="F160" s="58">
        <v>159</v>
      </c>
      <c r="G160" s="261"/>
      <c r="H160" s="26">
        <v>2</v>
      </c>
      <c r="I160" s="26">
        <v>1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/>
      <c r="P160" s="26"/>
      <c r="Q160" s="26"/>
      <c r="R160" s="26"/>
      <c r="S160" s="26"/>
      <c r="T160" s="260"/>
      <c r="U160" s="256">
        <f t="shared" si="39"/>
        <v>7</v>
      </c>
      <c r="V160" s="256">
        <v>3</v>
      </c>
      <c r="W160" s="260"/>
      <c r="X160" s="242">
        <f t="shared" si="40"/>
        <v>3</v>
      </c>
      <c r="Y160" s="247">
        <f t="shared" si="41"/>
        <v>1.4925373134328358E-2</v>
      </c>
      <c r="Z160" s="247">
        <f t="shared" si="35"/>
        <v>0.44776119402985076</v>
      </c>
      <c r="AA160" s="242">
        <v>1</v>
      </c>
      <c r="AB160" s="242">
        <v>2</v>
      </c>
      <c r="AC160" s="243">
        <f t="shared" si="36"/>
        <v>3</v>
      </c>
      <c r="AD160" s="247">
        <f t="shared" si="51"/>
        <v>201</v>
      </c>
      <c r="AE160" s="247">
        <v>14</v>
      </c>
      <c r="AF160" s="247">
        <f t="shared" si="42"/>
        <v>187</v>
      </c>
      <c r="AG160" s="247">
        <f t="shared" si="43"/>
        <v>1.791044776119403</v>
      </c>
      <c r="AH160" s="248">
        <f t="shared" si="37"/>
        <v>43847</v>
      </c>
      <c r="AI160" s="249">
        <f t="shared" si="38"/>
        <v>43660</v>
      </c>
      <c r="AJ160" s="249">
        <f t="shared" si="44"/>
        <v>43847</v>
      </c>
      <c r="AK160" s="253">
        <f t="shared" si="45"/>
        <v>0.20895522388059701</v>
      </c>
      <c r="AL160" s="253">
        <f t="shared" si="46"/>
        <v>2.7910447761194028</v>
      </c>
      <c r="AM160" s="242">
        <v>1</v>
      </c>
      <c r="AN160" s="253">
        <f t="shared" si="47"/>
        <v>0</v>
      </c>
      <c r="AO160" s="253">
        <f t="shared" si="48"/>
        <v>0</v>
      </c>
      <c r="AP160" s="253">
        <f t="shared" si="49"/>
        <v>0</v>
      </c>
      <c r="AQ160" s="249">
        <f t="shared" si="50"/>
        <v>43847</v>
      </c>
      <c r="AR160" s="242"/>
      <c r="AS160" s="244"/>
    </row>
    <row r="161" spans="1:45" x14ac:dyDescent="0.25">
      <c r="A161" s="31">
        <v>742295</v>
      </c>
      <c r="B161" s="18" t="s">
        <v>166</v>
      </c>
      <c r="C161" s="18" t="s">
        <v>469</v>
      </c>
      <c r="D161" s="58">
        <v>17.77999999999999</v>
      </c>
      <c r="E161" s="57">
        <v>39.5</v>
      </c>
      <c r="F161" s="58">
        <v>79</v>
      </c>
      <c r="G161" s="261"/>
      <c r="H161" s="26">
        <v>11</v>
      </c>
      <c r="I161" s="26">
        <v>7</v>
      </c>
      <c r="J161" s="26">
        <v>2</v>
      </c>
      <c r="K161" s="26">
        <v>9</v>
      </c>
      <c r="L161" s="26">
        <v>16</v>
      </c>
      <c r="M161" s="26">
        <v>7</v>
      </c>
      <c r="N161" s="26">
        <v>2</v>
      </c>
      <c r="O161" s="26"/>
      <c r="P161" s="26"/>
      <c r="Q161" s="26"/>
      <c r="R161" s="26"/>
      <c r="S161" s="26"/>
      <c r="T161" s="260"/>
      <c r="U161" s="256">
        <f t="shared" si="39"/>
        <v>7</v>
      </c>
      <c r="V161" s="256">
        <v>3</v>
      </c>
      <c r="W161" s="260"/>
      <c r="X161" s="242">
        <f t="shared" si="40"/>
        <v>54</v>
      </c>
      <c r="Y161" s="247">
        <f t="shared" si="41"/>
        <v>0.26865671641791045</v>
      </c>
      <c r="Z161" s="247">
        <f t="shared" si="35"/>
        <v>8.0597014925373127</v>
      </c>
      <c r="AA161" s="242">
        <v>1</v>
      </c>
      <c r="AB161" s="242">
        <v>15</v>
      </c>
      <c r="AC161" s="243">
        <f t="shared" si="36"/>
        <v>16</v>
      </c>
      <c r="AD161" s="247">
        <f t="shared" si="51"/>
        <v>59.555555555555557</v>
      </c>
      <c r="AE161" s="247">
        <v>14</v>
      </c>
      <c r="AF161" s="247">
        <f t="shared" si="42"/>
        <v>45.555555555555557</v>
      </c>
      <c r="AG161" s="247">
        <f t="shared" si="43"/>
        <v>32.238805970149251</v>
      </c>
      <c r="AH161" s="248">
        <f t="shared" si="37"/>
        <v>43705.555555555555</v>
      </c>
      <c r="AI161" s="249">
        <f t="shared" si="38"/>
        <v>43660</v>
      </c>
      <c r="AJ161" s="249">
        <f t="shared" si="44"/>
        <v>43705.555555555555</v>
      </c>
      <c r="AK161" s="253">
        <f t="shared" si="45"/>
        <v>3.7611940298507465</v>
      </c>
      <c r="AL161" s="253">
        <f t="shared" si="46"/>
        <v>12.238805970149254</v>
      </c>
      <c r="AM161" s="242">
        <v>1</v>
      </c>
      <c r="AN161" s="253">
        <f t="shared" si="47"/>
        <v>19.999999999999996</v>
      </c>
      <c r="AO161" s="253">
        <f t="shared" si="48"/>
        <v>355.59999999999974</v>
      </c>
      <c r="AP161" s="253">
        <f t="shared" si="49"/>
        <v>74.444444444444429</v>
      </c>
      <c r="AQ161" s="249">
        <f t="shared" si="50"/>
        <v>43780</v>
      </c>
      <c r="AR161" s="242"/>
      <c r="AS161" s="244"/>
    </row>
    <row r="162" spans="1:45" x14ac:dyDescent="0.25">
      <c r="A162" s="31">
        <v>742296</v>
      </c>
      <c r="B162" s="18" t="s">
        <v>167</v>
      </c>
      <c r="C162" s="18" t="s">
        <v>470</v>
      </c>
      <c r="D162" s="58">
        <v>17.770731707317079</v>
      </c>
      <c r="E162" s="57">
        <v>39.5</v>
      </c>
      <c r="F162" s="58">
        <v>79</v>
      </c>
      <c r="G162" s="261"/>
      <c r="H162" s="26">
        <v>10</v>
      </c>
      <c r="I162" s="26">
        <v>8</v>
      </c>
      <c r="J162" s="26">
        <v>9</v>
      </c>
      <c r="K162" s="26">
        <v>10</v>
      </c>
      <c r="L162" s="26">
        <v>18</v>
      </c>
      <c r="M162" s="26">
        <v>6</v>
      </c>
      <c r="N162" s="26">
        <v>10</v>
      </c>
      <c r="O162" s="26"/>
      <c r="P162" s="26"/>
      <c r="Q162" s="26"/>
      <c r="R162" s="26"/>
      <c r="S162" s="26"/>
      <c r="T162" s="260"/>
      <c r="U162" s="256">
        <f t="shared" si="39"/>
        <v>7</v>
      </c>
      <c r="V162" s="256">
        <v>3</v>
      </c>
      <c r="W162" s="260"/>
      <c r="X162" s="242">
        <f t="shared" si="40"/>
        <v>71</v>
      </c>
      <c r="Y162" s="247">
        <f t="shared" si="41"/>
        <v>0.35323383084577115</v>
      </c>
      <c r="Z162" s="247">
        <f t="shared" si="35"/>
        <v>10.597014925373134</v>
      </c>
      <c r="AA162" s="242">
        <v>1</v>
      </c>
      <c r="AB162" s="242">
        <v>24</v>
      </c>
      <c r="AC162" s="243">
        <f t="shared" si="36"/>
        <v>25</v>
      </c>
      <c r="AD162" s="247">
        <f t="shared" si="51"/>
        <v>70.774647887323937</v>
      </c>
      <c r="AE162" s="247">
        <v>14</v>
      </c>
      <c r="AF162" s="247">
        <f t="shared" si="42"/>
        <v>56.774647887323937</v>
      </c>
      <c r="AG162" s="247">
        <f t="shared" si="43"/>
        <v>42.388059701492537</v>
      </c>
      <c r="AH162" s="248">
        <f t="shared" si="37"/>
        <v>43716.774647887323</v>
      </c>
      <c r="AI162" s="249">
        <f t="shared" si="38"/>
        <v>43660</v>
      </c>
      <c r="AJ162" s="249">
        <f t="shared" si="44"/>
        <v>43716.774647887323</v>
      </c>
      <c r="AK162" s="253">
        <f t="shared" si="45"/>
        <v>4.9452736318407959</v>
      </c>
      <c r="AL162" s="253">
        <f t="shared" si="46"/>
        <v>20.054726368159205</v>
      </c>
      <c r="AM162" s="242">
        <v>1</v>
      </c>
      <c r="AN162" s="253">
        <f t="shared" si="47"/>
        <v>22.333333333333332</v>
      </c>
      <c r="AO162" s="253">
        <f t="shared" si="48"/>
        <v>396.87967479674808</v>
      </c>
      <c r="AP162" s="253">
        <f t="shared" si="49"/>
        <v>63.225352112676056</v>
      </c>
      <c r="AQ162" s="249">
        <f t="shared" si="50"/>
        <v>43780</v>
      </c>
      <c r="AR162" s="242"/>
      <c r="AS162" s="244"/>
    </row>
    <row r="163" spans="1:45" x14ac:dyDescent="0.25">
      <c r="A163" s="31">
        <v>742297</v>
      </c>
      <c r="B163" s="18" t="s">
        <v>168</v>
      </c>
      <c r="C163" s="18" t="s">
        <v>471</v>
      </c>
      <c r="D163" s="58">
        <v>63.54</v>
      </c>
      <c r="E163" s="57">
        <v>119.5</v>
      </c>
      <c r="F163" s="58">
        <v>249</v>
      </c>
      <c r="G163" s="261"/>
      <c r="H163" s="26">
        <v>3</v>
      </c>
      <c r="I163" s="26">
        <v>1</v>
      </c>
      <c r="J163" s="26">
        <v>1</v>
      </c>
      <c r="K163" s="26">
        <v>2</v>
      </c>
      <c r="L163" s="26">
        <v>0</v>
      </c>
      <c r="M163" s="26">
        <v>0</v>
      </c>
      <c r="N163" s="26">
        <v>0</v>
      </c>
      <c r="O163" s="26"/>
      <c r="P163" s="26"/>
      <c r="Q163" s="26"/>
      <c r="R163" s="26"/>
      <c r="S163" s="26"/>
      <c r="T163" s="260"/>
      <c r="U163" s="256">
        <f t="shared" si="39"/>
        <v>7</v>
      </c>
      <c r="V163" s="256">
        <v>3</v>
      </c>
      <c r="W163" s="260"/>
      <c r="X163" s="242">
        <f t="shared" si="40"/>
        <v>7</v>
      </c>
      <c r="Y163" s="247">
        <f t="shared" si="41"/>
        <v>3.482587064676617E-2</v>
      </c>
      <c r="Z163" s="247">
        <f t="shared" si="35"/>
        <v>1.0447761194029852</v>
      </c>
      <c r="AA163" s="242">
        <v>1</v>
      </c>
      <c r="AB163" s="242">
        <v>0</v>
      </c>
      <c r="AC163" s="243">
        <f t="shared" si="36"/>
        <v>1</v>
      </c>
      <c r="AD163" s="247">
        <f t="shared" si="51"/>
        <v>28.714285714285712</v>
      </c>
      <c r="AE163" s="247">
        <v>14</v>
      </c>
      <c r="AF163" s="247">
        <f t="shared" si="42"/>
        <v>14.714285714285712</v>
      </c>
      <c r="AG163" s="247">
        <f t="shared" si="43"/>
        <v>4.1791044776119408</v>
      </c>
      <c r="AH163" s="248">
        <f t="shared" si="37"/>
        <v>43674.714285714283</v>
      </c>
      <c r="AI163" s="249">
        <f t="shared" si="38"/>
        <v>43660</v>
      </c>
      <c r="AJ163" s="249">
        <f t="shared" si="44"/>
        <v>43674.714285714283</v>
      </c>
      <c r="AK163" s="253">
        <f t="shared" si="45"/>
        <v>0.48756218905472637</v>
      </c>
      <c r="AL163" s="253">
        <f t="shared" si="46"/>
        <v>0.51243781094527363</v>
      </c>
      <c r="AM163" s="242">
        <v>1</v>
      </c>
      <c r="AN163" s="253">
        <f t="shared" si="47"/>
        <v>3.666666666666667</v>
      </c>
      <c r="AO163" s="253">
        <f t="shared" si="48"/>
        <v>232.98000000000002</v>
      </c>
      <c r="AP163" s="253">
        <f t="shared" si="49"/>
        <v>105.28571428571429</v>
      </c>
      <c r="AQ163" s="249">
        <f t="shared" si="50"/>
        <v>43780</v>
      </c>
      <c r="AR163" s="242"/>
      <c r="AS163" s="244"/>
    </row>
    <row r="164" spans="1:45" x14ac:dyDescent="0.25">
      <c r="A164" s="31">
        <v>742298</v>
      </c>
      <c r="B164" s="18" t="s">
        <v>169</v>
      </c>
      <c r="C164" s="18" t="s">
        <v>472</v>
      </c>
      <c r="D164" s="58">
        <v>46.776027397260265</v>
      </c>
      <c r="E164" s="57">
        <v>89.5</v>
      </c>
      <c r="F164" s="58">
        <v>189</v>
      </c>
      <c r="G164" s="261"/>
      <c r="H164" s="26">
        <v>5</v>
      </c>
      <c r="I164" s="26">
        <v>2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/>
      <c r="P164" s="26"/>
      <c r="Q164" s="26"/>
      <c r="R164" s="26"/>
      <c r="S164" s="26"/>
      <c r="T164" s="260"/>
      <c r="U164" s="256">
        <f t="shared" si="39"/>
        <v>7</v>
      </c>
      <c r="V164" s="256">
        <v>3</v>
      </c>
      <c r="W164" s="260"/>
      <c r="X164" s="242">
        <f t="shared" si="40"/>
        <v>7</v>
      </c>
      <c r="Y164" s="247">
        <f t="shared" si="41"/>
        <v>3.482587064676617E-2</v>
      </c>
      <c r="Z164" s="247">
        <f t="shared" si="35"/>
        <v>1.0447761194029852</v>
      </c>
      <c r="AA164" s="242">
        <v>1</v>
      </c>
      <c r="AB164" s="242">
        <v>0</v>
      </c>
      <c r="AC164" s="243">
        <f t="shared" si="36"/>
        <v>1</v>
      </c>
      <c r="AD164" s="247">
        <f t="shared" si="51"/>
        <v>28.714285714285712</v>
      </c>
      <c r="AE164" s="247">
        <v>14</v>
      </c>
      <c r="AF164" s="247">
        <f t="shared" si="42"/>
        <v>14.714285714285712</v>
      </c>
      <c r="AG164" s="247">
        <f t="shared" si="43"/>
        <v>4.1791044776119408</v>
      </c>
      <c r="AH164" s="248">
        <f t="shared" si="37"/>
        <v>43674.714285714283</v>
      </c>
      <c r="AI164" s="249">
        <f t="shared" si="38"/>
        <v>43660</v>
      </c>
      <c r="AJ164" s="249">
        <f t="shared" si="44"/>
        <v>43674.714285714283</v>
      </c>
      <c r="AK164" s="253">
        <f t="shared" si="45"/>
        <v>0.48756218905472637</v>
      </c>
      <c r="AL164" s="253">
        <f t="shared" si="46"/>
        <v>0.51243781094527363</v>
      </c>
      <c r="AM164" s="242">
        <v>1</v>
      </c>
      <c r="AN164" s="253">
        <f t="shared" si="47"/>
        <v>3.666666666666667</v>
      </c>
      <c r="AO164" s="253">
        <f t="shared" si="48"/>
        <v>171.51210045662097</v>
      </c>
      <c r="AP164" s="253">
        <f t="shared" si="49"/>
        <v>105.28571428571429</v>
      </c>
      <c r="AQ164" s="249">
        <f t="shared" si="50"/>
        <v>43780</v>
      </c>
      <c r="AR164" s="242"/>
      <c r="AS164" s="244"/>
    </row>
    <row r="165" spans="1:45" x14ac:dyDescent="0.25">
      <c r="A165" s="31">
        <v>742300</v>
      </c>
      <c r="B165" s="18" t="s">
        <v>170</v>
      </c>
      <c r="C165" s="18" t="s">
        <v>473</v>
      </c>
      <c r="D165" s="58">
        <v>14.474971098265899</v>
      </c>
      <c r="E165" s="57">
        <v>29.5</v>
      </c>
      <c r="F165" s="58">
        <v>59</v>
      </c>
      <c r="G165" s="261"/>
      <c r="H165" s="26">
        <v>12</v>
      </c>
      <c r="I165" s="26">
        <v>9</v>
      </c>
      <c r="J165" s="26">
        <v>18</v>
      </c>
      <c r="K165" s="26">
        <v>18</v>
      </c>
      <c r="L165" s="26">
        <v>15</v>
      </c>
      <c r="M165" s="26">
        <v>7</v>
      </c>
      <c r="N165" s="26">
        <v>2</v>
      </c>
      <c r="O165" s="26"/>
      <c r="P165" s="26"/>
      <c r="Q165" s="26"/>
      <c r="R165" s="26"/>
      <c r="S165" s="26"/>
      <c r="T165" s="260"/>
      <c r="U165" s="256">
        <f t="shared" si="39"/>
        <v>7</v>
      </c>
      <c r="V165" s="256">
        <v>3</v>
      </c>
      <c r="W165" s="260"/>
      <c r="X165" s="242">
        <f t="shared" si="40"/>
        <v>81</v>
      </c>
      <c r="Y165" s="247">
        <f t="shared" si="41"/>
        <v>0.40298507462686567</v>
      </c>
      <c r="Z165" s="247">
        <f t="shared" si="35"/>
        <v>12.08955223880597</v>
      </c>
      <c r="AA165" s="242">
        <v>1</v>
      </c>
      <c r="AB165" s="242">
        <v>12</v>
      </c>
      <c r="AC165" s="243">
        <f t="shared" si="36"/>
        <v>13</v>
      </c>
      <c r="AD165" s="247">
        <f t="shared" si="51"/>
        <v>32.25925925925926</v>
      </c>
      <c r="AE165" s="247">
        <v>14</v>
      </c>
      <c r="AF165" s="247">
        <f t="shared" si="42"/>
        <v>18.25925925925926</v>
      </c>
      <c r="AG165" s="247">
        <f t="shared" si="43"/>
        <v>48.35820895522388</v>
      </c>
      <c r="AH165" s="248">
        <f t="shared" si="37"/>
        <v>43678.259259259263</v>
      </c>
      <c r="AI165" s="249">
        <f t="shared" si="38"/>
        <v>43660</v>
      </c>
      <c r="AJ165" s="249">
        <f t="shared" si="44"/>
        <v>43678.259259259263</v>
      </c>
      <c r="AK165" s="253">
        <f t="shared" si="45"/>
        <v>5.6417910447761193</v>
      </c>
      <c r="AL165" s="253">
        <f t="shared" si="46"/>
        <v>7.3582089552238807</v>
      </c>
      <c r="AM165" s="242">
        <v>1</v>
      </c>
      <c r="AN165" s="253">
        <f t="shared" si="47"/>
        <v>41</v>
      </c>
      <c r="AO165" s="253">
        <f t="shared" si="48"/>
        <v>593.47381502890187</v>
      </c>
      <c r="AP165" s="253">
        <f t="shared" si="49"/>
        <v>101.74074074074075</v>
      </c>
      <c r="AQ165" s="249">
        <f t="shared" si="50"/>
        <v>43780</v>
      </c>
      <c r="AR165" s="242"/>
      <c r="AS165" s="244"/>
    </row>
    <row r="166" spans="1:45" x14ac:dyDescent="0.25">
      <c r="A166" s="31">
        <v>742301</v>
      </c>
      <c r="B166" s="18" t="s">
        <v>171</v>
      </c>
      <c r="C166" s="18" t="s">
        <v>474</v>
      </c>
      <c r="D166" s="58">
        <v>45</v>
      </c>
      <c r="E166" s="57">
        <v>94.5</v>
      </c>
      <c r="F166" s="58">
        <v>199</v>
      </c>
      <c r="G166" s="261"/>
      <c r="H166" s="26">
        <v>34</v>
      </c>
      <c r="I166" s="26">
        <v>9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/>
      <c r="P166" s="26"/>
      <c r="Q166" s="26"/>
      <c r="R166" s="26"/>
      <c r="S166" s="26"/>
      <c r="T166" s="260"/>
      <c r="U166" s="256">
        <f t="shared" si="39"/>
        <v>7</v>
      </c>
      <c r="V166" s="256">
        <v>3</v>
      </c>
      <c r="W166" s="260"/>
      <c r="X166" s="242">
        <f t="shared" si="40"/>
        <v>43</v>
      </c>
      <c r="Y166" s="247">
        <f t="shared" si="41"/>
        <v>0.21393034825870647</v>
      </c>
      <c r="Z166" s="247">
        <f t="shared" ref="Z166:Z229" si="52">Y166*30</f>
        <v>6.4179104477611943</v>
      </c>
      <c r="AA166" s="242">
        <v>1</v>
      </c>
      <c r="AB166" s="242">
        <v>0</v>
      </c>
      <c r="AC166" s="243">
        <f t="shared" ref="AC166:AC229" si="53">AA166+AB166</f>
        <v>1</v>
      </c>
      <c r="AD166" s="247">
        <f t="shared" si="51"/>
        <v>4.6744186046511631</v>
      </c>
      <c r="AE166" s="247">
        <v>14</v>
      </c>
      <c r="AF166" s="247">
        <f t="shared" si="42"/>
        <v>-9.3255813953488378</v>
      </c>
      <c r="AG166" s="247">
        <f t="shared" si="43"/>
        <v>25.671641791044777</v>
      </c>
      <c r="AH166" s="248">
        <f t="shared" si="37"/>
        <v>43650.674418604649</v>
      </c>
      <c r="AI166" s="249">
        <f t="shared" si="38"/>
        <v>43660</v>
      </c>
      <c r="AJ166" s="249">
        <f t="shared" si="44"/>
        <v>43660</v>
      </c>
      <c r="AK166" s="253">
        <f t="shared" si="45"/>
        <v>2.9950248756218905</v>
      </c>
      <c r="AL166" s="253">
        <f t="shared" si="46"/>
        <v>-1.9950248756218905</v>
      </c>
      <c r="AM166" s="242">
        <v>1</v>
      </c>
      <c r="AN166" s="253">
        <f t="shared" si="47"/>
        <v>27.666666666666668</v>
      </c>
      <c r="AO166" s="253">
        <f t="shared" si="48"/>
        <v>1245</v>
      </c>
      <c r="AP166" s="253">
        <f t="shared" si="49"/>
        <v>129.32558139534885</v>
      </c>
      <c r="AQ166" s="249">
        <f t="shared" si="50"/>
        <v>43789.325581395351</v>
      </c>
      <c r="AR166" s="242"/>
      <c r="AS166" s="244"/>
    </row>
    <row r="167" spans="1:45" x14ac:dyDescent="0.25">
      <c r="A167" s="31">
        <v>743939</v>
      </c>
      <c r="B167" s="18" t="s">
        <v>172</v>
      </c>
      <c r="C167" s="18" t="s">
        <v>475</v>
      </c>
      <c r="D167" s="58">
        <v>76</v>
      </c>
      <c r="E167" s="57">
        <v>140</v>
      </c>
      <c r="F167" s="58">
        <v>289</v>
      </c>
      <c r="G167" s="261"/>
      <c r="H167" s="26">
        <v>23</v>
      </c>
      <c r="I167" s="26">
        <v>5</v>
      </c>
      <c r="J167" s="26">
        <v>9</v>
      </c>
      <c r="K167" s="26">
        <v>9</v>
      </c>
      <c r="L167" s="26">
        <v>6</v>
      </c>
      <c r="M167" s="26">
        <v>6</v>
      </c>
      <c r="N167" s="26">
        <v>2</v>
      </c>
      <c r="O167" s="26"/>
      <c r="P167" s="26"/>
      <c r="Q167" s="26"/>
      <c r="R167" s="26"/>
      <c r="S167" s="26"/>
      <c r="T167" s="260"/>
      <c r="U167" s="256">
        <f t="shared" si="39"/>
        <v>7</v>
      </c>
      <c r="V167" s="256">
        <v>3</v>
      </c>
      <c r="W167" s="260"/>
      <c r="X167" s="242">
        <f t="shared" si="40"/>
        <v>60</v>
      </c>
      <c r="Y167" s="247">
        <f t="shared" si="41"/>
        <v>0.29850746268656714</v>
      </c>
      <c r="Z167" s="247">
        <f t="shared" si="52"/>
        <v>8.9552238805970141</v>
      </c>
      <c r="AA167" s="242">
        <v>1</v>
      </c>
      <c r="AB167" s="242">
        <v>6</v>
      </c>
      <c r="AC167" s="243">
        <f t="shared" si="53"/>
        <v>7</v>
      </c>
      <c r="AD167" s="247">
        <f t="shared" si="51"/>
        <v>23.450000000000003</v>
      </c>
      <c r="AE167" s="247">
        <v>14</v>
      </c>
      <c r="AF167" s="247">
        <f t="shared" si="42"/>
        <v>9.4500000000000028</v>
      </c>
      <c r="AG167" s="247">
        <f t="shared" si="43"/>
        <v>35.820895522388057</v>
      </c>
      <c r="AH167" s="248">
        <f t="shared" si="37"/>
        <v>43669.45</v>
      </c>
      <c r="AI167" s="249">
        <f t="shared" si="38"/>
        <v>43660</v>
      </c>
      <c r="AJ167" s="249">
        <f t="shared" si="44"/>
        <v>43669.45</v>
      </c>
      <c r="AK167" s="253">
        <f t="shared" si="45"/>
        <v>4.1791044776119399</v>
      </c>
      <c r="AL167" s="253">
        <f t="shared" si="46"/>
        <v>2.8208955223880601</v>
      </c>
      <c r="AM167" s="242">
        <v>1</v>
      </c>
      <c r="AN167" s="253">
        <f t="shared" si="47"/>
        <v>33</v>
      </c>
      <c r="AO167" s="253">
        <f t="shared" si="48"/>
        <v>2508</v>
      </c>
      <c r="AP167" s="253">
        <f t="shared" si="49"/>
        <v>110.55000000000001</v>
      </c>
      <c r="AQ167" s="249">
        <f t="shared" si="50"/>
        <v>43780</v>
      </c>
      <c r="AR167" s="242"/>
      <c r="AS167" s="244"/>
    </row>
    <row r="168" spans="1:45" x14ac:dyDescent="0.25">
      <c r="A168" s="31">
        <v>743940</v>
      </c>
      <c r="B168" s="18" t="s">
        <v>173</v>
      </c>
      <c r="C168" s="18" t="s">
        <v>476</v>
      </c>
      <c r="D168" s="58">
        <v>76</v>
      </c>
      <c r="E168" s="57">
        <v>140</v>
      </c>
      <c r="F168" s="58">
        <v>289</v>
      </c>
      <c r="G168" s="261"/>
      <c r="H168" s="26">
        <v>14</v>
      </c>
      <c r="I168" s="26">
        <v>9</v>
      </c>
      <c r="J168" s="26">
        <v>5</v>
      </c>
      <c r="K168" s="26">
        <v>2</v>
      </c>
      <c r="L168" s="26">
        <v>3</v>
      </c>
      <c r="M168" s="26">
        <v>0</v>
      </c>
      <c r="N168" s="26">
        <v>0</v>
      </c>
      <c r="O168" s="26"/>
      <c r="P168" s="26"/>
      <c r="Q168" s="26"/>
      <c r="R168" s="26"/>
      <c r="S168" s="26"/>
      <c r="T168" s="260"/>
      <c r="U168" s="256">
        <f t="shared" si="39"/>
        <v>7</v>
      </c>
      <c r="V168" s="256">
        <v>3</v>
      </c>
      <c r="W168" s="260"/>
      <c r="X168" s="242">
        <f t="shared" si="40"/>
        <v>33</v>
      </c>
      <c r="Y168" s="247">
        <f t="shared" si="41"/>
        <v>0.16417910447761194</v>
      </c>
      <c r="Z168" s="247">
        <f t="shared" si="52"/>
        <v>4.9253731343283587</v>
      </c>
      <c r="AA168" s="242">
        <v>1</v>
      </c>
      <c r="AB168" s="242">
        <v>0</v>
      </c>
      <c r="AC168" s="243">
        <f t="shared" si="53"/>
        <v>1</v>
      </c>
      <c r="AD168" s="247">
        <f t="shared" si="51"/>
        <v>6.0909090909090908</v>
      </c>
      <c r="AE168" s="247">
        <v>14</v>
      </c>
      <c r="AF168" s="247">
        <f t="shared" si="42"/>
        <v>-7.9090909090909092</v>
      </c>
      <c r="AG168" s="247">
        <f t="shared" si="43"/>
        <v>19.701492537313435</v>
      </c>
      <c r="AH168" s="248">
        <f t="shared" si="37"/>
        <v>43652.090909090912</v>
      </c>
      <c r="AI168" s="249">
        <f t="shared" si="38"/>
        <v>43660</v>
      </c>
      <c r="AJ168" s="249">
        <f t="shared" si="44"/>
        <v>43660</v>
      </c>
      <c r="AK168" s="253">
        <f t="shared" si="45"/>
        <v>2.2985074626865671</v>
      </c>
      <c r="AL168" s="253">
        <f t="shared" si="46"/>
        <v>-1.2985074626865671</v>
      </c>
      <c r="AM168" s="242">
        <v>1</v>
      </c>
      <c r="AN168" s="253">
        <f t="shared" si="47"/>
        <v>21</v>
      </c>
      <c r="AO168" s="253">
        <f t="shared" si="48"/>
        <v>1596</v>
      </c>
      <c r="AP168" s="253">
        <f t="shared" si="49"/>
        <v>127.90909090909091</v>
      </c>
      <c r="AQ168" s="249">
        <f t="shared" si="50"/>
        <v>43787.909090909088</v>
      </c>
      <c r="AR168" s="242"/>
      <c r="AS168" s="244"/>
    </row>
    <row r="169" spans="1:45" x14ac:dyDescent="0.25">
      <c r="A169" s="31">
        <v>743943</v>
      </c>
      <c r="B169" s="18" t="s">
        <v>174</v>
      </c>
      <c r="C169" s="18" t="s">
        <v>477</v>
      </c>
      <c r="D169" s="58">
        <v>27.24</v>
      </c>
      <c r="E169" s="57">
        <v>49.5</v>
      </c>
      <c r="F169" s="58">
        <v>99</v>
      </c>
      <c r="G169" s="261"/>
      <c r="H169" s="26">
        <v>0</v>
      </c>
      <c r="I169" s="26">
        <v>1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/>
      <c r="P169" s="26"/>
      <c r="Q169" s="26"/>
      <c r="R169" s="26"/>
      <c r="S169" s="26"/>
      <c r="T169" s="260"/>
      <c r="U169" s="256">
        <f t="shared" si="39"/>
        <v>7</v>
      </c>
      <c r="V169" s="256">
        <v>3</v>
      </c>
      <c r="W169" s="260"/>
      <c r="X169" s="242">
        <f t="shared" si="40"/>
        <v>1</v>
      </c>
      <c r="Y169" s="247">
        <f t="shared" si="41"/>
        <v>4.9751243781094526E-3</v>
      </c>
      <c r="Z169" s="247">
        <f t="shared" si="52"/>
        <v>0.14925373134328357</v>
      </c>
      <c r="AA169" s="242">
        <v>1</v>
      </c>
      <c r="AB169" s="242">
        <v>5</v>
      </c>
      <c r="AC169" s="243">
        <f t="shared" si="53"/>
        <v>6</v>
      </c>
      <c r="AD169" s="247">
        <f t="shared" si="51"/>
        <v>1206</v>
      </c>
      <c r="AE169" s="247">
        <v>14</v>
      </c>
      <c r="AF169" s="247">
        <f t="shared" si="42"/>
        <v>1192</v>
      </c>
      <c r="AG169" s="247">
        <f t="shared" si="43"/>
        <v>0.59701492537313428</v>
      </c>
      <c r="AH169" s="248">
        <f t="shared" si="37"/>
        <v>44852</v>
      </c>
      <c r="AI169" s="249">
        <f t="shared" si="38"/>
        <v>43660</v>
      </c>
      <c r="AJ169" s="249">
        <f t="shared" si="44"/>
        <v>44852</v>
      </c>
      <c r="AK169" s="253">
        <f t="shared" si="45"/>
        <v>6.965174129353234E-2</v>
      </c>
      <c r="AL169" s="253">
        <f t="shared" si="46"/>
        <v>5.9303482587064673</v>
      </c>
      <c r="AM169" s="242">
        <v>1</v>
      </c>
      <c r="AN169" s="253">
        <f t="shared" si="47"/>
        <v>0</v>
      </c>
      <c r="AO169" s="253">
        <f t="shared" si="48"/>
        <v>0</v>
      </c>
      <c r="AP169" s="253">
        <f t="shared" si="49"/>
        <v>0</v>
      </c>
      <c r="AQ169" s="249">
        <f t="shared" si="50"/>
        <v>44852</v>
      </c>
      <c r="AR169" s="242"/>
      <c r="AS169" s="244"/>
    </row>
    <row r="170" spans="1:45" x14ac:dyDescent="0.25">
      <c r="A170" s="17">
        <v>743945</v>
      </c>
      <c r="B170" s="18" t="s">
        <v>175</v>
      </c>
      <c r="C170" s="18" t="s">
        <v>478</v>
      </c>
      <c r="D170" s="58">
        <v>26.99</v>
      </c>
      <c r="E170" s="57">
        <v>49.5</v>
      </c>
      <c r="F170" s="58">
        <v>99</v>
      </c>
      <c r="G170" s="261"/>
      <c r="H170" s="26">
        <v>0</v>
      </c>
      <c r="I170" s="26">
        <v>0</v>
      </c>
      <c r="J170" s="26">
        <v>0</v>
      </c>
      <c r="K170" s="26">
        <v>0</v>
      </c>
      <c r="L170" s="26">
        <v>0</v>
      </c>
      <c r="M170" s="26">
        <v>0</v>
      </c>
      <c r="N170" s="26">
        <v>0</v>
      </c>
      <c r="O170" s="26"/>
      <c r="P170" s="26"/>
      <c r="Q170" s="26"/>
      <c r="R170" s="26"/>
      <c r="S170" s="26"/>
      <c r="T170" s="260"/>
      <c r="U170" s="256">
        <f t="shared" si="39"/>
        <v>7</v>
      </c>
      <c r="V170" s="256">
        <v>3</v>
      </c>
      <c r="W170" s="260"/>
      <c r="X170" s="242">
        <f t="shared" si="40"/>
        <v>0</v>
      </c>
      <c r="Y170" s="247">
        <f t="shared" si="41"/>
        <v>0</v>
      </c>
      <c r="Z170" s="247">
        <f t="shared" si="52"/>
        <v>0</v>
      </c>
      <c r="AA170" s="242">
        <v>1</v>
      </c>
      <c r="AB170" s="242">
        <v>0</v>
      </c>
      <c r="AC170" s="243">
        <f t="shared" si="53"/>
        <v>1</v>
      </c>
      <c r="AD170" s="247" t="str">
        <f t="shared" si="51"/>
        <v>Not Sold</v>
      </c>
      <c r="AE170" s="247">
        <v>14</v>
      </c>
      <c r="AF170" s="247" t="str">
        <f t="shared" si="42"/>
        <v>-</v>
      </c>
      <c r="AG170" s="247">
        <f t="shared" si="43"/>
        <v>0</v>
      </c>
      <c r="AH170" s="248" t="str">
        <f t="shared" si="37"/>
        <v>Not Sold</v>
      </c>
      <c r="AI170" s="249">
        <f t="shared" si="38"/>
        <v>43660</v>
      </c>
      <c r="AJ170" s="249">
        <f t="shared" si="44"/>
        <v>43660</v>
      </c>
      <c r="AK170" s="253">
        <f t="shared" si="45"/>
        <v>0</v>
      </c>
      <c r="AL170" s="253">
        <f t="shared" si="46"/>
        <v>1</v>
      </c>
      <c r="AM170" s="242">
        <v>1</v>
      </c>
      <c r="AN170" s="253">
        <f t="shared" si="47"/>
        <v>0</v>
      </c>
      <c r="AO170" s="253">
        <f t="shared" si="48"/>
        <v>0</v>
      </c>
      <c r="AP170" s="253" t="str">
        <f t="shared" si="49"/>
        <v>-</v>
      </c>
      <c r="AQ170" s="249" t="str">
        <f t="shared" si="50"/>
        <v>-</v>
      </c>
      <c r="AR170" s="242"/>
      <c r="AS170" s="244"/>
    </row>
    <row r="171" spans="1:45" x14ac:dyDescent="0.25">
      <c r="A171" s="17">
        <v>743947</v>
      </c>
      <c r="B171" s="18" t="s">
        <v>176</v>
      </c>
      <c r="C171" s="18" t="s">
        <v>479</v>
      </c>
      <c r="D171" s="58">
        <v>27.24</v>
      </c>
      <c r="E171" s="57">
        <v>49.5</v>
      </c>
      <c r="F171" s="58">
        <v>99</v>
      </c>
      <c r="G171" s="261"/>
      <c r="H171" s="26">
        <v>0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/>
      <c r="P171" s="26"/>
      <c r="Q171" s="26"/>
      <c r="R171" s="26"/>
      <c r="S171" s="26"/>
      <c r="T171" s="260"/>
      <c r="U171" s="256">
        <f t="shared" si="39"/>
        <v>7</v>
      </c>
      <c r="V171" s="256">
        <v>3</v>
      </c>
      <c r="W171" s="260"/>
      <c r="X171" s="242">
        <f t="shared" si="40"/>
        <v>0</v>
      </c>
      <c r="Y171" s="247">
        <f t="shared" si="41"/>
        <v>0</v>
      </c>
      <c r="Z171" s="247">
        <f t="shared" si="52"/>
        <v>0</v>
      </c>
      <c r="AA171" s="242">
        <v>1</v>
      </c>
      <c r="AB171" s="242">
        <v>0</v>
      </c>
      <c r="AC171" s="243">
        <f t="shared" si="53"/>
        <v>1</v>
      </c>
      <c r="AD171" s="247" t="str">
        <f t="shared" si="51"/>
        <v>Not Sold</v>
      </c>
      <c r="AE171" s="247">
        <v>14</v>
      </c>
      <c r="AF171" s="247" t="str">
        <f t="shared" si="42"/>
        <v>-</v>
      </c>
      <c r="AG171" s="247">
        <f t="shared" si="43"/>
        <v>0</v>
      </c>
      <c r="AH171" s="248" t="str">
        <f t="shared" si="37"/>
        <v>Not Sold</v>
      </c>
      <c r="AI171" s="249">
        <f t="shared" si="38"/>
        <v>43660</v>
      </c>
      <c r="AJ171" s="249">
        <f t="shared" si="44"/>
        <v>43660</v>
      </c>
      <c r="AK171" s="253">
        <f t="shared" si="45"/>
        <v>0</v>
      </c>
      <c r="AL171" s="253">
        <f t="shared" si="46"/>
        <v>1</v>
      </c>
      <c r="AM171" s="242">
        <v>1</v>
      </c>
      <c r="AN171" s="253">
        <f t="shared" si="47"/>
        <v>0</v>
      </c>
      <c r="AO171" s="253">
        <f t="shared" si="48"/>
        <v>0</v>
      </c>
      <c r="AP171" s="253" t="str">
        <f t="shared" si="49"/>
        <v>-</v>
      </c>
      <c r="AQ171" s="249" t="str">
        <f t="shared" si="50"/>
        <v>-</v>
      </c>
      <c r="AR171" s="242"/>
      <c r="AS171" s="244"/>
    </row>
    <row r="172" spans="1:45" x14ac:dyDescent="0.25">
      <c r="A172" s="31">
        <v>743948</v>
      </c>
      <c r="B172" s="27" t="s">
        <v>177</v>
      </c>
      <c r="C172" s="27" t="s">
        <v>480</v>
      </c>
      <c r="D172" s="58" t="e">
        <v>#N/A</v>
      </c>
      <c r="E172" s="57">
        <v>79.5</v>
      </c>
      <c r="F172" s="58">
        <v>169</v>
      </c>
      <c r="G172" s="261"/>
      <c r="H172" s="26">
        <v>0</v>
      </c>
      <c r="I172" s="26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/>
      <c r="P172" s="26"/>
      <c r="Q172" s="26"/>
      <c r="R172" s="26"/>
      <c r="S172" s="26"/>
      <c r="T172" s="260"/>
      <c r="U172" s="256">
        <f t="shared" si="39"/>
        <v>7</v>
      </c>
      <c r="V172" s="256">
        <v>3</v>
      </c>
      <c r="W172" s="260"/>
      <c r="X172" s="242">
        <f t="shared" si="40"/>
        <v>0</v>
      </c>
      <c r="Y172" s="247">
        <f t="shared" si="41"/>
        <v>0</v>
      </c>
      <c r="Z172" s="247">
        <f t="shared" si="52"/>
        <v>0</v>
      </c>
      <c r="AA172" s="242">
        <v>1</v>
      </c>
      <c r="AB172" s="242">
        <v>0</v>
      </c>
      <c r="AC172" s="243">
        <f t="shared" si="53"/>
        <v>1</v>
      </c>
      <c r="AD172" s="247" t="str">
        <f t="shared" si="51"/>
        <v>Not Sold</v>
      </c>
      <c r="AE172" s="247">
        <v>14</v>
      </c>
      <c r="AF172" s="247" t="str">
        <f t="shared" si="42"/>
        <v>-</v>
      </c>
      <c r="AG172" s="247">
        <f t="shared" si="43"/>
        <v>0</v>
      </c>
      <c r="AH172" s="248" t="str">
        <f t="shared" si="37"/>
        <v>Not Sold</v>
      </c>
      <c r="AI172" s="249">
        <f t="shared" si="38"/>
        <v>43660</v>
      </c>
      <c r="AJ172" s="249">
        <f t="shared" si="44"/>
        <v>43660</v>
      </c>
      <c r="AK172" s="253">
        <f t="shared" si="45"/>
        <v>0</v>
      </c>
      <c r="AL172" s="253">
        <f t="shared" si="46"/>
        <v>1</v>
      </c>
      <c r="AM172" s="242">
        <v>1</v>
      </c>
      <c r="AN172" s="253">
        <f t="shared" si="47"/>
        <v>0</v>
      </c>
      <c r="AO172" s="253" t="e">
        <f t="shared" si="48"/>
        <v>#N/A</v>
      </c>
      <c r="AP172" s="253" t="str">
        <f t="shared" si="49"/>
        <v>-</v>
      </c>
      <c r="AQ172" s="249" t="str">
        <f t="shared" si="50"/>
        <v>-</v>
      </c>
      <c r="AR172" s="242"/>
      <c r="AS172" s="244"/>
    </row>
    <row r="173" spans="1:45" x14ac:dyDescent="0.25">
      <c r="A173" s="31">
        <v>743953</v>
      </c>
      <c r="B173" s="18" t="s">
        <v>178</v>
      </c>
      <c r="C173" s="18" t="s">
        <v>481</v>
      </c>
      <c r="D173" s="58">
        <v>11.700000000000045</v>
      </c>
      <c r="E173" s="57">
        <v>34.5</v>
      </c>
      <c r="F173" s="58">
        <v>69</v>
      </c>
      <c r="G173" s="261"/>
      <c r="H173" s="26">
        <v>16</v>
      </c>
      <c r="I173" s="26">
        <v>18</v>
      </c>
      <c r="J173" s="26">
        <v>24</v>
      </c>
      <c r="K173" s="26">
        <v>26</v>
      </c>
      <c r="L173" s="26">
        <v>17</v>
      </c>
      <c r="M173" s="26">
        <v>4</v>
      </c>
      <c r="N173" s="26">
        <v>1</v>
      </c>
      <c r="O173" s="26"/>
      <c r="P173" s="26"/>
      <c r="Q173" s="26"/>
      <c r="R173" s="26"/>
      <c r="S173" s="26"/>
      <c r="T173" s="260"/>
      <c r="U173" s="256">
        <f t="shared" si="39"/>
        <v>7</v>
      </c>
      <c r="V173" s="256">
        <v>3</v>
      </c>
      <c r="W173" s="260"/>
      <c r="X173" s="242">
        <f t="shared" si="40"/>
        <v>106</v>
      </c>
      <c r="Y173" s="247">
        <f t="shared" si="41"/>
        <v>0.52736318407960203</v>
      </c>
      <c r="Z173" s="247">
        <f t="shared" si="52"/>
        <v>15.82089552238806</v>
      </c>
      <c r="AA173" s="242">
        <v>1</v>
      </c>
      <c r="AB173" s="242">
        <v>4</v>
      </c>
      <c r="AC173" s="243">
        <f t="shared" si="53"/>
        <v>5</v>
      </c>
      <c r="AD173" s="247">
        <f t="shared" si="51"/>
        <v>9.481132075471697</v>
      </c>
      <c r="AE173" s="247">
        <v>14</v>
      </c>
      <c r="AF173" s="247">
        <f t="shared" si="42"/>
        <v>-4.518867924528303</v>
      </c>
      <c r="AG173" s="247">
        <f t="shared" si="43"/>
        <v>63.28358208955224</v>
      </c>
      <c r="AH173" s="248">
        <f t="shared" si="37"/>
        <v>43655.481132075474</v>
      </c>
      <c r="AI173" s="249">
        <f t="shared" si="38"/>
        <v>43660</v>
      </c>
      <c r="AJ173" s="249">
        <f t="shared" si="44"/>
        <v>43660</v>
      </c>
      <c r="AK173" s="253">
        <f t="shared" si="45"/>
        <v>7.3830845771144284</v>
      </c>
      <c r="AL173" s="253">
        <f t="shared" si="46"/>
        <v>-2.3830845771144284</v>
      </c>
      <c r="AM173" s="242">
        <v>1</v>
      </c>
      <c r="AN173" s="253">
        <f t="shared" si="47"/>
        <v>65.666666666666671</v>
      </c>
      <c r="AO173" s="253">
        <f t="shared" si="48"/>
        <v>768.30000000000302</v>
      </c>
      <c r="AP173" s="253">
        <f t="shared" si="49"/>
        <v>124.51886792452829</v>
      </c>
      <c r="AQ173" s="249">
        <f t="shared" si="50"/>
        <v>43784.518867924526</v>
      </c>
      <c r="AR173" s="242"/>
      <c r="AS173" s="244"/>
    </row>
    <row r="174" spans="1:45" x14ac:dyDescent="0.25">
      <c r="A174" s="31">
        <v>743955</v>
      </c>
      <c r="B174" s="18" t="s">
        <v>179</v>
      </c>
      <c r="C174" s="18" t="s">
        <v>482</v>
      </c>
      <c r="D174" s="58">
        <v>12.379999999999997</v>
      </c>
      <c r="E174" s="57">
        <v>34.5</v>
      </c>
      <c r="F174" s="58">
        <v>69</v>
      </c>
      <c r="G174" s="261"/>
      <c r="H174" s="26">
        <v>15</v>
      </c>
      <c r="I174" s="26">
        <v>7</v>
      </c>
      <c r="J174" s="26">
        <v>10</v>
      </c>
      <c r="K174" s="26">
        <v>12</v>
      </c>
      <c r="L174" s="26">
        <v>8</v>
      </c>
      <c r="M174" s="26">
        <v>5</v>
      </c>
      <c r="N174" s="26">
        <v>5</v>
      </c>
      <c r="O174" s="26"/>
      <c r="P174" s="26"/>
      <c r="Q174" s="26"/>
      <c r="R174" s="26"/>
      <c r="S174" s="26"/>
      <c r="T174" s="260"/>
      <c r="U174" s="256">
        <f t="shared" si="39"/>
        <v>7</v>
      </c>
      <c r="V174" s="256">
        <v>3</v>
      </c>
      <c r="W174" s="260"/>
      <c r="X174" s="242">
        <f t="shared" si="40"/>
        <v>62</v>
      </c>
      <c r="Y174" s="247">
        <f t="shared" si="41"/>
        <v>0.30845771144278605</v>
      </c>
      <c r="Z174" s="247">
        <f t="shared" si="52"/>
        <v>9.2537313432835813</v>
      </c>
      <c r="AA174" s="242">
        <v>1</v>
      </c>
      <c r="AB174" s="242">
        <v>8</v>
      </c>
      <c r="AC174" s="243">
        <f t="shared" si="53"/>
        <v>9</v>
      </c>
      <c r="AD174" s="247">
        <f t="shared" si="51"/>
        <v>29.177419354838712</v>
      </c>
      <c r="AE174" s="247">
        <v>14</v>
      </c>
      <c r="AF174" s="247">
        <f t="shared" si="42"/>
        <v>15.177419354838712</v>
      </c>
      <c r="AG174" s="247">
        <f t="shared" si="43"/>
        <v>37.014925373134325</v>
      </c>
      <c r="AH174" s="248">
        <f t="shared" si="37"/>
        <v>43675.177419354841</v>
      </c>
      <c r="AI174" s="249">
        <f t="shared" si="38"/>
        <v>43660</v>
      </c>
      <c r="AJ174" s="249">
        <f t="shared" si="44"/>
        <v>43675.177419354841</v>
      </c>
      <c r="AK174" s="253">
        <f t="shared" si="45"/>
        <v>4.3184079601990044</v>
      </c>
      <c r="AL174" s="253">
        <f t="shared" si="46"/>
        <v>4.6815920398009956</v>
      </c>
      <c r="AM174" s="242">
        <v>1</v>
      </c>
      <c r="AN174" s="253">
        <f t="shared" si="47"/>
        <v>32.333333333333329</v>
      </c>
      <c r="AO174" s="253">
        <f t="shared" si="48"/>
        <v>400.28666666666652</v>
      </c>
      <c r="AP174" s="253">
        <f t="shared" si="49"/>
        <v>104.82258064516128</v>
      </c>
      <c r="AQ174" s="249">
        <f t="shared" si="50"/>
        <v>43780</v>
      </c>
      <c r="AR174" s="242"/>
      <c r="AS174" s="244"/>
    </row>
    <row r="175" spans="1:45" x14ac:dyDescent="0.25">
      <c r="A175" s="31">
        <v>743956</v>
      </c>
      <c r="B175" s="18" t="s">
        <v>180</v>
      </c>
      <c r="C175" s="18" t="s">
        <v>483</v>
      </c>
      <c r="D175" s="58">
        <v>12.679999999999998</v>
      </c>
      <c r="E175" s="57">
        <v>34.5</v>
      </c>
      <c r="F175" s="58">
        <v>69</v>
      </c>
      <c r="G175" s="261"/>
      <c r="H175" s="26">
        <v>16</v>
      </c>
      <c r="I175" s="26">
        <v>5</v>
      </c>
      <c r="J175" s="26">
        <v>16</v>
      </c>
      <c r="K175" s="26">
        <v>12</v>
      </c>
      <c r="L175" s="26">
        <v>13</v>
      </c>
      <c r="M175" s="26">
        <v>2</v>
      </c>
      <c r="N175" s="26">
        <v>0</v>
      </c>
      <c r="O175" s="26"/>
      <c r="P175" s="26"/>
      <c r="Q175" s="26"/>
      <c r="R175" s="26"/>
      <c r="S175" s="26"/>
      <c r="T175" s="260"/>
      <c r="U175" s="256">
        <f t="shared" si="39"/>
        <v>7</v>
      </c>
      <c r="V175" s="256">
        <v>3</v>
      </c>
      <c r="W175" s="260"/>
      <c r="X175" s="242">
        <f t="shared" si="40"/>
        <v>64</v>
      </c>
      <c r="Y175" s="247">
        <f t="shared" si="41"/>
        <v>0.31840796019900497</v>
      </c>
      <c r="Z175" s="247">
        <f t="shared" si="52"/>
        <v>9.5522388059701484</v>
      </c>
      <c r="AA175" s="242">
        <v>1</v>
      </c>
      <c r="AB175" s="242">
        <v>3</v>
      </c>
      <c r="AC175" s="243">
        <f t="shared" si="53"/>
        <v>4</v>
      </c>
      <c r="AD175" s="247">
        <f t="shared" si="51"/>
        <v>12.5625</v>
      </c>
      <c r="AE175" s="247">
        <v>14</v>
      </c>
      <c r="AF175" s="247">
        <f t="shared" si="42"/>
        <v>-1.4375</v>
      </c>
      <c r="AG175" s="247">
        <f t="shared" si="43"/>
        <v>38.208955223880594</v>
      </c>
      <c r="AH175" s="248">
        <f t="shared" si="37"/>
        <v>43658.5625</v>
      </c>
      <c r="AI175" s="249">
        <f t="shared" si="38"/>
        <v>43660</v>
      </c>
      <c r="AJ175" s="249">
        <f t="shared" si="44"/>
        <v>43660</v>
      </c>
      <c r="AK175" s="253">
        <f t="shared" si="45"/>
        <v>4.4577114427860698</v>
      </c>
      <c r="AL175" s="253">
        <f t="shared" si="46"/>
        <v>-0.45771144278606979</v>
      </c>
      <c r="AM175" s="242">
        <v>1</v>
      </c>
      <c r="AN175" s="253">
        <f t="shared" si="47"/>
        <v>38.666666666666664</v>
      </c>
      <c r="AO175" s="253">
        <f t="shared" si="48"/>
        <v>490.29333333333324</v>
      </c>
      <c r="AP175" s="253">
        <f t="shared" si="49"/>
        <v>121.4375</v>
      </c>
      <c r="AQ175" s="249">
        <f t="shared" si="50"/>
        <v>43781.4375</v>
      </c>
      <c r="AR175" s="242"/>
      <c r="AS175" s="244"/>
    </row>
    <row r="176" spans="1:45" x14ac:dyDescent="0.25">
      <c r="A176" s="31">
        <v>743958</v>
      </c>
      <c r="B176" s="18" t="s">
        <v>181</v>
      </c>
      <c r="C176" s="18" t="s">
        <v>484</v>
      </c>
      <c r="D176" s="58">
        <v>12.38</v>
      </c>
      <c r="E176" s="57">
        <v>34.5</v>
      </c>
      <c r="F176" s="58">
        <v>69</v>
      </c>
      <c r="G176" s="261"/>
      <c r="H176" s="26">
        <v>10</v>
      </c>
      <c r="I176" s="26">
        <v>5</v>
      </c>
      <c r="J176" s="26">
        <v>9</v>
      </c>
      <c r="K176" s="26">
        <v>5</v>
      </c>
      <c r="L176" s="26">
        <v>3</v>
      </c>
      <c r="M176" s="26">
        <v>3</v>
      </c>
      <c r="N176" s="26">
        <v>3</v>
      </c>
      <c r="O176" s="26"/>
      <c r="P176" s="26"/>
      <c r="Q176" s="26"/>
      <c r="R176" s="26"/>
      <c r="S176" s="26"/>
      <c r="T176" s="260"/>
      <c r="U176" s="256">
        <f t="shared" si="39"/>
        <v>7</v>
      </c>
      <c r="V176" s="256">
        <v>3</v>
      </c>
      <c r="W176" s="260"/>
      <c r="X176" s="242">
        <f t="shared" si="40"/>
        <v>38</v>
      </c>
      <c r="Y176" s="247">
        <f t="shared" si="41"/>
        <v>0.1890547263681592</v>
      </c>
      <c r="Z176" s="247">
        <f t="shared" si="52"/>
        <v>5.6716417910447765</v>
      </c>
      <c r="AA176" s="242">
        <v>1</v>
      </c>
      <c r="AB176" s="242">
        <v>7</v>
      </c>
      <c r="AC176" s="243">
        <f t="shared" si="53"/>
        <v>8</v>
      </c>
      <c r="AD176" s="247">
        <f t="shared" si="51"/>
        <v>42.315789473684212</v>
      </c>
      <c r="AE176" s="247">
        <v>14</v>
      </c>
      <c r="AF176" s="247">
        <f t="shared" si="42"/>
        <v>28.315789473684212</v>
      </c>
      <c r="AG176" s="247">
        <f t="shared" si="43"/>
        <v>22.686567164179106</v>
      </c>
      <c r="AH176" s="248">
        <f t="shared" si="37"/>
        <v>43688.315789473687</v>
      </c>
      <c r="AI176" s="249">
        <f t="shared" si="38"/>
        <v>43660</v>
      </c>
      <c r="AJ176" s="249">
        <f t="shared" si="44"/>
        <v>43688.315789473687</v>
      </c>
      <c r="AK176" s="253">
        <f t="shared" si="45"/>
        <v>2.6467661691542288</v>
      </c>
      <c r="AL176" s="253">
        <f t="shared" si="46"/>
        <v>5.3532338308457712</v>
      </c>
      <c r="AM176" s="242">
        <v>1</v>
      </c>
      <c r="AN176" s="253">
        <f t="shared" si="47"/>
        <v>17.333333333333336</v>
      </c>
      <c r="AO176" s="253">
        <f t="shared" si="48"/>
        <v>214.5866666666667</v>
      </c>
      <c r="AP176" s="253">
        <f t="shared" si="49"/>
        <v>91.684210526315809</v>
      </c>
      <c r="AQ176" s="249">
        <f t="shared" si="50"/>
        <v>43780</v>
      </c>
      <c r="AR176" s="242"/>
      <c r="AS176" s="244"/>
    </row>
    <row r="177" spans="1:45" x14ac:dyDescent="0.25">
      <c r="A177" s="31">
        <v>743960</v>
      </c>
      <c r="B177" s="18" t="s">
        <v>182</v>
      </c>
      <c r="C177" s="18" t="s">
        <v>485</v>
      </c>
      <c r="D177" s="58">
        <v>11.99000000000002</v>
      </c>
      <c r="E177" s="57">
        <v>34.5</v>
      </c>
      <c r="F177" s="58">
        <v>69</v>
      </c>
      <c r="G177" s="261"/>
      <c r="H177" s="26">
        <v>11</v>
      </c>
      <c r="I177" s="26">
        <v>12</v>
      </c>
      <c r="J177" s="26">
        <v>11</v>
      </c>
      <c r="K177" s="26">
        <v>8</v>
      </c>
      <c r="L177" s="26">
        <v>9</v>
      </c>
      <c r="M177" s="26">
        <v>8</v>
      </c>
      <c r="N177" s="26">
        <v>2</v>
      </c>
      <c r="O177" s="26"/>
      <c r="P177" s="26"/>
      <c r="Q177" s="26"/>
      <c r="R177" s="26"/>
      <c r="S177" s="26"/>
      <c r="T177" s="260"/>
      <c r="U177" s="256">
        <f t="shared" si="39"/>
        <v>7</v>
      </c>
      <c r="V177" s="256">
        <v>3</v>
      </c>
      <c r="W177" s="260"/>
      <c r="X177" s="242">
        <f t="shared" si="40"/>
        <v>61</v>
      </c>
      <c r="Y177" s="247">
        <f t="shared" si="41"/>
        <v>0.30348258706467662</v>
      </c>
      <c r="Z177" s="247">
        <f t="shared" si="52"/>
        <v>9.1044776119402986</v>
      </c>
      <c r="AA177" s="242">
        <v>1</v>
      </c>
      <c r="AB177" s="242">
        <v>6</v>
      </c>
      <c r="AC177" s="243">
        <f t="shared" si="53"/>
        <v>7</v>
      </c>
      <c r="AD177" s="247">
        <f t="shared" si="51"/>
        <v>23.065573770491802</v>
      </c>
      <c r="AE177" s="247">
        <v>14</v>
      </c>
      <c r="AF177" s="247">
        <f t="shared" si="42"/>
        <v>9.0655737704918025</v>
      </c>
      <c r="AG177" s="247">
        <f t="shared" si="43"/>
        <v>36.417910447761194</v>
      </c>
      <c r="AH177" s="248">
        <f t="shared" si="37"/>
        <v>43669.065573770495</v>
      </c>
      <c r="AI177" s="249">
        <f t="shared" si="38"/>
        <v>43660</v>
      </c>
      <c r="AJ177" s="249">
        <f t="shared" si="44"/>
        <v>43669.065573770495</v>
      </c>
      <c r="AK177" s="253">
        <f t="shared" si="45"/>
        <v>4.2487562189054726</v>
      </c>
      <c r="AL177" s="253">
        <f t="shared" si="46"/>
        <v>2.7512437810945274</v>
      </c>
      <c r="AM177" s="242">
        <v>1</v>
      </c>
      <c r="AN177" s="253">
        <f t="shared" si="47"/>
        <v>33.666666666666664</v>
      </c>
      <c r="AO177" s="253">
        <f t="shared" si="48"/>
        <v>403.66333333333398</v>
      </c>
      <c r="AP177" s="253">
        <f t="shared" si="49"/>
        <v>110.93442622950819</v>
      </c>
      <c r="AQ177" s="249">
        <f t="shared" si="50"/>
        <v>43780</v>
      </c>
      <c r="AR177" s="242"/>
      <c r="AS177" s="244"/>
    </row>
    <row r="178" spans="1:45" x14ac:dyDescent="0.25">
      <c r="A178" s="31">
        <v>743961</v>
      </c>
      <c r="B178" s="18" t="s">
        <v>183</v>
      </c>
      <c r="C178" s="18" t="s">
        <v>486</v>
      </c>
      <c r="D178" s="58">
        <v>11.99</v>
      </c>
      <c r="E178" s="57">
        <v>34.5</v>
      </c>
      <c r="F178" s="58">
        <v>69</v>
      </c>
      <c r="G178" s="261"/>
      <c r="H178" s="26">
        <v>3</v>
      </c>
      <c r="I178" s="26">
        <v>5</v>
      </c>
      <c r="J178" s="26">
        <v>2</v>
      </c>
      <c r="K178" s="26">
        <v>3</v>
      </c>
      <c r="L178" s="26">
        <v>1</v>
      </c>
      <c r="M178" s="26">
        <v>0</v>
      </c>
      <c r="N178" s="26">
        <v>1</v>
      </c>
      <c r="O178" s="26"/>
      <c r="P178" s="26"/>
      <c r="Q178" s="26"/>
      <c r="R178" s="26"/>
      <c r="S178" s="26"/>
      <c r="T178" s="260"/>
      <c r="U178" s="256">
        <f t="shared" si="39"/>
        <v>7</v>
      </c>
      <c r="V178" s="256">
        <v>3</v>
      </c>
      <c r="W178" s="260"/>
      <c r="X178" s="242">
        <f t="shared" si="40"/>
        <v>15</v>
      </c>
      <c r="Y178" s="247">
        <f t="shared" si="41"/>
        <v>7.4626865671641784E-2</v>
      </c>
      <c r="Z178" s="247">
        <f t="shared" si="52"/>
        <v>2.2388059701492535</v>
      </c>
      <c r="AA178" s="242">
        <v>1</v>
      </c>
      <c r="AB178" s="242">
        <v>1</v>
      </c>
      <c r="AC178" s="243">
        <f t="shared" si="53"/>
        <v>2</v>
      </c>
      <c r="AD178" s="247">
        <f t="shared" si="51"/>
        <v>26.8</v>
      </c>
      <c r="AE178" s="247">
        <v>14</v>
      </c>
      <c r="AF178" s="247">
        <f t="shared" si="42"/>
        <v>12.8</v>
      </c>
      <c r="AG178" s="247">
        <f t="shared" si="43"/>
        <v>8.9552238805970141</v>
      </c>
      <c r="AH178" s="248">
        <f t="shared" si="37"/>
        <v>43672.800000000003</v>
      </c>
      <c r="AI178" s="249">
        <f t="shared" si="38"/>
        <v>43660</v>
      </c>
      <c r="AJ178" s="249">
        <f t="shared" si="44"/>
        <v>43672.800000000003</v>
      </c>
      <c r="AK178" s="253">
        <f t="shared" si="45"/>
        <v>1.044776119402985</v>
      </c>
      <c r="AL178" s="253">
        <f t="shared" si="46"/>
        <v>0.95522388059701502</v>
      </c>
      <c r="AM178" s="242">
        <v>1</v>
      </c>
      <c r="AN178" s="253">
        <f t="shared" si="47"/>
        <v>7.9999999999999991</v>
      </c>
      <c r="AO178" s="253">
        <f t="shared" si="48"/>
        <v>95.919999999999987</v>
      </c>
      <c r="AP178" s="253">
        <f t="shared" si="49"/>
        <v>107.2</v>
      </c>
      <c r="AQ178" s="249">
        <f t="shared" si="50"/>
        <v>43780</v>
      </c>
      <c r="AR178" s="242"/>
      <c r="AS178" s="244"/>
    </row>
    <row r="179" spans="1:45" x14ac:dyDescent="0.25">
      <c r="A179" s="31">
        <v>743963</v>
      </c>
      <c r="B179" s="18" t="s">
        <v>184</v>
      </c>
      <c r="C179" s="18" t="s">
        <v>487</v>
      </c>
      <c r="D179" s="58">
        <v>11.99</v>
      </c>
      <c r="E179" s="57">
        <v>34.5</v>
      </c>
      <c r="F179" s="58">
        <v>69</v>
      </c>
      <c r="G179" s="261"/>
      <c r="H179" s="26">
        <v>5</v>
      </c>
      <c r="I179" s="26">
        <v>4</v>
      </c>
      <c r="J179" s="26">
        <v>4</v>
      </c>
      <c r="K179" s="26">
        <v>4</v>
      </c>
      <c r="L179" s="26">
        <v>3</v>
      </c>
      <c r="M179" s="26">
        <v>0</v>
      </c>
      <c r="N179" s="26">
        <v>0</v>
      </c>
      <c r="O179" s="26"/>
      <c r="P179" s="26"/>
      <c r="Q179" s="26"/>
      <c r="R179" s="26"/>
      <c r="S179" s="26"/>
      <c r="T179" s="260"/>
      <c r="U179" s="256">
        <f t="shared" si="39"/>
        <v>7</v>
      </c>
      <c r="V179" s="256">
        <v>3</v>
      </c>
      <c r="W179" s="260"/>
      <c r="X179" s="242">
        <f t="shared" si="40"/>
        <v>20</v>
      </c>
      <c r="Y179" s="247">
        <f t="shared" si="41"/>
        <v>9.950248756218906E-2</v>
      </c>
      <c r="Z179" s="247">
        <f t="shared" si="52"/>
        <v>2.9850746268656718</v>
      </c>
      <c r="AA179" s="242">
        <v>1</v>
      </c>
      <c r="AB179" s="242">
        <v>0</v>
      </c>
      <c r="AC179" s="243">
        <f t="shared" si="53"/>
        <v>1</v>
      </c>
      <c r="AD179" s="247">
        <f t="shared" si="51"/>
        <v>10.049999999999999</v>
      </c>
      <c r="AE179" s="247">
        <v>14</v>
      </c>
      <c r="AF179" s="247">
        <f t="shared" si="42"/>
        <v>-3.9500000000000011</v>
      </c>
      <c r="AG179" s="247">
        <f t="shared" si="43"/>
        <v>11.940298507462687</v>
      </c>
      <c r="AH179" s="248">
        <f t="shared" si="37"/>
        <v>43656.05</v>
      </c>
      <c r="AI179" s="249">
        <f t="shared" si="38"/>
        <v>43660</v>
      </c>
      <c r="AJ179" s="249">
        <f t="shared" si="44"/>
        <v>43660</v>
      </c>
      <c r="AK179" s="253">
        <f t="shared" si="45"/>
        <v>1.3930348258706469</v>
      </c>
      <c r="AL179" s="253">
        <f t="shared" si="46"/>
        <v>-0.39303482587064686</v>
      </c>
      <c r="AM179" s="242">
        <v>1</v>
      </c>
      <c r="AN179" s="253">
        <f t="shared" si="47"/>
        <v>12.333333333333334</v>
      </c>
      <c r="AO179" s="253">
        <f t="shared" si="48"/>
        <v>147.87666666666667</v>
      </c>
      <c r="AP179" s="253">
        <f t="shared" si="49"/>
        <v>123.95</v>
      </c>
      <c r="AQ179" s="249">
        <f t="shared" si="50"/>
        <v>43783.95</v>
      </c>
      <c r="AR179" s="242"/>
      <c r="AS179" s="244"/>
    </row>
    <row r="180" spans="1:45" x14ac:dyDescent="0.25">
      <c r="A180" s="31">
        <v>743965</v>
      </c>
      <c r="B180" s="18" t="s">
        <v>185</v>
      </c>
      <c r="C180" s="18" t="s">
        <v>488</v>
      </c>
      <c r="D180" s="58">
        <v>11.99</v>
      </c>
      <c r="E180" s="57">
        <v>34.5</v>
      </c>
      <c r="F180" s="58">
        <v>69</v>
      </c>
      <c r="G180" s="261"/>
      <c r="H180" s="26">
        <v>2</v>
      </c>
      <c r="I180" s="26">
        <v>3</v>
      </c>
      <c r="J180" s="26">
        <v>6</v>
      </c>
      <c r="K180" s="26">
        <v>0</v>
      </c>
      <c r="L180" s="26">
        <v>0</v>
      </c>
      <c r="M180" s="26">
        <v>0</v>
      </c>
      <c r="N180" s="26">
        <v>0</v>
      </c>
      <c r="O180" s="26"/>
      <c r="P180" s="26"/>
      <c r="Q180" s="26"/>
      <c r="R180" s="26"/>
      <c r="S180" s="26"/>
      <c r="T180" s="260"/>
      <c r="U180" s="256">
        <f t="shared" si="39"/>
        <v>7</v>
      </c>
      <c r="V180" s="256">
        <v>3</v>
      </c>
      <c r="W180" s="260"/>
      <c r="X180" s="242">
        <f t="shared" si="40"/>
        <v>11</v>
      </c>
      <c r="Y180" s="247">
        <f t="shared" si="41"/>
        <v>5.4726368159203981E-2</v>
      </c>
      <c r="Z180" s="247">
        <f t="shared" si="52"/>
        <v>1.6417910447761195</v>
      </c>
      <c r="AA180" s="242">
        <v>1</v>
      </c>
      <c r="AB180" s="242">
        <v>0</v>
      </c>
      <c r="AC180" s="243">
        <f t="shared" si="53"/>
        <v>1</v>
      </c>
      <c r="AD180" s="247">
        <f t="shared" si="51"/>
        <v>18.272727272727273</v>
      </c>
      <c r="AE180" s="247">
        <v>14</v>
      </c>
      <c r="AF180" s="247">
        <f t="shared" si="42"/>
        <v>4.2727272727272734</v>
      </c>
      <c r="AG180" s="247">
        <f t="shared" si="43"/>
        <v>6.5671641791044779</v>
      </c>
      <c r="AH180" s="248">
        <f t="shared" si="37"/>
        <v>43664.272727272728</v>
      </c>
      <c r="AI180" s="249">
        <f t="shared" si="38"/>
        <v>43660</v>
      </c>
      <c r="AJ180" s="249">
        <f t="shared" si="44"/>
        <v>43664.272727272728</v>
      </c>
      <c r="AK180" s="253">
        <f t="shared" si="45"/>
        <v>0.76616915422885579</v>
      </c>
      <c r="AL180" s="253">
        <f t="shared" si="46"/>
        <v>0.23383084577114421</v>
      </c>
      <c r="AM180" s="242">
        <v>1</v>
      </c>
      <c r="AN180" s="253">
        <f t="shared" si="47"/>
        <v>6.3333333333333339</v>
      </c>
      <c r="AO180" s="253">
        <f t="shared" si="48"/>
        <v>75.936666666666682</v>
      </c>
      <c r="AP180" s="253">
        <f t="shared" si="49"/>
        <v>115.72727272727273</v>
      </c>
      <c r="AQ180" s="249">
        <f t="shared" si="50"/>
        <v>43780</v>
      </c>
      <c r="AR180" s="242"/>
      <c r="AS180" s="244"/>
    </row>
    <row r="181" spans="1:45" x14ac:dyDescent="0.25">
      <c r="A181" s="31">
        <v>743966</v>
      </c>
      <c r="B181" s="18" t="s">
        <v>186</v>
      </c>
      <c r="C181" s="18" t="s">
        <v>489</v>
      </c>
      <c r="D181" s="58">
        <v>7.27</v>
      </c>
      <c r="E181" s="57">
        <v>29.5</v>
      </c>
      <c r="F181" s="58">
        <v>59</v>
      </c>
      <c r="G181" s="261"/>
      <c r="H181" s="26">
        <v>1</v>
      </c>
      <c r="I181" s="26">
        <v>3</v>
      </c>
      <c r="J181" s="26">
        <v>11</v>
      </c>
      <c r="K181" s="26">
        <v>3</v>
      </c>
      <c r="L181" s="26">
        <v>11</v>
      </c>
      <c r="M181" s="26">
        <v>7</v>
      </c>
      <c r="N181" s="26">
        <v>3</v>
      </c>
      <c r="O181" s="26"/>
      <c r="P181" s="26"/>
      <c r="Q181" s="26"/>
      <c r="R181" s="26"/>
      <c r="S181" s="26"/>
      <c r="T181" s="260"/>
      <c r="U181" s="256">
        <f t="shared" si="39"/>
        <v>7</v>
      </c>
      <c r="V181" s="256">
        <v>3</v>
      </c>
      <c r="W181" s="260"/>
      <c r="X181" s="242">
        <f t="shared" si="40"/>
        <v>39</v>
      </c>
      <c r="Y181" s="247">
        <f t="shared" si="41"/>
        <v>0.19402985074626866</v>
      </c>
      <c r="Z181" s="247">
        <f t="shared" si="52"/>
        <v>5.8208955223880601</v>
      </c>
      <c r="AA181" s="242">
        <v>1</v>
      </c>
      <c r="AB181" s="242">
        <v>12</v>
      </c>
      <c r="AC181" s="243">
        <f t="shared" si="53"/>
        <v>13</v>
      </c>
      <c r="AD181" s="247">
        <f t="shared" si="51"/>
        <v>67</v>
      </c>
      <c r="AE181" s="247">
        <v>14</v>
      </c>
      <c r="AF181" s="247">
        <f t="shared" si="42"/>
        <v>53</v>
      </c>
      <c r="AG181" s="247">
        <f t="shared" si="43"/>
        <v>23.28358208955224</v>
      </c>
      <c r="AH181" s="248">
        <f t="shared" si="37"/>
        <v>43713</v>
      </c>
      <c r="AI181" s="249">
        <f t="shared" si="38"/>
        <v>43660</v>
      </c>
      <c r="AJ181" s="249">
        <f t="shared" si="44"/>
        <v>43713</v>
      </c>
      <c r="AK181" s="253">
        <f t="shared" si="45"/>
        <v>2.7164179104477615</v>
      </c>
      <c r="AL181" s="253">
        <f t="shared" si="46"/>
        <v>10.283582089552239</v>
      </c>
      <c r="AM181" s="242">
        <v>1</v>
      </c>
      <c r="AN181" s="253">
        <f t="shared" si="47"/>
        <v>13.000000000000002</v>
      </c>
      <c r="AO181" s="253">
        <f t="shared" si="48"/>
        <v>94.51</v>
      </c>
      <c r="AP181" s="253">
        <f t="shared" si="49"/>
        <v>67.000000000000014</v>
      </c>
      <c r="AQ181" s="249">
        <f t="shared" si="50"/>
        <v>43780</v>
      </c>
      <c r="AR181" s="242"/>
      <c r="AS181" s="244"/>
    </row>
    <row r="182" spans="1:45" x14ac:dyDescent="0.25">
      <c r="A182" s="32">
        <v>743968</v>
      </c>
      <c r="B182" s="18" t="s">
        <v>187</v>
      </c>
      <c r="C182" s="18" t="s">
        <v>490</v>
      </c>
      <c r="D182" s="58">
        <v>5.2599999999999989</v>
      </c>
      <c r="E182" s="57">
        <v>24.5</v>
      </c>
      <c r="F182" s="58">
        <v>49</v>
      </c>
      <c r="G182" s="261"/>
      <c r="H182" s="26">
        <v>36</v>
      </c>
      <c r="I182" s="26">
        <v>12</v>
      </c>
      <c r="J182" s="26">
        <v>14</v>
      </c>
      <c r="K182" s="26">
        <v>16</v>
      </c>
      <c r="L182" s="26">
        <v>23</v>
      </c>
      <c r="M182" s="26">
        <v>31</v>
      </c>
      <c r="N182" s="26">
        <v>12</v>
      </c>
      <c r="O182" s="26"/>
      <c r="P182" s="26"/>
      <c r="Q182" s="26"/>
      <c r="R182" s="26"/>
      <c r="S182" s="26"/>
      <c r="T182" s="260"/>
      <c r="U182" s="256">
        <f t="shared" si="39"/>
        <v>7</v>
      </c>
      <c r="V182" s="256">
        <v>3</v>
      </c>
      <c r="W182" s="260"/>
      <c r="X182" s="242">
        <f t="shared" si="40"/>
        <v>144</v>
      </c>
      <c r="Y182" s="247">
        <f t="shared" si="41"/>
        <v>0.71641791044776115</v>
      </c>
      <c r="Z182" s="247">
        <f t="shared" si="52"/>
        <v>21.492537313432834</v>
      </c>
      <c r="AA182" s="242">
        <v>1</v>
      </c>
      <c r="AB182" s="242">
        <v>47</v>
      </c>
      <c r="AC182" s="243">
        <f t="shared" si="53"/>
        <v>48</v>
      </c>
      <c r="AD182" s="247">
        <f t="shared" si="51"/>
        <v>67</v>
      </c>
      <c r="AE182" s="247">
        <v>14</v>
      </c>
      <c r="AF182" s="247">
        <f t="shared" si="42"/>
        <v>53</v>
      </c>
      <c r="AG182" s="247">
        <f t="shared" si="43"/>
        <v>85.970149253731336</v>
      </c>
      <c r="AH182" s="248">
        <f t="shared" si="37"/>
        <v>43713</v>
      </c>
      <c r="AI182" s="249">
        <f t="shared" si="38"/>
        <v>43660</v>
      </c>
      <c r="AJ182" s="249">
        <f t="shared" si="44"/>
        <v>43713</v>
      </c>
      <c r="AK182" s="253">
        <f t="shared" si="45"/>
        <v>10.029850746268655</v>
      </c>
      <c r="AL182" s="253">
        <f t="shared" si="46"/>
        <v>37.970149253731343</v>
      </c>
      <c r="AM182" s="242">
        <v>1</v>
      </c>
      <c r="AN182" s="253">
        <f t="shared" si="47"/>
        <v>47.999999999999993</v>
      </c>
      <c r="AO182" s="253">
        <f t="shared" si="48"/>
        <v>252.4799999999999</v>
      </c>
      <c r="AP182" s="253">
        <f t="shared" si="49"/>
        <v>67</v>
      </c>
      <c r="AQ182" s="249">
        <f t="shared" si="50"/>
        <v>43780</v>
      </c>
      <c r="AR182" s="242"/>
      <c r="AS182" s="244"/>
    </row>
    <row r="183" spans="1:45" x14ac:dyDescent="0.25">
      <c r="A183" s="31">
        <v>743975</v>
      </c>
      <c r="B183" s="18" t="s">
        <v>188</v>
      </c>
      <c r="C183" s="18" t="s">
        <v>491</v>
      </c>
      <c r="D183" s="58">
        <v>5.259999999999998</v>
      </c>
      <c r="E183" s="57">
        <v>24.5</v>
      </c>
      <c r="F183" s="58">
        <v>49</v>
      </c>
      <c r="G183" s="261"/>
      <c r="H183" s="26">
        <v>38</v>
      </c>
      <c r="I183" s="26">
        <v>20</v>
      </c>
      <c r="J183" s="26">
        <v>12</v>
      </c>
      <c r="K183" s="26">
        <v>10</v>
      </c>
      <c r="L183" s="26">
        <v>7</v>
      </c>
      <c r="M183" s="26">
        <v>3</v>
      </c>
      <c r="N183" s="26">
        <v>3</v>
      </c>
      <c r="O183" s="26"/>
      <c r="P183" s="26"/>
      <c r="Q183" s="26"/>
      <c r="R183" s="26"/>
      <c r="S183" s="26"/>
      <c r="T183" s="260"/>
      <c r="U183" s="256">
        <f t="shared" si="39"/>
        <v>7</v>
      </c>
      <c r="V183" s="256">
        <v>3</v>
      </c>
      <c r="W183" s="260"/>
      <c r="X183" s="242">
        <f t="shared" si="40"/>
        <v>93</v>
      </c>
      <c r="Y183" s="247">
        <f t="shared" si="41"/>
        <v>0.46268656716417911</v>
      </c>
      <c r="Z183" s="247">
        <f t="shared" si="52"/>
        <v>13.880597014925373</v>
      </c>
      <c r="AA183" s="242">
        <v>1</v>
      </c>
      <c r="AB183" s="242">
        <v>11</v>
      </c>
      <c r="AC183" s="243">
        <f t="shared" si="53"/>
        <v>12</v>
      </c>
      <c r="AD183" s="247">
        <f t="shared" si="51"/>
        <v>25.93548387096774</v>
      </c>
      <c r="AE183" s="247">
        <v>14</v>
      </c>
      <c r="AF183" s="247">
        <f t="shared" si="42"/>
        <v>11.93548387096774</v>
      </c>
      <c r="AG183" s="247">
        <f t="shared" si="43"/>
        <v>55.522388059701491</v>
      </c>
      <c r="AH183" s="248">
        <f t="shared" si="37"/>
        <v>43671.93548387097</v>
      </c>
      <c r="AI183" s="249">
        <f t="shared" si="38"/>
        <v>43660</v>
      </c>
      <c r="AJ183" s="249">
        <f t="shared" si="44"/>
        <v>43671.93548387097</v>
      </c>
      <c r="AK183" s="253">
        <f t="shared" si="45"/>
        <v>6.4776119402985071</v>
      </c>
      <c r="AL183" s="253">
        <f t="shared" si="46"/>
        <v>5.5223880597014929</v>
      </c>
      <c r="AM183" s="242">
        <v>1</v>
      </c>
      <c r="AN183" s="253">
        <f t="shared" si="47"/>
        <v>50</v>
      </c>
      <c r="AO183" s="253">
        <f t="shared" si="48"/>
        <v>262.99999999999989</v>
      </c>
      <c r="AP183" s="253">
        <f t="shared" si="49"/>
        <v>108.06451612903226</v>
      </c>
      <c r="AQ183" s="249">
        <f t="shared" si="50"/>
        <v>43780</v>
      </c>
      <c r="AR183" s="242"/>
      <c r="AS183" s="244"/>
    </row>
    <row r="184" spans="1:45" x14ac:dyDescent="0.25">
      <c r="A184" s="31">
        <v>744168</v>
      </c>
      <c r="B184" s="18" t="s">
        <v>189</v>
      </c>
      <c r="C184" s="18" t="s">
        <v>492</v>
      </c>
      <c r="D184" s="58">
        <v>7.27</v>
      </c>
      <c r="E184" s="57">
        <v>29.5</v>
      </c>
      <c r="F184" s="58">
        <v>59</v>
      </c>
      <c r="G184" s="261"/>
      <c r="H184" s="26">
        <v>10</v>
      </c>
      <c r="I184" s="26">
        <v>3</v>
      </c>
      <c r="J184" s="26">
        <v>5</v>
      </c>
      <c r="K184" s="26">
        <v>1</v>
      </c>
      <c r="L184" s="26">
        <v>4</v>
      </c>
      <c r="M184" s="26">
        <v>7</v>
      </c>
      <c r="N184" s="26">
        <v>3</v>
      </c>
      <c r="O184" s="26"/>
      <c r="P184" s="26"/>
      <c r="Q184" s="26"/>
      <c r="R184" s="26"/>
      <c r="S184" s="26"/>
      <c r="T184" s="260"/>
      <c r="U184" s="256">
        <f t="shared" si="39"/>
        <v>7</v>
      </c>
      <c r="V184" s="256">
        <v>3</v>
      </c>
      <c r="W184" s="260"/>
      <c r="X184" s="242">
        <f t="shared" si="40"/>
        <v>33</v>
      </c>
      <c r="Y184" s="247">
        <f t="shared" si="41"/>
        <v>0.16417910447761194</v>
      </c>
      <c r="Z184" s="247">
        <f t="shared" si="52"/>
        <v>4.9253731343283587</v>
      </c>
      <c r="AA184" s="242">
        <v>1</v>
      </c>
      <c r="AB184" s="242">
        <v>10</v>
      </c>
      <c r="AC184" s="243">
        <f t="shared" si="53"/>
        <v>11</v>
      </c>
      <c r="AD184" s="247">
        <f t="shared" si="51"/>
        <v>67</v>
      </c>
      <c r="AE184" s="247">
        <v>14</v>
      </c>
      <c r="AF184" s="247">
        <f t="shared" si="42"/>
        <v>53</v>
      </c>
      <c r="AG184" s="247">
        <f t="shared" si="43"/>
        <v>19.701492537313435</v>
      </c>
      <c r="AH184" s="248">
        <f t="shared" si="37"/>
        <v>43713</v>
      </c>
      <c r="AI184" s="249">
        <f t="shared" si="38"/>
        <v>43660</v>
      </c>
      <c r="AJ184" s="249">
        <f t="shared" si="44"/>
        <v>43713</v>
      </c>
      <c r="AK184" s="253">
        <f t="shared" si="45"/>
        <v>2.2985074626865671</v>
      </c>
      <c r="AL184" s="253">
        <f t="shared" si="46"/>
        <v>8.7014925373134329</v>
      </c>
      <c r="AM184" s="242">
        <v>1</v>
      </c>
      <c r="AN184" s="253">
        <f t="shared" si="47"/>
        <v>11.000000000000002</v>
      </c>
      <c r="AO184" s="253">
        <f t="shared" si="48"/>
        <v>79.970000000000013</v>
      </c>
      <c r="AP184" s="253">
        <f t="shared" si="49"/>
        <v>67.000000000000014</v>
      </c>
      <c r="AQ184" s="249">
        <f t="shared" si="50"/>
        <v>43780</v>
      </c>
      <c r="AR184" s="242"/>
      <c r="AS184" s="244"/>
    </row>
    <row r="185" spans="1:45" x14ac:dyDescent="0.25">
      <c r="A185" s="31">
        <v>746545</v>
      </c>
      <c r="B185" s="18" t="s">
        <v>190</v>
      </c>
      <c r="C185" s="18" t="s">
        <v>493</v>
      </c>
      <c r="D185" s="58" t="e">
        <v>#N/A</v>
      </c>
      <c r="E185" s="57">
        <v>74.5</v>
      </c>
      <c r="F185" s="58">
        <v>159</v>
      </c>
      <c r="G185" s="261"/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/>
      <c r="P185" s="26"/>
      <c r="Q185" s="26"/>
      <c r="R185" s="26"/>
      <c r="S185" s="26"/>
      <c r="T185" s="260"/>
      <c r="U185" s="256">
        <f t="shared" si="39"/>
        <v>7</v>
      </c>
      <c r="V185" s="256">
        <v>3</v>
      </c>
      <c r="W185" s="260"/>
      <c r="X185" s="242">
        <f t="shared" si="40"/>
        <v>0</v>
      </c>
      <c r="Y185" s="247">
        <f t="shared" si="41"/>
        <v>0</v>
      </c>
      <c r="Z185" s="247">
        <f t="shared" si="52"/>
        <v>0</v>
      </c>
      <c r="AA185" s="242">
        <v>1</v>
      </c>
      <c r="AB185" s="242">
        <v>0</v>
      </c>
      <c r="AC185" s="243">
        <f t="shared" si="53"/>
        <v>1</v>
      </c>
      <c r="AD185" s="247" t="str">
        <f t="shared" si="51"/>
        <v>Not Sold</v>
      </c>
      <c r="AE185" s="247">
        <v>14</v>
      </c>
      <c r="AF185" s="247" t="str">
        <f t="shared" si="42"/>
        <v>-</v>
      </c>
      <c r="AG185" s="247">
        <f t="shared" si="43"/>
        <v>0</v>
      </c>
      <c r="AH185" s="248" t="str">
        <f t="shared" si="37"/>
        <v>Not Sold</v>
      </c>
      <c r="AI185" s="249">
        <f t="shared" si="38"/>
        <v>43660</v>
      </c>
      <c r="AJ185" s="249">
        <f t="shared" si="44"/>
        <v>43660</v>
      </c>
      <c r="AK185" s="253">
        <f t="shared" si="45"/>
        <v>0</v>
      </c>
      <c r="AL185" s="253">
        <f t="shared" si="46"/>
        <v>1</v>
      </c>
      <c r="AM185" s="242">
        <v>1</v>
      </c>
      <c r="AN185" s="253">
        <f t="shared" si="47"/>
        <v>0</v>
      </c>
      <c r="AO185" s="253" t="e">
        <f t="shared" si="48"/>
        <v>#N/A</v>
      </c>
      <c r="AP185" s="253" t="str">
        <f t="shared" si="49"/>
        <v>-</v>
      </c>
      <c r="AQ185" s="249" t="str">
        <f t="shared" si="50"/>
        <v>-</v>
      </c>
      <c r="AR185" s="242"/>
      <c r="AS185" s="244"/>
    </row>
    <row r="186" spans="1:45" x14ac:dyDescent="0.25">
      <c r="A186" s="31">
        <v>746546</v>
      </c>
      <c r="B186" s="18" t="s">
        <v>191</v>
      </c>
      <c r="C186" s="18" t="s">
        <v>494</v>
      </c>
      <c r="D186" s="58">
        <v>21.8</v>
      </c>
      <c r="E186" s="57">
        <v>44.5</v>
      </c>
      <c r="F186" s="58">
        <v>99</v>
      </c>
      <c r="G186" s="261"/>
      <c r="H186" s="26">
        <v>2</v>
      </c>
      <c r="I186" s="26">
        <v>1</v>
      </c>
      <c r="J186" s="26">
        <v>4</v>
      </c>
      <c r="K186" s="26">
        <v>4</v>
      </c>
      <c r="L186" s="26">
        <v>2</v>
      </c>
      <c r="M186" s="26">
        <v>5</v>
      </c>
      <c r="N186" s="26">
        <v>0</v>
      </c>
      <c r="O186" s="26"/>
      <c r="P186" s="26"/>
      <c r="Q186" s="26"/>
      <c r="R186" s="26"/>
      <c r="S186" s="26"/>
      <c r="T186" s="260"/>
      <c r="U186" s="256">
        <f t="shared" si="39"/>
        <v>7</v>
      </c>
      <c r="V186" s="256">
        <v>3</v>
      </c>
      <c r="W186" s="260"/>
      <c r="X186" s="242">
        <f t="shared" si="40"/>
        <v>18</v>
      </c>
      <c r="Y186" s="247">
        <f t="shared" si="41"/>
        <v>8.9552238805970144E-2</v>
      </c>
      <c r="Z186" s="247">
        <f t="shared" si="52"/>
        <v>2.6865671641791042</v>
      </c>
      <c r="AA186" s="242">
        <v>1</v>
      </c>
      <c r="AB186" s="242">
        <v>7</v>
      </c>
      <c r="AC186" s="243">
        <f t="shared" si="53"/>
        <v>8</v>
      </c>
      <c r="AD186" s="247">
        <f t="shared" si="51"/>
        <v>89.333333333333343</v>
      </c>
      <c r="AE186" s="247">
        <v>14</v>
      </c>
      <c r="AF186" s="247">
        <f t="shared" si="42"/>
        <v>75.333333333333343</v>
      </c>
      <c r="AG186" s="247">
        <f t="shared" si="43"/>
        <v>10.746268656716417</v>
      </c>
      <c r="AH186" s="248">
        <f t="shared" si="37"/>
        <v>43735.333333333336</v>
      </c>
      <c r="AI186" s="249">
        <f t="shared" si="38"/>
        <v>43660</v>
      </c>
      <c r="AJ186" s="249">
        <f t="shared" si="44"/>
        <v>43735.333333333336</v>
      </c>
      <c r="AK186" s="253">
        <f t="shared" si="45"/>
        <v>1.2537313432835819</v>
      </c>
      <c r="AL186" s="253">
        <f t="shared" si="46"/>
        <v>6.7462686567164178</v>
      </c>
      <c r="AM186" s="242">
        <v>1</v>
      </c>
      <c r="AN186" s="253">
        <f t="shared" si="47"/>
        <v>3.9999999999999991</v>
      </c>
      <c r="AO186" s="253">
        <f t="shared" si="48"/>
        <v>87.199999999999989</v>
      </c>
      <c r="AP186" s="253">
        <f t="shared" si="49"/>
        <v>44.666666666666657</v>
      </c>
      <c r="AQ186" s="249">
        <f t="shared" si="50"/>
        <v>43780</v>
      </c>
      <c r="AR186" s="242"/>
      <c r="AS186" s="244"/>
    </row>
    <row r="187" spans="1:45" x14ac:dyDescent="0.25">
      <c r="A187" s="31">
        <v>746547</v>
      </c>
      <c r="B187" s="18" t="s">
        <v>192</v>
      </c>
      <c r="C187" s="18" t="s">
        <v>495</v>
      </c>
      <c r="D187" s="58">
        <v>38.392475247524757</v>
      </c>
      <c r="E187" s="57">
        <v>74.5</v>
      </c>
      <c r="F187" s="58">
        <v>159</v>
      </c>
      <c r="G187" s="261"/>
      <c r="H187" s="26">
        <v>4</v>
      </c>
      <c r="I187" s="26">
        <v>2</v>
      </c>
      <c r="J187" s="26">
        <v>0</v>
      </c>
      <c r="K187" s="26">
        <v>2</v>
      </c>
      <c r="L187" s="26">
        <v>0</v>
      </c>
      <c r="M187" s="26">
        <v>0</v>
      </c>
      <c r="N187" s="26">
        <v>0</v>
      </c>
      <c r="O187" s="26"/>
      <c r="P187" s="26"/>
      <c r="Q187" s="26"/>
      <c r="R187" s="26"/>
      <c r="S187" s="26"/>
      <c r="T187" s="260"/>
      <c r="U187" s="256">
        <f t="shared" si="39"/>
        <v>7</v>
      </c>
      <c r="V187" s="256">
        <v>3</v>
      </c>
      <c r="W187" s="260"/>
      <c r="X187" s="242">
        <f t="shared" si="40"/>
        <v>8</v>
      </c>
      <c r="Y187" s="247">
        <f t="shared" si="41"/>
        <v>3.9800995024875621E-2</v>
      </c>
      <c r="Z187" s="247">
        <f t="shared" si="52"/>
        <v>1.1940298507462686</v>
      </c>
      <c r="AA187" s="242">
        <v>1</v>
      </c>
      <c r="AB187" s="242">
        <v>0</v>
      </c>
      <c r="AC187" s="243">
        <f t="shared" si="53"/>
        <v>1</v>
      </c>
      <c r="AD187" s="247">
        <f t="shared" si="51"/>
        <v>25.125</v>
      </c>
      <c r="AE187" s="247">
        <v>14</v>
      </c>
      <c r="AF187" s="247">
        <f t="shared" si="42"/>
        <v>11.125</v>
      </c>
      <c r="AG187" s="247">
        <f t="shared" si="43"/>
        <v>4.7761194029850742</v>
      </c>
      <c r="AH187" s="248">
        <f t="shared" si="37"/>
        <v>43671.125</v>
      </c>
      <c r="AI187" s="249">
        <f t="shared" si="38"/>
        <v>43660</v>
      </c>
      <c r="AJ187" s="249">
        <f t="shared" si="44"/>
        <v>43671.125</v>
      </c>
      <c r="AK187" s="253">
        <f t="shared" si="45"/>
        <v>0.55721393034825872</v>
      </c>
      <c r="AL187" s="253">
        <f t="shared" si="46"/>
        <v>0.44278606965174128</v>
      </c>
      <c r="AM187" s="242">
        <v>1</v>
      </c>
      <c r="AN187" s="253">
        <f t="shared" si="47"/>
        <v>4.333333333333333</v>
      </c>
      <c r="AO187" s="253">
        <f t="shared" si="48"/>
        <v>166.36739273927392</v>
      </c>
      <c r="AP187" s="253">
        <f t="shared" si="49"/>
        <v>108.875</v>
      </c>
      <c r="AQ187" s="249">
        <f t="shared" si="50"/>
        <v>43780</v>
      </c>
      <c r="AR187" s="242"/>
      <c r="AS187" s="244"/>
    </row>
    <row r="188" spans="1:45" x14ac:dyDescent="0.25">
      <c r="A188" s="31">
        <v>746548</v>
      </c>
      <c r="B188" s="18" t="s">
        <v>193</v>
      </c>
      <c r="C188" s="18" t="s">
        <v>496</v>
      </c>
      <c r="D188" s="58">
        <v>44.200000000000024</v>
      </c>
      <c r="E188" s="57">
        <v>89.5</v>
      </c>
      <c r="F188" s="58">
        <v>189</v>
      </c>
      <c r="G188" s="261"/>
      <c r="H188" s="26">
        <v>3</v>
      </c>
      <c r="I188" s="26">
        <v>2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/>
      <c r="P188" s="26"/>
      <c r="Q188" s="26"/>
      <c r="R188" s="26"/>
      <c r="S188" s="26"/>
      <c r="T188" s="260"/>
      <c r="U188" s="256">
        <f t="shared" si="39"/>
        <v>7</v>
      </c>
      <c r="V188" s="256">
        <v>3</v>
      </c>
      <c r="W188" s="260"/>
      <c r="X188" s="242">
        <f t="shared" si="40"/>
        <v>5</v>
      </c>
      <c r="Y188" s="247">
        <f t="shared" si="41"/>
        <v>2.4875621890547265E-2</v>
      </c>
      <c r="Z188" s="247">
        <f t="shared" si="52"/>
        <v>0.74626865671641796</v>
      </c>
      <c r="AA188" s="242">
        <v>1</v>
      </c>
      <c r="AB188" s="242">
        <v>0</v>
      </c>
      <c r="AC188" s="243">
        <f t="shared" si="53"/>
        <v>1</v>
      </c>
      <c r="AD188" s="247">
        <f t="shared" si="51"/>
        <v>40.199999999999996</v>
      </c>
      <c r="AE188" s="247">
        <v>14</v>
      </c>
      <c r="AF188" s="247">
        <f t="shared" si="42"/>
        <v>26.199999999999996</v>
      </c>
      <c r="AG188" s="247">
        <f t="shared" si="43"/>
        <v>2.9850746268656718</v>
      </c>
      <c r="AH188" s="248">
        <f t="shared" si="37"/>
        <v>43686.2</v>
      </c>
      <c r="AI188" s="249">
        <f t="shared" si="38"/>
        <v>43660</v>
      </c>
      <c r="AJ188" s="249">
        <f t="shared" si="44"/>
        <v>43686.2</v>
      </c>
      <c r="AK188" s="253">
        <f t="shared" si="45"/>
        <v>0.34825870646766172</v>
      </c>
      <c r="AL188" s="253">
        <f t="shared" si="46"/>
        <v>0.65174129353233834</v>
      </c>
      <c r="AM188" s="242">
        <v>1</v>
      </c>
      <c r="AN188" s="253">
        <f t="shared" si="47"/>
        <v>2.3333333333333335</v>
      </c>
      <c r="AO188" s="253">
        <f t="shared" si="48"/>
        <v>103.1333333333334</v>
      </c>
      <c r="AP188" s="253">
        <f t="shared" si="49"/>
        <v>93.8</v>
      </c>
      <c r="AQ188" s="249">
        <f t="shared" si="50"/>
        <v>43780</v>
      </c>
      <c r="AR188" s="242"/>
      <c r="AS188" s="244"/>
    </row>
    <row r="189" spans="1:45" x14ac:dyDescent="0.25">
      <c r="A189" s="31">
        <v>746549</v>
      </c>
      <c r="B189" s="18" t="s">
        <v>194</v>
      </c>
      <c r="C189" s="18" t="s">
        <v>497</v>
      </c>
      <c r="D189" s="58">
        <v>44.337062937062946</v>
      </c>
      <c r="E189" s="57">
        <v>89.5</v>
      </c>
      <c r="F189" s="58">
        <v>189</v>
      </c>
      <c r="G189" s="261"/>
      <c r="H189" s="26">
        <v>7</v>
      </c>
      <c r="I189" s="26">
        <v>0</v>
      </c>
      <c r="J189" s="26">
        <v>1</v>
      </c>
      <c r="K189" s="26">
        <v>0</v>
      </c>
      <c r="L189" s="26">
        <v>1</v>
      </c>
      <c r="M189" s="26">
        <v>0</v>
      </c>
      <c r="N189" s="26">
        <v>0</v>
      </c>
      <c r="O189" s="26"/>
      <c r="P189" s="26"/>
      <c r="Q189" s="26"/>
      <c r="R189" s="26"/>
      <c r="S189" s="26"/>
      <c r="T189" s="260"/>
      <c r="U189" s="256">
        <f t="shared" si="39"/>
        <v>7</v>
      </c>
      <c r="V189" s="256">
        <v>3</v>
      </c>
      <c r="W189" s="260"/>
      <c r="X189" s="242">
        <f t="shared" si="40"/>
        <v>9</v>
      </c>
      <c r="Y189" s="247">
        <f t="shared" si="41"/>
        <v>4.4776119402985072E-2</v>
      </c>
      <c r="Z189" s="247">
        <f t="shared" si="52"/>
        <v>1.3432835820895521</v>
      </c>
      <c r="AA189" s="242">
        <v>1</v>
      </c>
      <c r="AB189" s="242">
        <v>0</v>
      </c>
      <c r="AC189" s="243">
        <f t="shared" si="53"/>
        <v>1</v>
      </c>
      <c r="AD189" s="247">
        <f t="shared" si="51"/>
        <v>22.333333333333336</v>
      </c>
      <c r="AE189" s="247">
        <v>14</v>
      </c>
      <c r="AF189" s="247">
        <f t="shared" si="42"/>
        <v>8.3333333333333357</v>
      </c>
      <c r="AG189" s="247">
        <f t="shared" si="43"/>
        <v>5.3731343283582085</v>
      </c>
      <c r="AH189" s="248">
        <f t="shared" si="37"/>
        <v>43668.333333333336</v>
      </c>
      <c r="AI189" s="249">
        <f t="shared" si="38"/>
        <v>43660</v>
      </c>
      <c r="AJ189" s="249">
        <f t="shared" si="44"/>
        <v>43668.333333333336</v>
      </c>
      <c r="AK189" s="253">
        <f t="shared" si="45"/>
        <v>0.62686567164179097</v>
      </c>
      <c r="AL189" s="253">
        <f t="shared" si="46"/>
        <v>0.37313432835820903</v>
      </c>
      <c r="AM189" s="242">
        <v>1</v>
      </c>
      <c r="AN189" s="253">
        <f t="shared" si="47"/>
        <v>4.9999999999999991</v>
      </c>
      <c r="AO189" s="253">
        <f t="shared" si="48"/>
        <v>221.68531468531469</v>
      </c>
      <c r="AP189" s="253">
        <f t="shared" si="49"/>
        <v>111.66666666666666</v>
      </c>
      <c r="AQ189" s="249">
        <f t="shared" si="50"/>
        <v>43780</v>
      </c>
      <c r="AR189" s="242"/>
      <c r="AS189" s="244"/>
    </row>
    <row r="190" spans="1:45" x14ac:dyDescent="0.25">
      <c r="A190" s="31">
        <v>746699</v>
      </c>
      <c r="B190" s="18" t="s">
        <v>195</v>
      </c>
      <c r="C190" s="18" t="s">
        <v>498</v>
      </c>
      <c r="D190" s="58">
        <v>12.99</v>
      </c>
      <c r="E190" s="57">
        <v>34.5</v>
      </c>
      <c r="F190" s="58">
        <v>69</v>
      </c>
      <c r="G190" s="261"/>
      <c r="H190" s="26">
        <v>6</v>
      </c>
      <c r="I190" s="26">
        <v>13</v>
      </c>
      <c r="J190" s="26">
        <v>16</v>
      </c>
      <c r="K190" s="26">
        <v>21</v>
      </c>
      <c r="L190" s="26">
        <v>5</v>
      </c>
      <c r="M190" s="26">
        <v>10</v>
      </c>
      <c r="N190" s="26">
        <v>18</v>
      </c>
      <c r="O190" s="26"/>
      <c r="P190" s="26"/>
      <c r="Q190" s="26"/>
      <c r="R190" s="26"/>
      <c r="S190" s="26"/>
      <c r="T190" s="260"/>
      <c r="U190" s="256">
        <f t="shared" si="39"/>
        <v>7</v>
      </c>
      <c r="V190" s="256">
        <v>3</v>
      </c>
      <c r="W190" s="260"/>
      <c r="X190" s="242">
        <f t="shared" si="40"/>
        <v>89</v>
      </c>
      <c r="Y190" s="247">
        <f t="shared" si="41"/>
        <v>0.44278606965174128</v>
      </c>
      <c r="Z190" s="247">
        <f t="shared" si="52"/>
        <v>13.283582089552239</v>
      </c>
      <c r="AA190" s="242">
        <v>1</v>
      </c>
      <c r="AB190" s="242">
        <v>34</v>
      </c>
      <c r="AC190" s="243">
        <f t="shared" si="53"/>
        <v>35</v>
      </c>
      <c r="AD190" s="247">
        <f t="shared" si="51"/>
        <v>79.044943820224717</v>
      </c>
      <c r="AE190" s="247">
        <v>14</v>
      </c>
      <c r="AF190" s="247">
        <f t="shared" si="42"/>
        <v>65.044943820224717</v>
      </c>
      <c r="AG190" s="247">
        <f t="shared" si="43"/>
        <v>53.134328358208954</v>
      </c>
      <c r="AH190" s="248">
        <f t="shared" si="37"/>
        <v>43725.044943820227</v>
      </c>
      <c r="AI190" s="249">
        <f t="shared" si="38"/>
        <v>43660</v>
      </c>
      <c r="AJ190" s="249">
        <f t="shared" si="44"/>
        <v>43725.044943820227</v>
      </c>
      <c r="AK190" s="253">
        <f t="shared" si="45"/>
        <v>6.1990049751243781</v>
      </c>
      <c r="AL190" s="253">
        <f t="shared" si="46"/>
        <v>28.800995024875622</v>
      </c>
      <c r="AM190" s="242">
        <v>1</v>
      </c>
      <c r="AN190" s="253">
        <f t="shared" si="47"/>
        <v>24.333333333333332</v>
      </c>
      <c r="AO190" s="253">
        <f t="shared" si="48"/>
        <v>316.08999999999997</v>
      </c>
      <c r="AP190" s="253">
        <f t="shared" si="49"/>
        <v>54.955056179775283</v>
      </c>
      <c r="AQ190" s="249">
        <f t="shared" si="50"/>
        <v>43780</v>
      </c>
      <c r="AR190" s="242"/>
      <c r="AS190" s="244"/>
    </row>
    <row r="191" spans="1:45" x14ac:dyDescent="0.25">
      <c r="A191" s="31">
        <v>746700</v>
      </c>
      <c r="B191" s="18" t="s">
        <v>196</v>
      </c>
      <c r="C191" s="18" t="s">
        <v>499</v>
      </c>
      <c r="D191" s="58">
        <v>12.81</v>
      </c>
      <c r="E191" s="57">
        <v>29.5</v>
      </c>
      <c r="F191" s="58">
        <v>59</v>
      </c>
      <c r="G191" s="261"/>
      <c r="H191" s="26">
        <v>12</v>
      </c>
      <c r="I191" s="26">
        <v>18</v>
      </c>
      <c r="J191" s="26">
        <v>14</v>
      </c>
      <c r="K191" s="26">
        <v>44</v>
      </c>
      <c r="L191" s="26">
        <v>30</v>
      </c>
      <c r="M191" s="26">
        <v>47</v>
      </c>
      <c r="N191" s="26">
        <v>31</v>
      </c>
      <c r="O191" s="26"/>
      <c r="P191" s="26"/>
      <c r="Q191" s="26"/>
      <c r="R191" s="26"/>
      <c r="S191" s="26"/>
      <c r="T191" s="260"/>
      <c r="U191" s="256">
        <f t="shared" si="39"/>
        <v>7</v>
      </c>
      <c r="V191" s="256">
        <v>3</v>
      </c>
      <c r="W191" s="260"/>
      <c r="X191" s="242">
        <f t="shared" si="40"/>
        <v>196</v>
      </c>
      <c r="Y191" s="247">
        <f t="shared" si="41"/>
        <v>0.97512437810945274</v>
      </c>
      <c r="Z191" s="247">
        <f t="shared" si="52"/>
        <v>29.253731343283583</v>
      </c>
      <c r="AA191" s="242">
        <v>1</v>
      </c>
      <c r="AB191" s="242">
        <v>57</v>
      </c>
      <c r="AC191" s="243">
        <f t="shared" si="53"/>
        <v>58</v>
      </c>
      <c r="AD191" s="247">
        <f t="shared" si="51"/>
        <v>59.479591836734691</v>
      </c>
      <c r="AE191" s="247">
        <v>14</v>
      </c>
      <c r="AF191" s="247">
        <f t="shared" si="42"/>
        <v>45.479591836734691</v>
      </c>
      <c r="AG191" s="247">
        <f t="shared" si="43"/>
        <v>117.01492537313433</v>
      </c>
      <c r="AH191" s="248">
        <f t="shared" si="37"/>
        <v>43705.479591836738</v>
      </c>
      <c r="AI191" s="249">
        <f t="shared" si="38"/>
        <v>43660</v>
      </c>
      <c r="AJ191" s="249">
        <f t="shared" si="44"/>
        <v>43705.479591836738</v>
      </c>
      <c r="AK191" s="253">
        <f t="shared" si="45"/>
        <v>13.651741293532339</v>
      </c>
      <c r="AL191" s="253">
        <f t="shared" si="46"/>
        <v>44.348258706467661</v>
      </c>
      <c r="AM191" s="242">
        <v>1</v>
      </c>
      <c r="AN191" s="253">
        <f t="shared" si="47"/>
        <v>72.666666666666671</v>
      </c>
      <c r="AO191" s="253">
        <f t="shared" si="48"/>
        <v>930.86000000000013</v>
      </c>
      <c r="AP191" s="253">
        <f t="shared" si="49"/>
        <v>74.520408163265316</v>
      </c>
      <c r="AQ191" s="249">
        <f t="shared" si="50"/>
        <v>43780</v>
      </c>
      <c r="AR191" s="242"/>
      <c r="AS191" s="244"/>
    </row>
    <row r="192" spans="1:45" x14ac:dyDescent="0.25">
      <c r="A192" s="31">
        <v>748116</v>
      </c>
      <c r="B192" s="18" t="s">
        <v>197</v>
      </c>
      <c r="C192" s="18" t="s">
        <v>500</v>
      </c>
      <c r="D192" s="58">
        <v>197.68</v>
      </c>
      <c r="E192" s="57">
        <v>487</v>
      </c>
      <c r="F192" s="58">
        <v>787</v>
      </c>
      <c r="G192" s="261"/>
      <c r="H192" s="26">
        <v>1</v>
      </c>
      <c r="I192" s="26">
        <v>3</v>
      </c>
      <c r="J192" s="26">
        <v>0</v>
      </c>
      <c r="K192" s="26">
        <v>2</v>
      </c>
      <c r="L192" s="26">
        <v>0</v>
      </c>
      <c r="M192" s="26">
        <v>0</v>
      </c>
      <c r="N192" s="26">
        <v>0</v>
      </c>
      <c r="O192" s="26"/>
      <c r="P192" s="26"/>
      <c r="Q192" s="26"/>
      <c r="R192" s="26"/>
      <c r="S192" s="26"/>
      <c r="T192" s="260"/>
      <c r="U192" s="256">
        <f t="shared" si="39"/>
        <v>7</v>
      </c>
      <c r="V192" s="256">
        <v>3</v>
      </c>
      <c r="W192" s="260"/>
      <c r="X192" s="242">
        <f t="shared" si="40"/>
        <v>6</v>
      </c>
      <c r="Y192" s="247">
        <f t="shared" si="41"/>
        <v>2.9850746268656716E-2</v>
      </c>
      <c r="Z192" s="247">
        <f t="shared" si="52"/>
        <v>0.89552238805970152</v>
      </c>
      <c r="AA192" s="242">
        <v>1</v>
      </c>
      <c r="AB192" s="242">
        <v>0</v>
      </c>
      <c r="AC192" s="243">
        <f t="shared" si="53"/>
        <v>1</v>
      </c>
      <c r="AD192" s="247">
        <f t="shared" si="51"/>
        <v>33.5</v>
      </c>
      <c r="AE192" s="247">
        <v>14</v>
      </c>
      <c r="AF192" s="247">
        <f t="shared" si="42"/>
        <v>19.5</v>
      </c>
      <c r="AG192" s="247">
        <f t="shared" si="43"/>
        <v>3.5820895522388061</v>
      </c>
      <c r="AH192" s="248">
        <f t="shared" si="37"/>
        <v>43679.5</v>
      </c>
      <c r="AI192" s="249">
        <f t="shared" si="38"/>
        <v>43660</v>
      </c>
      <c r="AJ192" s="249">
        <f t="shared" si="44"/>
        <v>43679.5</v>
      </c>
      <c r="AK192" s="253">
        <f t="shared" si="45"/>
        <v>0.41791044776119401</v>
      </c>
      <c r="AL192" s="253">
        <f t="shared" si="46"/>
        <v>0.58208955223880599</v>
      </c>
      <c r="AM192" s="242">
        <v>1</v>
      </c>
      <c r="AN192" s="253">
        <f t="shared" si="47"/>
        <v>3</v>
      </c>
      <c r="AO192" s="253">
        <f t="shared" si="48"/>
        <v>593.04</v>
      </c>
      <c r="AP192" s="253">
        <f t="shared" si="49"/>
        <v>100.5</v>
      </c>
      <c r="AQ192" s="249">
        <f t="shared" si="50"/>
        <v>43780</v>
      </c>
      <c r="AR192" s="242"/>
      <c r="AS192" s="244"/>
    </row>
    <row r="193" spans="1:45" x14ac:dyDescent="0.25">
      <c r="A193" s="32">
        <v>748118</v>
      </c>
      <c r="B193" s="18" t="s">
        <v>198</v>
      </c>
      <c r="C193" s="18" t="s">
        <v>501</v>
      </c>
      <c r="D193" s="58">
        <v>197.68</v>
      </c>
      <c r="E193" s="57">
        <v>487</v>
      </c>
      <c r="F193" s="58">
        <v>787</v>
      </c>
      <c r="G193" s="261"/>
      <c r="H193" s="26">
        <v>1</v>
      </c>
      <c r="I193" s="26">
        <v>5</v>
      </c>
      <c r="J193" s="26">
        <v>0</v>
      </c>
      <c r="K193" s="26">
        <v>2</v>
      </c>
      <c r="L193" s="26">
        <v>0</v>
      </c>
      <c r="M193" s="26">
        <v>0</v>
      </c>
      <c r="N193" s="26">
        <v>0</v>
      </c>
      <c r="O193" s="26"/>
      <c r="P193" s="26"/>
      <c r="Q193" s="26"/>
      <c r="R193" s="26"/>
      <c r="S193" s="26"/>
      <c r="T193" s="260"/>
      <c r="U193" s="256">
        <f t="shared" si="39"/>
        <v>7</v>
      </c>
      <c r="V193" s="256">
        <v>3</v>
      </c>
      <c r="W193" s="260"/>
      <c r="X193" s="242">
        <f t="shared" si="40"/>
        <v>8</v>
      </c>
      <c r="Y193" s="247">
        <f t="shared" si="41"/>
        <v>3.9800995024875621E-2</v>
      </c>
      <c r="Z193" s="247">
        <f t="shared" si="52"/>
        <v>1.1940298507462686</v>
      </c>
      <c r="AA193" s="242">
        <v>1</v>
      </c>
      <c r="AB193" s="242">
        <v>0</v>
      </c>
      <c r="AC193" s="243">
        <f t="shared" si="53"/>
        <v>1</v>
      </c>
      <c r="AD193" s="247">
        <f t="shared" si="51"/>
        <v>25.125</v>
      </c>
      <c r="AE193" s="247">
        <v>14</v>
      </c>
      <c r="AF193" s="247">
        <f t="shared" si="42"/>
        <v>11.125</v>
      </c>
      <c r="AG193" s="247">
        <f t="shared" si="43"/>
        <v>4.7761194029850742</v>
      </c>
      <c r="AH193" s="248">
        <f t="shared" si="37"/>
        <v>43671.125</v>
      </c>
      <c r="AI193" s="249">
        <f t="shared" si="38"/>
        <v>43660</v>
      </c>
      <c r="AJ193" s="249">
        <f t="shared" si="44"/>
        <v>43671.125</v>
      </c>
      <c r="AK193" s="253">
        <f t="shared" si="45"/>
        <v>0.55721393034825872</v>
      </c>
      <c r="AL193" s="253">
        <f t="shared" si="46"/>
        <v>0.44278606965174128</v>
      </c>
      <c r="AM193" s="242">
        <v>1</v>
      </c>
      <c r="AN193" s="253">
        <f t="shared" si="47"/>
        <v>4.333333333333333</v>
      </c>
      <c r="AO193" s="253">
        <f t="shared" si="48"/>
        <v>856.61333333333334</v>
      </c>
      <c r="AP193" s="253">
        <f t="shared" si="49"/>
        <v>108.875</v>
      </c>
      <c r="AQ193" s="249">
        <f t="shared" si="50"/>
        <v>43780</v>
      </c>
      <c r="AR193" s="242"/>
      <c r="AS193" s="244"/>
    </row>
    <row r="194" spans="1:45" x14ac:dyDescent="0.25">
      <c r="A194" s="31">
        <v>748119</v>
      </c>
      <c r="B194" s="18" t="s">
        <v>199</v>
      </c>
      <c r="C194" s="18" t="s">
        <v>502</v>
      </c>
      <c r="D194" s="58">
        <v>197.68</v>
      </c>
      <c r="E194" s="57">
        <v>487</v>
      </c>
      <c r="F194" s="58">
        <v>787</v>
      </c>
      <c r="G194" s="261"/>
      <c r="H194" s="26">
        <v>0</v>
      </c>
      <c r="I194" s="26">
        <v>0</v>
      </c>
      <c r="J194" s="26">
        <v>1</v>
      </c>
      <c r="K194" s="26">
        <v>2</v>
      </c>
      <c r="L194" s="26">
        <v>0</v>
      </c>
      <c r="M194" s="26">
        <v>0</v>
      </c>
      <c r="N194" s="26">
        <v>0</v>
      </c>
      <c r="O194" s="26"/>
      <c r="P194" s="26"/>
      <c r="Q194" s="26"/>
      <c r="R194" s="26"/>
      <c r="S194" s="26"/>
      <c r="T194" s="260"/>
      <c r="U194" s="256">
        <f t="shared" si="39"/>
        <v>7</v>
      </c>
      <c r="V194" s="256">
        <v>3</v>
      </c>
      <c r="W194" s="260"/>
      <c r="X194" s="242">
        <f t="shared" si="40"/>
        <v>3</v>
      </c>
      <c r="Y194" s="247">
        <f t="shared" si="41"/>
        <v>1.4925373134328358E-2</v>
      </c>
      <c r="Z194" s="247">
        <f t="shared" si="52"/>
        <v>0.44776119402985076</v>
      </c>
      <c r="AA194" s="242">
        <v>1</v>
      </c>
      <c r="AB194" s="242">
        <v>-1</v>
      </c>
      <c r="AC194" s="243">
        <f t="shared" si="53"/>
        <v>0</v>
      </c>
      <c r="AD194" s="247">
        <f t="shared" si="51"/>
        <v>0</v>
      </c>
      <c r="AE194" s="247">
        <v>14</v>
      </c>
      <c r="AF194" s="247">
        <f t="shared" si="42"/>
        <v>-14</v>
      </c>
      <c r="AG194" s="247">
        <f t="shared" si="43"/>
        <v>1.791044776119403</v>
      </c>
      <c r="AH194" s="248">
        <f t="shared" si="37"/>
        <v>43646</v>
      </c>
      <c r="AI194" s="249">
        <f t="shared" si="38"/>
        <v>43660</v>
      </c>
      <c r="AJ194" s="249">
        <f t="shared" si="44"/>
        <v>43660</v>
      </c>
      <c r="AK194" s="253">
        <f t="shared" si="45"/>
        <v>0.20895522388059701</v>
      </c>
      <c r="AL194" s="253">
        <f t="shared" si="46"/>
        <v>-0.20895522388059701</v>
      </c>
      <c r="AM194" s="242">
        <v>1</v>
      </c>
      <c r="AN194" s="253">
        <f t="shared" si="47"/>
        <v>2</v>
      </c>
      <c r="AO194" s="253">
        <f t="shared" si="48"/>
        <v>395.36</v>
      </c>
      <c r="AP194" s="253">
        <f t="shared" si="49"/>
        <v>134</v>
      </c>
      <c r="AQ194" s="249">
        <f t="shared" si="50"/>
        <v>43794</v>
      </c>
      <c r="AR194" s="242"/>
      <c r="AS194" s="244"/>
    </row>
    <row r="195" spans="1:45" x14ac:dyDescent="0.25">
      <c r="A195" s="31">
        <v>748120</v>
      </c>
      <c r="B195" s="18" t="s">
        <v>200</v>
      </c>
      <c r="C195" s="18" t="s">
        <v>503</v>
      </c>
      <c r="D195" s="58">
        <v>197.68</v>
      </c>
      <c r="E195" s="57">
        <v>487</v>
      </c>
      <c r="F195" s="58">
        <v>787</v>
      </c>
      <c r="G195" s="261"/>
      <c r="H195" s="26">
        <v>1</v>
      </c>
      <c r="I195" s="26">
        <v>2</v>
      </c>
      <c r="J195" s="26">
        <v>1</v>
      </c>
      <c r="K195" s="26">
        <v>3</v>
      </c>
      <c r="L195" s="26">
        <v>0</v>
      </c>
      <c r="M195" s="26">
        <v>0</v>
      </c>
      <c r="N195" s="26">
        <v>0</v>
      </c>
      <c r="O195" s="26"/>
      <c r="P195" s="26"/>
      <c r="Q195" s="26"/>
      <c r="R195" s="26"/>
      <c r="S195" s="26"/>
      <c r="T195" s="260"/>
      <c r="U195" s="256">
        <f t="shared" si="39"/>
        <v>7</v>
      </c>
      <c r="V195" s="256">
        <v>3</v>
      </c>
      <c r="W195" s="260"/>
      <c r="X195" s="242">
        <f t="shared" si="40"/>
        <v>7</v>
      </c>
      <c r="Y195" s="247">
        <f t="shared" si="41"/>
        <v>3.482587064676617E-2</v>
      </c>
      <c r="Z195" s="247">
        <f t="shared" si="52"/>
        <v>1.0447761194029852</v>
      </c>
      <c r="AA195" s="242">
        <v>1</v>
      </c>
      <c r="AB195" s="242">
        <v>0</v>
      </c>
      <c r="AC195" s="243">
        <f t="shared" si="53"/>
        <v>1</v>
      </c>
      <c r="AD195" s="247">
        <f t="shared" si="51"/>
        <v>28.714285714285712</v>
      </c>
      <c r="AE195" s="247">
        <v>14</v>
      </c>
      <c r="AF195" s="247">
        <f t="shared" si="42"/>
        <v>14.714285714285712</v>
      </c>
      <c r="AG195" s="247">
        <f t="shared" si="43"/>
        <v>4.1791044776119408</v>
      </c>
      <c r="AH195" s="248">
        <f t="shared" si="37"/>
        <v>43674.714285714283</v>
      </c>
      <c r="AI195" s="249">
        <f t="shared" si="38"/>
        <v>43660</v>
      </c>
      <c r="AJ195" s="249">
        <f t="shared" si="44"/>
        <v>43674.714285714283</v>
      </c>
      <c r="AK195" s="253">
        <f t="shared" si="45"/>
        <v>0.48756218905472637</v>
      </c>
      <c r="AL195" s="253">
        <f t="shared" si="46"/>
        <v>0.51243781094527363</v>
      </c>
      <c r="AM195" s="242">
        <v>1</v>
      </c>
      <c r="AN195" s="253">
        <f t="shared" si="47"/>
        <v>3.666666666666667</v>
      </c>
      <c r="AO195" s="253">
        <f t="shared" si="48"/>
        <v>724.82666666666671</v>
      </c>
      <c r="AP195" s="253">
        <f t="shared" si="49"/>
        <v>105.28571428571429</v>
      </c>
      <c r="AQ195" s="249">
        <f t="shared" si="50"/>
        <v>43780</v>
      </c>
      <c r="AR195" s="242"/>
      <c r="AS195" s="244"/>
    </row>
    <row r="196" spans="1:45" x14ac:dyDescent="0.25">
      <c r="A196" s="31">
        <v>748121</v>
      </c>
      <c r="B196" s="18" t="s">
        <v>201</v>
      </c>
      <c r="C196" s="18" t="s">
        <v>504</v>
      </c>
      <c r="D196" s="58">
        <v>197.68</v>
      </c>
      <c r="E196" s="57">
        <v>487</v>
      </c>
      <c r="F196" s="58">
        <v>787</v>
      </c>
      <c r="G196" s="261"/>
      <c r="H196" s="26">
        <v>0</v>
      </c>
      <c r="I196" s="26">
        <v>1</v>
      </c>
      <c r="J196" s="26">
        <v>0</v>
      </c>
      <c r="K196" s="26">
        <v>1</v>
      </c>
      <c r="L196" s="26">
        <v>0</v>
      </c>
      <c r="M196" s="26">
        <v>0</v>
      </c>
      <c r="N196" s="26">
        <v>0</v>
      </c>
      <c r="O196" s="26"/>
      <c r="P196" s="26"/>
      <c r="Q196" s="26"/>
      <c r="R196" s="26"/>
      <c r="S196" s="26"/>
      <c r="T196" s="260"/>
      <c r="U196" s="256">
        <f t="shared" si="39"/>
        <v>7</v>
      </c>
      <c r="V196" s="256">
        <v>3</v>
      </c>
      <c r="W196" s="260"/>
      <c r="X196" s="242">
        <f t="shared" si="40"/>
        <v>2</v>
      </c>
      <c r="Y196" s="247">
        <f t="shared" si="41"/>
        <v>9.9502487562189053E-3</v>
      </c>
      <c r="Z196" s="247">
        <f t="shared" si="52"/>
        <v>0.29850746268656714</v>
      </c>
      <c r="AA196" s="242">
        <v>1</v>
      </c>
      <c r="AB196" s="242">
        <v>0</v>
      </c>
      <c r="AC196" s="243">
        <f t="shared" si="53"/>
        <v>1</v>
      </c>
      <c r="AD196" s="247">
        <f t="shared" si="51"/>
        <v>100.5</v>
      </c>
      <c r="AE196" s="247">
        <v>14</v>
      </c>
      <c r="AF196" s="247">
        <f t="shared" si="42"/>
        <v>86.5</v>
      </c>
      <c r="AG196" s="247">
        <f t="shared" si="43"/>
        <v>1.1940298507462686</v>
      </c>
      <c r="AH196" s="248">
        <f t="shared" si="37"/>
        <v>43746.5</v>
      </c>
      <c r="AI196" s="249">
        <f t="shared" si="38"/>
        <v>43660</v>
      </c>
      <c r="AJ196" s="249">
        <f t="shared" si="44"/>
        <v>43746.5</v>
      </c>
      <c r="AK196" s="253">
        <f t="shared" si="45"/>
        <v>0.13930348258706468</v>
      </c>
      <c r="AL196" s="253">
        <f t="shared" si="46"/>
        <v>0.86069651741293529</v>
      </c>
      <c r="AM196" s="242">
        <v>1</v>
      </c>
      <c r="AN196" s="253">
        <f t="shared" si="47"/>
        <v>0</v>
      </c>
      <c r="AO196" s="253">
        <f t="shared" si="48"/>
        <v>0</v>
      </c>
      <c r="AP196" s="253">
        <f t="shared" si="49"/>
        <v>0</v>
      </c>
      <c r="AQ196" s="249">
        <f t="shared" si="50"/>
        <v>43746.5</v>
      </c>
      <c r="AR196" s="242"/>
      <c r="AS196" s="244"/>
    </row>
    <row r="197" spans="1:45" x14ac:dyDescent="0.25">
      <c r="A197" s="31">
        <v>748127</v>
      </c>
      <c r="B197" s="18" t="s">
        <v>202</v>
      </c>
      <c r="C197" s="18" t="s">
        <v>505</v>
      </c>
      <c r="D197" s="58">
        <v>28.950000000000003</v>
      </c>
      <c r="E197" s="57">
        <v>69.5</v>
      </c>
      <c r="F197" s="58">
        <v>149</v>
      </c>
      <c r="G197" s="261"/>
      <c r="H197" s="26">
        <v>11</v>
      </c>
      <c r="I197" s="26">
        <v>2</v>
      </c>
      <c r="J197" s="26">
        <v>6</v>
      </c>
      <c r="K197" s="26">
        <v>0</v>
      </c>
      <c r="L197" s="26">
        <v>1</v>
      </c>
      <c r="M197" s="26">
        <v>2</v>
      </c>
      <c r="N197" s="26">
        <v>1</v>
      </c>
      <c r="O197" s="26"/>
      <c r="P197" s="26"/>
      <c r="Q197" s="26"/>
      <c r="R197" s="26"/>
      <c r="S197" s="26"/>
      <c r="T197" s="260"/>
      <c r="U197" s="256">
        <f t="shared" si="39"/>
        <v>7</v>
      </c>
      <c r="V197" s="256">
        <v>3</v>
      </c>
      <c r="W197" s="260"/>
      <c r="X197" s="242">
        <f t="shared" si="40"/>
        <v>23</v>
      </c>
      <c r="Y197" s="247">
        <f t="shared" si="41"/>
        <v>0.11442786069651742</v>
      </c>
      <c r="Z197" s="247">
        <f t="shared" si="52"/>
        <v>3.4328358208955225</v>
      </c>
      <c r="AA197" s="242">
        <v>1</v>
      </c>
      <c r="AB197" s="242">
        <v>29</v>
      </c>
      <c r="AC197" s="243">
        <f t="shared" si="53"/>
        <v>30</v>
      </c>
      <c r="AD197" s="247">
        <f t="shared" si="51"/>
        <v>262.17391304347825</v>
      </c>
      <c r="AE197" s="247">
        <v>14</v>
      </c>
      <c r="AF197" s="247">
        <f t="shared" si="42"/>
        <v>248.17391304347825</v>
      </c>
      <c r="AG197" s="247">
        <f t="shared" si="43"/>
        <v>13.73134328358209</v>
      </c>
      <c r="AH197" s="248">
        <f t="shared" ref="AH197:AH239" si="54">IFERROR(AD197+$D$1,"Not Sold")</f>
        <v>43908.17391304348</v>
      </c>
      <c r="AI197" s="249">
        <f t="shared" ref="AI197:AI239" si="55">$D$1+AE197</f>
        <v>43660</v>
      </c>
      <c r="AJ197" s="249">
        <f t="shared" si="44"/>
        <v>43908.17391304348</v>
      </c>
      <c r="AK197" s="253">
        <f t="shared" si="45"/>
        <v>1.6019900497512438</v>
      </c>
      <c r="AL197" s="253">
        <f t="shared" si="46"/>
        <v>28.398009950248756</v>
      </c>
      <c r="AM197" s="242">
        <v>1</v>
      </c>
      <c r="AN197" s="253">
        <f t="shared" si="47"/>
        <v>0</v>
      </c>
      <c r="AO197" s="253">
        <f t="shared" si="48"/>
        <v>0</v>
      </c>
      <c r="AP197" s="253">
        <f t="shared" si="49"/>
        <v>0</v>
      </c>
      <c r="AQ197" s="249">
        <f t="shared" si="50"/>
        <v>43908.17391304348</v>
      </c>
      <c r="AR197" s="242"/>
      <c r="AS197" s="244"/>
    </row>
    <row r="198" spans="1:45" x14ac:dyDescent="0.25">
      <c r="A198" s="31">
        <v>748128</v>
      </c>
      <c r="B198" s="18" t="s">
        <v>203</v>
      </c>
      <c r="C198" s="18" t="s">
        <v>506</v>
      </c>
      <c r="D198" s="58">
        <v>28.950000000000067</v>
      </c>
      <c r="E198" s="57">
        <v>69.5</v>
      </c>
      <c r="F198" s="58">
        <v>149</v>
      </c>
      <c r="G198" s="261"/>
      <c r="H198" s="26">
        <v>7</v>
      </c>
      <c r="I198" s="26">
        <v>6</v>
      </c>
      <c r="J198" s="26">
        <v>1</v>
      </c>
      <c r="K198" s="26">
        <v>0</v>
      </c>
      <c r="L198" s="26">
        <v>1</v>
      </c>
      <c r="M198" s="26">
        <v>1</v>
      </c>
      <c r="N198" s="26">
        <v>0</v>
      </c>
      <c r="O198" s="26"/>
      <c r="P198" s="26"/>
      <c r="Q198" s="26"/>
      <c r="R198" s="26"/>
      <c r="S198" s="26"/>
      <c r="T198" s="260"/>
      <c r="U198" s="256">
        <f t="shared" ref="U198:U239" si="56">COUNT(H198:S198)</f>
        <v>7</v>
      </c>
      <c r="V198" s="256">
        <v>3</v>
      </c>
      <c r="W198" s="260"/>
      <c r="X198" s="242">
        <f t="shared" ref="X198:X235" si="57">SUM(H198:S198)</f>
        <v>16</v>
      </c>
      <c r="Y198" s="247">
        <f t="shared" ref="Y198:Y239" si="58">X198/(((U198-1)*30)+(V198*7))</f>
        <v>7.9601990049751242E-2</v>
      </c>
      <c r="Z198" s="247">
        <f t="shared" si="52"/>
        <v>2.3880597014925371</v>
      </c>
      <c r="AA198" s="242">
        <v>1</v>
      </c>
      <c r="AB198" s="242">
        <v>2</v>
      </c>
      <c r="AC198" s="243">
        <f t="shared" si="53"/>
        <v>3</v>
      </c>
      <c r="AD198" s="247">
        <f t="shared" si="51"/>
        <v>37.6875</v>
      </c>
      <c r="AE198" s="247">
        <v>14</v>
      </c>
      <c r="AF198" s="247">
        <f t="shared" ref="AF198:AF239" si="59">IFERROR(AD198-AE198,"-")</f>
        <v>23.6875</v>
      </c>
      <c r="AG198" s="247">
        <f t="shared" ref="AG198:AG239" si="60">Z198*4</f>
        <v>9.5522388059701484</v>
      </c>
      <c r="AH198" s="248">
        <f t="shared" si="54"/>
        <v>43683.6875</v>
      </c>
      <c r="AI198" s="249">
        <f t="shared" si="55"/>
        <v>43660</v>
      </c>
      <c r="AJ198" s="249">
        <f t="shared" ref="AJ198:AJ239" si="61">MAX(AH198,AI198)</f>
        <v>43683.6875</v>
      </c>
      <c r="AK198" s="253">
        <f t="shared" ref="AK198:AK239" si="62">Y198*AE198</f>
        <v>1.1144278606965174</v>
      </c>
      <c r="AL198" s="253">
        <f t="shared" ref="AL198:AL239" si="63">AC198-AK198</f>
        <v>1.8855721393034826</v>
      </c>
      <c r="AM198" s="242">
        <v>1</v>
      </c>
      <c r="AN198" s="253">
        <f t="shared" ref="AN198:AN239" si="64">IF(AG198-AL198&lt;1,0,AG198-AL198)</f>
        <v>7.6666666666666661</v>
      </c>
      <c r="AO198" s="253">
        <f t="shared" ref="AO198:AO239" si="65">AN198*D198</f>
        <v>221.9500000000005</v>
      </c>
      <c r="AP198" s="253">
        <f t="shared" ref="AP198:AP239" si="66">IFERROR(AN198/Y198,"-")</f>
        <v>96.3125</v>
      </c>
      <c r="AQ198" s="249">
        <f t="shared" ref="AQ198:AQ239" si="67">IFERROR(AP198+AJ198,"-")</f>
        <v>43780</v>
      </c>
      <c r="AR198" s="242"/>
      <c r="AS198" s="244"/>
    </row>
    <row r="199" spans="1:45" x14ac:dyDescent="0.25">
      <c r="A199" s="31">
        <v>748129</v>
      </c>
      <c r="B199" s="18" t="s">
        <v>204</v>
      </c>
      <c r="C199" s="18" t="s">
        <v>507</v>
      </c>
      <c r="D199" s="58">
        <v>38.220000000000006</v>
      </c>
      <c r="E199" s="57">
        <v>116.35</v>
      </c>
      <c r="F199" s="58">
        <v>189</v>
      </c>
      <c r="G199" s="261"/>
      <c r="H199" s="26">
        <v>3</v>
      </c>
      <c r="I199" s="26">
        <v>2</v>
      </c>
      <c r="J199" s="26">
        <v>2</v>
      </c>
      <c r="K199" s="26">
        <v>1</v>
      </c>
      <c r="L199" s="26">
        <v>0</v>
      </c>
      <c r="M199" s="26">
        <v>4</v>
      </c>
      <c r="N199" s="26">
        <v>2</v>
      </c>
      <c r="O199" s="26"/>
      <c r="P199" s="26"/>
      <c r="Q199" s="26"/>
      <c r="R199" s="26"/>
      <c r="S199" s="26"/>
      <c r="T199" s="260"/>
      <c r="U199" s="256">
        <f t="shared" si="56"/>
        <v>7</v>
      </c>
      <c r="V199" s="256">
        <v>3</v>
      </c>
      <c r="W199" s="260"/>
      <c r="X199" s="242">
        <f t="shared" si="57"/>
        <v>14</v>
      </c>
      <c r="Y199" s="247">
        <f t="shared" si="58"/>
        <v>6.965174129353234E-2</v>
      </c>
      <c r="Z199" s="247">
        <f t="shared" si="52"/>
        <v>2.0895522388059704</v>
      </c>
      <c r="AA199" s="242">
        <v>1</v>
      </c>
      <c r="AB199" s="242">
        <v>58</v>
      </c>
      <c r="AC199" s="243">
        <f t="shared" si="53"/>
        <v>59</v>
      </c>
      <c r="AD199" s="247">
        <f t="shared" si="51"/>
        <v>847.07142857142856</v>
      </c>
      <c r="AE199" s="247">
        <v>14</v>
      </c>
      <c r="AF199" s="247">
        <f t="shared" si="59"/>
        <v>833.07142857142856</v>
      </c>
      <c r="AG199" s="247">
        <f t="shared" si="60"/>
        <v>8.3582089552238816</v>
      </c>
      <c r="AH199" s="248">
        <f t="shared" si="54"/>
        <v>44493.071428571428</v>
      </c>
      <c r="AI199" s="249">
        <f t="shared" si="55"/>
        <v>43660</v>
      </c>
      <c r="AJ199" s="249">
        <f t="shared" si="61"/>
        <v>44493.071428571428</v>
      </c>
      <c r="AK199" s="253">
        <f t="shared" si="62"/>
        <v>0.97512437810945274</v>
      </c>
      <c r="AL199" s="253">
        <f t="shared" si="63"/>
        <v>58.024875621890544</v>
      </c>
      <c r="AM199" s="242">
        <v>1</v>
      </c>
      <c r="AN199" s="253">
        <f t="shared" si="64"/>
        <v>0</v>
      </c>
      <c r="AO199" s="253">
        <f t="shared" si="65"/>
        <v>0</v>
      </c>
      <c r="AP199" s="253">
        <f t="shared" si="66"/>
        <v>0</v>
      </c>
      <c r="AQ199" s="249">
        <f t="shared" si="67"/>
        <v>44493.071428571428</v>
      </c>
      <c r="AR199" s="242"/>
      <c r="AS199" s="244"/>
    </row>
    <row r="200" spans="1:45" x14ac:dyDescent="0.25">
      <c r="A200" s="31">
        <v>748131</v>
      </c>
      <c r="B200" s="18" t="s">
        <v>205</v>
      </c>
      <c r="C200" s="18" t="s">
        <v>508</v>
      </c>
      <c r="D200" s="58">
        <v>38.220000000000006</v>
      </c>
      <c r="E200" s="57">
        <v>116.35</v>
      </c>
      <c r="F200" s="58">
        <v>189</v>
      </c>
      <c r="G200" s="261"/>
      <c r="H200" s="26">
        <v>1</v>
      </c>
      <c r="I200" s="26">
        <v>1</v>
      </c>
      <c r="J200" s="26">
        <v>0</v>
      </c>
      <c r="K200" s="26">
        <v>0</v>
      </c>
      <c r="L200" s="26">
        <v>0</v>
      </c>
      <c r="M200" s="26">
        <v>5</v>
      </c>
      <c r="N200" s="26">
        <v>1</v>
      </c>
      <c r="O200" s="26"/>
      <c r="P200" s="26"/>
      <c r="Q200" s="26"/>
      <c r="R200" s="26"/>
      <c r="S200" s="26"/>
      <c r="T200" s="260"/>
      <c r="U200" s="256">
        <f t="shared" si="56"/>
        <v>7</v>
      </c>
      <c r="V200" s="256">
        <v>3</v>
      </c>
      <c r="W200" s="260"/>
      <c r="X200" s="242">
        <f t="shared" si="57"/>
        <v>8</v>
      </c>
      <c r="Y200" s="247">
        <f t="shared" si="58"/>
        <v>3.9800995024875621E-2</v>
      </c>
      <c r="Z200" s="247">
        <f t="shared" si="52"/>
        <v>1.1940298507462686</v>
      </c>
      <c r="AA200" s="242">
        <v>1</v>
      </c>
      <c r="AB200" s="242">
        <v>64</v>
      </c>
      <c r="AC200" s="243">
        <f t="shared" si="53"/>
        <v>65</v>
      </c>
      <c r="AD200" s="247">
        <f t="shared" si="51"/>
        <v>1633.125</v>
      </c>
      <c r="AE200" s="247">
        <v>14</v>
      </c>
      <c r="AF200" s="247">
        <f t="shared" si="59"/>
        <v>1619.125</v>
      </c>
      <c r="AG200" s="247">
        <f t="shared" si="60"/>
        <v>4.7761194029850742</v>
      </c>
      <c r="AH200" s="248">
        <f t="shared" si="54"/>
        <v>45279.125</v>
      </c>
      <c r="AI200" s="249">
        <f t="shared" si="55"/>
        <v>43660</v>
      </c>
      <c r="AJ200" s="249">
        <f t="shared" si="61"/>
        <v>45279.125</v>
      </c>
      <c r="AK200" s="253">
        <f t="shared" si="62"/>
        <v>0.55721393034825872</v>
      </c>
      <c r="AL200" s="253">
        <f t="shared" si="63"/>
        <v>64.442786069651746</v>
      </c>
      <c r="AM200" s="242">
        <v>1</v>
      </c>
      <c r="AN200" s="253">
        <f t="shared" si="64"/>
        <v>0</v>
      </c>
      <c r="AO200" s="253">
        <f t="shared" si="65"/>
        <v>0</v>
      </c>
      <c r="AP200" s="253">
        <f t="shared" si="66"/>
        <v>0</v>
      </c>
      <c r="AQ200" s="249">
        <f t="shared" si="67"/>
        <v>45279.125</v>
      </c>
      <c r="AR200" s="242"/>
      <c r="AS200" s="244"/>
    </row>
    <row r="201" spans="1:45" x14ac:dyDescent="0.25">
      <c r="A201" s="31">
        <v>748133</v>
      </c>
      <c r="B201" s="18" t="s">
        <v>206</v>
      </c>
      <c r="C201" s="18" t="s">
        <v>509</v>
      </c>
      <c r="D201" s="58">
        <v>25.089999999999989</v>
      </c>
      <c r="E201" s="57">
        <v>59.5</v>
      </c>
      <c r="F201" s="58">
        <v>129</v>
      </c>
      <c r="G201" s="261"/>
      <c r="H201" s="26">
        <v>1</v>
      </c>
      <c r="I201" s="26">
        <v>7</v>
      </c>
      <c r="J201" s="26">
        <v>0</v>
      </c>
      <c r="K201" s="26">
        <v>2</v>
      </c>
      <c r="L201" s="26">
        <v>0</v>
      </c>
      <c r="M201" s="26">
        <v>0</v>
      </c>
      <c r="N201" s="26">
        <v>0</v>
      </c>
      <c r="O201" s="26"/>
      <c r="P201" s="26"/>
      <c r="Q201" s="26"/>
      <c r="R201" s="26"/>
      <c r="S201" s="26"/>
      <c r="T201" s="260"/>
      <c r="U201" s="256">
        <f t="shared" si="56"/>
        <v>7</v>
      </c>
      <c r="V201" s="256">
        <v>3</v>
      </c>
      <c r="W201" s="260"/>
      <c r="X201" s="242">
        <f t="shared" si="57"/>
        <v>10</v>
      </c>
      <c r="Y201" s="247">
        <f t="shared" si="58"/>
        <v>4.975124378109453E-2</v>
      </c>
      <c r="Z201" s="247">
        <f t="shared" si="52"/>
        <v>1.4925373134328359</v>
      </c>
      <c r="AA201" s="242">
        <v>1</v>
      </c>
      <c r="AB201" s="242">
        <v>2</v>
      </c>
      <c r="AC201" s="243">
        <f t="shared" si="53"/>
        <v>3</v>
      </c>
      <c r="AD201" s="247">
        <f t="shared" si="51"/>
        <v>60.3</v>
      </c>
      <c r="AE201" s="247">
        <v>14</v>
      </c>
      <c r="AF201" s="247">
        <f t="shared" si="59"/>
        <v>46.3</v>
      </c>
      <c r="AG201" s="247">
        <f t="shared" si="60"/>
        <v>5.9701492537313436</v>
      </c>
      <c r="AH201" s="248">
        <f t="shared" si="54"/>
        <v>43706.3</v>
      </c>
      <c r="AI201" s="249">
        <f t="shared" si="55"/>
        <v>43660</v>
      </c>
      <c r="AJ201" s="249">
        <f t="shared" si="61"/>
        <v>43706.3</v>
      </c>
      <c r="AK201" s="253">
        <f t="shared" si="62"/>
        <v>0.69651741293532343</v>
      </c>
      <c r="AL201" s="253">
        <f t="shared" si="63"/>
        <v>2.3034825870646767</v>
      </c>
      <c r="AM201" s="242">
        <v>1</v>
      </c>
      <c r="AN201" s="253">
        <f t="shared" si="64"/>
        <v>3.666666666666667</v>
      </c>
      <c r="AO201" s="253">
        <f t="shared" si="65"/>
        <v>91.996666666666641</v>
      </c>
      <c r="AP201" s="253">
        <f t="shared" si="66"/>
        <v>73.7</v>
      </c>
      <c r="AQ201" s="249">
        <f t="shared" si="67"/>
        <v>43780</v>
      </c>
      <c r="AR201" s="242"/>
      <c r="AS201" s="244"/>
    </row>
    <row r="202" spans="1:45" x14ac:dyDescent="0.25">
      <c r="A202" s="31">
        <v>751056</v>
      </c>
      <c r="B202" s="18" t="s">
        <v>207</v>
      </c>
      <c r="C202" s="18" t="s">
        <v>510</v>
      </c>
      <c r="D202" s="58">
        <v>9.509999999999982</v>
      </c>
      <c r="E202" s="57">
        <v>34.5</v>
      </c>
      <c r="F202" s="58">
        <v>69</v>
      </c>
      <c r="G202" s="261"/>
      <c r="H202" s="26">
        <v>0</v>
      </c>
      <c r="I202" s="26">
        <v>12</v>
      </c>
      <c r="J202" s="26">
        <v>24</v>
      </c>
      <c r="K202" s="26">
        <v>9</v>
      </c>
      <c r="L202" s="26">
        <v>20</v>
      </c>
      <c r="M202" s="26">
        <v>21</v>
      </c>
      <c r="N202" s="26">
        <v>3</v>
      </c>
      <c r="O202" s="26"/>
      <c r="P202" s="26"/>
      <c r="Q202" s="26"/>
      <c r="R202" s="26"/>
      <c r="S202" s="26"/>
      <c r="T202" s="260"/>
      <c r="U202" s="256">
        <f t="shared" si="56"/>
        <v>7</v>
      </c>
      <c r="V202" s="256">
        <v>3</v>
      </c>
      <c r="W202" s="260"/>
      <c r="X202" s="242">
        <f t="shared" si="57"/>
        <v>89</v>
      </c>
      <c r="Y202" s="247">
        <f t="shared" si="58"/>
        <v>0.44278606965174128</v>
      </c>
      <c r="Z202" s="247">
        <f t="shared" si="52"/>
        <v>13.283582089552239</v>
      </c>
      <c r="AA202" s="242">
        <v>1</v>
      </c>
      <c r="AB202" s="242">
        <v>16</v>
      </c>
      <c r="AC202" s="243">
        <f t="shared" si="53"/>
        <v>17</v>
      </c>
      <c r="AD202" s="247">
        <f t="shared" si="51"/>
        <v>38.393258426966291</v>
      </c>
      <c r="AE202" s="247">
        <v>14</v>
      </c>
      <c r="AF202" s="247">
        <f t="shared" si="59"/>
        <v>24.393258426966291</v>
      </c>
      <c r="AG202" s="247">
        <f t="shared" si="60"/>
        <v>53.134328358208954</v>
      </c>
      <c r="AH202" s="248">
        <f t="shared" si="54"/>
        <v>43684.393258426964</v>
      </c>
      <c r="AI202" s="249">
        <f t="shared" si="55"/>
        <v>43660</v>
      </c>
      <c r="AJ202" s="249">
        <f t="shared" si="61"/>
        <v>43684.393258426964</v>
      </c>
      <c r="AK202" s="253">
        <f t="shared" si="62"/>
        <v>6.1990049751243781</v>
      </c>
      <c r="AL202" s="253">
        <f t="shared" si="63"/>
        <v>10.800995024875622</v>
      </c>
      <c r="AM202" s="242">
        <v>1</v>
      </c>
      <c r="AN202" s="253">
        <f t="shared" si="64"/>
        <v>42.333333333333329</v>
      </c>
      <c r="AO202" s="253">
        <f t="shared" si="65"/>
        <v>402.58999999999918</v>
      </c>
      <c r="AP202" s="253">
        <f t="shared" si="66"/>
        <v>95.606741573033702</v>
      </c>
      <c r="AQ202" s="249">
        <f t="shared" si="67"/>
        <v>43780</v>
      </c>
      <c r="AR202" s="242"/>
      <c r="AS202" s="244"/>
    </row>
    <row r="203" spans="1:45" x14ac:dyDescent="0.25">
      <c r="A203" s="31">
        <v>751059</v>
      </c>
      <c r="B203" s="18" t="s">
        <v>208</v>
      </c>
      <c r="C203" s="18" t="s">
        <v>511</v>
      </c>
      <c r="D203" s="58">
        <v>9.5099999999999891</v>
      </c>
      <c r="E203" s="57">
        <v>34.5</v>
      </c>
      <c r="F203" s="58">
        <v>69</v>
      </c>
      <c r="G203" s="261"/>
      <c r="H203" s="26">
        <v>0</v>
      </c>
      <c r="I203" s="26">
        <v>10</v>
      </c>
      <c r="J203" s="26">
        <v>25</v>
      </c>
      <c r="K203" s="26">
        <v>22</v>
      </c>
      <c r="L203" s="26">
        <v>19</v>
      </c>
      <c r="M203" s="26">
        <v>13</v>
      </c>
      <c r="N203" s="26">
        <v>7</v>
      </c>
      <c r="O203" s="26"/>
      <c r="P203" s="26"/>
      <c r="Q203" s="26"/>
      <c r="R203" s="26"/>
      <c r="S203" s="26"/>
      <c r="T203" s="260"/>
      <c r="U203" s="256">
        <f t="shared" si="56"/>
        <v>7</v>
      </c>
      <c r="V203" s="256">
        <v>3</v>
      </c>
      <c r="W203" s="260"/>
      <c r="X203" s="242">
        <f t="shared" si="57"/>
        <v>96</v>
      </c>
      <c r="Y203" s="247">
        <f t="shared" si="58"/>
        <v>0.47761194029850745</v>
      </c>
      <c r="Z203" s="247">
        <f t="shared" si="52"/>
        <v>14.328358208955224</v>
      </c>
      <c r="AA203" s="242">
        <v>1</v>
      </c>
      <c r="AB203" s="242">
        <v>13</v>
      </c>
      <c r="AC203" s="243">
        <f t="shared" si="53"/>
        <v>14</v>
      </c>
      <c r="AD203" s="247">
        <f t="shared" si="51"/>
        <v>29.3125</v>
      </c>
      <c r="AE203" s="247">
        <v>14</v>
      </c>
      <c r="AF203" s="247">
        <f t="shared" si="59"/>
        <v>15.3125</v>
      </c>
      <c r="AG203" s="247">
        <f t="shared" si="60"/>
        <v>57.313432835820898</v>
      </c>
      <c r="AH203" s="248">
        <f t="shared" si="54"/>
        <v>43675.3125</v>
      </c>
      <c r="AI203" s="249">
        <f t="shared" si="55"/>
        <v>43660</v>
      </c>
      <c r="AJ203" s="249">
        <f t="shared" si="61"/>
        <v>43675.3125</v>
      </c>
      <c r="AK203" s="253">
        <f t="shared" si="62"/>
        <v>6.6865671641791042</v>
      </c>
      <c r="AL203" s="253">
        <f t="shared" si="63"/>
        <v>7.3134328358208958</v>
      </c>
      <c r="AM203" s="242">
        <v>1</v>
      </c>
      <c r="AN203" s="253">
        <f t="shared" si="64"/>
        <v>50</v>
      </c>
      <c r="AO203" s="253">
        <f t="shared" si="65"/>
        <v>475.49999999999943</v>
      </c>
      <c r="AP203" s="253">
        <f t="shared" si="66"/>
        <v>104.6875</v>
      </c>
      <c r="AQ203" s="249">
        <f t="shared" si="67"/>
        <v>43780</v>
      </c>
      <c r="AR203" s="242"/>
      <c r="AS203" s="244"/>
    </row>
    <row r="204" spans="1:45" x14ac:dyDescent="0.25">
      <c r="A204" s="31">
        <v>751060</v>
      </c>
      <c r="B204" s="18" t="s">
        <v>209</v>
      </c>
      <c r="C204" s="18" t="s">
        <v>512</v>
      </c>
      <c r="D204" s="58">
        <v>13.189999999999635</v>
      </c>
      <c r="E204" s="57">
        <v>29.5</v>
      </c>
      <c r="F204" s="58">
        <v>59</v>
      </c>
      <c r="G204" s="261"/>
      <c r="H204" s="26">
        <v>0</v>
      </c>
      <c r="I204" s="26">
        <v>21</v>
      </c>
      <c r="J204" s="26">
        <v>40</v>
      </c>
      <c r="K204" s="26">
        <v>30</v>
      </c>
      <c r="L204" s="26">
        <v>16</v>
      </c>
      <c r="M204" s="26">
        <v>6</v>
      </c>
      <c r="N204" s="26">
        <v>2</v>
      </c>
      <c r="O204" s="26"/>
      <c r="P204" s="26"/>
      <c r="Q204" s="26"/>
      <c r="R204" s="26"/>
      <c r="S204" s="26"/>
      <c r="T204" s="260"/>
      <c r="U204" s="256">
        <f t="shared" si="56"/>
        <v>7</v>
      </c>
      <c r="V204" s="256">
        <v>3</v>
      </c>
      <c r="W204" s="260"/>
      <c r="X204" s="242">
        <f t="shared" si="57"/>
        <v>115</v>
      </c>
      <c r="Y204" s="247">
        <f t="shared" si="58"/>
        <v>0.57213930348258701</v>
      </c>
      <c r="Z204" s="247">
        <f t="shared" si="52"/>
        <v>17.164179104477611</v>
      </c>
      <c r="AA204" s="242">
        <v>1</v>
      </c>
      <c r="AB204" s="242">
        <v>18</v>
      </c>
      <c r="AC204" s="243">
        <f t="shared" si="53"/>
        <v>19</v>
      </c>
      <c r="AD204" s="247">
        <f t="shared" si="51"/>
        <v>33.208695652173915</v>
      </c>
      <c r="AE204" s="247">
        <v>14</v>
      </c>
      <c r="AF204" s="247">
        <f t="shared" si="59"/>
        <v>19.208695652173915</v>
      </c>
      <c r="AG204" s="247">
        <f t="shared" si="60"/>
        <v>68.656716417910445</v>
      </c>
      <c r="AH204" s="248">
        <f t="shared" si="54"/>
        <v>43679.208695652174</v>
      </c>
      <c r="AI204" s="249">
        <f t="shared" si="55"/>
        <v>43660</v>
      </c>
      <c r="AJ204" s="249">
        <f t="shared" si="61"/>
        <v>43679.208695652174</v>
      </c>
      <c r="AK204" s="253">
        <f t="shared" si="62"/>
        <v>8.0099502487562191</v>
      </c>
      <c r="AL204" s="253">
        <f t="shared" si="63"/>
        <v>10.990049751243781</v>
      </c>
      <c r="AM204" s="242">
        <v>1</v>
      </c>
      <c r="AN204" s="253">
        <f t="shared" si="64"/>
        <v>57.666666666666664</v>
      </c>
      <c r="AO204" s="253">
        <f t="shared" si="65"/>
        <v>760.6233333333123</v>
      </c>
      <c r="AP204" s="253">
        <f t="shared" si="66"/>
        <v>100.7913043478261</v>
      </c>
      <c r="AQ204" s="249">
        <f t="shared" si="67"/>
        <v>43780</v>
      </c>
      <c r="AR204" s="242"/>
      <c r="AS204" s="244"/>
    </row>
    <row r="205" spans="1:45" x14ac:dyDescent="0.25">
      <c r="A205" s="31">
        <v>751063</v>
      </c>
      <c r="B205" s="18" t="s">
        <v>210</v>
      </c>
      <c r="C205" s="18" t="s">
        <v>513</v>
      </c>
      <c r="D205" s="58">
        <v>13.95</v>
      </c>
      <c r="E205" s="57">
        <v>29.5</v>
      </c>
      <c r="F205" s="58">
        <v>59</v>
      </c>
      <c r="G205" s="261"/>
      <c r="H205" s="26">
        <v>0</v>
      </c>
      <c r="I205" s="26">
        <v>37</v>
      </c>
      <c r="J205" s="26">
        <v>52</v>
      </c>
      <c r="K205" s="26">
        <v>11</v>
      </c>
      <c r="L205" s="26">
        <v>6</v>
      </c>
      <c r="M205" s="26">
        <v>0</v>
      </c>
      <c r="N205" s="26">
        <v>0</v>
      </c>
      <c r="O205" s="26"/>
      <c r="P205" s="26"/>
      <c r="Q205" s="26"/>
      <c r="R205" s="26"/>
      <c r="S205" s="26"/>
      <c r="T205" s="260"/>
      <c r="U205" s="256">
        <f t="shared" si="56"/>
        <v>7</v>
      </c>
      <c r="V205" s="256">
        <v>3</v>
      </c>
      <c r="W205" s="260"/>
      <c r="X205" s="242">
        <f t="shared" si="57"/>
        <v>106</v>
      </c>
      <c r="Y205" s="247">
        <f t="shared" si="58"/>
        <v>0.52736318407960203</v>
      </c>
      <c r="Z205" s="247">
        <f t="shared" si="52"/>
        <v>15.82089552238806</v>
      </c>
      <c r="AA205" s="242">
        <v>1</v>
      </c>
      <c r="AB205" s="242">
        <v>6</v>
      </c>
      <c r="AC205" s="243">
        <f t="shared" si="53"/>
        <v>7</v>
      </c>
      <c r="AD205" s="247">
        <f t="shared" si="51"/>
        <v>13.273584905660377</v>
      </c>
      <c r="AE205" s="247">
        <v>14</v>
      </c>
      <c r="AF205" s="247">
        <f t="shared" si="59"/>
        <v>-0.72641509433962348</v>
      </c>
      <c r="AG205" s="247">
        <f t="shared" si="60"/>
        <v>63.28358208955224</v>
      </c>
      <c r="AH205" s="248">
        <f t="shared" si="54"/>
        <v>43659.273584905663</v>
      </c>
      <c r="AI205" s="249">
        <f t="shared" si="55"/>
        <v>43660</v>
      </c>
      <c r="AJ205" s="249">
        <f t="shared" si="61"/>
        <v>43660</v>
      </c>
      <c r="AK205" s="253">
        <f t="shared" si="62"/>
        <v>7.3830845771144284</v>
      </c>
      <c r="AL205" s="253">
        <f t="shared" si="63"/>
        <v>-0.38308457711442845</v>
      </c>
      <c r="AM205" s="242">
        <v>1</v>
      </c>
      <c r="AN205" s="253">
        <f t="shared" si="64"/>
        <v>63.666666666666671</v>
      </c>
      <c r="AO205" s="253">
        <f t="shared" si="65"/>
        <v>888.15</v>
      </c>
      <c r="AP205" s="253">
        <f t="shared" si="66"/>
        <v>120.72641509433963</v>
      </c>
      <c r="AQ205" s="249">
        <f t="shared" si="67"/>
        <v>43780.726415094337</v>
      </c>
      <c r="AR205" s="242"/>
      <c r="AS205" s="244"/>
    </row>
    <row r="206" spans="1:45" x14ac:dyDescent="0.25">
      <c r="A206" s="32">
        <v>758117</v>
      </c>
      <c r="B206" s="18" t="s">
        <v>214</v>
      </c>
      <c r="C206" s="18" t="s">
        <v>514</v>
      </c>
      <c r="D206" s="58">
        <v>23</v>
      </c>
      <c r="E206" s="57">
        <v>44.5</v>
      </c>
      <c r="F206" s="58">
        <v>93</v>
      </c>
      <c r="G206" s="261"/>
      <c r="H206" s="26"/>
      <c r="I206" s="26"/>
      <c r="J206" s="26">
        <v>0</v>
      </c>
      <c r="K206" s="26">
        <v>2</v>
      </c>
      <c r="L206" s="26">
        <v>14</v>
      </c>
      <c r="M206" s="26">
        <v>25</v>
      </c>
      <c r="N206" s="26">
        <v>8</v>
      </c>
      <c r="O206" s="26"/>
      <c r="P206" s="26"/>
      <c r="Q206" s="26"/>
      <c r="R206" s="26"/>
      <c r="S206" s="26"/>
      <c r="T206" s="260"/>
      <c r="U206" s="256">
        <f t="shared" si="56"/>
        <v>5</v>
      </c>
      <c r="V206" s="256">
        <v>3</v>
      </c>
      <c r="W206" s="260"/>
      <c r="X206" s="242">
        <f t="shared" si="57"/>
        <v>49</v>
      </c>
      <c r="Y206" s="247">
        <f t="shared" si="58"/>
        <v>0.3475177304964539</v>
      </c>
      <c r="Z206" s="247">
        <f t="shared" si="52"/>
        <v>10.425531914893616</v>
      </c>
      <c r="AA206" s="242">
        <v>1</v>
      </c>
      <c r="AB206" s="242">
        <v>79</v>
      </c>
      <c r="AC206" s="243">
        <f t="shared" si="53"/>
        <v>80</v>
      </c>
      <c r="AD206" s="247">
        <f t="shared" si="51"/>
        <v>230.20408163265307</v>
      </c>
      <c r="AE206" s="247">
        <v>14</v>
      </c>
      <c r="AF206" s="247">
        <f t="shared" si="59"/>
        <v>216.20408163265307</v>
      </c>
      <c r="AG206" s="247">
        <f t="shared" si="60"/>
        <v>41.702127659574465</v>
      </c>
      <c r="AH206" s="248">
        <f t="shared" si="54"/>
        <v>43876.204081632655</v>
      </c>
      <c r="AI206" s="249">
        <f t="shared" si="55"/>
        <v>43660</v>
      </c>
      <c r="AJ206" s="249">
        <f t="shared" si="61"/>
        <v>43876.204081632655</v>
      </c>
      <c r="AK206" s="253">
        <f t="shared" si="62"/>
        <v>4.8652482269503547</v>
      </c>
      <c r="AL206" s="253">
        <f t="shared" si="63"/>
        <v>75.134751773049643</v>
      </c>
      <c r="AM206" s="242">
        <v>1</v>
      </c>
      <c r="AN206" s="253">
        <f t="shared" si="64"/>
        <v>0</v>
      </c>
      <c r="AO206" s="253">
        <f t="shared" si="65"/>
        <v>0</v>
      </c>
      <c r="AP206" s="253">
        <f t="shared" si="66"/>
        <v>0</v>
      </c>
      <c r="AQ206" s="249">
        <f t="shared" si="67"/>
        <v>43876.204081632655</v>
      </c>
      <c r="AR206" s="242"/>
      <c r="AS206" s="244"/>
    </row>
    <row r="207" spans="1:45" x14ac:dyDescent="0.25">
      <c r="A207" s="31">
        <v>758119</v>
      </c>
      <c r="B207" s="18" t="s">
        <v>215</v>
      </c>
      <c r="C207" s="18" t="s">
        <v>515</v>
      </c>
      <c r="D207" s="58">
        <v>22</v>
      </c>
      <c r="E207" s="57">
        <v>44.5</v>
      </c>
      <c r="F207" s="58">
        <v>93</v>
      </c>
      <c r="G207" s="261"/>
      <c r="H207" s="26"/>
      <c r="I207" s="26"/>
      <c r="J207" s="26">
        <v>0</v>
      </c>
      <c r="K207" s="26">
        <v>0</v>
      </c>
      <c r="L207" s="26">
        <v>12</v>
      </c>
      <c r="M207" s="26">
        <v>20</v>
      </c>
      <c r="N207" s="26">
        <v>13</v>
      </c>
      <c r="O207" s="26"/>
      <c r="P207" s="26"/>
      <c r="Q207" s="26"/>
      <c r="R207" s="26"/>
      <c r="S207" s="26"/>
      <c r="T207" s="260"/>
      <c r="U207" s="256">
        <f t="shared" si="56"/>
        <v>5</v>
      </c>
      <c r="V207" s="256">
        <v>3</v>
      </c>
      <c r="W207" s="260"/>
      <c r="X207" s="242">
        <f t="shared" si="57"/>
        <v>45</v>
      </c>
      <c r="Y207" s="247">
        <f t="shared" si="58"/>
        <v>0.31914893617021278</v>
      </c>
      <c r="Z207" s="247">
        <f t="shared" si="52"/>
        <v>9.5744680851063837</v>
      </c>
      <c r="AA207" s="242">
        <v>1</v>
      </c>
      <c r="AB207" s="242">
        <v>40</v>
      </c>
      <c r="AC207" s="243">
        <f t="shared" si="53"/>
        <v>41</v>
      </c>
      <c r="AD207" s="247">
        <f t="shared" si="51"/>
        <v>128.46666666666667</v>
      </c>
      <c r="AE207" s="247">
        <v>14</v>
      </c>
      <c r="AF207" s="247">
        <f t="shared" si="59"/>
        <v>114.46666666666667</v>
      </c>
      <c r="AG207" s="247">
        <f t="shared" si="60"/>
        <v>38.297872340425535</v>
      </c>
      <c r="AH207" s="248">
        <f t="shared" si="54"/>
        <v>43774.466666666667</v>
      </c>
      <c r="AI207" s="249">
        <f t="shared" si="55"/>
        <v>43660</v>
      </c>
      <c r="AJ207" s="249">
        <f t="shared" si="61"/>
        <v>43774.466666666667</v>
      </c>
      <c r="AK207" s="253">
        <f t="shared" si="62"/>
        <v>4.4680851063829792</v>
      </c>
      <c r="AL207" s="253">
        <f t="shared" si="63"/>
        <v>36.531914893617021</v>
      </c>
      <c r="AM207" s="242">
        <v>1</v>
      </c>
      <c r="AN207" s="253">
        <f t="shared" si="64"/>
        <v>1.765957446808514</v>
      </c>
      <c r="AO207" s="253">
        <f t="shared" si="65"/>
        <v>38.851063829787307</v>
      </c>
      <c r="AP207" s="253">
        <f t="shared" si="66"/>
        <v>5.5333333333333439</v>
      </c>
      <c r="AQ207" s="249">
        <f t="shared" si="67"/>
        <v>43780</v>
      </c>
      <c r="AR207" s="242"/>
      <c r="AS207" s="244"/>
    </row>
    <row r="208" spans="1:45" x14ac:dyDescent="0.25">
      <c r="A208" s="31">
        <v>758121</v>
      </c>
      <c r="B208" s="18" t="s">
        <v>216</v>
      </c>
      <c r="C208" s="18" t="s">
        <v>516</v>
      </c>
      <c r="D208" s="58">
        <v>7.61</v>
      </c>
      <c r="E208" s="57">
        <v>29.5</v>
      </c>
      <c r="F208" s="58">
        <v>62</v>
      </c>
      <c r="G208" s="261"/>
      <c r="H208" s="26"/>
      <c r="I208" s="26"/>
      <c r="J208" s="26">
        <v>0</v>
      </c>
      <c r="K208" s="26">
        <v>0</v>
      </c>
      <c r="L208" s="26">
        <v>2</v>
      </c>
      <c r="M208" s="26">
        <v>1</v>
      </c>
      <c r="N208" s="26">
        <v>1</v>
      </c>
      <c r="O208" s="26"/>
      <c r="P208" s="26"/>
      <c r="Q208" s="26"/>
      <c r="R208" s="26"/>
      <c r="S208" s="26"/>
      <c r="T208" s="260"/>
      <c r="U208" s="256">
        <f t="shared" si="56"/>
        <v>5</v>
      </c>
      <c r="V208" s="256">
        <v>3</v>
      </c>
      <c r="W208" s="260"/>
      <c r="X208" s="242">
        <f t="shared" si="57"/>
        <v>4</v>
      </c>
      <c r="Y208" s="247">
        <f t="shared" si="58"/>
        <v>2.8368794326241134E-2</v>
      </c>
      <c r="Z208" s="247">
        <f t="shared" si="52"/>
        <v>0.85106382978723405</v>
      </c>
      <c r="AA208" s="242">
        <v>1</v>
      </c>
      <c r="AB208" s="242">
        <v>9</v>
      </c>
      <c r="AC208" s="243">
        <f t="shared" si="53"/>
        <v>10</v>
      </c>
      <c r="AD208" s="247">
        <f t="shared" si="51"/>
        <v>352.5</v>
      </c>
      <c r="AE208" s="247">
        <v>14</v>
      </c>
      <c r="AF208" s="247">
        <f t="shared" si="59"/>
        <v>338.5</v>
      </c>
      <c r="AG208" s="247">
        <f t="shared" si="60"/>
        <v>3.4042553191489362</v>
      </c>
      <c r="AH208" s="248">
        <f t="shared" si="54"/>
        <v>43998.5</v>
      </c>
      <c r="AI208" s="249">
        <f t="shared" si="55"/>
        <v>43660</v>
      </c>
      <c r="AJ208" s="249">
        <f t="shared" si="61"/>
        <v>43998.5</v>
      </c>
      <c r="AK208" s="253">
        <f t="shared" si="62"/>
        <v>0.3971631205673759</v>
      </c>
      <c r="AL208" s="253">
        <f t="shared" si="63"/>
        <v>9.6028368794326244</v>
      </c>
      <c r="AM208" s="242">
        <v>1</v>
      </c>
      <c r="AN208" s="253">
        <f t="shared" si="64"/>
        <v>0</v>
      </c>
      <c r="AO208" s="253">
        <f t="shared" si="65"/>
        <v>0</v>
      </c>
      <c r="AP208" s="253">
        <f t="shared" si="66"/>
        <v>0</v>
      </c>
      <c r="AQ208" s="249">
        <f t="shared" si="67"/>
        <v>43998.5</v>
      </c>
      <c r="AR208" s="242"/>
      <c r="AS208" s="244"/>
    </row>
    <row r="209" spans="1:45" x14ac:dyDescent="0.25">
      <c r="A209" s="31">
        <v>758124</v>
      </c>
      <c r="B209" s="18" t="s">
        <v>217</v>
      </c>
      <c r="C209" s="18" t="s">
        <v>517</v>
      </c>
      <c r="D209" s="58">
        <v>7.61</v>
      </c>
      <c r="E209" s="57">
        <v>29.5</v>
      </c>
      <c r="F209" s="58">
        <v>62</v>
      </c>
      <c r="G209" s="261"/>
      <c r="H209" s="26"/>
      <c r="I209" s="26"/>
      <c r="J209" s="26">
        <v>0</v>
      </c>
      <c r="K209" s="26">
        <v>1</v>
      </c>
      <c r="L209" s="26">
        <v>12</v>
      </c>
      <c r="M209" s="26">
        <v>14</v>
      </c>
      <c r="N209" s="26">
        <v>6</v>
      </c>
      <c r="O209" s="26"/>
      <c r="P209" s="26"/>
      <c r="Q209" s="26"/>
      <c r="R209" s="26"/>
      <c r="S209" s="26"/>
      <c r="T209" s="260"/>
      <c r="U209" s="256">
        <f t="shared" si="56"/>
        <v>5</v>
      </c>
      <c r="V209" s="256">
        <v>3</v>
      </c>
      <c r="W209" s="260"/>
      <c r="X209" s="242">
        <f t="shared" si="57"/>
        <v>33</v>
      </c>
      <c r="Y209" s="247">
        <f t="shared" si="58"/>
        <v>0.23404255319148937</v>
      </c>
      <c r="Z209" s="247">
        <f t="shared" si="52"/>
        <v>7.0212765957446805</v>
      </c>
      <c r="AA209" s="242">
        <v>1</v>
      </c>
      <c r="AB209" s="242">
        <v>21</v>
      </c>
      <c r="AC209" s="243">
        <f t="shared" si="53"/>
        <v>22</v>
      </c>
      <c r="AD209" s="247">
        <f t="shared" si="51"/>
        <v>94</v>
      </c>
      <c r="AE209" s="247">
        <v>14</v>
      </c>
      <c r="AF209" s="247">
        <f t="shared" si="59"/>
        <v>80</v>
      </c>
      <c r="AG209" s="247">
        <f t="shared" si="60"/>
        <v>28.085106382978722</v>
      </c>
      <c r="AH209" s="248">
        <f t="shared" si="54"/>
        <v>43740</v>
      </c>
      <c r="AI209" s="249">
        <f t="shared" si="55"/>
        <v>43660</v>
      </c>
      <c r="AJ209" s="249">
        <f t="shared" si="61"/>
        <v>43740</v>
      </c>
      <c r="AK209" s="253">
        <f t="shared" si="62"/>
        <v>3.2765957446808511</v>
      </c>
      <c r="AL209" s="253">
        <f t="shared" si="63"/>
        <v>18.723404255319149</v>
      </c>
      <c r="AM209" s="242">
        <v>1</v>
      </c>
      <c r="AN209" s="253">
        <f t="shared" si="64"/>
        <v>9.3617021276595729</v>
      </c>
      <c r="AO209" s="253">
        <f t="shared" si="65"/>
        <v>71.24255319148935</v>
      </c>
      <c r="AP209" s="253">
        <f t="shared" si="66"/>
        <v>39.999999999999993</v>
      </c>
      <c r="AQ209" s="249">
        <f t="shared" si="67"/>
        <v>43780</v>
      </c>
      <c r="AR209" s="242"/>
      <c r="AS209" s="244"/>
    </row>
    <row r="210" spans="1:45" x14ac:dyDescent="0.25">
      <c r="A210" s="31">
        <v>758125</v>
      </c>
      <c r="B210" s="18" t="s">
        <v>218</v>
      </c>
      <c r="C210" s="18" t="s">
        <v>518</v>
      </c>
      <c r="D210" s="58">
        <v>37.130000000000003</v>
      </c>
      <c r="E210" s="57">
        <v>74.5</v>
      </c>
      <c r="F210" s="58">
        <v>156</v>
      </c>
      <c r="G210" s="261"/>
      <c r="H210" s="26"/>
      <c r="I210" s="26"/>
      <c r="J210" s="26">
        <v>0</v>
      </c>
      <c r="K210" s="26">
        <v>8</v>
      </c>
      <c r="L210" s="26">
        <v>16</v>
      </c>
      <c r="M210" s="26">
        <v>9</v>
      </c>
      <c r="N210" s="26">
        <v>7</v>
      </c>
      <c r="O210" s="26"/>
      <c r="P210" s="26"/>
      <c r="Q210" s="26"/>
      <c r="R210" s="26"/>
      <c r="S210" s="26"/>
      <c r="T210" s="260"/>
      <c r="U210" s="256">
        <f t="shared" si="56"/>
        <v>5</v>
      </c>
      <c r="V210" s="256">
        <v>3</v>
      </c>
      <c r="W210" s="260"/>
      <c r="X210" s="242">
        <f t="shared" si="57"/>
        <v>40</v>
      </c>
      <c r="Y210" s="247">
        <f t="shared" si="58"/>
        <v>0.28368794326241137</v>
      </c>
      <c r="Z210" s="247">
        <f t="shared" si="52"/>
        <v>8.5106382978723403</v>
      </c>
      <c r="AA210" s="242">
        <v>1</v>
      </c>
      <c r="AB210" s="242">
        <v>28</v>
      </c>
      <c r="AC210" s="243">
        <f t="shared" si="53"/>
        <v>29</v>
      </c>
      <c r="AD210" s="247">
        <f t="shared" si="51"/>
        <v>102.22499999999999</v>
      </c>
      <c r="AE210" s="247">
        <v>14</v>
      </c>
      <c r="AF210" s="247">
        <f t="shared" si="59"/>
        <v>88.224999999999994</v>
      </c>
      <c r="AG210" s="247">
        <f t="shared" si="60"/>
        <v>34.042553191489361</v>
      </c>
      <c r="AH210" s="248">
        <f t="shared" si="54"/>
        <v>43748.224999999999</v>
      </c>
      <c r="AI210" s="249">
        <f t="shared" si="55"/>
        <v>43660</v>
      </c>
      <c r="AJ210" s="249">
        <f t="shared" si="61"/>
        <v>43748.224999999999</v>
      </c>
      <c r="AK210" s="253">
        <f t="shared" si="62"/>
        <v>3.9716312056737593</v>
      </c>
      <c r="AL210" s="253">
        <f t="shared" si="63"/>
        <v>25.028368794326241</v>
      </c>
      <c r="AM210" s="242">
        <v>1</v>
      </c>
      <c r="AN210" s="253">
        <f t="shared" si="64"/>
        <v>9.0141843971631204</v>
      </c>
      <c r="AO210" s="253">
        <f t="shared" si="65"/>
        <v>334.69666666666666</v>
      </c>
      <c r="AP210" s="253">
        <f t="shared" si="66"/>
        <v>31.774999999999999</v>
      </c>
      <c r="AQ210" s="249">
        <f t="shared" si="67"/>
        <v>43780</v>
      </c>
      <c r="AR210" s="242"/>
      <c r="AS210" s="244"/>
    </row>
    <row r="211" spans="1:45" x14ac:dyDescent="0.25">
      <c r="A211" s="32">
        <v>758126</v>
      </c>
      <c r="B211" s="18" t="s">
        <v>219</v>
      </c>
      <c r="C211" s="18" t="s">
        <v>519</v>
      </c>
      <c r="D211" s="58">
        <v>9.66</v>
      </c>
      <c r="E211" s="57">
        <v>29.5</v>
      </c>
      <c r="F211" s="58">
        <v>62</v>
      </c>
      <c r="G211" s="261"/>
      <c r="H211" s="26"/>
      <c r="I211" s="26"/>
      <c r="J211" s="26">
        <v>0</v>
      </c>
      <c r="K211" s="26">
        <v>2</v>
      </c>
      <c r="L211" s="26">
        <v>13</v>
      </c>
      <c r="M211" s="26">
        <v>8</v>
      </c>
      <c r="N211" s="26">
        <v>4</v>
      </c>
      <c r="O211" s="26"/>
      <c r="P211" s="26"/>
      <c r="Q211" s="26"/>
      <c r="R211" s="26"/>
      <c r="S211" s="26"/>
      <c r="T211" s="260"/>
      <c r="U211" s="256">
        <f t="shared" si="56"/>
        <v>5</v>
      </c>
      <c r="V211" s="256">
        <v>3</v>
      </c>
      <c r="W211" s="260"/>
      <c r="X211" s="242">
        <f t="shared" si="57"/>
        <v>27</v>
      </c>
      <c r="Y211" s="247">
        <f t="shared" si="58"/>
        <v>0.19148936170212766</v>
      </c>
      <c r="Z211" s="247">
        <f t="shared" si="52"/>
        <v>5.7446808510638299</v>
      </c>
      <c r="AA211" s="242">
        <v>1</v>
      </c>
      <c r="AB211" s="242">
        <v>36</v>
      </c>
      <c r="AC211" s="243">
        <f t="shared" si="53"/>
        <v>37</v>
      </c>
      <c r="AD211" s="247">
        <f t="shared" si="51"/>
        <v>193.22222222222223</v>
      </c>
      <c r="AE211" s="247">
        <v>14</v>
      </c>
      <c r="AF211" s="247">
        <f t="shared" si="59"/>
        <v>179.22222222222223</v>
      </c>
      <c r="AG211" s="247">
        <f t="shared" si="60"/>
        <v>22.978723404255319</v>
      </c>
      <c r="AH211" s="248">
        <f t="shared" si="54"/>
        <v>43839.222222222219</v>
      </c>
      <c r="AI211" s="249">
        <f t="shared" si="55"/>
        <v>43660</v>
      </c>
      <c r="AJ211" s="249">
        <f t="shared" si="61"/>
        <v>43839.222222222219</v>
      </c>
      <c r="AK211" s="253">
        <f t="shared" si="62"/>
        <v>2.6808510638297873</v>
      </c>
      <c r="AL211" s="253">
        <f t="shared" si="63"/>
        <v>34.319148936170215</v>
      </c>
      <c r="AM211" s="242">
        <v>1</v>
      </c>
      <c r="AN211" s="253">
        <f t="shared" si="64"/>
        <v>0</v>
      </c>
      <c r="AO211" s="253">
        <f t="shared" si="65"/>
        <v>0</v>
      </c>
      <c r="AP211" s="253">
        <f t="shared" si="66"/>
        <v>0</v>
      </c>
      <c r="AQ211" s="249">
        <f t="shared" si="67"/>
        <v>43839.222222222219</v>
      </c>
      <c r="AR211" s="242"/>
      <c r="AS211" s="244"/>
    </row>
    <row r="212" spans="1:45" x14ac:dyDescent="0.25">
      <c r="A212" s="31">
        <v>758127</v>
      </c>
      <c r="B212" s="18" t="s">
        <v>220</v>
      </c>
      <c r="C212" s="18" t="s">
        <v>520</v>
      </c>
      <c r="D212" s="58">
        <v>9.9</v>
      </c>
      <c r="E212" s="57">
        <v>29.5</v>
      </c>
      <c r="F212" s="58">
        <v>62</v>
      </c>
      <c r="G212" s="261"/>
      <c r="H212" s="26"/>
      <c r="I212" s="26"/>
      <c r="J212" s="26">
        <v>0</v>
      </c>
      <c r="K212" s="26">
        <v>0</v>
      </c>
      <c r="L212" s="26">
        <v>0</v>
      </c>
      <c r="M212" s="26">
        <v>0</v>
      </c>
      <c r="N212" s="26">
        <v>0</v>
      </c>
      <c r="O212" s="26"/>
      <c r="P212" s="26"/>
      <c r="Q212" s="26"/>
      <c r="R212" s="26"/>
      <c r="S212" s="26"/>
      <c r="T212" s="260"/>
      <c r="U212" s="256">
        <f t="shared" si="56"/>
        <v>5</v>
      </c>
      <c r="V212" s="256">
        <v>3</v>
      </c>
      <c r="W212" s="260"/>
      <c r="X212" s="242">
        <f t="shared" si="57"/>
        <v>0</v>
      </c>
      <c r="Y212" s="247">
        <f t="shared" si="58"/>
        <v>0</v>
      </c>
      <c r="Z212" s="247">
        <f t="shared" si="52"/>
        <v>0</v>
      </c>
      <c r="AA212" s="242">
        <v>1</v>
      </c>
      <c r="AB212" s="242">
        <v>0</v>
      </c>
      <c r="AC212" s="243">
        <f t="shared" si="53"/>
        <v>1</v>
      </c>
      <c r="AD212" s="247" t="str">
        <f t="shared" si="51"/>
        <v>Not Sold</v>
      </c>
      <c r="AE212" s="247">
        <v>14</v>
      </c>
      <c r="AF212" s="247" t="str">
        <f t="shared" si="59"/>
        <v>-</v>
      </c>
      <c r="AG212" s="247">
        <f t="shared" si="60"/>
        <v>0</v>
      </c>
      <c r="AH212" s="248" t="str">
        <f t="shared" si="54"/>
        <v>Not Sold</v>
      </c>
      <c r="AI212" s="249">
        <f t="shared" si="55"/>
        <v>43660</v>
      </c>
      <c r="AJ212" s="249">
        <f t="shared" si="61"/>
        <v>43660</v>
      </c>
      <c r="AK212" s="253">
        <f t="shared" si="62"/>
        <v>0</v>
      </c>
      <c r="AL212" s="253">
        <f t="shared" si="63"/>
        <v>1</v>
      </c>
      <c r="AM212" s="242">
        <v>1</v>
      </c>
      <c r="AN212" s="253">
        <f t="shared" si="64"/>
        <v>0</v>
      </c>
      <c r="AO212" s="253">
        <f t="shared" si="65"/>
        <v>0</v>
      </c>
      <c r="AP212" s="253" t="str">
        <f t="shared" si="66"/>
        <v>-</v>
      </c>
      <c r="AQ212" s="249" t="str">
        <f t="shared" si="67"/>
        <v>-</v>
      </c>
      <c r="AR212" s="242"/>
      <c r="AS212" s="244"/>
    </row>
    <row r="213" spans="1:45" x14ac:dyDescent="0.25">
      <c r="A213" s="31">
        <v>758128</v>
      </c>
      <c r="B213" s="18" t="s">
        <v>221</v>
      </c>
      <c r="C213" s="18" t="s">
        <v>521</v>
      </c>
      <c r="D213" s="58">
        <v>52.61</v>
      </c>
      <c r="E213" s="57">
        <v>99.5</v>
      </c>
      <c r="F213" s="58">
        <v>209</v>
      </c>
      <c r="G213" s="261"/>
      <c r="H213" s="26"/>
      <c r="I213" s="26"/>
      <c r="J213" s="26">
        <v>0</v>
      </c>
      <c r="K213" s="26">
        <v>1</v>
      </c>
      <c r="L213" s="26">
        <v>10</v>
      </c>
      <c r="M213" s="26">
        <v>11</v>
      </c>
      <c r="N213" s="26">
        <v>7</v>
      </c>
      <c r="O213" s="26"/>
      <c r="P213" s="26"/>
      <c r="Q213" s="26"/>
      <c r="R213" s="26"/>
      <c r="S213" s="26"/>
      <c r="T213" s="260"/>
      <c r="U213" s="256">
        <f t="shared" si="56"/>
        <v>5</v>
      </c>
      <c r="V213" s="256">
        <v>3</v>
      </c>
      <c r="W213" s="260"/>
      <c r="X213" s="242">
        <f t="shared" si="57"/>
        <v>29</v>
      </c>
      <c r="Y213" s="247">
        <f t="shared" si="58"/>
        <v>0.20567375886524822</v>
      </c>
      <c r="Z213" s="247">
        <f t="shared" si="52"/>
        <v>6.1702127659574462</v>
      </c>
      <c r="AA213" s="242">
        <v>1</v>
      </c>
      <c r="AB213" s="242">
        <v>19</v>
      </c>
      <c r="AC213" s="243">
        <f t="shared" si="53"/>
        <v>20</v>
      </c>
      <c r="AD213" s="247">
        <f t="shared" si="51"/>
        <v>97.241379310344826</v>
      </c>
      <c r="AE213" s="247">
        <v>14</v>
      </c>
      <c r="AF213" s="247">
        <f t="shared" si="59"/>
        <v>83.241379310344826</v>
      </c>
      <c r="AG213" s="247">
        <f t="shared" si="60"/>
        <v>24.680851063829785</v>
      </c>
      <c r="AH213" s="248">
        <f t="shared" si="54"/>
        <v>43743.241379310348</v>
      </c>
      <c r="AI213" s="249">
        <f t="shared" si="55"/>
        <v>43660</v>
      </c>
      <c r="AJ213" s="249">
        <f t="shared" si="61"/>
        <v>43743.241379310348</v>
      </c>
      <c r="AK213" s="253">
        <f t="shared" si="62"/>
        <v>2.8794326241134751</v>
      </c>
      <c r="AL213" s="253">
        <f t="shared" si="63"/>
        <v>17.120567375886523</v>
      </c>
      <c r="AM213" s="242">
        <v>1</v>
      </c>
      <c r="AN213" s="253">
        <f t="shared" si="64"/>
        <v>7.5602836879432616</v>
      </c>
      <c r="AO213" s="253">
        <f t="shared" si="65"/>
        <v>397.74652482269499</v>
      </c>
      <c r="AP213" s="253">
        <f t="shared" si="66"/>
        <v>36.758620689655167</v>
      </c>
      <c r="AQ213" s="249">
        <f t="shared" si="67"/>
        <v>43780</v>
      </c>
      <c r="AR213" s="242"/>
      <c r="AS213" s="244"/>
    </row>
    <row r="214" spans="1:45" x14ac:dyDescent="0.25">
      <c r="A214" s="31">
        <v>758226</v>
      </c>
      <c r="B214" s="18" t="s">
        <v>222</v>
      </c>
      <c r="C214" s="18" t="s">
        <v>522</v>
      </c>
      <c r="D214" s="58">
        <v>26</v>
      </c>
      <c r="E214" s="57">
        <v>50</v>
      </c>
      <c r="F214" s="58">
        <v>104</v>
      </c>
      <c r="G214" s="261"/>
      <c r="H214" s="26"/>
      <c r="I214" s="26"/>
      <c r="J214" s="26">
        <v>0</v>
      </c>
      <c r="K214" s="26">
        <v>0</v>
      </c>
      <c r="L214" s="26">
        <v>1</v>
      </c>
      <c r="M214" s="26">
        <v>2</v>
      </c>
      <c r="N214" s="26">
        <v>2</v>
      </c>
      <c r="O214" s="26"/>
      <c r="P214" s="26"/>
      <c r="Q214" s="26"/>
      <c r="R214" s="26"/>
      <c r="S214" s="26"/>
      <c r="T214" s="260"/>
      <c r="U214" s="256">
        <f t="shared" si="56"/>
        <v>5</v>
      </c>
      <c r="V214" s="256">
        <v>3</v>
      </c>
      <c r="W214" s="260"/>
      <c r="X214" s="242">
        <f t="shared" si="57"/>
        <v>5</v>
      </c>
      <c r="Y214" s="247">
        <f t="shared" si="58"/>
        <v>3.5460992907801421E-2</v>
      </c>
      <c r="Z214" s="247">
        <f t="shared" si="52"/>
        <v>1.0638297872340425</v>
      </c>
      <c r="AA214" s="242">
        <v>1</v>
      </c>
      <c r="AB214" s="242">
        <v>14</v>
      </c>
      <c r="AC214" s="243">
        <f t="shared" si="53"/>
        <v>15</v>
      </c>
      <c r="AD214" s="247">
        <f t="shared" si="51"/>
        <v>422.99999999999994</v>
      </c>
      <c r="AE214" s="247">
        <v>14</v>
      </c>
      <c r="AF214" s="247">
        <f t="shared" si="59"/>
        <v>408.99999999999994</v>
      </c>
      <c r="AG214" s="247">
        <f t="shared" si="60"/>
        <v>4.2553191489361701</v>
      </c>
      <c r="AH214" s="248">
        <f t="shared" si="54"/>
        <v>44069</v>
      </c>
      <c r="AI214" s="249">
        <f t="shared" si="55"/>
        <v>43660</v>
      </c>
      <c r="AJ214" s="249">
        <f t="shared" si="61"/>
        <v>44069</v>
      </c>
      <c r="AK214" s="253">
        <f t="shared" si="62"/>
        <v>0.49645390070921991</v>
      </c>
      <c r="AL214" s="253">
        <f t="shared" si="63"/>
        <v>14.50354609929078</v>
      </c>
      <c r="AM214" s="242">
        <v>1</v>
      </c>
      <c r="AN214" s="253">
        <f t="shared" si="64"/>
        <v>0</v>
      </c>
      <c r="AO214" s="253">
        <f t="shared" si="65"/>
        <v>0</v>
      </c>
      <c r="AP214" s="253">
        <f t="shared" si="66"/>
        <v>0</v>
      </c>
      <c r="AQ214" s="249">
        <f t="shared" si="67"/>
        <v>44069</v>
      </c>
      <c r="AR214" s="242"/>
      <c r="AS214" s="244"/>
    </row>
    <row r="215" spans="1:45" x14ac:dyDescent="0.25">
      <c r="A215" s="32">
        <v>758227</v>
      </c>
      <c r="B215" s="18" t="s">
        <v>223</v>
      </c>
      <c r="C215" s="18" t="s">
        <v>523</v>
      </c>
      <c r="D215" s="58">
        <v>26</v>
      </c>
      <c r="E215" s="57">
        <v>50</v>
      </c>
      <c r="F215" s="58">
        <v>104</v>
      </c>
      <c r="G215" s="261"/>
      <c r="H215" s="26"/>
      <c r="I215" s="26"/>
      <c r="J215" s="26">
        <v>0</v>
      </c>
      <c r="K215" s="26">
        <v>0</v>
      </c>
      <c r="L215" s="26">
        <v>0</v>
      </c>
      <c r="M215" s="26">
        <v>3</v>
      </c>
      <c r="N215" s="26">
        <v>0</v>
      </c>
      <c r="O215" s="26"/>
      <c r="P215" s="26"/>
      <c r="Q215" s="26"/>
      <c r="R215" s="26"/>
      <c r="S215" s="26"/>
      <c r="T215" s="260"/>
      <c r="U215" s="256">
        <f t="shared" si="56"/>
        <v>5</v>
      </c>
      <c r="V215" s="256">
        <v>3</v>
      </c>
      <c r="W215" s="260"/>
      <c r="X215" s="242">
        <f t="shared" si="57"/>
        <v>3</v>
      </c>
      <c r="Y215" s="247">
        <f t="shared" si="58"/>
        <v>2.1276595744680851E-2</v>
      </c>
      <c r="Z215" s="247">
        <f t="shared" si="52"/>
        <v>0.63829787234042556</v>
      </c>
      <c r="AA215" s="242">
        <v>1</v>
      </c>
      <c r="AB215" s="242">
        <v>12</v>
      </c>
      <c r="AC215" s="243">
        <f t="shared" si="53"/>
        <v>13</v>
      </c>
      <c r="AD215" s="247">
        <f t="shared" si="51"/>
        <v>611</v>
      </c>
      <c r="AE215" s="247">
        <v>14</v>
      </c>
      <c r="AF215" s="247">
        <f t="shared" si="59"/>
        <v>597</v>
      </c>
      <c r="AG215" s="247">
        <f t="shared" si="60"/>
        <v>2.5531914893617023</v>
      </c>
      <c r="AH215" s="248">
        <f t="shared" si="54"/>
        <v>44257</v>
      </c>
      <c r="AI215" s="249">
        <f t="shared" si="55"/>
        <v>43660</v>
      </c>
      <c r="AJ215" s="249">
        <f t="shared" si="61"/>
        <v>44257</v>
      </c>
      <c r="AK215" s="253">
        <f t="shared" si="62"/>
        <v>0.2978723404255319</v>
      </c>
      <c r="AL215" s="253">
        <f t="shared" si="63"/>
        <v>12.702127659574469</v>
      </c>
      <c r="AM215" s="242">
        <v>1</v>
      </c>
      <c r="AN215" s="253">
        <f t="shared" si="64"/>
        <v>0</v>
      </c>
      <c r="AO215" s="253">
        <f t="shared" si="65"/>
        <v>0</v>
      </c>
      <c r="AP215" s="253">
        <f t="shared" si="66"/>
        <v>0</v>
      </c>
      <c r="AQ215" s="249">
        <f t="shared" si="67"/>
        <v>44257</v>
      </c>
      <c r="AR215" s="242"/>
      <c r="AS215" s="244"/>
    </row>
    <row r="216" spans="1:45" x14ac:dyDescent="0.25">
      <c r="A216" s="31">
        <v>758228</v>
      </c>
      <c r="B216" s="18" t="s">
        <v>224</v>
      </c>
      <c r="C216" s="18" t="s">
        <v>524</v>
      </c>
      <c r="D216" s="58">
        <v>14</v>
      </c>
      <c r="E216" s="57">
        <v>35</v>
      </c>
      <c r="F216" s="58">
        <v>73</v>
      </c>
      <c r="G216" s="261"/>
      <c r="H216" s="26"/>
      <c r="I216" s="26"/>
      <c r="J216" s="26">
        <v>0</v>
      </c>
      <c r="K216" s="26">
        <v>0</v>
      </c>
      <c r="L216" s="26">
        <v>2</v>
      </c>
      <c r="M216" s="26">
        <v>14</v>
      </c>
      <c r="N216" s="26">
        <v>7</v>
      </c>
      <c r="O216" s="26"/>
      <c r="P216" s="26"/>
      <c r="Q216" s="26"/>
      <c r="R216" s="26"/>
      <c r="S216" s="26"/>
      <c r="T216" s="260"/>
      <c r="U216" s="256">
        <f t="shared" si="56"/>
        <v>5</v>
      </c>
      <c r="V216" s="256">
        <v>3</v>
      </c>
      <c r="W216" s="260"/>
      <c r="X216" s="242">
        <f t="shared" si="57"/>
        <v>23</v>
      </c>
      <c r="Y216" s="247">
        <f t="shared" si="58"/>
        <v>0.16312056737588654</v>
      </c>
      <c r="Z216" s="247">
        <f t="shared" si="52"/>
        <v>4.8936170212765964</v>
      </c>
      <c r="AA216" s="242">
        <v>1</v>
      </c>
      <c r="AB216" s="242">
        <v>9</v>
      </c>
      <c r="AC216" s="243">
        <f t="shared" si="53"/>
        <v>10</v>
      </c>
      <c r="AD216" s="247">
        <f t="shared" si="51"/>
        <v>61.304347826086953</v>
      </c>
      <c r="AE216" s="247">
        <v>14</v>
      </c>
      <c r="AF216" s="247">
        <f t="shared" si="59"/>
        <v>47.304347826086953</v>
      </c>
      <c r="AG216" s="247">
        <f t="shared" si="60"/>
        <v>19.574468085106385</v>
      </c>
      <c r="AH216" s="248">
        <f t="shared" si="54"/>
        <v>43707.304347826088</v>
      </c>
      <c r="AI216" s="249">
        <f t="shared" si="55"/>
        <v>43660</v>
      </c>
      <c r="AJ216" s="249">
        <f t="shared" si="61"/>
        <v>43707.304347826088</v>
      </c>
      <c r="AK216" s="253">
        <f t="shared" si="62"/>
        <v>2.2836879432624118</v>
      </c>
      <c r="AL216" s="253">
        <f t="shared" si="63"/>
        <v>7.7163120567375882</v>
      </c>
      <c r="AM216" s="242">
        <v>1</v>
      </c>
      <c r="AN216" s="253">
        <f t="shared" si="64"/>
        <v>11.858156028368796</v>
      </c>
      <c r="AO216" s="253">
        <f t="shared" si="65"/>
        <v>166.01418439716315</v>
      </c>
      <c r="AP216" s="253">
        <f t="shared" si="66"/>
        <v>72.695652173913047</v>
      </c>
      <c r="AQ216" s="249">
        <f t="shared" si="67"/>
        <v>43780</v>
      </c>
      <c r="AR216" s="242"/>
      <c r="AS216" s="244"/>
    </row>
    <row r="217" spans="1:45" x14ac:dyDescent="0.25">
      <c r="A217" s="31">
        <v>758229</v>
      </c>
      <c r="B217" s="18" t="s">
        <v>225</v>
      </c>
      <c r="C217" s="18" t="s">
        <v>525</v>
      </c>
      <c r="D217" s="58">
        <v>14</v>
      </c>
      <c r="E217" s="57">
        <v>35</v>
      </c>
      <c r="F217" s="58">
        <v>73</v>
      </c>
      <c r="G217" s="261"/>
      <c r="H217" s="26"/>
      <c r="I217" s="26"/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/>
      <c r="P217" s="26"/>
      <c r="Q217" s="26"/>
      <c r="R217" s="26"/>
      <c r="S217" s="26"/>
      <c r="T217" s="260"/>
      <c r="U217" s="256">
        <f t="shared" si="56"/>
        <v>5</v>
      </c>
      <c r="V217" s="256">
        <v>3</v>
      </c>
      <c r="W217" s="260"/>
      <c r="X217" s="242">
        <f t="shared" si="57"/>
        <v>0</v>
      </c>
      <c r="Y217" s="247">
        <f t="shared" si="58"/>
        <v>0</v>
      </c>
      <c r="Z217" s="247">
        <f t="shared" si="52"/>
        <v>0</v>
      </c>
      <c r="AA217" s="242">
        <v>1</v>
      </c>
      <c r="AB217" s="242">
        <v>0</v>
      </c>
      <c r="AC217" s="243">
        <f t="shared" si="53"/>
        <v>1</v>
      </c>
      <c r="AD217" s="247" t="str">
        <f t="shared" si="51"/>
        <v>Not Sold</v>
      </c>
      <c r="AE217" s="247">
        <v>14</v>
      </c>
      <c r="AF217" s="247" t="str">
        <f t="shared" si="59"/>
        <v>-</v>
      </c>
      <c r="AG217" s="247">
        <f t="shared" si="60"/>
        <v>0</v>
      </c>
      <c r="AH217" s="248" t="str">
        <f t="shared" si="54"/>
        <v>Not Sold</v>
      </c>
      <c r="AI217" s="249">
        <f t="shared" si="55"/>
        <v>43660</v>
      </c>
      <c r="AJ217" s="249">
        <f t="shared" si="61"/>
        <v>43660</v>
      </c>
      <c r="AK217" s="253">
        <f t="shared" si="62"/>
        <v>0</v>
      </c>
      <c r="AL217" s="253">
        <f t="shared" si="63"/>
        <v>1</v>
      </c>
      <c r="AM217" s="242">
        <v>1</v>
      </c>
      <c r="AN217" s="253">
        <f t="shared" si="64"/>
        <v>0</v>
      </c>
      <c r="AO217" s="253">
        <f t="shared" si="65"/>
        <v>0</v>
      </c>
      <c r="AP217" s="253" t="str">
        <f t="shared" si="66"/>
        <v>-</v>
      </c>
      <c r="AQ217" s="249" t="str">
        <f t="shared" si="67"/>
        <v>-</v>
      </c>
      <c r="AR217" s="242"/>
      <c r="AS217" s="244"/>
    </row>
    <row r="218" spans="1:45" x14ac:dyDescent="0.25">
      <c r="A218" s="31">
        <v>758230</v>
      </c>
      <c r="B218" s="18" t="s">
        <v>226</v>
      </c>
      <c r="C218" s="18" t="s">
        <v>526</v>
      </c>
      <c r="D218" s="58">
        <v>18</v>
      </c>
      <c r="E218" s="57">
        <v>35</v>
      </c>
      <c r="F218" s="58">
        <v>73</v>
      </c>
      <c r="G218" s="261"/>
      <c r="H218" s="26"/>
      <c r="I218" s="26"/>
      <c r="J218" s="26">
        <v>0</v>
      </c>
      <c r="K218" s="26">
        <v>0</v>
      </c>
      <c r="L218" s="26">
        <v>0</v>
      </c>
      <c r="M218" s="26">
        <v>0</v>
      </c>
      <c r="N218" s="26">
        <v>0</v>
      </c>
      <c r="O218" s="26"/>
      <c r="P218" s="26"/>
      <c r="Q218" s="26"/>
      <c r="R218" s="26"/>
      <c r="S218" s="26"/>
      <c r="T218" s="260"/>
      <c r="U218" s="256">
        <f t="shared" si="56"/>
        <v>5</v>
      </c>
      <c r="V218" s="256">
        <v>3</v>
      </c>
      <c r="W218" s="260"/>
      <c r="X218" s="242">
        <f t="shared" si="57"/>
        <v>0</v>
      </c>
      <c r="Y218" s="247">
        <f t="shared" si="58"/>
        <v>0</v>
      </c>
      <c r="Z218" s="247">
        <f t="shared" si="52"/>
        <v>0</v>
      </c>
      <c r="AA218" s="242">
        <v>1</v>
      </c>
      <c r="AB218" s="242">
        <v>0</v>
      </c>
      <c r="AC218" s="243">
        <f t="shared" si="53"/>
        <v>1</v>
      </c>
      <c r="AD218" s="247" t="str">
        <f t="shared" ref="AD218:AD239" si="68">IFERROR(AC218/Y218,"Not Sold")</f>
        <v>Not Sold</v>
      </c>
      <c r="AE218" s="247">
        <v>14</v>
      </c>
      <c r="AF218" s="247" t="str">
        <f t="shared" si="59"/>
        <v>-</v>
      </c>
      <c r="AG218" s="247">
        <f t="shared" si="60"/>
        <v>0</v>
      </c>
      <c r="AH218" s="248" t="str">
        <f t="shared" si="54"/>
        <v>Not Sold</v>
      </c>
      <c r="AI218" s="249">
        <f t="shared" si="55"/>
        <v>43660</v>
      </c>
      <c r="AJ218" s="249">
        <f t="shared" si="61"/>
        <v>43660</v>
      </c>
      <c r="AK218" s="253">
        <f t="shared" si="62"/>
        <v>0</v>
      </c>
      <c r="AL218" s="253">
        <f t="shared" si="63"/>
        <v>1</v>
      </c>
      <c r="AM218" s="242">
        <v>1</v>
      </c>
      <c r="AN218" s="253">
        <f t="shared" si="64"/>
        <v>0</v>
      </c>
      <c r="AO218" s="253">
        <f t="shared" si="65"/>
        <v>0</v>
      </c>
      <c r="AP218" s="253" t="str">
        <f t="shared" si="66"/>
        <v>-</v>
      </c>
      <c r="AQ218" s="249" t="str">
        <f t="shared" si="67"/>
        <v>-</v>
      </c>
      <c r="AR218" s="242"/>
      <c r="AS218" s="244"/>
    </row>
    <row r="219" spans="1:45" x14ac:dyDescent="0.25">
      <c r="A219" s="31">
        <v>758231</v>
      </c>
      <c r="B219" s="18" t="s">
        <v>227</v>
      </c>
      <c r="C219" s="18" t="s">
        <v>499</v>
      </c>
      <c r="D219" s="58">
        <v>12</v>
      </c>
      <c r="E219" s="57">
        <v>30</v>
      </c>
      <c r="F219" s="58">
        <v>62</v>
      </c>
      <c r="G219" s="261"/>
      <c r="H219" s="26"/>
      <c r="I219" s="26"/>
      <c r="J219" s="26">
        <v>0</v>
      </c>
      <c r="K219" s="26">
        <v>0</v>
      </c>
      <c r="L219" s="26">
        <v>33</v>
      </c>
      <c r="M219" s="26">
        <v>50</v>
      </c>
      <c r="N219" s="26">
        <v>22</v>
      </c>
      <c r="O219" s="26"/>
      <c r="P219" s="26"/>
      <c r="Q219" s="26"/>
      <c r="R219" s="26"/>
      <c r="S219" s="26"/>
      <c r="T219" s="260"/>
      <c r="U219" s="256">
        <f t="shared" si="56"/>
        <v>5</v>
      </c>
      <c r="V219" s="256">
        <v>3</v>
      </c>
      <c r="W219" s="260"/>
      <c r="X219" s="242">
        <f t="shared" si="57"/>
        <v>105</v>
      </c>
      <c r="Y219" s="247">
        <f t="shared" si="58"/>
        <v>0.74468085106382975</v>
      </c>
      <c r="Z219" s="247">
        <f t="shared" si="52"/>
        <v>22.340425531914892</v>
      </c>
      <c r="AA219" s="242">
        <v>1</v>
      </c>
      <c r="AB219" s="242">
        <v>43</v>
      </c>
      <c r="AC219" s="243">
        <f t="shared" si="53"/>
        <v>44</v>
      </c>
      <c r="AD219" s="247">
        <f t="shared" si="68"/>
        <v>59.085714285714289</v>
      </c>
      <c r="AE219" s="247">
        <v>14</v>
      </c>
      <c r="AF219" s="247">
        <f t="shared" si="59"/>
        <v>45.085714285714289</v>
      </c>
      <c r="AG219" s="247">
        <f t="shared" si="60"/>
        <v>89.361702127659569</v>
      </c>
      <c r="AH219" s="248">
        <f t="shared" si="54"/>
        <v>43705.085714285713</v>
      </c>
      <c r="AI219" s="249">
        <f t="shared" si="55"/>
        <v>43660</v>
      </c>
      <c r="AJ219" s="249">
        <f t="shared" si="61"/>
        <v>43705.085714285713</v>
      </c>
      <c r="AK219" s="253">
        <f t="shared" si="62"/>
        <v>10.425531914893616</v>
      </c>
      <c r="AL219" s="253">
        <f t="shared" si="63"/>
        <v>33.574468085106382</v>
      </c>
      <c r="AM219" s="242">
        <v>1</v>
      </c>
      <c r="AN219" s="253">
        <f t="shared" si="64"/>
        <v>55.787234042553187</v>
      </c>
      <c r="AO219" s="253">
        <f t="shared" si="65"/>
        <v>669.44680851063822</v>
      </c>
      <c r="AP219" s="253">
        <f t="shared" si="66"/>
        <v>74.914285714285711</v>
      </c>
      <c r="AQ219" s="249">
        <f t="shared" si="67"/>
        <v>43780</v>
      </c>
      <c r="AR219" s="242"/>
      <c r="AS219" s="244"/>
    </row>
    <row r="220" spans="1:45" x14ac:dyDescent="0.25">
      <c r="A220" s="32">
        <v>758233</v>
      </c>
      <c r="B220" s="18" t="s">
        <v>228</v>
      </c>
      <c r="C220" s="18" t="s">
        <v>527</v>
      </c>
      <c r="D220" s="58">
        <v>9.66</v>
      </c>
      <c r="E220" s="57">
        <v>40</v>
      </c>
      <c r="F220" s="58">
        <v>83</v>
      </c>
      <c r="G220" s="261"/>
      <c r="H220" s="26"/>
      <c r="I220" s="26"/>
      <c r="J220" s="26">
        <v>0</v>
      </c>
      <c r="K220" s="26">
        <v>0</v>
      </c>
      <c r="L220" s="26">
        <v>10</v>
      </c>
      <c r="M220" s="26">
        <v>23</v>
      </c>
      <c r="N220" s="26">
        <v>16</v>
      </c>
      <c r="O220" s="26"/>
      <c r="P220" s="26"/>
      <c r="Q220" s="26"/>
      <c r="R220" s="26"/>
      <c r="S220" s="26"/>
      <c r="T220" s="260"/>
      <c r="U220" s="256">
        <f t="shared" si="56"/>
        <v>5</v>
      </c>
      <c r="V220" s="256">
        <v>3</v>
      </c>
      <c r="W220" s="260"/>
      <c r="X220" s="242">
        <f t="shared" si="57"/>
        <v>49</v>
      </c>
      <c r="Y220" s="247">
        <f t="shared" si="58"/>
        <v>0.3475177304964539</v>
      </c>
      <c r="Z220" s="247">
        <f t="shared" si="52"/>
        <v>10.425531914893616</v>
      </c>
      <c r="AA220" s="242">
        <v>1</v>
      </c>
      <c r="AB220" s="242">
        <v>24</v>
      </c>
      <c r="AC220" s="243">
        <f t="shared" si="53"/>
        <v>25</v>
      </c>
      <c r="AD220" s="247">
        <f t="shared" si="68"/>
        <v>71.938775510204081</v>
      </c>
      <c r="AE220" s="247">
        <v>14</v>
      </c>
      <c r="AF220" s="247">
        <f t="shared" si="59"/>
        <v>57.938775510204081</v>
      </c>
      <c r="AG220" s="247">
        <f t="shared" si="60"/>
        <v>41.702127659574465</v>
      </c>
      <c r="AH220" s="248">
        <f t="shared" si="54"/>
        <v>43717.938775510207</v>
      </c>
      <c r="AI220" s="249">
        <f t="shared" si="55"/>
        <v>43660</v>
      </c>
      <c r="AJ220" s="249">
        <f t="shared" si="61"/>
        <v>43717.938775510207</v>
      </c>
      <c r="AK220" s="253">
        <f t="shared" si="62"/>
        <v>4.8652482269503547</v>
      </c>
      <c r="AL220" s="253">
        <f t="shared" si="63"/>
        <v>20.134751773049643</v>
      </c>
      <c r="AM220" s="242">
        <v>1</v>
      </c>
      <c r="AN220" s="253">
        <f t="shared" si="64"/>
        <v>21.567375886524822</v>
      </c>
      <c r="AO220" s="253">
        <f t="shared" si="65"/>
        <v>208.34085106382977</v>
      </c>
      <c r="AP220" s="253">
        <f t="shared" si="66"/>
        <v>62.061224489795919</v>
      </c>
      <c r="AQ220" s="249">
        <f t="shared" si="67"/>
        <v>43780</v>
      </c>
      <c r="AR220" s="242"/>
      <c r="AS220" s="244"/>
    </row>
    <row r="221" spans="1:45" x14ac:dyDescent="0.25">
      <c r="A221" s="31">
        <v>758234</v>
      </c>
      <c r="B221" s="18" t="s">
        <v>229</v>
      </c>
      <c r="C221" s="18" t="s">
        <v>528</v>
      </c>
      <c r="D221" s="58">
        <v>10.26</v>
      </c>
      <c r="E221" s="57">
        <v>40</v>
      </c>
      <c r="F221" s="58">
        <v>83</v>
      </c>
      <c r="G221" s="261"/>
      <c r="H221" s="26"/>
      <c r="I221" s="26"/>
      <c r="J221" s="26">
        <v>0</v>
      </c>
      <c r="K221" s="26">
        <v>0</v>
      </c>
      <c r="L221" s="26">
        <v>2</v>
      </c>
      <c r="M221" s="26">
        <v>14</v>
      </c>
      <c r="N221" s="26">
        <v>7</v>
      </c>
      <c r="O221" s="26"/>
      <c r="P221" s="26"/>
      <c r="Q221" s="26"/>
      <c r="R221" s="26"/>
      <c r="S221" s="26"/>
      <c r="T221" s="260"/>
      <c r="U221" s="256">
        <f t="shared" si="56"/>
        <v>5</v>
      </c>
      <c r="V221" s="256">
        <v>3</v>
      </c>
      <c r="W221" s="260"/>
      <c r="X221" s="242">
        <f t="shared" si="57"/>
        <v>23</v>
      </c>
      <c r="Y221" s="247">
        <f t="shared" si="58"/>
        <v>0.16312056737588654</v>
      </c>
      <c r="Z221" s="247">
        <f t="shared" si="52"/>
        <v>4.8936170212765964</v>
      </c>
      <c r="AA221" s="242">
        <v>1</v>
      </c>
      <c r="AB221" s="242">
        <v>12</v>
      </c>
      <c r="AC221" s="243">
        <f t="shared" si="53"/>
        <v>13</v>
      </c>
      <c r="AD221" s="247">
        <f t="shared" si="68"/>
        <v>79.695652173913032</v>
      </c>
      <c r="AE221" s="247">
        <v>14</v>
      </c>
      <c r="AF221" s="247">
        <f t="shared" si="59"/>
        <v>65.695652173913032</v>
      </c>
      <c r="AG221" s="247">
        <f t="shared" si="60"/>
        <v>19.574468085106385</v>
      </c>
      <c r="AH221" s="248">
        <f t="shared" si="54"/>
        <v>43725.695652173912</v>
      </c>
      <c r="AI221" s="249">
        <f t="shared" si="55"/>
        <v>43660</v>
      </c>
      <c r="AJ221" s="249">
        <f t="shared" si="61"/>
        <v>43725.695652173912</v>
      </c>
      <c r="AK221" s="253">
        <f t="shared" si="62"/>
        <v>2.2836879432624118</v>
      </c>
      <c r="AL221" s="253">
        <f t="shared" si="63"/>
        <v>10.716312056737589</v>
      </c>
      <c r="AM221" s="242">
        <v>1</v>
      </c>
      <c r="AN221" s="253">
        <f t="shared" si="64"/>
        <v>8.8581560283687963</v>
      </c>
      <c r="AO221" s="253">
        <f t="shared" si="65"/>
        <v>90.884680851063848</v>
      </c>
      <c r="AP221" s="253">
        <f t="shared" si="66"/>
        <v>54.304347826086968</v>
      </c>
      <c r="AQ221" s="249">
        <f t="shared" si="67"/>
        <v>43780</v>
      </c>
      <c r="AR221" s="242"/>
      <c r="AS221" s="244"/>
    </row>
    <row r="222" spans="1:45" x14ac:dyDescent="0.25">
      <c r="A222" s="31">
        <v>758235</v>
      </c>
      <c r="B222" s="18" t="s">
        <v>230</v>
      </c>
      <c r="C222" s="18" t="s">
        <v>529</v>
      </c>
      <c r="D222" s="58">
        <v>15.69</v>
      </c>
      <c r="E222" s="57">
        <v>45</v>
      </c>
      <c r="F222" s="58">
        <v>93</v>
      </c>
      <c r="G222" s="261"/>
      <c r="H222" s="26"/>
      <c r="I222" s="26"/>
      <c r="J222" s="26">
        <v>0</v>
      </c>
      <c r="K222" s="26">
        <v>0</v>
      </c>
      <c r="L222" s="26">
        <v>12</v>
      </c>
      <c r="M222" s="26">
        <v>15</v>
      </c>
      <c r="N222" s="26">
        <v>14</v>
      </c>
      <c r="O222" s="26"/>
      <c r="P222" s="26"/>
      <c r="Q222" s="26"/>
      <c r="R222" s="26"/>
      <c r="S222" s="26"/>
      <c r="T222" s="260"/>
      <c r="U222" s="256">
        <f t="shared" si="56"/>
        <v>5</v>
      </c>
      <c r="V222" s="256">
        <v>3</v>
      </c>
      <c r="W222" s="260"/>
      <c r="X222" s="242">
        <f t="shared" si="57"/>
        <v>41</v>
      </c>
      <c r="Y222" s="247">
        <f t="shared" si="58"/>
        <v>0.29078014184397161</v>
      </c>
      <c r="Z222" s="247">
        <f t="shared" si="52"/>
        <v>8.7234042553191475</v>
      </c>
      <c r="AA222" s="242">
        <v>1</v>
      </c>
      <c r="AB222" s="242">
        <v>29</v>
      </c>
      <c r="AC222" s="243">
        <f t="shared" si="53"/>
        <v>30</v>
      </c>
      <c r="AD222" s="247">
        <f t="shared" si="68"/>
        <v>103.17073170731709</v>
      </c>
      <c r="AE222" s="247">
        <v>14</v>
      </c>
      <c r="AF222" s="247">
        <f t="shared" si="59"/>
        <v>89.170731707317088</v>
      </c>
      <c r="AG222" s="247">
        <f t="shared" si="60"/>
        <v>34.89361702127659</v>
      </c>
      <c r="AH222" s="248">
        <f t="shared" si="54"/>
        <v>43749.170731707316</v>
      </c>
      <c r="AI222" s="249">
        <f t="shared" si="55"/>
        <v>43660</v>
      </c>
      <c r="AJ222" s="249">
        <f t="shared" si="61"/>
        <v>43749.170731707316</v>
      </c>
      <c r="AK222" s="253">
        <f t="shared" si="62"/>
        <v>4.0709219858156027</v>
      </c>
      <c r="AL222" s="253">
        <f t="shared" si="63"/>
        <v>25.929078014184398</v>
      </c>
      <c r="AM222" s="242">
        <v>1</v>
      </c>
      <c r="AN222" s="253">
        <f t="shared" si="64"/>
        <v>8.964539007092192</v>
      </c>
      <c r="AO222" s="253">
        <f t="shared" si="65"/>
        <v>140.65361702127649</v>
      </c>
      <c r="AP222" s="253">
        <f t="shared" si="66"/>
        <v>30.829268292682908</v>
      </c>
      <c r="AQ222" s="249">
        <f t="shared" si="67"/>
        <v>43780</v>
      </c>
      <c r="AR222" s="242"/>
      <c r="AS222" s="244"/>
    </row>
    <row r="223" spans="1:45" x14ac:dyDescent="0.25">
      <c r="A223" s="31">
        <v>758236</v>
      </c>
      <c r="B223" s="18" t="s">
        <v>231</v>
      </c>
      <c r="C223" s="18" t="s">
        <v>530</v>
      </c>
      <c r="D223" s="58">
        <v>16</v>
      </c>
      <c r="E223" s="57">
        <v>45</v>
      </c>
      <c r="F223" s="58">
        <v>93</v>
      </c>
      <c r="G223" s="261"/>
      <c r="H223" s="26"/>
      <c r="I223" s="26"/>
      <c r="J223" s="26">
        <v>0</v>
      </c>
      <c r="K223" s="26">
        <v>0</v>
      </c>
      <c r="L223" s="26">
        <v>11</v>
      </c>
      <c r="M223" s="26">
        <v>15</v>
      </c>
      <c r="N223" s="26">
        <v>19</v>
      </c>
      <c r="O223" s="26"/>
      <c r="P223" s="26"/>
      <c r="Q223" s="26"/>
      <c r="R223" s="26"/>
      <c r="S223" s="26"/>
      <c r="T223" s="260"/>
      <c r="U223" s="256">
        <f t="shared" si="56"/>
        <v>5</v>
      </c>
      <c r="V223" s="256">
        <v>3</v>
      </c>
      <c r="W223" s="260"/>
      <c r="X223" s="242">
        <f t="shared" si="57"/>
        <v>45</v>
      </c>
      <c r="Y223" s="247">
        <f t="shared" si="58"/>
        <v>0.31914893617021278</v>
      </c>
      <c r="Z223" s="247">
        <f t="shared" si="52"/>
        <v>9.5744680851063837</v>
      </c>
      <c r="AA223" s="242">
        <v>1</v>
      </c>
      <c r="AB223" s="242">
        <v>39</v>
      </c>
      <c r="AC223" s="243">
        <f t="shared" si="53"/>
        <v>40</v>
      </c>
      <c r="AD223" s="247">
        <f t="shared" si="68"/>
        <v>125.33333333333333</v>
      </c>
      <c r="AE223" s="247">
        <v>14</v>
      </c>
      <c r="AF223" s="247">
        <f t="shared" si="59"/>
        <v>111.33333333333333</v>
      </c>
      <c r="AG223" s="247">
        <f t="shared" si="60"/>
        <v>38.297872340425535</v>
      </c>
      <c r="AH223" s="248">
        <f t="shared" si="54"/>
        <v>43771.333333333336</v>
      </c>
      <c r="AI223" s="249">
        <f t="shared" si="55"/>
        <v>43660</v>
      </c>
      <c r="AJ223" s="249">
        <f t="shared" si="61"/>
        <v>43771.333333333336</v>
      </c>
      <c r="AK223" s="253">
        <f t="shared" si="62"/>
        <v>4.4680851063829792</v>
      </c>
      <c r="AL223" s="253">
        <f t="shared" si="63"/>
        <v>35.531914893617021</v>
      </c>
      <c r="AM223" s="242">
        <v>1</v>
      </c>
      <c r="AN223" s="253">
        <f t="shared" si="64"/>
        <v>2.765957446808514</v>
      </c>
      <c r="AO223" s="253">
        <f t="shared" si="65"/>
        <v>44.255319148936223</v>
      </c>
      <c r="AP223" s="253">
        <f t="shared" si="66"/>
        <v>8.6666666666666767</v>
      </c>
      <c r="AQ223" s="249">
        <f t="shared" si="67"/>
        <v>43780</v>
      </c>
      <c r="AR223" s="242"/>
      <c r="AS223" s="244"/>
    </row>
    <row r="224" spans="1:45" x14ac:dyDescent="0.25">
      <c r="A224" s="31">
        <v>758241</v>
      </c>
      <c r="B224" s="18" t="s">
        <v>232</v>
      </c>
      <c r="C224" s="18" t="s">
        <v>531</v>
      </c>
      <c r="D224" s="58">
        <v>55.18</v>
      </c>
      <c r="E224" s="57">
        <v>114.5</v>
      </c>
      <c r="F224" s="58">
        <v>241</v>
      </c>
      <c r="G224" s="261"/>
      <c r="H224" s="26"/>
      <c r="I224" s="26"/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/>
      <c r="P224" s="26"/>
      <c r="Q224" s="26"/>
      <c r="R224" s="26"/>
      <c r="S224" s="26"/>
      <c r="T224" s="260"/>
      <c r="U224" s="256">
        <f t="shared" si="56"/>
        <v>5</v>
      </c>
      <c r="V224" s="256">
        <v>3</v>
      </c>
      <c r="W224" s="260"/>
      <c r="X224" s="242">
        <f t="shared" si="57"/>
        <v>0</v>
      </c>
      <c r="Y224" s="247">
        <f t="shared" si="58"/>
        <v>0</v>
      </c>
      <c r="Z224" s="247">
        <f t="shared" si="52"/>
        <v>0</v>
      </c>
      <c r="AA224" s="242">
        <v>1</v>
      </c>
      <c r="AB224" s="242">
        <v>0</v>
      </c>
      <c r="AC224" s="243">
        <f t="shared" si="53"/>
        <v>1</v>
      </c>
      <c r="AD224" s="247" t="str">
        <f t="shared" si="68"/>
        <v>Not Sold</v>
      </c>
      <c r="AE224" s="247">
        <v>14</v>
      </c>
      <c r="AF224" s="247" t="str">
        <f t="shared" si="59"/>
        <v>-</v>
      </c>
      <c r="AG224" s="247">
        <f t="shared" si="60"/>
        <v>0</v>
      </c>
      <c r="AH224" s="248" t="str">
        <f t="shared" si="54"/>
        <v>Not Sold</v>
      </c>
      <c r="AI224" s="249">
        <f t="shared" si="55"/>
        <v>43660</v>
      </c>
      <c r="AJ224" s="249">
        <f t="shared" si="61"/>
        <v>43660</v>
      </c>
      <c r="AK224" s="253">
        <f t="shared" si="62"/>
        <v>0</v>
      </c>
      <c r="AL224" s="253">
        <f t="shared" si="63"/>
        <v>1</v>
      </c>
      <c r="AM224" s="242">
        <v>1</v>
      </c>
      <c r="AN224" s="253">
        <f t="shared" si="64"/>
        <v>0</v>
      </c>
      <c r="AO224" s="253">
        <f t="shared" si="65"/>
        <v>0</v>
      </c>
      <c r="AP224" s="253" t="str">
        <f t="shared" si="66"/>
        <v>-</v>
      </c>
      <c r="AQ224" s="249" t="str">
        <f t="shared" si="67"/>
        <v>-</v>
      </c>
      <c r="AR224" s="242"/>
      <c r="AS224" s="244"/>
    </row>
    <row r="225" spans="1:45" x14ac:dyDescent="0.25">
      <c r="A225" s="32">
        <v>758244</v>
      </c>
      <c r="B225" s="18" t="s">
        <v>233</v>
      </c>
      <c r="C225" s="18" t="s">
        <v>532</v>
      </c>
      <c r="D225" s="58">
        <v>18.32</v>
      </c>
      <c r="E225" s="57">
        <v>44.5</v>
      </c>
      <c r="F225" s="58">
        <v>94</v>
      </c>
      <c r="G225" s="261"/>
      <c r="H225" s="26"/>
      <c r="I225" s="26"/>
      <c r="J225" s="26">
        <v>0</v>
      </c>
      <c r="K225" s="26">
        <v>0</v>
      </c>
      <c r="L225" s="26">
        <v>0</v>
      </c>
      <c r="M225" s="26">
        <v>0</v>
      </c>
      <c r="N225" s="26">
        <v>0</v>
      </c>
      <c r="O225" s="26"/>
      <c r="P225" s="26"/>
      <c r="Q225" s="26"/>
      <c r="R225" s="26"/>
      <c r="S225" s="26"/>
      <c r="T225" s="260"/>
      <c r="U225" s="256">
        <f t="shared" si="56"/>
        <v>5</v>
      </c>
      <c r="V225" s="256">
        <v>3</v>
      </c>
      <c r="W225" s="260"/>
      <c r="X225" s="242">
        <f t="shared" si="57"/>
        <v>0</v>
      </c>
      <c r="Y225" s="247">
        <f t="shared" si="58"/>
        <v>0</v>
      </c>
      <c r="Z225" s="247">
        <f t="shared" si="52"/>
        <v>0</v>
      </c>
      <c r="AA225" s="242">
        <v>1</v>
      </c>
      <c r="AB225" s="242">
        <v>0</v>
      </c>
      <c r="AC225" s="243">
        <f t="shared" si="53"/>
        <v>1</v>
      </c>
      <c r="AD225" s="247" t="str">
        <f t="shared" si="68"/>
        <v>Not Sold</v>
      </c>
      <c r="AE225" s="247">
        <v>14</v>
      </c>
      <c r="AF225" s="247" t="str">
        <f t="shared" si="59"/>
        <v>-</v>
      </c>
      <c r="AG225" s="247">
        <f t="shared" si="60"/>
        <v>0</v>
      </c>
      <c r="AH225" s="248" t="str">
        <f t="shared" si="54"/>
        <v>Not Sold</v>
      </c>
      <c r="AI225" s="249">
        <f t="shared" si="55"/>
        <v>43660</v>
      </c>
      <c r="AJ225" s="249">
        <f t="shared" si="61"/>
        <v>43660</v>
      </c>
      <c r="AK225" s="253">
        <f t="shared" si="62"/>
        <v>0</v>
      </c>
      <c r="AL225" s="253">
        <f t="shared" si="63"/>
        <v>1</v>
      </c>
      <c r="AM225" s="242">
        <v>1</v>
      </c>
      <c r="AN225" s="253">
        <f t="shared" si="64"/>
        <v>0</v>
      </c>
      <c r="AO225" s="253">
        <f t="shared" si="65"/>
        <v>0</v>
      </c>
      <c r="AP225" s="253" t="str">
        <f t="shared" si="66"/>
        <v>-</v>
      </c>
      <c r="AQ225" s="249" t="str">
        <f t="shared" si="67"/>
        <v>-</v>
      </c>
      <c r="AR225" s="242"/>
      <c r="AS225" s="244"/>
    </row>
    <row r="226" spans="1:45" x14ac:dyDescent="0.25">
      <c r="A226" s="31">
        <v>758245</v>
      </c>
      <c r="B226" s="18" t="s">
        <v>234</v>
      </c>
      <c r="C226" s="18" t="s">
        <v>533</v>
      </c>
      <c r="D226" s="58">
        <v>18.32</v>
      </c>
      <c r="E226" s="57">
        <v>44.5</v>
      </c>
      <c r="F226" s="58">
        <v>94</v>
      </c>
      <c r="G226" s="261"/>
      <c r="H226" s="26"/>
      <c r="I226" s="26"/>
      <c r="J226" s="26">
        <v>0</v>
      </c>
      <c r="K226" s="26">
        <v>0</v>
      </c>
      <c r="L226" s="26">
        <v>0</v>
      </c>
      <c r="M226" s="26">
        <v>0</v>
      </c>
      <c r="N226" s="26">
        <v>0</v>
      </c>
      <c r="O226" s="26"/>
      <c r="P226" s="26"/>
      <c r="Q226" s="26"/>
      <c r="R226" s="26"/>
      <c r="S226" s="26"/>
      <c r="T226" s="260"/>
      <c r="U226" s="256">
        <f t="shared" si="56"/>
        <v>5</v>
      </c>
      <c r="V226" s="256">
        <v>3</v>
      </c>
      <c r="W226" s="260"/>
      <c r="X226" s="242">
        <f t="shared" si="57"/>
        <v>0</v>
      </c>
      <c r="Y226" s="247">
        <f t="shared" si="58"/>
        <v>0</v>
      </c>
      <c r="Z226" s="247">
        <f t="shared" si="52"/>
        <v>0</v>
      </c>
      <c r="AA226" s="242">
        <v>1</v>
      </c>
      <c r="AB226" s="242">
        <v>0</v>
      </c>
      <c r="AC226" s="243">
        <f t="shared" si="53"/>
        <v>1</v>
      </c>
      <c r="AD226" s="247" t="str">
        <f t="shared" si="68"/>
        <v>Not Sold</v>
      </c>
      <c r="AE226" s="247">
        <v>14</v>
      </c>
      <c r="AF226" s="247" t="str">
        <f t="shared" si="59"/>
        <v>-</v>
      </c>
      <c r="AG226" s="247">
        <f t="shared" si="60"/>
        <v>0</v>
      </c>
      <c r="AH226" s="248" t="str">
        <f t="shared" si="54"/>
        <v>Not Sold</v>
      </c>
      <c r="AI226" s="249">
        <f t="shared" si="55"/>
        <v>43660</v>
      </c>
      <c r="AJ226" s="249">
        <f t="shared" si="61"/>
        <v>43660</v>
      </c>
      <c r="AK226" s="253">
        <f t="shared" si="62"/>
        <v>0</v>
      </c>
      <c r="AL226" s="253">
        <f t="shared" si="63"/>
        <v>1</v>
      </c>
      <c r="AM226" s="242">
        <v>1</v>
      </c>
      <c r="AN226" s="253">
        <f t="shared" si="64"/>
        <v>0</v>
      </c>
      <c r="AO226" s="253">
        <f t="shared" si="65"/>
        <v>0</v>
      </c>
      <c r="AP226" s="253" t="str">
        <f t="shared" si="66"/>
        <v>-</v>
      </c>
      <c r="AQ226" s="249" t="str">
        <f t="shared" si="67"/>
        <v>-</v>
      </c>
      <c r="AR226" s="242"/>
      <c r="AS226" s="244"/>
    </row>
    <row r="227" spans="1:45" x14ac:dyDescent="0.25">
      <c r="A227" s="31">
        <v>762676</v>
      </c>
      <c r="B227" s="18" t="s">
        <v>240</v>
      </c>
      <c r="C227" s="18" t="s">
        <v>534</v>
      </c>
      <c r="D227" s="58">
        <v>107.83999999999989</v>
      </c>
      <c r="E227" s="57">
        <v>125</v>
      </c>
      <c r="F227" s="58">
        <v>259</v>
      </c>
      <c r="G227" s="261"/>
      <c r="H227" s="26"/>
      <c r="I227" s="26"/>
      <c r="J227" s="26"/>
      <c r="K227" s="26"/>
      <c r="L227" s="26">
        <v>0</v>
      </c>
      <c r="M227" s="26">
        <v>0</v>
      </c>
      <c r="N227" s="26">
        <v>0</v>
      </c>
      <c r="O227" s="26"/>
      <c r="P227" s="26"/>
      <c r="Q227" s="26"/>
      <c r="R227" s="26"/>
      <c r="S227" s="26"/>
      <c r="T227" s="260"/>
      <c r="U227" s="256">
        <f t="shared" si="56"/>
        <v>3</v>
      </c>
      <c r="V227" s="256">
        <v>3</v>
      </c>
      <c r="W227" s="260"/>
      <c r="X227" s="242">
        <f t="shared" si="57"/>
        <v>0</v>
      </c>
      <c r="Y227" s="247">
        <f t="shared" si="58"/>
        <v>0</v>
      </c>
      <c r="Z227" s="247">
        <f t="shared" si="52"/>
        <v>0</v>
      </c>
      <c r="AA227" s="242">
        <v>1</v>
      </c>
      <c r="AB227" s="242">
        <v>0</v>
      </c>
      <c r="AC227" s="243">
        <f t="shared" si="53"/>
        <v>1</v>
      </c>
      <c r="AD227" s="247" t="str">
        <f t="shared" si="68"/>
        <v>Not Sold</v>
      </c>
      <c r="AE227" s="247">
        <v>14</v>
      </c>
      <c r="AF227" s="247" t="str">
        <f t="shared" si="59"/>
        <v>-</v>
      </c>
      <c r="AG227" s="247">
        <f t="shared" si="60"/>
        <v>0</v>
      </c>
      <c r="AH227" s="248" t="str">
        <f t="shared" si="54"/>
        <v>Not Sold</v>
      </c>
      <c r="AI227" s="249">
        <f t="shared" si="55"/>
        <v>43660</v>
      </c>
      <c r="AJ227" s="249">
        <f t="shared" si="61"/>
        <v>43660</v>
      </c>
      <c r="AK227" s="253">
        <f t="shared" si="62"/>
        <v>0</v>
      </c>
      <c r="AL227" s="253">
        <f t="shared" si="63"/>
        <v>1</v>
      </c>
      <c r="AM227" s="242">
        <v>1</v>
      </c>
      <c r="AN227" s="253">
        <f t="shared" si="64"/>
        <v>0</v>
      </c>
      <c r="AO227" s="253">
        <f t="shared" si="65"/>
        <v>0</v>
      </c>
      <c r="AP227" s="253" t="str">
        <f t="shared" si="66"/>
        <v>-</v>
      </c>
      <c r="AQ227" s="249" t="str">
        <f t="shared" si="67"/>
        <v>-</v>
      </c>
      <c r="AR227" s="242"/>
      <c r="AS227" s="244"/>
    </row>
    <row r="228" spans="1:45" x14ac:dyDescent="0.25">
      <c r="A228" s="31">
        <v>762677</v>
      </c>
      <c r="B228" s="18" t="s">
        <v>241</v>
      </c>
      <c r="C228" s="18" t="s">
        <v>535</v>
      </c>
      <c r="D228" s="58">
        <v>21.070000000000007</v>
      </c>
      <c r="E228" s="57">
        <v>45</v>
      </c>
      <c r="F228" s="58">
        <v>89</v>
      </c>
      <c r="G228" s="261"/>
      <c r="H228" s="26"/>
      <c r="I228" s="26"/>
      <c r="J228" s="26"/>
      <c r="K228" s="26"/>
      <c r="L228" s="26">
        <v>0</v>
      </c>
      <c r="M228" s="26">
        <v>9</v>
      </c>
      <c r="N228" s="26">
        <v>11</v>
      </c>
      <c r="O228" s="26"/>
      <c r="P228" s="26"/>
      <c r="Q228" s="26"/>
      <c r="R228" s="26"/>
      <c r="S228" s="26"/>
      <c r="T228" s="260"/>
      <c r="U228" s="256">
        <f t="shared" si="56"/>
        <v>3</v>
      </c>
      <c r="V228" s="256">
        <v>3</v>
      </c>
      <c r="W228" s="260"/>
      <c r="X228" s="242">
        <f t="shared" si="57"/>
        <v>20</v>
      </c>
      <c r="Y228" s="247">
        <f t="shared" si="58"/>
        <v>0.24691358024691357</v>
      </c>
      <c r="Z228" s="247">
        <f t="shared" si="52"/>
        <v>7.4074074074074066</v>
      </c>
      <c r="AA228" s="242">
        <v>1</v>
      </c>
      <c r="AB228" s="242">
        <v>22</v>
      </c>
      <c r="AC228" s="243">
        <f t="shared" si="53"/>
        <v>23</v>
      </c>
      <c r="AD228" s="247">
        <f t="shared" si="68"/>
        <v>93.15</v>
      </c>
      <c r="AE228" s="247">
        <v>14</v>
      </c>
      <c r="AF228" s="247">
        <f t="shared" si="59"/>
        <v>79.150000000000006</v>
      </c>
      <c r="AG228" s="247">
        <f t="shared" si="60"/>
        <v>29.629629629629626</v>
      </c>
      <c r="AH228" s="248">
        <f t="shared" si="54"/>
        <v>43739.15</v>
      </c>
      <c r="AI228" s="249">
        <f t="shared" si="55"/>
        <v>43660</v>
      </c>
      <c r="AJ228" s="249">
        <f t="shared" si="61"/>
        <v>43739.15</v>
      </c>
      <c r="AK228" s="253">
        <f t="shared" si="62"/>
        <v>3.4567901234567899</v>
      </c>
      <c r="AL228" s="253">
        <f t="shared" si="63"/>
        <v>19.543209876543209</v>
      </c>
      <c r="AM228" s="242">
        <v>1</v>
      </c>
      <c r="AN228" s="253">
        <f t="shared" si="64"/>
        <v>10.086419753086417</v>
      </c>
      <c r="AO228" s="253">
        <f t="shared" si="65"/>
        <v>212.5208641975309</v>
      </c>
      <c r="AP228" s="253">
        <f t="shared" si="66"/>
        <v>40.849999999999994</v>
      </c>
      <c r="AQ228" s="249">
        <f t="shared" si="67"/>
        <v>43780</v>
      </c>
      <c r="AR228" s="242"/>
      <c r="AS228" s="244"/>
    </row>
    <row r="229" spans="1:45" x14ac:dyDescent="0.25">
      <c r="A229" s="31">
        <v>762678</v>
      </c>
      <c r="B229" s="18" t="s">
        <v>242</v>
      </c>
      <c r="C229" s="18" t="s">
        <v>536</v>
      </c>
      <c r="D229" s="58">
        <v>14.404375000000011</v>
      </c>
      <c r="E229" s="57">
        <v>40</v>
      </c>
      <c r="F229" s="58">
        <v>79</v>
      </c>
      <c r="G229" s="261"/>
      <c r="H229" s="26"/>
      <c r="I229" s="26"/>
      <c r="J229" s="26"/>
      <c r="K229" s="26"/>
      <c r="L229" s="26">
        <v>0</v>
      </c>
      <c r="M229" s="26">
        <v>3</v>
      </c>
      <c r="N229" s="26">
        <v>1</v>
      </c>
      <c r="O229" s="26"/>
      <c r="P229" s="26"/>
      <c r="Q229" s="26"/>
      <c r="R229" s="26"/>
      <c r="S229" s="26"/>
      <c r="T229" s="260"/>
      <c r="U229" s="256">
        <f t="shared" si="56"/>
        <v>3</v>
      </c>
      <c r="V229" s="256">
        <v>3</v>
      </c>
      <c r="W229" s="260"/>
      <c r="X229" s="242">
        <f t="shared" si="57"/>
        <v>4</v>
      </c>
      <c r="Y229" s="247">
        <f t="shared" si="58"/>
        <v>4.9382716049382713E-2</v>
      </c>
      <c r="Z229" s="247">
        <f t="shared" si="52"/>
        <v>1.4814814814814814</v>
      </c>
      <c r="AA229" s="242">
        <v>1</v>
      </c>
      <c r="AB229" s="242">
        <v>10</v>
      </c>
      <c r="AC229" s="243">
        <f t="shared" si="53"/>
        <v>11</v>
      </c>
      <c r="AD229" s="247">
        <f t="shared" si="68"/>
        <v>222.75</v>
      </c>
      <c r="AE229" s="247">
        <v>14</v>
      </c>
      <c r="AF229" s="247">
        <f t="shared" si="59"/>
        <v>208.75</v>
      </c>
      <c r="AG229" s="247">
        <f t="shared" si="60"/>
        <v>5.9259259259259256</v>
      </c>
      <c r="AH229" s="248">
        <f t="shared" si="54"/>
        <v>43868.75</v>
      </c>
      <c r="AI229" s="249">
        <f t="shared" si="55"/>
        <v>43660</v>
      </c>
      <c r="AJ229" s="249">
        <f t="shared" si="61"/>
        <v>43868.75</v>
      </c>
      <c r="AK229" s="253">
        <f t="shared" si="62"/>
        <v>0.69135802469135799</v>
      </c>
      <c r="AL229" s="253">
        <f t="shared" si="63"/>
        <v>10.308641975308642</v>
      </c>
      <c r="AM229" s="242">
        <v>1</v>
      </c>
      <c r="AN229" s="253">
        <f t="shared" si="64"/>
        <v>0</v>
      </c>
      <c r="AO229" s="253">
        <f t="shared" si="65"/>
        <v>0</v>
      </c>
      <c r="AP229" s="253">
        <f t="shared" si="66"/>
        <v>0</v>
      </c>
      <c r="AQ229" s="249">
        <f t="shared" si="67"/>
        <v>43868.75</v>
      </c>
      <c r="AR229" s="242"/>
      <c r="AS229" s="244"/>
    </row>
    <row r="230" spans="1:45" x14ac:dyDescent="0.25">
      <c r="A230" s="31">
        <v>762679</v>
      </c>
      <c r="B230" s="18" t="s">
        <v>243</v>
      </c>
      <c r="C230" s="18" t="s">
        <v>537</v>
      </c>
      <c r="D230" s="58">
        <v>14.390000000000038</v>
      </c>
      <c r="E230" s="57">
        <v>40</v>
      </c>
      <c r="F230" s="58">
        <v>79</v>
      </c>
      <c r="G230" s="261"/>
      <c r="H230" s="26"/>
      <c r="I230" s="26"/>
      <c r="J230" s="26"/>
      <c r="K230" s="26"/>
      <c r="L230" s="26">
        <v>5</v>
      </c>
      <c r="M230" s="26">
        <v>10</v>
      </c>
      <c r="N230" s="26">
        <v>3</v>
      </c>
      <c r="O230" s="26"/>
      <c r="P230" s="26"/>
      <c r="Q230" s="26"/>
      <c r="R230" s="26"/>
      <c r="S230" s="26"/>
      <c r="T230" s="260"/>
      <c r="U230" s="256">
        <f t="shared" si="56"/>
        <v>3</v>
      </c>
      <c r="V230" s="256">
        <v>3</v>
      </c>
      <c r="W230" s="260"/>
      <c r="X230" s="242">
        <f t="shared" si="57"/>
        <v>18</v>
      </c>
      <c r="Y230" s="247">
        <f t="shared" si="58"/>
        <v>0.22222222222222221</v>
      </c>
      <c r="Z230" s="247">
        <f t="shared" ref="Z230:Z239" si="69">Y230*30</f>
        <v>6.6666666666666661</v>
      </c>
      <c r="AA230" s="242">
        <v>1</v>
      </c>
      <c r="AB230" s="242">
        <v>39</v>
      </c>
      <c r="AC230" s="243">
        <f t="shared" ref="AC230:AC239" si="70">AA230+AB230</f>
        <v>40</v>
      </c>
      <c r="AD230" s="247">
        <f t="shared" si="68"/>
        <v>180</v>
      </c>
      <c r="AE230" s="247">
        <v>14</v>
      </c>
      <c r="AF230" s="247">
        <f t="shared" si="59"/>
        <v>166</v>
      </c>
      <c r="AG230" s="247">
        <f t="shared" si="60"/>
        <v>26.666666666666664</v>
      </c>
      <c r="AH230" s="248">
        <f t="shared" si="54"/>
        <v>43826</v>
      </c>
      <c r="AI230" s="249">
        <f t="shared" si="55"/>
        <v>43660</v>
      </c>
      <c r="AJ230" s="249">
        <f t="shared" si="61"/>
        <v>43826</v>
      </c>
      <c r="AK230" s="253">
        <f t="shared" si="62"/>
        <v>3.1111111111111107</v>
      </c>
      <c r="AL230" s="253">
        <f t="shared" si="63"/>
        <v>36.888888888888886</v>
      </c>
      <c r="AM230" s="242">
        <v>1</v>
      </c>
      <c r="AN230" s="253">
        <f t="shared" si="64"/>
        <v>0</v>
      </c>
      <c r="AO230" s="253">
        <f t="shared" si="65"/>
        <v>0</v>
      </c>
      <c r="AP230" s="253">
        <f t="shared" si="66"/>
        <v>0</v>
      </c>
      <c r="AQ230" s="249">
        <f t="shared" si="67"/>
        <v>43826</v>
      </c>
      <c r="AR230" s="242"/>
      <c r="AS230" s="244"/>
    </row>
    <row r="231" spans="1:45" x14ac:dyDescent="0.25">
      <c r="A231" s="31">
        <v>762680</v>
      </c>
      <c r="B231" s="18" t="s">
        <v>244</v>
      </c>
      <c r="C231" s="18" t="s">
        <v>538</v>
      </c>
      <c r="D231" s="58">
        <v>14.39000000000002</v>
      </c>
      <c r="E231" s="57">
        <v>40</v>
      </c>
      <c r="F231" s="58">
        <v>79</v>
      </c>
      <c r="G231" s="261"/>
      <c r="H231" s="26"/>
      <c r="I231" s="26"/>
      <c r="J231" s="26"/>
      <c r="K231" s="26"/>
      <c r="L231" s="26">
        <v>0</v>
      </c>
      <c r="M231" s="26">
        <v>4</v>
      </c>
      <c r="N231" s="26">
        <v>3</v>
      </c>
      <c r="O231" s="26"/>
      <c r="P231" s="26"/>
      <c r="Q231" s="26"/>
      <c r="R231" s="26"/>
      <c r="S231" s="26"/>
      <c r="T231" s="260"/>
      <c r="U231" s="256">
        <f t="shared" si="56"/>
        <v>3</v>
      </c>
      <c r="V231" s="256">
        <v>3</v>
      </c>
      <c r="W231" s="260"/>
      <c r="X231" s="242">
        <f t="shared" si="57"/>
        <v>7</v>
      </c>
      <c r="Y231" s="247">
        <f t="shared" si="58"/>
        <v>8.6419753086419748E-2</v>
      </c>
      <c r="Z231" s="247">
        <f t="shared" si="69"/>
        <v>2.5925925925925926</v>
      </c>
      <c r="AA231" s="242">
        <v>1</v>
      </c>
      <c r="AB231" s="242">
        <v>5</v>
      </c>
      <c r="AC231" s="243">
        <f t="shared" si="70"/>
        <v>6</v>
      </c>
      <c r="AD231" s="247">
        <f t="shared" si="68"/>
        <v>69.428571428571431</v>
      </c>
      <c r="AE231" s="247">
        <v>14</v>
      </c>
      <c r="AF231" s="247">
        <f t="shared" si="59"/>
        <v>55.428571428571431</v>
      </c>
      <c r="AG231" s="247">
        <f t="shared" si="60"/>
        <v>10.37037037037037</v>
      </c>
      <c r="AH231" s="248">
        <f t="shared" si="54"/>
        <v>43715.428571428572</v>
      </c>
      <c r="AI231" s="249">
        <f t="shared" si="55"/>
        <v>43660</v>
      </c>
      <c r="AJ231" s="249">
        <f t="shared" si="61"/>
        <v>43715.428571428572</v>
      </c>
      <c r="AK231" s="253">
        <f t="shared" si="62"/>
        <v>1.2098765432098766</v>
      </c>
      <c r="AL231" s="253">
        <f t="shared" si="63"/>
        <v>4.7901234567901234</v>
      </c>
      <c r="AM231" s="242">
        <v>1</v>
      </c>
      <c r="AN231" s="253">
        <f t="shared" si="64"/>
        <v>5.5802469135802468</v>
      </c>
      <c r="AO231" s="253">
        <f t="shared" si="65"/>
        <v>80.299753086419869</v>
      </c>
      <c r="AP231" s="253">
        <f t="shared" si="66"/>
        <v>64.571428571428569</v>
      </c>
      <c r="AQ231" s="249">
        <f t="shared" si="67"/>
        <v>43780</v>
      </c>
      <c r="AR231" s="242"/>
      <c r="AS231" s="244"/>
    </row>
    <row r="232" spans="1:45" x14ac:dyDescent="0.25">
      <c r="A232" s="31">
        <v>762681</v>
      </c>
      <c r="B232" s="18" t="s">
        <v>245</v>
      </c>
      <c r="C232" s="18" t="s">
        <v>539</v>
      </c>
      <c r="D232" s="58">
        <v>8.43</v>
      </c>
      <c r="E232" s="57">
        <v>30</v>
      </c>
      <c r="F232" s="58">
        <v>59</v>
      </c>
      <c r="G232" s="261"/>
      <c r="H232" s="26"/>
      <c r="I232" s="26"/>
      <c r="J232" s="26"/>
      <c r="K232" s="26"/>
      <c r="L232" s="26">
        <v>5</v>
      </c>
      <c r="M232" s="26">
        <v>5</v>
      </c>
      <c r="N232" s="26">
        <v>4</v>
      </c>
      <c r="O232" s="26"/>
      <c r="P232" s="26"/>
      <c r="Q232" s="26"/>
      <c r="R232" s="26"/>
      <c r="S232" s="26"/>
      <c r="T232" s="260"/>
      <c r="U232" s="256">
        <f t="shared" si="56"/>
        <v>3</v>
      </c>
      <c r="V232" s="256">
        <v>3</v>
      </c>
      <c r="W232" s="260"/>
      <c r="X232" s="242">
        <f t="shared" si="57"/>
        <v>14</v>
      </c>
      <c r="Y232" s="247">
        <f t="shared" si="58"/>
        <v>0.1728395061728395</v>
      </c>
      <c r="Z232" s="247">
        <f t="shared" si="69"/>
        <v>5.1851851851851851</v>
      </c>
      <c r="AA232" s="242">
        <v>1</v>
      </c>
      <c r="AB232" s="242">
        <v>21</v>
      </c>
      <c r="AC232" s="243">
        <f t="shared" si="70"/>
        <v>22</v>
      </c>
      <c r="AD232" s="247">
        <f t="shared" si="68"/>
        <v>127.28571428571429</v>
      </c>
      <c r="AE232" s="247">
        <v>14</v>
      </c>
      <c r="AF232" s="247">
        <f t="shared" si="59"/>
        <v>113.28571428571429</v>
      </c>
      <c r="AG232" s="247">
        <f t="shared" si="60"/>
        <v>20.74074074074074</v>
      </c>
      <c r="AH232" s="248">
        <f t="shared" si="54"/>
        <v>43773.285714285717</v>
      </c>
      <c r="AI232" s="249">
        <f t="shared" si="55"/>
        <v>43660</v>
      </c>
      <c r="AJ232" s="249">
        <f t="shared" si="61"/>
        <v>43773.285714285717</v>
      </c>
      <c r="AK232" s="253">
        <f t="shared" si="62"/>
        <v>2.4197530864197532</v>
      </c>
      <c r="AL232" s="253">
        <f t="shared" si="63"/>
        <v>19.580246913580247</v>
      </c>
      <c r="AM232" s="242">
        <v>1</v>
      </c>
      <c r="AN232" s="253">
        <f t="shared" si="64"/>
        <v>1.1604938271604937</v>
      </c>
      <c r="AO232" s="253">
        <f t="shared" si="65"/>
        <v>9.7829629629629604</v>
      </c>
      <c r="AP232" s="253">
        <f t="shared" si="66"/>
        <v>6.7142857142857135</v>
      </c>
      <c r="AQ232" s="249">
        <f t="shared" si="67"/>
        <v>43780</v>
      </c>
      <c r="AR232" s="242"/>
      <c r="AS232" s="244"/>
    </row>
    <row r="233" spans="1:45" x14ac:dyDescent="0.25">
      <c r="A233" s="31">
        <v>762682</v>
      </c>
      <c r="B233" s="18" t="s">
        <v>246</v>
      </c>
      <c r="C233" s="18" t="s">
        <v>540</v>
      </c>
      <c r="D233" s="58">
        <v>8.43</v>
      </c>
      <c r="E233" s="57">
        <v>30</v>
      </c>
      <c r="F233" s="58">
        <v>29</v>
      </c>
      <c r="G233" s="261"/>
      <c r="H233" s="26"/>
      <c r="I233" s="26"/>
      <c r="J233" s="26"/>
      <c r="K233" s="26"/>
      <c r="L233" s="26">
        <v>2</v>
      </c>
      <c r="M233" s="26">
        <v>6</v>
      </c>
      <c r="N233" s="26">
        <v>9</v>
      </c>
      <c r="O233" s="26"/>
      <c r="P233" s="26"/>
      <c r="Q233" s="26"/>
      <c r="R233" s="26"/>
      <c r="S233" s="26"/>
      <c r="T233" s="260"/>
      <c r="U233" s="256">
        <f t="shared" si="56"/>
        <v>3</v>
      </c>
      <c r="V233" s="256">
        <v>3</v>
      </c>
      <c r="W233" s="260"/>
      <c r="X233" s="242">
        <f t="shared" si="57"/>
        <v>17</v>
      </c>
      <c r="Y233" s="247">
        <f t="shared" si="58"/>
        <v>0.20987654320987653</v>
      </c>
      <c r="Z233" s="247">
        <f t="shared" si="69"/>
        <v>6.2962962962962958</v>
      </c>
      <c r="AA233" s="242">
        <v>1</v>
      </c>
      <c r="AB233" s="242">
        <v>20</v>
      </c>
      <c r="AC233" s="243">
        <f t="shared" si="70"/>
        <v>21</v>
      </c>
      <c r="AD233" s="247">
        <f t="shared" si="68"/>
        <v>100.05882352941177</v>
      </c>
      <c r="AE233" s="247">
        <v>14</v>
      </c>
      <c r="AF233" s="247">
        <f t="shared" si="59"/>
        <v>86.058823529411768</v>
      </c>
      <c r="AG233" s="247">
        <f t="shared" si="60"/>
        <v>25.185185185185183</v>
      </c>
      <c r="AH233" s="248">
        <f t="shared" si="54"/>
        <v>43746.058823529413</v>
      </c>
      <c r="AI233" s="249">
        <f t="shared" si="55"/>
        <v>43660</v>
      </c>
      <c r="AJ233" s="249">
        <f t="shared" si="61"/>
        <v>43746.058823529413</v>
      </c>
      <c r="AK233" s="253">
        <f t="shared" si="62"/>
        <v>2.9382716049382713</v>
      </c>
      <c r="AL233" s="253">
        <f t="shared" si="63"/>
        <v>18.061728395061728</v>
      </c>
      <c r="AM233" s="242">
        <v>1</v>
      </c>
      <c r="AN233" s="253">
        <f t="shared" si="64"/>
        <v>7.1234567901234556</v>
      </c>
      <c r="AO233" s="253">
        <f t="shared" si="65"/>
        <v>60.050740740740729</v>
      </c>
      <c r="AP233" s="253">
        <f t="shared" si="66"/>
        <v>33.941176470588232</v>
      </c>
      <c r="AQ233" s="249">
        <f t="shared" si="67"/>
        <v>43780</v>
      </c>
      <c r="AR233" s="242"/>
      <c r="AS233" s="244"/>
    </row>
    <row r="234" spans="1:45" x14ac:dyDescent="0.25">
      <c r="A234" s="31">
        <v>762683</v>
      </c>
      <c r="B234" s="18" t="s">
        <v>247</v>
      </c>
      <c r="C234" s="18" t="s">
        <v>541</v>
      </c>
      <c r="D234" s="58">
        <v>13.44</v>
      </c>
      <c r="E234" s="57">
        <v>45</v>
      </c>
      <c r="F234" s="58">
        <v>89</v>
      </c>
      <c r="G234" s="261"/>
      <c r="H234" s="26"/>
      <c r="I234" s="26"/>
      <c r="J234" s="26"/>
      <c r="K234" s="26"/>
      <c r="L234" s="26">
        <v>11</v>
      </c>
      <c r="M234" s="26">
        <v>17</v>
      </c>
      <c r="N234" s="26">
        <v>10</v>
      </c>
      <c r="O234" s="26"/>
      <c r="P234" s="26"/>
      <c r="Q234" s="26"/>
      <c r="R234" s="26"/>
      <c r="S234" s="26"/>
      <c r="T234" s="260"/>
      <c r="U234" s="256">
        <f t="shared" si="56"/>
        <v>3</v>
      </c>
      <c r="V234" s="256">
        <v>3</v>
      </c>
      <c r="W234" s="260"/>
      <c r="X234" s="242">
        <f t="shared" si="57"/>
        <v>38</v>
      </c>
      <c r="Y234" s="247">
        <f t="shared" si="58"/>
        <v>0.46913580246913578</v>
      </c>
      <c r="Z234" s="247">
        <f t="shared" si="69"/>
        <v>14.074074074074073</v>
      </c>
      <c r="AA234" s="242">
        <v>1</v>
      </c>
      <c r="AB234" s="242">
        <v>43</v>
      </c>
      <c r="AC234" s="243">
        <f t="shared" si="70"/>
        <v>44</v>
      </c>
      <c r="AD234" s="247">
        <f t="shared" si="68"/>
        <v>93.789473684210535</v>
      </c>
      <c r="AE234" s="247">
        <v>14</v>
      </c>
      <c r="AF234" s="247">
        <f t="shared" si="59"/>
        <v>79.789473684210535</v>
      </c>
      <c r="AG234" s="247">
        <f t="shared" si="60"/>
        <v>56.296296296296291</v>
      </c>
      <c r="AH234" s="248">
        <f t="shared" si="54"/>
        <v>43739.789473684214</v>
      </c>
      <c r="AI234" s="249">
        <f t="shared" si="55"/>
        <v>43660</v>
      </c>
      <c r="AJ234" s="249">
        <f t="shared" si="61"/>
        <v>43739.789473684214</v>
      </c>
      <c r="AK234" s="253">
        <f t="shared" si="62"/>
        <v>6.5679012345679011</v>
      </c>
      <c r="AL234" s="253">
        <f t="shared" si="63"/>
        <v>37.432098765432102</v>
      </c>
      <c r="AM234" s="242">
        <v>1</v>
      </c>
      <c r="AN234" s="253">
        <f t="shared" si="64"/>
        <v>18.864197530864189</v>
      </c>
      <c r="AO234" s="253">
        <f t="shared" si="65"/>
        <v>253.53481481481469</v>
      </c>
      <c r="AP234" s="253">
        <f t="shared" si="66"/>
        <v>40.210526315789458</v>
      </c>
      <c r="AQ234" s="249">
        <f t="shared" si="67"/>
        <v>43780</v>
      </c>
      <c r="AR234" s="242"/>
      <c r="AS234" s="244"/>
    </row>
    <row r="235" spans="1:45" x14ac:dyDescent="0.25">
      <c r="A235" s="31">
        <v>766138</v>
      </c>
      <c r="B235" s="18" t="s">
        <v>309</v>
      </c>
      <c r="C235" s="18" t="s">
        <v>542</v>
      </c>
      <c r="D235" s="58">
        <v>51.18</v>
      </c>
      <c r="E235" s="57">
        <v>95</v>
      </c>
      <c r="F235" s="58">
        <v>199</v>
      </c>
      <c r="G235" s="261"/>
      <c r="H235" s="26"/>
      <c r="I235" s="26"/>
      <c r="J235" s="26"/>
      <c r="K235" s="26"/>
      <c r="L235" s="26"/>
      <c r="M235" s="26"/>
      <c r="N235" s="26">
        <v>3</v>
      </c>
      <c r="O235" s="26"/>
      <c r="P235" s="26"/>
      <c r="Q235" s="26"/>
      <c r="R235" s="26"/>
      <c r="S235" s="26"/>
      <c r="T235" s="260"/>
      <c r="U235" s="256">
        <f t="shared" si="56"/>
        <v>1</v>
      </c>
      <c r="V235" s="256">
        <v>3</v>
      </c>
      <c r="W235" s="260"/>
      <c r="X235" s="242">
        <f t="shared" si="57"/>
        <v>3</v>
      </c>
      <c r="Y235" s="247">
        <f t="shared" si="58"/>
        <v>0.14285714285714285</v>
      </c>
      <c r="Z235" s="247">
        <f t="shared" si="69"/>
        <v>4.2857142857142856</v>
      </c>
      <c r="AA235" s="242">
        <v>1</v>
      </c>
      <c r="AB235" s="242">
        <v>5</v>
      </c>
      <c r="AC235" s="243">
        <f t="shared" si="70"/>
        <v>6</v>
      </c>
      <c r="AD235" s="247">
        <f t="shared" si="68"/>
        <v>42</v>
      </c>
      <c r="AE235" s="247">
        <v>14</v>
      </c>
      <c r="AF235" s="247">
        <f t="shared" si="59"/>
        <v>28</v>
      </c>
      <c r="AG235" s="247">
        <f t="shared" si="60"/>
        <v>17.142857142857142</v>
      </c>
      <c r="AH235" s="248">
        <f t="shared" si="54"/>
        <v>43688</v>
      </c>
      <c r="AI235" s="249">
        <f t="shared" si="55"/>
        <v>43660</v>
      </c>
      <c r="AJ235" s="249">
        <f t="shared" si="61"/>
        <v>43688</v>
      </c>
      <c r="AK235" s="253">
        <f t="shared" si="62"/>
        <v>2</v>
      </c>
      <c r="AL235" s="253">
        <f t="shared" si="63"/>
        <v>4</v>
      </c>
      <c r="AM235" s="242">
        <v>1</v>
      </c>
      <c r="AN235" s="253">
        <f t="shared" si="64"/>
        <v>13.142857142857142</v>
      </c>
      <c r="AO235" s="253">
        <f t="shared" si="65"/>
        <v>672.6514285714286</v>
      </c>
      <c r="AP235" s="253">
        <f t="shared" si="66"/>
        <v>92</v>
      </c>
      <c r="AQ235" s="249">
        <f t="shared" si="67"/>
        <v>43780</v>
      </c>
      <c r="AR235" s="242"/>
      <c r="AS235" s="244"/>
    </row>
    <row r="236" spans="1:45" x14ac:dyDescent="0.25">
      <c r="A236" s="31">
        <v>766139</v>
      </c>
      <c r="B236" s="18" t="s">
        <v>310</v>
      </c>
      <c r="C236" s="18" t="s">
        <v>543</v>
      </c>
      <c r="D236" s="58">
        <v>55.169999999999845</v>
      </c>
      <c r="E236" s="57">
        <v>95</v>
      </c>
      <c r="F236" s="58">
        <v>199</v>
      </c>
      <c r="G236" s="261"/>
      <c r="H236" s="26"/>
      <c r="I236" s="26"/>
      <c r="J236" s="26"/>
      <c r="K236" s="26"/>
      <c r="L236" s="26"/>
      <c r="M236" s="26"/>
      <c r="N236" s="26">
        <v>5</v>
      </c>
      <c r="O236" s="26"/>
      <c r="P236" s="26"/>
      <c r="Q236" s="26"/>
      <c r="R236" s="26"/>
      <c r="S236" s="26"/>
      <c r="T236" s="260"/>
      <c r="U236" s="256">
        <f t="shared" si="56"/>
        <v>1</v>
      </c>
      <c r="V236" s="256">
        <v>3</v>
      </c>
      <c r="W236" s="260"/>
      <c r="X236" s="242">
        <f t="shared" ref="X236:X239" si="71">SUM(H236:S236)</f>
        <v>5</v>
      </c>
      <c r="Y236" s="247">
        <f t="shared" si="58"/>
        <v>0.23809523809523808</v>
      </c>
      <c r="Z236" s="247">
        <f t="shared" si="69"/>
        <v>7.1428571428571423</v>
      </c>
      <c r="AA236" s="242">
        <v>1</v>
      </c>
      <c r="AB236" s="242">
        <v>6</v>
      </c>
      <c r="AC236" s="243">
        <f t="shared" si="70"/>
        <v>7</v>
      </c>
      <c r="AD236" s="247">
        <f t="shared" si="68"/>
        <v>29.400000000000002</v>
      </c>
      <c r="AE236" s="247">
        <v>14</v>
      </c>
      <c r="AF236" s="247">
        <f t="shared" si="59"/>
        <v>15.400000000000002</v>
      </c>
      <c r="AG236" s="247">
        <f t="shared" si="60"/>
        <v>28.571428571428569</v>
      </c>
      <c r="AH236" s="248">
        <f t="shared" si="54"/>
        <v>43675.4</v>
      </c>
      <c r="AI236" s="249">
        <f t="shared" si="55"/>
        <v>43660</v>
      </c>
      <c r="AJ236" s="249">
        <f t="shared" si="61"/>
        <v>43675.4</v>
      </c>
      <c r="AK236" s="253">
        <f t="shared" si="62"/>
        <v>3.333333333333333</v>
      </c>
      <c r="AL236" s="253">
        <f t="shared" si="63"/>
        <v>3.666666666666667</v>
      </c>
      <c r="AM236" s="242">
        <v>1</v>
      </c>
      <c r="AN236" s="253">
        <f t="shared" si="64"/>
        <v>24.904761904761902</v>
      </c>
      <c r="AO236" s="253">
        <f t="shared" si="65"/>
        <v>1373.9957142857102</v>
      </c>
      <c r="AP236" s="253">
        <f t="shared" si="66"/>
        <v>104.6</v>
      </c>
      <c r="AQ236" s="249">
        <f t="shared" si="67"/>
        <v>43780</v>
      </c>
      <c r="AR236" s="242"/>
      <c r="AS236" s="244"/>
    </row>
    <row r="237" spans="1:45" x14ac:dyDescent="0.25">
      <c r="A237" s="31">
        <v>766140</v>
      </c>
      <c r="B237" s="18" t="s">
        <v>311</v>
      </c>
      <c r="C237" s="18" t="s">
        <v>544</v>
      </c>
      <c r="D237" s="58">
        <v>28.962539682539674</v>
      </c>
      <c r="E237" s="57">
        <v>65</v>
      </c>
      <c r="F237" s="58">
        <v>139</v>
      </c>
      <c r="G237" s="261"/>
      <c r="H237" s="26"/>
      <c r="I237" s="26"/>
      <c r="J237" s="26"/>
      <c r="K237" s="26"/>
      <c r="L237" s="26"/>
      <c r="M237" s="26"/>
      <c r="N237" s="26">
        <v>0</v>
      </c>
      <c r="O237" s="26"/>
      <c r="P237" s="26"/>
      <c r="Q237" s="26"/>
      <c r="R237" s="26"/>
      <c r="S237" s="26"/>
      <c r="T237" s="260"/>
      <c r="U237" s="256">
        <f t="shared" si="56"/>
        <v>1</v>
      </c>
      <c r="V237" s="256">
        <v>3</v>
      </c>
      <c r="W237" s="260"/>
      <c r="X237" s="242">
        <f t="shared" si="71"/>
        <v>0</v>
      </c>
      <c r="Y237" s="247">
        <f t="shared" si="58"/>
        <v>0</v>
      </c>
      <c r="Z237" s="247">
        <f t="shared" si="69"/>
        <v>0</v>
      </c>
      <c r="AA237" s="242">
        <v>1</v>
      </c>
      <c r="AB237" s="242">
        <v>0</v>
      </c>
      <c r="AC237" s="243">
        <f t="shared" si="70"/>
        <v>1</v>
      </c>
      <c r="AD237" s="247" t="str">
        <f t="shared" si="68"/>
        <v>Not Sold</v>
      </c>
      <c r="AE237" s="247">
        <v>14</v>
      </c>
      <c r="AF237" s="247" t="str">
        <f t="shared" si="59"/>
        <v>-</v>
      </c>
      <c r="AG237" s="247">
        <f t="shared" si="60"/>
        <v>0</v>
      </c>
      <c r="AH237" s="248" t="str">
        <f t="shared" si="54"/>
        <v>Not Sold</v>
      </c>
      <c r="AI237" s="249">
        <f t="shared" si="55"/>
        <v>43660</v>
      </c>
      <c r="AJ237" s="249">
        <f t="shared" si="61"/>
        <v>43660</v>
      </c>
      <c r="AK237" s="253">
        <f t="shared" si="62"/>
        <v>0</v>
      </c>
      <c r="AL237" s="253">
        <f t="shared" si="63"/>
        <v>1</v>
      </c>
      <c r="AM237" s="242">
        <v>1</v>
      </c>
      <c r="AN237" s="253">
        <f t="shared" si="64"/>
        <v>0</v>
      </c>
      <c r="AO237" s="253">
        <f t="shared" si="65"/>
        <v>0</v>
      </c>
      <c r="AP237" s="253" t="str">
        <f t="shared" si="66"/>
        <v>-</v>
      </c>
      <c r="AQ237" s="249" t="str">
        <f t="shared" si="67"/>
        <v>-</v>
      </c>
      <c r="AR237" s="242"/>
      <c r="AS237" s="244"/>
    </row>
    <row r="238" spans="1:45" x14ac:dyDescent="0.25">
      <c r="A238" s="31">
        <v>766141</v>
      </c>
      <c r="B238" s="18" t="s">
        <v>312</v>
      </c>
      <c r="C238" s="18" t="s">
        <v>545</v>
      </c>
      <c r="D238" s="58">
        <v>6.5999999999999979</v>
      </c>
      <c r="E238" s="57">
        <v>30</v>
      </c>
      <c r="F238" s="58">
        <v>59</v>
      </c>
      <c r="G238" s="261"/>
      <c r="H238" s="26"/>
      <c r="I238" s="26"/>
      <c r="J238" s="26"/>
      <c r="K238" s="26"/>
      <c r="L238" s="26"/>
      <c r="M238" s="26"/>
      <c r="N238" s="26">
        <v>3</v>
      </c>
      <c r="O238" s="26"/>
      <c r="P238" s="26"/>
      <c r="Q238" s="26"/>
      <c r="R238" s="26"/>
      <c r="S238" s="26"/>
      <c r="T238" s="260"/>
      <c r="U238" s="256">
        <f t="shared" si="56"/>
        <v>1</v>
      </c>
      <c r="V238" s="256">
        <v>3</v>
      </c>
      <c r="W238" s="260"/>
      <c r="X238" s="242">
        <f t="shared" si="71"/>
        <v>3</v>
      </c>
      <c r="Y238" s="247">
        <f t="shared" si="58"/>
        <v>0.14285714285714285</v>
      </c>
      <c r="Z238" s="247">
        <f t="shared" si="69"/>
        <v>4.2857142857142856</v>
      </c>
      <c r="AA238" s="242">
        <v>1</v>
      </c>
      <c r="AB238" s="242">
        <v>51</v>
      </c>
      <c r="AC238" s="243">
        <f t="shared" si="70"/>
        <v>52</v>
      </c>
      <c r="AD238" s="247">
        <f t="shared" si="68"/>
        <v>364</v>
      </c>
      <c r="AE238" s="247">
        <v>14</v>
      </c>
      <c r="AF238" s="247">
        <f t="shared" si="59"/>
        <v>350</v>
      </c>
      <c r="AG238" s="247">
        <f t="shared" si="60"/>
        <v>17.142857142857142</v>
      </c>
      <c r="AH238" s="248">
        <f t="shared" si="54"/>
        <v>44010</v>
      </c>
      <c r="AI238" s="249">
        <f t="shared" si="55"/>
        <v>43660</v>
      </c>
      <c r="AJ238" s="249">
        <f t="shared" si="61"/>
        <v>44010</v>
      </c>
      <c r="AK238" s="253">
        <f t="shared" si="62"/>
        <v>2</v>
      </c>
      <c r="AL238" s="253">
        <f t="shared" si="63"/>
        <v>50</v>
      </c>
      <c r="AM238" s="242">
        <v>1</v>
      </c>
      <c r="AN238" s="253">
        <f t="shared" si="64"/>
        <v>0</v>
      </c>
      <c r="AO238" s="253">
        <f t="shared" si="65"/>
        <v>0</v>
      </c>
      <c r="AP238" s="253">
        <f t="shared" si="66"/>
        <v>0</v>
      </c>
      <c r="AQ238" s="249">
        <f t="shared" si="67"/>
        <v>44010</v>
      </c>
      <c r="AR238" s="242"/>
      <c r="AS238" s="244"/>
    </row>
    <row r="239" spans="1:45" x14ac:dyDescent="0.25">
      <c r="A239" s="31">
        <v>766142</v>
      </c>
      <c r="B239" s="18" t="s">
        <v>313</v>
      </c>
      <c r="C239" s="18" t="s">
        <v>546</v>
      </c>
      <c r="D239" s="58">
        <v>6.5999999999999988</v>
      </c>
      <c r="E239" s="57">
        <v>30</v>
      </c>
      <c r="F239" s="58">
        <v>59</v>
      </c>
      <c r="G239" s="261"/>
      <c r="H239" s="26"/>
      <c r="I239" s="26"/>
      <c r="J239" s="26"/>
      <c r="K239" s="26"/>
      <c r="L239" s="26"/>
      <c r="M239" s="26"/>
      <c r="N239" s="26">
        <v>4</v>
      </c>
      <c r="O239" s="26"/>
      <c r="P239" s="26"/>
      <c r="Q239" s="26"/>
      <c r="R239" s="26"/>
      <c r="S239" s="26"/>
      <c r="T239" s="260"/>
      <c r="U239" s="256">
        <f t="shared" si="56"/>
        <v>1</v>
      </c>
      <c r="V239" s="256">
        <v>3</v>
      </c>
      <c r="W239" s="260"/>
      <c r="X239" s="242">
        <f t="shared" si="71"/>
        <v>4</v>
      </c>
      <c r="Y239" s="247">
        <f t="shared" si="58"/>
        <v>0.19047619047619047</v>
      </c>
      <c r="Z239" s="247">
        <f t="shared" si="69"/>
        <v>5.7142857142857135</v>
      </c>
      <c r="AA239" s="242">
        <v>1</v>
      </c>
      <c r="AB239" s="242">
        <v>49</v>
      </c>
      <c r="AC239" s="243">
        <f t="shared" si="70"/>
        <v>50</v>
      </c>
      <c r="AD239" s="247">
        <f t="shared" si="68"/>
        <v>262.5</v>
      </c>
      <c r="AE239" s="247">
        <v>14</v>
      </c>
      <c r="AF239" s="247">
        <f t="shared" si="59"/>
        <v>248.5</v>
      </c>
      <c r="AG239" s="247">
        <f t="shared" si="60"/>
        <v>22.857142857142854</v>
      </c>
      <c r="AH239" s="248">
        <f t="shared" si="54"/>
        <v>43908.5</v>
      </c>
      <c r="AI239" s="249">
        <f t="shared" si="55"/>
        <v>43660</v>
      </c>
      <c r="AJ239" s="249">
        <f t="shared" si="61"/>
        <v>43908.5</v>
      </c>
      <c r="AK239" s="253">
        <f t="shared" si="62"/>
        <v>2.6666666666666665</v>
      </c>
      <c r="AL239" s="253">
        <f t="shared" si="63"/>
        <v>47.333333333333336</v>
      </c>
      <c r="AM239" s="242">
        <v>1</v>
      </c>
      <c r="AN239" s="253">
        <f t="shared" si="64"/>
        <v>0</v>
      </c>
      <c r="AO239" s="253">
        <f t="shared" si="65"/>
        <v>0</v>
      </c>
      <c r="AP239" s="253">
        <f t="shared" si="66"/>
        <v>0</v>
      </c>
      <c r="AQ239" s="249">
        <f t="shared" si="67"/>
        <v>43908.5</v>
      </c>
      <c r="AR239" s="242"/>
      <c r="AS239" s="244"/>
    </row>
    <row r="240" spans="1:45" x14ac:dyDescent="0.25">
      <c r="A240" s="31"/>
      <c r="B240" s="18"/>
      <c r="C240" s="18"/>
      <c r="D240" s="58"/>
      <c r="E240" s="57"/>
      <c r="F240" s="58"/>
      <c r="G240" s="261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1"/>
      <c r="U240" s="1"/>
      <c r="V240" s="1"/>
      <c r="W240" s="261"/>
      <c r="X240" s="242"/>
      <c r="Y240" s="247"/>
      <c r="Z240" s="247"/>
      <c r="AA240" s="242"/>
      <c r="AB240" s="242"/>
      <c r="AC240" s="243"/>
      <c r="AD240" s="247"/>
      <c r="AE240" s="247"/>
      <c r="AF240" s="247"/>
      <c r="AG240" s="247"/>
      <c r="AH240" s="248"/>
      <c r="AI240" s="249"/>
      <c r="AJ240" s="249"/>
      <c r="AK240" s="253"/>
      <c r="AL240" s="253"/>
      <c r="AM240" s="242"/>
      <c r="AN240" s="253"/>
      <c r="AO240" s="253"/>
      <c r="AP240" s="242"/>
      <c r="AQ240" s="249"/>
      <c r="AR240" s="242"/>
      <c r="AS240" s="244"/>
    </row>
    <row r="241" spans="1:45" x14ac:dyDescent="0.25">
      <c r="A241" s="31"/>
      <c r="B241" s="18"/>
      <c r="C241" s="18"/>
      <c r="D241" s="58"/>
      <c r="E241" s="57"/>
      <c r="F241" s="58"/>
      <c r="G241" s="261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1"/>
      <c r="U241" s="1"/>
      <c r="V241" s="1"/>
      <c r="W241" s="261"/>
      <c r="X241" s="242"/>
      <c r="Y241" s="247"/>
      <c r="Z241" s="247"/>
      <c r="AA241" s="242"/>
      <c r="AB241" s="242"/>
      <c r="AC241" s="243"/>
      <c r="AD241" s="247"/>
      <c r="AE241" s="247"/>
      <c r="AF241" s="247"/>
      <c r="AG241" s="247"/>
      <c r="AH241" s="248"/>
      <c r="AI241" s="249"/>
      <c r="AJ241" s="249"/>
      <c r="AK241" s="253"/>
      <c r="AL241" s="253"/>
      <c r="AM241" s="242"/>
      <c r="AN241" s="253"/>
      <c r="AO241" s="253"/>
      <c r="AP241" s="242"/>
      <c r="AQ241" s="249"/>
      <c r="AR241" s="242"/>
      <c r="AS241" s="244"/>
    </row>
    <row r="242" spans="1:45" x14ac:dyDescent="0.25">
      <c r="A242" s="31"/>
      <c r="B242" s="18"/>
      <c r="C242" s="18"/>
      <c r="D242" s="58"/>
      <c r="E242" s="57"/>
      <c r="F242" s="58"/>
      <c r="G242" s="261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1"/>
      <c r="U242" s="1"/>
      <c r="V242" s="1"/>
      <c r="W242" s="261"/>
      <c r="X242" s="242"/>
      <c r="Y242" s="247"/>
      <c r="Z242" s="247"/>
      <c r="AA242" s="242"/>
      <c r="AB242" s="242"/>
      <c r="AC242" s="243"/>
      <c r="AD242" s="247"/>
      <c r="AE242" s="247"/>
      <c r="AF242" s="247"/>
      <c r="AG242" s="247"/>
      <c r="AH242" s="248"/>
      <c r="AI242" s="249"/>
      <c r="AJ242" s="249"/>
      <c r="AK242" s="253"/>
      <c r="AL242" s="253"/>
      <c r="AM242" s="242"/>
      <c r="AN242" s="253"/>
      <c r="AO242" s="253"/>
      <c r="AP242" s="242"/>
      <c r="AQ242" s="249"/>
      <c r="AR242" s="242"/>
      <c r="AS242" s="244"/>
    </row>
    <row r="243" spans="1:45" x14ac:dyDescent="0.25">
      <c r="A243" s="1"/>
      <c r="B243" s="1"/>
      <c r="C243" s="1"/>
      <c r="D243" s="125"/>
      <c r="E243" s="48"/>
      <c r="F243" s="1"/>
      <c r="G243" s="261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261"/>
      <c r="U243" s="1"/>
      <c r="V243" s="1"/>
      <c r="W243" s="261"/>
      <c r="X243" s="241"/>
      <c r="Y243" s="241"/>
      <c r="Z243" s="241"/>
      <c r="AA243" s="241"/>
      <c r="AB243" s="241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54"/>
      <c r="AP243" s="257"/>
      <c r="AQ243" s="252"/>
      <c r="AR243" s="241"/>
      <c r="AS243" s="241"/>
    </row>
    <row r="244" spans="1:45" x14ac:dyDescent="0.25">
      <c r="A244" s="8"/>
      <c r="B244" s="12" t="s">
        <v>4</v>
      </c>
      <c r="C244" s="12"/>
      <c r="D244" s="255"/>
      <c r="E244" s="9"/>
      <c r="F244" s="9"/>
      <c r="G244" s="261"/>
      <c r="H244" s="25">
        <f t="shared" ref="H244:N244" si="72">SUM(H5:H242)</f>
        <v>961</v>
      </c>
      <c r="I244" s="25">
        <f t="shared" si="72"/>
        <v>629</v>
      </c>
      <c r="J244" s="25">
        <f t="shared" si="72"/>
        <v>868</v>
      </c>
      <c r="K244" s="25">
        <f t="shared" si="72"/>
        <v>804</v>
      </c>
      <c r="L244" s="25">
        <f t="shared" si="72"/>
        <v>829</v>
      </c>
      <c r="M244" s="25">
        <f t="shared" si="72"/>
        <v>886</v>
      </c>
      <c r="N244" s="25">
        <f t="shared" si="72"/>
        <v>645</v>
      </c>
      <c r="O244" s="25"/>
      <c r="P244" s="25"/>
      <c r="Q244" s="25"/>
      <c r="R244" s="25"/>
      <c r="S244" s="25"/>
      <c r="T244" s="261"/>
      <c r="U244" s="1"/>
      <c r="V244" s="1"/>
      <c r="W244" s="261"/>
      <c r="X244" s="25">
        <f t="shared" ref="X244:AE244" si="73">SUM(X5:X242)</f>
        <v>5622</v>
      </c>
      <c r="Y244" s="25">
        <f t="shared" si="73"/>
        <v>33.084724116997066</v>
      </c>
      <c r="Z244" s="25">
        <f t="shared" si="73"/>
        <v>992.54172350991075</v>
      </c>
      <c r="AA244" s="25">
        <f t="shared" si="73"/>
        <v>235</v>
      </c>
      <c r="AB244" s="25">
        <f t="shared" si="73"/>
        <v>2664</v>
      </c>
      <c r="AC244" s="25">
        <f t="shared" si="73"/>
        <v>2899</v>
      </c>
      <c r="AD244" s="25">
        <f t="shared" si="73"/>
        <v>35496.240951661792</v>
      </c>
      <c r="AE244" s="25">
        <f t="shared" si="73"/>
        <v>3290</v>
      </c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41"/>
      <c r="AQ244" s="241"/>
      <c r="AR244" s="241"/>
      <c r="AS244" s="241"/>
    </row>
    <row r="245" spans="1:45" x14ac:dyDescent="0.25">
      <c r="A245" s="1"/>
      <c r="B245" s="1"/>
      <c r="C245" s="1"/>
      <c r="D245" s="125"/>
      <c r="E245" s="48"/>
      <c r="F245" s="1"/>
      <c r="G245" s="261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261"/>
      <c r="U245" s="1"/>
      <c r="V245" s="1"/>
      <c r="W245" s="261"/>
      <c r="X245" s="241"/>
      <c r="Y245" s="241"/>
      <c r="Z245" s="241"/>
      <c r="AA245" s="241"/>
      <c r="AB245" s="241"/>
      <c r="AC245" s="91"/>
      <c r="AD245" s="241"/>
      <c r="AE245" s="241"/>
      <c r="AF245" s="241"/>
      <c r="AG245" s="241"/>
      <c r="AH245" s="241"/>
      <c r="AI245" s="241"/>
      <c r="AJ245" s="241"/>
      <c r="AK245" s="241"/>
      <c r="AL245" s="241"/>
      <c r="AM245" s="241"/>
      <c r="AN245" s="241"/>
      <c r="AO245" s="241"/>
      <c r="AP245" s="241"/>
      <c r="AQ245" s="241"/>
      <c r="AR245" s="241"/>
      <c r="AS245" s="241"/>
    </row>
  </sheetData>
  <mergeCells count="20">
    <mergeCell ref="D2:F2"/>
    <mergeCell ref="D3:F3"/>
    <mergeCell ref="S1:S3"/>
    <mergeCell ref="U1:V3"/>
    <mergeCell ref="X1:AS3"/>
    <mergeCell ref="A1:C1"/>
    <mergeCell ref="A2:C2"/>
    <mergeCell ref="A3:C3"/>
    <mergeCell ref="D1:F1"/>
    <mergeCell ref="M1:M3"/>
    <mergeCell ref="N1:N3"/>
    <mergeCell ref="O1:O3"/>
    <mergeCell ref="P1:P3"/>
    <mergeCell ref="Q1:Q3"/>
    <mergeCell ref="R1:R3"/>
    <mergeCell ref="H1:H3"/>
    <mergeCell ref="I1:I3"/>
    <mergeCell ref="J1:J3"/>
    <mergeCell ref="K1:K3"/>
    <mergeCell ref="L1:L3"/>
  </mergeCells>
  <conditionalFormatting sqref="A40">
    <cfRule type="duplicateValues" dxfId="3748" priority="31"/>
  </conditionalFormatting>
  <conditionalFormatting sqref="A62:A65">
    <cfRule type="duplicateValues" dxfId="3747" priority="30"/>
  </conditionalFormatting>
  <conditionalFormatting sqref="A67">
    <cfRule type="duplicateValues" dxfId="3746" priority="29"/>
  </conditionalFormatting>
  <conditionalFormatting sqref="A69">
    <cfRule type="duplicateValues" dxfId="3745" priority="28"/>
  </conditionalFormatting>
  <conditionalFormatting sqref="A73">
    <cfRule type="duplicateValues" dxfId="3744" priority="27"/>
  </conditionalFormatting>
  <conditionalFormatting sqref="A74:A76">
    <cfRule type="duplicateValues" dxfId="3743" priority="26"/>
  </conditionalFormatting>
  <conditionalFormatting sqref="A78:A88">
    <cfRule type="duplicateValues" dxfId="3742" priority="25"/>
  </conditionalFormatting>
  <conditionalFormatting sqref="A91:A99">
    <cfRule type="duplicateValues" dxfId="3741" priority="24"/>
  </conditionalFormatting>
  <conditionalFormatting sqref="A90">
    <cfRule type="duplicateValues" dxfId="3740" priority="23"/>
  </conditionalFormatting>
  <conditionalFormatting sqref="A101">
    <cfRule type="duplicateValues" dxfId="3739" priority="22"/>
  </conditionalFormatting>
  <conditionalFormatting sqref="A103:A104">
    <cfRule type="duplicateValues" dxfId="3738" priority="21"/>
  </conditionalFormatting>
  <conditionalFormatting sqref="A108:A112">
    <cfRule type="duplicateValues" dxfId="3737" priority="20"/>
  </conditionalFormatting>
  <conditionalFormatting sqref="A113:A117">
    <cfRule type="duplicateValues" dxfId="3736" priority="19"/>
  </conditionalFormatting>
  <conditionalFormatting sqref="A90:A99">
    <cfRule type="duplicateValues" dxfId="3735" priority="18"/>
  </conditionalFormatting>
  <conditionalFormatting sqref="A68:A76">
    <cfRule type="duplicateValues" dxfId="3734" priority="17"/>
  </conditionalFormatting>
  <conditionalFormatting sqref="A84:A112">
    <cfRule type="duplicateValues" dxfId="3733" priority="16"/>
  </conditionalFormatting>
  <conditionalFormatting sqref="A114:A118">
    <cfRule type="duplicateValues" dxfId="3732" priority="15"/>
  </conditionalFormatting>
  <conditionalFormatting sqref="A244">
    <cfRule type="duplicateValues" dxfId="3731" priority="14"/>
  </conditionalFormatting>
  <conditionalFormatting sqref="A224 A215:A221">
    <cfRule type="duplicateValues" dxfId="3730" priority="12"/>
  </conditionalFormatting>
  <conditionalFormatting sqref="A211:A212">
    <cfRule type="duplicateValues" dxfId="3729" priority="11"/>
  </conditionalFormatting>
  <conditionalFormatting sqref="A206:A207 A210">
    <cfRule type="duplicateValues" dxfId="3728" priority="10"/>
  </conditionalFormatting>
  <conditionalFormatting sqref="A220:A221">
    <cfRule type="duplicateValues" dxfId="3727" priority="9"/>
  </conditionalFormatting>
  <conditionalFormatting sqref="A37">
    <cfRule type="duplicateValues" dxfId="3726" priority="7"/>
  </conditionalFormatting>
  <conditionalFormatting sqref="A37">
    <cfRule type="duplicateValues" dxfId="3725" priority="8"/>
  </conditionalFormatting>
  <conditionalFormatting sqref="A234:A239">
    <cfRule type="duplicateValues" dxfId="3724" priority="33"/>
  </conditionalFormatting>
  <conditionalFormatting sqref="A1">
    <cfRule type="duplicateValues" dxfId="3723" priority="4"/>
  </conditionalFormatting>
  <conditionalFormatting sqref="A2">
    <cfRule type="duplicateValues" dxfId="3722" priority="1"/>
  </conditionalFormatting>
  <conditionalFormatting sqref="A241:A245 A225:A226 A4:A36 A38:A203">
    <cfRule type="duplicateValues" dxfId="3721" priority="10395"/>
  </conditionalFormatting>
  <conditionalFormatting sqref="A38:A233 A4:A36 A240:A245">
    <cfRule type="duplicateValues" dxfId="3720" priority="10399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X239"/>
  <sheetViews>
    <sheetView tabSelected="1" zoomScaleNormal="100" workbookViewId="0">
      <selection activeCell="M22" sqref="M22"/>
    </sheetView>
  </sheetViews>
  <sheetFormatPr defaultRowHeight="15" x14ac:dyDescent="0.25"/>
  <cols>
    <col min="1" max="2" width="7" style="391" bestFit="1" customWidth="1"/>
    <col min="3" max="3" width="8.5703125" style="391" customWidth="1"/>
    <col min="4" max="4" width="8.5703125" style="392" customWidth="1"/>
    <col min="5" max="6" width="9.42578125" style="392" customWidth="1"/>
    <col min="7" max="7" width="1.5703125" style="393" customWidth="1"/>
    <col min="8" max="8" width="9.5703125" style="394" bestFit="1" customWidth="1"/>
    <col min="9" max="9" width="12" style="395" bestFit="1" customWidth="1"/>
    <col min="10" max="10" width="11.42578125" style="394" customWidth="1"/>
    <col min="11" max="11" width="13.7109375" style="394" bestFit="1" customWidth="1"/>
    <col min="12" max="12" width="11.42578125" style="394" customWidth="1"/>
    <col min="13" max="13" width="13.42578125" style="394" bestFit="1" customWidth="1"/>
    <col min="14" max="14" width="27.140625" style="394" bestFit="1" customWidth="1"/>
    <col min="15" max="15" width="11.42578125" style="394" customWidth="1"/>
    <col min="16" max="16" width="16.42578125" style="394" bestFit="1" customWidth="1"/>
    <col min="17" max="17" width="1.5703125" style="393" customWidth="1"/>
    <col min="18" max="21" width="10.7109375" style="347" customWidth="1"/>
    <col min="22" max="24" width="10.7109375" style="392" customWidth="1"/>
    <col min="25" max="16384" width="9.140625" style="347"/>
  </cols>
  <sheetData>
    <row r="1" spans="1:24" ht="15.75" thickBot="1" x14ac:dyDescent="0.3">
      <c r="A1" s="490" t="s">
        <v>603</v>
      </c>
      <c r="B1" s="490"/>
      <c r="C1" s="490"/>
      <c r="D1" s="490"/>
      <c r="E1" s="490"/>
      <c r="F1" s="490"/>
      <c r="G1" s="490"/>
      <c r="H1" s="491"/>
      <c r="I1" s="494" t="s">
        <v>604</v>
      </c>
      <c r="J1" s="495"/>
      <c r="K1" s="345">
        <f>QUARTILE(J5:J234,3)</f>
        <v>8</v>
      </c>
      <c r="L1" s="496" t="s">
        <v>605</v>
      </c>
      <c r="M1" s="497"/>
      <c r="N1" s="345">
        <f>QUARTILE(L5:L234,3)</f>
        <v>128.68500000000219</v>
      </c>
      <c r="O1" s="498" t="s">
        <v>606</v>
      </c>
      <c r="P1" s="499"/>
      <c r="Q1" s="346"/>
      <c r="R1" s="502" t="s">
        <v>5</v>
      </c>
      <c r="S1" s="503"/>
      <c r="T1" s="503"/>
      <c r="U1" s="503"/>
      <c r="V1" s="503"/>
      <c r="W1" s="503"/>
      <c r="X1" s="504"/>
    </row>
    <row r="2" spans="1:24" ht="15.75" thickBot="1" x14ac:dyDescent="0.3">
      <c r="A2" s="490"/>
      <c r="B2" s="490"/>
      <c r="C2" s="490"/>
      <c r="D2" s="490"/>
      <c r="E2" s="490"/>
      <c r="F2" s="490"/>
      <c r="G2" s="490"/>
      <c r="H2" s="491"/>
      <c r="I2" s="511" t="s">
        <v>607</v>
      </c>
      <c r="J2" s="512"/>
      <c r="K2" s="348">
        <f>QUARTILE(J5:J234,2)</f>
        <v>3.3333333333333335</v>
      </c>
      <c r="L2" s="511" t="s">
        <v>608</v>
      </c>
      <c r="M2" s="512"/>
      <c r="N2" s="348">
        <f>QUARTILE(L5:L234,2)</f>
        <v>12.54342039800995</v>
      </c>
      <c r="O2" s="498"/>
      <c r="P2" s="499"/>
      <c r="Q2" s="346"/>
      <c r="R2" s="505"/>
      <c r="S2" s="506"/>
      <c r="T2" s="506"/>
      <c r="U2" s="506"/>
      <c r="V2" s="506"/>
      <c r="W2" s="506"/>
      <c r="X2" s="507"/>
    </row>
    <row r="3" spans="1:24" ht="15.75" thickBot="1" x14ac:dyDescent="0.3">
      <c r="A3" s="492"/>
      <c r="B3" s="492"/>
      <c r="C3" s="492"/>
      <c r="D3" s="492"/>
      <c r="E3" s="492"/>
      <c r="F3" s="492"/>
      <c r="G3" s="492"/>
      <c r="H3" s="493"/>
      <c r="I3" s="513" t="s">
        <v>609</v>
      </c>
      <c r="J3" s="514"/>
      <c r="K3" s="349">
        <f>QUARTILE(J5:J234,1)</f>
        <v>1</v>
      </c>
      <c r="L3" s="513" t="s">
        <v>610</v>
      </c>
      <c r="M3" s="514"/>
      <c r="N3" s="349">
        <f>QUARTILE(L5:L234,1)</f>
        <v>0</v>
      </c>
      <c r="O3" s="500"/>
      <c r="P3" s="501"/>
      <c r="Q3" s="346"/>
      <c r="R3" s="508"/>
      <c r="S3" s="509"/>
      <c r="T3" s="509"/>
      <c r="U3" s="509"/>
      <c r="V3" s="509"/>
      <c r="W3" s="509"/>
      <c r="X3" s="510"/>
    </row>
    <row r="4" spans="1:24" s="356" customFormat="1" ht="48" customHeight="1" thickBot="1" x14ac:dyDescent="0.3">
      <c r="A4" s="350" t="s">
        <v>2</v>
      </c>
      <c r="B4" s="350" t="s">
        <v>611</v>
      </c>
      <c r="C4" s="350" t="s">
        <v>314</v>
      </c>
      <c r="D4" s="350" t="s">
        <v>612</v>
      </c>
      <c r="E4" s="350" t="s">
        <v>613</v>
      </c>
      <c r="F4" s="350" t="s">
        <v>20</v>
      </c>
      <c r="G4" s="346"/>
      <c r="H4" s="351" t="s">
        <v>614</v>
      </c>
      <c r="I4" s="351" t="s">
        <v>615</v>
      </c>
      <c r="J4" s="351" t="s">
        <v>616</v>
      </c>
      <c r="K4" s="351" t="s">
        <v>617</v>
      </c>
      <c r="L4" s="351" t="s">
        <v>618</v>
      </c>
      <c r="M4" s="352" t="s">
        <v>619</v>
      </c>
      <c r="N4" s="352" t="s">
        <v>620</v>
      </c>
      <c r="O4" s="351" t="s">
        <v>621</v>
      </c>
      <c r="P4" s="351" t="s">
        <v>622</v>
      </c>
      <c r="Q4" s="346"/>
      <c r="R4" s="353" t="s">
        <v>585</v>
      </c>
      <c r="S4" s="353" t="s">
        <v>586</v>
      </c>
      <c r="T4" s="353" t="s">
        <v>587</v>
      </c>
      <c r="U4" s="353" t="s">
        <v>588</v>
      </c>
      <c r="V4" s="354" t="s">
        <v>589</v>
      </c>
      <c r="W4" s="354" t="s">
        <v>590</v>
      </c>
      <c r="X4" s="355" t="s">
        <v>591</v>
      </c>
    </row>
    <row r="5" spans="1:24" x14ac:dyDescent="0.25">
      <c r="A5" s="357">
        <v>317277</v>
      </c>
      <c r="B5" s="358" t="s">
        <v>547</v>
      </c>
      <c r="C5" s="358" t="s">
        <v>315</v>
      </c>
      <c r="D5" s="359">
        <v>23.16</v>
      </c>
      <c r="E5" s="360">
        <v>39.5</v>
      </c>
      <c r="F5" s="360">
        <v>79</v>
      </c>
      <c r="G5" s="361"/>
      <c r="H5" s="362">
        <v>10</v>
      </c>
      <c r="I5" s="363" t="s">
        <v>623</v>
      </c>
      <c r="J5" s="364">
        <f>IF(H5=0," No Stock",AVERAGE(V5:X5))</f>
        <v>1</v>
      </c>
      <c r="K5" s="365" t="str">
        <f>IF(H5=0,"Run out of Stock",IF(J5&gt;$K$1,"Fast Moving",IF(J5&lt;$K$3,"Non Moving","Slow Moving")))</f>
        <v>Slow Moving</v>
      </c>
      <c r="L5" s="364">
        <f>(E5-D5)*(AVERAGE(V5:X5))</f>
        <v>16.34</v>
      </c>
      <c r="M5" s="366" t="str">
        <f>IF(L5&gt;$N$1, "Most Profitable",IF(L5&lt;$N$2,"Less Profitable","Profitable"))</f>
        <v>Profitable</v>
      </c>
      <c r="N5" s="365" t="str">
        <f>K5&amp; " - " &amp;M5</f>
        <v>Slow Moving - Profitable</v>
      </c>
      <c r="O5" s="366" t="str">
        <f>IF(AND(K5="Non Moving",I5="Min 3 Months"),"Buying Price",IF(AND(K5="Non Moving",I5="2 Months")," Discount",IF(AND(K5="Non Moving",I5="1 Months"),"Transfer","-")))</f>
        <v>-</v>
      </c>
      <c r="P5" s="367" t="str">
        <f>IF(N5="Run out of stock - Most Profitable","No Stock - Reorder",IF(N5="Fast Moving - Most Profitable","Profitable - Reorder",IF(N5="Run out of stock - Less Profitable","Stop Ordering", " - ")))</f>
        <v xml:space="preserve"> - </v>
      </c>
      <c r="Q5" s="368"/>
      <c r="R5" s="369"/>
      <c r="S5" s="369"/>
      <c r="T5" s="369"/>
      <c r="U5" s="370"/>
      <c r="V5" s="370"/>
      <c r="W5" s="370">
        <v>0</v>
      </c>
      <c r="X5" s="370">
        <v>2</v>
      </c>
    </row>
    <row r="6" spans="1:24" x14ac:dyDescent="0.25">
      <c r="A6" s="357">
        <v>317278</v>
      </c>
      <c r="B6" s="358" t="s">
        <v>548</v>
      </c>
      <c r="C6" s="358" t="s">
        <v>316</v>
      </c>
      <c r="D6" s="359">
        <v>23.16</v>
      </c>
      <c r="E6" s="360">
        <v>39.5</v>
      </c>
      <c r="F6" s="360">
        <v>79</v>
      </c>
      <c r="G6" s="371"/>
      <c r="H6" s="372">
        <v>36</v>
      </c>
      <c r="I6" s="363" t="s">
        <v>623</v>
      </c>
      <c r="J6" s="373">
        <f>IF(H6=0," No Stock",AVERAGE(V6:X6))</f>
        <v>0.5</v>
      </c>
      <c r="K6" s="374" t="str">
        <f>IF(H6=0,"Run out of Stock",IF(J6&gt;$K$1,"Fast Moving",IF(J6&lt;$K$3,"Non Moving","Slow Moving")))</f>
        <v>Non Moving</v>
      </c>
      <c r="L6" s="373">
        <f>(E6-D6)*(AVERAGE(V6:X6))</f>
        <v>8.17</v>
      </c>
      <c r="M6" s="375" t="str">
        <f>IF(L6&gt;$N$1, "Most Profitable",IF(L6&lt;$N$2,"Less Profitable","Profitable"))</f>
        <v>Less Profitable</v>
      </c>
      <c r="N6" s="374" t="str">
        <f>K6&amp; " - " &amp;M6</f>
        <v>Non Moving - Less Profitable</v>
      </c>
      <c r="O6" s="375" t="str">
        <f>IF(AND(K6="Non Moving",I6="Min 3 Months"),"Buying Price",IF(AND(K6="Non Moving",I6="2 Months")," Discount",IF(AND(K6="Non Moving",I6="1 Months"),"Transfer","-")))</f>
        <v xml:space="preserve"> Discount</v>
      </c>
      <c r="P6" s="376" t="str">
        <f>IF(N6="Run out of stock - Most Profitable","No Stock - Reorder",IF(N6="Fast Moving - Most Profitable","Profitable - Reorder",IF(N6="Run out of stock - Less Profitable","Stop Ordering", " - ")))</f>
        <v xml:space="preserve"> - </v>
      </c>
      <c r="Q6" s="377"/>
      <c r="R6" s="369"/>
      <c r="S6" s="369"/>
      <c r="T6" s="369"/>
      <c r="U6" s="370"/>
      <c r="V6" s="370"/>
      <c r="W6" s="370">
        <v>0</v>
      </c>
      <c r="X6" s="370">
        <v>1</v>
      </c>
    </row>
    <row r="7" spans="1:24" x14ac:dyDescent="0.25">
      <c r="A7" s="357">
        <v>317280</v>
      </c>
      <c r="B7" s="358" t="s">
        <v>549</v>
      </c>
      <c r="C7" s="358" t="s">
        <v>317</v>
      </c>
      <c r="D7" s="359">
        <v>23.16</v>
      </c>
      <c r="E7" s="360">
        <v>39.5</v>
      </c>
      <c r="F7" s="360">
        <v>79</v>
      </c>
      <c r="G7" s="371"/>
      <c r="H7" s="372">
        <v>33</v>
      </c>
      <c r="I7" s="363" t="s">
        <v>623</v>
      </c>
      <c r="J7" s="373">
        <f t="shared" ref="J7:J70" si="0">IF(H7=0," No Stock",AVERAGE(V7:X7))</f>
        <v>2.5</v>
      </c>
      <c r="K7" s="374" t="str">
        <f t="shared" ref="K7:K70" si="1">IF(H7=0,"Run out of Stock",IF(J7&gt;$K$1,"Fast Moving",IF(J7&lt;$K$3,"Non Moving","Slow Moving")))</f>
        <v>Slow Moving</v>
      </c>
      <c r="L7" s="373">
        <f t="shared" ref="L7:L70" si="2">(E7-D7)*(AVERAGE(V7:X7))</f>
        <v>40.85</v>
      </c>
      <c r="M7" s="375" t="str">
        <f t="shared" ref="M7:M70" si="3">IF(L7&gt;$N$1, "Most Profitable",IF(L7&lt;$N$2,"Less Profitable","Profitable"))</f>
        <v>Profitable</v>
      </c>
      <c r="N7" s="374" t="str">
        <f t="shared" ref="N7:N70" si="4">K7&amp; " - " &amp;M7</f>
        <v>Slow Moving - Profitable</v>
      </c>
      <c r="O7" s="375" t="str">
        <f t="shared" ref="O7:O70" si="5">IF(AND(K7="Non Moving",I7="Min 3 Months"),"Buying Price",IF(AND(K7="Non Moving",I7="2 Months")," Discount",IF(AND(K7="Non Moving",I7="1 Months"),"Transfer","-")))</f>
        <v>-</v>
      </c>
      <c r="P7" s="376" t="str">
        <f t="shared" ref="P7:P70" si="6">IF(N7="Run out of stock - Most Profitable","No Stock - Reorder",IF(N7="Fast Moving - Most Profitable","Profitable - Reorder",IF(N7="Run out of stock - Less Profitable","Stop Ordering", " - ")))</f>
        <v xml:space="preserve"> - </v>
      </c>
      <c r="Q7" s="377"/>
      <c r="R7" s="369"/>
      <c r="S7" s="369"/>
      <c r="T7" s="369"/>
      <c r="U7" s="370"/>
      <c r="V7" s="370"/>
      <c r="W7" s="370">
        <v>2</v>
      </c>
      <c r="X7" s="370">
        <v>3</v>
      </c>
    </row>
    <row r="8" spans="1:24" x14ac:dyDescent="0.25">
      <c r="A8" s="357">
        <v>317296</v>
      </c>
      <c r="B8" s="358" t="s">
        <v>550</v>
      </c>
      <c r="C8" s="358" t="s">
        <v>318</v>
      </c>
      <c r="D8" s="359">
        <v>28.95</v>
      </c>
      <c r="E8" s="360">
        <v>44.5</v>
      </c>
      <c r="F8" s="360">
        <v>89</v>
      </c>
      <c r="G8" s="371"/>
      <c r="H8" s="372">
        <v>55</v>
      </c>
      <c r="I8" s="363" t="s">
        <v>623</v>
      </c>
      <c r="J8" s="373">
        <f t="shared" si="0"/>
        <v>4</v>
      </c>
      <c r="K8" s="374" t="str">
        <f t="shared" si="1"/>
        <v>Slow Moving</v>
      </c>
      <c r="L8" s="373">
        <f t="shared" si="2"/>
        <v>62.2</v>
      </c>
      <c r="M8" s="375" t="str">
        <f t="shared" si="3"/>
        <v>Profitable</v>
      </c>
      <c r="N8" s="374" t="str">
        <f t="shared" si="4"/>
        <v>Slow Moving - Profitable</v>
      </c>
      <c r="O8" s="375" t="str">
        <f t="shared" si="5"/>
        <v>-</v>
      </c>
      <c r="P8" s="376" t="str">
        <f t="shared" si="6"/>
        <v xml:space="preserve"> - </v>
      </c>
      <c r="Q8" s="377"/>
      <c r="R8" s="369"/>
      <c r="S8" s="369"/>
      <c r="T8" s="369"/>
      <c r="U8" s="370"/>
      <c r="V8" s="370"/>
      <c r="W8" s="370">
        <v>4</v>
      </c>
      <c r="X8" s="370">
        <v>4</v>
      </c>
    </row>
    <row r="9" spans="1:24" x14ac:dyDescent="0.25">
      <c r="A9" s="357">
        <v>317301</v>
      </c>
      <c r="B9" s="358" t="s">
        <v>551</v>
      </c>
      <c r="C9" s="358" t="s">
        <v>319</v>
      </c>
      <c r="D9" s="359">
        <v>28.950000000000003</v>
      </c>
      <c r="E9" s="360">
        <v>44.5</v>
      </c>
      <c r="F9" s="360">
        <v>89</v>
      </c>
      <c r="G9" s="371"/>
      <c r="H9" s="372">
        <v>29</v>
      </c>
      <c r="I9" s="363" t="s">
        <v>623</v>
      </c>
      <c r="J9" s="373">
        <f t="shared" si="0"/>
        <v>0.5</v>
      </c>
      <c r="K9" s="374" t="str">
        <f t="shared" si="1"/>
        <v>Non Moving</v>
      </c>
      <c r="L9" s="373">
        <f t="shared" si="2"/>
        <v>7.7749999999999986</v>
      </c>
      <c r="M9" s="375" t="str">
        <f t="shared" si="3"/>
        <v>Less Profitable</v>
      </c>
      <c r="N9" s="374" t="str">
        <f t="shared" si="4"/>
        <v>Non Moving - Less Profitable</v>
      </c>
      <c r="O9" s="375" t="str">
        <f t="shared" si="5"/>
        <v xml:space="preserve"> Discount</v>
      </c>
      <c r="P9" s="376" t="str">
        <f t="shared" si="6"/>
        <v xml:space="preserve"> - </v>
      </c>
      <c r="Q9" s="377"/>
      <c r="R9" s="369"/>
      <c r="S9" s="369"/>
      <c r="T9" s="369"/>
      <c r="U9" s="370"/>
      <c r="V9" s="370"/>
      <c r="W9" s="370">
        <v>1</v>
      </c>
      <c r="X9" s="370">
        <v>0</v>
      </c>
    </row>
    <row r="10" spans="1:24" x14ac:dyDescent="0.25">
      <c r="A10" s="357">
        <v>317311</v>
      </c>
      <c r="B10" s="358" t="s">
        <v>552</v>
      </c>
      <c r="C10" s="358" t="s">
        <v>320</v>
      </c>
      <c r="D10" s="359">
        <v>22.39</v>
      </c>
      <c r="E10" s="360">
        <v>29.5</v>
      </c>
      <c r="F10" s="360">
        <v>59</v>
      </c>
      <c r="G10" s="371"/>
      <c r="H10" s="372">
        <v>28</v>
      </c>
      <c r="I10" s="363" t="s">
        <v>623</v>
      </c>
      <c r="J10" s="373">
        <f t="shared" si="0"/>
        <v>3</v>
      </c>
      <c r="K10" s="374" t="str">
        <f t="shared" si="1"/>
        <v>Slow Moving</v>
      </c>
      <c r="L10" s="373">
        <f t="shared" si="2"/>
        <v>21.33</v>
      </c>
      <c r="M10" s="375" t="str">
        <f t="shared" si="3"/>
        <v>Profitable</v>
      </c>
      <c r="N10" s="374" t="str">
        <f t="shared" si="4"/>
        <v>Slow Moving - Profitable</v>
      </c>
      <c r="O10" s="375" t="str">
        <f t="shared" si="5"/>
        <v>-</v>
      </c>
      <c r="P10" s="376" t="str">
        <f t="shared" si="6"/>
        <v xml:space="preserve"> - </v>
      </c>
      <c r="Q10" s="377"/>
      <c r="R10" s="369"/>
      <c r="S10" s="369"/>
      <c r="T10" s="369"/>
      <c r="U10" s="370"/>
      <c r="V10" s="370"/>
      <c r="W10" s="370">
        <v>3</v>
      </c>
      <c r="X10" s="370">
        <v>3</v>
      </c>
    </row>
    <row r="11" spans="1:24" x14ac:dyDescent="0.25">
      <c r="A11" s="357">
        <v>317312</v>
      </c>
      <c r="B11" s="358" t="s">
        <v>553</v>
      </c>
      <c r="C11" s="358" t="s">
        <v>321</v>
      </c>
      <c r="D11" s="359">
        <v>22.39</v>
      </c>
      <c r="E11" s="360">
        <v>29.5</v>
      </c>
      <c r="F11" s="360">
        <v>59</v>
      </c>
      <c r="G11" s="371"/>
      <c r="H11" s="372">
        <v>4</v>
      </c>
      <c r="I11" s="363" t="s">
        <v>623</v>
      </c>
      <c r="J11" s="373">
        <f t="shared" si="0"/>
        <v>3</v>
      </c>
      <c r="K11" s="374" t="str">
        <f t="shared" si="1"/>
        <v>Slow Moving</v>
      </c>
      <c r="L11" s="373">
        <f t="shared" si="2"/>
        <v>21.33</v>
      </c>
      <c r="M11" s="375" t="str">
        <f t="shared" si="3"/>
        <v>Profitable</v>
      </c>
      <c r="N11" s="374" t="str">
        <f t="shared" si="4"/>
        <v>Slow Moving - Profitable</v>
      </c>
      <c r="O11" s="375" t="str">
        <f t="shared" si="5"/>
        <v>-</v>
      </c>
      <c r="P11" s="376" t="str">
        <f t="shared" si="6"/>
        <v xml:space="preserve"> - </v>
      </c>
      <c r="Q11" s="377"/>
      <c r="R11" s="369"/>
      <c r="S11" s="369"/>
      <c r="T11" s="369"/>
      <c r="U11" s="370"/>
      <c r="V11" s="370"/>
      <c r="W11" s="370">
        <v>2</v>
      </c>
      <c r="X11" s="370">
        <v>4</v>
      </c>
    </row>
    <row r="12" spans="1:24" x14ac:dyDescent="0.25">
      <c r="A12" s="357">
        <v>317316</v>
      </c>
      <c r="B12" s="358" t="s">
        <v>554</v>
      </c>
      <c r="C12" s="358" t="s">
        <v>322</v>
      </c>
      <c r="D12" s="359">
        <v>22.39</v>
      </c>
      <c r="E12" s="360">
        <v>29.5</v>
      </c>
      <c r="F12" s="360">
        <v>59</v>
      </c>
      <c r="G12" s="371"/>
      <c r="H12" s="372">
        <v>14</v>
      </c>
      <c r="I12" s="363" t="s">
        <v>623</v>
      </c>
      <c r="J12" s="373">
        <f t="shared" si="0"/>
        <v>6.5</v>
      </c>
      <c r="K12" s="374" t="str">
        <f t="shared" si="1"/>
        <v>Slow Moving</v>
      </c>
      <c r="L12" s="373">
        <f t="shared" si="2"/>
        <v>46.214999999999996</v>
      </c>
      <c r="M12" s="375" t="str">
        <f t="shared" si="3"/>
        <v>Profitable</v>
      </c>
      <c r="N12" s="374" t="str">
        <f t="shared" si="4"/>
        <v>Slow Moving - Profitable</v>
      </c>
      <c r="O12" s="375" t="str">
        <f t="shared" si="5"/>
        <v>-</v>
      </c>
      <c r="P12" s="376" t="str">
        <f t="shared" si="6"/>
        <v xml:space="preserve"> - </v>
      </c>
      <c r="Q12" s="377"/>
      <c r="R12" s="369"/>
      <c r="S12" s="369"/>
      <c r="T12" s="369"/>
      <c r="U12" s="370"/>
      <c r="V12" s="370"/>
      <c r="W12" s="370">
        <v>7</v>
      </c>
      <c r="X12" s="370">
        <v>6</v>
      </c>
    </row>
    <row r="13" spans="1:24" x14ac:dyDescent="0.25">
      <c r="A13" s="357">
        <v>317320</v>
      </c>
      <c r="B13" s="358" t="s">
        <v>555</v>
      </c>
      <c r="C13" s="358" t="s">
        <v>323</v>
      </c>
      <c r="D13" s="359">
        <v>21.229999999999997</v>
      </c>
      <c r="E13" s="360">
        <v>29.5</v>
      </c>
      <c r="F13" s="360">
        <v>59</v>
      </c>
      <c r="G13" s="371"/>
      <c r="H13" s="372">
        <v>19</v>
      </c>
      <c r="I13" s="363" t="s">
        <v>623</v>
      </c>
      <c r="J13" s="373">
        <f t="shared" si="0"/>
        <v>3.5</v>
      </c>
      <c r="K13" s="374" t="str">
        <f t="shared" si="1"/>
        <v>Slow Moving</v>
      </c>
      <c r="L13" s="373">
        <f t="shared" si="2"/>
        <v>28.945000000000011</v>
      </c>
      <c r="M13" s="375" t="str">
        <f t="shared" si="3"/>
        <v>Profitable</v>
      </c>
      <c r="N13" s="374" t="str">
        <f t="shared" si="4"/>
        <v>Slow Moving - Profitable</v>
      </c>
      <c r="O13" s="375" t="str">
        <f t="shared" si="5"/>
        <v>-</v>
      </c>
      <c r="P13" s="376" t="str">
        <f t="shared" si="6"/>
        <v xml:space="preserve"> - </v>
      </c>
      <c r="Q13" s="377"/>
      <c r="R13" s="369"/>
      <c r="S13" s="369"/>
      <c r="T13" s="369"/>
      <c r="U13" s="370"/>
      <c r="V13" s="370"/>
      <c r="W13" s="370">
        <v>2</v>
      </c>
      <c r="X13" s="370">
        <v>5</v>
      </c>
    </row>
    <row r="14" spans="1:24" x14ac:dyDescent="0.25">
      <c r="A14" s="357">
        <v>317324</v>
      </c>
      <c r="B14" s="358" t="s">
        <v>556</v>
      </c>
      <c r="C14" s="358" t="s">
        <v>324</v>
      </c>
      <c r="D14" s="359">
        <v>21.229999999999997</v>
      </c>
      <c r="E14" s="360">
        <v>29.5</v>
      </c>
      <c r="F14" s="360">
        <v>59</v>
      </c>
      <c r="G14" s="371"/>
      <c r="H14" s="372">
        <v>2</v>
      </c>
      <c r="I14" s="363" t="s">
        <v>623</v>
      </c>
      <c r="J14" s="373">
        <f t="shared" si="0"/>
        <v>2</v>
      </c>
      <c r="K14" s="374" t="str">
        <f t="shared" si="1"/>
        <v>Slow Moving</v>
      </c>
      <c r="L14" s="373">
        <f t="shared" si="2"/>
        <v>16.540000000000006</v>
      </c>
      <c r="M14" s="375" t="str">
        <f t="shared" si="3"/>
        <v>Profitable</v>
      </c>
      <c r="N14" s="374" t="str">
        <f t="shared" si="4"/>
        <v>Slow Moving - Profitable</v>
      </c>
      <c r="O14" s="375" t="str">
        <f t="shared" si="5"/>
        <v>-</v>
      </c>
      <c r="P14" s="376" t="str">
        <f t="shared" si="6"/>
        <v xml:space="preserve"> - </v>
      </c>
      <c r="Q14" s="377"/>
      <c r="R14" s="369"/>
      <c r="S14" s="369"/>
      <c r="T14" s="369"/>
      <c r="U14" s="370"/>
      <c r="V14" s="370"/>
      <c r="W14" s="370">
        <v>1</v>
      </c>
      <c r="X14" s="370">
        <v>3</v>
      </c>
    </row>
    <row r="15" spans="1:24" x14ac:dyDescent="0.25">
      <c r="A15" s="357">
        <v>317327</v>
      </c>
      <c r="B15" s="358" t="s">
        <v>557</v>
      </c>
      <c r="C15" s="358" t="s">
        <v>325</v>
      </c>
      <c r="D15" s="359">
        <v>21.229999999999997</v>
      </c>
      <c r="E15" s="360">
        <v>29.5</v>
      </c>
      <c r="F15" s="360">
        <v>59</v>
      </c>
      <c r="G15" s="371"/>
      <c r="H15" s="372">
        <v>13</v>
      </c>
      <c r="I15" s="363" t="s">
        <v>623</v>
      </c>
      <c r="J15" s="373">
        <f t="shared" si="0"/>
        <v>5</v>
      </c>
      <c r="K15" s="374" t="str">
        <f t="shared" si="1"/>
        <v>Slow Moving</v>
      </c>
      <c r="L15" s="373">
        <f t="shared" si="2"/>
        <v>41.350000000000016</v>
      </c>
      <c r="M15" s="375" t="str">
        <f t="shared" si="3"/>
        <v>Profitable</v>
      </c>
      <c r="N15" s="374" t="str">
        <f t="shared" si="4"/>
        <v>Slow Moving - Profitable</v>
      </c>
      <c r="O15" s="375" t="str">
        <f t="shared" si="5"/>
        <v>-</v>
      </c>
      <c r="P15" s="376" t="str">
        <f t="shared" si="6"/>
        <v xml:space="preserve"> - </v>
      </c>
      <c r="Q15" s="377"/>
      <c r="R15" s="369"/>
      <c r="S15" s="369"/>
      <c r="T15" s="369"/>
      <c r="U15" s="370"/>
      <c r="V15" s="370"/>
      <c r="W15" s="370">
        <v>4</v>
      </c>
      <c r="X15" s="370">
        <v>6</v>
      </c>
    </row>
    <row r="16" spans="1:24" x14ac:dyDescent="0.25">
      <c r="A16" s="357">
        <v>317333</v>
      </c>
      <c r="B16" s="358" t="s">
        <v>558</v>
      </c>
      <c r="C16" s="358" t="s">
        <v>326</v>
      </c>
      <c r="D16" s="359">
        <v>22.39</v>
      </c>
      <c r="E16" s="360">
        <v>29.5</v>
      </c>
      <c r="F16" s="360">
        <v>59</v>
      </c>
      <c r="G16" s="371"/>
      <c r="H16" s="372">
        <v>11</v>
      </c>
      <c r="I16" s="363" t="s">
        <v>623</v>
      </c>
      <c r="J16" s="373">
        <f t="shared" si="0"/>
        <v>1</v>
      </c>
      <c r="K16" s="374" t="str">
        <f t="shared" si="1"/>
        <v>Slow Moving</v>
      </c>
      <c r="L16" s="373">
        <f t="shared" si="2"/>
        <v>7.1099999999999994</v>
      </c>
      <c r="M16" s="375" t="str">
        <f t="shared" si="3"/>
        <v>Less Profitable</v>
      </c>
      <c r="N16" s="374" t="str">
        <f t="shared" si="4"/>
        <v>Slow Moving - Less Profitable</v>
      </c>
      <c r="O16" s="375" t="str">
        <f t="shared" si="5"/>
        <v>-</v>
      </c>
      <c r="P16" s="376" t="str">
        <f t="shared" si="6"/>
        <v xml:space="preserve"> - </v>
      </c>
      <c r="Q16" s="377"/>
      <c r="R16" s="369"/>
      <c r="S16" s="369"/>
      <c r="T16" s="369"/>
      <c r="U16" s="370"/>
      <c r="V16" s="370"/>
      <c r="W16" s="370">
        <v>0</v>
      </c>
      <c r="X16" s="370">
        <v>2</v>
      </c>
    </row>
    <row r="17" spans="1:24" x14ac:dyDescent="0.25">
      <c r="A17" s="357">
        <v>317335</v>
      </c>
      <c r="B17" s="358" t="s">
        <v>559</v>
      </c>
      <c r="C17" s="358" t="s">
        <v>327</v>
      </c>
      <c r="D17" s="359">
        <v>22.39</v>
      </c>
      <c r="E17" s="360">
        <v>29.5</v>
      </c>
      <c r="F17" s="360">
        <v>59</v>
      </c>
      <c r="G17" s="371"/>
      <c r="H17" s="372">
        <v>31</v>
      </c>
      <c r="I17" s="363" t="s">
        <v>623</v>
      </c>
      <c r="J17" s="373">
        <f t="shared" si="0"/>
        <v>2.5</v>
      </c>
      <c r="K17" s="374" t="str">
        <f t="shared" si="1"/>
        <v>Slow Moving</v>
      </c>
      <c r="L17" s="373">
        <f t="shared" si="2"/>
        <v>17.774999999999999</v>
      </c>
      <c r="M17" s="375" t="str">
        <f t="shared" si="3"/>
        <v>Profitable</v>
      </c>
      <c r="N17" s="374" t="str">
        <f t="shared" si="4"/>
        <v>Slow Moving - Profitable</v>
      </c>
      <c r="O17" s="375" t="str">
        <f t="shared" si="5"/>
        <v>-</v>
      </c>
      <c r="P17" s="376" t="str">
        <f t="shared" si="6"/>
        <v xml:space="preserve"> - </v>
      </c>
      <c r="Q17" s="377"/>
      <c r="R17" s="369"/>
      <c r="S17" s="369"/>
      <c r="T17" s="369"/>
      <c r="U17" s="370"/>
      <c r="V17" s="370"/>
      <c r="W17" s="370">
        <v>0</v>
      </c>
      <c r="X17" s="370">
        <v>5</v>
      </c>
    </row>
    <row r="18" spans="1:24" x14ac:dyDescent="0.25">
      <c r="A18" s="357">
        <v>317336</v>
      </c>
      <c r="B18" s="358" t="s">
        <v>560</v>
      </c>
      <c r="C18" s="358" t="s">
        <v>328</v>
      </c>
      <c r="D18" s="359">
        <v>22.39</v>
      </c>
      <c r="E18" s="360">
        <v>29.5</v>
      </c>
      <c r="F18" s="360">
        <v>59</v>
      </c>
      <c r="G18" s="371"/>
      <c r="H18" s="372">
        <v>11</v>
      </c>
      <c r="I18" s="363" t="s">
        <v>623</v>
      </c>
      <c r="J18" s="373">
        <f t="shared" si="0"/>
        <v>2</v>
      </c>
      <c r="K18" s="374" t="str">
        <f t="shared" si="1"/>
        <v>Slow Moving</v>
      </c>
      <c r="L18" s="373">
        <f t="shared" si="2"/>
        <v>14.219999999999999</v>
      </c>
      <c r="M18" s="375" t="str">
        <f t="shared" si="3"/>
        <v>Profitable</v>
      </c>
      <c r="N18" s="374" t="str">
        <f t="shared" si="4"/>
        <v>Slow Moving - Profitable</v>
      </c>
      <c r="O18" s="375" t="str">
        <f t="shared" si="5"/>
        <v>-</v>
      </c>
      <c r="P18" s="376" t="str">
        <f t="shared" si="6"/>
        <v xml:space="preserve"> - </v>
      </c>
      <c r="Q18" s="377"/>
      <c r="R18" s="369"/>
      <c r="S18" s="369"/>
      <c r="T18" s="369"/>
      <c r="U18" s="370"/>
      <c r="V18" s="370"/>
      <c r="W18" s="370">
        <v>2</v>
      </c>
      <c r="X18" s="370">
        <v>2</v>
      </c>
    </row>
    <row r="19" spans="1:24" x14ac:dyDescent="0.25">
      <c r="A19" s="357">
        <v>317339</v>
      </c>
      <c r="B19" s="358" t="s">
        <v>561</v>
      </c>
      <c r="C19" s="358" t="s">
        <v>329</v>
      </c>
      <c r="D19" s="359">
        <v>22.39</v>
      </c>
      <c r="E19" s="360">
        <v>29.5</v>
      </c>
      <c r="F19" s="360">
        <v>59</v>
      </c>
      <c r="G19" s="371"/>
      <c r="H19" s="372">
        <v>25</v>
      </c>
      <c r="I19" s="363" t="s">
        <v>623</v>
      </c>
      <c r="J19" s="373">
        <f t="shared" si="0"/>
        <v>3</v>
      </c>
      <c r="K19" s="374" t="str">
        <f t="shared" si="1"/>
        <v>Slow Moving</v>
      </c>
      <c r="L19" s="373">
        <f t="shared" si="2"/>
        <v>21.33</v>
      </c>
      <c r="M19" s="375" t="str">
        <f t="shared" si="3"/>
        <v>Profitable</v>
      </c>
      <c r="N19" s="374" t="str">
        <f t="shared" si="4"/>
        <v>Slow Moving - Profitable</v>
      </c>
      <c r="O19" s="375" t="str">
        <f t="shared" si="5"/>
        <v>-</v>
      </c>
      <c r="P19" s="376" t="str">
        <f t="shared" si="6"/>
        <v xml:space="preserve"> - </v>
      </c>
      <c r="Q19" s="377"/>
      <c r="R19" s="369"/>
      <c r="S19" s="369"/>
      <c r="T19" s="369"/>
      <c r="U19" s="370"/>
      <c r="V19" s="370"/>
      <c r="W19" s="370">
        <v>1</v>
      </c>
      <c r="X19" s="370">
        <v>5</v>
      </c>
    </row>
    <row r="20" spans="1:24" x14ac:dyDescent="0.25">
      <c r="A20" s="357">
        <v>317343</v>
      </c>
      <c r="B20" s="358" t="s">
        <v>562</v>
      </c>
      <c r="C20" s="358" t="s">
        <v>330</v>
      </c>
      <c r="D20" s="359">
        <v>22.39</v>
      </c>
      <c r="E20" s="360">
        <v>29.5</v>
      </c>
      <c r="F20" s="360">
        <v>59</v>
      </c>
      <c r="G20" s="371"/>
      <c r="H20" s="372">
        <v>45</v>
      </c>
      <c r="I20" s="363" t="s">
        <v>623</v>
      </c>
      <c r="J20" s="373">
        <f t="shared" si="0"/>
        <v>1</v>
      </c>
      <c r="K20" s="374" t="str">
        <f t="shared" si="1"/>
        <v>Slow Moving</v>
      </c>
      <c r="L20" s="373">
        <f t="shared" si="2"/>
        <v>7.1099999999999994</v>
      </c>
      <c r="M20" s="375" t="str">
        <f t="shared" si="3"/>
        <v>Less Profitable</v>
      </c>
      <c r="N20" s="374" t="str">
        <f t="shared" si="4"/>
        <v>Slow Moving - Less Profitable</v>
      </c>
      <c r="O20" s="375" t="str">
        <f t="shared" si="5"/>
        <v>-</v>
      </c>
      <c r="P20" s="376" t="str">
        <f t="shared" si="6"/>
        <v xml:space="preserve"> - </v>
      </c>
      <c r="Q20" s="377"/>
      <c r="R20" s="369"/>
      <c r="S20" s="369"/>
      <c r="T20" s="369"/>
      <c r="U20" s="370"/>
      <c r="V20" s="370"/>
      <c r="W20" s="370">
        <v>0</v>
      </c>
      <c r="X20" s="370">
        <v>2</v>
      </c>
    </row>
    <row r="21" spans="1:24" x14ac:dyDescent="0.25">
      <c r="A21" s="357">
        <v>317345</v>
      </c>
      <c r="B21" s="358" t="s">
        <v>563</v>
      </c>
      <c r="C21" s="358" t="s">
        <v>331</v>
      </c>
      <c r="D21" s="359">
        <v>22.39</v>
      </c>
      <c r="E21" s="360">
        <v>29.5</v>
      </c>
      <c r="F21" s="360">
        <v>59</v>
      </c>
      <c r="G21" s="371"/>
      <c r="H21" s="372">
        <v>31</v>
      </c>
      <c r="I21" s="363" t="s">
        <v>623</v>
      </c>
      <c r="J21" s="373">
        <f t="shared" si="0"/>
        <v>2</v>
      </c>
      <c r="K21" s="374" t="str">
        <f t="shared" si="1"/>
        <v>Slow Moving</v>
      </c>
      <c r="L21" s="373">
        <f t="shared" si="2"/>
        <v>14.219999999999999</v>
      </c>
      <c r="M21" s="375" t="str">
        <f t="shared" si="3"/>
        <v>Profitable</v>
      </c>
      <c r="N21" s="374" t="str">
        <f t="shared" si="4"/>
        <v>Slow Moving - Profitable</v>
      </c>
      <c r="O21" s="375" t="str">
        <f t="shared" si="5"/>
        <v>-</v>
      </c>
      <c r="P21" s="376" t="str">
        <f t="shared" si="6"/>
        <v xml:space="preserve"> - </v>
      </c>
      <c r="Q21" s="377"/>
      <c r="R21" s="369"/>
      <c r="S21" s="369"/>
      <c r="T21" s="369"/>
      <c r="U21" s="370"/>
      <c r="V21" s="370"/>
      <c r="W21" s="370">
        <v>0</v>
      </c>
      <c r="X21" s="370">
        <v>4</v>
      </c>
    </row>
    <row r="22" spans="1:24" x14ac:dyDescent="0.25">
      <c r="A22" s="357">
        <v>663479</v>
      </c>
      <c r="B22" s="358" t="s">
        <v>564</v>
      </c>
      <c r="C22" s="358" t="s">
        <v>332</v>
      </c>
      <c r="D22" s="359">
        <v>102.13</v>
      </c>
      <c r="E22" s="360">
        <v>150</v>
      </c>
      <c r="F22" s="360">
        <v>309</v>
      </c>
      <c r="G22" s="371"/>
      <c r="H22" s="372">
        <v>54</v>
      </c>
      <c r="I22" s="363" t="s">
        <v>623</v>
      </c>
      <c r="J22" s="373">
        <f t="shared" si="0"/>
        <v>0</v>
      </c>
      <c r="K22" s="374" t="str">
        <f t="shared" si="1"/>
        <v>Non Moving</v>
      </c>
      <c r="L22" s="373">
        <f t="shared" si="2"/>
        <v>0</v>
      </c>
      <c r="M22" s="375" t="str">
        <f t="shared" si="3"/>
        <v>Less Profitable</v>
      </c>
      <c r="N22" s="374" t="str">
        <f t="shared" si="4"/>
        <v>Non Moving - Less Profitable</v>
      </c>
      <c r="O22" s="375" t="str">
        <f t="shared" si="5"/>
        <v xml:space="preserve"> Discount</v>
      </c>
      <c r="P22" s="376" t="str">
        <f t="shared" si="6"/>
        <v xml:space="preserve"> - </v>
      </c>
      <c r="Q22" s="377"/>
      <c r="R22" s="369"/>
      <c r="S22" s="369"/>
      <c r="T22" s="369"/>
      <c r="U22" s="370"/>
      <c r="V22" s="370"/>
      <c r="W22" s="370">
        <v>0</v>
      </c>
      <c r="X22" s="370">
        <v>0</v>
      </c>
    </row>
    <row r="23" spans="1:24" x14ac:dyDescent="0.25">
      <c r="A23" s="357">
        <v>663480</v>
      </c>
      <c r="B23" s="358" t="s">
        <v>565</v>
      </c>
      <c r="C23" s="358" t="s">
        <v>333</v>
      </c>
      <c r="D23" s="359">
        <v>18.130000000000013</v>
      </c>
      <c r="E23" s="360">
        <v>49.5</v>
      </c>
      <c r="F23" s="360">
        <v>109</v>
      </c>
      <c r="G23" s="371"/>
      <c r="H23" s="372">
        <v>61</v>
      </c>
      <c r="I23" s="363" t="s">
        <v>623</v>
      </c>
      <c r="J23" s="373">
        <f t="shared" si="0"/>
        <v>0.5</v>
      </c>
      <c r="K23" s="374" t="str">
        <f t="shared" si="1"/>
        <v>Non Moving</v>
      </c>
      <c r="L23" s="373">
        <f t="shared" si="2"/>
        <v>15.684999999999993</v>
      </c>
      <c r="M23" s="375" t="str">
        <f t="shared" si="3"/>
        <v>Profitable</v>
      </c>
      <c r="N23" s="374" t="str">
        <f t="shared" si="4"/>
        <v>Non Moving - Profitable</v>
      </c>
      <c r="O23" s="375" t="str">
        <f t="shared" si="5"/>
        <v xml:space="preserve"> Discount</v>
      </c>
      <c r="P23" s="376" t="str">
        <f t="shared" si="6"/>
        <v xml:space="preserve"> - </v>
      </c>
      <c r="Q23" s="377"/>
      <c r="R23" s="369"/>
      <c r="S23" s="369"/>
      <c r="T23" s="369"/>
      <c r="U23" s="370"/>
      <c r="V23" s="370"/>
      <c r="W23" s="370">
        <v>0</v>
      </c>
      <c r="X23" s="370">
        <v>1</v>
      </c>
    </row>
    <row r="24" spans="1:24" x14ac:dyDescent="0.25">
      <c r="A24" s="357">
        <v>663481</v>
      </c>
      <c r="B24" s="358" t="s">
        <v>566</v>
      </c>
      <c r="C24" s="358" t="s">
        <v>334</v>
      </c>
      <c r="D24" s="359">
        <v>18.13</v>
      </c>
      <c r="E24" s="360">
        <v>49.5</v>
      </c>
      <c r="F24" s="360">
        <v>109</v>
      </c>
      <c r="G24" s="371"/>
      <c r="H24" s="372">
        <v>61</v>
      </c>
      <c r="I24" s="363" t="s">
        <v>623</v>
      </c>
      <c r="J24" s="373">
        <f t="shared" si="0"/>
        <v>0.5</v>
      </c>
      <c r="K24" s="374" t="str">
        <f t="shared" si="1"/>
        <v>Non Moving</v>
      </c>
      <c r="L24" s="373">
        <f t="shared" si="2"/>
        <v>15.685</v>
      </c>
      <c r="M24" s="375" t="str">
        <f t="shared" si="3"/>
        <v>Profitable</v>
      </c>
      <c r="N24" s="374" t="str">
        <f t="shared" si="4"/>
        <v>Non Moving - Profitable</v>
      </c>
      <c r="O24" s="375" t="str">
        <f t="shared" si="5"/>
        <v xml:space="preserve"> Discount</v>
      </c>
      <c r="P24" s="376" t="str">
        <f t="shared" si="6"/>
        <v xml:space="preserve"> - </v>
      </c>
      <c r="Q24" s="377"/>
      <c r="R24" s="369"/>
      <c r="S24" s="369"/>
      <c r="T24" s="369"/>
      <c r="U24" s="370"/>
      <c r="V24" s="370"/>
      <c r="W24" s="370">
        <v>0</v>
      </c>
      <c r="X24" s="370">
        <v>1</v>
      </c>
    </row>
    <row r="25" spans="1:24" x14ac:dyDescent="0.25">
      <c r="A25" s="357">
        <v>663501</v>
      </c>
      <c r="B25" s="358" t="s">
        <v>567</v>
      </c>
      <c r="C25" s="358" t="s">
        <v>335</v>
      </c>
      <c r="D25" s="359">
        <v>66.22</v>
      </c>
      <c r="E25" s="360">
        <v>114.5</v>
      </c>
      <c r="F25" s="360">
        <v>239</v>
      </c>
      <c r="G25" s="371"/>
      <c r="H25" s="372">
        <v>0</v>
      </c>
      <c r="I25" s="363" t="s">
        <v>623</v>
      </c>
      <c r="J25" s="373" t="str">
        <f t="shared" si="0"/>
        <v xml:space="preserve"> No Stock</v>
      </c>
      <c r="K25" s="374" t="str">
        <f t="shared" si="1"/>
        <v>Run out of Stock</v>
      </c>
      <c r="L25" s="373">
        <f t="shared" si="2"/>
        <v>0</v>
      </c>
      <c r="M25" s="375" t="str">
        <f t="shared" si="3"/>
        <v>Less Profitable</v>
      </c>
      <c r="N25" s="374" t="str">
        <f t="shared" si="4"/>
        <v>Run out of Stock - Less Profitable</v>
      </c>
      <c r="O25" s="375" t="str">
        <f t="shared" si="5"/>
        <v>-</v>
      </c>
      <c r="P25" s="376" t="str">
        <f t="shared" si="6"/>
        <v>Stop Ordering</v>
      </c>
      <c r="Q25" s="377"/>
      <c r="R25" s="369"/>
      <c r="S25" s="369"/>
      <c r="T25" s="369"/>
      <c r="U25" s="370"/>
      <c r="V25" s="370"/>
      <c r="W25" s="370">
        <v>0</v>
      </c>
      <c r="X25" s="370">
        <v>0</v>
      </c>
    </row>
    <row r="26" spans="1:24" x14ac:dyDescent="0.25">
      <c r="A26" s="357">
        <v>665858</v>
      </c>
      <c r="B26" s="358" t="s">
        <v>568</v>
      </c>
      <c r="C26" s="358" t="s">
        <v>336</v>
      </c>
      <c r="D26" s="359">
        <v>66.220000000000013</v>
      </c>
      <c r="E26" s="360">
        <v>114.5</v>
      </c>
      <c r="F26" s="360">
        <v>239</v>
      </c>
      <c r="G26" s="371"/>
      <c r="H26" s="372">
        <v>3</v>
      </c>
      <c r="I26" s="363" t="s">
        <v>623</v>
      </c>
      <c r="J26" s="373">
        <f t="shared" si="0"/>
        <v>3.5</v>
      </c>
      <c r="K26" s="374" t="str">
        <f t="shared" si="1"/>
        <v>Slow Moving</v>
      </c>
      <c r="L26" s="373">
        <f t="shared" si="2"/>
        <v>168.97999999999996</v>
      </c>
      <c r="M26" s="375" t="str">
        <f t="shared" si="3"/>
        <v>Most Profitable</v>
      </c>
      <c r="N26" s="374" t="str">
        <f t="shared" si="4"/>
        <v>Slow Moving - Most Profitable</v>
      </c>
      <c r="O26" s="375" t="str">
        <f t="shared" si="5"/>
        <v>-</v>
      </c>
      <c r="P26" s="376" t="str">
        <f t="shared" si="6"/>
        <v xml:space="preserve"> - </v>
      </c>
      <c r="Q26" s="377"/>
      <c r="R26" s="369"/>
      <c r="S26" s="369"/>
      <c r="T26" s="369"/>
      <c r="U26" s="370"/>
      <c r="V26" s="370"/>
      <c r="W26" s="370">
        <v>4</v>
      </c>
      <c r="X26" s="370">
        <v>3</v>
      </c>
    </row>
    <row r="27" spans="1:24" x14ac:dyDescent="0.25">
      <c r="A27" s="357">
        <v>665859</v>
      </c>
      <c r="B27" s="358" t="s">
        <v>569</v>
      </c>
      <c r="C27" s="358" t="s">
        <v>337</v>
      </c>
      <c r="D27" s="359">
        <v>30.820000000000391</v>
      </c>
      <c r="E27" s="360">
        <v>69.5</v>
      </c>
      <c r="F27" s="360">
        <v>149</v>
      </c>
      <c r="G27" s="371"/>
      <c r="H27" s="372">
        <v>44</v>
      </c>
      <c r="I27" s="363" t="s">
        <v>623</v>
      </c>
      <c r="J27" s="373">
        <f t="shared" si="0"/>
        <v>4</v>
      </c>
      <c r="K27" s="374" t="str">
        <f t="shared" si="1"/>
        <v>Slow Moving</v>
      </c>
      <c r="L27" s="373">
        <f t="shared" si="2"/>
        <v>154.71999999999844</v>
      </c>
      <c r="M27" s="375" t="str">
        <f t="shared" si="3"/>
        <v>Most Profitable</v>
      </c>
      <c r="N27" s="374" t="str">
        <f t="shared" si="4"/>
        <v>Slow Moving - Most Profitable</v>
      </c>
      <c r="O27" s="375" t="str">
        <f t="shared" si="5"/>
        <v>-</v>
      </c>
      <c r="P27" s="376" t="str">
        <f t="shared" si="6"/>
        <v xml:space="preserve"> - </v>
      </c>
      <c r="Q27" s="377"/>
      <c r="R27" s="369"/>
      <c r="S27" s="369"/>
      <c r="T27" s="369"/>
      <c r="U27" s="370"/>
      <c r="V27" s="370"/>
      <c r="W27" s="370">
        <v>0</v>
      </c>
      <c r="X27" s="370">
        <v>8</v>
      </c>
    </row>
    <row r="28" spans="1:24" x14ac:dyDescent="0.25">
      <c r="A28" s="357">
        <v>665860</v>
      </c>
      <c r="B28" s="358" t="s">
        <v>570</v>
      </c>
      <c r="C28" s="358" t="s">
        <v>338</v>
      </c>
      <c r="D28" s="359">
        <v>27.19</v>
      </c>
      <c r="E28" s="360">
        <v>69.5</v>
      </c>
      <c r="F28" s="360">
        <v>149</v>
      </c>
      <c r="G28" s="371"/>
      <c r="H28" s="372">
        <v>57</v>
      </c>
      <c r="I28" s="363" t="s">
        <v>623</v>
      </c>
      <c r="J28" s="373">
        <f t="shared" si="0"/>
        <v>3.5</v>
      </c>
      <c r="K28" s="374" t="str">
        <f t="shared" si="1"/>
        <v>Slow Moving</v>
      </c>
      <c r="L28" s="373">
        <f t="shared" si="2"/>
        <v>148.08500000000001</v>
      </c>
      <c r="M28" s="375" t="str">
        <f t="shared" si="3"/>
        <v>Most Profitable</v>
      </c>
      <c r="N28" s="374" t="str">
        <f t="shared" si="4"/>
        <v>Slow Moving - Most Profitable</v>
      </c>
      <c r="O28" s="375" t="str">
        <f t="shared" si="5"/>
        <v>-</v>
      </c>
      <c r="P28" s="376" t="str">
        <f t="shared" si="6"/>
        <v xml:space="preserve"> - </v>
      </c>
      <c r="Q28" s="377"/>
      <c r="R28" s="369"/>
      <c r="S28" s="369"/>
      <c r="T28" s="369"/>
      <c r="U28" s="370"/>
      <c r="V28" s="370"/>
      <c r="W28" s="370">
        <v>0</v>
      </c>
      <c r="X28" s="370">
        <v>7</v>
      </c>
    </row>
    <row r="29" spans="1:24" x14ac:dyDescent="0.25">
      <c r="A29" s="357">
        <v>665862</v>
      </c>
      <c r="B29" s="358" t="s">
        <v>571</v>
      </c>
      <c r="C29" s="358" t="s">
        <v>339</v>
      </c>
      <c r="D29" s="359">
        <v>23.570000000000004</v>
      </c>
      <c r="E29" s="360">
        <v>49.5</v>
      </c>
      <c r="F29" s="360">
        <v>109</v>
      </c>
      <c r="G29" s="371"/>
      <c r="H29" s="372">
        <v>28</v>
      </c>
      <c r="I29" s="363" t="s">
        <v>623</v>
      </c>
      <c r="J29" s="373">
        <f t="shared" si="0"/>
        <v>3</v>
      </c>
      <c r="K29" s="374" t="str">
        <f t="shared" si="1"/>
        <v>Slow Moving</v>
      </c>
      <c r="L29" s="373">
        <f t="shared" si="2"/>
        <v>77.789999999999992</v>
      </c>
      <c r="M29" s="375" t="str">
        <f t="shared" si="3"/>
        <v>Profitable</v>
      </c>
      <c r="N29" s="374" t="str">
        <f t="shared" si="4"/>
        <v>Slow Moving - Profitable</v>
      </c>
      <c r="O29" s="375" t="str">
        <f t="shared" si="5"/>
        <v>-</v>
      </c>
      <c r="P29" s="376" t="str">
        <f t="shared" si="6"/>
        <v xml:space="preserve"> - </v>
      </c>
      <c r="Q29" s="377"/>
      <c r="R29" s="369"/>
      <c r="S29" s="369"/>
      <c r="T29" s="369"/>
      <c r="U29" s="370"/>
      <c r="V29" s="370"/>
      <c r="W29" s="370">
        <v>1</v>
      </c>
      <c r="X29" s="370">
        <v>5</v>
      </c>
    </row>
    <row r="30" spans="1:24" x14ac:dyDescent="0.25">
      <c r="A30" s="357">
        <v>671807</v>
      </c>
      <c r="B30" s="358" t="s">
        <v>572</v>
      </c>
      <c r="C30" s="358" t="s">
        <v>340</v>
      </c>
      <c r="D30" s="359">
        <v>23.569999999999997</v>
      </c>
      <c r="E30" s="360">
        <v>49.5</v>
      </c>
      <c r="F30" s="360">
        <v>109</v>
      </c>
      <c r="G30" s="371"/>
      <c r="H30" s="372">
        <v>36</v>
      </c>
      <c r="I30" s="363" t="s">
        <v>623</v>
      </c>
      <c r="J30" s="373">
        <f t="shared" si="0"/>
        <v>0.5</v>
      </c>
      <c r="K30" s="374" t="str">
        <f t="shared" si="1"/>
        <v>Non Moving</v>
      </c>
      <c r="L30" s="373">
        <f t="shared" si="2"/>
        <v>12.965000000000002</v>
      </c>
      <c r="M30" s="375" t="str">
        <f t="shared" si="3"/>
        <v>Profitable</v>
      </c>
      <c r="N30" s="374" t="str">
        <f t="shared" si="4"/>
        <v>Non Moving - Profitable</v>
      </c>
      <c r="O30" s="375" t="str">
        <f t="shared" si="5"/>
        <v xml:space="preserve"> Discount</v>
      </c>
      <c r="P30" s="376" t="str">
        <f t="shared" si="6"/>
        <v xml:space="preserve"> - </v>
      </c>
      <c r="Q30" s="377"/>
      <c r="R30" s="369"/>
      <c r="S30" s="369"/>
      <c r="T30" s="369"/>
      <c r="U30" s="370"/>
      <c r="V30" s="370"/>
      <c r="W30" s="370">
        <v>0</v>
      </c>
      <c r="X30" s="370">
        <v>1</v>
      </c>
    </row>
    <row r="31" spans="1:24" x14ac:dyDescent="0.25">
      <c r="A31" s="357">
        <v>671812</v>
      </c>
      <c r="B31" s="358" t="s">
        <v>573</v>
      </c>
      <c r="C31" s="358" t="s">
        <v>341</v>
      </c>
      <c r="D31" s="359">
        <v>88.91</v>
      </c>
      <c r="E31" s="360">
        <v>144.5</v>
      </c>
      <c r="F31" s="360">
        <v>299</v>
      </c>
      <c r="G31" s="371"/>
      <c r="H31" s="372">
        <v>0</v>
      </c>
      <c r="I31" s="363" t="s">
        <v>623</v>
      </c>
      <c r="J31" s="373" t="str">
        <f t="shared" si="0"/>
        <v xml:space="preserve"> No Stock</v>
      </c>
      <c r="K31" s="374" t="str">
        <f t="shared" si="1"/>
        <v>Run out of Stock</v>
      </c>
      <c r="L31" s="373">
        <f t="shared" si="2"/>
        <v>0</v>
      </c>
      <c r="M31" s="375" t="str">
        <f t="shared" si="3"/>
        <v>Less Profitable</v>
      </c>
      <c r="N31" s="374" t="str">
        <f t="shared" si="4"/>
        <v>Run out of Stock - Less Profitable</v>
      </c>
      <c r="O31" s="375" t="str">
        <f t="shared" si="5"/>
        <v>-</v>
      </c>
      <c r="P31" s="376" t="str">
        <f t="shared" si="6"/>
        <v>Stop Ordering</v>
      </c>
      <c r="Q31" s="377"/>
      <c r="R31" s="369"/>
      <c r="S31" s="369"/>
      <c r="T31" s="369"/>
      <c r="U31" s="370"/>
      <c r="V31" s="370"/>
      <c r="W31" s="370">
        <v>0</v>
      </c>
      <c r="X31" s="370">
        <v>0</v>
      </c>
    </row>
    <row r="32" spans="1:24" x14ac:dyDescent="0.25">
      <c r="A32" s="357">
        <v>674011</v>
      </c>
      <c r="B32" s="358" t="s">
        <v>574</v>
      </c>
      <c r="C32" s="358" t="s">
        <v>342</v>
      </c>
      <c r="D32" s="359">
        <v>45.32</v>
      </c>
      <c r="E32" s="360">
        <v>74.5</v>
      </c>
      <c r="F32" s="360">
        <v>159</v>
      </c>
      <c r="G32" s="371"/>
      <c r="H32" s="372">
        <v>0</v>
      </c>
      <c r="I32" s="363" t="s">
        <v>623</v>
      </c>
      <c r="J32" s="373" t="str">
        <f t="shared" si="0"/>
        <v xml:space="preserve"> No Stock</v>
      </c>
      <c r="K32" s="374" t="str">
        <f t="shared" si="1"/>
        <v>Run out of Stock</v>
      </c>
      <c r="L32" s="373">
        <f t="shared" si="2"/>
        <v>0</v>
      </c>
      <c r="M32" s="375" t="str">
        <f t="shared" si="3"/>
        <v>Less Profitable</v>
      </c>
      <c r="N32" s="374" t="str">
        <f t="shared" si="4"/>
        <v>Run out of Stock - Less Profitable</v>
      </c>
      <c r="O32" s="375" t="str">
        <f t="shared" si="5"/>
        <v>-</v>
      </c>
      <c r="P32" s="376" t="str">
        <f t="shared" si="6"/>
        <v>Stop Ordering</v>
      </c>
      <c r="Q32" s="377"/>
      <c r="R32" s="369"/>
      <c r="S32" s="369"/>
      <c r="T32" s="369"/>
      <c r="U32" s="370"/>
      <c r="V32" s="370"/>
      <c r="W32" s="370">
        <v>0</v>
      </c>
      <c r="X32" s="370">
        <v>0</v>
      </c>
    </row>
    <row r="33" spans="1:24" x14ac:dyDescent="0.25">
      <c r="A33" s="357">
        <v>676636</v>
      </c>
      <c r="B33" s="358" t="s">
        <v>575</v>
      </c>
      <c r="C33" s="358" t="s">
        <v>343</v>
      </c>
      <c r="D33" s="359">
        <v>45.32</v>
      </c>
      <c r="E33" s="360">
        <v>74.5</v>
      </c>
      <c r="F33" s="360">
        <v>159</v>
      </c>
      <c r="G33" s="371"/>
      <c r="H33" s="372">
        <v>58</v>
      </c>
      <c r="I33" s="363" t="s">
        <v>623</v>
      </c>
      <c r="J33" s="373">
        <f t="shared" si="0"/>
        <v>1</v>
      </c>
      <c r="K33" s="374" t="str">
        <f t="shared" si="1"/>
        <v>Slow Moving</v>
      </c>
      <c r="L33" s="373">
        <f t="shared" si="2"/>
        <v>29.18</v>
      </c>
      <c r="M33" s="375" t="str">
        <f t="shared" si="3"/>
        <v>Profitable</v>
      </c>
      <c r="N33" s="374" t="str">
        <f t="shared" si="4"/>
        <v>Slow Moving - Profitable</v>
      </c>
      <c r="O33" s="375" t="str">
        <f t="shared" si="5"/>
        <v>-</v>
      </c>
      <c r="P33" s="376" t="str">
        <f t="shared" si="6"/>
        <v xml:space="preserve"> - </v>
      </c>
      <c r="Q33" s="377"/>
      <c r="R33" s="369"/>
      <c r="S33" s="369"/>
      <c r="T33" s="369"/>
      <c r="U33" s="370"/>
      <c r="V33" s="370"/>
      <c r="W33" s="370">
        <v>0</v>
      </c>
      <c r="X33" s="370">
        <v>2</v>
      </c>
    </row>
    <row r="34" spans="1:24" x14ac:dyDescent="0.25">
      <c r="A34" s="357">
        <v>676638</v>
      </c>
      <c r="B34" s="358" t="s">
        <v>576</v>
      </c>
      <c r="C34" s="358" t="s">
        <v>344</v>
      </c>
      <c r="D34" s="359">
        <v>45.32</v>
      </c>
      <c r="E34" s="360">
        <v>74.5</v>
      </c>
      <c r="F34" s="360">
        <v>159</v>
      </c>
      <c r="G34" s="371"/>
      <c r="H34" s="372">
        <v>0</v>
      </c>
      <c r="I34" s="363" t="s">
        <v>623</v>
      </c>
      <c r="J34" s="373" t="str">
        <f t="shared" si="0"/>
        <v xml:space="preserve"> No Stock</v>
      </c>
      <c r="K34" s="374" t="str">
        <f t="shared" si="1"/>
        <v>Run out of Stock</v>
      </c>
      <c r="L34" s="373">
        <f t="shared" si="2"/>
        <v>0</v>
      </c>
      <c r="M34" s="375" t="str">
        <f t="shared" si="3"/>
        <v>Less Profitable</v>
      </c>
      <c r="N34" s="374" t="str">
        <f t="shared" si="4"/>
        <v>Run out of Stock - Less Profitable</v>
      </c>
      <c r="O34" s="375" t="str">
        <f t="shared" si="5"/>
        <v>-</v>
      </c>
      <c r="P34" s="376" t="str">
        <f t="shared" si="6"/>
        <v>Stop Ordering</v>
      </c>
      <c r="Q34" s="377"/>
      <c r="R34" s="369"/>
      <c r="S34" s="369"/>
      <c r="T34" s="369"/>
      <c r="U34" s="370"/>
      <c r="V34" s="370"/>
      <c r="W34" s="370">
        <v>0</v>
      </c>
      <c r="X34" s="370">
        <v>0</v>
      </c>
    </row>
    <row r="35" spans="1:24" x14ac:dyDescent="0.25">
      <c r="A35" s="357">
        <v>676641</v>
      </c>
      <c r="B35" s="358" t="s">
        <v>577</v>
      </c>
      <c r="C35" s="358" t="s">
        <v>345</v>
      </c>
      <c r="D35" s="359">
        <v>15.43</v>
      </c>
      <c r="E35" s="360">
        <v>29.5</v>
      </c>
      <c r="F35" s="360">
        <v>59</v>
      </c>
      <c r="G35" s="371"/>
      <c r="H35" s="372">
        <v>57</v>
      </c>
      <c r="I35" s="363" t="s">
        <v>623</v>
      </c>
      <c r="J35" s="373">
        <f t="shared" si="0"/>
        <v>10</v>
      </c>
      <c r="K35" s="374" t="str">
        <f t="shared" si="1"/>
        <v>Fast Moving</v>
      </c>
      <c r="L35" s="373">
        <f t="shared" si="2"/>
        <v>140.69999999999999</v>
      </c>
      <c r="M35" s="375" t="str">
        <f t="shared" si="3"/>
        <v>Most Profitable</v>
      </c>
      <c r="N35" s="374" t="str">
        <f t="shared" si="4"/>
        <v>Fast Moving - Most Profitable</v>
      </c>
      <c r="O35" s="375" t="str">
        <f t="shared" si="5"/>
        <v>-</v>
      </c>
      <c r="P35" s="376" t="str">
        <f t="shared" si="6"/>
        <v>Profitable - Reorder</v>
      </c>
      <c r="Q35" s="377"/>
      <c r="R35" s="369"/>
      <c r="S35" s="369"/>
      <c r="T35" s="369"/>
      <c r="U35" s="370"/>
      <c r="V35" s="370"/>
      <c r="W35" s="370">
        <v>5</v>
      </c>
      <c r="X35" s="370">
        <v>15</v>
      </c>
    </row>
    <row r="36" spans="1:24" x14ac:dyDescent="0.25">
      <c r="A36" s="357">
        <v>676642</v>
      </c>
      <c r="B36" s="358" t="s">
        <v>578</v>
      </c>
      <c r="C36" s="358" t="s">
        <v>346</v>
      </c>
      <c r="D36" s="359">
        <v>15.43</v>
      </c>
      <c r="E36" s="360">
        <v>29.5</v>
      </c>
      <c r="F36" s="360">
        <v>59</v>
      </c>
      <c r="G36" s="371"/>
      <c r="H36" s="372">
        <v>47</v>
      </c>
      <c r="I36" s="363" t="s">
        <v>623</v>
      </c>
      <c r="J36" s="373">
        <f t="shared" si="0"/>
        <v>16</v>
      </c>
      <c r="K36" s="374" t="str">
        <f t="shared" si="1"/>
        <v>Fast Moving</v>
      </c>
      <c r="L36" s="373">
        <f t="shared" si="2"/>
        <v>225.12</v>
      </c>
      <c r="M36" s="375" t="str">
        <f t="shared" si="3"/>
        <v>Most Profitable</v>
      </c>
      <c r="N36" s="374" t="str">
        <f t="shared" si="4"/>
        <v>Fast Moving - Most Profitable</v>
      </c>
      <c r="O36" s="375" t="str">
        <f t="shared" si="5"/>
        <v>-</v>
      </c>
      <c r="P36" s="376" t="str">
        <f t="shared" si="6"/>
        <v>Profitable - Reorder</v>
      </c>
      <c r="Q36" s="377"/>
      <c r="R36" s="369"/>
      <c r="S36" s="369"/>
      <c r="T36" s="369"/>
      <c r="U36" s="370"/>
      <c r="V36" s="370"/>
      <c r="W36" s="370">
        <v>5</v>
      </c>
      <c r="X36" s="370">
        <v>27</v>
      </c>
    </row>
    <row r="37" spans="1:24" x14ac:dyDescent="0.25">
      <c r="A37" s="357">
        <v>734835</v>
      </c>
      <c r="B37" s="358" t="s">
        <v>42</v>
      </c>
      <c r="C37" s="358" t="s">
        <v>347</v>
      </c>
      <c r="D37" s="359">
        <v>34.569999999999986</v>
      </c>
      <c r="E37" s="360">
        <v>69.5</v>
      </c>
      <c r="F37" s="360">
        <v>149</v>
      </c>
      <c r="G37" s="371"/>
      <c r="H37" s="372">
        <v>0</v>
      </c>
      <c r="I37" s="363" t="s">
        <v>624</v>
      </c>
      <c r="J37" s="373" t="str">
        <f t="shared" si="0"/>
        <v xml:space="preserve"> No Stock</v>
      </c>
      <c r="K37" s="374" t="str">
        <f t="shared" si="1"/>
        <v>Run out of Stock</v>
      </c>
      <c r="L37" s="373">
        <f t="shared" si="2"/>
        <v>0</v>
      </c>
      <c r="M37" s="375" t="str">
        <f t="shared" si="3"/>
        <v>Less Profitable</v>
      </c>
      <c r="N37" s="374" t="str">
        <f t="shared" si="4"/>
        <v>Run out of Stock - Less Profitable</v>
      </c>
      <c r="O37" s="375" t="str">
        <f t="shared" si="5"/>
        <v>-</v>
      </c>
      <c r="P37" s="376" t="str">
        <f t="shared" si="6"/>
        <v>Stop Ordering</v>
      </c>
      <c r="Q37" s="377"/>
      <c r="R37" s="369">
        <v>4</v>
      </c>
      <c r="S37" s="369">
        <v>1</v>
      </c>
      <c r="T37" s="369">
        <v>1</v>
      </c>
      <c r="U37" s="370">
        <v>0</v>
      </c>
      <c r="V37" s="370">
        <v>0</v>
      </c>
      <c r="W37" s="370">
        <v>0</v>
      </c>
      <c r="X37" s="370">
        <v>0</v>
      </c>
    </row>
    <row r="38" spans="1:24" x14ac:dyDescent="0.25">
      <c r="A38" s="357">
        <v>734836</v>
      </c>
      <c r="B38" s="358" t="s">
        <v>43</v>
      </c>
      <c r="C38" s="358" t="s">
        <v>348</v>
      </c>
      <c r="D38" s="359">
        <v>51.990000000000009</v>
      </c>
      <c r="E38" s="360">
        <v>69.5</v>
      </c>
      <c r="F38" s="360">
        <v>149</v>
      </c>
      <c r="G38" s="371"/>
      <c r="H38" s="372">
        <v>24</v>
      </c>
      <c r="I38" s="363" t="s">
        <v>624</v>
      </c>
      <c r="J38" s="373">
        <f t="shared" si="0"/>
        <v>14</v>
      </c>
      <c r="K38" s="374" t="str">
        <f t="shared" si="1"/>
        <v>Fast Moving</v>
      </c>
      <c r="L38" s="373">
        <f t="shared" si="2"/>
        <v>245.13999999999987</v>
      </c>
      <c r="M38" s="375" t="str">
        <f t="shared" si="3"/>
        <v>Most Profitable</v>
      </c>
      <c r="N38" s="374" t="str">
        <f t="shared" si="4"/>
        <v>Fast Moving - Most Profitable</v>
      </c>
      <c r="O38" s="375" t="str">
        <f t="shared" si="5"/>
        <v>-</v>
      </c>
      <c r="P38" s="376" t="str">
        <f t="shared" si="6"/>
        <v>Profitable - Reorder</v>
      </c>
      <c r="Q38" s="377"/>
      <c r="R38" s="369">
        <v>6</v>
      </c>
      <c r="S38" s="369">
        <v>4</v>
      </c>
      <c r="T38" s="369">
        <v>15</v>
      </c>
      <c r="U38" s="370">
        <v>6</v>
      </c>
      <c r="V38" s="370">
        <v>15</v>
      </c>
      <c r="W38" s="370">
        <v>9</v>
      </c>
      <c r="X38" s="370">
        <v>18</v>
      </c>
    </row>
    <row r="39" spans="1:24" x14ac:dyDescent="0.25">
      <c r="A39" s="378">
        <v>734837</v>
      </c>
      <c r="B39" s="379" t="s">
        <v>44</v>
      </c>
      <c r="C39" s="379" t="s">
        <v>349</v>
      </c>
      <c r="D39" s="380">
        <v>5.2600000000000016</v>
      </c>
      <c r="E39" s="381">
        <v>24.5</v>
      </c>
      <c r="F39" s="381">
        <v>49</v>
      </c>
      <c r="G39" s="371"/>
      <c r="H39" s="382">
        <v>10</v>
      </c>
      <c r="I39" s="383" t="s">
        <v>624</v>
      </c>
      <c r="J39" s="373">
        <f t="shared" si="0"/>
        <v>20</v>
      </c>
      <c r="K39" s="374" t="str">
        <f t="shared" si="1"/>
        <v>Fast Moving</v>
      </c>
      <c r="L39" s="373">
        <f t="shared" si="2"/>
        <v>384.79999999999995</v>
      </c>
      <c r="M39" s="375" t="str">
        <f t="shared" si="3"/>
        <v>Most Profitable</v>
      </c>
      <c r="N39" s="374" t="str">
        <f t="shared" si="4"/>
        <v>Fast Moving - Most Profitable</v>
      </c>
      <c r="O39" s="375" t="str">
        <f t="shared" si="5"/>
        <v>-</v>
      </c>
      <c r="P39" s="376" t="str">
        <f t="shared" si="6"/>
        <v>Profitable - Reorder</v>
      </c>
      <c r="Q39" s="377"/>
      <c r="R39" s="384">
        <v>82</v>
      </c>
      <c r="S39" s="384">
        <v>36</v>
      </c>
      <c r="T39" s="384">
        <v>40</v>
      </c>
      <c r="U39" s="385">
        <v>33</v>
      </c>
      <c r="V39" s="385">
        <v>33</v>
      </c>
      <c r="W39" s="385">
        <v>25</v>
      </c>
      <c r="X39" s="385">
        <v>2</v>
      </c>
    </row>
    <row r="40" spans="1:24" x14ac:dyDescent="0.25">
      <c r="A40" s="378">
        <v>734838</v>
      </c>
      <c r="B40" s="379" t="s">
        <v>45</v>
      </c>
      <c r="C40" s="379" t="s">
        <v>350</v>
      </c>
      <c r="D40" s="380">
        <v>5.3899999999999917</v>
      </c>
      <c r="E40" s="381">
        <v>24.5</v>
      </c>
      <c r="F40" s="381">
        <v>49</v>
      </c>
      <c r="G40" s="371"/>
      <c r="H40" s="382">
        <v>36</v>
      </c>
      <c r="I40" s="383" t="s">
        <v>624</v>
      </c>
      <c r="J40" s="373">
        <f t="shared" si="0"/>
        <v>22</v>
      </c>
      <c r="K40" s="374" t="str">
        <f t="shared" si="1"/>
        <v>Fast Moving</v>
      </c>
      <c r="L40" s="373">
        <f t="shared" si="2"/>
        <v>420.42000000000013</v>
      </c>
      <c r="M40" s="375" t="str">
        <f t="shared" si="3"/>
        <v>Most Profitable</v>
      </c>
      <c r="N40" s="374" t="str">
        <f t="shared" si="4"/>
        <v>Fast Moving - Most Profitable</v>
      </c>
      <c r="O40" s="375" t="str">
        <f t="shared" si="5"/>
        <v>-</v>
      </c>
      <c r="P40" s="376" t="str">
        <f t="shared" si="6"/>
        <v>Profitable - Reorder</v>
      </c>
      <c r="Q40" s="377"/>
      <c r="R40" s="384">
        <v>67</v>
      </c>
      <c r="S40" s="384">
        <v>37</v>
      </c>
      <c r="T40" s="384">
        <v>33</v>
      </c>
      <c r="U40" s="385">
        <v>37</v>
      </c>
      <c r="V40" s="385">
        <v>36</v>
      </c>
      <c r="W40" s="385">
        <v>15</v>
      </c>
      <c r="X40" s="385">
        <v>15</v>
      </c>
    </row>
    <row r="41" spans="1:24" x14ac:dyDescent="0.25">
      <c r="A41" s="378">
        <v>734839</v>
      </c>
      <c r="B41" s="379" t="s">
        <v>46</v>
      </c>
      <c r="C41" s="379" t="s">
        <v>351</v>
      </c>
      <c r="D41" s="380">
        <v>67.549999999999912</v>
      </c>
      <c r="E41" s="381">
        <v>129.5</v>
      </c>
      <c r="F41" s="381">
        <v>269</v>
      </c>
      <c r="G41" s="371"/>
      <c r="H41" s="382">
        <v>0</v>
      </c>
      <c r="I41" s="383" t="s">
        <v>624</v>
      </c>
      <c r="J41" s="373" t="str">
        <f t="shared" si="0"/>
        <v xml:space="preserve"> No Stock</v>
      </c>
      <c r="K41" s="374" t="str">
        <f t="shared" si="1"/>
        <v>Run out of Stock</v>
      </c>
      <c r="L41" s="373">
        <f t="shared" si="2"/>
        <v>0</v>
      </c>
      <c r="M41" s="375" t="str">
        <f t="shared" si="3"/>
        <v>Less Profitable</v>
      </c>
      <c r="N41" s="374" t="str">
        <f t="shared" si="4"/>
        <v>Run out of Stock - Less Profitable</v>
      </c>
      <c r="O41" s="375" t="str">
        <f t="shared" si="5"/>
        <v>-</v>
      </c>
      <c r="P41" s="376" t="str">
        <f t="shared" si="6"/>
        <v>Stop Ordering</v>
      </c>
      <c r="Q41" s="377"/>
      <c r="R41" s="384">
        <v>0</v>
      </c>
      <c r="S41" s="384">
        <v>0</v>
      </c>
      <c r="T41" s="384">
        <v>0</v>
      </c>
      <c r="U41" s="385">
        <v>0</v>
      </c>
      <c r="V41" s="385">
        <v>0</v>
      </c>
      <c r="W41" s="385">
        <v>0</v>
      </c>
      <c r="X41" s="385">
        <v>0</v>
      </c>
    </row>
    <row r="42" spans="1:24" x14ac:dyDescent="0.25">
      <c r="A42" s="378">
        <v>734840</v>
      </c>
      <c r="B42" s="379" t="s">
        <v>47</v>
      </c>
      <c r="C42" s="379" t="s">
        <v>352</v>
      </c>
      <c r="D42" s="380">
        <v>67.55</v>
      </c>
      <c r="E42" s="381">
        <v>129.5</v>
      </c>
      <c r="F42" s="381">
        <v>269</v>
      </c>
      <c r="G42" s="371"/>
      <c r="H42" s="382">
        <v>0</v>
      </c>
      <c r="I42" s="383" t="s">
        <v>624</v>
      </c>
      <c r="J42" s="373" t="str">
        <f t="shared" si="0"/>
        <v xml:space="preserve"> No Stock</v>
      </c>
      <c r="K42" s="374" t="str">
        <f t="shared" si="1"/>
        <v>Run out of Stock</v>
      </c>
      <c r="L42" s="373">
        <f t="shared" si="2"/>
        <v>0</v>
      </c>
      <c r="M42" s="375" t="str">
        <f t="shared" si="3"/>
        <v>Less Profitable</v>
      </c>
      <c r="N42" s="374" t="str">
        <f t="shared" si="4"/>
        <v>Run out of Stock - Less Profitable</v>
      </c>
      <c r="O42" s="375" t="str">
        <f t="shared" si="5"/>
        <v>-</v>
      </c>
      <c r="P42" s="376" t="str">
        <f t="shared" si="6"/>
        <v>Stop Ordering</v>
      </c>
      <c r="Q42" s="377"/>
      <c r="R42" s="384">
        <v>0</v>
      </c>
      <c r="S42" s="384">
        <v>0</v>
      </c>
      <c r="T42" s="384">
        <v>0</v>
      </c>
      <c r="U42" s="385">
        <v>0</v>
      </c>
      <c r="V42" s="385">
        <v>0</v>
      </c>
      <c r="W42" s="385">
        <v>0</v>
      </c>
      <c r="X42" s="385">
        <v>0</v>
      </c>
    </row>
    <row r="43" spans="1:24" x14ac:dyDescent="0.25">
      <c r="A43" s="378">
        <v>734841</v>
      </c>
      <c r="B43" s="379" t="s">
        <v>48</v>
      </c>
      <c r="C43" s="379" t="s">
        <v>353</v>
      </c>
      <c r="D43" s="380">
        <v>0</v>
      </c>
      <c r="E43" s="381">
        <v>29.5</v>
      </c>
      <c r="F43" s="381">
        <v>59</v>
      </c>
      <c r="G43" s="371"/>
      <c r="H43" s="382">
        <v>0</v>
      </c>
      <c r="I43" s="383" t="s">
        <v>624</v>
      </c>
      <c r="J43" s="373" t="str">
        <f t="shared" si="0"/>
        <v xml:space="preserve"> No Stock</v>
      </c>
      <c r="K43" s="374" t="str">
        <f t="shared" si="1"/>
        <v>Run out of Stock</v>
      </c>
      <c r="L43" s="373">
        <f t="shared" si="2"/>
        <v>0</v>
      </c>
      <c r="M43" s="375" t="str">
        <f t="shared" si="3"/>
        <v>Less Profitable</v>
      </c>
      <c r="N43" s="374" t="str">
        <f t="shared" si="4"/>
        <v>Run out of Stock - Less Profitable</v>
      </c>
      <c r="O43" s="375" t="str">
        <f t="shared" si="5"/>
        <v>-</v>
      </c>
      <c r="P43" s="376" t="str">
        <f t="shared" si="6"/>
        <v>Stop Ordering</v>
      </c>
      <c r="Q43" s="377"/>
      <c r="R43" s="384">
        <v>0</v>
      </c>
      <c r="S43" s="384">
        <v>0</v>
      </c>
      <c r="T43" s="384">
        <v>0</v>
      </c>
      <c r="U43" s="385">
        <v>0</v>
      </c>
      <c r="V43" s="385">
        <v>0</v>
      </c>
      <c r="W43" s="385">
        <v>0</v>
      </c>
      <c r="X43" s="385">
        <v>0</v>
      </c>
    </row>
    <row r="44" spans="1:24" x14ac:dyDescent="0.25">
      <c r="A44" s="378">
        <v>734843</v>
      </c>
      <c r="B44" s="379" t="s">
        <v>49</v>
      </c>
      <c r="C44" s="379" t="s">
        <v>354</v>
      </c>
      <c r="D44" s="380">
        <v>0</v>
      </c>
      <c r="E44" s="381">
        <v>29.5</v>
      </c>
      <c r="F44" s="381">
        <v>59</v>
      </c>
      <c r="G44" s="371"/>
      <c r="H44" s="382">
        <v>0</v>
      </c>
      <c r="I44" s="383" t="s">
        <v>624</v>
      </c>
      <c r="J44" s="373" t="str">
        <f t="shared" si="0"/>
        <v xml:space="preserve"> No Stock</v>
      </c>
      <c r="K44" s="374" t="str">
        <f t="shared" si="1"/>
        <v>Run out of Stock</v>
      </c>
      <c r="L44" s="373">
        <f t="shared" si="2"/>
        <v>0</v>
      </c>
      <c r="M44" s="375" t="str">
        <f t="shared" si="3"/>
        <v>Less Profitable</v>
      </c>
      <c r="N44" s="374" t="str">
        <f t="shared" si="4"/>
        <v>Run out of Stock - Less Profitable</v>
      </c>
      <c r="O44" s="375" t="str">
        <f t="shared" si="5"/>
        <v>-</v>
      </c>
      <c r="P44" s="376" t="str">
        <f t="shared" si="6"/>
        <v>Stop Ordering</v>
      </c>
      <c r="Q44" s="377"/>
      <c r="R44" s="384">
        <v>0</v>
      </c>
      <c r="S44" s="384">
        <v>0</v>
      </c>
      <c r="T44" s="384">
        <v>0</v>
      </c>
      <c r="U44" s="385">
        <v>0</v>
      </c>
      <c r="V44" s="385">
        <v>0</v>
      </c>
      <c r="W44" s="385">
        <v>0</v>
      </c>
      <c r="X44" s="385">
        <v>0</v>
      </c>
    </row>
    <row r="45" spans="1:24" x14ac:dyDescent="0.25">
      <c r="A45" s="378">
        <v>734845</v>
      </c>
      <c r="B45" s="379" t="s">
        <v>50</v>
      </c>
      <c r="C45" s="379" t="s">
        <v>355</v>
      </c>
      <c r="D45" s="380">
        <v>0</v>
      </c>
      <c r="E45" s="381">
        <v>29.5</v>
      </c>
      <c r="F45" s="381">
        <v>59</v>
      </c>
      <c r="G45" s="371"/>
      <c r="H45" s="382">
        <v>0</v>
      </c>
      <c r="I45" s="383" t="s">
        <v>624</v>
      </c>
      <c r="J45" s="373" t="str">
        <f t="shared" si="0"/>
        <v xml:space="preserve"> No Stock</v>
      </c>
      <c r="K45" s="374" t="str">
        <f t="shared" si="1"/>
        <v>Run out of Stock</v>
      </c>
      <c r="L45" s="373">
        <f t="shared" si="2"/>
        <v>0</v>
      </c>
      <c r="M45" s="375" t="str">
        <f t="shared" si="3"/>
        <v>Less Profitable</v>
      </c>
      <c r="N45" s="374" t="str">
        <f t="shared" si="4"/>
        <v>Run out of Stock - Less Profitable</v>
      </c>
      <c r="O45" s="375" t="str">
        <f t="shared" si="5"/>
        <v>-</v>
      </c>
      <c r="P45" s="376" t="str">
        <f t="shared" si="6"/>
        <v>Stop Ordering</v>
      </c>
      <c r="Q45" s="377"/>
      <c r="R45" s="384">
        <v>0</v>
      </c>
      <c r="S45" s="384">
        <v>0</v>
      </c>
      <c r="T45" s="384">
        <v>0</v>
      </c>
      <c r="U45" s="385">
        <v>0</v>
      </c>
      <c r="V45" s="385">
        <v>0</v>
      </c>
      <c r="W45" s="385">
        <v>0</v>
      </c>
      <c r="X45" s="385">
        <v>0</v>
      </c>
    </row>
    <row r="46" spans="1:24" x14ac:dyDescent="0.25">
      <c r="A46" s="378">
        <v>734848</v>
      </c>
      <c r="B46" s="379" t="s">
        <v>51</v>
      </c>
      <c r="C46" s="379" t="s">
        <v>356</v>
      </c>
      <c r="D46" s="380">
        <v>0</v>
      </c>
      <c r="E46" s="381">
        <v>29.5</v>
      </c>
      <c r="F46" s="381">
        <v>59</v>
      </c>
      <c r="G46" s="371"/>
      <c r="H46" s="382">
        <v>0</v>
      </c>
      <c r="I46" s="383" t="s">
        <v>624</v>
      </c>
      <c r="J46" s="373" t="str">
        <f t="shared" si="0"/>
        <v xml:space="preserve"> No Stock</v>
      </c>
      <c r="K46" s="374" t="str">
        <f t="shared" si="1"/>
        <v>Run out of Stock</v>
      </c>
      <c r="L46" s="373">
        <f t="shared" si="2"/>
        <v>0</v>
      </c>
      <c r="M46" s="375" t="str">
        <f t="shared" si="3"/>
        <v>Less Profitable</v>
      </c>
      <c r="N46" s="374" t="str">
        <f t="shared" si="4"/>
        <v>Run out of Stock - Less Profitable</v>
      </c>
      <c r="O46" s="375" t="str">
        <f t="shared" si="5"/>
        <v>-</v>
      </c>
      <c r="P46" s="376" t="str">
        <f t="shared" si="6"/>
        <v>Stop Ordering</v>
      </c>
      <c r="Q46" s="377"/>
      <c r="R46" s="384">
        <v>0</v>
      </c>
      <c r="S46" s="384">
        <v>0</v>
      </c>
      <c r="T46" s="384">
        <v>0</v>
      </c>
      <c r="U46" s="385">
        <v>0</v>
      </c>
      <c r="V46" s="385">
        <v>0</v>
      </c>
      <c r="W46" s="385">
        <v>0</v>
      </c>
      <c r="X46" s="385">
        <v>0</v>
      </c>
    </row>
    <row r="47" spans="1:24" x14ac:dyDescent="0.25">
      <c r="A47" s="378">
        <v>734864</v>
      </c>
      <c r="B47" s="379" t="s">
        <v>52</v>
      </c>
      <c r="C47" s="379" t="s">
        <v>357</v>
      </c>
      <c r="D47" s="380">
        <v>9.3699999999999992</v>
      </c>
      <c r="E47" s="381">
        <v>24.5</v>
      </c>
      <c r="F47" s="381">
        <v>49</v>
      </c>
      <c r="G47" s="371"/>
      <c r="H47" s="382">
        <v>3</v>
      </c>
      <c r="I47" s="383" t="s">
        <v>624</v>
      </c>
      <c r="J47" s="373">
        <f t="shared" si="0"/>
        <v>0</v>
      </c>
      <c r="K47" s="374" t="str">
        <f t="shared" si="1"/>
        <v>Non Moving</v>
      </c>
      <c r="L47" s="373">
        <f t="shared" si="2"/>
        <v>0</v>
      </c>
      <c r="M47" s="375" t="str">
        <f t="shared" si="3"/>
        <v>Less Profitable</v>
      </c>
      <c r="N47" s="374" t="str">
        <f t="shared" si="4"/>
        <v>Non Moving - Less Profitable</v>
      </c>
      <c r="O47" s="375" t="str">
        <f t="shared" si="5"/>
        <v>Buying Price</v>
      </c>
      <c r="P47" s="376" t="str">
        <f t="shared" si="6"/>
        <v xml:space="preserve"> - </v>
      </c>
      <c r="Q47" s="377"/>
      <c r="R47" s="384">
        <v>0</v>
      </c>
      <c r="S47" s="384">
        <v>0</v>
      </c>
      <c r="T47" s="384">
        <v>1</v>
      </c>
      <c r="U47" s="385">
        <v>1</v>
      </c>
      <c r="V47" s="385">
        <v>0</v>
      </c>
      <c r="W47" s="385">
        <v>0</v>
      </c>
      <c r="X47" s="385">
        <v>0</v>
      </c>
    </row>
    <row r="48" spans="1:24" x14ac:dyDescent="0.25">
      <c r="A48" s="378">
        <v>734865</v>
      </c>
      <c r="B48" s="379" t="s">
        <v>53</v>
      </c>
      <c r="C48" s="379" t="s">
        <v>358</v>
      </c>
      <c r="D48" s="380">
        <v>9.3699999999999974</v>
      </c>
      <c r="E48" s="381">
        <v>24.5</v>
      </c>
      <c r="F48" s="381">
        <v>49</v>
      </c>
      <c r="G48" s="371"/>
      <c r="H48" s="382">
        <v>3</v>
      </c>
      <c r="I48" s="383" t="s">
        <v>624</v>
      </c>
      <c r="J48" s="373">
        <f t="shared" si="0"/>
        <v>0.33333333333333331</v>
      </c>
      <c r="K48" s="374" t="str">
        <f t="shared" si="1"/>
        <v>Non Moving</v>
      </c>
      <c r="L48" s="373">
        <f t="shared" si="2"/>
        <v>5.0433333333333339</v>
      </c>
      <c r="M48" s="375" t="str">
        <f t="shared" si="3"/>
        <v>Less Profitable</v>
      </c>
      <c r="N48" s="374" t="str">
        <f t="shared" si="4"/>
        <v>Non Moving - Less Profitable</v>
      </c>
      <c r="O48" s="375" t="str">
        <f t="shared" si="5"/>
        <v>Buying Price</v>
      </c>
      <c r="P48" s="376" t="str">
        <f t="shared" si="6"/>
        <v xml:space="preserve"> - </v>
      </c>
      <c r="Q48" s="377"/>
      <c r="R48" s="384">
        <v>1</v>
      </c>
      <c r="S48" s="384">
        <v>0</v>
      </c>
      <c r="T48" s="384">
        <v>1</v>
      </c>
      <c r="U48" s="385">
        <v>0</v>
      </c>
      <c r="V48" s="385">
        <v>1</v>
      </c>
      <c r="W48" s="385">
        <v>0</v>
      </c>
      <c r="X48" s="385">
        <v>0</v>
      </c>
    </row>
    <row r="49" spans="1:24" x14ac:dyDescent="0.25">
      <c r="A49" s="378">
        <v>734866</v>
      </c>
      <c r="B49" s="379" t="s">
        <v>54</v>
      </c>
      <c r="C49" s="379" t="s">
        <v>359</v>
      </c>
      <c r="D49" s="380">
        <v>9.3699999999999974</v>
      </c>
      <c r="E49" s="381">
        <v>24.5</v>
      </c>
      <c r="F49" s="381">
        <v>49</v>
      </c>
      <c r="G49" s="371"/>
      <c r="H49" s="382">
        <v>0</v>
      </c>
      <c r="I49" s="383" t="s">
        <v>624</v>
      </c>
      <c r="J49" s="373" t="str">
        <f t="shared" si="0"/>
        <v xml:space="preserve"> No Stock</v>
      </c>
      <c r="K49" s="374" t="str">
        <f t="shared" si="1"/>
        <v>Run out of Stock</v>
      </c>
      <c r="L49" s="373">
        <f t="shared" si="2"/>
        <v>0</v>
      </c>
      <c r="M49" s="375" t="str">
        <f t="shared" si="3"/>
        <v>Less Profitable</v>
      </c>
      <c r="N49" s="374" t="str">
        <f t="shared" si="4"/>
        <v>Run out of Stock - Less Profitable</v>
      </c>
      <c r="O49" s="375" t="str">
        <f t="shared" si="5"/>
        <v>-</v>
      </c>
      <c r="P49" s="376" t="str">
        <f t="shared" si="6"/>
        <v>Stop Ordering</v>
      </c>
      <c r="Q49" s="377"/>
      <c r="R49" s="384">
        <v>1</v>
      </c>
      <c r="S49" s="384">
        <v>1</v>
      </c>
      <c r="T49" s="384">
        <v>0</v>
      </c>
      <c r="U49" s="385">
        <v>0</v>
      </c>
      <c r="V49" s="385">
        <v>0</v>
      </c>
      <c r="W49" s="385">
        <v>0</v>
      </c>
      <c r="X49" s="385">
        <v>0</v>
      </c>
    </row>
    <row r="50" spans="1:24" x14ac:dyDescent="0.25">
      <c r="A50" s="378">
        <v>734867</v>
      </c>
      <c r="B50" s="379" t="s">
        <v>55</v>
      </c>
      <c r="C50" s="379" t="s">
        <v>360</v>
      </c>
      <c r="D50" s="380">
        <v>57.060000000000038</v>
      </c>
      <c r="E50" s="381">
        <v>104.5</v>
      </c>
      <c r="F50" s="381">
        <v>219</v>
      </c>
      <c r="G50" s="371"/>
      <c r="H50" s="382">
        <v>8</v>
      </c>
      <c r="I50" s="383" t="s">
        <v>624</v>
      </c>
      <c r="J50" s="373">
        <f t="shared" si="0"/>
        <v>3.3333333333333335</v>
      </c>
      <c r="K50" s="374" t="str">
        <f t="shared" si="1"/>
        <v>Slow Moving</v>
      </c>
      <c r="L50" s="373">
        <f t="shared" si="2"/>
        <v>158.13333333333321</v>
      </c>
      <c r="M50" s="375" t="str">
        <f t="shared" si="3"/>
        <v>Most Profitable</v>
      </c>
      <c r="N50" s="374" t="str">
        <f t="shared" si="4"/>
        <v>Slow Moving - Most Profitable</v>
      </c>
      <c r="O50" s="375" t="str">
        <f t="shared" si="5"/>
        <v>-</v>
      </c>
      <c r="P50" s="376" t="str">
        <f t="shared" si="6"/>
        <v xml:space="preserve"> - </v>
      </c>
      <c r="Q50" s="377"/>
      <c r="R50" s="384">
        <v>10</v>
      </c>
      <c r="S50" s="384">
        <v>4</v>
      </c>
      <c r="T50" s="384">
        <v>11</v>
      </c>
      <c r="U50" s="385">
        <v>5</v>
      </c>
      <c r="V50" s="385">
        <v>7</v>
      </c>
      <c r="W50" s="385">
        <v>1</v>
      </c>
      <c r="X50" s="385">
        <v>2</v>
      </c>
    </row>
    <row r="51" spans="1:24" x14ac:dyDescent="0.25">
      <c r="A51" s="378">
        <v>734868</v>
      </c>
      <c r="B51" s="379" t="s">
        <v>56</v>
      </c>
      <c r="C51" s="379" t="s">
        <v>361</v>
      </c>
      <c r="D51" s="380">
        <v>53.97</v>
      </c>
      <c r="E51" s="381">
        <v>104.5</v>
      </c>
      <c r="F51" s="381">
        <v>219</v>
      </c>
      <c r="G51" s="371"/>
      <c r="H51" s="382">
        <v>6</v>
      </c>
      <c r="I51" s="383" t="s">
        <v>624</v>
      </c>
      <c r="J51" s="373">
        <f t="shared" si="0"/>
        <v>0.66666666666666663</v>
      </c>
      <c r="K51" s="374" t="str">
        <f t="shared" si="1"/>
        <v>Non Moving</v>
      </c>
      <c r="L51" s="373">
        <f t="shared" si="2"/>
        <v>33.686666666666667</v>
      </c>
      <c r="M51" s="375" t="str">
        <f t="shared" si="3"/>
        <v>Profitable</v>
      </c>
      <c r="N51" s="374" t="str">
        <f t="shared" si="4"/>
        <v>Non Moving - Profitable</v>
      </c>
      <c r="O51" s="375" t="str">
        <f t="shared" si="5"/>
        <v>Buying Price</v>
      </c>
      <c r="P51" s="376" t="str">
        <f t="shared" si="6"/>
        <v xml:space="preserve"> - </v>
      </c>
      <c r="Q51" s="377"/>
      <c r="R51" s="384">
        <v>3</v>
      </c>
      <c r="S51" s="384">
        <v>4</v>
      </c>
      <c r="T51" s="384">
        <v>4</v>
      </c>
      <c r="U51" s="385">
        <v>4</v>
      </c>
      <c r="V51" s="385">
        <v>1</v>
      </c>
      <c r="W51" s="385">
        <v>1</v>
      </c>
      <c r="X51" s="385">
        <v>0</v>
      </c>
    </row>
    <row r="52" spans="1:24" x14ac:dyDescent="0.25">
      <c r="A52" s="378">
        <v>734869</v>
      </c>
      <c r="B52" s="379" t="s">
        <v>57</v>
      </c>
      <c r="C52" s="379" t="s">
        <v>362</v>
      </c>
      <c r="D52" s="380">
        <v>46.64</v>
      </c>
      <c r="E52" s="381">
        <v>99.5</v>
      </c>
      <c r="F52" s="381">
        <v>209</v>
      </c>
      <c r="G52" s="371"/>
      <c r="H52" s="382">
        <v>0</v>
      </c>
      <c r="I52" s="383" t="s">
        <v>624</v>
      </c>
      <c r="J52" s="373" t="str">
        <f t="shared" si="0"/>
        <v xml:space="preserve"> No Stock</v>
      </c>
      <c r="K52" s="374" t="str">
        <f t="shared" si="1"/>
        <v>Run out of Stock</v>
      </c>
      <c r="L52" s="373">
        <f t="shared" si="2"/>
        <v>0</v>
      </c>
      <c r="M52" s="375" t="str">
        <f t="shared" si="3"/>
        <v>Less Profitable</v>
      </c>
      <c r="N52" s="374" t="str">
        <f t="shared" si="4"/>
        <v>Run out of Stock - Less Profitable</v>
      </c>
      <c r="O52" s="375" t="str">
        <f t="shared" si="5"/>
        <v>-</v>
      </c>
      <c r="P52" s="376" t="str">
        <f t="shared" si="6"/>
        <v>Stop Ordering</v>
      </c>
      <c r="Q52" s="377"/>
      <c r="R52" s="384">
        <v>0</v>
      </c>
      <c r="S52" s="384">
        <v>0</v>
      </c>
      <c r="T52" s="384">
        <v>0</v>
      </c>
      <c r="U52" s="385">
        <v>0</v>
      </c>
      <c r="V52" s="385">
        <v>0</v>
      </c>
      <c r="W52" s="385">
        <v>0</v>
      </c>
      <c r="X52" s="385">
        <v>0</v>
      </c>
    </row>
    <row r="53" spans="1:24" x14ac:dyDescent="0.25">
      <c r="A53" s="378">
        <v>734870</v>
      </c>
      <c r="B53" s="379" t="s">
        <v>58</v>
      </c>
      <c r="C53" s="379" t="s">
        <v>363</v>
      </c>
      <c r="D53" s="380">
        <v>46.370000000000033</v>
      </c>
      <c r="E53" s="381">
        <v>99.5</v>
      </c>
      <c r="F53" s="381">
        <v>209</v>
      </c>
      <c r="G53" s="371"/>
      <c r="H53" s="382">
        <v>0</v>
      </c>
      <c r="I53" s="383" t="s">
        <v>624</v>
      </c>
      <c r="J53" s="373" t="str">
        <f t="shared" si="0"/>
        <v xml:space="preserve"> No Stock</v>
      </c>
      <c r="K53" s="374" t="str">
        <f t="shared" si="1"/>
        <v>Run out of Stock</v>
      </c>
      <c r="L53" s="373">
        <f t="shared" si="2"/>
        <v>0</v>
      </c>
      <c r="M53" s="375" t="str">
        <f t="shared" si="3"/>
        <v>Less Profitable</v>
      </c>
      <c r="N53" s="374" t="str">
        <f t="shared" si="4"/>
        <v>Run out of Stock - Less Profitable</v>
      </c>
      <c r="O53" s="375" t="str">
        <f t="shared" si="5"/>
        <v>-</v>
      </c>
      <c r="P53" s="376" t="str">
        <f t="shared" si="6"/>
        <v>Stop Ordering</v>
      </c>
      <c r="Q53" s="377"/>
      <c r="R53" s="384">
        <v>0</v>
      </c>
      <c r="S53" s="384">
        <v>0</v>
      </c>
      <c r="T53" s="384">
        <v>0</v>
      </c>
      <c r="U53" s="385">
        <v>0</v>
      </c>
      <c r="V53" s="385">
        <v>0</v>
      </c>
      <c r="W53" s="385">
        <v>0</v>
      </c>
      <c r="X53" s="385">
        <v>0</v>
      </c>
    </row>
    <row r="54" spans="1:24" x14ac:dyDescent="0.25">
      <c r="A54" s="378">
        <v>734871</v>
      </c>
      <c r="B54" s="379" t="s">
        <v>59</v>
      </c>
      <c r="C54" s="379" t="s">
        <v>364</v>
      </c>
      <c r="D54" s="380">
        <v>31.09</v>
      </c>
      <c r="E54" s="381">
        <v>79.5</v>
      </c>
      <c r="F54" s="381">
        <v>169</v>
      </c>
      <c r="G54" s="371"/>
      <c r="H54" s="382">
        <v>0</v>
      </c>
      <c r="I54" s="383" t="s">
        <v>624</v>
      </c>
      <c r="J54" s="373" t="str">
        <f t="shared" si="0"/>
        <v xml:space="preserve"> No Stock</v>
      </c>
      <c r="K54" s="374" t="str">
        <f t="shared" si="1"/>
        <v>Run out of Stock</v>
      </c>
      <c r="L54" s="373">
        <f t="shared" si="2"/>
        <v>0</v>
      </c>
      <c r="M54" s="375" t="str">
        <f t="shared" si="3"/>
        <v>Less Profitable</v>
      </c>
      <c r="N54" s="374" t="str">
        <f t="shared" si="4"/>
        <v>Run out of Stock - Less Profitable</v>
      </c>
      <c r="O54" s="375" t="str">
        <f t="shared" si="5"/>
        <v>-</v>
      </c>
      <c r="P54" s="376" t="str">
        <f t="shared" si="6"/>
        <v>Stop Ordering</v>
      </c>
      <c r="Q54" s="377"/>
      <c r="R54" s="384">
        <v>0</v>
      </c>
      <c r="S54" s="384">
        <v>1</v>
      </c>
      <c r="T54" s="384">
        <v>0</v>
      </c>
      <c r="U54" s="385">
        <v>0</v>
      </c>
      <c r="V54" s="385">
        <v>0</v>
      </c>
      <c r="W54" s="385">
        <v>0</v>
      </c>
      <c r="X54" s="385">
        <v>0</v>
      </c>
    </row>
    <row r="55" spans="1:24" x14ac:dyDescent="0.25">
      <c r="A55" s="378">
        <v>734872</v>
      </c>
      <c r="B55" s="379" t="s">
        <v>60</v>
      </c>
      <c r="C55" s="379" t="s">
        <v>365</v>
      </c>
      <c r="D55" s="380">
        <v>31.03</v>
      </c>
      <c r="E55" s="381">
        <v>79.5</v>
      </c>
      <c r="F55" s="381">
        <v>169</v>
      </c>
      <c r="G55" s="371"/>
      <c r="H55" s="382">
        <v>0</v>
      </c>
      <c r="I55" s="383" t="s">
        <v>624</v>
      </c>
      <c r="J55" s="373" t="str">
        <f t="shared" si="0"/>
        <v xml:space="preserve"> No Stock</v>
      </c>
      <c r="K55" s="374" t="str">
        <f t="shared" si="1"/>
        <v>Run out of Stock</v>
      </c>
      <c r="L55" s="373">
        <f t="shared" si="2"/>
        <v>0</v>
      </c>
      <c r="M55" s="375" t="str">
        <f t="shared" si="3"/>
        <v>Less Profitable</v>
      </c>
      <c r="N55" s="374" t="str">
        <f t="shared" si="4"/>
        <v>Run out of Stock - Less Profitable</v>
      </c>
      <c r="O55" s="375" t="str">
        <f t="shared" si="5"/>
        <v>-</v>
      </c>
      <c r="P55" s="376" t="str">
        <f t="shared" si="6"/>
        <v>Stop Ordering</v>
      </c>
      <c r="Q55" s="377"/>
      <c r="R55" s="384">
        <v>1</v>
      </c>
      <c r="S55" s="384">
        <v>0</v>
      </c>
      <c r="T55" s="384">
        <v>0</v>
      </c>
      <c r="U55" s="385">
        <v>0</v>
      </c>
      <c r="V55" s="385">
        <v>0</v>
      </c>
      <c r="W55" s="385">
        <v>0</v>
      </c>
      <c r="X55" s="385">
        <v>0</v>
      </c>
    </row>
    <row r="56" spans="1:24" x14ac:dyDescent="0.25">
      <c r="A56" s="378">
        <v>734873</v>
      </c>
      <c r="B56" s="379" t="s">
        <v>61</v>
      </c>
      <c r="C56" s="379" t="s">
        <v>366</v>
      </c>
      <c r="D56" s="380">
        <v>20.21</v>
      </c>
      <c r="E56" s="381">
        <v>44.5</v>
      </c>
      <c r="F56" s="381">
        <v>99</v>
      </c>
      <c r="G56" s="371"/>
      <c r="H56" s="382">
        <v>0</v>
      </c>
      <c r="I56" s="383" t="s">
        <v>624</v>
      </c>
      <c r="J56" s="373" t="str">
        <f t="shared" si="0"/>
        <v xml:space="preserve"> No Stock</v>
      </c>
      <c r="K56" s="374" t="str">
        <f t="shared" si="1"/>
        <v>Run out of Stock</v>
      </c>
      <c r="L56" s="373">
        <f t="shared" si="2"/>
        <v>0</v>
      </c>
      <c r="M56" s="375" t="str">
        <f t="shared" si="3"/>
        <v>Less Profitable</v>
      </c>
      <c r="N56" s="374" t="str">
        <f t="shared" si="4"/>
        <v>Run out of Stock - Less Profitable</v>
      </c>
      <c r="O56" s="375" t="str">
        <f t="shared" si="5"/>
        <v>-</v>
      </c>
      <c r="P56" s="376" t="str">
        <f t="shared" si="6"/>
        <v>Stop Ordering</v>
      </c>
      <c r="Q56" s="377"/>
      <c r="R56" s="384">
        <v>2</v>
      </c>
      <c r="S56" s="384">
        <v>1</v>
      </c>
      <c r="T56" s="384">
        <v>3</v>
      </c>
      <c r="U56" s="385">
        <v>0</v>
      </c>
      <c r="V56" s="385">
        <v>0</v>
      </c>
      <c r="W56" s="385">
        <v>0</v>
      </c>
      <c r="X56" s="385">
        <v>0</v>
      </c>
    </row>
    <row r="57" spans="1:24" x14ac:dyDescent="0.25">
      <c r="A57" s="378">
        <v>734874</v>
      </c>
      <c r="B57" s="379" t="s">
        <v>62</v>
      </c>
      <c r="C57" s="379" t="s">
        <v>367</v>
      </c>
      <c r="D57" s="380">
        <v>20.25</v>
      </c>
      <c r="E57" s="381">
        <v>44.5</v>
      </c>
      <c r="F57" s="381">
        <v>99</v>
      </c>
      <c r="G57" s="371"/>
      <c r="H57" s="382">
        <v>0</v>
      </c>
      <c r="I57" s="383" t="s">
        <v>624</v>
      </c>
      <c r="J57" s="373" t="str">
        <f t="shared" si="0"/>
        <v xml:space="preserve"> No Stock</v>
      </c>
      <c r="K57" s="374" t="str">
        <f t="shared" si="1"/>
        <v>Run out of Stock</v>
      </c>
      <c r="L57" s="373">
        <f t="shared" si="2"/>
        <v>0</v>
      </c>
      <c r="M57" s="375" t="str">
        <f t="shared" si="3"/>
        <v>Less Profitable</v>
      </c>
      <c r="N57" s="374" t="str">
        <f t="shared" si="4"/>
        <v>Run out of Stock - Less Profitable</v>
      </c>
      <c r="O57" s="375" t="str">
        <f t="shared" si="5"/>
        <v>-</v>
      </c>
      <c r="P57" s="376" t="str">
        <f t="shared" si="6"/>
        <v>Stop Ordering</v>
      </c>
      <c r="Q57" s="377"/>
      <c r="R57" s="384">
        <v>0</v>
      </c>
      <c r="S57" s="384">
        <v>0</v>
      </c>
      <c r="T57" s="384">
        <v>3</v>
      </c>
      <c r="U57" s="385">
        <v>0</v>
      </c>
      <c r="V57" s="385">
        <v>0</v>
      </c>
      <c r="W57" s="385">
        <v>0</v>
      </c>
      <c r="X57" s="385">
        <v>0</v>
      </c>
    </row>
    <row r="58" spans="1:24" x14ac:dyDescent="0.25">
      <c r="A58" s="378">
        <v>734875</v>
      </c>
      <c r="B58" s="379" t="s">
        <v>63</v>
      </c>
      <c r="C58" s="379" t="s">
        <v>368</v>
      </c>
      <c r="D58" s="380">
        <v>20.25</v>
      </c>
      <c r="E58" s="381">
        <v>44.5</v>
      </c>
      <c r="F58" s="381">
        <v>99</v>
      </c>
      <c r="G58" s="371"/>
      <c r="H58" s="382">
        <v>0</v>
      </c>
      <c r="I58" s="383" t="s">
        <v>624</v>
      </c>
      <c r="J58" s="373" t="str">
        <f t="shared" si="0"/>
        <v xml:space="preserve"> No Stock</v>
      </c>
      <c r="K58" s="374" t="str">
        <f t="shared" si="1"/>
        <v>Run out of Stock</v>
      </c>
      <c r="L58" s="373">
        <f t="shared" si="2"/>
        <v>0</v>
      </c>
      <c r="M58" s="375" t="str">
        <f t="shared" si="3"/>
        <v>Less Profitable</v>
      </c>
      <c r="N58" s="374" t="str">
        <f t="shared" si="4"/>
        <v>Run out of Stock - Less Profitable</v>
      </c>
      <c r="O58" s="375" t="str">
        <f t="shared" si="5"/>
        <v>-</v>
      </c>
      <c r="P58" s="376" t="str">
        <f t="shared" si="6"/>
        <v>Stop Ordering</v>
      </c>
      <c r="Q58" s="377"/>
      <c r="R58" s="384">
        <v>0</v>
      </c>
      <c r="S58" s="384">
        <v>0</v>
      </c>
      <c r="T58" s="384">
        <v>0</v>
      </c>
      <c r="U58" s="385">
        <v>0</v>
      </c>
      <c r="V58" s="385">
        <v>0</v>
      </c>
      <c r="W58" s="385">
        <v>0</v>
      </c>
      <c r="X58" s="385">
        <v>0</v>
      </c>
    </row>
    <row r="59" spans="1:24" x14ac:dyDescent="0.25">
      <c r="A59" s="378">
        <v>734876</v>
      </c>
      <c r="B59" s="379" t="s">
        <v>64</v>
      </c>
      <c r="C59" s="379" t="s">
        <v>369</v>
      </c>
      <c r="D59" s="380">
        <v>25.97</v>
      </c>
      <c r="E59" s="381">
        <v>54.5</v>
      </c>
      <c r="F59" s="381">
        <v>119</v>
      </c>
      <c r="G59" s="371"/>
      <c r="H59" s="382">
        <v>0</v>
      </c>
      <c r="I59" s="383" t="s">
        <v>624</v>
      </c>
      <c r="J59" s="373" t="str">
        <f t="shared" si="0"/>
        <v xml:space="preserve"> No Stock</v>
      </c>
      <c r="K59" s="374" t="str">
        <f t="shared" si="1"/>
        <v>Run out of Stock</v>
      </c>
      <c r="L59" s="373">
        <f t="shared" si="2"/>
        <v>0</v>
      </c>
      <c r="M59" s="375" t="str">
        <f t="shared" si="3"/>
        <v>Less Profitable</v>
      </c>
      <c r="N59" s="374" t="str">
        <f t="shared" si="4"/>
        <v>Run out of Stock - Less Profitable</v>
      </c>
      <c r="O59" s="375" t="str">
        <f t="shared" si="5"/>
        <v>-</v>
      </c>
      <c r="P59" s="376" t="str">
        <f t="shared" si="6"/>
        <v>Stop Ordering</v>
      </c>
      <c r="Q59" s="377"/>
      <c r="R59" s="384">
        <v>1</v>
      </c>
      <c r="S59" s="384">
        <v>1</v>
      </c>
      <c r="T59" s="384">
        <v>3</v>
      </c>
      <c r="U59" s="385">
        <v>0</v>
      </c>
      <c r="V59" s="385">
        <v>0</v>
      </c>
      <c r="W59" s="385">
        <v>0</v>
      </c>
      <c r="X59" s="385">
        <v>0</v>
      </c>
    </row>
    <row r="60" spans="1:24" x14ac:dyDescent="0.25">
      <c r="A60" s="378">
        <v>734877</v>
      </c>
      <c r="B60" s="379" t="s">
        <v>65</v>
      </c>
      <c r="C60" s="379" t="s">
        <v>370</v>
      </c>
      <c r="D60" s="380">
        <v>25.65</v>
      </c>
      <c r="E60" s="381">
        <v>54.5</v>
      </c>
      <c r="F60" s="381">
        <v>119</v>
      </c>
      <c r="G60" s="371"/>
      <c r="H60" s="382">
        <v>1</v>
      </c>
      <c r="I60" s="383" t="s">
        <v>624</v>
      </c>
      <c r="J60" s="373">
        <f t="shared" si="0"/>
        <v>0</v>
      </c>
      <c r="K60" s="374" t="str">
        <f t="shared" si="1"/>
        <v>Non Moving</v>
      </c>
      <c r="L60" s="373">
        <f t="shared" si="2"/>
        <v>0</v>
      </c>
      <c r="M60" s="375" t="str">
        <f t="shared" si="3"/>
        <v>Less Profitable</v>
      </c>
      <c r="N60" s="374" t="str">
        <f t="shared" si="4"/>
        <v>Non Moving - Less Profitable</v>
      </c>
      <c r="O60" s="375" t="str">
        <f t="shared" si="5"/>
        <v>Buying Price</v>
      </c>
      <c r="P60" s="376" t="str">
        <f t="shared" si="6"/>
        <v xml:space="preserve"> - </v>
      </c>
      <c r="Q60" s="377"/>
      <c r="R60" s="384">
        <v>3</v>
      </c>
      <c r="S60" s="384">
        <v>0</v>
      </c>
      <c r="T60" s="384">
        <v>1</v>
      </c>
      <c r="U60" s="385">
        <v>0</v>
      </c>
      <c r="V60" s="385">
        <v>0</v>
      </c>
      <c r="W60" s="385">
        <v>0</v>
      </c>
      <c r="X60" s="385">
        <v>0</v>
      </c>
    </row>
    <row r="61" spans="1:24" x14ac:dyDescent="0.25">
      <c r="A61" s="378">
        <v>734878</v>
      </c>
      <c r="B61" s="379" t="s">
        <v>66</v>
      </c>
      <c r="C61" s="379" t="s">
        <v>371</v>
      </c>
      <c r="D61" s="380">
        <v>24.62</v>
      </c>
      <c r="E61" s="381">
        <v>54.5</v>
      </c>
      <c r="F61" s="381">
        <v>119</v>
      </c>
      <c r="G61" s="371"/>
      <c r="H61" s="382">
        <v>0</v>
      </c>
      <c r="I61" s="383" t="s">
        <v>624</v>
      </c>
      <c r="J61" s="373" t="str">
        <f t="shared" si="0"/>
        <v xml:space="preserve"> No Stock</v>
      </c>
      <c r="K61" s="374" t="str">
        <f t="shared" si="1"/>
        <v>Run out of Stock</v>
      </c>
      <c r="L61" s="373">
        <f t="shared" si="2"/>
        <v>0</v>
      </c>
      <c r="M61" s="375" t="str">
        <f t="shared" si="3"/>
        <v>Less Profitable</v>
      </c>
      <c r="N61" s="374" t="str">
        <f t="shared" si="4"/>
        <v>Run out of Stock - Less Profitable</v>
      </c>
      <c r="O61" s="375" t="str">
        <f t="shared" si="5"/>
        <v>-</v>
      </c>
      <c r="P61" s="376" t="str">
        <f t="shared" si="6"/>
        <v>Stop Ordering</v>
      </c>
      <c r="Q61" s="377"/>
      <c r="R61" s="384">
        <v>1</v>
      </c>
      <c r="S61" s="384">
        <v>2</v>
      </c>
      <c r="T61" s="384">
        <v>2</v>
      </c>
      <c r="U61" s="385">
        <v>0</v>
      </c>
      <c r="V61" s="385">
        <v>0</v>
      </c>
      <c r="W61" s="385">
        <v>0</v>
      </c>
      <c r="X61" s="385">
        <v>0</v>
      </c>
    </row>
    <row r="62" spans="1:24" x14ac:dyDescent="0.25">
      <c r="A62" s="378">
        <v>734879</v>
      </c>
      <c r="B62" s="379" t="s">
        <v>67</v>
      </c>
      <c r="C62" s="379" t="s">
        <v>372</v>
      </c>
      <c r="D62" s="380">
        <v>77.209999999999994</v>
      </c>
      <c r="E62" s="381">
        <v>139.5</v>
      </c>
      <c r="F62" s="381">
        <v>289</v>
      </c>
      <c r="G62" s="371"/>
      <c r="H62" s="382">
        <v>0</v>
      </c>
      <c r="I62" s="383" t="s">
        <v>624</v>
      </c>
      <c r="J62" s="373" t="str">
        <f t="shared" si="0"/>
        <v xml:space="preserve"> No Stock</v>
      </c>
      <c r="K62" s="374" t="str">
        <f t="shared" si="1"/>
        <v>Run out of Stock</v>
      </c>
      <c r="L62" s="373">
        <f t="shared" si="2"/>
        <v>0</v>
      </c>
      <c r="M62" s="375" t="str">
        <f t="shared" si="3"/>
        <v>Less Profitable</v>
      </c>
      <c r="N62" s="374" t="str">
        <f t="shared" si="4"/>
        <v>Run out of Stock - Less Profitable</v>
      </c>
      <c r="O62" s="375" t="str">
        <f t="shared" si="5"/>
        <v>-</v>
      </c>
      <c r="P62" s="376" t="str">
        <f t="shared" si="6"/>
        <v>Stop Ordering</v>
      </c>
      <c r="Q62" s="377"/>
      <c r="R62" s="384">
        <v>5</v>
      </c>
      <c r="S62" s="384">
        <v>1</v>
      </c>
      <c r="T62" s="384">
        <v>3</v>
      </c>
      <c r="U62" s="385">
        <v>0</v>
      </c>
      <c r="V62" s="385">
        <v>0</v>
      </c>
      <c r="W62" s="385">
        <v>0</v>
      </c>
      <c r="X62" s="385">
        <v>0</v>
      </c>
    </row>
    <row r="63" spans="1:24" x14ac:dyDescent="0.25">
      <c r="A63" s="378">
        <v>734880</v>
      </c>
      <c r="B63" s="379" t="s">
        <v>68</v>
      </c>
      <c r="C63" s="379" t="s">
        <v>373</v>
      </c>
      <c r="D63" s="380">
        <v>76.08</v>
      </c>
      <c r="E63" s="381">
        <v>139.5</v>
      </c>
      <c r="F63" s="381">
        <v>289</v>
      </c>
      <c r="G63" s="371"/>
      <c r="H63" s="382">
        <v>16</v>
      </c>
      <c r="I63" s="383" t="s">
        <v>624</v>
      </c>
      <c r="J63" s="373">
        <f t="shared" si="0"/>
        <v>6.333333333333333</v>
      </c>
      <c r="K63" s="374" t="str">
        <f t="shared" si="1"/>
        <v>Slow Moving</v>
      </c>
      <c r="L63" s="373">
        <f t="shared" si="2"/>
        <v>401.65999999999997</v>
      </c>
      <c r="M63" s="375" t="str">
        <f t="shared" si="3"/>
        <v>Most Profitable</v>
      </c>
      <c r="N63" s="374" t="str">
        <f t="shared" si="4"/>
        <v>Slow Moving - Most Profitable</v>
      </c>
      <c r="O63" s="375" t="str">
        <f t="shared" si="5"/>
        <v>-</v>
      </c>
      <c r="P63" s="376" t="str">
        <f t="shared" si="6"/>
        <v xml:space="preserve"> - </v>
      </c>
      <c r="Q63" s="377"/>
      <c r="R63" s="384">
        <v>0</v>
      </c>
      <c r="S63" s="384">
        <v>0</v>
      </c>
      <c r="T63" s="384">
        <v>4</v>
      </c>
      <c r="U63" s="385">
        <v>8</v>
      </c>
      <c r="V63" s="385">
        <v>7</v>
      </c>
      <c r="W63" s="385">
        <v>12</v>
      </c>
      <c r="X63" s="385">
        <v>0</v>
      </c>
    </row>
    <row r="64" spans="1:24" x14ac:dyDescent="0.25">
      <c r="A64" s="378">
        <v>734881</v>
      </c>
      <c r="B64" s="379" t="s">
        <v>69</v>
      </c>
      <c r="C64" s="379" t="s">
        <v>374</v>
      </c>
      <c r="D64" s="380">
        <v>41.149999999999771</v>
      </c>
      <c r="E64" s="381">
        <v>84.5</v>
      </c>
      <c r="F64" s="381">
        <v>179</v>
      </c>
      <c r="G64" s="371"/>
      <c r="H64" s="382">
        <v>26</v>
      </c>
      <c r="I64" s="383" t="s">
        <v>624</v>
      </c>
      <c r="J64" s="373">
        <f t="shared" si="0"/>
        <v>14.666666666666666</v>
      </c>
      <c r="K64" s="374" t="str">
        <f t="shared" si="1"/>
        <v>Fast Moving</v>
      </c>
      <c r="L64" s="373">
        <f t="shared" si="2"/>
        <v>635.80000000000337</v>
      </c>
      <c r="M64" s="375" t="str">
        <f t="shared" si="3"/>
        <v>Most Profitable</v>
      </c>
      <c r="N64" s="374" t="str">
        <f t="shared" si="4"/>
        <v>Fast Moving - Most Profitable</v>
      </c>
      <c r="O64" s="375" t="str">
        <f t="shared" si="5"/>
        <v>-</v>
      </c>
      <c r="P64" s="376" t="str">
        <f t="shared" si="6"/>
        <v>Profitable - Reorder</v>
      </c>
      <c r="Q64" s="377"/>
      <c r="R64" s="384">
        <v>19</v>
      </c>
      <c r="S64" s="384">
        <v>4</v>
      </c>
      <c r="T64" s="384">
        <v>14</v>
      </c>
      <c r="U64" s="385">
        <v>29</v>
      </c>
      <c r="V64" s="385">
        <v>23</v>
      </c>
      <c r="W64" s="385">
        <v>12</v>
      </c>
      <c r="X64" s="385">
        <v>9</v>
      </c>
    </row>
    <row r="65" spans="1:24" x14ac:dyDescent="0.25">
      <c r="A65" s="378">
        <v>734882</v>
      </c>
      <c r="B65" s="379" t="s">
        <v>70</v>
      </c>
      <c r="C65" s="379" t="s">
        <v>375</v>
      </c>
      <c r="D65" s="380">
        <v>37.618672566371679</v>
      </c>
      <c r="E65" s="381">
        <v>64.5</v>
      </c>
      <c r="F65" s="381">
        <v>139</v>
      </c>
      <c r="G65" s="371"/>
      <c r="H65" s="382">
        <v>17</v>
      </c>
      <c r="I65" s="383" t="s">
        <v>624</v>
      </c>
      <c r="J65" s="373">
        <f t="shared" si="0"/>
        <v>9</v>
      </c>
      <c r="K65" s="374" t="str">
        <f t="shared" si="1"/>
        <v>Fast Moving</v>
      </c>
      <c r="L65" s="373">
        <f t="shared" si="2"/>
        <v>241.93194690265489</v>
      </c>
      <c r="M65" s="375" t="str">
        <f t="shared" si="3"/>
        <v>Most Profitable</v>
      </c>
      <c r="N65" s="374" t="str">
        <f t="shared" si="4"/>
        <v>Fast Moving - Most Profitable</v>
      </c>
      <c r="O65" s="375" t="str">
        <f t="shared" si="5"/>
        <v>-</v>
      </c>
      <c r="P65" s="376" t="str">
        <f t="shared" si="6"/>
        <v>Profitable - Reorder</v>
      </c>
      <c r="Q65" s="377"/>
      <c r="R65" s="384">
        <v>4</v>
      </c>
      <c r="S65" s="384">
        <v>3</v>
      </c>
      <c r="T65" s="384">
        <v>10</v>
      </c>
      <c r="U65" s="385">
        <v>8</v>
      </c>
      <c r="V65" s="385">
        <v>6</v>
      </c>
      <c r="W65" s="385">
        <v>5</v>
      </c>
      <c r="X65" s="385">
        <v>16</v>
      </c>
    </row>
    <row r="66" spans="1:24" x14ac:dyDescent="0.25">
      <c r="A66" s="378">
        <v>734883</v>
      </c>
      <c r="B66" s="379" t="s">
        <v>71</v>
      </c>
      <c r="C66" s="379" t="s">
        <v>376</v>
      </c>
      <c r="D66" s="380">
        <v>31.070000000000004</v>
      </c>
      <c r="E66" s="381">
        <v>64.5</v>
      </c>
      <c r="F66" s="381">
        <v>139</v>
      </c>
      <c r="G66" s="371"/>
      <c r="H66" s="382">
        <v>9</v>
      </c>
      <c r="I66" s="383" t="s">
        <v>624</v>
      </c>
      <c r="J66" s="373">
        <f t="shared" si="0"/>
        <v>5</v>
      </c>
      <c r="K66" s="374" t="str">
        <f t="shared" si="1"/>
        <v>Slow Moving</v>
      </c>
      <c r="L66" s="373">
        <f t="shared" si="2"/>
        <v>167.14999999999998</v>
      </c>
      <c r="M66" s="375" t="str">
        <f t="shared" si="3"/>
        <v>Most Profitable</v>
      </c>
      <c r="N66" s="374" t="str">
        <f t="shared" si="4"/>
        <v>Slow Moving - Most Profitable</v>
      </c>
      <c r="O66" s="375" t="str">
        <f t="shared" si="5"/>
        <v>-</v>
      </c>
      <c r="P66" s="376" t="str">
        <f t="shared" si="6"/>
        <v xml:space="preserve"> - </v>
      </c>
      <c r="Q66" s="377"/>
      <c r="R66" s="384">
        <v>1</v>
      </c>
      <c r="S66" s="384">
        <v>0</v>
      </c>
      <c r="T66" s="384">
        <v>2</v>
      </c>
      <c r="U66" s="385">
        <v>3</v>
      </c>
      <c r="V66" s="385">
        <v>7</v>
      </c>
      <c r="W66" s="385">
        <v>5</v>
      </c>
      <c r="X66" s="385">
        <v>3</v>
      </c>
    </row>
    <row r="67" spans="1:24" x14ac:dyDescent="0.25">
      <c r="A67" s="378">
        <v>734884</v>
      </c>
      <c r="B67" s="379" t="s">
        <v>72</v>
      </c>
      <c r="C67" s="379" t="s">
        <v>377</v>
      </c>
      <c r="D67" s="380">
        <v>43.38</v>
      </c>
      <c r="E67" s="381">
        <v>79.5</v>
      </c>
      <c r="F67" s="381">
        <v>169</v>
      </c>
      <c r="G67" s="371"/>
      <c r="H67" s="382">
        <v>1</v>
      </c>
      <c r="I67" s="383" t="s">
        <v>624</v>
      </c>
      <c r="J67" s="373">
        <f t="shared" si="0"/>
        <v>0.33333333333333331</v>
      </c>
      <c r="K67" s="374" t="str">
        <f t="shared" si="1"/>
        <v>Non Moving</v>
      </c>
      <c r="L67" s="373">
        <f t="shared" si="2"/>
        <v>12.04</v>
      </c>
      <c r="M67" s="375" t="str">
        <f t="shared" si="3"/>
        <v>Less Profitable</v>
      </c>
      <c r="N67" s="374" t="str">
        <f t="shared" si="4"/>
        <v>Non Moving - Less Profitable</v>
      </c>
      <c r="O67" s="375" t="str">
        <f t="shared" si="5"/>
        <v>Buying Price</v>
      </c>
      <c r="P67" s="376" t="str">
        <f t="shared" si="6"/>
        <v xml:space="preserve"> - </v>
      </c>
      <c r="Q67" s="377"/>
      <c r="R67" s="384">
        <v>4</v>
      </c>
      <c r="S67" s="384">
        <v>3</v>
      </c>
      <c r="T67" s="384">
        <v>4</v>
      </c>
      <c r="U67" s="385">
        <v>9</v>
      </c>
      <c r="V67" s="385">
        <v>0</v>
      </c>
      <c r="W67" s="385">
        <v>0</v>
      </c>
      <c r="X67" s="385">
        <v>1</v>
      </c>
    </row>
    <row r="68" spans="1:24" x14ac:dyDescent="0.25">
      <c r="A68" s="378">
        <v>734885</v>
      </c>
      <c r="B68" s="379" t="s">
        <v>73</v>
      </c>
      <c r="C68" s="379" t="s">
        <v>378</v>
      </c>
      <c r="D68" s="380">
        <v>43.134477611940298</v>
      </c>
      <c r="E68" s="381">
        <v>79.5</v>
      </c>
      <c r="F68" s="381">
        <v>169</v>
      </c>
      <c r="G68" s="371"/>
      <c r="H68" s="382">
        <v>4</v>
      </c>
      <c r="I68" s="383" t="s">
        <v>624</v>
      </c>
      <c r="J68" s="373">
        <f t="shared" si="0"/>
        <v>0.33333333333333331</v>
      </c>
      <c r="K68" s="374" t="str">
        <f t="shared" si="1"/>
        <v>Non Moving</v>
      </c>
      <c r="L68" s="373">
        <f t="shared" si="2"/>
        <v>12.121840796019899</v>
      </c>
      <c r="M68" s="375" t="str">
        <f t="shared" si="3"/>
        <v>Less Profitable</v>
      </c>
      <c r="N68" s="374" t="str">
        <f t="shared" si="4"/>
        <v>Non Moving - Less Profitable</v>
      </c>
      <c r="O68" s="375" t="str">
        <f t="shared" si="5"/>
        <v>Buying Price</v>
      </c>
      <c r="P68" s="376" t="str">
        <f t="shared" si="6"/>
        <v xml:space="preserve"> - </v>
      </c>
      <c r="Q68" s="377"/>
      <c r="R68" s="384">
        <v>1</v>
      </c>
      <c r="S68" s="384">
        <v>1</v>
      </c>
      <c r="T68" s="384">
        <v>5</v>
      </c>
      <c r="U68" s="385">
        <v>1</v>
      </c>
      <c r="V68" s="385">
        <v>0</v>
      </c>
      <c r="W68" s="385">
        <v>1</v>
      </c>
      <c r="X68" s="385">
        <v>0</v>
      </c>
    </row>
    <row r="69" spans="1:24" x14ac:dyDescent="0.25">
      <c r="A69" s="378">
        <v>734886</v>
      </c>
      <c r="B69" s="379" t="s">
        <v>74</v>
      </c>
      <c r="C69" s="379" t="s">
        <v>379</v>
      </c>
      <c r="D69" s="380">
        <v>26.900000000000013</v>
      </c>
      <c r="E69" s="381">
        <v>59.5</v>
      </c>
      <c r="F69" s="381">
        <v>129</v>
      </c>
      <c r="G69" s="371"/>
      <c r="H69" s="382">
        <v>0</v>
      </c>
      <c r="I69" s="383" t="s">
        <v>624</v>
      </c>
      <c r="J69" s="373" t="str">
        <f t="shared" si="0"/>
        <v xml:space="preserve"> No Stock</v>
      </c>
      <c r="K69" s="374" t="str">
        <f t="shared" si="1"/>
        <v>Run out of Stock</v>
      </c>
      <c r="L69" s="373">
        <f t="shared" si="2"/>
        <v>21.733333333333324</v>
      </c>
      <c r="M69" s="375" t="str">
        <f t="shared" si="3"/>
        <v>Profitable</v>
      </c>
      <c r="N69" s="374" t="str">
        <f t="shared" si="4"/>
        <v>Run out of Stock - Profitable</v>
      </c>
      <c r="O69" s="375" t="str">
        <f t="shared" si="5"/>
        <v>-</v>
      </c>
      <c r="P69" s="376" t="str">
        <f t="shared" si="6"/>
        <v xml:space="preserve"> - </v>
      </c>
      <c r="Q69" s="377"/>
      <c r="R69" s="384">
        <v>2</v>
      </c>
      <c r="S69" s="384">
        <v>0</v>
      </c>
      <c r="T69" s="384">
        <v>0</v>
      </c>
      <c r="U69" s="385">
        <v>4</v>
      </c>
      <c r="V69" s="385">
        <v>1</v>
      </c>
      <c r="W69" s="385">
        <v>1</v>
      </c>
      <c r="X69" s="385">
        <v>0</v>
      </c>
    </row>
    <row r="70" spans="1:24" x14ac:dyDescent="0.25">
      <c r="A70" s="378">
        <v>734887</v>
      </c>
      <c r="B70" s="379" t="s">
        <v>75</v>
      </c>
      <c r="C70" s="379" t="s">
        <v>380</v>
      </c>
      <c r="D70" s="380">
        <v>26.9</v>
      </c>
      <c r="E70" s="381">
        <v>59.5</v>
      </c>
      <c r="F70" s="381">
        <v>129</v>
      </c>
      <c r="G70" s="371"/>
      <c r="H70" s="382">
        <v>11</v>
      </c>
      <c r="I70" s="383" t="s">
        <v>624</v>
      </c>
      <c r="J70" s="373">
        <f t="shared" si="0"/>
        <v>5.666666666666667</v>
      </c>
      <c r="K70" s="374" t="str">
        <f t="shared" si="1"/>
        <v>Slow Moving</v>
      </c>
      <c r="L70" s="373">
        <f t="shared" si="2"/>
        <v>184.73333333333335</v>
      </c>
      <c r="M70" s="375" t="str">
        <f t="shared" si="3"/>
        <v>Most Profitable</v>
      </c>
      <c r="N70" s="374" t="str">
        <f t="shared" si="4"/>
        <v>Slow Moving - Most Profitable</v>
      </c>
      <c r="O70" s="375" t="str">
        <f t="shared" si="5"/>
        <v>-</v>
      </c>
      <c r="P70" s="376" t="str">
        <f t="shared" si="6"/>
        <v xml:space="preserve"> - </v>
      </c>
      <c r="Q70" s="377"/>
      <c r="R70" s="384">
        <v>0</v>
      </c>
      <c r="S70" s="384">
        <v>1</v>
      </c>
      <c r="T70" s="384">
        <v>7</v>
      </c>
      <c r="U70" s="385">
        <v>5</v>
      </c>
      <c r="V70" s="385">
        <v>9</v>
      </c>
      <c r="W70" s="385">
        <v>5</v>
      </c>
      <c r="X70" s="385">
        <v>3</v>
      </c>
    </row>
    <row r="71" spans="1:24" x14ac:dyDescent="0.25">
      <c r="A71" s="378">
        <v>734888</v>
      </c>
      <c r="B71" s="379" t="s">
        <v>76</v>
      </c>
      <c r="C71" s="379" t="s">
        <v>381</v>
      </c>
      <c r="D71" s="380">
        <v>26.960000000000004</v>
      </c>
      <c r="E71" s="381">
        <v>59.5</v>
      </c>
      <c r="F71" s="381">
        <v>129</v>
      </c>
      <c r="G71" s="371"/>
      <c r="H71" s="382">
        <v>0</v>
      </c>
      <c r="I71" s="383" t="s">
        <v>624</v>
      </c>
      <c r="J71" s="373" t="str">
        <f t="shared" ref="J71:J134" si="7">IF(H71=0," No Stock",AVERAGE(V71:X71))</f>
        <v xml:space="preserve"> No Stock</v>
      </c>
      <c r="K71" s="374" t="str">
        <f t="shared" ref="K71:K134" si="8">IF(H71=0,"Run out of Stock",IF(J71&gt;$K$1,"Fast Moving",IF(J71&lt;$K$3,"Non Moving","Slow Moving")))</f>
        <v>Run out of Stock</v>
      </c>
      <c r="L71" s="373">
        <f t="shared" ref="L71:L134" si="9">(E71-D71)*(AVERAGE(V71:X71))</f>
        <v>0</v>
      </c>
      <c r="M71" s="375" t="str">
        <f t="shared" ref="M71:M134" si="10">IF(L71&gt;$N$1, "Most Profitable",IF(L71&lt;$N$2,"Less Profitable","Profitable"))</f>
        <v>Less Profitable</v>
      </c>
      <c r="N71" s="374" t="str">
        <f t="shared" ref="N71:N134" si="11">K71&amp; " - " &amp;M71</f>
        <v>Run out of Stock - Less Profitable</v>
      </c>
      <c r="O71" s="375" t="str">
        <f t="shared" ref="O71:O134" si="12">IF(AND(K71="Non Moving",I71="Min 3 Months"),"Buying Price",IF(AND(K71="Non Moving",I71="2 Months")," Discount",IF(AND(K71="Non Moving",I71="1 Months"),"Transfer","-")))</f>
        <v>-</v>
      </c>
      <c r="P71" s="376" t="str">
        <f t="shared" ref="P71:P134" si="13">IF(N71="Run out of stock - Most Profitable","No Stock - Reorder",IF(N71="Fast Moving - Most Profitable","Profitable - Reorder",IF(N71="Run out of stock - Less Profitable","Stop Ordering", " - ")))</f>
        <v>Stop Ordering</v>
      </c>
      <c r="Q71" s="377"/>
      <c r="R71" s="384">
        <v>0</v>
      </c>
      <c r="S71" s="384">
        <v>0</v>
      </c>
      <c r="T71" s="384">
        <v>0</v>
      </c>
      <c r="U71" s="385">
        <v>0</v>
      </c>
      <c r="V71" s="385">
        <v>0</v>
      </c>
      <c r="W71" s="385">
        <v>0</v>
      </c>
      <c r="X71" s="385">
        <v>0</v>
      </c>
    </row>
    <row r="72" spans="1:24" x14ac:dyDescent="0.25">
      <c r="A72" s="378">
        <v>734889</v>
      </c>
      <c r="B72" s="379" t="s">
        <v>77</v>
      </c>
      <c r="C72" s="379" t="s">
        <v>382</v>
      </c>
      <c r="D72" s="380">
        <v>61.89</v>
      </c>
      <c r="E72" s="381">
        <v>119.5</v>
      </c>
      <c r="F72" s="381">
        <v>249</v>
      </c>
      <c r="G72" s="371"/>
      <c r="H72" s="382">
        <v>14</v>
      </c>
      <c r="I72" s="383" t="s">
        <v>624</v>
      </c>
      <c r="J72" s="373">
        <f t="shared" si="7"/>
        <v>5</v>
      </c>
      <c r="K72" s="374" t="str">
        <f t="shared" si="8"/>
        <v>Slow Moving</v>
      </c>
      <c r="L72" s="373">
        <f t="shared" si="9"/>
        <v>288.05</v>
      </c>
      <c r="M72" s="375" t="str">
        <f t="shared" si="10"/>
        <v>Most Profitable</v>
      </c>
      <c r="N72" s="374" t="str">
        <f t="shared" si="11"/>
        <v>Slow Moving - Most Profitable</v>
      </c>
      <c r="O72" s="375" t="str">
        <f t="shared" si="12"/>
        <v>-</v>
      </c>
      <c r="P72" s="376" t="str">
        <f t="shared" si="13"/>
        <v xml:space="preserve"> - </v>
      </c>
      <c r="Q72" s="377"/>
      <c r="R72" s="384">
        <v>1</v>
      </c>
      <c r="S72" s="384">
        <v>0</v>
      </c>
      <c r="T72" s="384">
        <v>0</v>
      </c>
      <c r="U72" s="385">
        <v>4</v>
      </c>
      <c r="V72" s="385">
        <v>5</v>
      </c>
      <c r="W72" s="385">
        <v>5</v>
      </c>
      <c r="X72" s="385">
        <v>5</v>
      </c>
    </row>
    <row r="73" spans="1:24" x14ac:dyDescent="0.25">
      <c r="A73" s="378">
        <v>734890</v>
      </c>
      <c r="B73" s="379" t="s">
        <v>78</v>
      </c>
      <c r="C73" s="379" t="s">
        <v>383</v>
      </c>
      <c r="D73" s="380">
        <v>63.400000000000006</v>
      </c>
      <c r="E73" s="381">
        <v>119.5</v>
      </c>
      <c r="F73" s="381">
        <v>249</v>
      </c>
      <c r="G73" s="371"/>
      <c r="H73" s="382">
        <v>4</v>
      </c>
      <c r="I73" s="383" t="s">
        <v>624</v>
      </c>
      <c r="J73" s="373">
        <f t="shared" si="7"/>
        <v>3.3333333333333335</v>
      </c>
      <c r="K73" s="374" t="str">
        <f t="shared" si="8"/>
        <v>Slow Moving</v>
      </c>
      <c r="L73" s="373">
        <f t="shared" si="9"/>
        <v>187</v>
      </c>
      <c r="M73" s="375" t="str">
        <f t="shared" si="10"/>
        <v>Most Profitable</v>
      </c>
      <c r="N73" s="374" t="str">
        <f t="shared" si="11"/>
        <v>Slow Moving - Most Profitable</v>
      </c>
      <c r="O73" s="375" t="str">
        <f t="shared" si="12"/>
        <v>-</v>
      </c>
      <c r="P73" s="376" t="str">
        <f t="shared" si="13"/>
        <v xml:space="preserve"> - </v>
      </c>
      <c r="Q73" s="377"/>
      <c r="R73" s="384">
        <v>0</v>
      </c>
      <c r="S73" s="384">
        <v>0</v>
      </c>
      <c r="T73" s="384">
        <v>1</v>
      </c>
      <c r="U73" s="385">
        <v>1</v>
      </c>
      <c r="V73" s="385">
        <v>4</v>
      </c>
      <c r="W73" s="385">
        <v>4</v>
      </c>
      <c r="X73" s="385">
        <v>2</v>
      </c>
    </row>
    <row r="74" spans="1:24" x14ac:dyDescent="0.25">
      <c r="A74" s="378">
        <v>734891</v>
      </c>
      <c r="B74" s="379" t="s">
        <v>79</v>
      </c>
      <c r="C74" s="379" t="s">
        <v>384</v>
      </c>
      <c r="D74" s="380">
        <v>63.400000000000006</v>
      </c>
      <c r="E74" s="381">
        <v>119.5</v>
      </c>
      <c r="F74" s="381">
        <v>249</v>
      </c>
      <c r="G74" s="371"/>
      <c r="H74" s="382">
        <v>0</v>
      </c>
      <c r="I74" s="383" t="s">
        <v>624</v>
      </c>
      <c r="J74" s="373" t="str">
        <f t="shared" si="7"/>
        <v xml:space="preserve"> No Stock</v>
      </c>
      <c r="K74" s="374" t="str">
        <f t="shared" si="8"/>
        <v>Run out of Stock</v>
      </c>
      <c r="L74" s="373">
        <f t="shared" si="9"/>
        <v>56.099999999999994</v>
      </c>
      <c r="M74" s="375" t="str">
        <f t="shared" si="10"/>
        <v>Profitable</v>
      </c>
      <c r="N74" s="374" t="str">
        <f t="shared" si="11"/>
        <v>Run out of Stock - Profitable</v>
      </c>
      <c r="O74" s="375" t="str">
        <f t="shared" si="12"/>
        <v>-</v>
      </c>
      <c r="P74" s="376" t="str">
        <f t="shared" si="13"/>
        <v xml:space="preserve"> - </v>
      </c>
      <c r="Q74" s="377"/>
      <c r="R74" s="384">
        <v>0</v>
      </c>
      <c r="S74" s="384">
        <v>0</v>
      </c>
      <c r="T74" s="384">
        <v>2</v>
      </c>
      <c r="U74" s="385">
        <v>1</v>
      </c>
      <c r="V74" s="385">
        <v>2</v>
      </c>
      <c r="W74" s="385">
        <v>1</v>
      </c>
      <c r="X74" s="385">
        <v>0</v>
      </c>
    </row>
    <row r="75" spans="1:24" x14ac:dyDescent="0.25">
      <c r="A75" s="378">
        <v>734892</v>
      </c>
      <c r="B75" s="379" t="s">
        <v>80</v>
      </c>
      <c r="C75" s="379" t="s">
        <v>385</v>
      </c>
      <c r="D75" s="380">
        <v>50.97</v>
      </c>
      <c r="E75" s="381">
        <v>109.5</v>
      </c>
      <c r="F75" s="381">
        <v>229</v>
      </c>
      <c r="G75" s="371"/>
      <c r="H75" s="382">
        <v>3</v>
      </c>
      <c r="I75" s="383" t="s">
        <v>624</v>
      </c>
      <c r="J75" s="373">
        <f t="shared" si="7"/>
        <v>0</v>
      </c>
      <c r="K75" s="374" t="str">
        <f t="shared" si="8"/>
        <v>Non Moving</v>
      </c>
      <c r="L75" s="373">
        <f t="shared" si="9"/>
        <v>0</v>
      </c>
      <c r="M75" s="375" t="str">
        <f t="shared" si="10"/>
        <v>Less Profitable</v>
      </c>
      <c r="N75" s="374" t="str">
        <f t="shared" si="11"/>
        <v>Non Moving - Less Profitable</v>
      </c>
      <c r="O75" s="375" t="str">
        <f t="shared" si="12"/>
        <v>Buying Price</v>
      </c>
      <c r="P75" s="376" t="str">
        <f t="shared" si="13"/>
        <v xml:space="preserve"> - </v>
      </c>
      <c r="Q75" s="377"/>
      <c r="R75" s="384">
        <v>0</v>
      </c>
      <c r="S75" s="384">
        <v>1</v>
      </c>
      <c r="T75" s="384">
        <v>2</v>
      </c>
      <c r="U75" s="385">
        <v>0</v>
      </c>
      <c r="V75" s="385">
        <v>0</v>
      </c>
      <c r="W75" s="385">
        <v>0</v>
      </c>
      <c r="X75" s="385">
        <v>0</v>
      </c>
    </row>
    <row r="76" spans="1:24" x14ac:dyDescent="0.25">
      <c r="A76" s="378">
        <v>734893</v>
      </c>
      <c r="B76" s="379" t="s">
        <v>81</v>
      </c>
      <c r="C76" s="379" t="s">
        <v>386</v>
      </c>
      <c r="D76" s="380">
        <v>49.81</v>
      </c>
      <c r="E76" s="381">
        <v>109.5</v>
      </c>
      <c r="F76" s="381">
        <v>229</v>
      </c>
      <c r="G76" s="371"/>
      <c r="H76" s="382">
        <v>4</v>
      </c>
      <c r="I76" s="383" t="s">
        <v>624</v>
      </c>
      <c r="J76" s="373">
        <f t="shared" si="7"/>
        <v>4</v>
      </c>
      <c r="K76" s="374" t="str">
        <f t="shared" si="8"/>
        <v>Slow Moving</v>
      </c>
      <c r="L76" s="373">
        <f t="shared" si="9"/>
        <v>238.76</v>
      </c>
      <c r="M76" s="375" t="str">
        <f t="shared" si="10"/>
        <v>Most Profitable</v>
      </c>
      <c r="N76" s="374" t="str">
        <f t="shared" si="11"/>
        <v>Slow Moving - Most Profitable</v>
      </c>
      <c r="O76" s="375" t="str">
        <f t="shared" si="12"/>
        <v>-</v>
      </c>
      <c r="P76" s="376" t="str">
        <f t="shared" si="13"/>
        <v xml:space="preserve"> - </v>
      </c>
      <c r="Q76" s="377"/>
      <c r="R76" s="384">
        <v>0</v>
      </c>
      <c r="S76" s="384">
        <v>0</v>
      </c>
      <c r="T76" s="384">
        <v>5</v>
      </c>
      <c r="U76" s="385">
        <v>6</v>
      </c>
      <c r="V76" s="385">
        <v>6</v>
      </c>
      <c r="W76" s="385">
        <v>4</v>
      </c>
      <c r="X76" s="385">
        <v>2</v>
      </c>
    </row>
    <row r="77" spans="1:24" x14ac:dyDescent="0.25">
      <c r="A77" s="378">
        <v>734894</v>
      </c>
      <c r="B77" s="379" t="s">
        <v>82</v>
      </c>
      <c r="C77" s="379" t="s">
        <v>387</v>
      </c>
      <c r="D77" s="380">
        <v>49.81</v>
      </c>
      <c r="E77" s="381">
        <v>109.5</v>
      </c>
      <c r="F77" s="381">
        <v>229</v>
      </c>
      <c r="G77" s="371"/>
      <c r="H77" s="382">
        <v>1</v>
      </c>
      <c r="I77" s="383" t="s">
        <v>624</v>
      </c>
      <c r="J77" s="373">
        <f t="shared" si="7"/>
        <v>0</v>
      </c>
      <c r="K77" s="374" t="str">
        <f t="shared" si="8"/>
        <v>Non Moving</v>
      </c>
      <c r="L77" s="373">
        <f t="shared" si="9"/>
        <v>0</v>
      </c>
      <c r="M77" s="375" t="str">
        <f t="shared" si="10"/>
        <v>Less Profitable</v>
      </c>
      <c r="N77" s="374" t="str">
        <f t="shared" si="11"/>
        <v>Non Moving - Less Profitable</v>
      </c>
      <c r="O77" s="375" t="str">
        <f t="shared" si="12"/>
        <v>Buying Price</v>
      </c>
      <c r="P77" s="376" t="str">
        <f t="shared" si="13"/>
        <v xml:space="preserve"> - </v>
      </c>
      <c r="Q77" s="377"/>
      <c r="R77" s="384">
        <v>0</v>
      </c>
      <c r="S77" s="384">
        <v>0</v>
      </c>
      <c r="T77" s="384">
        <v>0</v>
      </c>
      <c r="U77" s="385">
        <v>0</v>
      </c>
      <c r="V77" s="385">
        <v>0</v>
      </c>
      <c r="W77" s="385">
        <v>0</v>
      </c>
      <c r="X77" s="385">
        <v>0</v>
      </c>
    </row>
    <row r="78" spans="1:24" x14ac:dyDescent="0.25">
      <c r="A78" s="378">
        <v>734895</v>
      </c>
      <c r="B78" s="379" t="s">
        <v>83</v>
      </c>
      <c r="C78" s="379" t="s">
        <v>388</v>
      </c>
      <c r="D78" s="380">
        <v>24.729999999999976</v>
      </c>
      <c r="E78" s="381">
        <v>44.5</v>
      </c>
      <c r="F78" s="381">
        <v>99</v>
      </c>
      <c r="G78" s="371"/>
      <c r="H78" s="382">
        <v>4</v>
      </c>
      <c r="I78" s="383" t="s">
        <v>624</v>
      </c>
      <c r="J78" s="373">
        <f t="shared" si="7"/>
        <v>2</v>
      </c>
      <c r="K78" s="374" t="str">
        <f t="shared" si="8"/>
        <v>Slow Moving</v>
      </c>
      <c r="L78" s="373">
        <f t="shared" si="9"/>
        <v>39.540000000000049</v>
      </c>
      <c r="M78" s="375" t="str">
        <f t="shared" si="10"/>
        <v>Profitable</v>
      </c>
      <c r="N78" s="374" t="str">
        <f t="shared" si="11"/>
        <v>Slow Moving - Profitable</v>
      </c>
      <c r="O78" s="375" t="str">
        <f t="shared" si="12"/>
        <v>-</v>
      </c>
      <c r="P78" s="376" t="str">
        <f t="shared" si="13"/>
        <v xml:space="preserve"> - </v>
      </c>
      <c r="Q78" s="377"/>
      <c r="R78" s="384">
        <v>12</v>
      </c>
      <c r="S78" s="384">
        <v>8</v>
      </c>
      <c r="T78" s="384">
        <v>13</v>
      </c>
      <c r="U78" s="385">
        <v>3</v>
      </c>
      <c r="V78" s="385">
        <v>3</v>
      </c>
      <c r="W78" s="385">
        <v>3</v>
      </c>
      <c r="X78" s="385">
        <v>0</v>
      </c>
    </row>
    <row r="79" spans="1:24" x14ac:dyDescent="0.25">
      <c r="A79" s="378">
        <v>734896</v>
      </c>
      <c r="B79" s="379" t="s">
        <v>84</v>
      </c>
      <c r="C79" s="379" t="s">
        <v>389</v>
      </c>
      <c r="D79" s="380">
        <v>24.02</v>
      </c>
      <c r="E79" s="381">
        <v>49.5</v>
      </c>
      <c r="F79" s="381">
        <v>109</v>
      </c>
      <c r="G79" s="371"/>
      <c r="H79" s="382">
        <v>0</v>
      </c>
      <c r="I79" s="383" t="s">
        <v>624</v>
      </c>
      <c r="J79" s="373" t="str">
        <f t="shared" si="7"/>
        <v xml:space="preserve"> No Stock</v>
      </c>
      <c r="K79" s="374" t="str">
        <f t="shared" si="8"/>
        <v>Run out of Stock</v>
      </c>
      <c r="L79" s="373">
        <f t="shared" si="9"/>
        <v>0</v>
      </c>
      <c r="M79" s="375" t="str">
        <f t="shared" si="10"/>
        <v>Less Profitable</v>
      </c>
      <c r="N79" s="374" t="str">
        <f t="shared" si="11"/>
        <v>Run out of Stock - Less Profitable</v>
      </c>
      <c r="O79" s="375" t="str">
        <f t="shared" si="12"/>
        <v>-</v>
      </c>
      <c r="P79" s="376" t="str">
        <f t="shared" si="13"/>
        <v>Stop Ordering</v>
      </c>
      <c r="Q79" s="377"/>
      <c r="R79" s="384">
        <v>3</v>
      </c>
      <c r="S79" s="384">
        <v>2</v>
      </c>
      <c r="T79" s="384">
        <v>1</v>
      </c>
      <c r="U79" s="385">
        <v>1</v>
      </c>
      <c r="V79" s="385">
        <v>0</v>
      </c>
      <c r="W79" s="385">
        <v>0</v>
      </c>
      <c r="X79" s="385">
        <v>0</v>
      </c>
    </row>
    <row r="80" spans="1:24" x14ac:dyDescent="0.25">
      <c r="A80" s="378">
        <v>734897</v>
      </c>
      <c r="B80" s="379" t="s">
        <v>85</v>
      </c>
      <c r="C80" s="379" t="s">
        <v>390</v>
      </c>
      <c r="D80" s="380">
        <v>23.39</v>
      </c>
      <c r="E80" s="381">
        <v>49.5</v>
      </c>
      <c r="F80" s="381">
        <v>109</v>
      </c>
      <c r="G80" s="371"/>
      <c r="H80" s="382">
        <v>0</v>
      </c>
      <c r="I80" s="383" t="s">
        <v>624</v>
      </c>
      <c r="J80" s="373" t="str">
        <f t="shared" si="7"/>
        <v xml:space="preserve"> No Stock</v>
      </c>
      <c r="K80" s="374" t="str">
        <f t="shared" si="8"/>
        <v>Run out of Stock</v>
      </c>
      <c r="L80" s="373">
        <f t="shared" si="9"/>
        <v>0</v>
      </c>
      <c r="M80" s="375" t="str">
        <f t="shared" si="10"/>
        <v>Less Profitable</v>
      </c>
      <c r="N80" s="374" t="str">
        <f t="shared" si="11"/>
        <v>Run out of Stock - Less Profitable</v>
      </c>
      <c r="O80" s="375" t="str">
        <f t="shared" si="12"/>
        <v>-</v>
      </c>
      <c r="P80" s="376" t="str">
        <f t="shared" si="13"/>
        <v>Stop Ordering</v>
      </c>
      <c r="Q80" s="377"/>
      <c r="R80" s="384">
        <v>0</v>
      </c>
      <c r="S80" s="384">
        <v>0</v>
      </c>
      <c r="T80" s="384">
        <v>1</v>
      </c>
      <c r="U80" s="385">
        <v>0</v>
      </c>
      <c r="V80" s="385">
        <v>0</v>
      </c>
      <c r="W80" s="385">
        <v>0</v>
      </c>
      <c r="X80" s="385">
        <v>0</v>
      </c>
    </row>
    <row r="81" spans="1:24" x14ac:dyDescent="0.25">
      <c r="A81" s="378">
        <v>734898</v>
      </c>
      <c r="B81" s="379" t="s">
        <v>86</v>
      </c>
      <c r="C81" s="379" t="s">
        <v>391</v>
      </c>
      <c r="D81" s="380">
        <v>22.859999999999964</v>
      </c>
      <c r="E81" s="381">
        <v>49.5</v>
      </c>
      <c r="F81" s="381">
        <v>109</v>
      </c>
      <c r="G81" s="371"/>
      <c r="H81" s="382">
        <v>1</v>
      </c>
      <c r="I81" s="383" t="s">
        <v>624</v>
      </c>
      <c r="J81" s="373">
        <f t="shared" si="7"/>
        <v>0.33333333333333331</v>
      </c>
      <c r="K81" s="374" t="str">
        <f t="shared" si="8"/>
        <v>Non Moving</v>
      </c>
      <c r="L81" s="373">
        <f t="shared" si="9"/>
        <v>8.8800000000000114</v>
      </c>
      <c r="M81" s="375" t="str">
        <f t="shared" si="10"/>
        <v>Less Profitable</v>
      </c>
      <c r="N81" s="374" t="str">
        <f t="shared" si="11"/>
        <v>Non Moving - Less Profitable</v>
      </c>
      <c r="O81" s="375" t="str">
        <f t="shared" si="12"/>
        <v>Buying Price</v>
      </c>
      <c r="P81" s="376" t="str">
        <f t="shared" si="13"/>
        <v xml:space="preserve"> - </v>
      </c>
      <c r="Q81" s="377"/>
      <c r="R81" s="384">
        <v>0</v>
      </c>
      <c r="S81" s="384">
        <v>0</v>
      </c>
      <c r="T81" s="384">
        <v>3</v>
      </c>
      <c r="U81" s="385">
        <v>4</v>
      </c>
      <c r="V81" s="385">
        <v>1</v>
      </c>
      <c r="W81" s="385">
        <v>0</v>
      </c>
      <c r="X81" s="385">
        <v>0</v>
      </c>
    </row>
    <row r="82" spans="1:24" x14ac:dyDescent="0.25">
      <c r="A82" s="378">
        <v>734899</v>
      </c>
      <c r="B82" s="379" t="s">
        <v>87</v>
      </c>
      <c r="C82" s="379" t="s">
        <v>392</v>
      </c>
      <c r="D82" s="380">
        <v>25.360000000000003</v>
      </c>
      <c r="E82" s="381">
        <v>49.5</v>
      </c>
      <c r="F82" s="381">
        <v>109</v>
      </c>
      <c r="G82" s="371"/>
      <c r="H82" s="382">
        <v>9</v>
      </c>
      <c r="I82" s="383" t="s">
        <v>624</v>
      </c>
      <c r="J82" s="373">
        <f t="shared" si="7"/>
        <v>7.333333333333333</v>
      </c>
      <c r="K82" s="374" t="str">
        <f t="shared" si="8"/>
        <v>Slow Moving</v>
      </c>
      <c r="L82" s="373">
        <f t="shared" si="9"/>
        <v>177.02666666666664</v>
      </c>
      <c r="M82" s="375" t="str">
        <f t="shared" si="10"/>
        <v>Most Profitable</v>
      </c>
      <c r="N82" s="374" t="str">
        <f t="shared" si="11"/>
        <v>Slow Moving - Most Profitable</v>
      </c>
      <c r="O82" s="375" t="str">
        <f t="shared" si="12"/>
        <v>-</v>
      </c>
      <c r="P82" s="376" t="str">
        <f t="shared" si="13"/>
        <v xml:space="preserve"> - </v>
      </c>
      <c r="Q82" s="377"/>
      <c r="R82" s="384">
        <v>4</v>
      </c>
      <c r="S82" s="384">
        <v>3</v>
      </c>
      <c r="T82" s="384">
        <v>2</v>
      </c>
      <c r="U82" s="385">
        <v>10</v>
      </c>
      <c r="V82" s="385">
        <v>5</v>
      </c>
      <c r="W82" s="385">
        <v>11</v>
      </c>
      <c r="X82" s="385">
        <v>6</v>
      </c>
    </row>
    <row r="83" spans="1:24" x14ac:dyDescent="0.25">
      <c r="A83" s="378">
        <v>734900</v>
      </c>
      <c r="B83" s="379" t="s">
        <v>88</v>
      </c>
      <c r="C83" s="379" t="s">
        <v>393</v>
      </c>
      <c r="D83" s="380">
        <v>17.549999999999994</v>
      </c>
      <c r="E83" s="381">
        <v>39.5</v>
      </c>
      <c r="F83" s="381">
        <v>79</v>
      </c>
      <c r="G83" s="371"/>
      <c r="H83" s="382">
        <v>0</v>
      </c>
      <c r="I83" s="383" t="s">
        <v>624</v>
      </c>
      <c r="J83" s="373" t="str">
        <f t="shared" si="7"/>
        <v xml:space="preserve"> No Stock</v>
      </c>
      <c r="K83" s="374" t="str">
        <f t="shared" si="8"/>
        <v>Run out of Stock</v>
      </c>
      <c r="L83" s="373">
        <f t="shared" si="9"/>
        <v>0</v>
      </c>
      <c r="M83" s="375" t="str">
        <f t="shared" si="10"/>
        <v>Less Profitable</v>
      </c>
      <c r="N83" s="374" t="str">
        <f t="shared" si="11"/>
        <v>Run out of Stock - Less Profitable</v>
      </c>
      <c r="O83" s="375" t="str">
        <f t="shared" si="12"/>
        <v>-</v>
      </c>
      <c r="P83" s="376" t="str">
        <f t="shared" si="13"/>
        <v>Stop Ordering</v>
      </c>
      <c r="Q83" s="377"/>
      <c r="R83" s="384">
        <v>0</v>
      </c>
      <c r="S83" s="384">
        <v>0</v>
      </c>
      <c r="T83" s="384">
        <v>0</v>
      </c>
      <c r="U83" s="385">
        <v>0</v>
      </c>
      <c r="V83" s="385">
        <v>0</v>
      </c>
      <c r="W83" s="385">
        <v>0</v>
      </c>
      <c r="X83" s="385">
        <v>0</v>
      </c>
    </row>
    <row r="84" spans="1:24" x14ac:dyDescent="0.25">
      <c r="A84" s="378">
        <v>734901</v>
      </c>
      <c r="B84" s="379" t="s">
        <v>89</v>
      </c>
      <c r="C84" s="379" t="s">
        <v>394</v>
      </c>
      <c r="D84" s="380">
        <v>17.55</v>
      </c>
      <c r="E84" s="381">
        <v>39.5</v>
      </c>
      <c r="F84" s="381">
        <v>79</v>
      </c>
      <c r="G84" s="371"/>
      <c r="H84" s="382">
        <v>0</v>
      </c>
      <c r="I84" s="383" t="s">
        <v>624</v>
      </c>
      <c r="J84" s="373" t="str">
        <f t="shared" si="7"/>
        <v xml:space="preserve"> No Stock</v>
      </c>
      <c r="K84" s="374" t="str">
        <f t="shared" si="8"/>
        <v>Run out of Stock</v>
      </c>
      <c r="L84" s="373">
        <f t="shared" si="9"/>
        <v>0</v>
      </c>
      <c r="M84" s="375" t="str">
        <f t="shared" si="10"/>
        <v>Less Profitable</v>
      </c>
      <c r="N84" s="374" t="str">
        <f t="shared" si="11"/>
        <v>Run out of Stock - Less Profitable</v>
      </c>
      <c r="O84" s="375" t="str">
        <f t="shared" si="12"/>
        <v>-</v>
      </c>
      <c r="P84" s="376" t="str">
        <f t="shared" si="13"/>
        <v>Stop Ordering</v>
      </c>
      <c r="Q84" s="377"/>
      <c r="R84" s="384">
        <v>0</v>
      </c>
      <c r="S84" s="384">
        <v>0</v>
      </c>
      <c r="T84" s="384">
        <v>0</v>
      </c>
      <c r="U84" s="385">
        <v>0</v>
      </c>
      <c r="V84" s="385">
        <v>0</v>
      </c>
      <c r="W84" s="385">
        <v>0</v>
      </c>
      <c r="X84" s="385">
        <v>0</v>
      </c>
    </row>
    <row r="85" spans="1:24" x14ac:dyDescent="0.25">
      <c r="A85" s="378">
        <v>734902</v>
      </c>
      <c r="B85" s="379" t="s">
        <v>90</v>
      </c>
      <c r="C85" s="379" t="s">
        <v>395</v>
      </c>
      <c r="D85" s="380">
        <v>47.3</v>
      </c>
      <c r="E85" s="381">
        <v>104.5</v>
      </c>
      <c r="F85" s="381">
        <v>219</v>
      </c>
      <c r="G85" s="371"/>
      <c r="H85" s="382">
        <v>1</v>
      </c>
      <c r="I85" s="383" t="s">
        <v>624</v>
      </c>
      <c r="J85" s="373">
        <f t="shared" si="7"/>
        <v>0.33333333333333331</v>
      </c>
      <c r="K85" s="374" t="str">
        <f t="shared" si="8"/>
        <v>Non Moving</v>
      </c>
      <c r="L85" s="373">
        <f t="shared" si="9"/>
        <v>19.066666666666666</v>
      </c>
      <c r="M85" s="375" t="str">
        <f t="shared" si="10"/>
        <v>Profitable</v>
      </c>
      <c r="N85" s="374" t="str">
        <f t="shared" si="11"/>
        <v>Non Moving - Profitable</v>
      </c>
      <c r="O85" s="375" t="str">
        <f t="shared" si="12"/>
        <v>Buying Price</v>
      </c>
      <c r="P85" s="376" t="str">
        <f t="shared" si="13"/>
        <v xml:space="preserve"> - </v>
      </c>
      <c r="Q85" s="377"/>
      <c r="R85" s="384">
        <v>2</v>
      </c>
      <c r="S85" s="384">
        <v>0</v>
      </c>
      <c r="T85" s="384">
        <v>0</v>
      </c>
      <c r="U85" s="385">
        <v>0</v>
      </c>
      <c r="V85" s="385">
        <v>1</v>
      </c>
      <c r="W85" s="385">
        <v>0</v>
      </c>
      <c r="X85" s="385">
        <v>0</v>
      </c>
    </row>
    <row r="86" spans="1:24" x14ac:dyDescent="0.25">
      <c r="A86" s="378">
        <v>734903</v>
      </c>
      <c r="B86" s="379" t="s">
        <v>91</v>
      </c>
      <c r="C86" s="379" t="s">
        <v>396</v>
      </c>
      <c r="D86" s="380">
        <v>79.89</v>
      </c>
      <c r="E86" s="381">
        <v>169.5</v>
      </c>
      <c r="F86" s="381">
        <v>359</v>
      </c>
      <c r="G86" s="371"/>
      <c r="H86" s="382">
        <v>1</v>
      </c>
      <c r="I86" s="383" t="s">
        <v>624</v>
      </c>
      <c r="J86" s="373">
        <f t="shared" si="7"/>
        <v>2</v>
      </c>
      <c r="K86" s="374" t="str">
        <f t="shared" si="8"/>
        <v>Slow Moving</v>
      </c>
      <c r="L86" s="373">
        <f t="shared" si="9"/>
        <v>179.22</v>
      </c>
      <c r="M86" s="375" t="str">
        <f t="shared" si="10"/>
        <v>Most Profitable</v>
      </c>
      <c r="N86" s="374" t="str">
        <f t="shared" si="11"/>
        <v>Slow Moving - Most Profitable</v>
      </c>
      <c r="O86" s="375" t="str">
        <f t="shared" si="12"/>
        <v>-</v>
      </c>
      <c r="P86" s="376" t="str">
        <f t="shared" si="13"/>
        <v xml:space="preserve"> - </v>
      </c>
      <c r="Q86" s="377"/>
      <c r="R86" s="384">
        <v>5</v>
      </c>
      <c r="S86" s="384">
        <v>1</v>
      </c>
      <c r="T86" s="384">
        <v>3</v>
      </c>
      <c r="U86" s="385">
        <v>2</v>
      </c>
      <c r="V86" s="385">
        <v>6</v>
      </c>
      <c r="W86" s="385">
        <v>0</v>
      </c>
      <c r="X86" s="385">
        <v>0</v>
      </c>
    </row>
    <row r="87" spans="1:24" x14ac:dyDescent="0.25">
      <c r="A87" s="378">
        <v>734904</v>
      </c>
      <c r="B87" s="379" t="s">
        <v>92</v>
      </c>
      <c r="C87" s="379" t="s">
        <v>397</v>
      </c>
      <c r="D87" s="380">
        <v>27</v>
      </c>
      <c r="E87" s="381">
        <v>59.5</v>
      </c>
      <c r="F87" s="381">
        <v>129</v>
      </c>
      <c r="G87" s="371"/>
      <c r="H87" s="382">
        <v>0</v>
      </c>
      <c r="I87" s="383" t="s">
        <v>624</v>
      </c>
      <c r="J87" s="373" t="str">
        <f t="shared" si="7"/>
        <v xml:space="preserve"> No Stock</v>
      </c>
      <c r="K87" s="374" t="str">
        <f t="shared" si="8"/>
        <v>Run out of Stock</v>
      </c>
      <c r="L87" s="373">
        <f t="shared" si="9"/>
        <v>10.833333333333332</v>
      </c>
      <c r="M87" s="375" t="str">
        <f t="shared" si="10"/>
        <v>Less Profitable</v>
      </c>
      <c r="N87" s="374" t="str">
        <f t="shared" si="11"/>
        <v>Run out of Stock - Less Profitable</v>
      </c>
      <c r="O87" s="375" t="str">
        <f t="shared" si="12"/>
        <v>-</v>
      </c>
      <c r="P87" s="376" t="str">
        <f t="shared" si="13"/>
        <v>Stop Ordering</v>
      </c>
      <c r="Q87" s="377"/>
      <c r="R87" s="384">
        <v>8</v>
      </c>
      <c r="S87" s="384">
        <v>7</v>
      </c>
      <c r="T87" s="384">
        <v>5</v>
      </c>
      <c r="U87" s="385">
        <v>3</v>
      </c>
      <c r="V87" s="385">
        <v>0</v>
      </c>
      <c r="W87" s="385">
        <v>0</v>
      </c>
      <c r="X87" s="385">
        <v>1</v>
      </c>
    </row>
    <row r="88" spans="1:24" x14ac:dyDescent="0.25">
      <c r="A88" s="378">
        <v>734905</v>
      </c>
      <c r="B88" s="379" t="s">
        <v>93</v>
      </c>
      <c r="C88" s="379" t="s">
        <v>398</v>
      </c>
      <c r="D88" s="380">
        <v>55.699999999999989</v>
      </c>
      <c r="E88" s="381">
        <v>114.5</v>
      </c>
      <c r="F88" s="381">
        <v>239</v>
      </c>
      <c r="G88" s="371"/>
      <c r="H88" s="382">
        <v>0</v>
      </c>
      <c r="I88" s="383" t="s">
        <v>624</v>
      </c>
      <c r="J88" s="373" t="str">
        <f t="shared" si="7"/>
        <v xml:space="preserve"> No Stock</v>
      </c>
      <c r="K88" s="374" t="str">
        <f t="shared" si="8"/>
        <v>Run out of Stock</v>
      </c>
      <c r="L88" s="373">
        <f t="shared" si="9"/>
        <v>0</v>
      </c>
      <c r="M88" s="375" t="str">
        <f t="shared" si="10"/>
        <v>Less Profitable</v>
      </c>
      <c r="N88" s="374" t="str">
        <f t="shared" si="11"/>
        <v>Run out of Stock - Less Profitable</v>
      </c>
      <c r="O88" s="375" t="str">
        <f t="shared" si="12"/>
        <v>-</v>
      </c>
      <c r="P88" s="376" t="str">
        <f t="shared" si="13"/>
        <v>Stop Ordering</v>
      </c>
      <c r="Q88" s="377"/>
      <c r="R88" s="384">
        <v>0</v>
      </c>
      <c r="S88" s="384">
        <v>0</v>
      </c>
      <c r="T88" s="384">
        <v>0</v>
      </c>
      <c r="U88" s="385">
        <v>0</v>
      </c>
      <c r="V88" s="385">
        <v>0</v>
      </c>
      <c r="W88" s="385">
        <v>0</v>
      </c>
      <c r="X88" s="385">
        <v>0</v>
      </c>
    </row>
    <row r="89" spans="1:24" x14ac:dyDescent="0.25">
      <c r="A89" s="378">
        <v>734906</v>
      </c>
      <c r="B89" s="379" t="s">
        <v>94</v>
      </c>
      <c r="C89" s="379" t="s">
        <v>399</v>
      </c>
      <c r="D89" s="380">
        <v>11.770000000000003</v>
      </c>
      <c r="E89" s="381">
        <v>49.5</v>
      </c>
      <c r="F89" s="381">
        <v>109</v>
      </c>
      <c r="G89" s="371"/>
      <c r="H89" s="382">
        <v>18</v>
      </c>
      <c r="I89" s="383" t="s">
        <v>624</v>
      </c>
      <c r="J89" s="373">
        <f t="shared" si="7"/>
        <v>7.333333333333333</v>
      </c>
      <c r="K89" s="374" t="str">
        <f t="shared" si="8"/>
        <v>Slow Moving</v>
      </c>
      <c r="L89" s="373">
        <f t="shared" si="9"/>
        <v>276.68666666666661</v>
      </c>
      <c r="M89" s="375" t="str">
        <f t="shared" si="10"/>
        <v>Most Profitable</v>
      </c>
      <c r="N89" s="374" t="str">
        <f t="shared" si="11"/>
        <v>Slow Moving - Most Profitable</v>
      </c>
      <c r="O89" s="375" t="str">
        <f t="shared" si="12"/>
        <v>-</v>
      </c>
      <c r="P89" s="376" t="str">
        <f t="shared" si="13"/>
        <v xml:space="preserve"> - </v>
      </c>
      <c r="Q89" s="377"/>
      <c r="R89" s="384">
        <v>0</v>
      </c>
      <c r="S89" s="384">
        <v>1</v>
      </c>
      <c r="T89" s="384">
        <v>14</v>
      </c>
      <c r="U89" s="385">
        <v>14</v>
      </c>
      <c r="V89" s="385">
        <v>6</v>
      </c>
      <c r="W89" s="385">
        <v>15</v>
      </c>
      <c r="X89" s="385">
        <v>1</v>
      </c>
    </row>
    <row r="90" spans="1:24" x14ac:dyDescent="0.25">
      <c r="A90" s="378">
        <v>734907</v>
      </c>
      <c r="B90" s="379" t="s">
        <v>95</v>
      </c>
      <c r="C90" s="379" t="s">
        <v>400</v>
      </c>
      <c r="D90" s="380">
        <v>11</v>
      </c>
      <c r="E90" s="381">
        <v>24.5</v>
      </c>
      <c r="F90" s="381">
        <v>49</v>
      </c>
      <c r="G90" s="371"/>
      <c r="H90" s="382">
        <v>0</v>
      </c>
      <c r="I90" s="383" t="s">
        <v>624</v>
      </c>
      <c r="J90" s="373" t="str">
        <f t="shared" si="7"/>
        <v xml:space="preserve"> No Stock</v>
      </c>
      <c r="K90" s="374" t="str">
        <f t="shared" si="8"/>
        <v>Run out of Stock</v>
      </c>
      <c r="L90" s="373">
        <f t="shared" si="9"/>
        <v>0</v>
      </c>
      <c r="M90" s="375" t="str">
        <f t="shared" si="10"/>
        <v>Less Profitable</v>
      </c>
      <c r="N90" s="374" t="str">
        <f t="shared" si="11"/>
        <v>Run out of Stock - Less Profitable</v>
      </c>
      <c r="O90" s="375" t="str">
        <f t="shared" si="12"/>
        <v>-</v>
      </c>
      <c r="P90" s="376" t="str">
        <f t="shared" si="13"/>
        <v>Stop Ordering</v>
      </c>
      <c r="Q90" s="377"/>
      <c r="R90" s="384">
        <v>0</v>
      </c>
      <c r="S90" s="384">
        <v>0</v>
      </c>
      <c r="T90" s="384">
        <v>2</v>
      </c>
      <c r="U90" s="385">
        <v>0</v>
      </c>
      <c r="V90" s="385">
        <v>0</v>
      </c>
      <c r="W90" s="385">
        <v>0</v>
      </c>
      <c r="X90" s="385">
        <v>0</v>
      </c>
    </row>
    <row r="91" spans="1:24" x14ac:dyDescent="0.25">
      <c r="A91" s="378">
        <v>734909</v>
      </c>
      <c r="B91" s="379" t="s">
        <v>96</v>
      </c>
      <c r="C91" s="379" t="s">
        <v>401</v>
      </c>
      <c r="D91" s="380">
        <v>11.76</v>
      </c>
      <c r="E91" s="381">
        <v>24.5</v>
      </c>
      <c r="F91" s="381">
        <v>49</v>
      </c>
      <c r="G91" s="371"/>
      <c r="H91" s="382">
        <v>6</v>
      </c>
      <c r="I91" s="383" t="s">
        <v>624</v>
      </c>
      <c r="J91" s="373">
        <f t="shared" si="7"/>
        <v>7</v>
      </c>
      <c r="K91" s="374" t="str">
        <f t="shared" si="8"/>
        <v>Slow Moving</v>
      </c>
      <c r="L91" s="373">
        <f t="shared" si="9"/>
        <v>89.18</v>
      </c>
      <c r="M91" s="375" t="str">
        <f t="shared" si="10"/>
        <v>Profitable</v>
      </c>
      <c r="N91" s="374" t="str">
        <f t="shared" si="11"/>
        <v>Slow Moving - Profitable</v>
      </c>
      <c r="O91" s="375" t="str">
        <f t="shared" si="12"/>
        <v>-</v>
      </c>
      <c r="P91" s="376" t="str">
        <f t="shared" si="13"/>
        <v xml:space="preserve"> - </v>
      </c>
      <c r="Q91" s="377"/>
      <c r="R91" s="384">
        <v>3</v>
      </c>
      <c r="S91" s="384">
        <v>6</v>
      </c>
      <c r="T91" s="384">
        <v>11</v>
      </c>
      <c r="U91" s="385">
        <v>8</v>
      </c>
      <c r="V91" s="385">
        <v>5</v>
      </c>
      <c r="W91" s="385">
        <v>15</v>
      </c>
      <c r="X91" s="385">
        <v>1</v>
      </c>
    </row>
    <row r="92" spans="1:24" x14ac:dyDescent="0.25">
      <c r="A92" s="378">
        <v>734910</v>
      </c>
      <c r="B92" s="379" t="s">
        <v>97</v>
      </c>
      <c r="C92" s="379" t="s">
        <v>402</v>
      </c>
      <c r="D92" s="380">
        <v>11.109999999999998</v>
      </c>
      <c r="E92" s="381">
        <v>24.5</v>
      </c>
      <c r="F92" s="381">
        <v>49</v>
      </c>
      <c r="G92" s="371"/>
      <c r="H92" s="382">
        <v>2</v>
      </c>
      <c r="I92" s="383" t="s">
        <v>624</v>
      </c>
      <c r="J92" s="373">
        <f t="shared" si="7"/>
        <v>0.33333333333333331</v>
      </c>
      <c r="K92" s="374" t="str">
        <f t="shared" si="8"/>
        <v>Non Moving</v>
      </c>
      <c r="L92" s="373">
        <f t="shared" si="9"/>
        <v>4.4633333333333338</v>
      </c>
      <c r="M92" s="375" t="str">
        <f t="shared" si="10"/>
        <v>Less Profitable</v>
      </c>
      <c r="N92" s="374" t="str">
        <f t="shared" si="11"/>
        <v>Non Moving - Less Profitable</v>
      </c>
      <c r="O92" s="375" t="str">
        <f t="shared" si="12"/>
        <v>Buying Price</v>
      </c>
      <c r="P92" s="376" t="str">
        <f t="shared" si="13"/>
        <v xml:space="preserve"> - </v>
      </c>
      <c r="Q92" s="377"/>
      <c r="R92" s="384">
        <v>2</v>
      </c>
      <c r="S92" s="384">
        <v>1</v>
      </c>
      <c r="T92" s="384">
        <v>1</v>
      </c>
      <c r="U92" s="385">
        <v>0</v>
      </c>
      <c r="V92" s="385">
        <v>0</v>
      </c>
      <c r="W92" s="385">
        <v>1</v>
      </c>
      <c r="X92" s="385">
        <v>0</v>
      </c>
    </row>
    <row r="93" spans="1:24" x14ac:dyDescent="0.25">
      <c r="A93" s="378">
        <v>734911</v>
      </c>
      <c r="B93" s="379" t="s">
        <v>98</v>
      </c>
      <c r="C93" s="379" t="s">
        <v>403</v>
      </c>
      <c r="D93" s="380">
        <v>12.049999999999997</v>
      </c>
      <c r="E93" s="381">
        <v>24.5</v>
      </c>
      <c r="F93" s="381">
        <v>49</v>
      </c>
      <c r="G93" s="371"/>
      <c r="H93" s="382">
        <v>6</v>
      </c>
      <c r="I93" s="383" t="s">
        <v>624</v>
      </c>
      <c r="J93" s="373">
        <f t="shared" si="7"/>
        <v>2.6666666666666665</v>
      </c>
      <c r="K93" s="374" t="str">
        <f t="shared" si="8"/>
        <v>Slow Moving</v>
      </c>
      <c r="L93" s="373">
        <f t="shared" si="9"/>
        <v>33.200000000000003</v>
      </c>
      <c r="M93" s="375" t="str">
        <f t="shared" si="10"/>
        <v>Profitable</v>
      </c>
      <c r="N93" s="374" t="str">
        <f t="shared" si="11"/>
        <v>Slow Moving - Profitable</v>
      </c>
      <c r="O93" s="375" t="str">
        <f t="shared" si="12"/>
        <v>-</v>
      </c>
      <c r="P93" s="376" t="str">
        <f t="shared" si="13"/>
        <v xml:space="preserve"> - </v>
      </c>
      <c r="Q93" s="377"/>
      <c r="R93" s="384">
        <v>4</v>
      </c>
      <c r="S93" s="384">
        <v>5</v>
      </c>
      <c r="T93" s="384">
        <v>9</v>
      </c>
      <c r="U93" s="385">
        <v>10</v>
      </c>
      <c r="V93" s="385">
        <v>4</v>
      </c>
      <c r="W93" s="385">
        <v>4</v>
      </c>
      <c r="X93" s="385">
        <v>0</v>
      </c>
    </row>
    <row r="94" spans="1:24" x14ac:dyDescent="0.25">
      <c r="A94" s="378">
        <v>734912</v>
      </c>
      <c r="B94" s="379" t="s">
        <v>99</v>
      </c>
      <c r="C94" s="379" t="s">
        <v>404</v>
      </c>
      <c r="D94" s="380">
        <v>11.109999999999989</v>
      </c>
      <c r="E94" s="381">
        <v>24.5</v>
      </c>
      <c r="F94" s="381">
        <v>49</v>
      </c>
      <c r="G94" s="371"/>
      <c r="H94" s="382">
        <v>1</v>
      </c>
      <c r="I94" s="383" t="s">
        <v>624</v>
      </c>
      <c r="J94" s="373">
        <f t="shared" si="7"/>
        <v>1</v>
      </c>
      <c r="K94" s="374" t="str">
        <f t="shared" si="8"/>
        <v>Slow Moving</v>
      </c>
      <c r="L94" s="373">
        <f t="shared" si="9"/>
        <v>13.390000000000011</v>
      </c>
      <c r="M94" s="375" t="str">
        <f t="shared" si="10"/>
        <v>Profitable</v>
      </c>
      <c r="N94" s="374" t="str">
        <f t="shared" si="11"/>
        <v>Slow Moving - Profitable</v>
      </c>
      <c r="O94" s="375" t="str">
        <f t="shared" si="12"/>
        <v>-</v>
      </c>
      <c r="P94" s="376" t="str">
        <f t="shared" si="13"/>
        <v xml:space="preserve"> - </v>
      </c>
      <c r="Q94" s="377"/>
      <c r="R94" s="384">
        <v>1</v>
      </c>
      <c r="S94" s="384">
        <v>2</v>
      </c>
      <c r="T94" s="384">
        <v>0</v>
      </c>
      <c r="U94" s="385">
        <v>0</v>
      </c>
      <c r="V94" s="385">
        <v>2</v>
      </c>
      <c r="W94" s="385">
        <v>1</v>
      </c>
      <c r="X94" s="385">
        <v>0</v>
      </c>
    </row>
    <row r="95" spans="1:24" x14ac:dyDescent="0.25">
      <c r="A95" s="378">
        <v>734913</v>
      </c>
      <c r="B95" s="379" t="s">
        <v>100</v>
      </c>
      <c r="C95" s="379" t="s">
        <v>402</v>
      </c>
      <c r="D95" s="380">
        <v>11.109999999999996</v>
      </c>
      <c r="E95" s="381">
        <v>24.5</v>
      </c>
      <c r="F95" s="381">
        <v>49</v>
      </c>
      <c r="G95" s="371"/>
      <c r="H95" s="382">
        <v>3</v>
      </c>
      <c r="I95" s="383" t="s">
        <v>624</v>
      </c>
      <c r="J95" s="373">
        <f t="shared" si="7"/>
        <v>1.6666666666666667</v>
      </c>
      <c r="K95" s="374" t="str">
        <f t="shared" si="8"/>
        <v>Slow Moving</v>
      </c>
      <c r="L95" s="373">
        <f t="shared" si="9"/>
        <v>22.316666666666674</v>
      </c>
      <c r="M95" s="375" t="str">
        <f t="shared" si="10"/>
        <v>Profitable</v>
      </c>
      <c r="N95" s="374" t="str">
        <f t="shared" si="11"/>
        <v>Slow Moving - Profitable</v>
      </c>
      <c r="O95" s="375" t="str">
        <f t="shared" si="12"/>
        <v>-</v>
      </c>
      <c r="P95" s="376" t="str">
        <f t="shared" si="13"/>
        <v xml:space="preserve"> - </v>
      </c>
      <c r="Q95" s="377"/>
      <c r="R95" s="384">
        <v>3</v>
      </c>
      <c r="S95" s="384">
        <v>0</v>
      </c>
      <c r="T95" s="384">
        <v>6</v>
      </c>
      <c r="U95" s="385">
        <v>1</v>
      </c>
      <c r="V95" s="385">
        <v>0</v>
      </c>
      <c r="W95" s="385">
        <v>4</v>
      </c>
      <c r="X95" s="385">
        <v>1</v>
      </c>
    </row>
    <row r="96" spans="1:24" x14ac:dyDescent="0.25">
      <c r="A96" s="378">
        <v>734914</v>
      </c>
      <c r="B96" s="379" t="s">
        <v>101</v>
      </c>
      <c r="C96" s="379" t="s">
        <v>405</v>
      </c>
      <c r="D96" s="380">
        <v>10.259999999999996</v>
      </c>
      <c r="E96" s="381">
        <v>24.5</v>
      </c>
      <c r="F96" s="381">
        <v>49</v>
      </c>
      <c r="G96" s="371"/>
      <c r="H96" s="382">
        <v>0</v>
      </c>
      <c r="I96" s="383" t="s">
        <v>624</v>
      </c>
      <c r="J96" s="373" t="str">
        <f t="shared" si="7"/>
        <v xml:space="preserve"> No Stock</v>
      </c>
      <c r="K96" s="374" t="str">
        <f t="shared" si="8"/>
        <v>Run out of Stock</v>
      </c>
      <c r="L96" s="373">
        <f t="shared" si="9"/>
        <v>4.7466666666666679</v>
      </c>
      <c r="M96" s="375" t="str">
        <f t="shared" si="10"/>
        <v>Less Profitable</v>
      </c>
      <c r="N96" s="374" t="str">
        <f t="shared" si="11"/>
        <v>Run out of Stock - Less Profitable</v>
      </c>
      <c r="O96" s="375" t="str">
        <f t="shared" si="12"/>
        <v>-</v>
      </c>
      <c r="P96" s="376" t="str">
        <f t="shared" si="13"/>
        <v>Stop Ordering</v>
      </c>
      <c r="Q96" s="377"/>
      <c r="R96" s="384">
        <v>1</v>
      </c>
      <c r="S96" s="384">
        <v>0</v>
      </c>
      <c r="T96" s="384">
        <v>2</v>
      </c>
      <c r="U96" s="385">
        <v>0</v>
      </c>
      <c r="V96" s="385">
        <v>1</v>
      </c>
      <c r="W96" s="385">
        <v>0</v>
      </c>
      <c r="X96" s="385">
        <v>0</v>
      </c>
    </row>
    <row r="97" spans="1:24" x14ac:dyDescent="0.25">
      <c r="A97" s="378">
        <v>734915</v>
      </c>
      <c r="B97" s="379" t="s">
        <v>102</v>
      </c>
      <c r="C97" s="379" t="s">
        <v>406</v>
      </c>
      <c r="D97" s="380">
        <v>10.199999999999999</v>
      </c>
      <c r="E97" s="381">
        <v>24.5</v>
      </c>
      <c r="F97" s="381">
        <v>49</v>
      </c>
      <c r="G97" s="371"/>
      <c r="H97" s="382">
        <v>0</v>
      </c>
      <c r="I97" s="383" t="s">
        <v>624</v>
      </c>
      <c r="J97" s="373" t="str">
        <f t="shared" si="7"/>
        <v xml:space="preserve"> No Stock</v>
      </c>
      <c r="K97" s="374" t="str">
        <f t="shared" si="8"/>
        <v>Run out of Stock</v>
      </c>
      <c r="L97" s="373">
        <f t="shared" si="9"/>
        <v>0</v>
      </c>
      <c r="M97" s="375" t="str">
        <f t="shared" si="10"/>
        <v>Less Profitable</v>
      </c>
      <c r="N97" s="374" t="str">
        <f t="shared" si="11"/>
        <v>Run out of Stock - Less Profitable</v>
      </c>
      <c r="O97" s="375" t="str">
        <f t="shared" si="12"/>
        <v>-</v>
      </c>
      <c r="P97" s="376" t="str">
        <f t="shared" si="13"/>
        <v>Stop Ordering</v>
      </c>
      <c r="Q97" s="377"/>
      <c r="R97" s="384">
        <v>1</v>
      </c>
      <c r="S97" s="384">
        <v>0</v>
      </c>
      <c r="T97" s="384">
        <v>0</v>
      </c>
      <c r="U97" s="385">
        <v>0</v>
      </c>
      <c r="V97" s="385">
        <v>0</v>
      </c>
      <c r="W97" s="385">
        <v>0</v>
      </c>
      <c r="X97" s="385">
        <v>0</v>
      </c>
    </row>
    <row r="98" spans="1:24" x14ac:dyDescent="0.25">
      <c r="A98" s="378">
        <v>734916</v>
      </c>
      <c r="B98" s="379" t="s">
        <v>103</v>
      </c>
      <c r="C98" s="379" t="s">
        <v>407</v>
      </c>
      <c r="D98" s="380">
        <v>13.479999999999993</v>
      </c>
      <c r="E98" s="381">
        <v>29.5</v>
      </c>
      <c r="F98" s="381">
        <v>59</v>
      </c>
      <c r="G98" s="371"/>
      <c r="H98" s="382">
        <v>0</v>
      </c>
      <c r="I98" s="383" t="s">
        <v>624</v>
      </c>
      <c r="J98" s="373" t="str">
        <f t="shared" si="7"/>
        <v xml:space="preserve"> No Stock</v>
      </c>
      <c r="K98" s="374" t="str">
        <f t="shared" si="8"/>
        <v>Run out of Stock</v>
      </c>
      <c r="L98" s="373">
        <f t="shared" si="9"/>
        <v>0</v>
      </c>
      <c r="M98" s="375" t="str">
        <f t="shared" si="10"/>
        <v>Less Profitable</v>
      </c>
      <c r="N98" s="374" t="str">
        <f t="shared" si="11"/>
        <v>Run out of Stock - Less Profitable</v>
      </c>
      <c r="O98" s="375" t="str">
        <f t="shared" si="12"/>
        <v>-</v>
      </c>
      <c r="P98" s="376" t="str">
        <f t="shared" si="13"/>
        <v>Stop Ordering</v>
      </c>
      <c r="Q98" s="377"/>
      <c r="R98" s="384">
        <v>5</v>
      </c>
      <c r="S98" s="384">
        <v>1</v>
      </c>
      <c r="T98" s="384">
        <v>4</v>
      </c>
      <c r="U98" s="385">
        <v>1</v>
      </c>
      <c r="V98" s="385">
        <v>0</v>
      </c>
      <c r="W98" s="385">
        <v>0</v>
      </c>
      <c r="X98" s="385">
        <v>0</v>
      </c>
    </row>
    <row r="99" spans="1:24" x14ac:dyDescent="0.25">
      <c r="A99" s="378">
        <v>734917</v>
      </c>
      <c r="B99" s="379" t="s">
        <v>104</v>
      </c>
      <c r="C99" s="379" t="s">
        <v>408</v>
      </c>
      <c r="D99" s="380">
        <v>13.51</v>
      </c>
      <c r="E99" s="381">
        <v>29.5</v>
      </c>
      <c r="F99" s="381">
        <v>59</v>
      </c>
      <c r="G99" s="371"/>
      <c r="H99" s="382">
        <v>0</v>
      </c>
      <c r="I99" s="383" t="s">
        <v>624</v>
      </c>
      <c r="J99" s="373" t="str">
        <f t="shared" si="7"/>
        <v xml:space="preserve"> No Stock</v>
      </c>
      <c r="K99" s="374" t="str">
        <f t="shared" si="8"/>
        <v>Run out of Stock</v>
      </c>
      <c r="L99" s="373">
        <f t="shared" si="9"/>
        <v>0</v>
      </c>
      <c r="M99" s="375" t="str">
        <f t="shared" si="10"/>
        <v>Less Profitable</v>
      </c>
      <c r="N99" s="374" t="str">
        <f t="shared" si="11"/>
        <v>Run out of Stock - Less Profitable</v>
      </c>
      <c r="O99" s="375" t="str">
        <f t="shared" si="12"/>
        <v>-</v>
      </c>
      <c r="P99" s="376" t="str">
        <f t="shared" si="13"/>
        <v>Stop Ordering</v>
      </c>
      <c r="Q99" s="377"/>
      <c r="R99" s="384">
        <v>3</v>
      </c>
      <c r="S99" s="384">
        <v>2</v>
      </c>
      <c r="T99" s="384">
        <v>0</v>
      </c>
      <c r="U99" s="385">
        <v>0</v>
      </c>
      <c r="V99" s="385">
        <v>0</v>
      </c>
      <c r="W99" s="385">
        <v>0</v>
      </c>
      <c r="X99" s="385">
        <v>0</v>
      </c>
    </row>
    <row r="100" spans="1:24" x14ac:dyDescent="0.25">
      <c r="A100" s="378">
        <v>734918</v>
      </c>
      <c r="B100" s="379" t="s">
        <v>105</v>
      </c>
      <c r="C100" s="379" t="s">
        <v>409</v>
      </c>
      <c r="D100" s="380">
        <v>22</v>
      </c>
      <c r="E100" s="381">
        <v>44.5</v>
      </c>
      <c r="F100" s="381">
        <v>99</v>
      </c>
      <c r="G100" s="371"/>
      <c r="H100" s="382">
        <v>0</v>
      </c>
      <c r="I100" s="383" t="s">
        <v>624</v>
      </c>
      <c r="J100" s="373" t="str">
        <f t="shared" si="7"/>
        <v xml:space="preserve"> No Stock</v>
      </c>
      <c r="K100" s="374" t="str">
        <f t="shared" si="8"/>
        <v>Run out of Stock</v>
      </c>
      <c r="L100" s="373">
        <f t="shared" si="9"/>
        <v>0</v>
      </c>
      <c r="M100" s="375" t="str">
        <f t="shared" si="10"/>
        <v>Less Profitable</v>
      </c>
      <c r="N100" s="374" t="str">
        <f t="shared" si="11"/>
        <v>Run out of Stock - Less Profitable</v>
      </c>
      <c r="O100" s="375" t="str">
        <f t="shared" si="12"/>
        <v>-</v>
      </c>
      <c r="P100" s="376" t="str">
        <f t="shared" si="13"/>
        <v>Stop Ordering</v>
      </c>
      <c r="Q100" s="377"/>
      <c r="R100" s="384">
        <v>3</v>
      </c>
      <c r="S100" s="384">
        <v>1</v>
      </c>
      <c r="T100" s="384">
        <v>2</v>
      </c>
      <c r="U100" s="385">
        <v>0</v>
      </c>
      <c r="V100" s="385">
        <v>0</v>
      </c>
      <c r="W100" s="385">
        <v>0</v>
      </c>
      <c r="X100" s="385">
        <v>0</v>
      </c>
    </row>
    <row r="101" spans="1:24" x14ac:dyDescent="0.25">
      <c r="A101" s="378">
        <v>734920</v>
      </c>
      <c r="B101" s="379" t="s">
        <v>106</v>
      </c>
      <c r="C101" s="379" t="s">
        <v>410</v>
      </c>
      <c r="D101" s="380">
        <v>13.620000000000053</v>
      </c>
      <c r="E101" s="381">
        <v>34.5</v>
      </c>
      <c r="F101" s="381">
        <v>69</v>
      </c>
      <c r="G101" s="371"/>
      <c r="H101" s="382">
        <v>37</v>
      </c>
      <c r="I101" s="383" t="s">
        <v>624</v>
      </c>
      <c r="J101" s="373">
        <f t="shared" si="7"/>
        <v>22.333333333333332</v>
      </c>
      <c r="K101" s="374" t="str">
        <f t="shared" si="8"/>
        <v>Fast Moving</v>
      </c>
      <c r="L101" s="373">
        <f t="shared" si="9"/>
        <v>466.31999999999874</v>
      </c>
      <c r="M101" s="375" t="str">
        <f t="shared" si="10"/>
        <v>Most Profitable</v>
      </c>
      <c r="N101" s="374" t="str">
        <f t="shared" si="11"/>
        <v>Fast Moving - Most Profitable</v>
      </c>
      <c r="O101" s="375" t="str">
        <f t="shared" si="12"/>
        <v>-</v>
      </c>
      <c r="P101" s="376" t="str">
        <f t="shared" si="13"/>
        <v>Profitable - Reorder</v>
      </c>
      <c r="Q101" s="377"/>
      <c r="R101" s="384">
        <v>11</v>
      </c>
      <c r="S101" s="384">
        <v>11</v>
      </c>
      <c r="T101" s="384">
        <v>19</v>
      </c>
      <c r="U101" s="385">
        <v>26</v>
      </c>
      <c r="V101" s="385">
        <v>28</v>
      </c>
      <c r="W101" s="385">
        <v>23</v>
      </c>
      <c r="X101" s="385">
        <v>16</v>
      </c>
    </row>
    <row r="102" spans="1:24" x14ac:dyDescent="0.25">
      <c r="A102" s="378">
        <v>734921</v>
      </c>
      <c r="B102" s="379" t="s">
        <v>107</v>
      </c>
      <c r="C102" s="379" t="s">
        <v>411</v>
      </c>
      <c r="D102" s="380">
        <v>13.949999999999998</v>
      </c>
      <c r="E102" s="381">
        <v>34.5</v>
      </c>
      <c r="F102" s="381">
        <v>69</v>
      </c>
      <c r="G102" s="371"/>
      <c r="H102" s="382">
        <v>14</v>
      </c>
      <c r="I102" s="383" t="s">
        <v>624</v>
      </c>
      <c r="J102" s="373">
        <f t="shared" si="7"/>
        <v>6</v>
      </c>
      <c r="K102" s="374" t="str">
        <f t="shared" si="8"/>
        <v>Slow Moving</v>
      </c>
      <c r="L102" s="373">
        <f t="shared" si="9"/>
        <v>123.30000000000003</v>
      </c>
      <c r="M102" s="375" t="str">
        <f t="shared" si="10"/>
        <v>Profitable</v>
      </c>
      <c r="N102" s="374" t="str">
        <f t="shared" si="11"/>
        <v>Slow Moving - Profitable</v>
      </c>
      <c r="O102" s="375" t="str">
        <f t="shared" si="12"/>
        <v>-</v>
      </c>
      <c r="P102" s="376" t="str">
        <f t="shared" si="13"/>
        <v xml:space="preserve"> - </v>
      </c>
      <c r="Q102" s="377"/>
      <c r="R102" s="384">
        <v>8</v>
      </c>
      <c r="S102" s="384">
        <v>2</v>
      </c>
      <c r="T102" s="384">
        <v>5</v>
      </c>
      <c r="U102" s="385">
        <v>8</v>
      </c>
      <c r="V102" s="385">
        <v>6</v>
      </c>
      <c r="W102" s="385">
        <v>5</v>
      </c>
      <c r="X102" s="385">
        <v>7</v>
      </c>
    </row>
    <row r="103" spans="1:24" x14ac:dyDescent="0.25">
      <c r="A103" s="378">
        <v>734922</v>
      </c>
      <c r="B103" s="379" t="s">
        <v>108</v>
      </c>
      <c r="C103" s="379" t="s">
        <v>412</v>
      </c>
      <c r="D103" s="380">
        <v>13.950000000000014</v>
      </c>
      <c r="E103" s="381">
        <v>34.5</v>
      </c>
      <c r="F103" s="381">
        <v>69</v>
      </c>
      <c r="G103" s="371"/>
      <c r="H103" s="382">
        <v>41</v>
      </c>
      <c r="I103" s="383" t="s">
        <v>624</v>
      </c>
      <c r="J103" s="373">
        <f t="shared" si="7"/>
        <v>8</v>
      </c>
      <c r="K103" s="374" t="str">
        <f t="shared" si="8"/>
        <v>Slow Moving</v>
      </c>
      <c r="L103" s="373">
        <f t="shared" si="9"/>
        <v>164.39999999999989</v>
      </c>
      <c r="M103" s="375" t="str">
        <f t="shared" si="10"/>
        <v>Most Profitable</v>
      </c>
      <c r="N103" s="374" t="str">
        <f t="shared" si="11"/>
        <v>Slow Moving - Most Profitable</v>
      </c>
      <c r="O103" s="375" t="str">
        <f t="shared" si="12"/>
        <v>-</v>
      </c>
      <c r="P103" s="376" t="str">
        <f t="shared" si="13"/>
        <v xml:space="preserve"> - </v>
      </c>
      <c r="Q103" s="377"/>
      <c r="R103" s="384">
        <v>11</v>
      </c>
      <c r="S103" s="384">
        <v>4</v>
      </c>
      <c r="T103" s="384">
        <v>22</v>
      </c>
      <c r="U103" s="385">
        <v>18</v>
      </c>
      <c r="V103" s="385">
        <v>9</v>
      </c>
      <c r="W103" s="385">
        <v>8</v>
      </c>
      <c r="X103" s="385">
        <v>7</v>
      </c>
    </row>
    <row r="104" spans="1:24" x14ac:dyDescent="0.25">
      <c r="A104" s="378">
        <v>734923</v>
      </c>
      <c r="B104" s="379" t="s">
        <v>109</v>
      </c>
      <c r="C104" s="379" t="s">
        <v>413</v>
      </c>
      <c r="D104" s="380">
        <v>12.04999999999999</v>
      </c>
      <c r="E104" s="381">
        <v>29.5</v>
      </c>
      <c r="F104" s="381">
        <v>59</v>
      </c>
      <c r="G104" s="371"/>
      <c r="H104" s="382">
        <v>0</v>
      </c>
      <c r="I104" s="383" t="s">
        <v>624</v>
      </c>
      <c r="J104" s="373" t="str">
        <f t="shared" si="7"/>
        <v xml:space="preserve"> No Stock</v>
      </c>
      <c r="K104" s="374" t="str">
        <f t="shared" si="8"/>
        <v>Run out of Stock</v>
      </c>
      <c r="L104" s="373">
        <f t="shared" si="9"/>
        <v>0</v>
      </c>
      <c r="M104" s="375" t="str">
        <f t="shared" si="10"/>
        <v>Less Profitable</v>
      </c>
      <c r="N104" s="374" t="str">
        <f t="shared" si="11"/>
        <v>Run out of Stock - Less Profitable</v>
      </c>
      <c r="O104" s="375" t="str">
        <f t="shared" si="12"/>
        <v>-</v>
      </c>
      <c r="P104" s="376" t="str">
        <f t="shared" si="13"/>
        <v>Stop Ordering</v>
      </c>
      <c r="Q104" s="377"/>
      <c r="R104" s="384">
        <v>0</v>
      </c>
      <c r="S104" s="384">
        <v>0</v>
      </c>
      <c r="T104" s="384">
        <v>0</v>
      </c>
      <c r="U104" s="385">
        <v>0</v>
      </c>
      <c r="V104" s="385">
        <v>0</v>
      </c>
      <c r="W104" s="385">
        <v>0</v>
      </c>
      <c r="X104" s="385">
        <v>0</v>
      </c>
    </row>
    <row r="105" spans="1:24" x14ac:dyDescent="0.25">
      <c r="A105" s="378">
        <v>734924</v>
      </c>
      <c r="B105" s="379" t="s">
        <v>110</v>
      </c>
      <c r="C105" s="379" t="s">
        <v>414</v>
      </c>
      <c r="D105" s="380">
        <v>11.760000000000034</v>
      </c>
      <c r="E105" s="381">
        <v>29.5</v>
      </c>
      <c r="F105" s="381">
        <v>59</v>
      </c>
      <c r="G105" s="371"/>
      <c r="H105" s="382">
        <v>0</v>
      </c>
      <c r="I105" s="383" t="s">
        <v>624</v>
      </c>
      <c r="J105" s="373" t="str">
        <f t="shared" si="7"/>
        <v xml:space="preserve"> No Stock</v>
      </c>
      <c r="K105" s="374" t="str">
        <f t="shared" si="8"/>
        <v>Run out of Stock</v>
      </c>
      <c r="L105" s="373">
        <f t="shared" si="9"/>
        <v>0</v>
      </c>
      <c r="M105" s="375" t="str">
        <f t="shared" si="10"/>
        <v>Less Profitable</v>
      </c>
      <c r="N105" s="374" t="str">
        <f t="shared" si="11"/>
        <v>Run out of Stock - Less Profitable</v>
      </c>
      <c r="O105" s="375" t="str">
        <f t="shared" si="12"/>
        <v>-</v>
      </c>
      <c r="P105" s="376" t="str">
        <f t="shared" si="13"/>
        <v>Stop Ordering</v>
      </c>
      <c r="Q105" s="377"/>
      <c r="R105" s="384">
        <v>0</v>
      </c>
      <c r="S105" s="384">
        <v>0</v>
      </c>
      <c r="T105" s="384">
        <v>0</v>
      </c>
      <c r="U105" s="385">
        <v>0</v>
      </c>
      <c r="V105" s="385">
        <v>0</v>
      </c>
      <c r="W105" s="385">
        <v>0</v>
      </c>
      <c r="X105" s="385">
        <v>0</v>
      </c>
    </row>
    <row r="106" spans="1:24" x14ac:dyDescent="0.25">
      <c r="A106" s="378">
        <v>734925</v>
      </c>
      <c r="B106" s="379" t="s">
        <v>111</v>
      </c>
      <c r="C106" s="379" t="s">
        <v>415</v>
      </c>
      <c r="D106" s="380">
        <v>11.65</v>
      </c>
      <c r="E106" s="381">
        <v>29.5</v>
      </c>
      <c r="F106" s="381">
        <v>59</v>
      </c>
      <c r="G106" s="371"/>
      <c r="H106" s="382">
        <v>0</v>
      </c>
      <c r="I106" s="383" t="s">
        <v>624</v>
      </c>
      <c r="J106" s="373" t="str">
        <f t="shared" si="7"/>
        <v xml:space="preserve"> No Stock</v>
      </c>
      <c r="K106" s="374" t="str">
        <f t="shared" si="8"/>
        <v>Run out of Stock</v>
      </c>
      <c r="L106" s="373">
        <f t="shared" si="9"/>
        <v>0</v>
      </c>
      <c r="M106" s="375" t="str">
        <f t="shared" si="10"/>
        <v>Less Profitable</v>
      </c>
      <c r="N106" s="374" t="str">
        <f t="shared" si="11"/>
        <v>Run out of Stock - Less Profitable</v>
      </c>
      <c r="O106" s="375" t="str">
        <f t="shared" si="12"/>
        <v>-</v>
      </c>
      <c r="P106" s="376" t="str">
        <f t="shared" si="13"/>
        <v>Stop Ordering</v>
      </c>
      <c r="Q106" s="377"/>
      <c r="R106" s="384">
        <v>0</v>
      </c>
      <c r="S106" s="384">
        <v>0</v>
      </c>
      <c r="T106" s="384">
        <v>0</v>
      </c>
      <c r="U106" s="385">
        <v>0</v>
      </c>
      <c r="V106" s="385">
        <v>0</v>
      </c>
      <c r="W106" s="385">
        <v>0</v>
      </c>
      <c r="X106" s="385">
        <v>0</v>
      </c>
    </row>
    <row r="107" spans="1:24" x14ac:dyDescent="0.25">
      <c r="A107" s="378">
        <v>734926</v>
      </c>
      <c r="B107" s="379" t="s">
        <v>112</v>
      </c>
      <c r="C107" s="379" t="s">
        <v>416</v>
      </c>
      <c r="D107" s="380">
        <v>11.699999999999987</v>
      </c>
      <c r="E107" s="381">
        <v>24.5</v>
      </c>
      <c r="F107" s="381">
        <v>49</v>
      </c>
      <c r="G107" s="371"/>
      <c r="H107" s="382">
        <v>0</v>
      </c>
      <c r="I107" s="383" t="s">
        <v>624</v>
      </c>
      <c r="J107" s="373" t="str">
        <f t="shared" si="7"/>
        <v xml:space="preserve"> No Stock</v>
      </c>
      <c r="K107" s="374" t="str">
        <f t="shared" si="8"/>
        <v>Run out of Stock</v>
      </c>
      <c r="L107" s="373">
        <f t="shared" si="9"/>
        <v>0</v>
      </c>
      <c r="M107" s="375" t="str">
        <f t="shared" si="10"/>
        <v>Less Profitable</v>
      </c>
      <c r="N107" s="374" t="str">
        <f t="shared" si="11"/>
        <v>Run out of Stock - Less Profitable</v>
      </c>
      <c r="O107" s="375" t="str">
        <f t="shared" si="12"/>
        <v>-</v>
      </c>
      <c r="P107" s="376" t="str">
        <f t="shared" si="13"/>
        <v>Stop Ordering</v>
      </c>
      <c r="Q107" s="377"/>
      <c r="R107" s="384">
        <v>0</v>
      </c>
      <c r="S107" s="384">
        <v>0</v>
      </c>
      <c r="T107" s="384">
        <v>0</v>
      </c>
      <c r="U107" s="385">
        <v>0</v>
      </c>
      <c r="V107" s="385">
        <v>0</v>
      </c>
      <c r="W107" s="385">
        <v>0</v>
      </c>
      <c r="X107" s="385">
        <v>0</v>
      </c>
    </row>
    <row r="108" spans="1:24" x14ac:dyDescent="0.25">
      <c r="A108" s="378">
        <v>734927</v>
      </c>
      <c r="B108" s="379" t="s">
        <v>113</v>
      </c>
      <c r="C108" s="379" t="s">
        <v>417</v>
      </c>
      <c r="D108" s="380">
        <v>11.760000000000007</v>
      </c>
      <c r="E108" s="381">
        <v>24.5</v>
      </c>
      <c r="F108" s="381">
        <v>49</v>
      </c>
      <c r="G108" s="371"/>
      <c r="H108" s="382">
        <v>18</v>
      </c>
      <c r="I108" s="383" t="s">
        <v>624</v>
      </c>
      <c r="J108" s="373">
        <f t="shared" si="7"/>
        <v>11.666666666666666</v>
      </c>
      <c r="K108" s="374" t="str">
        <f t="shared" si="8"/>
        <v>Fast Moving</v>
      </c>
      <c r="L108" s="373">
        <f t="shared" si="9"/>
        <v>148.63333333333324</v>
      </c>
      <c r="M108" s="375" t="str">
        <f t="shared" si="10"/>
        <v>Most Profitable</v>
      </c>
      <c r="N108" s="374" t="str">
        <f t="shared" si="11"/>
        <v>Fast Moving - Most Profitable</v>
      </c>
      <c r="O108" s="375" t="str">
        <f t="shared" si="12"/>
        <v>-</v>
      </c>
      <c r="P108" s="376" t="str">
        <f t="shared" si="13"/>
        <v>Profitable - Reorder</v>
      </c>
      <c r="Q108" s="377"/>
      <c r="R108" s="384">
        <v>12</v>
      </c>
      <c r="S108" s="384">
        <v>12</v>
      </c>
      <c r="T108" s="384">
        <v>16</v>
      </c>
      <c r="U108" s="385">
        <v>21</v>
      </c>
      <c r="V108" s="385">
        <v>21</v>
      </c>
      <c r="W108" s="385">
        <v>11</v>
      </c>
      <c r="X108" s="385">
        <v>3</v>
      </c>
    </row>
    <row r="109" spans="1:24" x14ac:dyDescent="0.25">
      <c r="A109" s="378">
        <v>734928</v>
      </c>
      <c r="B109" s="379" t="s">
        <v>114</v>
      </c>
      <c r="C109" s="379" t="s">
        <v>418</v>
      </c>
      <c r="D109" s="380">
        <v>11.76</v>
      </c>
      <c r="E109" s="381">
        <v>24</v>
      </c>
      <c r="F109" s="381">
        <v>49</v>
      </c>
      <c r="G109" s="371"/>
      <c r="H109" s="382">
        <v>20</v>
      </c>
      <c r="I109" s="383" t="s">
        <v>624</v>
      </c>
      <c r="J109" s="373">
        <f t="shared" si="7"/>
        <v>11.666666666666666</v>
      </c>
      <c r="K109" s="374" t="str">
        <f t="shared" si="8"/>
        <v>Fast Moving</v>
      </c>
      <c r="L109" s="373">
        <f t="shared" si="9"/>
        <v>142.79999999999998</v>
      </c>
      <c r="M109" s="375" t="str">
        <f t="shared" si="10"/>
        <v>Most Profitable</v>
      </c>
      <c r="N109" s="374" t="str">
        <f t="shared" si="11"/>
        <v>Fast Moving - Most Profitable</v>
      </c>
      <c r="O109" s="375" t="str">
        <f t="shared" si="12"/>
        <v>-</v>
      </c>
      <c r="P109" s="376" t="str">
        <f t="shared" si="13"/>
        <v>Profitable - Reorder</v>
      </c>
      <c r="Q109" s="377"/>
      <c r="R109" s="384">
        <v>1</v>
      </c>
      <c r="S109" s="384">
        <v>2</v>
      </c>
      <c r="T109" s="384">
        <v>10</v>
      </c>
      <c r="U109" s="385">
        <v>5</v>
      </c>
      <c r="V109" s="385">
        <v>6</v>
      </c>
      <c r="W109" s="385">
        <v>12</v>
      </c>
      <c r="X109" s="385">
        <v>17</v>
      </c>
    </row>
    <row r="110" spans="1:24" x14ac:dyDescent="0.25">
      <c r="A110" s="378">
        <v>734929</v>
      </c>
      <c r="B110" s="379" t="s">
        <v>115</v>
      </c>
      <c r="C110" s="379" t="s">
        <v>419</v>
      </c>
      <c r="D110" s="380">
        <v>11.76</v>
      </c>
      <c r="E110" s="381">
        <v>24.5</v>
      </c>
      <c r="F110" s="381">
        <v>49</v>
      </c>
      <c r="G110" s="371"/>
      <c r="H110" s="382">
        <v>0</v>
      </c>
      <c r="I110" s="383" t="s">
        <v>624</v>
      </c>
      <c r="J110" s="373" t="str">
        <f t="shared" si="7"/>
        <v xml:space="preserve"> No Stock</v>
      </c>
      <c r="K110" s="374" t="str">
        <f t="shared" si="8"/>
        <v>Run out of Stock</v>
      </c>
      <c r="L110" s="373">
        <f t="shared" si="9"/>
        <v>0</v>
      </c>
      <c r="M110" s="375" t="str">
        <f t="shared" si="10"/>
        <v>Less Profitable</v>
      </c>
      <c r="N110" s="374" t="str">
        <f t="shared" si="11"/>
        <v>Run out of Stock - Less Profitable</v>
      </c>
      <c r="O110" s="375" t="str">
        <f t="shared" si="12"/>
        <v>-</v>
      </c>
      <c r="P110" s="376" t="str">
        <f t="shared" si="13"/>
        <v>Stop Ordering</v>
      </c>
      <c r="Q110" s="377"/>
      <c r="R110" s="384">
        <v>4</v>
      </c>
      <c r="S110" s="384">
        <v>2</v>
      </c>
      <c r="T110" s="384">
        <v>7</v>
      </c>
      <c r="U110" s="385">
        <v>2</v>
      </c>
      <c r="V110" s="385">
        <v>0</v>
      </c>
      <c r="W110" s="385">
        <v>0</v>
      </c>
      <c r="X110" s="385">
        <v>0</v>
      </c>
    </row>
    <row r="111" spans="1:24" x14ac:dyDescent="0.25">
      <c r="A111" s="378">
        <v>734930</v>
      </c>
      <c r="B111" s="379" t="s">
        <v>116</v>
      </c>
      <c r="C111" s="379" t="s">
        <v>420</v>
      </c>
      <c r="D111" s="380">
        <v>12.049999999999988</v>
      </c>
      <c r="E111" s="381">
        <v>24.5</v>
      </c>
      <c r="F111" s="381">
        <v>49</v>
      </c>
      <c r="G111" s="371"/>
      <c r="H111" s="382">
        <v>8</v>
      </c>
      <c r="I111" s="383" t="s">
        <v>624</v>
      </c>
      <c r="J111" s="373">
        <f t="shared" si="7"/>
        <v>4.666666666666667</v>
      </c>
      <c r="K111" s="374" t="str">
        <f t="shared" si="8"/>
        <v>Slow Moving</v>
      </c>
      <c r="L111" s="373">
        <f t="shared" si="9"/>
        <v>58.100000000000058</v>
      </c>
      <c r="M111" s="375" t="str">
        <f t="shared" si="10"/>
        <v>Profitable</v>
      </c>
      <c r="N111" s="374" t="str">
        <f t="shared" si="11"/>
        <v>Slow Moving - Profitable</v>
      </c>
      <c r="O111" s="375" t="str">
        <f t="shared" si="12"/>
        <v>-</v>
      </c>
      <c r="P111" s="376" t="str">
        <f t="shared" si="13"/>
        <v xml:space="preserve"> - </v>
      </c>
      <c r="Q111" s="377"/>
      <c r="R111" s="384">
        <v>5</v>
      </c>
      <c r="S111" s="384">
        <v>5</v>
      </c>
      <c r="T111" s="384">
        <v>0</v>
      </c>
      <c r="U111" s="385">
        <v>9</v>
      </c>
      <c r="V111" s="385">
        <v>4</v>
      </c>
      <c r="W111" s="385">
        <v>5</v>
      </c>
      <c r="X111" s="385">
        <v>5</v>
      </c>
    </row>
    <row r="112" spans="1:24" x14ac:dyDescent="0.25">
      <c r="A112" s="378">
        <v>734931</v>
      </c>
      <c r="B112" s="379" t="s">
        <v>117</v>
      </c>
      <c r="C112" s="379" t="s">
        <v>421</v>
      </c>
      <c r="D112" s="380">
        <v>7.8399999999999883</v>
      </c>
      <c r="E112" s="381">
        <v>24.5</v>
      </c>
      <c r="F112" s="381">
        <v>49</v>
      </c>
      <c r="G112" s="371"/>
      <c r="H112" s="382">
        <v>0</v>
      </c>
      <c r="I112" s="383" t="s">
        <v>624</v>
      </c>
      <c r="J112" s="373" t="str">
        <f t="shared" si="7"/>
        <v xml:space="preserve"> No Stock</v>
      </c>
      <c r="K112" s="374" t="str">
        <f t="shared" si="8"/>
        <v>Run out of Stock</v>
      </c>
      <c r="L112" s="373">
        <f t="shared" si="9"/>
        <v>0</v>
      </c>
      <c r="M112" s="375" t="str">
        <f t="shared" si="10"/>
        <v>Less Profitable</v>
      </c>
      <c r="N112" s="374" t="str">
        <f t="shared" si="11"/>
        <v>Run out of Stock - Less Profitable</v>
      </c>
      <c r="O112" s="375" t="str">
        <f t="shared" si="12"/>
        <v>-</v>
      </c>
      <c r="P112" s="376" t="str">
        <f t="shared" si="13"/>
        <v>Stop Ordering</v>
      </c>
      <c r="Q112" s="377"/>
      <c r="R112" s="384">
        <v>0</v>
      </c>
      <c r="S112" s="384">
        <v>0</v>
      </c>
      <c r="T112" s="384">
        <v>0</v>
      </c>
      <c r="U112" s="385">
        <v>0</v>
      </c>
      <c r="V112" s="385">
        <v>0</v>
      </c>
      <c r="W112" s="385">
        <v>0</v>
      </c>
      <c r="X112" s="385">
        <v>0</v>
      </c>
    </row>
    <row r="113" spans="1:24" x14ac:dyDescent="0.25">
      <c r="A113" s="378">
        <v>734933</v>
      </c>
      <c r="B113" s="379" t="s">
        <v>118</v>
      </c>
      <c r="C113" s="379" t="s">
        <v>422</v>
      </c>
      <c r="D113" s="380">
        <v>7.84</v>
      </c>
      <c r="E113" s="381">
        <v>24.5</v>
      </c>
      <c r="F113" s="381">
        <v>49</v>
      </c>
      <c r="G113" s="371"/>
      <c r="H113" s="382">
        <v>0</v>
      </c>
      <c r="I113" s="383" t="s">
        <v>624</v>
      </c>
      <c r="J113" s="373" t="str">
        <f t="shared" si="7"/>
        <v xml:space="preserve"> No Stock</v>
      </c>
      <c r="K113" s="374" t="str">
        <f t="shared" si="8"/>
        <v>Run out of Stock</v>
      </c>
      <c r="L113" s="373">
        <f t="shared" si="9"/>
        <v>0</v>
      </c>
      <c r="M113" s="375" t="str">
        <f t="shared" si="10"/>
        <v>Less Profitable</v>
      </c>
      <c r="N113" s="374" t="str">
        <f t="shared" si="11"/>
        <v>Run out of Stock - Less Profitable</v>
      </c>
      <c r="O113" s="375" t="str">
        <f t="shared" si="12"/>
        <v>-</v>
      </c>
      <c r="P113" s="376" t="str">
        <f t="shared" si="13"/>
        <v>Stop Ordering</v>
      </c>
      <c r="Q113" s="377"/>
      <c r="R113" s="384">
        <v>0</v>
      </c>
      <c r="S113" s="384">
        <v>0</v>
      </c>
      <c r="T113" s="384">
        <v>0</v>
      </c>
      <c r="U113" s="385">
        <v>0</v>
      </c>
      <c r="V113" s="385">
        <v>0</v>
      </c>
      <c r="W113" s="385">
        <v>0</v>
      </c>
      <c r="X113" s="385">
        <v>0</v>
      </c>
    </row>
    <row r="114" spans="1:24" x14ac:dyDescent="0.25">
      <c r="A114" s="378">
        <v>734934</v>
      </c>
      <c r="B114" s="379" t="s">
        <v>119</v>
      </c>
      <c r="C114" s="379" t="s">
        <v>423</v>
      </c>
      <c r="D114" s="380">
        <v>7.8400000000000007</v>
      </c>
      <c r="E114" s="381">
        <v>24.5</v>
      </c>
      <c r="F114" s="381">
        <v>49</v>
      </c>
      <c r="G114" s="371"/>
      <c r="H114" s="382">
        <v>0</v>
      </c>
      <c r="I114" s="383" t="s">
        <v>624</v>
      </c>
      <c r="J114" s="373" t="str">
        <f t="shared" si="7"/>
        <v xml:space="preserve"> No Stock</v>
      </c>
      <c r="K114" s="374" t="str">
        <f t="shared" si="8"/>
        <v>Run out of Stock</v>
      </c>
      <c r="L114" s="373">
        <f t="shared" si="9"/>
        <v>0</v>
      </c>
      <c r="M114" s="375" t="str">
        <f t="shared" si="10"/>
        <v>Less Profitable</v>
      </c>
      <c r="N114" s="374" t="str">
        <f t="shared" si="11"/>
        <v>Run out of Stock - Less Profitable</v>
      </c>
      <c r="O114" s="375" t="str">
        <f t="shared" si="12"/>
        <v>-</v>
      </c>
      <c r="P114" s="376" t="str">
        <f t="shared" si="13"/>
        <v>Stop Ordering</v>
      </c>
      <c r="Q114" s="377"/>
      <c r="R114" s="384">
        <v>0</v>
      </c>
      <c r="S114" s="384">
        <v>0</v>
      </c>
      <c r="T114" s="384">
        <v>0</v>
      </c>
      <c r="U114" s="385">
        <v>0</v>
      </c>
      <c r="V114" s="385">
        <v>0</v>
      </c>
      <c r="W114" s="385">
        <v>0</v>
      </c>
      <c r="X114" s="385">
        <v>0</v>
      </c>
    </row>
    <row r="115" spans="1:24" x14ac:dyDescent="0.25">
      <c r="A115" s="378">
        <v>734935</v>
      </c>
      <c r="B115" s="379" t="s">
        <v>120</v>
      </c>
      <c r="C115" s="379" t="s">
        <v>424</v>
      </c>
      <c r="D115" s="380">
        <v>15.690000000000003</v>
      </c>
      <c r="E115" s="381">
        <v>29.5</v>
      </c>
      <c r="F115" s="381">
        <v>59</v>
      </c>
      <c r="G115" s="371"/>
      <c r="H115" s="382">
        <v>0</v>
      </c>
      <c r="I115" s="383" t="s">
        <v>624</v>
      </c>
      <c r="J115" s="373" t="str">
        <f t="shared" si="7"/>
        <v xml:space="preserve"> No Stock</v>
      </c>
      <c r="K115" s="374" t="str">
        <f t="shared" si="8"/>
        <v>Run out of Stock</v>
      </c>
      <c r="L115" s="373">
        <f t="shared" si="9"/>
        <v>0</v>
      </c>
      <c r="M115" s="375" t="str">
        <f t="shared" si="10"/>
        <v>Less Profitable</v>
      </c>
      <c r="N115" s="374" t="str">
        <f t="shared" si="11"/>
        <v>Run out of Stock - Less Profitable</v>
      </c>
      <c r="O115" s="375" t="str">
        <f t="shared" si="12"/>
        <v>-</v>
      </c>
      <c r="P115" s="376" t="str">
        <f t="shared" si="13"/>
        <v>Stop Ordering</v>
      </c>
      <c r="Q115" s="377"/>
      <c r="R115" s="384">
        <v>0</v>
      </c>
      <c r="S115" s="384">
        <v>0</v>
      </c>
      <c r="T115" s="384">
        <v>0</v>
      </c>
      <c r="U115" s="385">
        <v>0</v>
      </c>
      <c r="V115" s="385">
        <v>0</v>
      </c>
      <c r="W115" s="385">
        <v>0</v>
      </c>
      <c r="X115" s="385">
        <v>0</v>
      </c>
    </row>
    <row r="116" spans="1:24" x14ac:dyDescent="0.25">
      <c r="A116" s="378">
        <v>734936</v>
      </c>
      <c r="B116" s="379" t="s">
        <v>121</v>
      </c>
      <c r="C116" s="379" t="s">
        <v>425</v>
      </c>
      <c r="D116" s="380">
        <v>15.599999999999998</v>
      </c>
      <c r="E116" s="381">
        <v>29.5</v>
      </c>
      <c r="F116" s="381">
        <v>59</v>
      </c>
      <c r="G116" s="371"/>
      <c r="H116" s="382">
        <v>0</v>
      </c>
      <c r="I116" s="383" t="s">
        <v>624</v>
      </c>
      <c r="J116" s="373" t="str">
        <f t="shared" si="7"/>
        <v xml:space="preserve"> No Stock</v>
      </c>
      <c r="K116" s="374" t="str">
        <f t="shared" si="8"/>
        <v>Run out of Stock</v>
      </c>
      <c r="L116" s="373">
        <f t="shared" si="9"/>
        <v>0</v>
      </c>
      <c r="M116" s="375" t="str">
        <f t="shared" si="10"/>
        <v>Less Profitable</v>
      </c>
      <c r="N116" s="374" t="str">
        <f t="shared" si="11"/>
        <v>Run out of Stock - Less Profitable</v>
      </c>
      <c r="O116" s="375" t="str">
        <f t="shared" si="12"/>
        <v>-</v>
      </c>
      <c r="P116" s="376" t="str">
        <f t="shared" si="13"/>
        <v>Stop Ordering</v>
      </c>
      <c r="Q116" s="377"/>
      <c r="R116" s="384">
        <v>0</v>
      </c>
      <c r="S116" s="384">
        <v>0</v>
      </c>
      <c r="T116" s="384">
        <v>0</v>
      </c>
      <c r="U116" s="385">
        <v>0</v>
      </c>
      <c r="V116" s="385">
        <v>0</v>
      </c>
      <c r="W116" s="385">
        <v>0</v>
      </c>
      <c r="X116" s="385">
        <v>0</v>
      </c>
    </row>
    <row r="117" spans="1:24" x14ac:dyDescent="0.25">
      <c r="A117" s="378">
        <v>734937</v>
      </c>
      <c r="B117" s="379" t="s">
        <v>122</v>
      </c>
      <c r="C117" s="379" t="s">
        <v>426</v>
      </c>
      <c r="D117" s="380">
        <v>34.520000000000017</v>
      </c>
      <c r="E117" s="381">
        <v>69.5</v>
      </c>
      <c r="F117" s="381">
        <v>149</v>
      </c>
      <c r="G117" s="371"/>
      <c r="H117" s="382">
        <v>0</v>
      </c>
      <c r="I117" s="383" t="s">
        <v>624</v>
      </c>
      <c r="J117" s="373" t="str">
        <f t="shared" si="7"/>
        <v xml:space="preserve"> No Stock</v>
      </c>
      <c r="K117" s="374" t="str">
        <f t="shared" si="8"/>
        <v>Run out of Stock</v>
      </c>
      <c r="L117" s="373">
        <f t="shared" si="9"/>
        <v>0</v>
      </c>
      <c r="M117" s="375" t="str">
        <f t="shared" si="10"/>
        <v>Less Profitable</v>
      </c>
      <c r="N117" s="374" t="str">
        <f t="shared" si="11"/>
        <v>Run out of Stock - Less Profitable</v>
      </c>
      <c r="O117" s="375" t="str">
        <f t="shared" si="12"/>
        <v>-</v>
      </c>
      <c r="P117" s="376" t="str">
        <f t="shared" si="13"/>
        <v>Stop Ordering</v>
      </c>
      <c r="Q117" s="377"/>
      <c r="R117" s="384">
        <v>0</v>
      </c>
      <c r="S117" s="384">
        <v>0</v>
      </c>
      <c r="T117" s="384">
        <v>0</v>
      </c>
      <c r="U117" s="385">
        <v>0</v>
      </c>
      <c r="V117" s="385">
        <v>0</v>
      </c>
      <c r="W117" s="385">
        <v>0</v>
      </c>
      <c r="X117" s="385">
        <v>0</v>
      </c>
    </row>
    <row r="118" spans="1:24" x14ac:dyDescent="0.25">
      <c r="A118" s="378">
        <v>734938</v>
      </c>
      <c r="B118" s="379" t="s">
        <v>123</v>
      </c>
      <c r="C118" s="379" t="s">
        <v>427</v>
      </c>
      <c r="D118" s="380">
        <v>34.520000000000003</v>
      </c>
      <c r="E118" s="381">
        <v>69.5</v>
      </c>
      <c r="F118" s="381">
        <v>149</v>
      </c>
      <c r="G118" s="371"/>
      <c r="H118" s="382">
        <v>0</v>
      </c>
      <c r="I118" s="383" t="s">
        <v>624</v>
      </c>
      <c r="J118" s="373" t="str">
        <f t="shared" si="7"/>
        <v xml:space="preserve"> No Stock</v>
      </c>
      <c r="K118" s="374" t="str">
        <f t="shared" si="8"/>
        <v>Run out of Stock</v>
      </c>
      <c r="L118" s="373">
        <f t="shared" si="9"/>
        <v>0</v>
      </c>
      <c r="M118" s="375" t="str">
        <f t="shared" si="10"/>
        <v>Less Profitable</v>
      </c>
      <c r="N118" s="374" t="str">
        <f t="shared" si="11"/>
        <v>Run out of Stock - Less Profitable</v>
      </c>
      <c r="O118" s="375" t="str">
        <f t="shared" si="12"/>
        <v>-</v>
      </c>
      <c r="P118" s="376" t="str">
        <f t="shared" si="13"/>
        <v>Stop Ordering</v>
      </c>
      <c r="Q118" s="377"/>
      <c r="R118" s="384">
        <v>0</v>
      </c>
      <c r="S118" s="384">
        <v>0</v>
      </c>
      <c r="T118" s="384">
        <v>0</v>
      </c>
      <c r="U118" s="385">
        <v>0</v>
      </c>
      <c r="V118" s="385">
        <v>0</v>
      </c>
      <c r="W118" s="385">
        <v>0</v>
      </c>
      <c r="X118" s="385">
        <v>0</v>
      </c>
    </row>
    <row r="119" spans="1:24" x14ac:dyDescent="0.25">
      <c r="A119" s="378">
        <v>734939</v>
      </c>
      <c r="B119" s="379" t="s">
        <v>124</v>
      </c>
      <c r="C119" s="379" t="s">
        <v>428</v>
      </c>
      <c r="D119" s="380">
        <v>54.330000000000013</v>
      </c>
      <c r="E119" s="381">
        <v>109.5</v>
      </c>
      <c r="F119" s="381">
        <v>229</v>
      </c>
      <c r="G119" s="371"/>
      <c r="H119" s="382">
        <v>0</v>
      </c>
      <c r="I119" s="383" t="s">
        <v>624</v>
      </c>
      <c r="J119" s="373" t="str">
        <f t="shared" si="7"/>
        <v xml:space="preserve"> No Stock</v>
      </c>
      <c r="K119" s="374" t="str">
        <f t="shared" si="8"/>
        <v>Run out of Stock</v>
      </c>
      <c r="L119" s="373">
        <f t="shared" si="9"/>
        <v>0</v>
      </c>
      <c r="M119" s="375" t="str">
        <f t="shared" si="10"/>
        <v>Less Profitable</v>
      </c>
      <c r="N119" s="374" t="str">
        <f t="shared" si="11"/>
        <v>Run out of Stock - Less Profitable</v>
      </c>
      <c r="O119" s="375" t="str">
        <f t="shared" si="12"/>
        <v>-</v>
      </c>
      <c r="P119" s="376" t="str">
        <f t="shared" si="13"/>
        <v>Stop Ordering</v>
      </c>
      <c r="Q119" s="377"/>
      <c r="R119" s="384">
        <v>1</v>
      </c>
      <c r="S119" s="384">
        <v>0</v>
      </c>
      <c r="T119" s="384">
        <v>0</v>
      </c>
      <c r="U119" s="385">
        <v>0</v>
      </c>
      <c r="V119" s="385">
        <v>0</v>
      </c>
      <c r="W119" s="385">
        <v>0</v>
      </c>
      <c r="X119" s="385">
        <v>0</v>
      </c>
    </row>
    <row r="120" spans="1:24" x14ac:dyDescent="0.25">
      <c r="A120" s="378">
        <v>734940</v>
      </c>
      <c r="B120" s="379" t="s">
        <v>125</v>
      </c>
      <c r="C120" s="379" t="s">
        <v>429</v>
      </c>
      <c r="D120" s="380">
        <v>20.910000000000014</v>
      </c>
      <c r="E120" s="381">
        <v>44.5</v>
      </c>
      <c r="F120" s="381">
        <v>99</v>
      </c>
      <c r="G120" s="371"/>
      <c r="H120" s="382">
        <v>1</v>
      </c>
      <c r="I120" s="383" t="s">
        <v>624</v>
      </c>
      <c r="J120" s="373">
        <f t="shared" si="7"/>
        <v>0</v>
      </c>
      <c r="K120" s="374" t="str">
        <f t="shared" si="8"/>
        <v>Non Moving</v>
      </c>
      <c r="L120" s="373">
        <f t="shared" si="9"/>
        <v>0</v>
      </c>
      <c r="M120" s="375" t="str">
        <f t="shared" si="10"/>
        <v>Less Profitable</v>
      </c>
      <c r="N120" s="374" t="str">
        <f t="shared" si="11"/>
        <v>Non Moving - Less Profitable</v>
      </c>
      <c r="O120" s="375" t="str">
        <f t="shared" si="12"/>
        <v>Buying Price</v>
      </c>
      <c r="P120" s="376" t="str">
        <f t="shared" si="13"/>
        <v xml:space="preserve"> - </v>
      </c>
      <c r="Q120" s="377"/>
      <c r="R120" s="384">
        <v>1</v>
      </c>
      <c r="S120" s="384">
        <v>0</v>
      </c>
      <c r="T120" s="384">
        <v>0</v>
      </c>
      <c r="U120" s="385">
        <v>0</v>
      </c>
      <c r="V120" s="385">
        <v>0</v>
      </c>
      <c r="W120" s="385">
        <v>0</v>
      </c>
      <c r="X120" s="385">
        <v>0</v>
      </c>
    </row>
    <row r="121" spans="1:24" x14ac:dyDescent="0.25">
      <c r="A121" s="378">
        <v>734941</v>
      </c>
      <c r="B121" s="379" t="s">
        <v>126</v>
      </c>
      <c r="C121" s="379" t="s">
        <v>430</v>
      </c>
      <c r="D121" s="380">
        <v>22.190000000000005</v>
      </c>
      <c r="E121" s="381">
        <v>44.5</v>
      </c>
      <c r="F121" s="381">
        <v>89</v>
      </c>
      <c r="G121" s="371"/>
      <c r="H121" s="382">
        <v>3</v>
      </c>
      <c r="I121" s="383" t="s">
        <v>624</v>
      </c>
      <c r="J121" s="373">
        <f t="shared" si="7"/>
        <v>0</v>
      </c>
      <c r="K121" s="374" t="str">
        <f t="shared" si="8"/>
        <v>Non Moving</v>
      </c>
      <c r="L121" s="373">
        <f t="shared" si="9"/>
        <v>0</v>
      </c>
      <c r="M121" s="375" t="str">
        <f t="shared" si="10"/>
        <v>Less Profitable</v>
      </c>
      <c r="N121" s="374" t="str">
        <f t="shared" si="11"/>
        <v>Non Moving - Less Profitable</v>
      </c>
      <c r="O121" s="375" t="str">
        <f t="shared" si="12"/>
        <v>Buying Price</v>
      </c>
      <c r="P121" s="376" t="str">
        <f t="shared" si="13"/>
        <v xml:space="preserve"> - </v>
      </c>
      <c r="Q121" s="377"/>
      <c r="R121" s="384">
        <v>2</v>
      </c>
      <c r="S121" s="384">
        <v>1</v>
      </c>
      <c r="T121" s="384">
        <v>2</v>
      </c>
      <c r="U121" s="385">
        <v>0</v>
      </c>
      <c r="V121" s="385">
        <v>0</v>
      </c>
      <c r="W121" s="385">
        <v>0</v>
      </c>
      <c r="X121" s="385">
        <v>0</v>
      </c>
    </row>
    <row r="122" spans="1:24" x14ac:dyDescent="0.25">
      <c r="A122" s="378">
        <v>734942</v>
      </c>
      <c r="B122" s="379" t="s">
        <v>127</v>
      </c>
      <c r="C122" s="379" t="s">
        <v>431</v>
      </c>
      <c r="D122" s="380">
        <v>7.4611494252873589</v>
      </c>
      <c r="E122" s="381">
        <v>24.5</v>
      </c>
      <c r="F122" s="381">
        <v>49</v>
      </c>
      <c r="G122" s="371"/>
      <c r="H122" s="382">
        <v>2</v>
      </c>
      <c r="I122" s="383" t="s">
        <v>624</v>
      </c>
      <c r="J122" s="373">
        <f t="shared" si="7"/>
        <v>0.66666666666666663</v>
      </c>
      <c r="K122" s="374" t="str">
        <f t="shared" si="8"/>
        <v>Non Moving</v>
      </c>
      <c r="L122" s="373">
        <f t="shared" si="9"/>
        <v>11.359233716475092</v>
      </c>
      <c r="M122" s="375" t="str">
        <f t="shared" si="10"/>
        <v>Less Profitable</v>
      </c>
      <c r="N122" s="374" t="str">
        <f t="shared" si="11"/>
        <v>Non Moving - Less Profitable</v>
      </c>
      <c r="O122" s="375" t="str">
        <f t="shared" si="12"/>
        <v>Buying Price</v>
      </c>
      <c r="P122" s="376" t="str">
        <f t="shared" si="13"/>
        <v xml:space="preserve"> - </v>
      </c>
      <c r="Q122" s="377"/>
      <c r="R122" s="384">
        <v>9</v>
      </c>
      <c r="S122" s="384">
        <v>2</v>
      </c>
      <c r="T122" s="384">
        <v>3</v>
      </c>
      <c r="U122" s="385">
        <v>7</v>
      </c>
      <c r="V122" s="385">
        <v>1</v>
      </c>
      <c r="W122" s="385">
        <v>1</v>
      </c>
      <c r="X122" s="385">
        <v>0</v>
      </c>
    </row>
    <row r="123" spans="1:24" x14ac:dyDescent="0.25">
      <c r="A123" s="378">
        <v>734943</v>
      </c>
      <c r="B123" s="379" t="s">
        <v>128</v>
      </c>
      <c r="C123" s="379" t="s">
        <v>432</v>
      </c>
      <c r="D123" s="380">
        <v>7.6100000000000083</v>
      </c>
      <c r="E123" s="381">
        <v>24.5</v>
      </c>
      <c r="F123" s="381">
        <v>49</v>
      </c>
      <c r="G123" s="371"/>
      <c r="H123" s="382">
        <v>2</v>
      </c>
      <c r="I123" s="383" t="s">
        <v>624</v>
      </c>
      <c r="J123" s="373">
        <f t="shared" si="7"/>
        <v>2.6666666666666665</v>
      </c>
      <c r="K123" s="374" t="str">
        <f t="shared" si="8"/>
        <v>Slow Moving</v>
      </c>
      <c r="L123" s="373">
        <f t="shared" si="9"/>
        <v>45.039999999999978</v>
      </c>
      <c r="M123" s="375" t="str">
        <f t="shared" si="10"/>
        <v>Profitable</v>
      </c>
      <c r="N123" s="374" t="str">
        <f t="shared" si="11"/>
        <v>Slow Moving - Profitable</v>
      </c>
      <c r="O123" s="375" t="str">
        <f t="shared" si="12"/>
        <v>-</v>
      </c>
      <c r="P123" s="376" t="str">
        <f t="shared" si="13"/>
        <v xml:space="preserve"> - </v>
      </c>
      <c r="Q123" s="377"/>
      <c r="R123" s="384">
        <v>14</v>
      </c>
      <c r="S123" s="384">
        <v>15</v>
      </c>
      <c r="T123" s="384">
        <v>11</v>
      </c>
      <c r="U123" s="385">
        <v>11</v>
      </c>
      <c r="V123" s="385">
        <v>6</v>
      </c>
      <c r="W123" s="385">
        <v>1</v>
      </c>
      <c r="X123" s="385">
        <v>1</v>
      </c>
    </row>
    <row r="124" spans="1:24" x14ac:dyDescent="0.25">
      <c r="A124" s="378">
        <v>734944</v>
      </c>
      <c r="B124" s="379" t="s">
        <v>129</v>
      </c>
      <c r="C124" s="379" t="s">
        <v>433</v>
      </c>
      <c r="D124" s="380">
        <v>7.6100000000000083</v>
      </c>
      <c r="E124" s="381">
        <v>24.5</v>
      </c>
      <c r="F124" s="381">
        <v>49</v>
      </c>
      <c r="G124" s="371"/>
      <c r="H124" s="382">
        <v>1</v>
      </c>
      <c r="I124" s="383" t="s">
        <v>624</v>
      </c>
      <c r="J124" s="373">
        <f t="shared" si="7"/>
        <v>1</v>
      </c>
      <c r="K124" s="374" t="str">
        <f t="shared" si="8"/>
        <v>Slow Moving</v>
      </c>
      <c r="L124" s="373">
        <f t="shared" si="9"/>
        <v>16.889999999999993</v>
      </c>
      <c r="M124" s="375" t="str">
        <f t="shared" si="10"/>
        <v>Profitable</v>
      </c>
      <c r="N124" s="374" t="str">
        <f t="shared" si="11"/>
        <v>Slow Moving - Profitable</v>
      </c>
      <c r="O124" s="375" t="str">
        <f t="shared" si="12"/>
        <v>-</v>
      </c>
      <c r="P124" s="376" t="str">
        <f t="shared" si="13"/>
        <v xml:space="preserve"> - </v>
      </c>
      <c r="Q124" s="377"/>
      <c r="R124" s="384">
        <v>11</v>
      </c>
      <c r="S124" s="384">
        <v>3</v>
      </c>
      <c r="T124" s="384">
        <v>6</v>
      </c>
      <c r="U124" s="385">
        <v>3</v>
      </c>
      <c r="V124" s="385">
        <v>2</v>
      </c>
      <c r="W124" s="385">
        <v>0</v>
      </c>
      <c r="X124" s="385">
        <v>1</v>
      </c>
    </row>
    <row r="125" spans="1:24" x14ac:dyDescent="0.25">
      <c r="A125" s="378">
        <v>734945</v>
      </c>
      <c r="B125" s="379" t="s">
        <v>130</v>
      </c>
      <c r="C125" s="379" t="s">
        <v>434</v>
      </c>
      <c r="D125" s="380">
        <v>11.14</v>
      </c>
      <c r="E125" s="381">
        <v>39.5</v>
      </c>
      <c r="F125" s="381">
        <v>79</v>
      </c>
      <c r="G125" s="371"/>
      <c r="H125" s="382">
        <v>0</v>
      </c>
      <c r="I125" s="383" t="s">
        <v>624</v>
      </c>
      <c r="J125" s="373" t="str">
        <f t="shared" si="7"/>
        <v xml:space="preserve"> No Stock</v>
      </c>
      <c r="K125" s="374" t="str">
        <f t="shared" si="8"/>
        <v>Run out of Stock</v>
      </c>
      <c r="L125" s="373">
        <f t="shared" si="9"/>
        <v>0</v>
      </c>
      <c r="M125" s="375" t="str">
        <f t="shared" si="10"/>
        <v>Less Profitable</v>
      </c>
      <c r="N125" s="374" t="str">
        <f t="shared" si="11"/>
        <v>Run out of Stock - Less Profitable</v>
      </c>
      <c r="O125" s="375" t="str">
        <f t="shared" si="12"/>
        <v>-</v>
      </c>
      <c r="P125" s="376" t="str">
        <f t="shared" si="13"/>
        <v>Stop Ordering</v>
      </c>
      <c r="Q125" s="377"/>
      <c r="R125" s="384">
        <v>0</v>
      </c>
      <c r="S125" s="384">
        <v>0</v>
      </c>
      <c r="T125" s="384">
        <v>0</v>
      </c>
      <c r="U125" s="385">
        <v>0</v>
      </c>
      <c r="V125" s="385">
        <v>0</v>
      </c>
      <c r="W125" s="385">
        <v>0</v>
      </c>
      <c r="X125" s="385">
        <v>0</v>
      </c>
    </row>
    <row r="126" spans="1:24" x14ac:dyDescent="0.25">
      <c r="A126" s="378">
        <v>734947</v>
      </c>
      <c r="B126" s="379" t="s">
        <v>131</v>
      </c>
      <c r="C126" s="379" t="s">
        <v>435</v>
      </c>
      <c r="D126" s="380">
        <v>11.140000000000002</v>
      </c>
      <c r="E126" s="381">
        <v>39.5</v>
      </c>
      <c r="F126" s="381">
        <v>79</v>
      </c>
      <c r="G126" s="371"/>
      <c r="H126" s="382">
        <v>0</v>
      </c>
      <c r="I126" s="383" t="s">
        <v>624</v>
      </c>
      <c r="J126" s="373" t="str">
        <f t="shared" si="7"/>
        <v xml:space="preserve"> No Stock</v>
      </c>
      <c r="K126" s="374" t="str">
        <f t="shared" si="8"/>
        <v>Run out of Stock</v>
      </c>
      <c r="L126" s="373">
        <f t="shared" si="9"/>
        <v>0</v>
      </c>
      <c r="M126" s="375" t="str">
        <f t="shared" si="10"/>
        <v>Less Profitable</v>
      </c>
      <c r="N126" s="374" t="str">
        <f t="shared" si="11"/>
        <v>Run out of Stock - Less Profitable</v>
      </c>
      <c r="O126" s="375" t="str">
        <f t="shared" si="12"/>
        <v>-</v>
      </c>
      <c r="P126" s="376" t="str">
        <f t="shared" si="13"/>
        <v>Stop Ordering</v>
      </c>
      <c r="Q126" s="377"/>
      <c r="R126" s="384">
        <v>0</v>
      </c>
      <c r="S126" s="384">
        <v>0</v>
      </c>
      <c r="T126" s="384">
        <v>0</v>
      </c>
      <c r="U126" s="385">
        <v>0</v>
      </c>
      <c r="V126" s="385">
        <v>0</v>
      </c>
      <c r="W126" s="385">
        <v>0</v>
      </c>
      <c r="X126" s="385">
        <v>0</v>
      </c>
    </row>
    <row r="127" spans="1:24" x14ac:dyDescent="0.25">
      <c r="A127" s="378">
        <v>734948</v>
      </c>
      <c r="B127" s="379" t="s">
        <v>132</v>
      </c>
      <c r="C127" s="379" t="s">
        <v>436</v>
      </c>
      <c r="D127" s="380">
        <v>24.140000000000008</v>
      </c>
      <c r="E127" s="381">
        <v>49.5</v>
      </c>
      <c r="F127" s="381">
        <v>109</v>
      </c>
      <c r="G127" s="371"/>
      <c r="H127" s="382">
        <v>0</v>
      </c>
      <c r="I127" s="383" t="s">
        <v>624</v>
      </c>
      <c r="J127" s="373" t="str">
        <f t="shared" si="7"/>
        <v xml:space="preserve"> No Stock</v>
      </c>
      <c r="K127" s="374" t="str">
        <f t="shared" si="8"/>
        <v>Run out of Stock</v>
      </c>
      <c r="L127" s="373">
        <f t="shared" si="9"/>
        <v>42.266666666666659</v>
      </c>
      <c r="M127" s="375" t="str">
        <f t="shared" si="10"/>
        <v>Profitable</v>
      </c>
      <c r="N127" s="374" t="str">
        <f t="shared" si="11"/>
        <v>Run out of Stock - Profitable</v>
      </c>
      <c r="O127" s="375" t="str">
        <f t="shared" si="12"/>
        <v>-</v>
      </c>
      <c r="P127" s="376" t="str">
        <f t="shared" si="13"/>
        <v xml:space="preserve"> - </v>
      </c>
      <c r="Q127" s="377"/>
      <c r="R127" s="384">
        <v>7</v>
      </c>
      <c r="S127" s="384">
        <v>2</v>
      </c>
      <c r="T127" s="384">
        <v>6</v>
      </c>
      <c r="U127" s="385">
        <v>4</v>
      </c>
      <c r="V127" s="385">
        <v>3</v>
      </c>
      <c r="W127" s="385">
        <v>2</v>
      </c>
      <c r="X127" s="385">
        <v>0</v>
      </c>
    </row>
    <row r="128" spans="1:24" x14ac:dyDescent="0.25">
      <c r="A128" s="378">
        <v>734966</v>
      </c>
      <c r="B128" s="379" t="s">
        <v>133</v>
      </c>
      <c r="C128" s="379" t="s">
        <v>437</v>
      </c>
      <c r="D128" s="380">
        <v>7.8400000000000007</v>
      </c>
      <c r="E128" s="381">
        <v>24.5</v>
      </c>
      <c r="F128" s="381">
        <v>49</v>
      </c>
      <c r="G128" s="371"/>
      <c r="H128" s="382">
        <v>0</v>
      </c>
      <c r="I128" s="383" t="s">
        <v>624</v>
      </c>
      <c r="J128" s="373" t="str">
        <f t="shared" si="7"/>
        <v xml:space="preserve"> No Stock</v>
      </c>
      <c r="K128" s="374" t="str">
        <f t="shared" si="8"/>
        <v>Run out of Stock</v>
      </c>
      <c r="L128" s="373">
        <f t="shared" si="9"/>
        <v>0</v>
      </c>
      <c r="M128" s="375" t="str">
        <f t="shared" si="10"/>
        <v>Less Profitable</v>
      </c>
      <c r="N128" s="374" t="str">
        <f t="shared" si="11"/>
        <v>Run out of Stock - Less Profitable</v>
      </c>
      <c r="O128" s="375" t="str">
        <f t="shared" si="12"/>
        <v>-</v>
      </c>
      <c r="P128" s="376" t="str">
        <f t="shared" si="13"/>
        <v>Stop Ordering</v>
      </c>
      <c r="Q128" s="377"/>
      <c r="R128" s="384">
        <v>0</v>
      </c>
      <c r="S128" s="384">
        <v>0</v>
      </c>
      <c r="T128" s="384">
        <v>0</v>
      </c>
      <c r="U128" s="385">
        <v>0</v>
      </c>
      <c r="V128" s="385">
        <v>0</v>
      </c>
      <c r="W128" s="385">
        <v>0</v>
      </c>
      <c r="X128" s="385">
        <v>0</v>
      </c>
    </row>
    <row r="129" spans="1:24" x14ac:dyDescent="0.25">
      <c r="A129" s="378">
        <v>734968</v>
      </c>
      <c r="B129" s="379" t="s">
        <v>134</v>
      </c>
      <c r="C129" s="379" t="s">
        <v>438</v>
      </c>
      <c r="D129" s="380">
        <v>7.839999999999999</v>
      </c>
      <c r="E129" s="381">
        <v>24.5</v>
      </c>
      <c r="F129" s="381">
        <v>49</v>
      </c>
      <c r="G129" s="371"/>
      <c r="H129" s="382">
        <v>0</v>
      </c>
      <c r="I129" s="383" t="s">
        <v>624</v>
      </c>
      <c r="J129" s="373" t="str">
        <f t="shared" si="7"/>
        <v xml:space="preserve"> No Stock</v>
      </c>
      <c r="K129" s="374" t="str">
        <f t="shared" si="8"/>
        <v>Run out of Stock</v>
      </c>
      <c r="L129" s="373">
        <f t="shared" si="9"/>
        <v>0</v>
      </c>
      <c r="M129" s="375" t="str">
        <f t="shared" si="10"/>
        <v>Less Profitable</v>
      </c>
      <c r="N129" s="374" t="str">
        <f t="shared" si="11"/>
        <v>Run out of Stock - Less Profitable</v>
      </c>
      <c r="O129" s="375" t="str">
        <f t="shared" si="12"/>
        <v>-</v>
      </c>
      <c r="P129" s="376" t="str">
        <f t="shared" si="13"/>
        <v>Stop Ordering</v>
      </c>
      <c r="Q129" s="377"/>
      <c r="R129" s="384">
        <v>0</v>
      </c>
      <c r="S129" s="384">
        <v>0</v>
      </c>
      <c r="T129" s="384">
        <v>0</v>
      </c>
      <c r="U129" s="385">
        <v>0</v>
      </c>
      <c r="V129" s="385">
        <v>0</v>
      </c>
      <c r="W129" s="385">
        <v>0</v>
      </c>
      <c r="X129" s="385">
        <v>0</v>
      </c>
    </row>
    <row r="130" spans="1:24" x14ac:dyDescent="0.25">
      <c r="A130" s="378">
        <v>734970</v>
      </c>
      <c r="B130" s="379" t="s">
        <v>135</v>
      </c>
      <c r="C130" s="379" t="s">
        <v>439</v>
      </c>
      <c r="D130" s="380">
        <v>7.84</v>
      </c>
      <c r="E130" s="381">
        <v>24.5</v>
      </c>
      <c r="F130" s="381">
        <v>49</v>
      </c>
      <c r="G130" s="371"/>
      <c r="H130" s="382">
        <v>0</v>
      </c>
      <c r="I130" s="383" t="s">
        <v>624</v>
      </c>
      <c r="J130" s="373" t="str">
        <f t="shared" si="7"/>
        <v xml:space="preserve"> No Stock</v>
      </c>
      <c r="K130" s="374" t="str">
        <f t="shared" si="8"/>
        <v>Run out of Stock</v>
      </c>
      <c r="L130" s="373">
        <f t="shared" si="9"/>
        <v>0</v>
      </c>
      <c r="M130" s="375" t="str">
        <f t="shared" si="10"/>
        <v>Less Profitable</v>
      </c>
      <c r="N130" s="374" t="str">
        <f t="shared" si="11"/>
        <v>Run out of Stock - Less Profitable</v>
      </c>
      <c r="O130" s="375" t="str">
        <f t="shared" si="12"/>
        <v>-</v>
      </c>
      <c r="P130" s="376" t="str">
        <f t="shared" si="13"/>
        <v>Stop Ordering</v>
      </c>
      <c r="Q130" s="377"/>
      <c r="R130" s="384">
        <v>0</v>
      </c>
      <c r="S130" s="384">
        <v>0</v>
      </c>
      <c r="T130" s="384">
        <v>0</v>
      </c>
      <c r="U130" s="385">
        <v>0</v>
      </c>
      <c r="V130" s="385">
        <v>0</v>
      </c>
      <c r="W130" s="385">
        <v>0</v>
      </c>
      <c r="X130" s="385">
        <v>0</v>
      </c>
    </row>
    <row r="131" spans="1:24" x14ac:dyDescent="0.25">
      <c r="A131" s="378">
        <v>734971</v>
      </c>
      <c r="B131" s="379" t="s">
        <v>136</v>
      </c>
      <c r="C131" s="379" t="s">
        <v>440</v>
      </c>
      <c r="D131" s="380">
        <v>7.6199999999999992</v>
      </c>
      <c r="E131" s="381">
        <v>24.5</v>
      </c>
      <c r="F131" s="381">
        <v>49</v>
      </c>
      <c r="G131" s="371"/>
      <c r="H131" s="382">
        <v>0</v>
      </c>
      <c r="I131" s="383" t="s">
        <v>624</v>
      </c>
      <c r="J131" s="373" t="str">
        <f t="shared" si="7"/>
        <v xml:space="preserve"> No Stock</v>
      </c>
      <c r="K131" s="374" t="str">
        <f t="shared" si="8"/>
        <v>Run out of Stock</v>
      </c>
      <c r="L131" s="373">
        <f t="shared" si="9"/>
        <v>0</v>
      </c>
      <c r="M131" s="375" t="str">
        <f t="shared" si="10"/>
        <v>Less Profitable</v>
      </c>
      <c r="N131" s="374" t="str">
        <f t="shared" si="11"/>
        <v>Run out of Stock - Less Profitable</v>
      </c>
      <c r="O131" s="375" t="str">
        <f t="shared" si="12"/>
        <v>-</v>
      </c>
      <c r="P131" s="376" t="str">
        <f t="shared" si="13"/>
        <v>Stop Ordering</v>
      </c>
      <c r="Q131" s="377"/>
      <c r="R131" s="384">
        <v>0</v>
      </c>
      <c r="S131" s="384">
        <v>0</v>
      </c>
      <c r="T131" s="384">
        <v>0</v>
      </c>
      <c r="U131" s="385">
        <v>0</v>
      </c>
      <c r="V131" s="385">
        <v>0</v>
      </c>
      <c r="W131" s="385">
        <v>0</v>
      </c>
      <c r="X131" s="385">
        <v>0</v>
      </c>
    </row>
    <row r="132" spans="1:24" x14ac:dyDescent="0.25">
      <c r="A132" s="378">
        <v>734973</v>
      </c>
      <c r="B132" s="379" t="s">
        <v>137</v>
      </c>
      <c r="C132" s="379" t="s">
        <v>441</v>
      </c>
      <c r="D132" s="380">
        <v>7.62</v>
      </c>
      <c r="E132" s="381">
        <v>24.5</v>
      </c>
      <c r="F132" s="381">
        <v>49</v>
      </c>
      <c r="G132" s="371"/>
      <c r="H132" s="382">
        <v>0</v>
      </c>
      <c r="I132" s="383" t="s">
        <v>624</v>
      </c>
      <c r="J132" s="373" t="str">
        <f t="shared" si="7"/>
        <v xml:space="preserve"> No Stock</v>
      </c>
      <c r="K132" s="374" t="str">
        <f t="shared" si="8"/>
        <v>Run out of Stock</v>
      </c>
      <c r="L132" s="373">
        <f t="shared" si="9"/>
        <v>0</v>
      </c>
      <c r="M132" s="375" t="str">
        <f t="shared" si="10"/>
        <v>Less Profitable</v>
      </c>
      <c r="N132" s="374" t="str">
        <f t="shared" si="11"/>
        <v>Run out of Stock - Less Profitable</v>
      </c>
      <c r="O132" s="375" t="str">
        <f t="shared" si="12"/>
        <v>-</v>
      </c>
      <c r="P132" s="376" t="str">
        <f t="shared" si="13"/>
        <v>Stop Ordering</v>
      </c>
      <c r="Q132" s="377"/>
      <c r="R132" s="384">
        <v>0</v>
      </c>
      <c r="S132" s="384">
        <v>0</v>
      </c>
      <c r="T132" s="384">
        <v>0</v>
      </c>
      <c r="U132" s="385">
        <v>0</v>
      </c>
      <c r="V132" s="385">
        <v>0</v>
      </c>
      <c r="W132" s="385">
        <v>0</v>
      </c>
      <c r="X132" s="385">
        <v>0</v>
      </c>
    </row>
    <row r="133" spans="1:24" x14ac:dyDescent="0.25">
      <c r="A133" s="378">
        <v>734975</v>
      </c>
      <c r="B133" s="379" t="s">
        <v>138</v>
      </c>
      <c r="C133" s="379" t="s">
        <v>442</v>
      </c>
      <c r="D133" s="380">
        <v>7.7100000000000009</v>
      </c>
      <c r="E133" s="381">
        <v>24.5</v>
      </c>
      <c r="F133" s="381">
        <v>49</v>
      </c>
      <c r="G133" s="371"/>
      <c r="H133" s="382">
        <v>0</v>
      </c>
      <c r="I133" s="383" t="s">
        <v>624</v>
      </c>
      <c r="J133" s="373" t="str">
        <f t="shared" si="7"/>
        <v xml:space="preserve"> No Stock</v>
      </c>
      <c r="K133" s="374" t="str">
        <f t="shared" si="8"/>
        <v>Run out of Stock</v>
      </c>
      <c r="L133" s="373">
        <f t="shared" si="9"/>
        <v>0</v>
      </c>
      <c r="M133" s="375" t="str">
        <f t="shared" si="10"/>
        <v>Less Profitable</v>
      </c>
      <c r="N133" s="374" t="str">
        <f t="shared" si="11"/>
        <v>Run out of Stock - Less Profitable</v>
      </c>
      <c r="O133" s="375" t="str">
        <f t="shared" si="12"/>
        <v>-</v>
      </c>
      <c r="P133" s="376" t="str">
        <f t="shared" si="13"/>
        <v>Stop Ordering</v>
      </c>
      <c r="Q133" s="377"/>
      <c r="R133" s="384">
        <v>0</v>
      </c>
      <c r="S133" s="384">
        <v>0</v>
      </c>
      <c r="T133" s="384">
        <v>0</v>
      </c>
      <c r="U133" s="385">
        <v>0</v>
      </c>
      <c r="V133" s="385">
        <v>0</v>
      </c>
      <c r="W133" s="385">
        <v>0</v>
      </c>
      <c r="X133" s="385">
        <v>0</v>
      </c>
    </row>
    <row r="134" spans="1:24" x14ac:dyDescent="0.25">
      <c r="A134" s="378">
        <v>734976</v>
      </c>
      <c r="B134" s="379" t="s">
        <v>139</v>
      </c>
      <c r="C134" s="379" t="s">
        <v>443</v>
      </c>
      <c r="D134" s="380">
        <v>14.32</v>
      </c>
      <c r="E134" s="381">
        <v>39.5</v>
      </c>
      <c r="F134" s="381">
        <v>79</v>
      </c>
      <c r="G134" s="371"/>
      <c r="H134" s="382">
        <v>0</v>
      </c>
      <c r="I134" s="383" t="s">
        <v>624</v>
      </c>
      <c r="J134" s="373" t="str">
        <f t="shared" si="7"/>
        <v xml:space="preserve"> No Stock</v>
      </c>
      <c r="K134" s="374" t="str">
        <f t="shared" si="8"/>
        <v>Run out of Stock</v>
      </c>
      <c r="L134" s="373">
        <f t="shared" si="9"/>
        <v>0</v>
      </c>
      <c r="M134" s="375" t="str">
        <f t="shared" si="10"/>
        <v>Less Profitable</v>
      </c>
      <c r="N134" s="374" t="str">
        <f t="shared" si="11"/>
        <v>Run out of Stock - Less Profitable</v>
      </c>
      <c r="O134" s="375" t="str">
        <f t="shared" si="12"/>
        <v>-</v>
      </c>
      <c r="P134" s="376" t="str">
        <f t="shared" si="13"/>
        <v>Stop Ordering</v>
      </c>
      <c r="Q134" s="377"/>
      <c r="R134" s="384">
        <v>0</v>
      </c>
      <c r="S134" s="384">
        <v>0</v>
      </c>
      <c r="T134" s="384">
        <v>0</v>
      </c>
      <c r="U134" s="385">
        <v>0</v>
      </c>
      <c r="V134" s="385">
        <v>0</v>
      </c>
      <c r="W134" s="385">
        <v>0</v>
      </c>
      <c r="X134" s="385">
        <v>0</v>
      </c>
    </row>
    <row r="135" spans="1:24" x14ac:dyDescent="0.25">
      <c r="A135" s="378">
        <v>734981</v>
      </c>
      <c r="B135" s="379" t="s">
        <v>140</v>
      </c>
      <c r="C135" s="379" t="s">
        <v>444</v>
      </c>
      <c r="D135" s="380">
        <v>14.320000000000004</v>
      </c>
      <c r="E135" s="381">
        <v>39.5</v>
      </c>
      <c r="F135" s="381">
        <v>79</v>
      </c>
      <c r="G135" s="371"/>
      <c r="H135" s="382">
        <v>0</v>
      </c>
      <c r="I135" s="383" t="s">
        <v>624</v>
      </c>
      <c r="J135" s="373" t="str">
        <f t="shared" ref="J135:J198" si="14">IF(H135=0," No Stock",AVERAGE(V135:X135))</f>
        <v xml:space="preserve"> No Stock</v>
      </c>
      <c r="K135" s="374" t="str">
        <f t="shared" ref="K135:K198" si="15">IF(H135=0,"Run out of Stock",IF(J135&gt;$K$1,"Fast Moving",IF(J135&lt;$K$3,"Non Moving","Slow Moving")))</f>
        <v>Run out of Stock</v>
      </c>
      <c r="L135" s="373">
        <f t="shared" ref="L135:L198" si="16">(E135-D135)*(AVERAGE(V135:X135))</f>
        <v>0</v>
      </c>
      <c r="M135" s="375" t="str">
        <f t="shared" ref="M135:M198" si="17">IF(L135&gt;$N$1, "Most Profitable",IF(L135&lt;$N$2,"Less Profitable","Profitable"))</f>
        <v>Less Profitable</v>
      </c>
      <c r="N135" s="374" t="str">
        <f t="shared" ref="N135:N198" si="18">K135&amp; " - " &amp;M135</f>
        <v>Run out of Stock - Less Profitable</v>
      </c>
      <c r="O135" s="375" t="str">
        <f t="shared" ref="O135:O198" si="19">IF(AND(K135="Non Moving",I135="Min 3 Months"),"Buying Price",IF(AND(K135="Non Moving",I135="2 Months")," Discount",IF(AND(K135="Non Moving",I135="1 Months"),"Transfer","-")))</f>
        <v>-</v>
      </c>
      <c r="P135" s="376" t="str">
        <f t="shared" ref="P135:P198" si="20">IF(N135="Run out of stock - Most Profitable","No Stock - Reorder",IF(N135="Fast Moving - Most Profitable","Profitable - Reorder",IF(N135="Run out of stock - Less Profitable","Stop Ordering", " - ")))</f>
        <v>Stop Ordering</v>
      </c>
      <c r="Q135" s="377"/>
      <c r="R135" s="384">
        <v>0</v>
      </c>
      <c r="S135" s="384">
        <v>0</v>
      </c>
      <c r="T135" s="384">
        <v>0</v>
      </c>
      <c r="U135" s="385">
        <v>0</v>
      </c>
      <c r="V135" s="385">
        <v>0</v>
      </c>
      <c r="W135" s="385">
        <v>0</v>
      </c>
      <c r="X135" s="385">
        <v>0</v>
      </c>
    </row>
    <row r="136" spans="1:24" x14ac:dyDescent="0.25">
      <c r="A136" s="378">
        <v>735669</v>
      </c>
      <c r="B136" s="379" t="s">
        <v>141</v>
      </c>
      <c r="C136" s="379" t="s">
        <v>420</v>
      </c>
      <c r="D136" s="380">
        <v>11.760000000000002</v>
      </c>
      <c r="E136" s="381">
        <v>24.5</v>
      </c>
      <c r="F136" s="381">
        <v>49</v>
      </c>
      <c r="G136" s="371"/>
      <c r="H136" s="382">
        <v>0</v>
      </c>
      <c r="I136" s="383" t="s">
        <v>624</v>
      </c>
      <c r="J136" s="373" t="str">
        <f t="shared" si="14"/>
        <v xml:space="preserve"> No Stock</v>
      </c>
      <c r="K136" s="374" t="str">
        <f t="shared" si="15"/>
        <v>Run out of Stock</v>
      </c>
      <c r="L136" s="373">
        <f t="shared" si="16"/>
        <v>8.4933333333333323</v>
      </c>
      <c r="M136" s="375" t="str">
        <f t="shared" si="17"/>
        <v>Less Profitable</v>
      </c>
      <c r="N136" s="374" t="str">
        <f t="shared" si="18"/>
        <v>Run out of Stock - Less Profitable</v>
      </c>
      <c r="O136" s="375" t="str">
        <f t="shared" si="19"/>
        <v>-</v>
      </c>
      <c r="P136" s="376" t="str">
        <f t="shared" si="20"/>
        <v>Stop Ordering</v>
      </c>
      <c r="Q136" s="377"/>
      <c r="R136" s="384">
        <v>0</v>
      </c>
      <c r="S136" s="384">
        <v>3</v>
      </c>
      <c r="T136" s="384">
        <v>2</v>
      </c>
      <c r="U136" s="385">
        <v>2</v>
      </c>
      <c r="V136" s="385">
        <v>0</v>
      </c>
      <c r="W136" s="385">
        <v>2</v>
      </c>
      <c r="X136" s="385">
        <v>0</v>
      </c>
    </row>
    <row r="137" spans="1:24" x14ac:dyDescent="0.25">
      <c r="A137" s="378">
        <v>735670</v>
      </c>
      <c r="B137" s="379" t="s">
        <v>142</v>
      </c>
      <c r="C137" s="379" t="s">
        <v>445</v>
      </c>
      <c r="D137" s="380">
        <v>7.44</v>
      </c>
      <c r="E137" s="381">
        <v>44.5</v>
      </c>
      <c r="F137" s="381">
        <v>99</v>
      </c>
      <c r="G137" s="371"/>
      <c r="H137" s="382">
        <v>16</v>
      </c>
      <c r="I137" s="383" t="s">
        <v>624</v>
      </c>
      <c r="J137" s="373">
        <f t="shared" si="14"/>
        <v>1.6666666666666667</v>
      </c>
      <c r="K137" s="374" t="str">
        <f t="shared" si="15"/>
        <v>Slow Moving</v>
      </c>
      <c r="L137" s="373">
        <f t="shared" si="16"/>
        <v>61.766666666666673</v>
      </c>
      <c r="M137" s="375" t="str">
        <f t="shared" si="17"/>
        <v>Profitable</v>
      </c>
      <c r="N137" s="374" t="str">
        <f t="shared" si="18"/>
        <v>Slow Moving - Profitable</v>
      </c>
      <c r="O137" s="375" t="str">
        <f t="shared" si="19"/>
        <v>-</v>
      </c>
      <c r="P137" s="376" t="str">
        <f t="shared" si="20"/>
        <v xml:space="preserve"> - </v>
      </c>
      <c r="Q137" s="377"/>
      <c r="R137" s="384">
        <v>4</v>
      </c>
      <c r="S137" s="384">
        <v>12</v>
      </c>
      <c r="T137" s="384">
        <v>26</v>
      </c>
      <c r="U137" s="385">
        <v>16</v>
      </c>
      <c r="V137" s="385">
        <v>3</v>
      </c>
      <c r="W137" s="385">
        <v>2</v>
      </c>
      <c r="X137" s="385">
        <v>0</v>
      </c>
    </row>
    <row r="138" spans="1:24" x14ac:dyDescent="0.25">
      <c r="A138" s="378">
        <v>738068</v>
      </c>
      <c r="B138" s="379" t="s">
        <v>143</v>
      </c>
      <c r="C138" s="379" t="s">
        <v>446</v>
      </c>
      <c r="D138" s="380">
        <v>28.72</v>
      </c>
      <c r="E138" s="381">
        <v>59.5</v>
      </c>
      <c r="F138" s="381">
        <v>129</v>
      </c>
      <c r="G138" s="371"/>
      <c r="H138" s="382">
        <v>0</v>
      </c>
      <c r="I138" s="383" t="s">
        <v>624</v>
      </c>
      <c r="J138" s="373" t="str">
        <f t="shared" si="14"/>
        <v xml:space="preserve"> No Stock</v>
      </c>
      <c r="K138" s="374" t="str">
        <f t="shared" si="15"/>
        <v>Run out of Stock</v>
      </c>
      <c r="L138" s="373">
        <f t="shared" si="16"/>
        <v>0</v>
      </c>
      <c r="M138" s="375" t="str">
        <f t="shared" si="17"/>
        <v>Less Profitable</v>
      </c>
      <c r="N138" s="374" t="str">
        <f t="shared" si="18"/>
        <v>Run out of Stock - Less Profitable</v>
      </c>
      <c r="O138" s="375" t="str">
        <f t="shared" si="19"/>
        <v>-</v>
      </c>
      <c r="P138" s="376" t="str">
        <f t="shared" si="20"/>
        <v>Stop Ordering</v>
      </c>
      <c r="Q138" s="377"/>
      <c r="R138" s="384">
        <v>0</v>
      </c>
      <c r="S138" s="384">
        <v>1</v>
      </c>
      <c r="T138" s="384">
        <v>0</v>
      </c>
      <c r="U138" s="385">
        <v>0</v>
      </c>
      <c r="V138" s="385">
        <v>0</v>
      </c>
      <c r="W138" s="385">
        <v>0</v>
      </c>
      <c r="X138" s="385">
        <v>0</v>
      </c>
    </row>
    <row r="139" spans="1:24" x14ac:dyDescent="0.25">
      <c r="A139" s="378">
        <v>738069</v>
      </c>
      <c r="B139" s="379" t="s">
        <v>144</v>
      </c>
      <c r="C139" s="379" t="s">
        <v>447</v>
      </c>
      <c r="D139" s="380">
        <v>28.719999999999995</v>
      </c>
      <c r="E139" s="381">
        <v>59.5</v>
      </c>
      <c r="F139" s="381">
        <v>129</v>
      </c>
      <c r="G139" s="371"/>
      <c r="H139" s="382">
        <v>0</v>
      </c>
      <c r="I139" s="383" t="s">
        <v>624</v>
      </c>
      <c r="J139" s="373" t="str">
        <f t="shared" si="14"/>
        <v xml:space="preserve"> No Stock</v>
      </c>
      <c r="K139" s="374" t="str">
        <f t="shared" si="15"/>
        <v>Run out of Stock</v>
      </c>
      <c r="L139" s="373">
        <f t="shared" si="16"/>
        <v>0</v>
      </c>
      <c r="M139" s="375" t="str">
        <f t="shared" si="17"/>
        <v>Less Profitable</v>
      </c>
      <c r="N139" s="374" t="str">
        <f t="shared" si="18"/>
        <v>Run out of Stock - Less Profitable</v>
      </c>
      <c r="O139" s="375" t="str">
        <f t="shared" si="19"/>
        <v>-</v>
      </c>
      <c r="P139" s="376" t="str">
        <f t="shared" si="20"/>
        <v>Stop Ordering</v>
      </c>
      <c r="Q139" s="377"/>
      <c r="R139" s="384">
        <v>0</v>
      </c>
      <c r="S139" s="384">
        <v>0</v>
      </c>
      <c r="T139" s="384">
        <v>0</v>
      </c>
      <c r="U139" s="385">
        <v>0</v>
      </c>
      <c r="V139" s="385">
        <v>0</v>
      </c>
      <c r="W139" s="385">
        <v>0</v>
      </c>
      <c r="X139" s="385">
        <v>0</v>
      </c>
    </row>
    <row r="140" spans="1:24" x14ac:dyDescent="0.25">
      <c r="A140" s="378">
        <v>738071</v>
      </c>
      <c r="B140" s="379" t="s">
        <v>145</v>
      </c>
      <c r="C140" s="379" t="s">
        <v>448</v>
      </c>
      <c r="D140" s="380">
        <v>12.619999999999996</v>
      </c>
      <c r="E140" s="381">
        <v>24.5</v>
      </c>
      <c r="F140" s="381">
        <v>49</v>
      </c>
      <c r="G140" s="371"/>
      <c r="H140" s="382">
        <v>0</v>
      </c>
      <c r="I140" s="383" t="s">
        <v>624</v>
      </c>
      <c r="J140" s="373" t="str">
        <f t="shared" si="14"/>
        <v xml:space="preserve"> No Stock</v>
      </c>
      <c r="K140" s="374" t="str">
        <f t="shared" si="15"/>
        <v>Run out of Stock</v>
      </c>
      <c r="L140" s="373">
        <f t="shared" si="16"/>
        <v>0</v>
      </c>
      <c r="M140" s="375" t="str">
        <f t="shared" si="17"/>
        <v>Less Profitable</v>
      </c>
      <c r="N140" s="374" t="str">
        <f t="shared" si="18"/>
        <v>Run out of Stock - Less Profitable</v>
      </c>
      <c r="O140" s="375" t="str">
        <f t="shared" si="19"/>
        <v>-</v>
      </c>
      <c r="P140" s="376" t="str">
        <f t="shared" si="20"/>
        <v>Stop Ordering</v>
      </c>
      <c r="Q140" s="377"/>
      <c r="R140" s="384">
        <v>2</v>
      </c>
      <c r="S140" s="384">
        <v>0</v>
      </c>
      <c r="T140" s="384">
        <v>0</v>
      </c>
      <c r="U140" s="385">
        <v>0</v>
      </c>
      <c r="V140" s="385">
        <v>0</v>
      </c>
      <c r="W140" s="385">
        <v>0</v>
      </c>
      <c r="X140" s="385">
        <v>0</v>
      </c>
    </row>
    <row r="141" spans="1:24" x14ac:dyDescent="0.25">
      <c r="A141" s="378">
        <v>738072</v>
      </c>
      <c r="B141" s="379" t="s">
        <v>146</v>
      </c>
      <c r="C141" s="379" t="s">
        <v>449</v>
      </c>
      <c r="D141" s="380">
        <v>12.62</v>
      </c>
      <c r="E141" s="381">
        <v>24.5</v>
      </c>
      <c r="F141" s="381">
        <v>49</v>
      </c>
      <c r="G141" s="371"/>
      <c r="H141" s="382">
        <v>0</v>
      </c>
      <c r="I141" s="383" t="s">
        <v>624</v>
      </c>
      <c r="J141" s="373" t="str">
        <f t="shared" si="14"/>
        <v xml:space="preserve"> No Stock</v>
      </c>
      <c r="K141" s="374" t="str">
        <f t="shared" si="15"/>
        <v>Run out of Stock</v>
      </c>
      <c r="L141" s="373">
        <f t="shared" si="16"/>
        <v>3.96</v>
      </c>
      <c r="M141" s="375" t="str">
        <f t="shared" si="17"/>
        <v>Less Profitable</v>
      </c>
      <c r="N141" s="374" t="str">
        <f t="shared" si="18"/>
        <v>Run out of Stock - Less Profitable</v>
      </c>
      <c r="O141" s="375" t="str">
        <f t="shared" si="19"/>
        <v>-</v>
      </c>
      <c r="P141" s="376" t="str">
        <f t="shared" si="20"/>
        <v>Stop Ordering</v>
      </c>
      <c r="Q141" s="377"/>
      <c r="R141" s="384">
        <v>2</v>
      </c>
      <c r="S141" s="384">
        <v>0</v>
      </c>
      <c r="T141" s="384">
        <v>0</v>
      </c>
      <c r="U141" s="385">
        <v>0</v>
      </c>
      <c r="V141" s="385">
        <v>1</v>
      </c>
      <c r="W141" s="385">
        <v>0</v>
      </c>
      <c r="X141" s="385">
        <v>0</v>
      </c>
    </row>
    <row r="142" spans="1:24" x14ac:dyDescent="0.25">
      <c r="A142" s="378">
        <v>738073</v>
      </c>
      <c r="B142" s="379" t="s">
        <v>147</v>
      </c>
      <c r="C142" s="379" t="s">
        <v>450</v>
      </c>
      <c r="D142" s="380">
        <v>12.63</v>
      </c>
      <c r="E142" s="381">
        <v>24.5</v>
      </c>
      <c r="F142" s="381">
        <v>49</v>
      </c>
      <c r="G142" s="371"/>
      <c r="H142" s="382">
        <v>0</v>
      </c>
      <c r="I142" s="383" t="s">
        <v>624</v>
      </c>
      <c r="J142" s="373" t="str">
        <f t="shared" si="14"/>
        <v xml:space="preserve"> No Stock</v>
      </c>
      <c r="K142" s="374" t="str">
        <f t="shared" si="15"/>
        <v>Run out of Stock</v>
      </c>
      <c r="L142" s="373">
        <f t="shared" si="16"/>
        <v>0</v>
      </c>
      <c r="M142" s="375" t="str">
        <f t="shared" si="17"/>
        <v>Less Profitable</v>
      </c>
      <c r="N142" s="374" t="str">
        <f t="shared" si="18"/>
        <v>Run out of Stock - Less Profitable</v>
      </c>
      <c r="O142" s="375" t="str">
        <f t="shared" si="19"/>
        <v>-</v>
      </c>
      <c r="P142" s="376" t="str">
        <f t="shared" si="20"/>
        <v>Stop Ordering</v>
      </c>
      <c r="Q142" s="377"/>
      <c r="R142" s="384">
        <v>1</v>
      </c>
      <c r="S142" s="384">
        <v>0</v>
      </c>
      <c r="T142" s="384">
        <v>2</v>
      </c>
      <c r="U142" s="385">
        <v>1</v>
      </c>
      <c r="V142" s="385">
        <v>0</v>
      </c>
      <c r="W142" s="385">
        <v>0</v>
      </c>
      <c r="X142" s="385">
        <v>0</v>
      </c>
    </row>
    <row r="143" spans="1:24" x14ac:dyDescent="0.25">
      <c r="A143" s="378">
        <v>738074</v>
      </c>
      <c r="B143" s="379" t="s">
        <v>148</v>
      </c>
      <c r="C143" s="379" t="s">
        <v>451</v>
      </c>
      <c r="D143" s="380">
        <v>161.90999999999917</v>
      </c>
      <c r="E143" s="381">
        <v>344.5</v>
      </c>
      <c r="F143" s="381">
        <v>719</v>
      </c>
      <c r="G143" s="371"/>
      <c r="H143" s="382">
        <v>0</v>
      </c>
      <c r="I143" s="383" t="s">
        <v>624</v>
      </c>
      <c r="J143" s="373" t="str">
        <f t="shared" si="14"/>
        <v xml:space="preserve"> No Stock</v>
      </c>
      <c r="K143" s="374" t="str">
        <f t="shared" si="15"/>
        <v>Run out of Stock</v>
      </c>
      <c r="L143" s="373">
        <f t="shared" si="16"/>
        <v>0</v>
      </c>
      <c r="M143" s="375" t="str">
        <f t="shared" si="17"/>
        <v>Less Profitable</v>
      </c>
      <c r="N143" s="374" t="str">
        <f t="shared" si="18"/>
        <v>Run out of Stock - Less Profitable</v>
      </c>
      <c r="O143" s="375" t="str">
        <f t="shared" si="19"/>
        <v>-</v>
      </c>
      <c r="P143" s="376" t="str">
        <f t="shared" si="20"/>
        <v>Stop Ordering</v>
      </c>
      <c r="Q143" s="377"/>
      <c r="R143" s="384">
        <v>1</v>
      </c>
      <c r="S143" s="384">
        <v>1</v>
      </c>
      <c r="T143" s="384">
        <v>1</v>
      </c>
      <c r="U143" s="385">
        <v>0</v>
      </c>
      <c r="V143" s="385">
        <v>0</v>
      </c>
      <c r="W143" s="385">
        <v>0</v>
      </c>
      <c r="X143" s="385">
        <v>0</v>
      </c>
    </row>
    <row r="144" spans="1:24" x14ac:dyDescent="0.25">
      <c r="A144" s="378">
        <v>738075</v>
      </c>
      <c r="B144" s="379" t="s">
        <v>149</v>
      </c>
      <c r="C144" s="379" t="s">
        <v>452</v>
      </c>
      <c r="D144" s="380">
        <v>65</v>
      </c>
      <c r="E144" s="381">
        <v>129.5</v>
      </c>
      <c r="F144" s="381">
        <v>269</v>
      </c>
      <c r="G144" s="371"/>
      <c r="H144" s="382">
        <v>1</v>
      </c>
      <c r="I144" s="383" t="s">
        <v>624</v>
      </c>
      <c r="J144" s="373">
        <f t="shared" si="14"/>
        <v>0</v>
      </c>
      <c r="K144" s="374" t="str">
        <f t="shared" si="15"/>
        <v>Non Moving</v>
      </c>
      <c r="L144" s="373">
        <f t="shared" si="16"/>
        <v>0</v>
      </c>
      <c r="M144" s="375" t="str">
        <f t="shared" si="17"/>
        <v>Less Profitable</v>
      </c>
      <c r="N144" s="374" t="str">
        <f t="shared" si="18"/>
        <v>Non Moving - Less Profitable</v>
      </c>
      <c r="O144" s="375" t="str">
        <f t="shared" si="19"/>
        <v>Buying Price</v>
      </c>
      <c r="P144" s="376" t="str">
        <f t="shared" si="20"/>
        <v xml:space="preserve"> - </v>
      </c>
      <c r="Q144" s="377"/>
      <c r="R144" s="384">
        <v>1</v>
      </c>
      <c r="S144" s="384">
        <v>0</v>
      </c>
      <c r="T144" s="384">
        <v>0</v>
      </c>
      <c r="U144" s="385">
        <v>0</v>
      </c>
      <c r="V144" s="385">
        <v>0</v>
      </c>
      <c r="W144" s="385">
        <v>0</v>
      </c>
      <c r="X144" s="385">
        <v>0</v>
      </c>
    </row>
    <row r="145" spans="1:24" x14ac:dyDescent="0.25">
      <c r="A145" s="378">
        <v>738076</v>
      </c>
      <c r="B145" s="379" t="s">
        <v>150</v>
      </c>
      <c r="C145" s="379" t="s">
        <v>453</v>
      </c>
      <c r="D145" s="380">
        <v>61</v>
      </c>
      <c r="E145" s="381">
        <v>124.5</v>
      </c>
      <c r="F145" s="381">
        <v>259</v>
      </c>
      <c r="G145" s="371"/>
      <c r="H145" s="382">
        <v>0</v>
      </c>
      <c r="I145" s="383" t="s">
        <v>624</v>
      </c>
      <c r="J145" s="373" t="str">
        <f t="shared" si="14"/>
        <v xml:space="preserve"> No Stock</v>
      </c>
      <c r="K145" s="374" t="str">
        <f t="shared" si="15"/>
        <v>Run out of Stock</v>
      </c>
      <c r="L145" s="373">
        <f t="shared" si="16"/>
        <v>0</v>
      </c>
      <c r="M145" s="375" t="str">
        <f t="shared" si="17"/>
        <v>Less Profitable</v>
      </c>
      <c r="N145" s="374" t="str">
        <f t="shared" si="18"/>
        <v>Run out of Stock - Less Profitable</v>
      </c>
      <c r="O145" s="375" t="str">
        <f t="shared" si="19"/>
        <v>-</v>
      </c>
      <c r="P145" s="376" t="str">
        <f t="shared" si="20"/>
        <v>Stop Ordering</v>
      </c>
      <c r="Q145" s="377"/>
      <c r="R145" s="384">
        <v>0</v>
      </c>
      <c r="S145" s="384">
        <v>0</v>
      </c>
      <c r="T145" s="384">
        <v>0</v>
      </c>
      <c r="U145" s="385">
        <v>0</v>
      </c>
      <c r="V145" s="385">
        <v>0</v>
      </c>
      <c r="W145" s="385">
        <v>0</v>
      </c>
      <c r="X145" s="385">
        <v>0</v>
      </c>
    </row>
    <row r="146" spans="1:24" x14ac:dyDescent="0.25">
      <c r="A146" s="378">
        <v>738077</v>
      </c>
      <c r="B146" s="379" t="s">
        <v>151</v>
      </c>
      <c r="C146" s="379" t="s">
        <v>454</v>
      </c>
      <c r="D146" s="380">
        <v>40.99</v>
      </c>
      <c r="E146" s="381">
        <v>89.5</v>
      </c>
      <c r="F146" s="381">
        <v>189</v>
      </c>
      <c r="G146" s="371"/>
      <c r="H146" s="382">
        <v>1</v>
      </c>
      <c r="I146" s="383" t="s">
        <v>624</v>
      </c>
      <c r="J146" s="373">
        <f t="shared" si="14"/>
        <v>0.33333333333333331</v>
      </c>
      <c r="K146" s="374" t="str">
        <f t="shared" si="15"/>
        <v>Non Moving</v>
      </c>
      <c r="L146" s="373">
        <f t="shared" si="16"/>
        <v>16.169999999999998</v>
      </c>
      <c r="M146" s="375" t="str">
        <f t="shared" si="17"/>
        <v>Profitable</v>
      </c>
      <c r="N146" s="374" t="str">
        <f t="shared" si="18"/>
        <v>Non Moving - Profitable</v>
      </c>
      <c r="O146" s="375" t="str">
        <f t="shared" si="19"/>
        <v>Buying Price</v>
      </c>
      <c r="P146" s="376" t="str">
        <f t="shared" si="20"/>
        <v xml:space="preserve"> - </v>
      </c>
      <c r="Q146" s="377"/>
      <c r="R146" s="384">
        <v>3</v>
      </c>
      <c r="S146" s="384">
        <v>2</v>
      </c>
      <c r="T146" s="384">
        <v>4</v>
      </c>
      <c r="U146" s="385">
        <v>0</v>
      </c>
      <c r="V146" s="385">
        <v>1</v>
      </c>
      <c r="W146" s="385">
        <v>0</v>
      </c>
      <c r="X146" s="385">
        <v>0</v>
      </c>
    </row>
    <row r="147" spans="1:24" x14ac:dyDescent="0.25">
      <c r="A147" s="378">
        <v>738078</v>
      </c>
      <c r="B147" s="379" t="s">
        <v>152</v>
      </c>
      <c r="C147" s="379" t="s">
        <v>455</v>
      </c>
      <c r="D147" s="380">
        <v>9.509999999999998</v>
      </c>
      <c r="E147" s="381">
        <v>24.5</v>
      </c>
      <c r="F147" s="381">
        <v>49</v>
      </c>
      <c r="G147" s="371"/>
      <c r="H147" s="382">
        <v>46</v>
      </c>
      <c r="I147" s="383" t="s">
        <v>624</v>
      </c>
      <c r="J147" s="373">
        <f t="shared" si="14"/>
        <v>29</v>
      </c>
      <c r="K147" s="374" t="str">
        <f t="shared" si="15"/>
        <v>Fast Moving</v>
      </c>
      <c r="L147" s="373">
        <f t="shared" si="16"/>
        <v>434.71000000000004</v>
      </c>
      <c r="M147" s="375" t="str">
        <f t="shared" si="17"/>
        <v>Most Profitable</v>
      </c>
      <c r="N147" s="374" t="str">
        <f t="shared" si="18"/>
        <v>Fast Moving - Most Profitable</v>
      </c>
      <c r="O147" s="375" t="str">
        <f t="shared" si="19"/>
        <v>-</v>
      </c>
      <c r="P147" s="376" t="str">
        <f t="shared" si="20"/>
        <v>Profitable - Reorder</v>
      </c>
      <c r="Q147" s="377"/>
      <c r="R147" s="384">
        <v>89</v>
      </c>
      <c r="S147" s="384">
        <v>35</v>
      </c>
      <c r="T147" s="384">
        <v>30</v>
      </c>
      <c r="U147" s="385">
        <v>29</v>
      </c>
      <c r="V147" s="385">
        <v>31</v>
      </c>
      <c r="W147" s="385">
        <v>38</v>
      </c>
      <c r="X147" s="385">
        <v>18</v>
      </c>
    </row>
    <row r="148" spans="1:24" x14ac:dyDescent="0.25">
      <c r="A148" s="378">
        <v>738079</v>
      </c>
      <c r="B148" s="379" t="s">
        <v>153</v>
      </c>
      <c r="C148" s="379" t="s">
        <v>456</v>
      </c>
      <c r="D148" s="380">
        <v>23.460000000000004</v>
      </c>
      <c r="E148" s="381">
        <v>49.5</v>
      </c>
      <c r="F148" s="381">
        <v>99</v>
      </c>
      <c r="G148" s="371"/>
      <c r="H148" s="382">
        <v>0</v>
      </c>
      <c r="I148" s="383" t="s">
        <v>624</v>
      </c>
      <c r="J148" s="373" t="str">
        <f t="shared" si="14"/>
        <v xml:space="preserve"> No Stock</v>
      </c>
      <c r="K148" s="374" t="str">
        <f t="shared" si="15"/>
        <v>Run out of Stock</v>
      </c>
      <c r="L148" s="373">
        <f t="shared" si="16"/>
        <v>0</v>
      </c>
      <c r="M148" s="375" t="str">
        <f t="shared" si="17"/>
        <v>Less Profitable</v>
      </c>
      <c r="N148" s="374" t="str">
        <f t="shared" si="18"/>
        <v>Run out of Stock - Less Profitable</v>
      </c>
      <c r="O148" s="375" t="str">
        <f t="shared" si="19"/>
        <v>-</v>
      </c>
      <c r="P148" s="376" t="str">
        <f t="shared" si="20"/>
        <v>Stop Ordering</v>
      </c>
      <c r="Q148" s="377"/>
      <c r="R148" s="384">
        <v>4</v>
      </c>
      <c r="S148" s="384">
        <v>1</v>
      </c>
      <c r="T148" s="384">
        <v>4</v>
      </c>
      <c r="U148" s="385">
        <v>1</v>
      </c>
      <c r="V148" s="385">
        <v>0</v>
      </c>
      <c r="W148" s="385">
        <v>0</v>
      </c>
      <c r="X148" s="385">
        <v>0</v>
      </c>
    </row>
    <row r="149" spans="1:24" x14ac:dyDescent="0.25">
      <c r="A149" s="378">
        <v>738080</v>
      </c>
      <c r="B149" s="379" t="s">
        <v>154</v>
      </c>
      <c r="C149" s="379" t="s">
        <v>457</v>
      </c>
      <c r="D149" s="380">
        <v>23.46</v>
      </c>
      <c r="E149" s="381">
        <v>49.5</v>
      </c>
      <c r="F149" s="381">
        <v>99</v>
      </c>
      <c r="G149" s="371"/>
      <c r="H149" s="382">
        <v>0</v>
      </c>
      <c r="I149" s="383" t="s">
        <v>624</v>
      </c>
      <c r="J149" s="373" t="str">
        <f t="shared" si="14"/>
        <v xml:space="preserve"> No Stock</v>
      </c>
      <c r="K149" s="374" t="str">
        <f t="shared" si="15"/>
        <v>Run out of Stock</v>
      </c>
      <c r="L149" s="373">
        <f t="shared" si="16"/>
        <v>0</v>
      </c>
      <c r="M149" s="375" t="str">
        <f t="shared" si="17"/>
        <v>Less Profitable</v>
      </c>
      <c r="N149" s="374" t="str">
        <f t="shared" si="18"/>
        <v>Run out of Stock - Less Profitable</v>
      </c>
      <c r="O149" s="375" t="str">
        <f t="shared" si="19"/>
        <v>-</v>
      </c>
      <c r="P149" s="376" t="str">
        <f t="shared" si="20"/>
        <v>Stop Ordering</v>
      </c>
      <c r="Q149" s="377"/>
      <c r="R149" s="384">
        <v>4</v>
      </c>
      <c r="S149" s="384">
        <v>2</v>
      </c>
      <c r="T149" s="384">
        <v>1</v>
      </c>
      <c r="U149" s="385">
        <v>0</v>
      </c>
      <c r="V149" s="385">
        <v>0</v>
      </c>
      <c r="W149" s="385">
        <v>0</v>
      </c>
      <c r="X149" s="385">
        <v>0</v>
      </c>
    </row>
    <row r="150" spans="1:24" x14ac:dyDescent="0.25">
      <c r="A150" s="378">
        <v>738081</v>
      </c>
      <c r="B150" s="379" t="s">
        <v>155</v>
      </c>
      <c r="C150" s="379" t="s">
        <v>458</v>
      </c>
      <c r="D150" s="380">
        <v>36.140000000000015</v>
      </c>
      <c r="E150" s="381">
        <v>64.5</v>
      </c>
      <c r="F150" s="381">
        <v>139</v>
      </c>
      <c r="G150" s="371"/>
      <c r="H150" s="382">
        <v>11</v>
      </c>
      <c r="I150" s="383" t="s">
        <v>624</v>
      </c>
      <c r="J150" s="373">
        <f t="shared" si="14"/>
        <v>3.3333333333333335</v>
      </c>
      <c r="K150" s="374" t="str">
        <f t="shared" si="15"/>
        <v>Slow Moving</v>
      </c>
      <c r="L150" s="373">
        <f t="shared" si="16"/>
        <v>94.533333333333289</v>
      </c>
      <c r="M150" s="375" t="str">
        <f t="shared" si="17"/>
        <v>Profitable</v>
      </c>
      <c r="N150" s="374" t="str">
        <f t="shared" si="18"/>
        <v>Slow Moving - Profitable</v>
      </c>
      <c r="O150" s="375" t="str">
        <f t="shared" si="19"/>
        <v>-</v>
      </c>
      <c r="P150" s="376" t="str">
        <f t="shared" si="20"/>
        <v xml:space="preserve"> - </v>
      </c>
      <c r="Q150" s="377"/>
      <c r="R150" s="384">
        <v>4</v>
      </c>
      <c r="S150" s="384">
        <v>4</v>
      </c>
      <c r="T150" s="384">
        <v>4</v>
      </c>
      <c r="U150" s="385">
        <v>4</v>
      </c>
      <c r="V150" s="385">
        <v>3</v>
      </c>
      <c r="W150" s="385">
        <v>4</v>
      </c>
      <c r="X150" s="385">
        <v>3</v>
      </c>
    </row>
    <row r="151" spans="1:24" x14ac:dyDescent="0.25">
      <c r="A151" s="378">
        <v>739727</v>
      </c>
      <c r="B151" s="379" t="s">
        <v>156</v>
      </c>
      <c r="C151" s="379" t="s">
        <v>459</v>
      </c>
      <c r="D151" s="380">
        <v>17.329999999999998</v>
      </c>
      <c r="E151" s="381">
        <v>44.5</v>
      </c>
      <c r="F151" s="381">
        <v>99</v>
      </c>
      <c r="G151" s="371"/>
      <c r="H151" s="382">
        <v>16</v>
      </c>
      <c r="I151" s="383" t="s">
        <v>624</v>
      </c>
      <c r="J151" s="373">
        <f t="shared" si="14"/>
        <v>8.3333333333333339</v>
      </c>
      <c r="K151" s="374" t="str">
        <f t="shared" si="15"/>
        <v>Fast Moving</v>
      </c>
      <c r="L151" s="373">
        <f t="shared" si="16"/>
        <v>226.41666666666669</v>
      </c>
      <c r="M151" s="375" t="str">
        <f t="shared" si="17"/>
        <v>Most Profitable</v>
      </c>
      <c r="N151" s="374" t="str">
        <f t="shared" si="18"/>
        <v>Fast Moving - Most Profitable</v>
      </c>
      <c r="O151" s="375" t="str">
        <f t="shared" si="19"/>
        <v>-</v>
      </c>
      <c r="P151" s="376" t="str">
        <f t="shared" si="20"/>
        <v>Profitable - Reorder</v>
      </c>
      <c r="Q151" s="377"/>
      <c r="R151" s="384">
        <v>29</v>
      </c>
      <c r="S151" s="384">
        <v>15</v>
      </c>
      <c r="T151" s="384">
        <v>16</v>
      </c>
      <c r="U151" s="385">
        <v>18</v>
      </c>
      <c r="V151" s="385">
        <v>15</v>
      </c>
      <c r="W151" s="385">
        <v>9</v>
      </c>
      <c r="X151" s="385">
        <v>1</v>
      </c>
    </row>
    <row r="152" spans="1:24" x14ac:dyDescent="0.25">
      <c r="A152" s="378">
        <v>739728</v>
      </c>
      <c r="B152" s="379" t="s">
        <v>157</v>
      </c>
      <c r="C152" s="379" t="s">
        <v>460</v>
      </c>
      <c r="D152" s="380">
        <v>17.329999999999998</v>
      </c>
      <c r="E152" s="381">
        <v>44.5</v>
      </c>
      <c r="F152" s="381">
        <v>99</v>
      </c>
      <c r="G152" s="371"/>
      <c r="H152" s="382">
        <v>3</v>
      </c>
      <c r="I152" s="383" t="s">
        <v>624</v>
      </c>
      <c r="J152" s="373">
        <f t="shared" si="14"/>
        <v>3.3333333333333335</v>
      </c>
      <c r="K152" s="374" t="str">
        <f t="shared" si="15"/>
        <v>Slow Moving</v>
      </c>
      <c r="L152" s="373">
        <f t="shared" si="16"/>
        <v>90.566666666666677</v>
      </c>
      <c r="M152" s="375" t="str">
        <f t="shared" si="17"/>
        <v>Profitable</v>
      </c>
      <c r="N152" s="374" t="str">
        <f t="shared" si="18"/>
        <v>Slow Moving - Profitable</v>
      </c>
      <c r="O152" s="375" t="str">
        <f t="shared" si="19"/>
        <v>-</v>
      </c>
      <c r="P152" s="376" t="str">
        <f t="shared" si="20"/>
        <v xml:space="preserve"> - </v>
      </c>
      <c r="Q152" s="377"/>
      <c r="R152" s="384">
        <v>12</v>
      </c>
      <c r="S152" s="384">
        <v>10</v>
      </c>
      <c r="T152" s="384">
        <v>8</v>
      </c>
      <c r="U152" s="385">
        <v>12</v>
      </c>
      <c r="V152" s="385">
        <v>5</v>
      </c>
      <c r="W152" s="385">
        <v>1</v>
      </c>
      <c r="X152" s="385">
        <v>4</v>
      </c>
    </row>
    <row r="153" spans="1:24" x14ac:dyDescent="0.25">
      <c r="A153" s="378">
        <v>742244</v>
      </c>
      <c r="B153" s="379" t="s">
        <v>158</v>
      </c>
      <c r="C153" s="379" t="s">
        <v>461</v>
      </c>
      <c r="D153" s="380">
        <v>12.71</v>
      </c>
      <c r="E153" s="381">
        <v>29.5</v>
      </c>
      <c r="F153" s="381">
        <v>59</v>
      </c>
      <c r="G153" s="371"/>
      <c r="H153" s="382">
        <v>2</v>
      </c>
      <c r="I153" s="383" t="s">
        <v>624</v>
      </c>
      <c r="J153" s="373">
        <f t="shared" si="14"/>
        <v>0.33333333333333331</v>
      </c>
      <c r="K153" s="374" t="str">
        <f t="shared" si="15"/>
        <v>Non Moving</v>
      </c>
      <c r="L153" s="373">
        <f t="shared" si="16"/>
        <v>5.5966666666666658</v>
      </c>
      <c r="M153" s="375" t="str">
        <f t="shared" si="17"/>
        <v>Less Profitable</v>
      </c>
      <c r="N153" s="374" t="str">
        <f t="shared" si="18"/>
        <v>Non Moving - Less Profitable</v>
      </c>
      <c r="O153" s="375" t="str">
        <f t="shared" si="19"/>
        <v>Buying Price</v>
      </c>
      <c r="P153" s="376" t="str">
        <f t="shared" si="20"/>
        <v xml:space="preserve"> - </v>
      </c>
      <c r="Q153" s="377"/>
      <c r="R153" s="384">
        <v>1</v>
      </c>
      <c r="S153" s="384">
        <v>3</v>
      </c>
      <c r="T153" s="384">
        <v>1</v>
      </c>
      <c r="U153" s="385">
        <v>2</v>
      </c>
      <c r="V153" s="385">
        <v>0</v>
      </c>
      <c r="W153" s="385">
        <v>1</v>
      </c>
      <c r="X153" s="385">
        <v>0</v>
      </c>
    </row>
    <row r="154" spans="1:24" x14ac:dyDescent="0.25">
      <c r="A154" s="378">
        <v>742245</v>
      </c>
      <c r="B154" s="379" t="s">
        <v>159</v>
      </c>
      <c r="C154" s="379" t="s">
        <v>462</v>
      </c>
      <c r="D154" s="380">
        <v>12.309999999999997</v>
      </c>
      <c r="E154" s="381">
        <v>29.5</v>
      </c>
      <c r="F154" s="381">
        <v>59</v>
      </c>
      <c r="G154" s="371"/>
      <c r="H154" s="382">
        <v>0</v>
      </c>
      <c r="I154" s="383" t="s">
        <v>624</v>
      </c>
      <c r="J154" s="373" t="str">
        <f t="shared" si="14"/>
        <v xml:space="preserve"> No Stock</v>
      </c>
      <c r="K154" s="374" t="str">
        <f t="shared" si="15"/>
        <v>Run out of Stock</v>
      </c>
      <c r="L154" s="373">
        <f t="shared" si="16"/>
        <v>0</v>
      </c>
      <c r="M154" s="375" t="str">
        <f t="shared" si="17"/>
        <v>Less Profitable</v>
      </c>
      <c r="N154" s="374" t="str">
        <f t="shared" si="18"/>
        <v>Run out of Stock - Less Profitable</v>
      </c>
      <c r="O154" s="375" t="str">
        <f t="shared" si="19"/>
        <v>-</v>
      </c>
      <c r="P154" s="376" t="str">
        <f t="shared" si="20"/>
        <v>Stop Ordering</v>
      </c>
      <c r="Q154" s="377"/>
      <c r="R154" s="384">
        <v>0</v>
      </c>
      <c r="S154" s="384">
        <v>0</v>
      </c>
      <c r="T154" s="384">
        <v>0</v>
      </c>
      <c r="U154" s="385">
        <v>0</v>
      </c>
      <c r="V154" s="385">
        <v>0</v>
      </c>
      <c r="W154" s="385">
        <v>0</v>
      </c>
      <c r="X154" s="385">
        <v>0</v>
      </c>
    </row>
    <row r="155" spans="1:24" x14ac:dyDescent="0.25">
      <c r="A155" s="378">
        <v>742247</v>
      </c>
      <c r="B155" s="379" t="s">
        <v>160</v>
      </c>
      <c r="C155" s="379" t="s">
        <v>463</v>
      </c>
      <c r="D155" s="380">
        <v>12.71</v>
      </c>
      <c r="E155" s="381">
        <v>29.5</v>
      </c>
      <c r="F155" s="381">
        <v>59</v>
      </c>
      <c r="G155" s="371"/>
      <c r="H155" s="382">
        <v>1</v>
      </c>
      <c r="I155" s="383" t="s">
        <v>624</v>
      </c>
      <c r="J155" s="373">
        <f t="shared" si="14"/>
        <v>1.3333333333333333</v>
      </c>
      <c r="K155" s="374" t="str">
        <f t="shared" si="15"/>
        <v>Slow Moving</v>
      </c>
      <c r="L155" s="373">
        <f t="shared" si="16"/>
        <v>22.386666666666663</v>
      </c>
      <c r="M155" s="375" t="str">
        <f t="shared" si="17"/>
        <v>Profitable</v>
      </c>
      <c r="N155" s="374" t="str">
        <f t="shared" si="18"/>
        <v>Slow Moving - Profitable</v>
      </c>
      <c r="O155" s="375" t="str">
        <f t="shared" si="19"/>
        <v>-</v>
      </c>
      <c r="P155" s="376" t="str">
        <f t="shared" si="20"/>
        <v xml:space="preserve"> - </v>
      </c>
      <c r="Q155" s="377"/>
      <c r="R155" s="384">
        <v>0</v>
      </c>
      <c r="S155" s="384">
        <v>1</v>
      </c>
      <c r="T155" s="384">
        <v>4</v>
      </c>
      <c r="U155" s="385">
        <v>3</v>
      </c>
      <c r="V155" s="385">
        <v>2</v>
      </c>
      <c r="W155" s="385">
        <v>2</v>
      </c>
      <c r="X155" s="385">
        <v>0</v>
      </c>
    </row>
    <row r="156" spans="1:24" x14ac:dyDescent="0.25">
      <c r="A156" s="378">
        <v>742248</v>
      </c>
      <c r="B156" s="379" t="s">
        <v>161</v>
      </c>
      <c r="C156" s="379" t="s">
        <v>464</v>
      </c>
      <c r="D156" s="380">
        <v>9.3133662145499425</v>
      </c>
      <c r="E156" s="381">
        <v>24.5</v>
      </c>
      <c r="F156" s="381">
        <v>49</v>
      </c>
      <c r="G156" s="371"/>
      <c r="H156" s="382">
        <v>73</v>
      </c>
      <c r="I156" s="383" t="s">
        <v>624</v>
      </c>
      <c r="J156" s="373">
        <f t="shared" si="14"/>
        <v>42.666666666666664</v>
      </c>
      <c r="K156" s="374" t="str">
        <f t="shared" si="15"/>
        <v>Fast Moving</v>
      </c>
      <c r="L156" s="373">
        <f t="shared" si="16"/>
        <v>647.96304151253571</v>
      </c>
      <c r="M156" s="375" t="str">
        <f t="shared" si="17"/>
        <v>Most Profitable</v>
      </c>
      <c r="N156" s="374" t="str">
        <f t="shared" si="18"/>
        <v>Fast Moving - Most Profitable</v>
      </c>
      <c r="O156" s="375" t="str">
        <f t="shared" si="19"/>
        <v>-</v>
      </c>
      <c r="P156" s="376" t="str">
        <f t="shared" si="20"/>
        <v>Profitable - Reorder</v>
      </c>
      <c r="Q156" s="377"/>
      <c r="R156" s="384">
        <v>55</v>
      </c>
      <c r="S156" s="384">
        <v>26</v>
      </c>
      <c r="T156" s="384">
        <v>36</v>
      </c>
      <c r="U156" s="385">
        <v>39</v>
      </c>
      <c r="V156" s="385">
        <v>44</v>
      </c>
      <c r="W156" s="385">
        <v>52</v>
      </c>
      <c r="X156" s="385">
        <v>32</v>
      </c>
    </row>
    <row r="157" spans="1:24" x14ac:dyDescent="0.25">
      <c r="A157" s="378">
        <v>742249</v>
      </c>
      <c r="B157" s="379" t="s">
        <v>162</v>
      </c>
      <c r="C157" s="379" t="s">
        <v>465</v>
      </c>
      <c r="D157" s="380">
        <v>21.039999999999992</v>
      </c>
      <c r="E157" s="381">
        <v>44.5</v>
      </c>
      <c r="F157" s="381">
        <v>99</v>
      </c>
      <c r="G157" s="371"/>
      <c r="H157" s="382">
        <v>26</v>
      </c>
      <c r="I157" s="383" t="s">
        <v>624</v>
      </c>
      <c r="J157" s="373">
        <f t="shared" si="14"/>
        <v>12.333333333333334</v>
      </c>
      <c r="K157" s="374" t="str">
        <f t="shared" si="15"/>
        <v>Fast Moving</v>
      </c>
      <c r="L157" s="373">
        <f t="shared" si="16"/>
        <v>289.34000000000009</v>
      </c>
      <c r="M157" s="375" t="str">
        <f t="shared" si="17"/>
        <v>Most Profitable</v>
      </c>
      <c r="N157" s="374" t="str">
        <f t="shared" si="18"/>
        <v>Fast Moving - Most Profitable</v>
      </c>
      <c r="O157" s="375" t="str">
        <f t="shared" si="19"/>
        <v>-</v>
      </c>
      <c r="P157" s="376" t="str">
        <f t="shared" si="20"/>
        <v>Profitable - Reorder</v>
      </c>
      <c r="Q157" s="377"/>
      <c r="R157" s="384">
        <v>27</v>
      </c>
      <c r="S157" s="384">
        <v>10</v>
      </c>
      <c r="T157" s="384">
        <v>7</v>
      </c>
      <c r="U157" s="385">
        <v>23</v>
      </c>
      <c r="V157" s="385">
        <v>10</v>
      </c>
      <c r="W157" s="385">
        <v>15</v>
      </c>
      <c r="X157" s="385">
        <v>12</v>
      </c>
    </row>
    <row r="158" spans="1:24" x14ac:dyDescent="0.25">
      <c r="A158" s="378">
        <v>742292</v>
      </c>
      <c r="B158" s="379" t="s">
        <v>163</v>
      </c>
      <c r="C158" s="379" t="s">
        <v>466</v>
      </c>
      <c r="D158" s="380">
        <v>14.434906542056074</v>
      </c>
      <c r="E158" s="381">
        <v>39.5</v>
      </c>
      <c r="F158" s="381">
        <v>79</v>
      </c>
      <c r="G158" s="371"/>
      <c r="H158" s="382">
        <v>0</v>
      </c>
      <c r="I158" s="383" t="s">
        <v>624</v>
      </c>
      <c r="J158" s="373" t="str">
        <f t="shared" si="14"/>
        <v xml:space="preserve"> No Stock</v>
      </c>
      <c r="K158" s="374" t="str">
        <f t="shared" si="15"/>
        <v>Run out of Stock</v>
      </c>
      <c r="L158" s="373">
        <f t="shared" si="16"/>
        <v>0</v>
      </c>
      <c r="M158" s="375" t="str">
        <f t="shared" si="17"/>
        <v>Less Profitable</v>
      </c>
      <c r="N158" s="374" t="str">
        <f t="shared" si="18"/>
        <v>Run out of Stock - Less Profitable</v>
      </c>
      <c r="O158" s="375" t="str">
        <f t="shared" si="19"/>
        <v>-</v>
      </c>
      <c r="P158" s="376" t="str">
        <f t="shared" si="20"/>
        <v>Stop Ordering</v>
      </c>
      <c r="Q158" s="377"/>
      <c r="R158" s="384">
        <v>7</v>
      </c>
      <c r="S158" s="384">
        <v>2</v>
      </c>
      <c r="T158" s="384">
        <v>4</v>
      </c>
      <c r="U158" s="385">
        <v>-1</v>
      </c>
      <c r="V158" s="385">
        <v>0</v>
      </c>
      <c r="W158" s="385">
        <v>0</v>
      </c>
      <c r="X158" s="385">
        <v>0</v>
      </c>
    </row>
    <row r="159" spans="1:24" x14ac:dyDescent="0.25">
      <c r="A159" s="378">
        <v>742293</v>
      </c>
      <c r="B159" s="379" t="s">
        <v>164</v>
      </c>
      <c r="C159" s="379" t="s">
        <v>467</v>
      </c>
      <c r="D159" s="380">
        <v>16.32</v>
      </c>
      <c r="E159" s="381">
        <v>44.5</v>
      </c>
      <c r="F159" s="381">
        <v>89</v>
      </c>
      <c r="G159" s="371"/>
      <c r="H159" s="382">
        <v>2</v>
      </c>
      <c r="I159" s="383" t="s">
        <v>624</v>
      </c>
      <c r="J159" s="373">
        <f t="shared" si="14"/>
        <v>0</v>
      </c>
      <c r="K159" s="374" t="str">
        <f t="shared" si="15"/>
        <v>Non Moving</v>
      </c>
      <c r="L159" s="373">
        <f t="shared" si="16"/>
        <v>0</v>
      </c>
      <c r="M159" s="375" t="str">
        <f t="shared" si="17"/>
        <v>Less Profitable</v>
      </c>
      <c r="N159" s="374" t="str">
        <f t="shared" si="18"/>
        <v>Non Moving - Less Profitable</v>
      </c>
      <c r="O159" s="375" t="str">
        <f t="shared" si="19"/>
        <v>Buying Price</v>
      </c>
      <c r="P159" s="376" t="str">
        <f t="shared" si="20"/>
        <v xml:space="preserve"> - </v>
      </c>
      <c r="Q159" s="377"/>
      <c r="R159" s="384">
        <v>2</v>
      </c>
      <c r="S159" s="384">
        <v>0</v>
      </c>
      <c r="T159" s="384">
        <v>1</v>
      </c>
      <c r="U159" s="385">
        <v>0</v>
      </c>
      <c r="V159" s="385">
        <v>0</v>
      </c>
      <c r="W159" s="385">
        <v>0</v>
      </c>
      <c r="X159" s="385">
        <v>0</v>
      </c>
    </row>
    <row r="160" spans="1:24" x14ac:dyDescent="0.25">
      <c r="A160" s="378">
        <v>742294</v>
      </c>
      <c r="B160" s="379" t="s">
        <v>165</v>
      </c>
      <c r="C160" s="379" t="s">
        <v>468</v>
      </c>
      <c r="D160" s="380">
        <v>38.140000000000015</v>
      </c>
      <c r="E160" s="381">
        <v>74.5</v>
      </c>
      <c r="F160" s="381">
        <v>159</v>
      </c>
      <c r="G160" s="371"/>
      <c r="H160" s="382">
        <v>2</v>
      </c>
      <c r="I160" s="383" t="s">
        <v>624</v>
      </c>
      <c r="J160" s="373">
        <f t="shared" si="14"/>
        <v>0</v>
      </c>
      <c r="K160" s="374" t="str">
        <f t="shared" si="15"/>
        <v>Non Moving</v>
      </c>
      <c r="L160" s="373">
        <f t="shared" si="16"/>
        <v>0</v>
      </c>
      <c r="M160" s="375" t="str">
        <f t="shared" si="17"/>
        <v>Less Profitable</v>
      </c>
      <c r="N160" s="374" t="str">
        <f t="shared" si="18"/>
        <v>Non Moving - Less Profitable</v>
      </c>
      <c r="O160" s="375" t="str">
        <f t="shared" si="19"/>
        <v>Buying Price</v>
      </c>
      <c r="P160" s="376" t="str">
        <f t="shared" si="20"/>
        <v xml:space="preserve"> - </v>
      </c>
      <c r="Q160" s="377"/>
      <c r="R160" s="384">
        <v>2</v>
      </c>
      <c r="S160" s="384">
        <v>1</v>
      </c>
      <c r="T160" s="384">
        <v>0</v>
      </c>
      <c r="U160" s="385">
        <v>0</v>
      </c>
      <c r="V160" s="385">
        <v>0</v>
      </c>
      <c r="W160" s="385">
        <v>0</v>
      </c>
      <c r="X160" s="385">
        <v>0</v>
      </c>
    </row>
    <row r="161" spans="1:24" x14ac:dyDescent="0.25">
      <c r="A161" s="378">
        <v>742295</v>
      </c>
      <c r="B161" s="379" t="s">
        <v>166</v>
      </c>
      <c r="C161" s="379" t="s">
        <v>469</v>
      </c>
      <c r="D161" s="380">
        <v>17.77999999999999</v>
      </c>
      <c r="E161" s="381">
        <v>39.5</v>
      </c>
      <c r="F161" s="381">
        <v>79</v>
      </c>
      <c r="G161" s="371"/>
      <c r="H161" s="382">
        <v>15</v>
      </c>
      <c r="I161" s="383" t="s">
        <v>624</v>
      </c>
      <c r="J161" s="373">
        <f t="shared" si="14"/>
        <v>8.3333333333333339</v>
      </c>
      <c r="K161" s="374" t="str">
        <f t="shared" si="15"/>
        <v>Fast Moving</v>
      </c>
      <c r="L161" s="373">
        <f t="shared" si="16"/>
        <v>181.00000000000009</v>
      </c>
      <c r="M161" s="375" t="str">
        <f t="shared" si="17"/>
        <v>Most Profitable</v>
      </c>
      <c r="N161" s="374" t="str">
        <f t="shared" si="18"/>
        <v>Fast Moving - Most Profitable</v>
      </c>
      <c r="O161" s="375" t="str">
        <f t="shared" si="19"/>
        <v>-</v>
      </c>
      <c r="P161" s="376" t="str">
        <f t="shared" si="20"/>
        <v>Profitable - Reorder</v>
      </c>
      <c r="Q161" s="377"/>
      <c r="R161" s="384">
        <v>11</v>
      </c>
      <c r="S161" s="384">
        <v>7</v>
      </c>
      <c r="T161" s="384">
        <v>2</v>
      </c>
      <c r="U161" s="385">
        <v>9</v>
      </c>
      <c r="V161" s="385">
        <v>16</v>
      </c>
      <c r="W161" s="385">
        <v>7</v>
      </c>
      <c r="X161" s="385">
        <v>2</v>
      </c>
    </row>
    <row r="162" spans="1:24" x14ac:dyDescent="0.25">
      <c r="A162" s="378">
        <v>742296</v>
      </c>
      <c r="B162" s="379" t="s">
        <v>167</v>
      </c>
      <c r="C162" s="379" t="s">
        <v>470</v>
      </c>
      <c r="D162" s="380">
        <v>17.770731707317079</v>
      </c>
      <c r="E162" s="381">
        <v>39.5</v>
      </c>
      <c r="F162" s="381">
        <v>79</v>
      </c>
      <c r="G162" s="371"/>
      <c r="H162" s="382">
        <v>24</v>
      </c>
      <c r="I162" s="383" t="s">
        <v>624</v>
      </c>
      <c r="J162" s="373">
        <f t="shared" si="14"/>
        <v>11.333333333333334</v>
      </c>
      <c r="K162" s="374" t="str">
        <f t="shared" si="15"/>
        <v>Fast Moving</v>
      </c>
      <c r="L162" s="373">
        <f t="shared" si="16"/>
        <v>246.26504065040646</v>
      </c>
      <c r="M162" s="375" t="str">
        <f t="shared" si="17"/>
        <v>Most Profitable</v>
      </c>
      <c r="N162" s="374" t="str">
        <f t="shared" si="18"/>
        <v>Fast Moving - Most Profitable</v>
      </c>
      <c r="O162" s="375" t="str">
        <f t="shared" si="19"/>
        <v>-</v>
      </c>
      <c r="P162" s="376" t="str">
        <f t="shared" si="20"/>
        <v>Profitable - Reorder</v>
      </c>
      <c r="Q162" s="377"/>
      <c r="R162" s="384">
        <v>10</v>
      </c>
      <c r="S162" s="384">
        <v>8</v>
      </c>
      <c r="T162" s="384">
        <v>9</v>
      </c>
      <c r="U162" s="385">
        <v>10</v>
      </c>
      <c r="V162" s="385">
        <v>18</v>
      </c>
      <c r="W162" s="385">
        <v>6</v>
      </c>
      <c r="X162" s="385">
        <v>10</v>
      </c>
    </row>
    <row r="163" spans="1:24" x14ac:dyDescent="0.25">
      <c r="A163" s="378">
        <v>742297</v>
      </c>
      <c r="B163" s="379" t="s">
        <v>168</v>
      </c>
      <c r="C163" s="379" t="s">
        <v>471</v>
      </c>
      <c r="D163" s="380">
        <v>63.54</v>
      </c>
      <c r="E163" s="381">
        <v>119.5</v>
      </c>
      <c r="F163" s="381">
        <v>249</v>
      </c>
      <c r="G163" s="371"/>
      <c r="H163" s="382">
        <v>0</v>
      </c>
      <c r="I163" s="383" t="s">
        <v>624</v>
      </c>
      <c r="J163" s="373" t="str">
        <f t="shared" si="14"/>
        <v xml:space="preserve"> No Stock</v>
      </c>
      <c r="K163" s="374" t="str">
        <f t="shared" si="15"/>
        <v>Run out of Stock</v>
      </c>
      <c r="L163" s="373">
        <f t="shared" si="16"/>
        <v>0</v>
      </c>
      <c r="M163" s="375" t="str">
        <f t="shared" si="17"/>
        <v>Less Profitable</v>
      </c>
      <c r="N163" s="374" t="str">
        <f t="shared" si="18"/>
        <v>Run out of Stock - Less Profitable</v>
      </c>
      <c r="O163" s="375" t="str">
        <f t="shared" si="19"/>
        <v>-</v>
      </c>
      <c r="P163" s="376" t="str">
        <f t="shared" si="20"/>
        <v>Stop Ordering</v>
      </c>
      <c r="Q163" s="377"/>
      <c r="R163" s="384">
        <v>3</v>
      </c>
      <c r="S163" s="384">
        <v>1</v>
      </c>
      <c r="T163" s="384">
        <v>1</v>
      </c>
      <c r="U163" s="385">
        <v>2</v>
      </c>
      <c r="V163" s="385">
        <v>0</v>
      </c>
      <c r="W163" s="385">
        <v>0</v>
      </c>
      <c r="X163" s="385">
        <v>0</v>
      </c>
    </row>
    <row r="164" spans="1:24" x14ac:dyDescent="0.25">
      <c r="A164" s="378">
        <v>742298</v>
      </c>
      <c r="B164" s="379" t="s">
        <v>169</v>
      </c>
      <c r="C164" s="379" t="s">
        <v>472</v>
      </c>
      <c r="D164" s="380">
        <v>46.776027397260265</v>
      </c>
      <c r="E164" s="381">
        <v>89.5</v>
      </c>
      <c r="F164" s="381">
        <v>189</v>
      </c>
      <c r="G164" s="371"/>
      <c r="H164" s="382">
        <v>0</v>
      </c>
      <c r="I164" s="383" t="s">
        <v>624</v>
      </c>
      <c r="J164" s="373" t="str">
        <f t="shared" si="14"/>
        <v xml:space="preserve"> No Stock</v>
      </c>
      <c r="K164" s="374" t="str">
        <f t="shared" si="15"/>
        <v>Run out of Stock</v>
      </c>
      <c r="L164" s="373">
        <f t="shared" si="16"/>
        <v>0</v>
      </c>
      <c r="M164" s="375" t="str">
        <f t="shared" si="17"/>
        <v>Less Profitable</v>
      </c>
      <c r="N164" s="374" t="str">
        <f t="shared" si="18"/>
        <v>Run out of Stock - Less Profitable</v>
      </c>
      <c r="O164" s="375" t="str">
        <f t="shared" si="19"/>
        <v>-</v>
      </c>
      <c r="P164" s="376" t="str">
        <f t="shared" si="20"/>
        <v>Stop Ordering</v>
      </c>
      <c r="Q164" s="377"/>
      <c r="R164" s="384">
        <v>5</v>
      </c>
      <c r="S164" s="384">
        <v>2</v>
      </c>
      <c r="T164" s="384">
        <v>0</v>
      </c>
      <c r="U164" s="385">
        <v>0</v>
      </c>
      <c r="V164" s="385">
        <v>0</v>
      </c>
      <c r="W164" s="385">
        <v>0</v>
      </c>
      <c r="X164" s="385">
        <v>0</v>
      </c>
    </row>
    <row r="165" spans="1:24" x14ac:dyDescent="0.25">
      <c r="A165" s="378">
        <v>742300</v>
      </c>
      <c r="B165" s="379" t="s">
        <v>170</v>
      </c>
      <c r="C165" s="379" t="s">
        <v>473</v>
      </c>
      <c r="D165" s="380">
        <v>14.474971098265899</v>
      </c>
      <c r="E165" s="381">
        <v>29.5</v>
      </c>
      <c r="F165" s="381">
        <v>59</v>
      </c>
      <c r="G165" s="371"/>
      <c r="H165" s="382">
        <v>12</v>
      </c>
      <c r="I165" s="383" t="s">
        <v>624</v>
      </c>
      <c r="J165" s="373">
        <f t="shared" si="14"/>
        <v>8</v>
      </c>
      <c r="K165" s="374" t="str">
        <f t="shared" si="15"/>
        <v>Slow Moving</v>
      </c>
      <c r="L165" s="373">
        <f t="shared" si="16"/>
        <v>120.20023121387281</v>
      </c>
      <c r="M165" s="375" t="str">
        <f t="shared" si="17"/>
        <v>Profitable</v>
      </c>
      <c r="N165" s="374" t="str">
        <f t="shared" si="18"/>
        <v>Slow Moving - Profitable</v>
      </c>
      <c r="O165" s="375" t="str">
        <f t="shared" si="19"/>
        <v>-</v>
      </c>
      <c r="P165" s="376" t="str">
        <f t="shared" si="20"/>
        <v xml:space="preserve"> - </v>
      </c>
      <c r="Q165" s="377"/>
      <c r="R165" s="384">
        <v>12</v>
      </c>
      <c r="S165" s="384">
        <v>9</v>
      </c>
      <c r="T165" s="384">
        <v>18</v>
      </c>
      <c r="U165" s="385">
        <v>18</v>
      </c>
      <c r="V165" s="385">
        <v>15</v>
      </c>
      <c r="W165" s="385">
        <v>7</v>
      </c>
      <c r="X165" s="385">
        <v>2</v>
      </c>
    </row>
    <row r="166" spans="1:24" x14ac:dyDescent="0.25">
      <c r="A166" s="378">
        <v>742301</v>
      </c>
      <c r="B166" s="379" t="s">
        <v>171</v>
      </c>
      <c r="C166" s="379" t="s">
        <v>474</v>
      </c>
      <c r="D166" s="380">
        <v>45</v>
      </c>
      <c r="E166" s="381">
        <v>94.5</v>
      </c>
      <c r="F166" s="381">
        <v>199</v>
      </c>
      <c r="G166" s="371"/>
      <c r="H166" s="382">
        <v>0</v>
      </c>
      <c r="I166" s="383" t="s">
        <v>624</v>
      </c>
      <c r="J166" s="373" t="str">
        <f t="shared" si="14"/>
        <v xml:space="preserve"> No Stock</v>
      </c>
      <c r="K166" s="374" t="str">
        <f t="shared" si="15"/>
        <v>Run out of Stock</v>
      </c>
      <c r="L166" s="373">
        <f t="shared" si="16"/>
        <v>0</v>
      </c>
      <c r="M166" s="375" t="str">
        <f t="shared" si="17"/>
        <v>Less Profitable</v>
      </c>
      <c r="N166" s="374" t="str">
        <f t="shared" si="18"/>
        <v>Run out of Stock - Less Profitable</v>
      </c>
      <c r="O166" s="375" t="str">
        <f t="shared" si="19"/>
        <v>-</v>
      </c>
      <c r="P166" s="376" t="str">
        <f t="shared" si="20"/>
        <v>Stop Ordering</v>
      </c>
      <c r="Q166" s="377"/>
      <c r="R166" s="384">
        <v>34</v>
      </c>
      <c r="S166" s="384">
        <v>9</v>
      </c>
      <c r="T166" s="384">
        <v>0</v>
      </c>
      <c r="U166" s="385">
        <v>0</v>
      </c>
      <c r="V166" s="385">
        <v>0</v>
      </c>
      <c r="W166" s="385">
        <v>0</v>
      </c>
      <c r="X166" s="385">
        <v>0</v>
      </c>
    </row>
    <row r="167" spans="1:24" x14ac:dyDescent="0.25">
      <c r="A167" s="378">
        <v>743939</v>
      </c>
      <c r="B167" s="379" t="s">
        <v>172</v>
      </c>
      <c r="C167" s="379" t="s">
        <v>475</v>
      </c>
      <c r="D167" s="380">
        <v>76</v>
      </c>
      <c r="E167" s="381">
        <v>140</v>
      </c>
      <c r="F167" s="381">
        <v>289</v>
      </c>
      <c r="G167" s="371"/>
      <c r="H167" s="382">
        <v>6</v>
      </c>
      <c r="I167" s="383" t="s">
        <v>624</v>
      </c>
      <c r="J167" s="373">
        <f t="shared" si="14"/>
        <v>4.666666666666667</v>
      </c>
      <c r="K167" s="374" t="str">
        <f t="shared" si="15"/>
        <v>Slow Moving</v>
      </c>
      <c r="L167" s="373">
        <f t="shared" si="16"/>
        <v>298.66666666666669</v>
      </c>
      <c r="M167" s="375" t="str">
        <f t="shared" si="17"/>
        <v>Most Profitable</v>
      </c>
      <c r="N167" s="374" t="str">
        <f t="shared" si="18"/>
        <v>Slow Moving - Most Profitable</v>
      </c>
      <c r="O167" s="375" t="str">
        <f t="shared" si="19"/>
        <v>-</v>
      </c>
      <c r="P167" s="376" t="str">
        <f t="shared" si="20"/>
        <v xml:space="preserve"> - </v>
      </c>
      <c r="Q167" s="377"/>
      <c r="R167" s="384">
        <v>23</v>
      </c>
      <c r="S167" s="384">
        <v>5</v>
      </c>
      <c r="T167" s="384">
        <v>9</v>
      </c>
      <c r="U167" s="386">
        <v>9</v>
      </c>
      <c r="V167" s="385">
        <v>6</v>
      </c>
      <c r="W167" s="385">
        <v>6</v>
      </c>
      <c r="X167" s="385">
        <v>2</v>
      </c>
    </row>
    <row r="168" spans="1:24" x14ac:dyDescent="0.25">
      <c r="A168" s="378">
        <v>743940</v>
      </c>
      <c r="B168" s="379" t="s">
        <v>173</v>
      </c>
      <c r="C168" s="379" t="s">
        <v>476</v>
      </c>
      <c r="D168" s="380">
        <v>76</v>
      </c>
      <c r="E168" s="381">
        <v>140</v>
      </c>
      <c r="F168" s="381">
        <v>289</v>
      </c>
      <c r="G168" s="371"/>
      <c r="H168" s="382">
        <v>0</v>
      </c>
      <c r="I168" s="383" t="s">
        <v>624</v>
      </c>
      <c r="J168" s="373" t="str">
        <f t="shared" si="14"/>
        <v xml:space="preserve"> No Stock</v>
      </c>
      <c r="K168" s="374" t="str">
        <f t="shared" si="15"/>
        <v>Run out of Stock</v>
      </c>
      <c r="L168" s="373">
        <f t="shared" si="16"/>
        <v>64</v>
      </c>
      <c r="M168" s="375" t="str">
        <f t="shared" si="17"/>
        <v>Profitable</v>
      </c>
      <c r="N168" s="374" t="str">
        <f t="shared" si="18"/>
        <v>Run out of Stock - Profitable</v>
      </c>
      <c r="O168" s="375" t="str">
        <f t="shared" si="19"/>
        <v>-</v>
      </c>
      <c r="P168" s="376" t="str">
        <f t="shared" si="20"/>
        <v xml:space="preserve"> - </v>
      </c>
      <c r="Q168" s="377"/>
      <c r="R168" s="384">
        <v>14</v>
      </c>
      <c r="S168" s="384">
        <v>9</v>
      </c>
      <c r="T168" s="384">
        <v>5</v>
      </c>
      <c r="U168" s="386">
        <v>2</v>
      </c>
      <c r="V168" s="385">
        <v>3</v>
      </c>
      <c r="W168" s="385">
        <v>0</v>
      </c>
      <c r="X168" s="385">
        <v>0</v>
      </c>
    </row>
    <row r="169" spans="1:24" x14ac:dyDescent="0.25">
      <c r="A169" s="378">
        <v>743943</v>
      </c>
      <c r="B169" s="379" t="s">
        <v>174</v>
      </c>
      <c r="C169" s="379" t="s">
        <v>477</v>
      </c>
      <c r="D169" s="380">
        <v>27.24</v>
      </c>
      <c r="E169" s="381">
        <v>49.5</v>
      </c>
      <c r="F169" s="381">
        <v>99</v>
      </c>
      <c r="G169" s="371"/>
      <c r="H169" s="382">
        <v>5</v>
      </c>
      <c r="I169" s="383" t="s">
        <v>624</v>
      </c>
      <c r="J169" s="373">
        <f t="shared" si="14"/>
        <v>0</v>
      </c>
      <c r="K169" s="374" t="str">
        <f t="shared" si="15"/>
        <v>Non Moving</v>
      </c>
      <c r="L169" s="373">
        <f t="shared" si="16"/>
        <v>0</v>
      </c>
      <c r="M169" s="375" t="str">
        <f t="shared" si="17"/>
        <v>Less Profitable</v>
      </c>
      <c r="N169" s="374" t="str">
        <f t="shared" si="18"/>
        <v>Non Moving - Less Profitable</v>
      </c>
      <c r="O169" s="375" t="str">
        <f t="shared" si="19"/>
        <v>Buying Price</v>
      </c>
      <c r="P169" s="376" t="str">
        <f t="shared" si="20"/>
        <v xml:space="preserve"> - </v>
      </c>
      <c r="Q169" s="377"/>
      <c r="R169" s="384">
        <v>0</v>
      </c>
      <c r="S169" s="384">
        <v>1</v>
      </c>
      <c r="T169" s="384">
        <v>0</v>
      </c>
      <c r="U169" s="386">
        <v>0</v>
      </c>
      <c r="V169" s="385">
        <v>0</v>
      </c>
      <c r="W169" s="385">
        <v>0</v>
      </c>
      <c r="X169" s="385">
        <v>0</v>
      </c>
    </row>
    <row r="170" spans="1:24" x14ac:dyDescent="0.25">
      <c r="A170" s="378">
        <v>743945</v>
      </c>
      <c r="B170" s="379" t="s">
        <v>175</v>
      </c>
      <c r="C170" s="379" t="s">
        <v>478</v>
      </c>
      <c r="D170" s="380">
        <v>26.99</v>
      </c>
      <c r="E170" s="381">
        <v>49.5</v>
      </c>
      <c r="F170" s="381">
        <v>99</v>
      </c>
      <c r="G170" s="371"/>
      <c r="H170" s="382">
        <v>0</v>
      </c>
      <c r="I170" s="383" t="s">
        <v>624</v>
      </c>
      <c r="J170" s="373" t="str">
        <f t="shared" si="14"/>
        <v xml:space="preserve"> No Stock</v>
      </c>
      <c r="K170" s="374" t="str">
        <f t="shared" si="15"/>
        <v>Run out of Stock</v>
      </c>
      <c r="L170" s="373">
        <f t="shared" si="16"/>
        <v>0</v>
      </c>
      <c r="M170" s="375" t="str">
        <f t="shared" si="17"/>
        <v>Less Profitable</v>
      </c>
      <c r="N170" s="374" t="str">
        <f t="shared" si="18"/>
        <v>Run out of Stock - Less Profitable</v>
      </c>
      <c r="O170" s="375" t="str">
        <f t="shared" si="19"/>
        <v>-</v>
      </c>
      <c r="P170" s="376" t="str">
        <f t="shared" si="20"/>
        <v>Stop Ordering</v>
      </c>
      <c r="Q170" s="377"/>
      <c r="R170" s="384">
        <v>0</v>
      </c>
      <c r="S170" s="384">
        <v>0</v>
      </c>
      <c r="T170" s="384">
        <v>0</v>
      </c>
      <c r="U170" s="386">
        <v>0</v>
      </c>
      <c r="V170" s="385">
        <v>0</v>
      </c>
      <c r="W170" s="385">
        <v>0</v>
      </c>
      <c r="X170" s="385">
        <v>0</v>
      </c>
    </row>
    <row r="171" spans="1:24" x14ac:dyDescent="0.25">
      <c r="A171" s="378">
        <v>743947</v>
      </c>
      <c r="B171" s="379" t="s">
        <v>176</v>
      </c>
      <c r="C171" s="379" t="s">
        <v>479</v>
      </c>
      <c r="D171" s="380">
        <v>27.24</v>
      </c>
      <c r="E171" s="381">
        <v>49.5</v>
      </c>
      <c r="F171" s="381">
        <v>99</v>
      </c>
      <c r="G171" s="371"/>
      <c r="H171" s="382">
        <v>0</v>
      </c>
      <c r="I171" s="383" t="s">
        <v>624</v>
      </c>
      <c r="J171" s="373" t="str">
        <f t="shared" si="14"/>
        <v xml:space="preserve"> No Stock</v>
      </c>
      <c r="K171" s="374" t="str">
        <f t="shared" si="15"/>
        <v>Run out of Stock</v>
      </c>
      <c r="L171" s="373">
        <f t="shared" si="16"/>
        <v>0</v>
      </c>
      <c r="M171" s="375" t="str">
        <f t="shared" si="17"/>
        <v>Less Profitable</v>
      </c>
      <c r="N171" s="374" t="str">
        <f t="shared" si="18"/>
        <v>Run out of Stock - Less Profitable</v>
      </c>
      <c r="O171" s="375" t="str">
        <f t="shared" si="19"/>
        <v>-</v>
      </c>
      <c r="P171" s="376" t="str">
        <f t="shared" si="20"/>
        <v>Stop Ordering</v>
      </c>
      <c r="Q171" s="377"/>
      <c r="R171" s="384">
        <v>0</v>
      </c>
      <c r="S171" s="384">
        <v>0</v>
      </c>
      <c r="T171" s="384">
        <v>0</v>
      </c>
      <c r="U171" s="386">
        <v>0</v>
      </c>
      <c r="V171" s="385">
        <v>0</v>
      </c>
      <c r="W171" s="385">
        <v>0</v>
      </c>
      <c r="X171" s="385">
        <v>0</v>
      </c>
    </row>
    <row r="172" spans="1:24" x14ac:dyDescent="0.25">
      <c r="A172" s="378">
        <v>743948</v>
      </c>
      <c r="B172" s="379" t="s">
        <v>177</v>
      </c>
      <c r="C172" s="379" t="s">
        <v>480</v>
      </c>
      <c r="D172" s="380">
        <v>0</v>
      </c>
      <c r="E172" s="381">
        <v>79.5</v>
      </c>
      <c r="F172" s="381">
        <v>169</v>
      </c>
      <c r="G172" s="371"/>
      <c r="H172" s="382">
        <v>0</v>
      </c>
      <c r="I172" s="383" t="s">
        <v>624</v>
      </c>
      <c r="J172" s="373" t="str">
        <f t="shared" si="14"/>
        <v xml:space="preserve"> No Stock</v>
      </c>
      <c r="K172" s="374" t="str">
        <f t="shared" si="15"/>
        <v>Run out of Stock</v>
      </c>
      <c r="L172" s="373">
        <f t="shared" si="16"/>
        <v>0</v>
      </c>
      <c r="M172" s="375" t="str">
        <f t="shared" si="17"/>
        <v>Less Profitable</v>
      </c>
      <c r="N172" s="374" t="str">
        <f t="shared" si="18"/>
        <v>Run out of Stock - Less Profitable</v>
      </c>
      <c r="O172" s="375" t="str">
        <f t="shared" si="19"/>
        <v>-</v>
      </c>
      <c r="P172" s="376" t="str">
        <f t="shared" si="20"/>
        <v>Stop Ordering</v>
      </c>
      <c r="Q172" s="377"/>
      <c r="R172" s="384">
        <v>0</v>
      </c>
      <c r="S172" s="384">
        <v>0</v>
      </c>
      <c r="T172" s="384">
        <v>0</v>
      </c>
      <c r="U172" s="386">
        <v>0</v>
      </c>
      <c r="V172" s="385">
        <v>0</v>
      </c>
      <c r="W172" s="385">
        <v>0</v>
      </c>
      <c r="X172" s="385">
        <v>0</v>
      </c>
    </row>
    <row r="173" spans="1:24" x14ac:dyDescent="0.25">
      <c r="A173" s="378">
        <v>743953</v>
      </c>
      <c r="B173" s="379" t="s">
        <v>178</v>
      </c>
      <c r="C173" s="379" t="s">
        <v>481</v>
      </c>
      <c r="D173" s="380">
        <v>11.700000000000045</v>
      </c>
      <c r="E173" s="381">
        <v>34.5</v>
      </c>
      <c r="F173" s="381">
        <v>69</v>
      </c>
      <c r="G173" s="371"/>
      <c r="H173" s="382">
        <v>4</v>
      </c>
      <c r="I173" s="383" t="s">
        <v>624</v>
      </c>
      <c r="J173" s="373">
        <f t="shared" si="14"/>
        <v>7.333333333333333</v>
      </c>
      <c r="K173" s="374" t="str">
        <f t="shared" si="15"/>
        <v>Slow Moving</v>
      </c>
      <c r="L173" s="373">
        <f t="shared" si="16"/>
        <v>167.19999999999965</v>
      </c>
      <c r="M173" s="375" t="str">
        <f t="shared" si="17"/>
        <v>Most Profitable</v>
      </c>
      <c r="N173" s="374" t="str">
        <f t="shared" si="18"/>
        <v>Slow Moving - Most Profitable</v>
      </c>
      <c r="O173" s="375" t="str">
        <f t="shared" si="19"/>
        <v>-</v>
      </c>
      <c r="P173" s="376" t="str">
        <f t="shared" si="20"/>
        <v xml:space="preserve"> - </v>
      </c>
      <c r="Q173" s="377"/>
      <c r="R173" s="384">
        <v>16</v>
      </c>
      <c r="S173" s="384">
        <v>18</v>
      </c>
      <c r="T173" s="384">
        <v>24</v>
      </c>
      <c r="U173" s="386">
        <v>26</v>
      </c>
      <c r="V173" s="385">
        <v>17</v>
      </c>
      <c r="W173" s="385">
        <v>4</v>
      </c>
      <c r="X173" s="385">
        <v>1</v>
      </c>
    </row>
    <row r="174" spans="1:24" x14ac:dyDescent="0.25">
      <c r="A174" s="378">
        <v>743955</v>
      </c>
      <c r="B174" s="379" t="s">
        <v>179</v>
      </c>
      <c r="C174" s="379" t="s">
        <v>482</v>
      </c>
      <c r="D174" s="380">
        <v>12.379999999999997</v>
      </c>
      <c r="E174" s="381">
        <v>34.5</v>
      </c>
      <c r="F174" s="381">
        <v>69</v>
      </c>
      <c r="G174" s="371"/>
      <c r="H174" s="382">
        <v>8</v>
      </c>
      <c r="I174" s="383" t="s">
        <v>624</v>
      </c>
      <c r="J174" s="373">
        <f t="shared" si="14"/>
        <v>6</v>
      </c>
      <c r="K174" s="374" t="str">
        <f t="shared" si="15"/>
        <v>Slow Moving</v>
      </c>
      <c r="L174" s="373">
        <f t="shared" si="16"/>
        <v>132.72000000000003</v>
      </c>
      <c r="M174" s="375" t="str">
        <f t="shared" si="17"/>
        <v>Most Profitable</v>
      </c>
      <c r="N174" s="374" t="str">
        <f t="shared" si="18"/>
        <v>Slow Moving - Most Profitable</v>
      </c>
      <c r="O174" s="375" t="str">
        <f t="shared" si="19"/>
        <v>-</v>
      </c>
      <c r="P174" s="376" t="str">
        <f t="shared" si="20"/>
        <v xml:space="preserve"> - </v>
      </c>
      <c r="Q174" s="377"/>
      <c r="R174" s="384">
        <v>15</v>
      </c>
      <c r="S174" s="384">
        <v>7</v>
      </c>
      <c r="T174" s="384">
        <v>9</v>
      </c>
      <c r="U174" s="386">
        <v>11</v>
      </c>
      <c r="V174" s="385">
        <v>8</v>
      </c>
      <c r="W174" s="385">
        <v>5</v>
      </c>
      <c r="X174" s="385">
        <v>5</v>
      </c>
    </row>
    <row r="175" spans="1:24" x14ac:dyDescent="0.25">
      <c r="A175" s="378">
        <v>743956</v>
      </c>
      <c r="B175" s="379" t="s">
        <v>180</v>
      </c>
      <c r="C175" s="379" t="s">
        <v>483</v>
      </c>
      <c r="D175" s="380">
        <v>12.679999999999998</v>
      </c>
      <c r="E175" s="381">
        <v>34.5</v>
      </c>
      <c r="F175" s="381">
        <v>69</v>
      </c>
      <c r="G175" s="371"/>
      <c r="H175" s="382">
        <v>3</v>
      </c>
      <c r="I175" s="383" t="s">
        <v>624</v>
      </c>
      <c r="J175" s="373">
        <f t="shared" si="14"/>
        <v>5</v>
      </c>
      <c r="K175" s="374" t="str">
        <f t="shared" si="15"/>
        <v>Slow Moving</v>
      </c>
      <c r="L175" s="373">
        <f t="shared" si="16"/>
        <v>109.1</v>
      </c>
      <c r="M175" s="375" t="str">
        <f t="shared" si="17"/>
        <v>Profitable</v>
      </c>
      <c r="N175" s="374" t="str">
        <f t="shared" si="18"/>
        <v>Slow Moving - Profitable</v>
      </c>
      <c r="O175" s="375" t="str">
        <f t="shared" si="19"/>
        <v>-</v>
      </c>
      <c r="P175" s="376" t="str">
        <f t="shared" si="20"/>
        <v xml:space="preserve"> - </v>
      </c>
      <c r="Q175" s="377"/>
      <c r="R175" s="384">
        <v>16</v>
      </c>
      <c r="S175" s="384">
        <v>5</v>
      </c>
      <c r="T175" s="384">
        <v>15</v>
      </c>
      <c r="U175" s="386">
        <v>12</v>
      </c>
      <c r="V175" s="385">
        <v>13</v>
      </c>
      <c r="W175" s="385">
        <v>2</v>
      </c>
      <c r="X175" s="385">
        <v>0</v>
      </c>
    </row>
    <row r="176" spans="1:24" x14ac:dyDescent="0.25">
      <c r="A176" s="378">
        <v>743958</v>
      </c>
      <c r="B176" s="379" t="s">
        <v>181</v>
      </c>
      <c r="C176" s="379" t="s">
        <v>484</v>
      </c>
      <c r="D176" s="380">
        <v>12.38</v>
      </c>
      <c r="E176" s="381">
        <v>34.5</v>
      </c>
      <c r="F176" s="381">
        <v>69</v>
      </c>
      <c r="G176" s="371"/>
      <c r="H176" s="382">
        <v>7</v>
      </c>
      <c r="I176" s="383" t="s">
        <v>624</v>
      </c>
      <c r="J176" s="373">
        <f t="shared" si="14"/>
        <v>3</v>
      </c>
      <c r="K176" s="374" t="str">
        <f t="shared" si="15"/>
        <v>Slow Moving</v>
      </c>
      <c r="L176" s="373">
        <f t="shared" si="16"/>
        <v>66.359999999999985</v>
      </c>
      <c r="M176" s="375" t="str">
        <f t="shared" si="17"/>
        <v>Profitable</v>
      </c>
      <c r="N176" s="374" t="str">
        <f t="shared" si="18"/>
        <v>Slow Moving - Profitable</v>
      </c>
      <c r="O176" s="375" t="str">
        <f t="shared" si="19"/>
        <v>-</v>
      </c>
      <c r="P176" s="376" t="str">
        <f t="shared" si="20"/>
        <v xml:space="preserve"> - </v>
      </c>
      <c r="Q176" s="377"/>
      <c r="R176" s="384">
        <v>10</v>
      </c>
      <c r="S176" s="384">
        <v>5</v>
      </c>
      <c r="T176" s="384">
        <v>9</v>
      </c>
      <c r="U176" s="386">
        <v>5</v>
      </c>
      <c r="V176" s="385">
        <v>3</v>
      </c>
      <c r="W176" s="385">
        <v>3</v>
      </c>
      <c r="X176" s="385">
        <v>3</v>
      </c>
    </row>
    <row r="177" spans="1:24" x14ac:dyDescent="0.25">
      <c r="A177" s="378">
        <v>743960</v>
      </c>
      <c r="B177" s="379" t="s">
        <v>182</v>
      </c>
      <c r="C177" s="379" t="s">
        <v>485</v>
      </c>
      <c r="D177" s="380">
        <v>11.99000000000002</v>
      </c>
      <c r="E177" s="381">
        <v>34.5</v>
      </c>
      <c r="F177" s="381">
        <v>69</v>
      </c>
      <c r="G177" s="371"/>
      <c r="H177" s="382">
        <v>6</v>
      </c>
      <c r="I177" s="383" t="s">
        <v>624</v>
      </c>
      <c r="J177" s="373">
        <f t="shared" si="14"/>
        <v>6.333333333333333</v>
      </c>
      <c r="K177" s="374" t="str">
        <f t="shared" si="15"/>
        <v>Slow Moving</v>
      </c>
      <c r="L177" s="373">
        <f t="shared" si="16"/>
        <v>142.56333333333319</v>
      </c>
      <c r="M177" s="375" t="str">
        <f t="shared" si="17"/>
        <v>Most Profitable</v>
      </c>
      <c r="N177" s="374" t="str">
        <f t="shared" si="18"/>
        <v>Slow Moving - Most Profitable</v>
      </c>
      <c r="O177" s="375" t="str">
        <f t="shared" si="19"/>
        <v>-</v>
      </c>
      <c r="P177" s="376" t="str">
        <f t="shared" si="20"/>
        <v xml:space="preserve"> - </v>
      </c>
      <c r="Q177" s="377"/>
      <c r="R177" s="384">
        <v>11</v>
      </c>
      <c r="S177" s="384">
        <v>12</v>
      </c>
      <c r="T177" s="384">
        <v>11</v>
      </c>
      <c r="U177" s="386">
        <v>8</v>
      </c>
      <c r="V177" s="385">
        <v>9</v>
      </c>
      <c r="W177" s="385">
        <v>8</v>
      </c>
      <c r="X177" s="385">
        <v>2</v>
      </c>
    </row>
    <row r="178" spans="1:24" x14ac:dyDescent="0.25">
      <c r="A178" s="378">
        <v>743961</v>
      </c>
      <c r="B178" s="379" t="s">
        <v>183</v>
      </c>
      <c r="C178" s="379" t="s">
        <v>486</v>
      </c>
      <c r="D178" s="380">
        <v>11.99</v>
      </c>
      <c r="E178" s="381">
        <v>34.5</v>
      </c>
      <c r="F178" s="381">
        <v>69</v>
      </c>
      <c r="G178" s="371"/>
      <c r="H178" s="382">
        <v>1</v>
      </c>
      <c r="I178" s="383" t="s">
        <v>624</v>
      </c>
      <c r="J178" s="373">
        <f t="shared" si="14"/>
        <v>0.66666666666666663</v>
      </c>
      <c r="K178" s="374" t="str">
        <f t="shared" si="15"/>
        <v>Non Moving</v>
      </c>
      <c r="L178" s="373">
        <f t="shared" si="16"/>
        <v>15.006666666666664</v>
      </c>
      <c r="M178" s="375" t="str">
        <f t="shared" si="17"/>
        <v>Profitable</v>
      </c>
      <c r="N178" s="374" t="str">
        <f t="shared" si="18"/>
        <v>Non Moving - Profitable</v>
      </c>
      <c r="O178" s="375" t="str">
        <f t="shared" si="19"/>
        <v>Buying Price</v>
      </c>
      <c r="P178" s="376" t="str">
        <f t="shared" si="20"/>
        <v xml:space="preserve"> - </v>
      </c>
      <c r="Q178" s="377"/>
      <c r="R178" s="384">
        <v>3</v>
      </c>
      <c r="S178" s="384">
        <v>5</v>
      </c>
      <c r="T178" s="384">
        <v>1</v>
      </c>
      <c r="U178" s="386">
        <v>3</v>
      </c>
      <c r="V178" s="385">
        <v>1</v>
      </c>
      <c r="W178" s="385">
        <v>0</v>
      </c>
      <c r="X178" s="385">
        <v>1</v>
      </c>
    </row>
    <row r="179" spans="1:24" x14ac:dyDescent="0.25">
      <c r="A179" s="378">
        <v>743963</v>
      </c>
      <c r="B179" s="379" t="s">
        <v>184</v>
      </c>
      <c r="C179" s="379" t="s">
        <v>487</v>
      </c>
      <c r="D179" s="380">
        <v>11.99</v>
      </c>
      <c r="E179" s="381">
        <v>34.5</v>
      </c>
      <c r="F179" s="381">
        <v>69</v>
      </c>
      <c r="G179" s="371"/>
      <c r="H179" s="382">
        <v>0</v>
      </c>
      <c r="I179" s="383" t="s">
        <v>624</v>
      </c>
      <c r="J179" s="373" t="str">
        <f t="shared" si="14"/>
        <v xml:space="preserve"> No Stock</v>
      </c>
      <c r="K179" s="374" t="str">
        <f t="shared" si="15"/>
        <v>Run out of Stock</v>
      </c>
      <c r="L179" s="373">
        <f t="shared" si="16"/>
        <v>22.509999999999998</v>
      </c>
      <c r="M179" s="375" t="str">
        <f t="shared" si="17"/>
        <v>Profitable</v>
      </c>
      <c r="N179" s="374" t="str">
        <f t="shared" si="18"/>
        <v>Run out of Stock - Profitable</v>
      </c>
      <c r="O179" s="375" t="str">
        <f t="shared" si="19"/>
        <v>-</v>
      </c>
      <c r="P179" s="376" t="str">
        <f t="shared" si="20"/>
        <v xml:space="preserve"> - </v>
      </c>
      <c r="Q179" s="377"/>
      <c r="R179" s="384">
        <v>5</v>
      </c>
      <c r="S179" s="384">
        <v>4</v>
      </c>
      <c r="T179" s="384">
        <v>2</v>
      </c>
      <c r="U179" s="386">
        <v>4</v>
      </c>
      <c r="V179" s="385">
        <v>3</v>
      </c>
      <c r="W179" s="385">
        <v>0</v>
      </c>
      <c r="X179" s="385">
        <v>0</v>
      </c>
    </row>
    <row r="180" spans="1:24" x14ac:dyDescent="0.25">
      <c r="A180" s="378">
        <v>743965</v>
      </c>
      <c r="B180" s="379" t="s">
        <v>185</v>
      </c>
      <c r="C180" s="379" t="s">
        <v>488</v>
      </c>
      <c r="D180" s="380">
        <v>11.99</v>
      </c>
      <c r="E180" s="381">
        <v>34.5</v>
      </c>
      <c r="F180" s="381">
        <v>69</v>
      </c>
      <c r="G180" s="371"/>
      <c r="H180" s="382">
        <v>0</v>
      </c>
      <c r="I180" s="383" t="s">
        <v>624</v>
      </c>
      <c r="J180" s="373" t="str">
        <f t="shared" si="14"/>
        <v xml:space="preserve"> No Stock</v>
      </c>
      <c r="K180" s="374" t="str">
        <f t="shared" si="15"/>
        <v>Run out of Stock</v>
      </c>
      <c r="L180" s="373">
        <f t="shared" si="16"/>
        <v>0</v>
      </c>
      <c r="M180" s="375" t="str">
        <f t="shared" si="17"/>
        <v>Less Profitable</v>
      </c>
      <c r="N180" s="374" t="str">
        <f t="shared" si="18"/>
        <v>Run out of Stock - Less Profitable</v>
      </c>
      <c r="O180" s="375" t="str">
        <f t="shared" si="19"/>
        <v>-</v>
      </c>
      <c r="P180" s="376" t="str">
        <f t="shared" si="20"/>
        <v>Stop Ordering</v>
      </c>
      <c r="Q180" s="377"/>
      <c r="R180" s="384">
        <v>2</v>
      </c>
      <c r="S180" s="384">
        <v>3</v>
      </c>
      <c r="T180" s="384">
        <v>6</v>
      </c>
      <c r="U180" s="386">
        <v>0</v>
      </c>
      <c r="V180" s="385">
        <v>0</v>
      </c>
      <c r="W180" s="385">
        <v>0</v>
      </c>
      <c r="X180" s="385">
        <v>0</v>
      </c>
    </row>
    <row r="181" spans="1:24" x14ac:dyDescent="0.25">
      <c r="A181" s="378">
        <v>743966</v>
      </c>
      <c r="B181" s="379" t="s">
        <v>186</v>
      </c>
      <c r="C181" s="379" t="s">
        <v>489</v>
      </c>
      <c r="D181" s="380">
        <v>7.27</v>
      </c>
      <c r="E181" s="381">
        <v>29.5</v>
      </c>
      <c r="F181" s="381">
        <v>59</v>
      </c>
      <c r="G181" s="371"/>
      <c r="H181" s="382">
        <v>12</v>
      </c>
      <c r="I181" s="383" t="s">
        <v>624</v>
      </c>
      <c r="J181" s="373">
        <f t="shared" si="14"/>
        <v>7</v>
      </c>
      <c r="K181" s="374" t="str">
        <f t="shared" si="15"/>
        <v>Slow Moving</v>
      </c>
      <c r="L181" s="373">
        <f t="shared" si="16"/>
        <v>155.61000000000001</v>
      </c>
      <c r="M181" s="375" t="str">
        <f t="shared" si="17"/>
        <v>Most Profitable</v>
      </c>
      <c r="N181" s="374" t="str">
        <f t="shared" si="18"/>
        <v>Slow Moving - Most Profitable</v>
      </c>
      <c r="O181" s="375" t="str">
        <f t="shared" si="19"/>
        <v>-</v>
      </c>
      <c r="P181" s="376" t="str">
        <f t="shared" si="20"/>
        <v xml:space="preserve"> - </v>
      </c>
      <c r="Q181" s="377"/>
      <c r="R181" s="384">
        <v>1</v>
      </c>
      <c r="S181" s="384">
        <v>3</v>
      </c>
      <c r="T181" s="384">
        <v>11</v>
      </c>
      <c r="U181" s="386">
        <v>3</v>
      </c>
      <c r="V181" s="385">
        <v>11</v>
      </c>
      <c r="W181" s="385">
        <v>7</v>
      </c>
      <c r="X181" s="385">
        <v>3</v>
      </c>
    </row>
    <row r="182" spans="1:24" x14ac:dyDescent="0.25">
      <c r="A182" s="378">
        <v>743968</v>
      </c>
      <c r="B182" s="379" t="s">
        <v>187</v>
      </c>
      <c r="C182" s="379" t="s">
        <v>490</v>
      </c>
      <c r="D182" s="380">
        <v>5.2599999999999989</v>
      </c>
      <c r="E182" s="381">
        <v>24.5</v>
      </c>
      <c r="F182" s="381">
        <v>49</v>
      </c>
      <c r="G182" s="371"/>
      <c r="H182" s="382">
        <v>47</v>
      </c>
      <c r="I182" s="383" t="s">
        <v>624</v>
      </c>
      <c r="J182" s="373">
        <f t="shared" si="14"/>
        <v>22</v>
      </c>
      <c r="K182" s="374" t="str">
        <f t="shared" si="15"/>
        <v>Fast Moving</v>
      </c>
      <c r="L182" s="373">
        <f t="shared" si="16"/>
        <v>423.28000000000003</v>
      </c>
      <c r="M182" s="375" t="str">
        <f t="shared" si="17"/>
        <v>Most Profitable</v>
      </c>
      <c r="N182" s="374" t="str">
        <f t="shared" si="18"/>
        <v>Fast Moving - Most Profitable</v>
      </c>
      <c r="O182" s="375" t="str">
        <f t="shared" si="19"/>
        <v>-</v>
      </c>
      <c r="P182" s="376" t="str">
        <f t="shared" si="20"/>
        <v>Profitable - Reorder</v>
      </c>
      <c r="Q182" s="377"/>
      <c r="R182" s="384">
        <v>36</v>
      </c>
      <c r="S182" s="384">
        <v>12</v>
      </c>
      <c r="T182" s="384">
        <v>14</v>
      </c>
      <c r="U182" s="386">
        <v>16</v>
      </c>
      <c r="V182" s="385">
        <v>23</v>
      </c>
      <c r="W182" s="385">
        <v>31</v>
      </c>
      <c r="X182" s="385">
        <v>12</v>
      </c>
    </row>
    <row r="183" spans="1:24" x14ac:dyDescent="0.25">
      <c r="A183" s="378">
        <v>743975</v>
      </c>
      <c r="B183" s="379" t="s">
        <v>188</v>
      </c>
      <c r="C183" s="379" t="s">
        <v>491</v>
      </c>
      <c r="D183" s="380">
        <v>5.259999999999998</v>
      </c>
      <c r="E183" s="381">
        <v>24.5</v>
      </c>
      <c r="F183" s="381">
        <v>49</v>
      </c>
      <c r="G183" s="371"/>
      <c r="H183" s="382">
        <v>11</v>
      </c>
      <c r="I183" s="383" t="s">
        <v>624</v>
      </c>
      <c r="J183" s="373">
        <f t="shared" si="14"/>
        <v>4.333333333333333</v>
      </c>
      <c r="K183" s="374" t="str">
        <f t="shared" si="15"/>
        <v>Slow Moving</v>
      </c>
      <c r="L183" s="373">
        <f t="shared" si="16"/>
        <v>83.373333333333335</v>
      </c>
      <c r="M183" s="375" t="str">
        <f t="shared" si="17"/>
        <v>Profitable</v>
      </c>
      <c r="N183" s="374" t="str">
        <f t="shared" si="18"/>
        <v>Slow Moving - Profitable</v>
      </c>
      <c r="O183" s="375" t="str">
        <f t="shared" si="19"/>
        <v>-</v>
      </c>
      <c r="P183" s="376" t="str">
        <f t="shared" si="20"/>
        <v xml:space="preserve"> - </v>
      </c>
      <c r="Q183" s="377"/>
      <c r="R183" s="384">
        <v>38</v>
      </c>
      <c r="S183" s="384">
        <v>20</v>
      </c>
      <c r="T183" s="384">
        <v>12</v>
      </c>
      <c r="U183" s="386">
        <v>10</v>
      </c>
      <c r="V183" s="385">
        <v>7</v>
      </c>
      <c r="W183" s="385">
        <v>3</v>
      </c>
      <c r="X183" s="385">
        <v>3</v>
      </c>
    </row>
    <row r="184" spans="1:24" x14ac:dyDescent="0.25">
      <c r="A184" s="378">
        <v>744168</v>
      </c>
      <c r="B184" s="379" t="s">
        <v>189</v>
      </c>
      <c r="C184" s="379" t="s">
        <v>492</v>
      </c>
      <c r="D184" s="380">
        <v>7.27</v>
      </c>
      <c r="E184" s="381">
        <v>29.5</v>
      </c>
      <c r="F184" s="381">
        <v>59</v>
      </c>
      <c r="G184" s="371"/>
      <c r="H184" s="382">
        <v>10</v>
      </c>
      <c r="I184" s="383" t="s">
        <v>624</v>
      </c>
      <c r="J184" s="373">
        <f t="shared" si="14"/>
        <v>4.666666666666667</v>
      </c>
      <c r="K184" s="374" t="str">
        <f t="shared" si="15"/>
        <v>Slow Moving</v>
      </c>
      <c r="L184" s="373">
        <f t="shared" si="16"/>
        <v>103.74000000000001</v>
      </c>
      <c r="M184" s="375" t="str">
        <f t="shared" si="17"/>
        <v>Profitable</v>
      </c>
      <c r="N184" s="374" t="str">
        <f t="shared" si="18"/>
        <v>Slow Moving - Profitable</v>
      </c>
      <c r="O184" s="375" t="str">
        <f t="shared" si="19"/>
        <v>-</v>
      </c>
      <c r="P184" s="376" t="str">
        <f t="shared" si="20"/>
        <v xml:space="preserve"> - </v>
      </c>
      <c r="Q184" s="377"/>
      <c r="R184" s="384">
        <v>10</v>
      </c>
      <c r="S184" s="384">
        <v>3</v>
      </c>
      <c r="T184" s="384">
        <v>5</v>
      </c>
      <c r="U184" s="386">
        <v>1</v>
      </c>
      <c r="V184" s="385">
        <v>4</v>
      </c>
      <c r="W184" s="385">
        <v>7</v>
      </c>
      <c r="X184" s="385">
        <v>3</v>
      </c>
    </row>
    <row r="185" spans="1:24" x14ac:dyDescent="0.25">
      <c r="A185" s="378">
        <v>746545</v>
      </c>
      <c r="B185" s="387" t="s">
        <v>190</v>
      </c>
      <c r="C185" s="387" t="s">
        <v>493</v>
      </c>
      <c r="D185" s="388">
        <v>0</v>
      </c>
      <c r="E185" s="389">
        <v>74.5</v>
      </c>
      <c r="F185" s="389">
        <v>159</v>
      </c>
      <c r="G185" s="371"/>
      <c r="H185" s="382">
        <v>0</v>
      </c>
      <c r="I185" s="383" t="s">
        <v>624</v>
      </c>
      <c r="J185" s="373" t="str">
        <f t="shared" si="14"/>
        <v xml:space="preserve"> No Stock</v>
      </c>
      <c r="K185" s="374" t="str">
        <f t="shared" si="15"/>
        <v>Run out of Stock</v>
      </c>
      <c r="L185" s="373">
        <f t="shared" si="16"/>
        <v>0</v>
      </c>
      <c r="M185" s="375" t="str">
        <f t="shared" si="17"/>
        <v>Less Profitable</v>
      </c>
      <c r="N185" s="374" t="str">
        <f t="shared" si="18"/>
        <v>Run out of Stock - Less Profitable</v>
      </c>
      <c r="O185" s="375" t="str">
        <f t="shared" si="19"/>
        <v>-</v>
      </c>
      <c r="P185" s="376" t="str">
        <f t="shared" si="20"/>
        <v>Stop Ordering</v>
      </c>
      <c r="Q185" s="377"/>
      <c r="R185" s="384">
        <v>0</v>
      </c>
      <c r="S185" s="384">
        <v>0</v>
      </c>
      <c r="T185" s="384">
        <v>0</v>
      </c>
      <c r="U185" s="386">
        <v>0</v>
      </c>
      <c r="V185" s="385">
        <v>0</v>
      </c>
      <c r="W185" s="385">
        <v>0</v>
      </c>
      <c r="X185" s="385">
        <v>0</v>
      </c>
    </row>
    <row r="186" spans="1:24" x14ac:dyDescent="0.25">
      <c r="A186" s="378">
        <v>746546</v>
      </c>
      <c r="B186" s="387" t="s">
        <v>191</v>
      </c>
      <c r="C186" s="387" t="s">
        <v>494</v>
      </c>
      <c r="D186" s="388">
        <v>21.8</v>
      </c>
      <c r="E186" s="389">
        <v>44.5</v>
      </c>
      <c r="F186" s="389">
        <v>99</v>
      </c>
      <c r="G186" s="371"/>
      <c r="H186" s="382">
        <v>7</v>
      </c>
      <c r="I186" s="383" t="s">
        <v>624</v>
      </c>
      <c r="J186" s="373">
        <f t="shared" si="14"/>
        <v>2.3333333333333335</v>
      </c>
      <c r="K186" s="374" t="str">
        <f t="shared" si="15"/>
        <v>Slow Moving</v>
      </c>
      <c r="L186" s="373">
        <f t="shared" si="16"/>
        <v>52.966666666666669</v>
      </c>
      <c r="M186" s="375" t="str">
        <f t="shared" si="17"/>
        <v>Profitable</v>
      </c>
      <c r="N186" s="374" t="str">
        <f t="shared" si="18"/>
        <v>Slow Moving - Profitable</v>
      </c>
      <c r="O186" s="375" t="str">
        <f t="shared" si="19"/>
        <v>-</v>
      </c>
      <c r="P186" s="376" t="str">
        <f t="shared" si="20"/>
        <v xml:space="preserve"> - </v>
      </c>
      <c r="Q186" s="377"/>
      <c r="R186" s="384">
        <v>2</v>
      </c>
      <c r="S186" s="384">
        <v>1</v>
      </c>
      <c r="T186" s="384">
        <v>4</v>
      </c>
      <c r="U186" s="386">
        <v>4</v>
      </c>
      <c r="V186" s="385">
        <v>2</v>
      </c>
      <c r="W186" s="385">
        <v>5</v>
      </c>
      <c r="X186" s="385">
        <v>0</v>
      </c>
    </row>
    <row r="187" spans="1:24" x14ac:dyDescent="0.25">
      <c r="A187" s="378">
        <v>746547</v>
      </c>
      <c r="B187" s="387" t="s">
        <v>192</v>
      </c>
      <c r="C187" s="387" t="s">
        <v>495</v>
      </c>
      <c r="D187" s="388">
        <v>38.392475247524757</v>
      </c>
      <c r="E187" s="389">
        <v>74.5</v>
      </c>
      <c r="F187" s="389">
        <v>159</v>
      </c>
      <c r="G187" s="371"/>
      <c r="H187" s="382">
        <v>0</v>
      </c>
      <c r="I187" s="383" t="s">
        <v>624</v>
      </c>
      <c r="J187" s="373" t="str">
        <f t="shared" si="14"/>
        <v xml:space="preserve"> No Stock</v>
      </c>
      <c r="K187" s="374" t="str">
        <f t="shared" si="15"/>
        <v>Run out of Stock</v>
      </c>
      <c r="L187" s="373">
        <f t="shared" si="16"/>
        <v>0</v>
      </c>
      <c r="M187" s="375" t="str">
        <f t="shared" si="17"/>
        <v>Less Profitable</v>
      </c>
      <c r="N187" s="374" t="str">
        <f t="shared" si="18"/>
        <v>Run out of Stock - Less Profitable</v>
      </c>
      <c r="O187" s="375" t="str">
        <f t="shared" si="19"/>
        <v>-</v>
      </c>
      <c r="P187" s="376" t="str">
        <f t="shared" si="20"/>
        <v>Stop Ordering</v>
      </c>
      <c r="Q187" s="377"/>
      <c r="R187" s="384">
        <v>4</v>
      </c>
      <c r="S187" s="384">
        <v>2</v>
      </c>
      <c r="T187" s="384">
        <v>0</v>
      </c>
      <c r="U187" s="386">
        <v>2</v>
      </c>
      <c r="V187" s="385">
        <v>0</v>
      </c>
      <c r="W187" s="385">
        <v>0</v>
      </c>
      <c r="X187" s="385">
        <v>0</v>
      </c>
    </row>
    <row r="188" spans="1:24" x14ac:dyDescent="0.25">
      <c r="A188" s="378">
        <v>746548</v>
      </c>
      <c r="B188" s="387" t="s">
        <v>193</v>
      </c>
      <c r="C188" s="387" t="s">
        <v>496</v>
      </c>
      <c r="D188" s="388">
        <v>44.200000000000024</v>
      </c>
      <c r="E188" s="389">
        <v>89.5</v>
      </c>
      <c r="F188" s="389">
        <v>189</v>
      </c>
      <c r="G188" s="371"/>
      <c r="H188" s="382">
        <v>0</v>
      </c>
      <c r="I188" s="383" t="s">
        <v>624</v>
      </c>
      <c r="J188" s="373" t="str">
        <f t="shared" si="14"/>
        <v xml:space="preserve"> No Stock</v>
      </c>
      <c r="K188" s="374" t="str">
        <f t="shared" si="15"/>
        <v>Run out of Stock</v>
      </c>
      <c r="L188" s="373">
        <f t="shared" si="16"/>
        <v>0</v>
      </c>
      <c r="M188" s="375" t="str">
        <f t="shared" si="17"/>
        <v>Less Profitable</v>
      </c>
      <c r="N188" s="374" t="str">
        <f t="shared" si="18"/>
        <v>Run out of Stock - Less Profitable</v>
      </c>
      <c r="O188" s="375" t="str">
        <f t="shared" si="19"/>
        <v>-</v>
      </c>
      <c r="P188" s="376" t="str">
        <f t="shared" si="20"/>
        <v>Stop Ordering</v>
      </c>
      <c r="Q188" s="377"/>
      <c r="R188" s="384">
        <v>3</v>
      </c>
      <c r="S188" s="384">
        <v>2</v>
      </c>
      <c r="T188" s="384">
        <v>0</v>
      </c>
      <c r="U188" s="386">
        <v>0</v>
      </c>
      <c r="V188" s="385">
        <v>0</v>
      </c>
      <c r="W188" s="385">
        <v>0</v>
      </c>
      <c r="X188" s="385">
        <v>0</v>
      </c>
    </row>
    <row r="189" spans="1:24" x14ac:dyDescent="0.25">
      <c r="A189" s="378">
        <v>746549</v>
      </c>
      <c r="B189" s="387" t="s">
        <v>194</v>
      </c>
      <c r="C189" s="387" t="s">
        <v>497</v>
      </c>
      <c r="D189" s="388">
        <v>44.337062937062946</v>
      </c>
      <c r="E189" s="389">
        <v>89.5</v>
      </c>
      <c r="F189" s="389">
        <v>189</v>
      </c>
      <c r="G189" s="371"/>
      <c r="H189" s="382">
        <v>0</v>
      </c>
      <c r="I189" s="383" t="s">
        <v>624</v>
      </c>
      <c r="J189" s="373" t="str">
        <f t="shared" si="14"/>
        <v xml:space="preserve"> No Stock</v>
      </c>
      <c r="K189" s="374" t="str">
        <f t="shared" si="15"/>
        <v>Run out of Stock</v>
      </c>
      <c r="L189" s="373">
        <f t="shared" si="16"/>
        <v>15.054312354312351</v>
      </c>
      <c r="M189" s="375" t="str">
        <f t="shared" si="17"/>
        <v>Profitable</v>
      </c>
      <c r="N189" s="374" t="str">
        <f t="shared" si="18"/>
        <v>Run out of Stock - Profitable</v>
      </c>
      <c r="O189" s="375" t="str">
        <f t="shared" si="19"/>
        <v>-</v>
      </c>
      <c r="P189" s="376" t="str">
        <f t="shared" si="20"/>
        <v xml:space="preserve"> - </v>
      </c>
      <c r="Q189" s="377"/>
      <c r="R189" s="384">
        <v>7</v>
      </c>
      <c r="S189" s="384">
        <v>0</v>
      </c>
      <c r="T189" s="384">
        <v>1</v>
      </c>
      <c r="U189" s="386">
        <v>0</v>
      </c>
      <c r="V189" s="385">
        <v>1</v>
      </c>
      <c r="W189" s="385">
        <v>0</v>
      </c>
      <c r="X189" s="385">
        <v>0</v>
      </c>
    </row>
    <row r="190" spans="1:24" x14ac:dyDescent="0.25">
      <c r="A190" s="390">
        <v>746699</v>
      </c>
      <c r="B190" s="387" t="s">
        <v>195</v>
      </c>
      <c r="C190" s="387" t="s">
        <v>498</v>
      </c>
      <c r="D190" s="388">
        <v>12.99</v>
      </c>
      <c r="E190" s="389">
        <v>34.5</v>
      </c>
      <c r="F190" s="389">
        <v>69</v>
      </c>
      <c r="G190" s="371"/>
      <c r="H190" s="382">
        <v>34</v>
      </c>
      <c r="I190" s="383" t="s">
        <v>624</v>
      </c>
      <c r="J190" s="373">
        <f t="shared" si="14"/>
        <v>11</v>
      </c>
      <c r="K190" s="374" t="str">
        <f t="shared" si="15"/>
        <v>Fast Moving</v>
      </c>
      <c r="L190" s="373">
        <f t="shared" si="16"/>
        <v>236.60999999999999</v>
      </c>
      <c r="M190" s="375" t="str">
        <f t="shared" si="17"/>
        <v>Most Profitable</v>
      </c>
      <c r="N190" s="374" t="str">
        <f t="shared" si="18"/>
        <v>Fast Moving - Most Profitable</v>
      </c>
      <c r="O190" s="375" t="str">
        <f t="shared" si="19"/>
        <v>-</v>
      </c>
      <c r="P190" s="376" t="str">
        <f t="shared" si="20"/>
        <v>Profitable - Reorder</v>
      </c>
      <c r="Q190" s="377"/>
      <c r="R190" s="384">
        <v>6</v>
      </c>
      <c r="S190" s="384">
        <v>13</v>
      </c>
      <c r="T190" s="384">
        <v>16</v>
      </c>
      <c r="U190" s="386">
        <v>21</v>
      </c>
      <c r="V190" s="386">
        <v>5</v>
      </c>
      <c r="W190" s="386">
        <v>10</v>
      </c>
      <c r="X190" s="386">
        <v>18</v>
      </c>
    </row>
    <row r="191" spans="1:24" x14ac:dyDescent="0.25">
      <c r="A191" s="390">
        <v>746700</v>
      </c>
      <c r="B191" s="387" t="s">
        <v>196</v>
      </c>
      <c r="C191" s="387" t="s">
        <v>499</v>
      </c>
      <c r="D191" s="388">
        <v>12.81</v>
      </c>
      <c r="E191" s="389">
        <v>29.5</v>
      </c>
      <c r="F191" s="389">
        <v>59</v>
      </c>
      <c r="G191" s="371"/>
      <c r="H191" s="382">
        <v>57</v>
      </c>
      <c r="I191" s="383" t="s">
        <v>624</v>
      </c>
      <c r="J191" s="373">
        <f t="shared" si="14"/>
        <v>36</v>
      </c>
      <c r="K191" s="374" t="str">
        <f t="shared" si="15"/>
        <v>Fast Moving</v>
      </c>
      <c r="L191" s="373">
        <f t="shared" si="16"/>
        <v>600.83999999999992</v>
      </c>
      <c r="M191" s="375" t="str">
        <f t="shared" si="17"/>
        <v>Most Profitable</v>
      </c>
      <c r="N191" s="374" t="str">
        <f t="shared" si="18"/>
        <v>Fast Moving - Most Profitable</v>
      </c>
      <c r="O191" s="375" t="str">
        <f t="shared" si="19"/>
        <v>-</v>
      </c>
      <c r="P191" s="376" t="str">
        <f t="shared" si="20"/>
        <v>Profitable - Reorder</v>
      </c>
      <c r="Q191" s="377"/>
      <c r="R191" s="384">
        <v>12</v>
      </c>
      <c r="S191" s="384">
        <v>18</v>
      </c>
      <c r="T191" s="384">
        <v>14</v>
      </c>
      <c r="U191" s="386">
        <v>44</v>
      </c>
      <c r="V191" s="386">
        <v>30</v>
      </c>
      <c r="W191" s="386">
        <v>47</v>
      </c>
      <c r="X191" s="386">
        <v>31</v>
      </c>
    </row>
    <row r="192" spans="1:24" x14ac:dyDescent="0.25">
      <c r="A192" s="390">
        <v>748116</v>
      </c>
      <c r="B192" s="387" t="s">
        <v>197</v>
      </c>
      <c r="C192" s="387" t="s">
        <v>500</v>
      </c>
      <c r="D192" s="388">
        <v>197.68</v>
      </c>
      <c r="E192" s="389">
        <v>487</v>
      </c>
      <c r="F192" s="389">
        <v>787</v>
      </c>
      <c r="G192" s="371"/>
      <c r="H192" s="382">
        <v>0</v>
      </c>
      <c r="I192" s="383" t="s">
        <v>624</v>
      </c>
      <c r="J192" s="373" t="str">
        <f t="shared" si="14"/>
        <v xml:space="preserve"> No Stock</v>
      </c>
      <c r="K192" s="374" t="str">
        <f t="shared" si="15"/>
        <v>Run out of Stock</v>
      </c>
      <c r="L192" s="373">
        <f t="shared" si="16"/>
        <v>0</v>
      </c>
      <c r="M192" s="375" t="str">
        <f t="shared" si="17"/>
        <v>Less Profitable</v>
      </c>
      <c r="N192" s="374" t="str">
        <f t="shared" si="18"/>
        <v>Run out of Stock - Less Profitable</v>
      </c>
      <c r="O192" s="375" t="str">
        <f t="shared" si="19"/>
        <v>-</v>
      </c>
      <c r="P192" s="376" t="str">
        <f t="shared" si="20"/>
        <v>Stop Ordering</v>
      </c>
      <c r="Q192" s="377"/>
      <c r="R192" s="384">
        <v>1</v>
      </c>
      <c r="S192" s="384">
        <v>3</v>
      </c>
      <c r="T192" s="384">
        <v>0</v>
      </c>
      <c r="U192" s="386">
        <v>2</v>
      </c>
      <c r="V192" s="386">
        <v>0</v>
      </c>
      <c r="W192" s="386">
        <v>0</v>
      </c>
      <c r="X192" s="386">
        <v>0</v>
      </c>
    </row>
    <row r="193" spans="1:24" x14ac:dyDescent="0.25">
      <c r="A193" s="390">
        <v>748118</v>
      </c>
      <c r="B193" s="387" t="s">
        <v>198</v>
      </c>
      <c r="C193" s="387" t="s">
        <v>501</v>
      </c>
      <c r="D193" s="388">
        <v>197.68</v>
      </c>
      <c r="E193" s="389">
        <v>487</v>
      </c>
      <c r="F193" s="389">
        <v>787</v>
      </c>
      <c r="G193" s="371"/>
      <c r="H193" s="382">
        <v>0</v>
      </c>
      <c r="I193" s="383" t="s">
        <v>624</v>
      </c>
      <c r="J193" s="373" t="str">
        <f t="shared" si="14"/>
        <v xml:space="preserve"> No Stock</v>
      </c>
      <c r="K193" s="374" t="str">
        <f t="shared" si="15"/>
        <v>Run out of Stock</v>
      </c>
      <c r="L193" s="373">
        <f t="shared" si="16"/>
        <v>0</v>
      </c>
      <c r="M193" s="375" t="str">
        <f t="shared" si="17"/>
        <v>Less Profitable</v>
      </c>
      <c r="N193" s="374" t="str">
        <f t="shared" si="18"/>
        <v>Run out of Stock - Less Profitable</v>
      </c>
      <c r="O193" s="375" t="str">
        <f t="shared" si="19"/>
        <v>-</v>
      </c>
      <c r="P193" s="376" t="str">
        <f t="shared" si="20"/>
        <v>Stop Ordering</v>
      </c>
      <c r="Q193" s="377"/>
      <c r="R193" s="384">
        <v>1</v>
      </c>
      <c r="S193" s="384">
        <v>5</v>
      </c>
      <c r="T193" s="384">
        <v>0</v>
      </c>
      <c r="U193" s="386">
        <v>2</v>
      </c>
      <c r="V193" s="386">
        <v>0</v>
      </c>
      <c r="W193" s="386">
        <v>0</v>
      </c>
      <c r="X193" s="386">
        <v>0</v>
      </c>
    </row>
    <row r="194" spans="1:24" x14ac:dyDescent="0.25">
      <c r="A194" s="390">
        <v>748119</v>
      </c>
      <c r="B194" s="387" t="s">
        <v>199</v>
      </c>
      <c r="C194" s="387" t="s">
        <v>502</v>
      </c>
      <c r="D194" s="388">
        <v>197.68</v>
      </c>
      <c r="E194" s="389">
        <v>487</v>
      </c>
      <c r="F194" s="389">
        <v>787</v>
      </c>
      <c r="G194" s="371"/>
      <c r="H194" s="382">
        <v>-1</v>
      </c>
      <c r="I194" s="383" t="s">
        <v>624</v>
      </c>
      <c r="J194" s="373">
        <f t="shared" si="14"/>
        <v>0</v>
      </c>
      <c r="K194" s="374" t="str">
        <f t="shared" si="15"/>
        <v>Non Moving</v>
      </c>
      <c r="L194" s="373">
        <f t="shared" si="16"/>
        <v>0</v>
      </c>
      <c r="M194" s="375" t="str">
        <f t="shared" si="17"/>
        <v>Less Profitable</v>
      </c>
      <c r="N194" s="374" t="str">
        <f t="shared" si="18"/>
        <v>Non Moving - Less Profitable</v>
      </c>
      <c r="O194" s="375" t="str">
        <f t="shared" si="19"/>
        <v>Buying Price</v>
      </c>
      <c r="P194" s="376" t="str">
        <f t="shared" si="20"/>
        <v xml:space="preserve"> - </v>
      </c>
      <c r="Q194" s="377"/>
      <c r="R194" s="384">
        <v>0</v>
      </c>
      <c r="S194" s="384">
        <v>0</v>
      </c>
      <c r="T194" s="384">
        <v>1</v>
      </c>
      <c r="U194" s="386">
        <v>2</v>
      </c>
      <c r="V194" s="386">
        <v>0</v>
      </c>
      <c r="W194" s="386">
        <v>0</v>
      </c>
      <c r="X194" s="386">
        <v>0</v>
      </c>
    </row>
    <row r="195" spans="1:24" x14ac:dyDescent="0.25">
      <c r="A195" s="390">
        <v>748120</v>
      </c>
      <c r="B195" s="387" t="s">
        <v>200</v>
      </c>
      <c r="C195" s="387" t="s">
        <v>503</v>
      </c>
      <c r="D195" s="388">
        <v>197.68</v>
      </c>
      <c r="E195" s="389">
        <v>487</v>
      </c>
      <c r="F195" s="389">
        <v>787</v>
      </c>
      <c r="G195" s="371"/>
      <c r="H195" s="382">
        <v>0</v>
      </c>
      <c r="I195" s="383" t="s">
        <v>624</v>
      </c>
      <c r="J195" s="373" t="str">
        <f t="shared" si="14"/>
        <v xml:space="preserve"> No Stock</v>
      </c>
      <c r="K195" s="374" t="str">
        <f t="shared" si="15"/>
        <v>Run out of Stock</v>
      </c>
      <c r="L195" s="373">
        <f t="shared" si="16"/>
        <v>0</v>
      </c>
      <c r="M195" s="375" t="str">
        <f t="shared" si="17"/>
        <v>Less Profitable</v>
      </c>
      <c r="N195" s="374" t="str">
        <f t="shared" si="18"/>
        <v>Run out of Stock - Less Profitable</v>
      </c>
      <c r="O195" s="375" t="str">
        <f t="shared" si="19"/>
        <v>-</v>
      </c>
      <c r="P195" s="376" t="str">
        <f t="shared" si="20"/>
        <v>Stop Ordering</v>
      </c>
      <c r="Q195" s="377"/>
      <c r="R195" s="384">
        <v>1</v>
      </c>
      <c r="S195" s="384">
        <v>2</v>
      </c>
      <c r="T195" s="384">
        <v>1</v>
      </c>
      <c r="U195" s="386">
        <v>3</v>
      </c>
      <c r="V195" s="386">
        <v>0</v>
      </c>
      <c r="W195" s="386">
        <v>0</v>
      </c>
      <c r="X195" s="386">
        <v>0</v>
      </c>
    </row>
    <row r="196" spans="1:24" x14ac:dyDescent="0.25">
      <c r="A196" s="390">
        <v>748121</v>
      </c>
      <c r="B196" s="387" t="s">
        <v>201</v>
      </c>
      <c r="C196" s="387" t="s">
        <v>504</v>
      </c>
      <c r="D196" s="388">
        <v>197.68</v>
      </c>
      <c r="E196" s="389">
        <v>487</v>
      </c>
      <c r="F196" s="389">
        <v>787</v>
      </c>
      <c r="G196" s="371"/>
      <c r="H196" s="382">
        <v>0</v>
      </c>
      <c r="I196" s="383" t="s">
        <v>624</v>
      </c>
      <c r="J196" s="373" t="str">
        <f t="shared" si="14"/>
        <v xml:space="preserve"> No Stock</v>
      </c>
      <c r="K196" s="374" t="str">
        <f t="shared" si="15"/>
        <v>Run out of Stock</v>
      </c>
      <c r="L196" s="373">
        <f t="shared" si="16"/>
        <v>0</v>
      </c>
      <c r="M196" s="375" t="str">
        <f t="shared" si="17"/>
        <v>Less Profitable</v>
      </c>
      <c r="N196" s="374" t="str">
        <f t="shared" si="18"/>
        <v>Run out of Stock - Less Profitable</v>
      </c>
      <c r="O196" s="375" t="str">
        <f t="shared" si="19"/>
        <v>-</v>
      </c>
      <c r="P196" s="376" t="str">
        <f t="shared" si="20"/>
        <v>Stop Ordering</v>
      </c>
      <c r="Q196" s="377"/>
      <c r="R196" s="384">
        <v>0</v>
      </c>
      <c r="S196" s="384">
        <v>1</v>
      </c>
      <c r="T196" s="384">
        <v>0</v>
      </c>
      <c r="U196" s="386">
        <v>1</v>
      </c>
      <c r="V196" s="386">
        <v>0</v>
      </c>
      <c r="W196" s="386">
        <v>0</v>
      </c>
      <c r="X196" s="386">
        <v>0</v>
      </c>
    </row>
    <row r="197" spans="1:24" x14ac:dyDescent="0.25">
      <c r="A197" s="390">
        <v>748127</v>
      </c>
      <c r="B197" s="387" t="s">
        <v>202</v>
      </c>
      <c r="C197" s="387" t="s">
        <v>505</v>
      </c>
      <c r="D197" s="388">
        <v>28.950000000000003</v>
      </c>
      <c r="E197" s="389">
        <v>69.5</v>
      </c>
      <c r="F197" s="389">
        <v>149</v>
      </c>
      <c r="G197" s="371"/>
      <c r="H197" s="382">
        <v>29</v>
      </c>
      <c r="I197" s="383" t="s">
        <v>624</v>
      </c>
      <c r="J197" s="373">
        <f t="shared" si="14"/>
        <v>1.3333333333333333</v>
      </c>
      <c r="K197" s="374" t="str">
        <f t="shared" si="15"/>
        <v>Slow Moving</v>
      </c>
      <c r="L197" s="373">
        <f t="shared" si="16"/>
        <v>54.066666666666663</v>
      </c>
      <c r="M197" s="375" t="str">
        <f t="shared" si="17"/>
        <v>Profitable</v>
      </c>
      <c r="N197" s="374" t="str">
        <f t="shared" si="18"/>
        <v>Slow Moving - Profitable</v>
      </c>
      <c r="O197" s="375" t="str">
        <f t="shared" si="19"/>
        <v>-</v>
      </c>
      <c r="P197" s="376" t="str">
        <f t="shared" si="20"/>
        <v xml:space="preserve"> - </v>
      </c>
      <c r="Q197" s="377"/>
      <c r="R197" s="384">
        <v>11</v>
      </c>
      <c r="S197" s="384">
        <v>2</v>
      </c>
      <c r="T197" s="384">
        <v>6</v>
      </c>
      <c r="U197" s="386">
        <v>0</v>
      </c>
      <c r="V197" s="386">
        <v>1</v>
      </c>
      <c r="W197" s="386">
        <v>2</v>
      </c>
      <c r="X197" s="386">
        <v>1</v>
      </c>
    </row>
    <row r="198" spans="1:24" x14ac:dyDescent="0.25">
      <c r="A198" s="390">
        <v>748128</v>
      </c>
      <c r="B198" s="387" t="s">
        <v>203</v>
      </c>
      <c r="C198" s="387" t="s">
        <v>506</v>
      </c>
      <c r="D198" s="388">
        <v>28.950000000000067</v>
      </c>
      <c r="E198" s="389">
        <v>69.5</v>
      </c>
      <c r="F198" s="389">
        <v>149</v>
      </c>
      <c r="G198" s="371"/>
      <c r="H198" s="382">
        <v>2</v>
      </c>
      <c r="I198" s="383" t="s">
        <v>624</v>
      </c>
      <c r="J198" s="373">
        <f t="shared" si="14"/>
        <v>0.66666666666666663</v>
      </c>
      <c r="K198" s="374" t="str">
        <f t="shared" si="15"/>
        <v>Non Moving</v>
      </c>
      <c r="L198" s="373">
        <f t="shared" si="16"/>
        <v>27.033333333333289</v>
      </c>
      <c r="M198" s="375" t="str">
        <f t="shared" si="17"/>
        <v>Profitable</v>
      </c>
      <c r="N198" s="374" t="str">
        <f t="shared" si="18"/>
        <v>Non Moving - Profitable</v>
      </c>
      <c r="O198" s="375" t="str">
        <f t="shared" si="19"/>
        <v>Buying Price</v>
      </c>
      <c r="P198" s="376" t="str">
        <f t="shared" si="20"/>
        <v xml:space="preserve"> - </v>
      </c>
      <c r="Q198" s="377"/>
      <c r="R198" s="384">
        <v>7</v>
      </c>
      <c r="S198" s="384">
        <v>6</v>
      </c>
      <c r="T198" s="384">
        <v>1</v>
      </c>
      <c r="U198" s="386">
        <v>0</v>
      </c>
      <c r="V198" s="386">
        <v>1</v>
      </c>
      <c r="W198" s="386">
        <v>1</v>
      </c>
      <c r="X198" s="386">
        <v>0</v>
      </c>
    </row>
    <row r="199" spans="1:24" x14ac:dyDescent="0.25">
      <c r="A199" s="390">
        <v>748129</v>
      </c>
      <c r="B199" s="387" t="s">
        <v>204</v>
      </c>
      <c r="C199" s="387" t="s">
        <v>625</v>
      </c>
      <c r="D199" s="388">
        <v>38.220000000000006</v>
      </c>
      <c r="E199" s="389">
        <v>116.35</v>
      </c>
      <c r="F199" s="389">
        <v>189</v>
      </c>
      <c r="G199" s="371"/>
      <c r="H199" s="382">
        <v>58</v>
      </c>
      <c r="I199" s="383" t="s">
        <v>624</v>
      </c>
      <c r="J199" s="373">
        <f t="shared" ref="J199:J234" si="21">IF(H199=0," No Stock",AVERAGE(V199:X199))</f>
        <v>2</v>
      </c>
      <c r="K199" s="374" t="str">
        <f t="shared" ref="K199:K234" si="22">IF(H199=0,"Run out of Stock",IF(J199&gt;$K$1,"Fast Moving",IF(J199&lt;$K$3,"Non Moving","Slow Moving")))</f>
        <v>Slow Moving</v>
      </c>
      <c r="L199" s="373">
        <f t="shared" ref="L199:L234" si="23">(E199-D199)*(AVERAGE(V199:X199))</f>
        <v>156.26</v>
      </c>
      <c r="M199" s="375" t="str">
        <f t="shared" ref="M199:M234" si="24">IF(L199&gt;$N$1, "Most Profitable",IF(L199&lt;$N$2,"Less Profitable","Profitable"))</f>
        <v>Most Profitable</v>
      </c>
      <c r="N199" s="374" t="str">
        <f t="shared" ref="N199:N239" si="25">K199&amp; " - " &amp;M199</f>
        <v>Slow Moving - Most Profitable</v>
      </c>
      <c r="O199" s="375" t="str">
        <f t="shared" ref="O199:O234" si="26">IF(AND(K199="Non Moving",I199="Min 3 Months"),"Buying Price",IF(AND(K199="Non Moving",I199="2 Months")," Discount",IF(AND(K199="Non Moving",I199="1 Months"),"Transfer","-")))</f>
        <v>-</v>
      </c>
      <c r="P199" s="376" t="str">
        <f t="shared" ref="P199:P234" si="27">IF(N199="Run out of stock - Most Profitable","No Stock - Reorder",IF(N199="Fast Moving - Most Profitable","Profitable - Reorder",IF(N199="Run out of stock - Less Profitable","Stop Ordering", " - ")))</f>
        <v xml:space="preserve"> - </v>
      </c>
      <c r="Q199" s="377"/>
      <c r="R199" s="384">
        <v>3</v>
      </c>
      <c r="S199" s="384">
        <v>2</v>
      </c>
      <c r="T199" s="384">
        <v>2</v>
      </c>
      <c r="U199" s="386">
        <v>1</v>
      </c>
      <c r="V199" s="386">
        <v>0</v>
      </c>
      <c r="W199" s="386">
        <v>4</v>
      </c>
      <c r="X199" s="386">
        <v>2</v>
      </c>
    </row>
    <row r="200" spans="1:24" x14ac:dyDescent="0.25">
      <c r="A200" s="390">
        <v>748131</v>
      </c>
      <c r="B200" s="387" t="s">
        <v>205</v>
      </c>
      <c r="C200" s="387" t="s">
        <v>626</v>
      </c>
      <c r="D200" s="388">
        <v>38.220000000000006</v>
      </c>
      <c r="E200" s="389">
        <v>116.35</v>
      </c>
      <c r="F200" s="389">
        <v>189</v>
      </c>
      <c r="G200" s="371"/>
      <c r="H200" s="382">
        <v>64</v>
      </c>
      <c r="I200" s="383" t="s">
        <v>624</v>
      </c>
      <c r="J200" s="373">
        <f t="shared" si="21"/>
        <v>2</v>
      </c>
      <c r="K200" s="374" t="str">
        <f t="shared" si="22"/>
        <v>Slow Moving</v>
      </c>
      <c r="L200" s="373">
        <f t="shared" si="23"/>
        <v>156.26</v>
      </c>
      <c r="M200" s="375" t="str">
        <f t="shared" si="24"/>
        <v>Most Profitable</v>
      </c>
      <c r="N200" s="374" t="str">
        <f t="shared" si="25"/>
        <v>Slow Moving - Most Profitable</v>
      </c>
      <c r="O200" s="375" t="str">
        <f t="shared" si="26"/>
        <v>-</v>
      </c>
      <c r="P200" s="376" t="str">
        <f t="shared" si="27"/>
        <v xml:space="preserve"> - </v>
      </c>
      <c r="Q200" s="377"/>
      <c r="R200" s="384">
        <v>1</v>
      </c>
      <c r="S200" s="384">
        <v>1</v>
      </c>
      <c r="T200" s="384">
        <v>0</v>
      </c>
      <c r="U200" s="386">
        <v>0</v>
      </c>
      <c r="V200" s="386">
        <v>0</v>
      </c>
      <c r="W200" s="386">
        <v>5</v>
      </c>
      <c r="X200" s="386">
        <v>1</v>
      </c>
    </row>
    <row r="201" spans="1:24" x14ac:dyDescent="0.25">
      <c r="A201" s="390">
        <v>748133</v>
      </c>
      <c r="B201" s="387" t="s">
        <v>206</v>
      </c>
      <c r="C201" s="387" t="s">
        <v>509</v>
      </c>
      <c r="D201" s="388">
        <v>25.089999999999989</v>
      </c>
      <c r="E201" s="389">
        <v>59.5</v>
      </c>
      <c r="F201" s="389">
        <v>129</v>
      </c>
      <c r="G201" s="371"/>
      <c r="H201" s="382">
        <v>2</v>
      </c>
      <c r="I201" s="383" t="s">
        <v>624</v>
      </c>
      <c r="J201" s="373">
        <f t="shared" si="21"/>
        <v>0</v>
      </c>
      <c r="K201" s="374" t="str">
        <f t="shared" si="22"/>
        <v>Non Moving</v>
      </c>
      <c r="L201" s="373">
        <f t="shared" si="23"/>
        <v>0</v>
      </c>
      <c r="M201" s="375" t="str">
        <f t="shared" si="24"/>
        <v>Less Profitable</v>
      </c>
      <c r="N201" s="374" t="str">
        <f t="shared" si="25"/>
        <v>Non Moving - Less Profitable</v>
      </c>
      <c r="O201" s="375" t="str">
        <f t="shared" si="26"/>
        <v>Buying Price</v>
      </c>
      <c r="P201" s="376" t="str">
        <f t="shared" si="27"/>
        <v xml:space="preserve"> - </v>
      </c>
      <c r="Q201" s="377"/>
      <c r="R201" s="384">
        <v>1</v>
      </c>
      <c r="S201" s="384">
        <v>7</v>
      </c>
      <c r="T201" s="384">
        <v>0</v>
      </c>
      <c r="U201" s="386">
        <v>2</v>
      </c>
      <c r="V201" s="385">
        <v>0</v>
      </c>
      <c r="W201" s="385">
        <v>0</v>
      </c>
      <c r="X201" s="385">
        <v>0</v>
      </c>
    </row>
    <row r="202" spans="1:24" x14ac:dyDescent="0.25">
      <c r="A202" s="390">
        <v>751056</v>
      </c>
      <c r="B202" s="387" t="s">
        <v>207</v>
      </c>
      <c r="C202" s="387" t="s">
        <v>510</v>
      </c>
      <c r="D202" s="388">
        <v>9.509999999999982</v>
      </c>
      <c r="E202" s="389">
        <v>34.5</v>
      </c>
      <c r="F202" s="389">
        <v>69</v>
      </c>
      <c r="G202" s="371"/>
      <c r="H202" s="382">
        <v>16</v>
      </c>
      <c r="I202" s="383" t="s">
        <v>624</v>
      </c>
      <c r="J202" s="373">
        <f t="shared" si="21"/>
        <v>14.666666666666666</v>
      </c>
      <c r="K202" s="374" t="str">
        <f t="shared" si="22"/>
        <v>Fast Moving</v>
      </c>
      <c r="L202" s="373">
        <f t="shared" si="23"/>
        <v>366.52000000000021</v>
      </c>
      <c r="M202" s="375" t="str">
        <f t="shared" si="24"/>
        <v>Most Profitable</v>
      </c>
      <c r="N202" s="374" t="str">
        <f t="shared" si="25"/>
        <v>Fast Moving - Most Profitable</v>
      </c>
      <c r="O202" s="375" t="str">
        <f t="shared" si="26"/>
        <v>-</v>
      </c>
      <c r="P202" s="376" t="str">
        <f t="shared" si="27"/>
        <v>Profitable - Reorder</v>
      </c>
      <c r="Q202" s="377"/>
      <c r="R202" s="384"/>
      <c r="S202" s="384">
        <v>12</v>
      </c>
      <c r="T202" s="384">
        <v>24</v>
      </c>
      <c r="U202" s="386">
        <v>9</v>
      </c>
      <c r="V202" s="385">
        <v>20</v>
      </c>
      <c r="W202" s="385">
        <v>21</v>
      </c>
      <c r="X202" s="385">
        <v>3</v>
      </c>
    </row>
    <row r="203" spans="1:24" x14ac:dyDescent="0.25">
      <c r="A203" s="390">
        <v>751059</v>
      </c>
      <c r="B203" s="387" t="s">
        <v>208</v>
      </c>
      <c r="C203" s="387" t="s">
        <v>511</v>
      </c>
      <c r="D203" s="388">
        <v>9.5099999999999891</v>
      </c>
      <c r="E203" s="389">
        <v>34.5</v>
      </c>
      <c r="F203" s="389">
        <v>69</v>
      </c>
      <c r="G203" s="371"/>
      <c r="H203" s="382">
        <v>13</v>
      </c>
      <c r="I203" s="383" t="s">
        <v>624</v>
      </c>
      <c r="J203" s="373">
        <f t="shared" si="21"/>
        <v>13</v>
      </c>
      <c r="K203" s="374" t="str">
        <f t="shared" si="22"/>
        <v>Fast Moving</v>
      </c>
      <c r="L203" s="373">
        <f t="shared" si="23"/>
        <v>324.87000000000012</v>
      </c>
      <c r="M203" s="375" t="str">
        <f t="shared" si="24"/>
        <v>Most Profitable</v>
      </c>
      <c r="N203" s="374" t="str">
        <f t="shared" si="25"/>
        <v>Fast Moving - Most Profitable</v>
      </c>
      <c r="O203" s="375" t="str">
        <f t="shared" si="26"/>
        <v>-</v>
      </c>
      <c r="P203" s="376" t="str">
        <f t="shared" si="27"/>
        <v>Profitable - Reorder</v>
      </c>
      <c r="Q203" s="377"/>
      <c r="R203" s="384"/>
      <c r="S203" s="384">
        <v>10</v>
      </c>
      <c r="T203" s="384">
        <v>25</v>
      </c>
      <c r="U203" s="386">
        <v>22</v>
      </c>
      <c r="V203" s="385">
        <v>19</v>
      </c>
      <c r="W203" s="385">
        <v>13</v>
      </c>
      <c r="X203" s="385">
        <v>7</v>
      </c>
    </row>
    <row r="204" spans="1:24" x14ac:dyDescent="0.25">
      <c r="A204" s="390">
        <v>751060</v>
      </c>
      <c r="B204" s="387" t="s">
        <v>209</v>
      </c>
      <c r="C204" s="387" t="s">
        <v>512</v>
      </c>
      <c r="D204" s="388">
        <v>13.189999999999635</v>
      </c>
      <c r="E204" s="389">
        <v>29.5</v>
      </c>
      <c r="F204" s="389">
        <v>59</v>
      </c>
      <c r="G204" s="371"/>
      <c r="H204" s="382">
        <v>18</v>
      </c>
      <c r="I204" s="383" t="s">
        <v>624</v>
      </c>
      <c r="J204" s="373">
        <f t="shared" si="21"/>
        <v>8</v>
      </c>
      <c r="K204" s="374" t="str">
        <f t="shared" si="22"/>
        <v>Slow Moving</v>
      </c>
      <c r="L204" s="373">
        <f t="shared" si="23"/>
        <v>130.48000000000292</v>
      </c>
      <c r="M204" s="375" t="str">
        <f t="shared" si="24"/>
        <v>Most Profitable</v>
      </c>
      <c r="N204" s="374" t="str">
        <f t="shared" si="25"/>
        <v>Slow Moving - Most Profitable</v>
      </c>
      <c r="O204" s="375" t="str">
        <f t="shared" si="26"/>
        <v>-</v>
      </c>
      <c r="P204" s="376" t="str">
        <f t="shared" si="27"/>
        <v xml:space="preserve"> - </v>
      </c>
      <c r="Q204" s="377"/>
      <c r="R204" s="384"/>
      <c r="S204" s="384">
        <v>21</v>
      </c>
      <c r="T204" s="384">
        <v>40</v>
      </c>
      <c r="U204" s="386">
        <v>30</v>
      </c>
      <c r="V204" s="385">
        <v>16</v>
      </c>
      <c r="W204" s="385">
        <v>6</v>
      </c>
      <c r="X204" s="385">
        <v>2</v>
      </c>
    </row>
    <row r="205" spans="1:24" x14ac:dyDescent="0.25">
      <c r="A205" s="390">
        <v>751063</v>
      </c>
      <c r="B205" s="387" t="s">
        <v>210</v>
      </c>
      <c r="C205" s="387" t="s">
        <v>513</v>
      </c>
      <c r="D205" s="388">
        <v>13.95</v>
      </c>
      <c r="E205" s="389">
        <v>29.5</v>
      </c>
      <c r="F205" s="389">
        <v>59</v>
      </c>
      <c r="G205" s="371"/>
      <c r="H205" s="382">
        <v>6</v>
      </c>
      <c r="I205" s="383" t="s">
        <v>624</v>
      </c>
      <c r="J205" s="373">
        <f t="shared" si="21"/>
        <v>2</v>
      </c>
      <c r="K205" s="374" t="str">
        <f t="shared" si="22"/>
        <v>Slow Moving</v>
      </c>
      <c r="L205" s="373">
        <f t="shared" si="23"/>
        <v>31.1</v>
      </c>
      <c r="M205" s="375" t="str">
        <f t="shared" si="24"/>
        <v>Profitable</v>
      </c>
      <c r="N205" s="374" t="str">
        <f t="shared" si="25"/>
        <v>Slow Moving - Profitable</v>
      </c>
      <c r="O205" s="375" t="str">
        <f t="shared" si="26"/>
        <v>-</v>
      </c>
      <c r="P205" s="376" t="str">
        <f t="shared" si="27"/>
        <v xml:space="preserve"> - </v>
      </c>
      <c r="Q205" s="377"/>
      <c r="R205" s="384"/>
      <c r="S205" s="384">
        <v>37</v>
      </c>
      <c r="T205" s="384">
        <v>52</v>
      </c>
      <c r="U205" s="386">
        <v>11</v>
      </c>
      <c r="V205" s="385">
        <v>6</v>
      </c>
      <c r="W205" s="385">
        <v>0</v>
      </c>
      <c r="X205" s="385">
        <v>0</v>
      </c>
    </row>
    <row r="206" spans="1:24" x14ac:dyDescent="0.25">
      <c r="A206" s="390">
        <v>758117</v>
      </c>
      <c r="B206" s="387" t="s">
        <v>214</v>
      </c>
      <c r="C206" s="387" t="s">
        <v>514</v>
      </c>
      <c r="D206" s="388">
        <v>23</v>
      </c>
      <c r="E206" s="389">
        <v>44.5</v>
      </c>
      <c r="F206" s="389">
        <v>93</v>
      </c>
      <c r="G206" s="371"/>
      <c r="H206" s="382">
        <v>79</v>
      </c>
      <c r="I206" s="383" t="s">
        <v>624</v>
      </c>
      <c r="J206" s="373">
        <f t="shared" si="21"/>
        <v>15.666666666666666</v>
      </c>
      <c r="K206" s="374" t="str">
        <f t="shared" si="22"/>
        <v>Fast Moving</v>
      </c>
      <c r="L206" s="373">
        <f t="shared" si="23"/>
        <v>336.83333333333331</v>
      </c>
      <c r="M206" s="375" t="str">
        <f t="shared" si="24"/>
        <v>Most Profitable</v>
      </c>
      <c r="N206" s="374" t="str">
        <f t="shared" si="25"/>
        <v>Fast Moving - Most Profitable</v>
      </c>
      <c r="O206" s="375" t="str">
        <f t="shared" si="26"/>
        <v>-</v>
      </c>
      <c r="P206" s="376" t="str">
        <f t="shared" si="27"/>
        <v>Profitable - Reorder</v>
      </c>
      <c r="Q206" s="377"/>
      <c r="R206" s="384"/>
      <c r="S206" s="384"/>
      <c r="T206" s="384"/>
      <c r="U206" s="386">
        <v>2</v>
      </c>
      <c r="V206" s="385">
        <v>14</v>
      </c>
      <c r="W206" s="385">
        <v>25</v>
      </c>
      <c r="X206" s="385">
        <v>8</v>
      </c>
    </row>
    <row r="207" spans="1:24" x14ac:dyDescent="0.25">
      <c r="A207" s="390">
        <v>758119</v>
      </c>
      <c r="B207" s="387" t="s">
        <v>215</v>
      </c>
      <c r="C207" s="387" t="s">
        <v>515</v>
      </c>
      <c r="D207" s="388">
        <v>22</v>
      </c>
      <c r="E207" s="389">
        <v>44.5</v>
      </c>
      <c r="F207" s="389">
        <v>93</v>
      </c>
      <c r="G207" s="371"/>
      <c r="H207" s="382">
        <v>40</v>
      </c>
      <c r="I207" s="383" t="s">
        <v>624</v>
      </c>
      <c r="J207" s="373">
        <f t="shared" si="21"/>
        <v>15</v>
      </c>
      <c r="K207" s="374" t="str">
        <f t="shared" si="22"/>
        <v>Fast Moving</v>
      </c>
      <c r="L207" s="373">
        <f t="shared" si="23"/>
        <v>337.5</v>
      </c>
      <c r="M207" s="375" t="str">
        <f t="shared" si="24"/>
        <v>Most Profitable</v>
      </c>
      <c r="N207" s="374" t="str">
        <f t="shared" si="25"/>
        <v>Fast Moving - Most Profitable</v>
      </c>
      <c r="O207" s="375" t="str">
        <f t="shared" si="26"/>
        <v>-</v>
      </c>
      <c r="P207" s="376" t="str">
        <f t="shared" si="27"/>
        <v>Profitable - Reorder</v>
      </c>
      <c r="Q207" s="377"/>
      <c r="R207" s="384"/>
      <c r="S207" s="384"/>
      <c r="T207" s="384"/>
      <c r="U207" s="386">
        <v>0</v>
      </c>
      <c r="V207" s="385">
        <v>12</v>
      </c>
      <c r="W207" s="385">
        <v>20</v>
      </c>
      <c r="X207" s="385">
        <v>13</v>
      </c>
    </row>
    <row r="208" spans="1:24" x14ac:dyDescent="0.25">
      <c r="A208" s="390">
        <v>758121</v>
      </c>
      <c r="B208" s="387" t="s">
        <v>216</v>
      </c>
      <c r="C208" s="387" t="s">
        <v>516</v>
      </c>
      <c r="D208" s="388">
        <v>7.61</v>
      </c>
      <c r="E208" s="389">
        <v>29.5</v>
      </c>
      <c r="F208" s="389">
        <v>62</v>
      </c>
      <c r="G208" s="371"/>
      <c r="H208" s="382">
        <v>9</v>
      </c>
      <c r="I208" s="383" t="s">
        <v>624</v>
      </c>
      <c r="J208" s="373">
        <f t="shared" si="21"/>
        <v>1.3333333333333333</v>
      </c>
      <c r="K208" s="374" t="str">
        <f t="shared" si="22"/>
        <v>Slow Moving</v>
      </c>
      <c r="L208" s="373">
        <f t="shared" si="23"/>
        <v>29.186666666666667</v>
      </c>
      <c r="M208" s="375" t="str">
        <f t="shared" si="24"/>
        <v>Profitable</v>
      </c>
      <c r="N208" s="374" t="str">
        <f t="shared" si="25"/>
        <v>Slow Moving - Profitable</v>
      </c>
      <c r="O208" s="375" t="str">
        <f t="shared" si="26"/>
        <v>-</v>
      </c>
      <c r="P208" s="376" t="str">
        <f t="shared" si="27"/>
        <v xml:space="preserve"> - </v>
      </c>
      <c r="Q208" s="377"/>
      <c r="R208" s="384"/>
      <c r="S208" s="384"/>
      <c r="T208" s="384"/>
      <c r="U208" s="386">
        <v>0</v>
      </c>
      <c r="V208" s="385">
        <v>2</v>
      </c>
      <c r="W208" s="385">
        <v>1</v>
      </c>
      <c r="X208" s="385">
        <v>1</v>
      </c>
    </row>
    <row r="209" spans="1:24" x14ac:dyDescent="0.25">
      <c r="A209" s="390">
        <v>758124</v>
      </c>
      <c r="B209" s="387" t="s">
        <v>217</v>
      </c>
      <c r="C209" s="387" t="s">
        <v>517</v>
      </c>
      <c r="D209" s="388">
        <v>7.61</v>
      </c>
      <c r="E209" s="389">
        <v>29.5</v>
      </c>
      <c r="F209" s="389">
        <v>62</v>
      </c>
      <c r="G209" s="371"/>
      <c r="H209" s="382">
        <v>21</v>
      </c>
      <c r="I209" s="383" t="s">
        <v>624</v>
      </c>
      <c r="J209" s="373">
        <f t="shared" si="21"/>
        <v>10.666666666666666</v>
      </c>
      <c r="K209" s="374" t="str">
        <f t="shared" si="22"/>
        <v>Fast Moving</v>
      </c>
      <c r="L209" s="373">
        <f t="shared" si="23"/>
        <v>233.49333333333334</v>
      </c>
      <c r="M209" s="375" t="str">
        <f t="shared" si="24"/>
        <v>Most Profitable</v>
      </c>
      <c r="N209" s="374" t="str">
        <f t="shared" si="25"/>
        <v>Fast Moving - Most Profitable</v>
      </c>
      <c r="O209" s="375" t="str">
        <f t="shared" si="26"/>
        <v>-</v>
      </c>
      <c r="P209" s="376" t="str">
        <f t="shared" si="27"/>
        <v>Profitable - Reorder</v>
      </c>
      <c r="Q209" s="377"/>
      <c r="R209" s="384"/>
      <c r="S209" s="384"/>
      <c r="T209" s="384"/>
      <c r="U209" s="386">
        <v>1</v>
      </c>
      <c r="V209" s="385">
        <v>12</v>
      </c>
      <c r="W209" s="385">
        <v>14</v>
      </c>
      <c r="X209" s="385">
        <v>6</v>
      </c>
    </row>
    <row r="210" spans="1:24" x14ac:dyDescent="0.25">
      <c r="A210" s="390">
        <v>758125</v>
      </c>
      <c r="B210" s="387" t="s">
        <v>218</v>
      </c>
      <c r="C210" s="387" t="s">
        <v>518</v>
      </c>
      <c r="D210" s="388">
        <v>37.130000000000003</v>
      </c>
      <c r="E210" s="389">
        <v>74.5</v>
      </c>
      <c r="F210" s="389">
        <v>156</v>
      </c>
      <c r="G210" s="371"/>
      <c r="H210" s="382">
        <v>28</v>
      </c>
      <c r="I210" s="383" t="s">
        <v>624</v>
      </c>
      <c r="J210" s="373">
        <f t="shared" si="21"/>
        <v>10.666666666666666</v>
      </c>
      <c r="K210" s="374" t="str">
        <f t="shared" si="22"/>
        <v>Fast Moving</v>
      </c>
      <c r="L210" s="373">
        <f t="shared" si="23"/>
        <v>398.61333333333329</v>
      </c>
      <c r="M210" s="375" t="str">
        <f t="shared" si="24"/>
        <v>Most Profitable</v>
      </c>
      <c r="N210" s="374" t="str">
        <f t="shared" si="25"/>
        <v>Fast Moving - Most Profitable</v>
      </c>
      <c r="O210" s="375" t="str">
        <f t="shared" si="26"/>
        <v>-</v>
      </c>
      <c r="P210" s="376" t="str">
        <f t="shared" si="27"/>
        <v>Profitable - Reorder</v>
      </c>
      <c r="Q210" s="377"/>
      <c r="R210" s="384"/>
      <c r="S210" s="384"/>
      <c r="T210" s="384"/>
      <c r="U210" s="386">
        <v>8</v>
      </c>
      <c r="V210" s="385">
        <v>16</v>
      </c>
      <c r="W210" s="385">
        <v>9</v>
      </c>
      <c r="X210" s="385">
        <v>7</v>
      </c>
    </row>
    <row r="211" spans="1:24" x14ac:dyDescent="0.25">
      <c r="A211" s="390">
        <v>758126</v>
      </c>
      <c r="B211" s="387" t="s">
        <v>219</v>
      </c>
      <c r="C211" s="387" t="s">
        <v>519</v>
      </c>
      <c r="D211" s="388">
        <v>9.66</v>
      </c>
      <c r="E211" s="389">
        <v>29.5</v>
      </c>
      <c r="F211" s="389">
        <v>62</v>
      </c>
      <c r="G211" s="371"/>
      <c r="H211" s="382">
        <v>36</v>
      </c>
      <c r="I211" s="383" t="s">
        <v>624</v>
      </c>
      <c r="J211" s="373">
        <f t="shared" si="21"/>
        <v>8.3333333333333339</v>
      </c>
      <c r="K211" s="374" t="str">
        <f t="shared" si="22"/>
        <v>Fast Moving</v>
      </c>
      <c r="L211" s="373">
        <f t="shared" si="23"/>
        <v>165.33333333333334</v>
      </c>
      <c r="M211" s="375" t="str">
        <f t="shared" si="24"/>
        <v>Most Profitable</v>
      </c>
      <c r="N211" s="374" t="str">
        <f t="shared" si="25"/>
        <v>Fast Moving - Most Profitable</v>
      </c>
      <c r="O211" s="375" t="str">
        <f t="shared" si="26"/>
        <v>-</v>
      </c>
      <c r="P211" s="376" t="str">
        <f t="shared" si="27"/>
        <v>Profitable - Reorder</v>
      </c>
      <c r="Q211" s="377"/>
      <c r="R211" s="384"/>
      <c r="S211" s="384"/>
      <c r="T211" s="384"/>
      <c r="U211" s="386">
        <v>2</v>
      </c>
      <c r="V211" s="385">
        <v>13</v>
      </c>
      <c r="W211" s="385">
        <v>8</v>
      </c>
      <c r="X211" s="385">
        <v>4</v>
      </c>
    </row>
    <row r="212" spans="1:24" x14ac:dyDescent="0.25">
      <c r="A212" s="390">
        <v>758127</v>
      </c>
      <c r="B212" s="387" t="s">
        <v>220</v>
      </c>
      <c r="C212" s="387" t="s">
        <v>520</v>
      </c>
      <c r="D212" s="388">
        <v>9.9</v>
      </c>
      <c r="E212" s="389">
        <v>29.5</v>
      </c>
      <c r="F212" s="389">
        <v>62</v>
      </c>
      <c r="G212" s="371"/>
      <c r="H212" s="382">
        <v>0</v>
      </c>
      <c r="I212" s="383" t="s">
        <v>624</v>
      </c>
      <c r="J212" s="373" t="str">
        <f t="shared" si="21"/>
        <v xml:space="preserve"> No Stock</v>
      </c>
      <c r="K212" s="374" t="str">
        <f t="shared" si="22"/>
        <v>Run out of Stock</v>
      </c>
      <c r="L212" s="373">
        <f t="shared" si="23"/>
        <v>0</v>
      </c>
      <c r="M212" s="375" t="str">
        <f t="shared" si="24"/>
        <v>Less Profitable</v>
      </c>
      <c r="N212" s="374" t="str">
        <f t="shared" si="25"/>
        <v>Run out of Stock - Less Profitable</v>
      </c>
      <c r="O212" s="375" t="str">
        <f t="shared" si="26"/>
        <v>-</v>
      </c>
      <c r="P212" s="376" t="str">
        <f t="shared" si="27"/>
        <v>Stop Ordering</v>
      </c>
      <c r="Q212" s="377"/>
      <c r="R212" s="384"/>
      <c r="S212" s="384"/>
      <c r="T212" s="384"/>
      <c r="U212" s="386">
        <v>0</v>
      </c>
      <c r="V212" s="385">
        <v>0</v>
      </c>
      <c r="W212" s="385">
        <v>0</v>
      </c>
      <c r="X212" s="385">
        <v>0</v>
      </c>
    </row>
    <row r="213" spans="1:24" x14ac:dyDescent="0.25">
      <c r="A213" s="390">
        <v>758128</v>
      </c>
      <c r="B213" s="387" t="s">
        <v>221</v>
      </c>
      <c r="C213" s="387" t="s">
        <v>521</v>
      </c>
      <c r="D213" s="388">
        <v>52.61</v>
      </c>
      <c r="E213" s="389">
        <v>99.5</v>
      </c>
      <c r="F213" s="389">
        <v>209</v>
      </c>
      <c r="G213" s="371"/>
      <c r="H213" s="382">
        <v>19</v>
      </c>
      <c r="I213" s="383" t="s">
        <v>624</v>
      </c>
      <c r="J213" s="373">
        <f t="shared" si="21"/>
        <v>9.3333333333333339</v>
      </c>
      <c r="K213" s="374" t="str">
        <f t="shared" si="22"/>
        <v>Fast Moving</v>
      </c>
      <c r="L213" s="373">
        <f t="shared" si="23"/>
        <v>437.64000000000004</v>
      </c>
      <c r="M213" s="375" t="str">
        <f t="shared" si="24"/>
        <v>Most Profitable</v>
      </c>
      <c r="N213" s="374" t="str">
        <f t="shared" si="25"/>
        <v>Fast Moving - Most Profitable</v>
      </c>
      <c r="O213" s="375" t="str">
        <f t="shared" si="26"/>
        <v>-</v>
      </c>
      <c r="P213" s="376" t="str">
        <f t="shared" si="27"/>
        <v>Profitable - Reorder</v>
      </c>
      <c r="Q213" s="377"/>
      <c r="R213" s="384"/>
      <c r="S213" s="384"/>
      <c r="T213" s="384"/>
      <c r="U213" s="386">
        <v>1</v>
      </c>
      <c r="V213" s="385">
        <v>10</v>
      </c>
      <c r="W213" s="385">
        <v>11</v>
      </c>
      <c r="X213" s="385">
        <v>7</v>
      </c>
    </row>
    <row r="214" spans="1:24" x14ac:dyDescent="0.25">
      <c r="A214" s="390">
        <v>758226</v>
      </c>
      <c r="B214" s="387" t="s">
        <v>222</v>
      </c>
      <c r="C214" s="387" t="s">
        <v>522</v>
      </c>
      <c r="D214" s="388">
        <v>26</v>
      </c>
      <c r="E214" s="389">
        <v>50</v>
      </c>
      <c r="F214" s="389">
        <v>104</v>
      </c>
      <c r="G214" s="371"/>
      <c r="H214" s="382">
        <v>14</v>
      </c>
      <c r="I214" s="383" t="s">
        <v>624</v>
      </c>
      <c r="J214" s="373">
        <f t="shared" si="21"/>
        <v>1.6666666666666667</v>
      </c>
      <c r="K214" s="374" t="str">
        <f t="shared" si="22"/>
        <v>Slow Moving</v>
      </c>
      <c r="L214" s="373">
        <f t="shared" si="23"/>
        <v>40</v>
      </c>
      <c r="M214" s="375" t="str">
        <f t="shared" si="24"/>
        <v>Profitable</v>
      </c>
      <c r="N214" s="374" t="str">
        <f t="shared" si="25"/>
        <v>Slow Moving - Profitable</v>
      </c>
      <c r="O214" s="375" t="str">
        <f t="shared" si="26"/>
        <v>-</v>
      </c>
      <c r="P214" s="376" t="str">
        <f t="shared" si="27"/>
        <v xml:space="preserve"> - </v>
      </c>
      <c r="Q214" s="377"/>
      <c r="R214" s="384"/>
      <c r="S214" s="384"/>
      <c r="T214" s="384"/>
      <c r="U214" s="386">
        <v>0</v>
      </c>
      <c r="V214" s="385">
        <v>1</v>
      </c>
      <c r="W214" s="385">
        <v>2</v>
      </c>
      <c r="X214" s="385">
        <v>2</v>
      </c>
    </row>
    <row r="215" spans="1:24" x14ac:dyDescent="0.25">
      <c r="A215" s="390">
        <v>758227</v>
      </c>
      <c r="B215" s="387" t="s">
        <v>223</v>
      </c>
      <c r="C215" s="387" t="s">
        <v>523</v>
      </c>
      <c r="D215" s="388">
        <v>26</v>
      </c>
      <c r="E215" s="389">
        <v>50</v>
      </c>
      <c r="F215" s="389">
        <v>104</v>
      </c>
      <c r="G215" s="371"/>
      <c r="H215" s="382">
        <v>12</v>
      </c>
      <c r="I215" s="383" t="s">
        <v>624</v>
      </c>
      <c r="J215" s="373">
        <f t="shared" si="21"/>
        <v>1</v>
      </c>
      <c r="K215" s="374" t="str">
        <f t="shared" si="22"/>
        <v>Slow Moving</v>
      </c>
      <c r="L215" s="373">
        <f t="shared" si="23"/>
        <v>24</v>
      </c>
      <c r="M215" s="375" t="str">
        <f t="shared" si="24"/>
        <v>Profitable</v>
      </c>
      <c r="N215" s="374" t="str">
        <f t="shared" si="25"/>
        <v>Slow Moving - Profitable</v>
      </c>
      <c r="O215" s="375" t="str">
        <f t="shared" si="26"/>
        <v>-</v>
      </c>
      <c r="P215" s="376" t="str">
        <f t="shared" si="27"/>
        <v xml:space="preserve"> - </v>
      </c>
      <c r="Q215" s="377"/>
      <c r="R215" s="384"/>
      <c r="S215" s="384"/>
      <c r="T215" s="384"/>
      <c r="U215" s="386">
        <v>0</v>
      </c>
      <c r="V215" s="385">
        <v>0</v>
      </c>
      <c r="W215" s="385">
        <v>3</v>
      </c>
      <c r="X215" s="385">
        <v>0</v>
      </c>
    </row>
    <row r="216" spans="1:24" x14ac:dyDescent="0.25">
      <c r="A216" s="390">
        <v>758228</v>
      </c>
      <c r="B216" s="387" t="s">
        <v>224</v>
      </c>
      <c r="C216" s="387" t="s">
        <v>524</v>
      </c>
      <c r="D216" s="388">
        <v>14</v>
      </c>
      <c r="E216" s="389">
        <v>35</v>
      </c>
      <c r="F216" s="389">
        <v>73</v>
      </c>
      <c r="G216" s="371"/>
      <c r="H216" s="382">
        <v>9</v>
      </c>
      <c r="I216" s="383" t="s">
        <v>624</v>
      </c>
      <c r="J216" s="373">
        <f t="shared" si="21"/>
        <v>7.666666666666667</v>
      </c>
      <c r="K216" s="374" t="str">
        <f t="shared" si="22"/>
        <v>Slow Moving</v>
      </c>
      <c r="L216" s="373">
        <f t="shared" si="23"/>
        <v>161</v>
      </c>
      <c r="M216" s="375" t="str">
        <f t="shared" si="24"/>
        <v>Most Profitable</v>
      </c>
      <c r="N216" s="374" t="str">
        <f t="shared" si="25"/>
        <v>Slow Moving - Most Profitable</v>
      </c>
      <c r="O216" s="375" t="str">
        <f t="shared" si="26"/>
        <v>-</v>
      </c>
      <c r="P216" s="376" t="str">
        <f t="shared" si="27"/>
        <v xml:space="preserve"> - </v>
      </c>
      <c r="Q216" s="377"/>
      <c r="R216" s="384"/>
      <c r="S216" s="384"/>
      <c r="T216" s="384"/>
      <c r="U216" s="386">
        <v>0</v>
      </c>
      <c r="V216" s="385">
        <v>2</v>
      </c>
      <c r="W216" s="385">
        <v>14</v>
      </c>
      <c r="X216" s="385">
        <v>7</v>
      </c>
    </row>
    <row r="217" spans="1:24" x14ac:dyDescent="0.25">
      <c r="A217" s="390">
        <v>758229</v>
      </c>
      <c r="B217" s="387" t="s">
        <v>225</v>
      </c>
      <c r="C217" s="387" t="s">
        <v>525</v>
      </c>
      <c r="D217" s="388">
        <v>14</v>
      </c>
      <c r="E217" s="389">
        <v>35</v>
      </c>
      <c r="F217" s="389">
        <v>73</v>
      </c>
      <c r="G217" s="371"/>
      <c r="H217" s="382">
        <v>0</v>
      </c>
      <c r="I217" s="383" t="s">
        <v>624</v>
      </c>
      <c r="J217" s="373" t="str">
        <f t="shared" si="21"/>
        <v xml:space="preserve"> No Stock</v>
      </c>
      <c r="K217" s="374" t="str">
        <f t="shared" si="22"/>
        <v>Run out of Stock</v>
      </c>
      <c r="L217" s="373">
        <f t="shared" si="23"/>
        <v>0</v>
      </c>
      <c r="M217" s="375" t="str">
        <f t="shared" si="24"/>
        <v>Less Profitable</v>
      </c>
      <c r="N217" s="374" t="str">
        <f t="shared" si="25"/>
        <v>Run out of Stock - Less Profitable</v>
      </c>
      <c r="O217" s="375" t="str">
        <f t="shared" si="26"/>
        <v>-</v>
      </c>
      <c r="P217" s="376" t="str">
        <f t="shared" si="27"/>
        <v>Stop Ordering</v>
      </c>
      <c r="Q217" s="377"/>
      <c r="R217" s="384"/>
      <c r="S217" s="384"/>
      <c r="T217" s="384"/>
      <c r="U217" s="386">
        <v>0</v>
      </c>
      <c r="V217" s="385">
        <v>0</v>
      </c>
      <c r="W217" s="385">
        <v>0</v>
      </c>
      <c r="X217" s="385">
        <v>0</v>
      </c>
    </row>
    <row r="218" spans="1:24" x14ac:dyDescent="0.25">
      <c r="A218" s="390">
        <v>758230</v>
      </c>
      <c r="B218" s="387" t="s">
        <v>226</v>
      </c>
      <c r="C218" s="387" t="s">
        <v>526</v>
      </c>
      <c r="D218" s="388">
        <v>18</v>
      </c>
      <c r="E218" s="389">
        <v>35</v>
      </c>
      <c r="F218" s="389">
        <v>73</v>
      </c>
      <c r="G218" s="371"/>
      <c r="H218" s="382">
        <v>0</v>
      </c>
      <c r="I218" s="383" t="s">
        <v>624</v>
      </c>
      <c r="J218" s="373" t="str">
        <f t="shared" si="21"/>
        <v xml:space="preserve"> No Stock</v>
      </c>
      <c r="K218" s="374" t="str">
        <f t="shared" si="22"/>
        <v>Run out of Stock</v>
      </c>
      <c r="L218" s="373">
        <f t="shared" si="23"/>
        <v>0</v>
      </c>
      <c r="M218" s="375" t="str">
        <f t="shared" si="24"/>
        <v>Less Profitable</v>
      </c>
      <c r="N218" s="374" t="str">
        <f t="shared" si="25"/>
        <v>Run out of Stock - Less Profitable</v>
      </c>
      <c r="O218" s="375" t="str">
        <f t="shared" si="26"/>
        <v>-</v>
      </c>
      <c r="P218" s="376" t="str">
        <f t="shared" si="27"/>
        <v>Stop Ordering</v>
      </c>
      <c r="Q218" s="377"/>
      <c r="R218" s="384"/>
      <c r="S218" s="384"/>
      <c r="T218" s="384"/>
      <c r="U218" s="386">
        <v>0</v>
      </c>
      <c r="V218" s="385">
        <v>0</v>
      </c>
      <c r="W218" s="385">
        <v>0</v>
      </c>
      <c r="X218" s="385">
        <v>0</v>
      </c>
    </row>
    <row r="219" spans="1:24" x14ac:dyDescent="0.25">
      <c r="A219" s="390">
        <v>758231</v>
      </c>
      <c r="B219" s="387" t="s">
        <v>227</v>
      </c>
      <c r="C219" s="387" t="s">
        <v>499</v>
      </c>
      <c r="D219" s="388">
        <v>12</v>
      </c>
      <c r="E219" s="389">
        <v>30</v>
      </c>
      <c r="F219" s="389">
        <v>62</v>
      </c>
      <c r="G219" s="371"/>
      <c r="H219" s="382">
        <v>43</v>
      </c>
      <c r="I219" s="383" t="s">
        <v>624</v>
      </c>
      <c r="J219" s="373">
        <f t="shared" si="21"/>
        <v>35</v>
      </c>
      <c r="K219" s="374" t="str">
        <f t="shared" si="22"/>
        <v>Fast Moving</v>
      </c>
      <c r="L219" s="373">
        <f t="shared" si="23"/>
        <v>630</v>
      </c>
      <c r="M219" s="375" t="str">
        <f t="shared" si="24"/>
        <v>Most Profitable</v>
      </c>
      <c r="N219" s="374" t="str">
        <f t="shared" si="25"/>
        <v>Fast Moving - Most Profitable</v>
      </c>
      <c r="O219" s="375" t="str">
        <f t="shared" si="26"/>
        <v>-</v>
      </c>
      <c r="P219" s="376" t="str">
        <f t="shared" si="27"/>
        <v>Profitable - Reorder</v>
      </c>
      <c r="Q219" s="377"/>
      <c r="R219" s="384"/>
      <c r="S219" s="384"/>
      <c r="T219" s="384"/>
      <c r="U219" s="386">
        <v>0</v>
      </c>
      <c r="V219" s="385">
        <v>33</v>
      </c>
      <c r="W219" s="385">
        <v>50</v>
      </c>
      <c r="X219" s="385">
        <v>22</v>
      </c>
    </row>
    <row r="220" spans="1:24" x14ac:dyDescent="0.25">
      <c r="A220" s="390">
        <v>758233</v>
      </c>
      <c r="B220" s="387" t="s">
        <v>228</v>
      </c>
      <c r="C220" s="387" t="s">
        <v>527</v>
      </c>
      <c r="D220" s="388">
        <v>9.66</v>
      </c>
      <c r="E220" s="389">
        <v>40</v>
      </c>
      <c r="F220" s="389">
        <v>83</v>
      </c>
      <c r="G220" s="371"/>
      <c r="H220" s="382">
        <v>24</v>
      </c>
      <c r="I220" s="383" t="s">
        <v>624</v>
      </c>
      <c r="J220" s="373">
        <f t="shared" si="21"/>
        <v>16.333333333333332</v>
      </c>
      <c r="K220" s="374" t="str">
        <f t="shared" si="22"/>
        <v>Fast Moving</v>
      </c>
      <c r="L220" s="373">
        <f t="shared" si="23"/>
        <v>495.55333333333328</v>
      </c>
      <c r="M220" s="375" t="str">
        <f t="shared" si="24"/>
        <v>Most Profitable</v>
      </c>
      <c r="N220" s="374" t="str">
        <f t="shared" si="25"/>
        <v>Fast Moving - Most Profitable</v>
      </c>
      <c r="O220" s="375" t="str">
        <f t="shared" si="26"/>
        <v>-</v>
      </c>
      <c r="P220" s="376" t="str">
        <f t="shared" si="27"/>
        <v>Profitable - Reorder</v>
      </c>
      <c r="Q220" s="377"/>
      <c r="R220" s="384"/>
      <c r="S220" s="384"/>
      <c r="T220" s="384"/>
      <c r="U220" s="386">
        <v>0</v>
      </c>
      <c r="V220" s="385">
        <v>10</v>
      </c>
      <c r="W220" s="385">
        <v>23</v>
      </c>
      <c r="X220" s="385">
        <v>16</v>
      </c>
    </row>
    <row r="221" spans="1:24" x14ac:dyDescent="0.25">
      <c r="A221" s="390">
        <v>758234</v>
      </c>
      <c r="B221" s="387" t="s">
        <v>229</v>
      </c>
      <c r="C221" s="387" t="s">
        <v>528</v>
      </c>
      <c r="D221" s="388">
        <v>10.26</v>
      </c>
      <c r="E221" s="389">
        <v>40</v>
      </c>
      <c r="F221" s="389">
        <v>83</v>
      </c>
      <c r="G221" s="371"/>
      <c r="H221" s="382">
        <v>12</v>
      </c>
      <c r="I221" s="383" t="s">
        <v>624</v>
      </c>
      <c r="J221" s="373">
        <f t="shared" si="21"/>
        <v>7.666666666666667</v>
      </c>
      <c r="K221" s="374" t="str">
        <f t="shared" si="22"/>
        <v>Slow Moving</v>
      </c>
      <c r="L221" s="373">
        <f t="shared" si="23"/>
        <v>228.00666666666669</v>
      </c>
      <c r="M221" s="375" t="str">
        <f t="shared" si="24"/>
        <v>Most Profitable</v>
      </c>
      <c r="N221" s="374" t="str">
        <f t="shared" si="25"/>
        <v>Slow Moving - Most Profitable</v>
      </c>
      <c r="O221" s="375" t="str">
        <f t="shared" si="26"/>
        <v>-</v>
      </c>
      <c r="P221" s="376" t="str">
        <f t="shared" si="27"/>
        <v xml:space="preserve"> - </v>
      </c>
      <c r="Q221" s="377"/>
      <c r="R221" s="384"/>
      <c r="S221" s="384"/>
      <c r="T221" s="384"/>
      <c r="U221" s="386">
        <v>0</v>
      </c>
      <c r="V221" s="385">
        <v>2</v>
      </c>
      <c r="W221" s="385">
        <v>14</v>
      </c>
      <c r="X221" s="385">
        <v>7</v>
      </c>
    </row>
    <row r="222" spans="1:24" x14ac:dyDescent="0.25">
      <c r="A222" s="390">
        <v>758235</v>
      </c>
      <c r="B222" s="387" t="s">
        <v>230</v>
      </c>
      <c r="C222" s="387" t="s">
        <v>529</v>
      </c>
      <c r="D222" s="388">
        <v>15.69</v>
      </c>
      <c r="E222" s="389">
        <v>45</v>
      </c>
      <c r="F222" s="389">
        <v>93</v>
      </c>
      <c r="G222" s="371"/>
      <c r="H222" s="382">
        <v>29</v>
      </c>
      <c r="I222" s="383" t="s">
        <v>624</v>
      </c>
      <c r="J222" s="373">
        <f t="shared" si="21"/>
        <v>13.666666666666666</v>
      </c>
      <c r="K222" s="374" t="str">
        <f t="shared" si="22"/>
        <v>Fast Moving</v>
      </c>
      <c r="L222" s="373">
        <f t="shared" si="23"/>
        <v>400.57</v>
      </c>
      <c r="M222" s="375" t="str">
        <f t="shared" si="24"/>
        <v>Most Profitable</v>
      </c>
      <c r="N222" s="374" t="str">
        <f t="shared" si="25"/>
        <v>Fast Moving - Most Profitable</v>
      </c>
      <c r="O222" s="375" t="str">
        <f t="shared" si="26"/>
        <v>-</v>
      </c>
      <c r="P222" s="376" t="str">
        <f t="shared" si="27"/>
        <v>Profitable - Reorder</v>
      </c>
      <c r="Q222" s="377"/>
      <c r="R222" s="384"/>
      <c r="S222" s="384"/>
      <c r="T222" s="384"/>
      <c r="U222" s="386">
        <v>0</v>
      </c>
      <c r="V222" s="385">
        <v>12</v>
      </c>
      <c r="W222" s="385">
        <v>15</v>
      </c>
      <c r="X222" s="385">
        <v>14</v>
      </c>
    </row>
    <row r="223" spans="1:24" x14ac:dyDescent="0.25">
      <c r="A223" s="390">
        <v>758236</v>
      </c>
      <c r="B223" s="387" t="s">
        <v>231</v>
      </c>
      <c r="C223" s="387" t="s">
        <v>530</v>
      </c>
      <c r="D223" s="388">
        <v>16</v>
      </c>
      <c r="E223" s="389">
        <v>45</v>
      </c>
      <c r="F223" s="389">
        <v>93</v>
      </c>
      <c r="G223" s="371"/>
      <c r="H223" s="382">
        <v>39</v>
      </c>
      <c r="I223" s="383" t="s">
        <v>624</v>
      </c>
      <c r="J223" s="373">
        <f t="shared" si="21"/>
        <v>15</v>
      </c>
      <c r="K223" s="374" t="str">
        <f t="shared" si="22"/>
        <v>Fast Moving</v>
      </c>
      <c r="L223" s="373">
        <f t="shared" si="23"/>
        <v>435</v>
      </c>
      <c r="M223" s="375" t="str">
        <f t="shared" si="24"/>
        <v>Most Profitable</v>
      </c>
      <c r="N223" s="374" t="str">
        <f t="shared" si="25"/>
        <v>Fast Moving - Most Profitable</v>
      </c>
      <c r="O223" s="375" t="str">
        <f t="shared" si="26"/>
        <v>-</v>
      </c>
      <c r="P223" s="376" t="str">
        <f t="shared" si="27"/>
        <v>Profitable - Reorder</v>
      </c>
      <c r="Q223" s="377"/>
      <c r="R223" s="384"/>
      <c r="S223" s="384"/>
      <c r="T223" s="384"/>
      <c r="U223" s="386">
        <v>0</v>
      </c>
      <c r="V223" s="385">
        <v>11</v>
      </c>
      <c r="W223" s="385">
        <v>15</v>
      </c>
      <c r="X223" s="385">
        <v>19</v>
      </c>
    </row>
    <row r="224" spans="1:24" x14ac:dyDescent="0.25">
      <c r="A224" s="390">
        <v>758241</v>
      </c>
      <c r="B224" s="387" t="s">
        <v>232</v>
      </c>
      <c r="C224" s="387" t="s">
        <v>531</v>
      </c>
      <c r="D224" s="388">
        <v>55.18</v>
      </c>
      <c r="E224" s="389">
        <v>114.5</v>
      </c>
      <c r="F224" s="389">
        <v>241</v>
      </c>
      <c r="G224" s="371"/>
      <c r="H224" s="382">
        <v>0</v>
      </c>
      <c r="I224" s="383" t="s">
        <v>624</v>
      </c>
      <c r="J224" s="373" t="str">
        <f t="shared" si="21"/>
        <v xml:space="preserve"> No Stock</v>
      </c>
      <c r="K224" s="374" t="str">
        <f t="shared" si="22"/>
        <v>Run out of Stock</v>
      </c>
      <c r="L224" s="373">
        <f t="shared" si="23"/>
        <v>0</v>
      </c>
      <c r="M224" s="375" t="str">
        <f t="shared" si="24"/>
        <v>Less Profitable</v>
      </c>
      <c r="N224" s="374" t="str">
        <f t="shared" si="25"/>
        <v>Run out of Stock - Less Profitable</v>
      </c>
      <c r="O224" s="375" t="str">
        <f t="shared" si="26"/>
        <v>-</v>
      </c>
      <c r="P224" s="376" t="str">
        <f t="shared" si="27"/>
        <v>Stop Ordering</v>
      </c>
      <c r="Q224" s="377"/>
      <c r="R224" s="384"/>
      <c r="S224" s="384"/>
      <c r="T224" s="384"/>
      <c r="U224" s="386">
        <v>0</v>
      </c>
      <c r="V224" s="385">
        <v>0</v>
      </c>
      <c r="W224" s="385">
        <v>0</v>
      </c>
      <c r="X224" s="385">
        <v>0</v>
      </c>
    </row>
    <row r="225" spans="1:24" x14ac:dyDescent="0.25">
      <c r="A225" s="390">
        <v>758244</v>
      </c>
      <c r="B225" s="387" t="s">
        <v>233</v>
      </c>
      <c r="C225" s="387" t="s">
        <v>532</v>
      </c>
      <c r="D225" s="388">
        <v>18.32</v>
      </c>
      <c r="E225" s="389">
        <v>44.5</v>
      </c>
      <c r="F225" s="389">
        <v>94</v>
      </c>
      <c r="G225" s="371"/>
      <c r="H225" s="382">
        <v>0</v>
      </c>
      <c r="I225" s="383" t="s">
        <v>624</v>
      </c>
      <c r="J225" s="373" t="str">
        <f t="shared" si="21"/>
        <v xml:space="preserve"> No Stock</v>
      </c>
      <c r="K225" s="374" t="str">
        <f t="shared" si="22"/>
        <v>Run out of Stock</v>
      </c>
      <c r="L225" s="373">
        <f t="shared" si="23"/>
        <v>0</v>
      </c>
      <c r="M225" s="375" t="str">
        <f t="shared" si="24"/>
        <v>Less Profitable</v>
      </c>
      <c r="N225" s="374" t="str">
        <f t="shared" si="25"/>
        <v>Run out of Stock - Less Profitable</v>
      </c>
      <c r="O225" s="375" t="str">
        <f t="shared" si="26"/>
        <v>-</v>
      </c>
      <c r="P225" s="376" t="str">
        <f t="shared" si="27"/>
        <v>Stop Ordering</v>
      </c>
      <c r="Q225" s="377"/>
      <c r="R225" s="384"/>
      <c r="S225" s="384"/>
      <c r="T225" s="384"/>
      <c r="U225" s="386">
        <v>0</v>
      </c>
      <c r="V225" s="385">
        <v>0</v>
      </c>
      <c r="W225" s="385">
        <v>0</v>
      </c>
      <c r="X225" s="385">
        <v>0</v>
      </c>
    </row>
    <row r="226" spans="1:24" x14ac:dyDescent="0.25">
      <c r="A226" s="390">
        <v>758245</v>
      </c>
      <c r="B226" s="387" t="s">
        <v>234</v>
      </c>
      <c r="C226" s="387" t="s">
        <v>533</v>
      </c>
      <c r="D226" s="388">
        <v>18.32</v>
      </c>
      <c r="E226" s="389">
        <v>44.5</v>
      </c>
      <c r="F226" s="389">
        <v>94</v>
      </c>
      <c r="G226" s="371"/>
      <c r="H226" s="382">
        <v>0</v>
      </c>
      <c r="I226" s="383" t="s">
        <v>624</v>
      </c>
      <c r="J226" s="373" t="str">
        <f t="shared" si="21"/>
        <v xml:space="preserve"> No Stock</v>
      </c>
      <c r="K226" s="374" t="str">
        <f t="shared" si="22"/>
        <v>Run out of Stock</v>
      </c>
      <c r="L226" s="373">
        <f t="shared" si="23"/>
        <v>0</v>
      </c>
      <c r="M226" s="375" t="str">
        <f t="shared" si="24"/>
        <v>Less Profitable</v>
      </c>
      <c r="N226" s="374" t="str">
        <f t="shared" si="25"/>
        <v>Run out of Stock - Less Profitable</v>
      </c>
      <c r="O226" s="375" t="str">
        <f t="shared" si="26"/>
        <v>-</v>
      </c>
      <c r="P226" s="376" t="str">
        <f t="shared" si="27"/>
        <v>Stop Ordering</v>
      </c>
      <c r="Q226" s="377"/>
      <c r="R226" s="384"/>
      <c r="S226" s="384"/>
      <c r="T226" s="384"/>
      <c r="U226" s="386">
        <v>0</v>
      </c>
      <c r="V226" s="385">
        <v>0</v>
      </c>
      <c r="W226" s="385">
        <v>0</v>
      </c>
      <c r="X226" s="385">
        <v>0</v>
      </c>
    </row>
    <row r="227" spans="1:24" x14ac:dyDescent="0.25">
      <c r="A227" s="390">
        <v>762676</v>
      </c>
      <c r="B227" s="387" t="s">
        <v>240</v>
      </c>
      <c r="C227" s="387" t="s">
        <v>534</v>
      </c>
      <c r="D227" s="388">
        <v>107.83999999999989</v>
      </c>
      <c r="E227" s="389">
        <v>125</v>
      </c>
      <c r="F227" s="389">
        <v>259</v>
      </c>
      <c r="G227" s="371"/>
      <c r="H227" s="382">
        <v>0</v>
      </c>
      <c r="I227" s="363" t="s">
        <v>623</v>
      </c>
      <c r="J227" s="373" t="str">
        <f t="shared" si="21"/>
        <v xml:space="preserve"> No Stock</v>
      </c>
      <c r="K227" s="374" t="str">
        <f t="shared" si="22"/>
        <v>Run out of Stock</v>
      </c>
      <c r="L227" s="373">
        <f t="shared" si="23"/>
        <v>0</v>
      </c>
      <c r="M227" s="375" t="str">
        <f t="shared" si="24"/>
        <v>Less Profitable</v>
      </c>
      <c r="N227" s="374" t="str">
        <f t="shared" si="25"/>
        <v>Run out of Stock - Less Profitable</v>
      </c>
      <c r="O227" s="375" t="str">
        <f t="shared" si="26"/>
        <v>-</v>
      </c>
      <c r="P227" s="376" t="str">
        <f t="shared" si="27"/>
        <v>Stop Ordering</v>
      </c>
      <c r="Q227" s="377"/>
      <c r="R227" s="384"/>
      <c r="S227" s="384"/>
      <c r="T227" s="384"/>
      <c r="U227" s="386"/>
      <c r="V227" s="385">
        <v>0</v>
      </c>
      <c r="W227" s="385">
        <v>0</v>
      </c>
      <c r="X227" s="385">
        <v>0</v>
      </c>
    </row>
    <row r="228" spans="1:24" x14ac:dyDescent="0.25">
      <c r="A228" s="390">
        <v>762677</v>
      </c>
      <c r="B228" s="387" t="s">
        <v>241</v>
      </c>
      <c r="C228" s="387" t="s">
        <v>535</v>
      </c>
      <c r="D228" s="388">
        <v>21.070000000000007</v>
      </c>
      <c r="E228" s="389">
        <v>45</v>
      </c>
      <c r="F228" s="389">
        <v>89</v>
      </c>
      <c r="G228" s="371"/>
      <c r="H228" s="382">
        <v>22</v>
      </c>
      <c r="I228" s="363" t="s">
        <v>623</v>
      </c>
      <c r="J228" s="373">
        <f t="shared" si="21"/>
        <v>6.666666666666667</v>
      </c>
      <c r="K228" s="374" t="str">
        <f t="shared" si="22"/>
        <v>Slow Moving</v>
      </c>
      <c r="L228" s="373">
        <f t="shared" si="23"/>
        <v>159.5333333333333</v>
      </c>
      <c r="M228" s="375" t="str">
        <f t="shared" si="24"/>
        <v>Most Profitable</v>
      </c>
      <c r="N228" s="374" t="str">
        <f t="shared" si="25"/>
        <v>Slow Moving - Most Profitable</v>
      </c>
      <c r="O228" s="375" t="str">
        <f t="shared" si="26"/>
        <v>-</v>
      </c>
      <c r="P228" s="376" t="str">
        <f t="shared" si="27"/>
        <v xml:space="preserve"> - </v>
      </c>
      <c r="Q228" s="377"/>
      <c r="R228" s="384"/>
      <c r="S228" s="384"/>
      <c r="T228" s="384"/>
      <c r="U228" s="386"/>
      <c r="V228" s="385">
        <v>0</v>
      </c>
      <c r="W228" s="385">
        <v>9</v>
      </c>
      <c r="X228" s="385">
        <v>11</v>
      </c>
    </row>
    <row r="229" spans="1:24" x14ac:dyDescent="0.25">
      <c r="A229" s="390">
        <v>762678</v>
      </c>
      <c r="B229" s="387" t="s">
        <v>242</v>
      </c>
      <c r="C229" s="387" t="s">
        <v>536</v>
      </c>
      <c r="D229" s="388">
        <v>14.404375000000011</v>
      </c>
      <c r="E229" s="389">
        <v>40</v>
      </c>
      <c r="F229" s="389">
        <v>79</v>
      </c>
      <c r="G229" s="371"/>
      <c r="H229" s="382">
        <v>10</v>
      </c>
      <c r="I229" s="363" t="s">
        <v>623</v>
      </c>
      <c r="J229" s="373">
        <f t="shared" si="21"/>
        <v>1.3333333333333333</v>
      </c>
      <c r="K229" s="374" t="str">
        <f t="shared" si="22"/>
        <v>Slow Moving</v>
      </c>
      <c r="L229" s="373">
        <f t="shared" si="23"/>
        <v>34.127499999999984</v>
      </c>
      <c r="M229" s="375" t="str">
        <f t="shared" si="24"/>
        <v>Profitable</v>
      </c>
      <c r="N229" s="374" t="str">
        <f t="shared" si="25"/>
        <v>Slow Moving - Profitable</v>
      </c>
      <c r="O229" s="375" t="str">
        <f t="shared" si="26"/>
        <v>-</v>
      </c>
      <c r="P229" s="376" t="str">
        <f t="shared" si="27"/>
        <v xml:space="preserve"> - </v>
      </c>
      <c r="Q229" s="377"/>
      <c r="R229" s="384"/>
      <c r="S229" s="384"/>
      <c r="T229" s="384"/>
      <c r="U229" s="386"/>
      <c r="V229" s="385">
        <v>0</v>
      </c>
      <c r="W229" s="385">
        <v>3</v>
      </c>
      <c r="X229" s="385">
        <v>1</v>
      </c>
    </row>
    <row r="230" spans="1:24" x14ac:dyDescent="0.25">
      <c r="A230" s="390">
        <v>762679</v>
      </c>
      <c r="B230" s="387" t="s">
        <v>243</v>
      </c>
      <c r="C230" s="387" t="s">
        <v>537</v>
      </c>
      <c r="D230" s="388">
        <v>14.390000000000038</v>
      </c>
      <c r="E230" s="389">
        <v>40</v>
      </c>
      <c r="F230" s="389">
        <v>79</v>
      </c>
      <c r="G230" s="371"/>
      <c r="H230" s="382">
        <v>39</v>
      </c>
      <c r="I230" s="363" t="s">
        <v>623</v>
      </c>
      <c r="J230" s="373">
        <f t="shared" si="21"/>
        <v>6</v>
      </c>
      <c r="K230" s="374" t="str">
        <f t="shared" si="22"/>
        <v>Slow Moving</v>
      </c>
      <c r="L230" s="373">
        <f t="shared" si="23"/>
        <v>153.6599999999998</v>
      </c>
      <c r="M230" s="375" t="str">
        <f t="shared" si="24"/>
        <v>Most Profitable</v>
      </c>
      <c r="N230" s="374" t="str">
        <f t="shared" si="25"/>
        <v>Slow Moving - Most Profitable</v>
      </c>
      <c r="O230" s="375" t="str">
        <f t="shared" si="26"/>
        <v>-</v>
      </c>
      <c r="P230" s="376" t="str">
        <f t="shared" si="27"/>
        <v xml:space="preserve"> - </v>
      </c>
      <c r="Q230" s="377"/>
      <c r="R230" s="384"/>
      <c r="S230" s="384"/>
      <c r="T230" s="384"/>
      <c r="U230" s="386"/>
      <c r="V230" s="385">
        <v>5</v>
      </c>
      <c r="W230" s="385">
        <v>10</v>
      </c>
      <c r="X230" s="385">
        <v>3</v>
      </c>
    </row>
    <row r="231" spans="1:24" x14ac:dyDescent="0.25">
      <c r="A231" s="390">
        <v>762680</v>
      </c>
      <c r="B231" s="387" t="s">
        <v>244</v>
      </c>
      <c r="C231" s="387" t="s">
        <v>538</v>
      </c>
      <c r="D231" s="388">
        <v>14.39000000000002</v>
      </c>
      <c r="E231" s="389">
        <v>40</v>
      </c>
      <c r="F231" s="389">
        <v>79</v>
      </c>
      <c r="G231" s="371"/>
      <c r="H231" s="382">
        <v>5</v>
      </c>
      <c r="I231" s="363" t="s">
        <v>623</v>
      </c>
      <c r="J231" s="373">
        <f t="shared" si="21"/>
        <v>2.3333333333333335</v>
      </c>
      <c r="K231" s="374" t="str">
        <f t="shared" si="22"/>
        <v>Slow Moving</v>
      </c>
      <c r="L231" s="373">
        <f t="shared" si="23"/>
        <v>59.756666666666618</v>
      </c>
      <c r="M231" s="375" t="str">
        <f t="shared" si="24"/>
        <v>Profitable</v>
      </c>
      <c r="N231" s="374" t="str">
        <f t="shared" si="25"/>
        <v>Slow Moving - Profitable</v>
      </c>
      <c r="O231" s="375" t="str">
        <f t="shared" si="26"/>
        <v>-</v>
      </c>
      <c r="P231" s="376" t="str">
        <f t="shared" si="27"/>
        <v xml:space="preserve"> - </v>
      </c>
      <c r="Q231" s="377"/>
      <c r="R231" s="384"/>
      <c r="S231" s="384"/>
      <c r="T231" s="384"/>
      <c r="U231" s="386"/>
      <c r="V231" s="385">
        <v>0</v>
      </c>
      <c r="W231" s="385">
        <v>4</v>
      </c>
      <c r="X231" s="385">
        <v>3</v>
      </c>
    </row>
    <row r="232" spans="1:24" x14ac:dyDescent="0.25">
      <c r="A232" s="390">
        <v>762681</v>
      </c>
      <c r="B232" s="387" t="s">
        <v>245</v>
      </c>
      <c r="C232" s="387" t="s">
        <v>539</v>
      </c>
      <c r="D232" s="388">
        <v>8.43</v>
      </c>
      <c r="E232" s="389">
        <v>30</v>
      </c>
      <c r="F232" s="389">
        <v>59</v>
      </c>
      <c r="G232" s="371"/>
      <c r="H232" s="382">
        <v>21</v>
      </c>
      <c r="I232" s="363" t="s">
        <v>623</v>
      </c>
      <c r="J232" s="373">
        <f t="shared" si="21"/>
        <v>4.666666666666667</v>
      </c>
      <c r="K232" s="374" t="str">
        <f t="shared" si="22"/>
        <v>Slow Moving</v>
      </c>
      <c r="L232" s="373">
        <f t="shared" si="23"/>
        <v>100.66000000000001</v>
      </c>
      <c r="M232" s="375" t="str">
        <f t="shared" si="24"/>
        <v>Profitable</v>
      </c>
      <c r="N232" s="374" t="str">
        <f t="shared" si="25"/>
        <v>Slow Moving - Profitable</v>
      </c>
      <c r="O232" s="375" t="str">
        <f t="shared" si="26"/>
        <v>-</v>
      </c>
      <c r="P232" s="376" t="str">
        <f t="shared" si="27"/>
        <v xml:space="preserve"> - </v>
      </c>
      <c r="Q232" s="377"/>
      <c r="R232" s="384"/>
      <c r="S232" s="384"/>
      <c r="T232" s="384"/>
      <c r="U232" s="386"/>
      <c r="V232" s="385">
        <v>5</v>
      </c>
      <c r="W232" s="385">
        <v>5</v>
      </c>
      <c r="X232" s="385">
        <v>4</v>
      </c>
    </row>
    <row r="233" spans="1:24" x14ac:dyDescent="0.25">
      <c r="A233" s="390">
        <v>762682</v>
      </c>
      <c r="B233" s="387" t="s">
        <v>246</v>
      </c>
      <c r="C233" s="387" t="s">
        <v>540</v>
      </c>
      <c r="D233" s="388">
        <v>8.43</v>
      </c>
      <c r="E233" s="389">
        <v>30</v>
      </c>
      <c r="F233" s="389">
        <v>29</v>
      </c>
      <c r="G233" s="371"/>
      <c r="H233" s="382">
        <v>20</v>
      </c>
      <c r="I233" s="363" t="s">
        <v>623</v>
      </c>
      <c r="J233" s="373">
        <f t="shared" si="21"/>
        <v>5.666666666666667</v>
      </c>
      <c r="K233" s="374" t="str">
        <f t="shared" si="22"/>
        <v>Slow Moving</v>
      </c>
      <c r="L233" s="373">
        <f t="shared" si="23"/>
        <v>122.23</v>
      </c>
      <c r="M233" s="375" t="str">
        <f t="shared" si="24"/>
        <v>Profitable</v>
      </c>
      <c r="N233" s="374" t="str">
        <f t="shared" si="25"/>
        <v>Slow Moving - Profitable</v>
      </c>
      <c r="O233" s="375" t="str">
        <f t="shared" si="26"/>
        <v>-</v>
      </c>
      <c r="P233" s="376" t="str">
        <f t="shared" si="27"/>
        <v xml:space="preserve"> - </v>
      </c>
      <c r="Q233" s="377"/>
      <c r="R233" s="384"/>
      <c r="S233" s="384"/>
      <c r="T233" s="384"/>
      <c r="U233" s="386"/>
      <c r="V233" s="385">
        <v>2</v>
      </c>
      <c r="W233" s="385">
        <v>6</v>
      </c>
      <c r="X233" s="385">
        <v>9</v>
      </c>
    </row>
    <row r="234" spans="1:24" x14ac:dyDescent="0.25">
      <c r="A234" s="390">
        <v>762683</v>
      </c>
      <c r="B234" s="387" t="s">
        <v>247</v>
      </c>
      <c r="C234" s="387" t="s">
        <v>541</v>
      </c>
      <c r="D234" s="388">
        <v>13.44</v>
      </c>
      <c r="E234" s="389">
        <v>45</v>
      </c>
      <c r="F234" s="389">
        <v>89</v>
      </c>
      <c r="G234" s="371"/>
      <c r="H234" s="382">
        <v>43</v>
      </c>
      <c r="I234" s="363" t="s">
        <v>623</v>
      </c>
      <c r="J234" s="373">
        <f t="shared" si="21"/>
        <v>12.666666666666666</v>
      </c>
      <c r="K234" s="374" t="str">
        <f t="shared" si="22"/>
        <v>Fast Moving</v>
      </c>
      <c r="L234" s="373">
        <f t="shared" si="23"/>
        <v>399.76</v>
      </c>
      <c r="M234" s="375" t="str">
        <f t="shared" si="24"/>
        <v>Most Profitable</v>
      </c>
      <c r="N234" s="374" t="str">
        <f t="shared" si="25"/>
        <v>Fast Moving - Most Profitable</v>
      </c>
      <c r="O234" s="375" t="str">
        <f t="shared" si="26"/>
        <v>-</v>
      </c>
      <c r="P234" s="376" t="str">
        <f t="shared" si="27"/>
        <v>Profitable - Reorder</v>
      </c>
      <c r="Q234" s="377"/>
      <c r="R234" s="384"/>
      <c r="S234" s="384"/>
      <c r="T234" s="384"/>
      <c r="U234" s="386"/>
      <c r="V234" s="385">
        <v>11</v>
      </c>
      <c r="W234" s="385">
        <v>17</v>
      </c>
      <c r="X234" s="385">
        <v>10</v>
      </c>
    </row>
    <row r="235" spans="1:24" x14ac:dyDescent="0.25">
      <c r="A235" s="390">
        <v>766138</v>
      </c>
      <c r="B235" s="387" t="s">
        <v>309</v>
      </c>
      <c r="C235" s="387" t="s">
        <v>542</v>
      </c>
      <c r="D235" s="388">
        <v>51.18</v>
      </c>
      <c r="E235" s="389">
        <v>95</v>
      </c>
      <c r="F235" s="389">
        <v>95</v>
      </c>
      <c r="G235" s="371">
        <v>199</v>
      </c>
      <c r="H235" s="382">
        <v>5</v>
      </c>
      <c r="I235" s="363" t="s">
        <v>627</v>
      </c>
      <c r="J235" s="373">
        <f>IF(H235=0," No Stock",AVERAGE(V235:X235))</f>
        <v>3</v>
      </c>
      <c r="K235" s="374" t="str">
        <f>IF(H235=0,"Run out of Stock",IF(J235&gt;$K$1,"Fast Moving",IF(J235&lt;$K$3,"Non Moving","Slow Moving")))</f>
        <v>Slow Moving</v>
      </c>
      <c r="L235" s="373">
        <f>(E235-D235)*(AVERAGE(V235:X235))</f>
        <v>131.46</v>
      </c>
      <c r="M235" s="375" t="str">
        <f>IF(L235&gt;$N$1, "Most Profitable",IF(L235&lt;$N$2,"Less Profitable","Profitable"))</f>
        <v>Most Profitable</v>
      </c>
      <c r="N235" s="374" t="str">
        <f t="shared" si="25"/>
        <v>Slow Moving - Most Profitable</v>
      </c>
      <c r="O235" s="375" t="str">
        <f>IF(AND(K235="Non Moving",I235="Min 3 Months"),"Buying Price",IF(AND(K235="Non Moving",I235="2 Months")," Discount",IF(AND(K235="Non Moving",I235="1 Months"),"Transfer","-")))</f>
        <v>-</v>
      </c>
      <c r="P235" s="376" t="str">
        <f>IF(N235="Run out of stock - Most Profitable","No Stock - Reorder",IF(N235="Fast Moving - Most Profitable","Profitable - Reorder",IF(N235="Run out of stock - Less Profitable","Stop Ordering", " - ")))</f>
        <v xml:space="preserve"> - </v>
      </c>
      <c r="Q235" s="377"/>
      <c r="R235" s="384"/>
      <c r="S235" s="384"/>
      <c r="T235" s="384"/>
      <c r="U235" s="386"/>
      <c r="V235" s="385"/>
      <c r="W235" s="385"/>
      <c r="X235" s="385">
        <v>3</v>
      </c>
    </row>
    <row r="236" spans="1:24" x14ac:dyDescent="0.25">
      <c r="A236" s="390">
        <v>766139</v>
      </c>
      <c r="B236" s="387" t="s">
        <v>310</v>
      </c>
      <c r="C236" s="387" t="s">
        <v>543</v>
      </c>
      <c r="D236" s="388">
        <v>55.169999999999845</v>
      </c>
      <c r="E236" s="389">
        <v>95</v>
      </c>
      <c r="F236" s="389">
        <v>95</v>
      </c>
      <c r="G236" s="371">
        <v>199</v>
      </c>
      <c r="H236" s="382">
        <v>6</v>
      </c>
      <c r="I236" s="363" t="s">
        <v>627</v>
      </c>
      <c r="J236" s="373">
        <f t="shared" ref="J236:J239" si="28">IF(H236=0," No Stock",AVERAGE(V236:X236))</f>
        <v>5</v>
      </c>
      <c r="K236" s="374" t="str">
        <f t="shared" ref="K236:K239" si="29">IF(H236=0,"Run out of Stock",IF(J236&gt;$K$1,"Fast Moving",IF(J236&lt;$K$3,"Non Moving","Slow Moving")))</f>
        <v>Slow Moving</v>
      </c>
      <c r="L236" s="373">
        <f t="shared" ref="L236:L239" si="30">(E236-D236)*(AVERAGE(V236:X236))</f>
        <v>199.15000000000077</v>
      </c>
      <c r="M236" s="375" t="str">
        <f t="shared" ref="M236:M239" si="31">IF(L236&gt;$N$1, "Most Profitable",IF(L236&lt;$N$2,"Less Profitable","Profitable"))</f>
        <v>Most Profitable</v>
      </c>
      <c r="N236" s="374" t="str">
        <f t="shared" si="25"/>
        <v>Slow Moving - Most Profitable</v>
      </c>
      <c r="O236" s="375" t="str">
        <f t="shared" ref="O236:O239" si="32">IF(AND(K236="Non Moving",I236="Min 3 Months"),"Buying Price",IF(AND(K236="Non Moving",I236="2 Months")," Discount",IF(AND(K236="Non Moving",I236="1 Months"),"Transfer","-")))</f>
        <v>-</v>
      </c>
      <c r="P236" s="376" t="str">
        <f t="shared" ref="P236:P239" si="33">IF(N236="Run out of stock - Most Profitable","No Stock - Reorder",IF(N236="Fast Moving - Most Profitable","Profitable - Reorder",IF(N236="Run out of stock - Less Profitable","Stop Ordering", " - ")))</f>
        <v xml:space="preserve"> - </v>
      </c>
      <c r="Q236" s="377"/>
      <c r="R236" s="384"/>
      <c r="S236" s="384"/>
      <c r="T236" s="384"/>
      <c r="U236" s="386"/>
      <c r="V236" s="385"/>
      <c r="W236" s="385"/>
      <c r="X236" s="385">
        <v>5</v>
      </c>
    </row>
    <row r="237" spans="1:24" x14ac:dyDescent="0.25">
      <c r="A237" s="390">
        <v>766140</v>
      </c>
      <c r="B237" s="387" t="s">
        <v>311</v>
      </c>
      <c r="C237" s="387" t="s">
        <v>544</v>
      </c>
      <c r="D237" s="388">
        <v>28.962539682539674</v>
      </c>
      <c r="E237" s="389">
        <v>65</v>
      </c>
      <c r="F237" s="389">
        <v>65</v>
      </c>
      <c r="G237" s="371">
        <v>139</v>
      </c>
      <c r="H237" s="382">
        <v>0</v>
      </c>
      <c r="I237" s="363" t="s">
        <v>627</v>
      </c>
      <c r="J237" s="373" t="str">
        <f t="shared" si="28"/>
        <v xml:space="preserve"> No Stock</v>
      </c>
      <c r="K237" s="374" t="str">
        <f t="shared" si="29"/>
        <v>Run out of Stock</v>
      </c>
      <c r="L237" s="373">
        <f t="shared" si="30"/>
        <v>0</v>
      </c>
      <c r="M237" s="375" t="str">
        <f t="shared" si="31"/>
        <v>Less Profitable</v>
      </c>
      <c r="N237" s="374" t="str">
        <f t="shared" si="25"/>
        <v>Run out of Stock - Less Profitable</v>
      </c>
      <c r="O237" s="375" t="str">
        <f t="shared" si="32"/>
        <v>-</v>
      </c>
      <c r="P237" s="376" t="str">
        <f t="shared" si="33"/>
        <v>Stop Ordering</v>
      </c>
      <c r="Q237" s="377"/>
      <c r="R237" s="384"/>
      <c r="S237" s="384"/>
      <c r="T237" s="384"/>
      <c r="U237" s="386"/>
      <c r="V237" s="385"/>
      <c r="W237" s="385"/>
      <c r="X237" s="385">
        <v>0</v>
      </c>
    </row>
    <row r="238" spans="1:24" x14ac:dyDescent="0.25">
      <c r="A238" s="390">
        <v>766141</v>
      </c>
      <c r="B238" s="387" t="s">
        <v>312</v>
      </c>
      <c r="C238" s="387" t="s">
        <v>545</v>
      </c>
      <c r="D238" s="388">
        <v>6.5999999999999979</v>
      </c>
      <c r="E238" s="389">
        <v>30</v>
      </c>
      <c r="F238" s="389">
        <v>30</v>
      </c>
      <c r="G238" s="371">
        <v>59</v>
      </c>
      <c r="H238" s="382">
        <v>51</v>
      </c>
      <c r="I238" s="363" t="s">
        <v>627</v>
      </c>
      <c r="J238" s="373">
        <f t="shared" si="28"/>
        <v>3</v>
      </c>
      <c r="K238" s="374" t="str">
        <f t="shared" si="29"/>
        <v>Slow Moving</v>
      </c>
      <c r="L238" s="373">
        <f t="shared" si="30"/>
        <v>70.2</v>
      </c>
      <c r="M238" s="375" t="str">
        <f t="shared" si="31"/>
        <v>Profitable</v>
      </c>
      <c r="N238" s="374" t="str">
        <f t="shared" si="25"/>
        <v>Slow Moving - Profitable</v>
      </c>
      <c r="O238" s="375" t="str">
        <f t="shared" si="32"/>
        <v>-</v>
      </c>
      <c r="P238" s="376" t="str">
        <f t="shared" si="33"/>
        <v xml:space="preserve"> - </v>
      </c>
      <c r="Q238" s="377"/>
      <c r="R238" s="384"/>
      <c r="S238" s="384"/>
      <c r="T238" s="384"/>
      <c r="U238" s="386"/>
      <c r="V238" s="385"/>
      <c r="W238" s="385"/>
      <c r="X238" s="385">
        <v>3</v>
      </c>
    </row>
    <row r="239" spans="1:24" x14ac:dyDescent="0.25">
      <c r="A239" s="390">
        <v>766142</v>
      </c>
      <c r="B239" s="387" t="s">
        <v>313</v>
      </c>
      <c r="C239" s="387" t="s">
        <v>546</v>
      </c>
      <c r="D239" s="388">
        <v>6.5999999999999988</v>
      </c>
      <c r="E239" s="389">
        <v>30</v>
      </c>
      <c r="F239" s="389">
        <v>30</v>
      </c>
      <c r="G239" s="371">
        <v>59</v>
      </c>
      <c r="H239" s="382">
        <v>49</v>
      </c>
      <c r="I239" s="363" t="s">
        <v>627</v>
      </c>
      <c r="J239" s="373">
        <f t="shared" si="28"/>
        <v>4</v>
      </c>
      <c r="K239" s="374" t="str">
        <f t="shared" si="29"/>
        <v>Slow Moving</v>
      </c>
      <c r="L239" s="373">
        <f t="shared" si="30"/>
        <v>93.600000000000009</v>
      </c>
      <c r="M239" s="375" t="str">
        <f t="shared" si="31"/>
        <v>Profitable</v>
      </c>
      <c r="N239" s="374" t="str">
        <f t="shared" si="25"/>
        <v>Slow Moving - Profitable</v>
      </c>
      <c r="O239" s="375" t="str">
        <f t="shared" si="32"/>
        <v>-</v>
      </c>
      <c r="P239" s="376" t="str">
        <f t="shared" si="33"/>
        <v xml:space="preserve"> - </v>
      </c>
      <c r="Q239" s="377"/>
      <c r="R239" s="384"/>
      <c r="S239" s="384"/>
      <c r="T239" s="384"/>
      <c r="U239" s="386"/>
      <c r="V239" s="385"/>
      <c r="W239" s="385"/>
      <c r="X239" s="385">
        <v>4</v>
      </c>
    </row>
  </sheetData>
  <mergeCells count="9">
    <mergeCell ref="A1:H3"/>
    <mergeCell ref="I1:J1"/>
    <mergeCell ref="L1:M1"/>
    <mergeCell ref="O1:P3"/>
    <mergeCell ref="R1:X3"/>
    <mergeCell ref="I2:J2"/>
    <mergeCell ref="L2:M2"/>
    <mergeCell ref="I3:J3"/>
    <mergeCell ref="L3:M3"/>
  </mergeCells>
  <conditionalFormatting sqref="U5:U35 U39:U166">
    <cfRule type="cellIs" dxfId="3719" priority="260" operator="equal">
      <formula>"Non Moving"</formula>
    </cfRule>
    <cfRule type="cellIs" dxfId="3718" priority="261" operator="equal">
      <formula>"Slow Moving"</formula>
    </cfRule>
    <cfRule type="cellIs" dxfId="3717" priority="262" operator="equal">
      <formula>"Fast Moving"</formula>
    </cfRule>
  </conditionalFormatting>
  <conditionalFormatting sqref="U5:U35">
    <cfRule type="cellIs" dxfId="3716" priority="259" operator="equal">
      <formula>"Fast Moving"</formula>
    </cfRule>
  </conditionalFormatting>
  <conditionalFormatting sqref="V5:V35 V201:V202 V39:V189">
    <cfRule type="cellIs" dxfId="3715" priority="256" operator="equal">
      <formula>"Non Moving"</formula>
    </cfRule>
    <cfRule type="cellIs" dxfId="3714" priority="257" operator="equal">
      <formula>"Slow Moving"</formula>
    </cfRule>
    <cfRule type="cellIs" dxfId="3713" priority="258" operator="equal">
      <formula>"Fast Moving"</formula>
    </cfRule>
  </conditionalFormatting>
  <conditionalFormatting sqref="V5:V35 V201:V202 V39:V189">
    <cfRule type="cellIs" dxfId="3712" priority="255" operator="equal">
      <formula>"Fast Moving"</formula>
    </cfRule>
  </conditionalFormatting>
  <conditionalFormatting sqref="P5:Q6 Q39:Q233 Q240 Q7:Q35 P7:P239">
    <cfRule type="cellIs" dxfId="3711" priority="252" operator="equal">
      <formula>"Non Moving"</formula>
    </cfRule>
    <cfRule type="cellIs" dxfId="3710" priority="253" operator="equal">
      <formula>"Fast Moving"</formula>
    </cfRule>
    <cfRule type="cellIs" dxfId="3709" priority="254" operator="equal">
      <formula>"Slow Moving"</formula>
    </cfRule>
  </conditionalFormatting>
  <conditionalFormatting sqref="R203:R205 P5:V6 Q39:Q233 R39:V202 Q240 Q7:V35 P7:P239">
    <cfRule type="cellIs" dxfId="3708" priority="248" operator="equal">
      <formula>"Non Moving"</formula>
    </cfRule>
    <cfRule type="cellIs" dxfId="3707" priority="249" operator="equal">
      <formula>"Slow Moving"</formula>
    </cfRule>
    <cfRule type="cellIs" dxfId="3706" priority="250" operator="equal">
      <formula>"Fast Moving"</formula>
    </cfRule>
    <cfRule type="cellIs" dxfId="3705" priority="251" operator="equal">
      <formula>"Slow Moving"</formula>
    </cfRule>
  </conditionalFormatting>
  <conditionalFormatting sqref="V203:V205">
    <cfRule type="cellIs" dxfId="3704" priority="245" operator="equal">
      <formula>"Non Moving"</formula>
    </cfRule>
    <cfRule type="cellIs" dxfId="3703" priority="246" operator="equal">
      <formula>"Slow Moving"</formula>
    </cfRule>
    <cfRule type="cellIs" dxfId="3702" priority="247" operator="equal">
      <formula>"Fast Moving"</formula>
    </cfRule>
  </conditionalFormatting>
  <conditionalFormatting sqref="V203:V205">
    <cfRule type="cellIs" dxfId="3701" priority="244" operator="equal">
      <formula>"Fast Moving"</formula>
    </cfRule>
  </conditionalFormatting>
  <conditionalFormatting sqref="S203:U203 V203:V205">
    <cfRule type="cellIs" dxfId="3700" priority="240" operator="equal">
      <formula>"Non Moving"</formula>
    </cfRule>
    <cfRule type="cellIs" dxfId="3699" priority="241" operator="equal">
      <formula>"Slow Moving"</formula>
    </cfRule>
    <cfRule type="cellIs" dxfId="3698" priority="242" operator="equal">
      <formula>"Fast Moving"</formula>
    </cfRule>
    <cfRule type="cellIs" dxfId="3697" priority="243" operator="equal">
      <formula>"Slow Moving"</formula>
    </cfRule>
  </conditionalFormatting>
  <conditionalFormatting sqref="U204:U205">
    <cfRule type="cellIs" dxfId="3696" priority="236" operator="equal">
      <formula>"Non Moving"</formula>
    </cfRule>
    <cfRule type="cellIs" dxfId="3695" priority="237" operator="equal">
      <formula>"Slow Moving"</formula>
    </cfRule>
    <cfRule type="cellIs" dxfId="3694" priority="238" operator="equal">
      <formula>"Fast Moving"</formula>
    </cfRule>
    <cfRule type="cellIs" dxfId="3693" priority="239" operator="equal">
      <formula>"Slow Moving"</formula>
    </cfRule>
  </conditionalFormatting>
  <conditionalFormatting sqref="T204:T205">
    <cfRule type="cellIs" dxfId="3692" priority="232" operator="equal">
      <formula>"Non Moving"</formula>
    </cfRule>
    <cfRule type="cellIs" dxfId="3691" priority="233" operator="equal">
      <formula>"Slow Moving"</formula>
    </cfRule>
    <cfRule type="cellIs" dxfId="3690" priority="234" operator="equal">
      <formula>"Fast Moving"</formula>
    </cfRule>
    <cfRule type="cellIs" dxfId="3689" priority="235" operator="equal">
      <formula>"Slow Moving"</formula>
    </cfRule>
  </conditionalFormatting>
  <conditionalFormatting sqref="S204:S205">
    <cfRule type="cellIs" dxfId="3688" priority="228" operator="equal">
      <formula>"Non Moving"</formula>
    </cfRule>
    <cfRule type="cellIs" dxfId="3687" priority="229" operator="equal">
      <formula>"Slow Moving"</formula>
    </cfRule>
    <cfRule type="cellIs" dxfId="3686" priority="230" operator="equal">
      <formula>"Fast Moving"</formula>
    </cfRule>
    <cfRule type="cellIs" dxfId="3685" priority="231" operator="equal">
      <formula>"Slow Moving"</formula>
    </cfRule>
  </conditionalFormatting>
  <conditionalFormatting sqref="P5:Q6 Q39:Q233 Q240 Q7:Q35 P7:P239">
    <cfRule type="cellIs" dxfId="3684" priority="263" operator="equal">
      <formula>"Slow Moving"</formula>
    </cfRule>
    <cfRule type="cellIs" dxfId="3683" priority="264" operator="equal">
      <formula>#REF!</formula>
    </cfRule>
  </conditionalFormatting>
  <conditionalFormatting sqref="R206:R226">
    <cfRule type="cellIs" dxfId="3682" priority="224" operator="equal">
      <formula>"Non Moving"</formula>
    </cfRule>
    <cfRule type="cellIs" dxfId="3681" priority="225" operator="equal">
      <formula>"Slow Moving"</formula>
    </cfRule>
    <cfRule type="cellIs" dxfId="3680" priority="226" operator="equal">
      <formula>"Fast Moving"</formula>
    </cfRule>
    <cfRule type="cellIs" dxfId="3679" priority="227" operator="equal">
      <formula>"Slow Moving"</formula>
    </cfRule>
  </conditionalFormatting>
  <conditionalFormatting sqref="V206:V226">
    <cfRule type="cellIs" dxfId="3678" priority="221" operator="equal">
      <formula>"Non Moving"</formula>
    </cfRule>
    <cfRule type="cellIs" dxfId="3677" priority="222" operator="equal">
      <formula>"Slow Moving"</formula>
    </cfRule>
    <cfRule type="cellIs" dxfId="3676" priority="223" operator="equal">
      <formula>"Fast Moving"</formula>
    </cfRule>
  </conditionalFormatting>
  <conditionalFormatting sqref="V206:V226">
    <cfRule type="cellIs" dxfId="3675" priority="220" operator="equal">
      <formula>"Fast Moving"</formula>
    </cfRule>
  </conditionalFormatting>
  <conditionalFormatting sqref="V206:V226">
    <cfRule type="cellIs" dxfId="3674" priority="216" operator="equal">
      <formula>"Non Moving"</formula>
    </cfRule>
    <cfRule type="cellIs" dxfId="3673" priority="217" operator="equal">
      <formula>"Slow Moving"</formula>
    </cfRule>
    <cfRule type="cellIs" dxfId="3672" priority="218" operator="equal">
      <formula>"Fast Moving"</formula>
    </cfRule>
    <cfRule type="cellIs" dxfId="3671" priority="219" operator="equal">
      <formula>"Slow Moving"</formula>
    </cfRule>
  </conditionalFormatting>
  <conditionalFormatting sqref="U206:U226">
    <cfRule type="cellIs" dxfId="3670" priority="212" operator="equal">
      <formula>"Non Moving"</formula>
    </cfRule>
    <cfRule type="cellIs" dxfId="3669" priority="213" operator="equal">
      <formula>"Slow Moving"</formula>
    </cfRule>
    <cfRule type="cellIs" dxfId="3668" priority="214" operator="equal">
      <formula>"Fast Moving"</formula>
    </cfRule>
    <cfRule type="cellIs" dxfId="3667" priority="215" operator="equal">
      <formula>"Slow Moving"</formula>
    </cfRule>
  </conditionalFormatting>
  <conditionalFormatting sqref="T206:T226">
    <cfRule type="cellIs" dxfId="3666" priority="208" operator="equal">
      <formula>"Non Moving"</formula>
    </cfRule>
    <cfRule type="cellIs" dxfId="3665" priority="209" operator="equal">
      <formula>"Slow Moving"</formula>
    </cfRule>
    <cfRule type="cellIs" dxfId="3664" priority="210" operator="equal">
      <formula>"Fast Moving"</formula>
    </cfRule>
    <cfRule type="cellIs" dxfId="3663" priority="211" operator="equal">
      <formula>"Slow Moving"</formula>
    </cfRule>
  </conditionalFormatting>
  <conditionalFormatting sqref="S206:S226">
    <cfRule type="cellIs" dxfId="3662" priority="204" operator="equal">
      <formula>"Non Moving"</formula>
    </cfRule>
    <cfRule type="cellIs" dxfId="3661" priority="205" operator="equal">
      <formula>"Slow Moving"</formula>
    </cfRule>
    <cfRule type="cellIs" dxfId="3660" priority="206" operator="equal">
      <formula>"Fast Moving"</formula>
    </cfRule>
    <cfRule type="cellIs" dxfId="3659" priority="207" operator="equal">
      <formula>"Slow Moving"</formula>
    </cfRule>
  </conditionalFormatting>
  <conditionalFormatting sqref="R227:R233">
    <cfRule type="cellIs" dxfId="3658" priority="200" operator="equal">
      <formula>"Non Moving"</formula>
    </cfRule>
    <cfRule type="cellIs" dxfId="3657" priority="201" operator="equal">
      <formula>"Slow Moving"</formula>
    </cfRule>
    <cfRule type="cellIs" dxfId="3656" priority="202" operator="equal">
      <formula>"Fast Moving"</formula>
    </cfRule>
    <cfRule type="cellIs" dxfId="3655" priority="203" operator="equal">
      <formula>"Slow Moving"</formula>
    </cfRule>
  </conditionalFormatting>
  <conditionalFormatting sqref="V227:V233">
    <cfRule type="cellIs" dxfId="3654" priority="197" operator="equal">
      <formula>"Non Moving"</formula>
    </cfRule>
    <cfRule type="cellIs" dxfId="3653" priority="198" operator="equal">
      <formula>"Slow Moving"</formula>
    </cfRule>
    <cfRule type="cellIs" dxfId="3652" priority="199" operator="equal">
      <formula>"Fast Moving"</formula>
    </cfRule>
  </conditionalFormatting>
  <conditionalFormatting sqref="V227:V233">
    <cfRule type="cellIs" dxfId="3651" priority="196" operator="equal">
      <formula>"Fast Moving"</formula>
    </cfRule>
  </conditionalFormatting>
  <conditionalFormatting sqref="V227:V233">
    <cfRule type="cellIs" dxfId="3650" priority="192" operator="equal">
      <formula>"Non Moving"</formula>
    </cfRule>
    <cfRule type="cellIs" dxfId="3649" priority="193" operator="equal">
      <formula>"Slow Moving"</formula>
    </cfRule>
    <cfRule type="cellIs" dxfId="3648" priority="194" operator="equal">
      <formula>"Fast Moving"</formula>
    </cfRule>
    <cfRule type="cellIs" dxfId="3647" priority="195" operator="equal">
      <formula>"Slow Moving"</formula>
    </cfRule>
  </conditionalFormatting>
  <conditionalFormatting sqref="U227:U233">
    <cfRule type="cellIs" dxfId="3646" priority="188" operator="equal">
      <formula>"Non Moving"</formula>
    </cfRule>
    <cfRule type="cellIs" dxfId="3645" priority="189" operator="equal">
      <formula>"Slow Moving"</formula>
    </cfRule>
    <cfRule type="cellIs" dxfId="3644" priority="190" operator="equal">
      <formula>"Fast Moving"</formula>
    </cfRule>
    <cfRule type="cellIs" dxfId="3643" priority="191" operator="equal">
      <formula>"Slow Moving"</formula>
    </cfRule>
  </conditionalFormatting>
  <conditionalFormatting sqref="T227:T233">
    <cfRule type="cellIs" dxfId="3642" priority="184" operator="equal">
      <formula>"Non Moving"</formula>
    </cfRule>
    <cfRule type="cellIs" dxfId="3641" priority="185" operator="equal">
      <formula>"Slow Moving"</formula>
    </cfRule>
    <cfRule type="cellIs" dxfId="3640" priority="186" operator="equal">
      <formula>"Fast Moving"</formula>
    </cfRule>
    <cfRule type="cellIs" dxfId="3639" priority="187" operator="equal">
      <formula>"Slow Moving"</formula>
    </cfRule>
  </conditionalFormatting>
  <conditionalFormatting sqref="S227:S233">
    <cfRule type="cellIs" dxfId="3638" priority="180" operator="equal">
      <formula>"Non Moving"</formula>
    </cfRule>
    <cfRule type="cellIs" dxfId="3637" priority="181" operator="equal">
      <formula>"Slow Moving"</formula>
    </cfRule>
    <cfRule type="cellIs" dxfId="3636" priority="182" operator="equal">
      <formula>"Fast Moving"</formula>
    </cfRule>
    <cfRule type="cellIs" dxfId="3635" priority="183" operator="equal">
      <formula>"Slow Moving"</formula>
    </cfRule>
  </conditionalFormatting>
  <conditionalFormatting sqref="P5:Q6 Q39:Q233 P240:Q1048576 Q7:Q35 P7:P239 Q1:Q4">
    <cfRule type="containsText" dxfId="3634" priority="179" operator="containsText" text="Run out of QTY">
      <formula>NOT(ISERROR(SEARCH("Run out of QTY",P1)))</formula>
    </cfRule>
  </conditionalFormatting>
  <conditionalFormatting sqref="G5:G35 G39:G233">
    <cfRule type="cellIs" dxfId="3633" priority="174" operator="equal">
      <formula>"Non Moving"</formula>
    </cfRule>
    <cfRule type="cellIs" dxfId="3632" priority="175" operator="equal">
      <formula>"Fast Moving"</formula>
    </cfRule>
    <cfRule type="cellIs" dxfId="3631" priority="176" operator="equal">
      <formula>"Slow Moving"</formula>
    </cfRule>
  </conditionalFormatting>
  <conditionalFormatting sqref="G5:G35 G39:G233">
    <cfRule type="cellIs" dxfId="3630" priority="170" operator="equal">
      <formula>"Non Moving"</formula>
    </cfRule>
    <cfRule type="cellIs" dxfId="3629" priority="171" operator="equal">
      <formula>"Slow Moving"</formula>
    </cfRule>
    <cfRule type="cellIs" dxfId="3628" priority="172" operator="equal">
      <formula>"Fast Moving"</formula>
    </cfRule>
    <cfRule type="cellIs" dxfId="3627" priority="173" operator="equal">
      <formula>"Slow Moving"</formula>
    </cfRule>
  </conditionalFormatting>
  <conditionalFormatting sqref="G5:G35 G39:G233">
    <cfRule type="cellIs" dxfId="3626" priority="177" operator="equal">
      <formula>"Slow Moving"</formula>
    </cfRule>
    <cfRule type="cellIs" dxfId="3625" priority="178" operator="equal">
      <formula>#REF!</formula>
    </cfRule>
  </conditionalFormatting>
  <conditionalFormatting sqref="G4:G35 G39:G233 G240:G1048576">
    <cfRule type="containsText" dxfId="3624" priority="169" operator="containsText" text="Run out of QTY">
      <formula>NOT(ISERROR(SEARCH("Run out of QTY",G4)))</formula>
    </cfRule>
  </conditionalFormatting>
  <conditionalFormatting sqref="W5:W35 W201:W202 W39:W189">
    <cfRule type="cellIs" dxfId="3623" priority="166" operator="equal">
      <formula>"Non Moving"</formula>
    </cfRule>
    <cfRule type="cellIs" dxfId="3622" priority="167" operator="equal">
      <formula>"Slow Moving"</formula>
    </cfRule>
    <cfRule type="cellIs" dxfId="3621" priority="168" operator="equal">
      <formula>"Fast Moving"</formula>
    </cfRule>
  </conditionalFormatting>
  <conditionalFormatting sqref="W5:W35 W201:W202 W39:W189">
    <cfRule type="cellIs" dxfId="3620" priority="165" operator="equal">
      <formula>"Fast Moving"</formula>
    </cfRule>
  </conditionalFormatting>
  <conditionalFormatting sqref="W5:W35 W39:W202">
    <cfRule type="cellIs" dxfId="3619" priority="161" operator="equal">
      <formula>"Non Moving"</formula>
    </cfRule>
    <cfRule type="cellIs" dxfId="3618" priority="162" operator="equal">
      <formula>"Slow Moving"</formula>
    </cfRule>
    <cfRule type="cellIs" dxfId="3617" priority="163" operator="equal">
      <formula>"Fast Moving"</formula>
    </cfRule>
    <cfRule type="cellIs" dxfId="3616" priority="164" operator="equal">
      <formula>"Slow Moving"</formula>
    </cfRule>
  </conditionalFormatting>
  <conditionalFormatting sqref="W203:W205">
    <cfRule type="cellIs" dxfId="3615" priority="158" operator="equal">
      <formula>"Non Moving"</formula>
    </cfRule>
    <cfRule type="cellIs" dxfId="3614" priority="159" operator="equal">
      <formula>"Slow Moving"</formula>
    </cfRule>
    <cfRule type="cellIs" dxfId="3613" priority="160" operator="equal">
      <formula>"Fast Moving"</formula>
    </cfRule>
  </conditionalFormatting>
  <conditionalFormatting sqref="W203:W205">
    <cfRule type="cellIs" dxfId="3612" priority="157" operator="equal">
      <formula>"Fast Moving"</formula>
    </cfRule>
  </conditionalFormatting>
  <conditionalFormatting sqref="W203:W205">
    <cfRule type="cellIs" dxfId="3611" priority="153" operator="equal">
      <formula>"Non Moving"</formula>
    </cfRule>
    <cfRule type="cellIs" dxfId="3610" priority="154" operator="equal">
      <formula>"Slow Moving"</formula>
    </cfRule>
    <cfRule type="cellIs" dxfId="3609" priority="155" operator="equal">
      <formula>"Fast Moving"</formula>
    </cfRule>
    <cfRule type="cellIs" dxfId="3608" priority="156" operator="equal">
      <formula>"Slow Moving"</formula>
    </cfRule>
  </conditionalFormatting>
  <conditionalFormatting sqref="W206:W226">
    <cfRule type="cellIs" dxfId="3607" priority="150" operator="equal">
      <formula>"Non Moving"</formula>
    </cfRule>
    <cfRule type="cellIs" dxfId="3606" priority="151" operator="equal">
      <formula>"Slow Moving"</formula>
    </cfRule>
    <cfRule type="cellIs" dxfId="3605" priority="152" operator="equal">
      <formula>"Fast Moving"</formula>
    </cfRule>
  </conditionalFormatting>
  <conditionalFormatting sqref="W206:W226">
    <cfRule type="cellIs" dxfId="3604" priority="149" operator="equal">
      <formula>"Fast Moving"</formula>
    </cfRule>
  </conditionalFormatting>
  <conditionalFormatting sqref="W206:W226">
    <cfRule type="cellIs" dxfId="3603" priority="145" operator="equal">
      <formula>"Non Moving"</formula>
    </cfRule>
    <cfRule type="cellIs" dxfId="3602" priority="146" operator="equal">
      <formula>"Slow Moving"</formula>
    </cfRule>
    <cfRule type="cellIs" dxfId="3601" priority="147" operator="equal">
      <formula>"Fast Moving"</formula>
    </cfRule>
    <cfRule type="cellIs" dxfId="3600" priority="148" operator="equal">
      <formula>"Slow Moving"</formula>
    </cfRule>
  </conditionalFormatting>
  <conditionalFormatting sqref="W227:W233">
    <cfRule type="cellIs" dxfId="3599" priority="142" operator="equal">
      <formula>"Non Moving"</formula>
    </cfRule>
    <cfRule type="cellIs" dxfId="3598" priority="143" operator="equal">
      <formula>"Slow Moving"</formula>
    </cfRule>
    <cfRule type="cellIs" dxfId="3597" priority="144" operator="equal">
      <formula>"Fast Moving"</formula>
    </cfRule>
  </conditionalFormatting>
  <conditionalFormatting sqref="W227:W233">
    <cfRule type="cellIs" dxfId="3596" priority="141" operator="equal">
      <formula>"Fast Moving"</formula>
    </cfRule>
  </conditionalFormatting>
  <conditionalFormatting sqref="W227:W233">
    <cfRule type="cellIs" dxfId="3595" priority="137" operator="equal">
      <formula>"Non Moving"</formula>
    </cfRule>
    <cfRule type="cellIs" dxfId="3594" priority="138" operator="equal">
      <formula>"Slow Moving"</formula>
    </cfRule>
    <cfRule type="cellIs" dxfId="3593" priority="139" operator="equal">
      <formula>"Fast Moving"</formula>
    </cfRule>
    <cfRule type="cellIs" dxfId="3592" priority="140" operator="equal">
      <formula>"Slow Moving"</formula>
    </cfRule>
  </conditionalFormatting>
  <conditionalFormatting sqref="X5:X35 X201:X202 X39:X189">
    <cfRule type="cellIs" dxfId="3591" priority="134" operator="equal">
      <formula>"Non Moving"</formula>
    </cfRule>
    <cfRule type="cellIs" dxfId="3590" priority="135" operator="equal">
      <formula>"Slow Moving"</formula>
    </cfRule>
    <cfRule type="cellIs" dxfId="3589" priority="136" operator="equal">
      <formula>"Fast Moving"</formula>
    </cfRule>
  </conditionalFormatting>
  <conditionalFormatting sqref="X5:X35 X201:X202 X39:X189">
    <cfRule type="cellIs" dxfId="3588" priority="133" operator="equal">
      <formula>"Fast Moving"</formula>
    </cfRule>
  </conditionalFormatting>
  <conditionalFormatting sqref="X5:X35 X39:X202">
    <cfRule type="cellIs" dxfId="3587" priority="129" operator="equal">
      <formula>"Non Moving"</formula>
    </cfRule>
    <cfRule type="cellIs" dxfId="3586" priority="130" operator="equal">
      <formula>"Slow Moving"</formula>
    </cfRule>
    <cfRule type="cellIs" dxfId="3585" priority="131" operator="equal">
      <formula>"Fast Moving"</formula>
    </cfRule>
    <cfRule type="cellIs" dxfId="3584" priority="132" operator="equal">
      <formula>"Slow Moving"</formula>
    </cfRule>
  </conditionalFormatting>
  <conditionalFormatting sqref="X203:X205">
    <cfRule type="cellIs" dxfId="3583" priority="126" operator="equal">
      <formula>"Non Moving"</formula>
    </cfRule>
    <cfRule type="cellIs" dxfId="3582" priority="127" operator="equal">
      <formula>"Slow Moving"</formula>
    </cfRule>
    <cfRule type="cellIs" dxfId="3581" priority="128" operator="equal">
      <formula>"Fast Moving"</formula>
    </cfRule>
  </conditionalFormatting>
  <conditionalFormatting sqref="X203:X205">
    <cfRule type="cellIs" dxfId="3580" priority="125" operator="equal">
      <formula>"Fast Moving"</formula>
    </cfRule>
  </conditionalFormatting>
  <conditionalFormatting sqref="X203:X205">
    <cfRule type="cellIs" dxfId="3579" priority="121" operator="equal">
      <formula>"Non Moving"</formula>
    </cfRule>
    <cfRule type="cellIs" dxfId="3578" priority="122" operator="equal">
      <formula>"Slow Moving"</formula>
    </cfRule>
    <cfRule type="cellIs" dxfId="3577" priority="123" operator="equal">
      <formula>"Fast Moving"</formula>
    </cfRule>
    <cfRule type="cellIs" dxfId="3576" priority="124" operator="equal">
      <formula>"Slow Moving"</formula>
    </cfRule>
  </conditionalFormatting>
  <conditionalFormatting sqref="X206:X226">
    <cfRule type="cellIs" dxfId="3575" priority="118" operator="equal">
      <formula>"Non Moving"</formula>
    </cfRule>
    <cfRule type="cellIs" dxfId="3574" priority="119" operator="equal">
      <formula>"Slow Moving"</formula>
    </cfRule>
    <cfRule type="cellIs" dxfId="3573" priority="120" operator="equal">
      <formula>"Fast Moving"</formula>
    </cfRule>
  </conditionalFormatting>
  <conditionalFormatting sqref="X206:X226">
    <cfRule type="cellIs" dxfId="3572" priority="117" operator="equal">
      <formula>"Fast Moving"</formula>
    </cfRule>
  </conditionalFormatting>
  <conditionalFormatting sqref="X206:X226">
    <cfRule type="cellIs" dxfId="3571" priority="113" operator="equal">
      <formula>"Non Moving"</formula>
    </cfRule>
    <cfRule type="cellIs" dxfId="3570" priority="114" operator="equal">
      <formula>"Slow Moving"</formula>
    </cfRule>
    <cfRule type="cellIs" dxfId="3569" priority="115" operator="equal">
      <formula>"Fast Moving"</formula>
    </cfRule>
    <cfRule type="cellIs" dxfId="3568" priority="116" operator="equal">
      <formula>"Slow Moving"</formula>
    </cfRule>
  </conditionalFormatting>
  <conditionalFormatting sqref="X227:X233">
    <cfRule type="cellIs" dxfId="3567" priority="110" operator="equal">
      <formula>"Non Moving"</formula>
    </cfRule>
    <cfRule type="cellIs" dxfId="3566" priority="111" operator="equal">
      <formula>"Slow Moving"</formula>
    </cfRule>
    <cfRule type="cellIs" dxfId="3565" priority="112" operator="equal">
      <formula>"Fast Moving"</formula>
    </cfRule>
  </conditionalFormatting>
  <conditionalFormatting sqref="X227:X233">
    <cfRule type="cellIs" dxfId="3564" priority="109" operator="equal">
      <formula>"Fast Moving"</formula>
    </cfRule>
  </conditionalFormatting>
  <conditionalFormatting sqref="X227:X233">
    <cfRule type="cellIs" dxfId="3563" priority="105" operator="equal">
      <formula>"Non Moving"</formula>
    </cfRule>
    <cfRule type="cellIs" dxfId="3562" priority="106" operator="equal">
      <formula>"Slow Moving"</formula>
    </cfRule>
    <cfRule type="cellIs" dxfId="3561" priority="107" operator="equal">
      <formula>"Fast Moving"</formula>
    </cfRule>
    <cfRule type="cellIs" dxfId="3560" priority="108" operator="equal">
      <formula>"Slow Moving"</formula>
    </cfRule>
  </conditionalFormatting>
  <conditionalFormatting sqref="Q234:Q239">
    <cfRule type="cellIs" dxfId="3559" priority="100" operator="equal">
      <formula>"Non Moving"</formula>
    </cfRule>
    <cfRule type="cellIs" dxfId="3558" priority="101" operator="equal">
      <formula>"Fast Moving"</formula>
    </cfRule>
    <cfRule type="cellIs" dxfId="3557" priority="102" operator="equal">
      <formula>"Slow Moving"</formula>
    </cfRule>
  </conditionalFormatting>
  <conditionalFormatting sqref="Q234:Q239">
    <cfRule type="cellIs" dxfId="3556" priority="96" operator="equal">
      <formula>"Non Moving"</formula>
    </cfRule>
    <cfRule type="cellIs" dxfId="3555" priority="97" operator="equal">
      <formula>"Slow Moving"</formula>
    </cfRule>
    <cfRule type="cellIs" dxfId="3554" priority="98" operator="equal">
      <formula>"Fast Moving"</formula>
    </cfRule>
    <cfRule type="cellIs" dxfId="3553" priority="99" operator="equal">
      <formula>"Slow Moving"</formula>
    </cfRule>
  </conditionalFormatting>
  <conditionalFormatting sqref="Q234:Q239">
    <cfRule type="cellIs" dxfId="3552" priority="103" operator="equal">
      <formula>"Slow Moving"</formula>
    </cfRule>
    <cfRule type="cellIs" dxfId="3551" priority="104" operator="equal">
      <formula>#REF!</formula>
    </cfRule>
  </conditionalFormatting>
  <conditionalFormatting sqref="R234:R239">
    <cfRule type="cellIs" dxfId="3550" priority="92" operator="equal">
      <formula>"Non Moving"</formula>
    </cfRule>
    <cfRule type="cellIs" dxfId="3549" priority="93" operator="equal">
      <formula>"Slow Moving"</formula>
    </cfRule>
    <cfRule type="cellIs" dxfId="3548" priority="94" operator="equal">
      <formula>"Fast Moving"</formula>
    </cfRule>
    <cfRule type="cellIs" dxfId="3547" priority="95" operator="equal">
      <formula>"Slow Moving"</formula>
    </cfRule>
  </conditionalFormatting>
  <conditionalFormatting sqref="V234:V239">
    <cfRule type="cellIs" dxfId="3546" priority="89" operator="equal">
      <formula>"Non Moving"</formula>
    </cfRule>
    <cfRule type="cellIs" dxfId="3545" priority="90" operator="equal">
      <formula>"Slow Moving"</formula>
    </cfRule>
    <cfRule type="cellIs" dxfId="3544" priority="91" operator="equal">
      <formula>"Fast Moving"</formula>
    </cfRule>
  </conditionalFormatting>
  <conditionalFormatting sqref="V234:V239">
    <cfRule type="cellIs" dxfId="3543" priority="88" operator="equal">
      <formula>"Fast Moving"</formula>
    </cfRule>
  </conditionalFormatting>
  <conditionalFormatting sqref="V234:V239">
    <cfRule type="cellIs" dxfId="3542" priority="84" operator="equal">
      <formula>"Non Moving"</formula>
    </cfRule>
    <cfRule type="cellIs" dxfId="3541" priority="85" operator="equal">
      <formula>"Slow Moving"</formula>
    </cfRule>
    <cfRule type="cellIs" dxfId="3540" priority="86" operator="equal">
      <formula>"Fast Moving"</formula>
    </cfRule>
    <cfRule type="cellIs" dxfId="3539" priority="87" operator="equal">
      <formula>"Slow Moving"</formula>
    </cfRule>
  </conditionalFormatting>
  <conditionalFormatting sqref="U234:U239">
    <cfRule type="cellIs" dxfId="3538" priority="80" operator="equal">
      <formula>"Non Moving"</formula>
    </cfRule>
    <cfRule type="cellIs" dxfId="3537" priority="81" operator="equal">
      <formula>"Slow Moving"</formula>
    </cfRule>
    <cfRule type="cellIs" dxfId="3536" priority="82" operator="equal">
      <formula>"Fast Moving"</formula>
    </cfRule>
    <cfRule type="cellIs" dxfId="3535" priority="83" operator="equal">
      <formula>"Slow Moving"</formula>
    </cfRule>
  </conditionalFormatting>
  <conditionalFormatting sqref="T234:T239">
    <cfRule type="cellIs" dxfId="3534" priority="76" operator="equal">
      <formula>"Non Moving"</formula>
    </cfRule>
    <cfRule type="cellIs" dxfId="3533" priority="77" operator="equal">
      <formula>"Slow Moving"</formula>
    </cfRule>
    <cfRule type="cellIs" dxfId="3532" priority="78" operator="equal">
      <formula>"Fast Moving"</formula>
    </cfRule>
    <cfRule type="cellIs" dxfId="3531" priority="79" operator="equal">
      <formula>"Slow Moving"</formula>
    </cfRule>
  </conditionalFormatting>
  <conditionalFormatting sqref="S234:S239">
    <cfRule type="cellIs" dxfId="3530" priority="72" operator="equal">
      <formula>"Non Moving"</formula>
    </cfRule>
    <cfRule type="cellIs" dxfId="3529" priority="73" operator="equal">
      <formula>"Slow Moving"</formula>
    </cfRule>
    <cfRule type="cellIs" dxfId="3528" priority="74" operator="equal">
      <formula>"Fast Moving"</formula>
    </cfRule>
    <cfRule type="cellIs" dxfId="3527" priority="75" operator="equal">
      <formula>"Slow Moving"</formula>
    </cfRule>
  </conditionalFormatting>
  <conditionalFormatting sqref="Q234:Q239">
    <cfRule type="containsText" dxfId="3526" priority="71" operator="containsText" text="Run out of QTY">
      <formula>NOT(ISERROR(SEARCH("Run out of QTY",Q234)))</formula>
    </cfRule>
  </conditionalFormatting>
  <conditionalFormatting sqref="G234:G239">
    <cfRule type="cellIs" dxfId="3525" priority="66" operator="equal">
      <formula>"Non Moving"</formula>
    </cfRule>
    <cfRule type="cellIs" dxfId="3524" priority="67" operator="equal">
      <formula>"Fast Moving"</formula>
    </cfRule>
    <cfRule type="cellIs" dxfId="3523" priority="68" operator="equal">
      <formula>"Slow Moving"</formula>
    </cfRule>
  </conditionalFormatting>
  <conditionalFormatting sqref="G234:G239">
    <cfRule type="cellIs" dxfId="3522" priority="62" operator="equal">
      <formula>"Non Moving"</formula>
    </cfRule>
    <cfRule type="cellIs" dxfId="3521" priority="63" operator="equal">
      <formula>"Slow Moving"</formula>
    </cfRule>
    <cfRule type="cellIs" dxfId="3520" priority="64" operator="equal">
      <formula>"Fast Moving"</formula>
    </cfRule>
    <cfRule type="cellIs" dxfId="3519" priority="65" operator="equal">
      <formula>"Slow Moving"</formula>
    </cfRule>
  </conditionalFormatting>
  <conditionalFormatting sqref="G234:G239">
    <cfRule type="cellIs" dxfId="3518" priority="69" operator="equal">
      <formula>"Slow Moving"</formula>
    </cfRule>
    <cfRule type="cellIs" dxfId="3517" priority="70" operator="equal">
      <formula>#REF!</formula>
    </cfRule>
  </conditionalFormatting>
  <conditionalFormatting sqref="G234:G239">
    <cfRule type="containsText" dxfId="3516" priority="61" operator="containsText" text="Run out of QTY">
      <formula>NOT(ISERROR(SEARCH("Run out of QTY",G234)))</formula>
    </cfRule>
  </conditionalFormatting>
  <conditionalFormatting sqref="W234:W239">
    <cfRule type="cellIs" dxfId="3515" priority="58" operator="equal">
      <formula>"Non Moving"</formula>
    </cfRule>
    <cfRule type="cellIs" dxfId="3514" priority="59" operator="equal">
      <formula>"Slow Moving"</formula>
    </cfRule>
    <cfRule type="cellIs" dxfId="3513" priority="60" operator="equal">
      <formula>"Fast Moving"</formula>
    </cfRule>
  </conditionalFormatting>
  <conditionalFormatting sqref="W234:W239">
    <cfRule type="cellIs" dxfId="3512" priority="57" operator="equal">
      <formula>"Fast Moving"</formula>
    </cfRule>
  </conditionalFormatting>
  <conditionalFormatting sqref="W234:W239">
    <cfRule type="cellIs" dxfId="3511" priority="53" operator="equal">
      <formula>"Non Moving"</formula>
    </cfRule>
    <cfRule type="cellIs" dxfId="3510" priority="54" operator="equal">
      <formula>"Slow Moving"</formula>
    </cfRule>
    <cfRule type="cellIs" dxfId="3509" priority="55" operator="equal">
      <formula>"Fast Moving"</formula>
    </cfRule>
    <cfRule type="cellIs" dxfId="3508" priority="56" operator="equal">
      <formula>"Slow Moving"</formula>
    </cfRule>
  </conditionalFormatting>
  <conditionalFormatting sqref="X234:X239">
    <cfRule type="cellIs" dxfId="3507" priority="50" operator="equal">
      <formula>"Non Moving"</formula>
    </cfRule>
    <cfRule type="cellIs" dxfId="3506" priority="51" operator="equal">
      <formula>"Slow Moving"</formula>
    </cfRule>
    <cfRule type="cellIs" dxfId="3505" priority="52" operator="equal">
      <formula>"Fast Moving"</formula>
    </cfRule>
  </conditionalFormatting>
  <conditionalFormatting sqref="X234:X239">
    <cfRule type="cellIs" dxfId="3504" priority="49" operator="equal">
      <formula>"Fast Moving"</formula>
    </cfRule>
  </conditionalFormatting>
  <conditionalFormatting sqref="X234:X239">
    <cfRule type="cellIs" dxfId="3503" priority="45" operator="equal">
      <formula>"Non Moving"</formula>
    </cfRule>
    <cfRule type="cellIs" dxfId="3502" priority="46" operator="equal">
      <formula>"Slow Moving"</formula>
    </cfRule>
    <cfRule type="cellIs" dxfId="3501" priority="47" operator="equal">
      <formula>"Fast Moving"</formula>
    </cfRule>
    <cfRule type="cellIs" dxfId="3500" priority="48" operator="equal">
      <formula>"Slow Moving"</formula>
    </cfRule>
  </conditionalFormatting>
  <conditionalFormatting sqref="U36:U38">
    <cfRule type="cellIs" dxfId="3499" priority="40" operator="equal">
      <formula>"Non Moving"</formula>
    </cfRule>
    <cfRule type="cellIs" dxfId="3498" priority="41" operator="equal">
      <formula>"Slow Moving"</formula>
    </cfRule>
    <cfRule type="cellIs" dxfId="3497" priority="42" operator="equal">
      <formula>"Fast Moving"</formula>
    </cfRule>
  </conditionalFormatting>
  <conditionalFormatting sqref="U36:U38">
    <cfRule type="cellIs" dxfId="3496" priority="39" operator="equal">
      <formula>"Fast Moving"</formula>
    </cfRule>
  </conditionalFormatting>
  <conditionalFormatting sqref="V36:V38">
    <cfRule type="cellIs" dxfId="3495" priority="36" operator="equal">
      <formula>"Non Moving"</formula>
    </cfRule>
    <cfRule type="cellIs" dxfId="3494" priority="37" operator="equal">
      <formula>"Slow Moving"</formula>
    </cfRule>
    <cfRule type="cellIs" dxfId="3493" priority="38" operator="equal">
      <formula>"Fast Moving"</formula>
    </cfRule>
  </conditionalFormatting>
  <conditionalFormatting sqref="V36:V38">
    <cfRule type="cellIs" dxfId="3492" priority="35" operator="equal">
      <formula>"Fast Moving"</formula>
    </cfRule>
  </conditionalFormatting>
  <conditionalFormatting sqref="Q36:Q38">
    <cfRule type="cellIs" dxfId="3491" priority="32" operator="equal">
      <formula>"Non Moving"</formula>
    </cfRule>
    <cfRule type="cellIs" dxfId="3490" priority="33" operator="equal">
      <formula>"Fast Moving"</formula>
    </cfRule>
    <cfRule type="cellIs" dxfId="3489" priority="34" operator="equal">
      <formula>"Slow Moving"</formula>
    </cfRule>
  </conditionalFormatting>
  <conditionalFormatting sqref="Q36:V38">
    <cfRule type="cellIs" dxfId="3488" priority="28" operator="equal">
      <formula>"Non Moving"</formula>
    </cfRule>
    <cfRule type="cellIs" dxfId="3487" priority="29" operator="equal">
      <formula>"Slow Moving"</formula>
    </cfRule>
    <cfRule type="cellIs" dxfId="3486" priority="30" operator="equal">
      <formula>"Fast Moving"</formula>
    </cfRule>
    <cfRule type="cellIs" dxfId="3485" priority="31" operator="equal">
      <formula>"Slow Moving"</formula>
    </cfRule>
  </conditionalFormatting>
  <conditionalFormatting sqref="Q36:Q38">
    <cfRule type="cellIs" dxfId="3484" priority="43" operator="equal">
      <formula>"Slow Moving"</formula>
    </cfRule>
    <cfRule type="cellIs" dxfId="3483" priority="44" operator="equal">
      <formula>#REF!</formula>
    </cfRule>
  </conditionalFormatting>
  <conditionalFormatting sqref="Q36:Q38">
    <cfRule type="containsText" dxfId="3482" priority="27" operator="containsText" text="Run out of QTY">
      <formula>NOT(ISERROR(SEARCH("Run out of QTY",Q36)))</formula>
    </cfRule>
  </conditionalFormatting>
  <conditionalFormatting sqref="G36:G38">
    <cfRule type="cellIs" dxfId="3481" priority="22" operator="equal">
      <formula>"Non Moving"</formula>
    </cfRule>
    <cfRule type="cellIs" dxfId="3480" priority="23" operator="equal">
      <formula>"Fast Moving"</formula>
    </cfRule>
    <cfRule type="cellIs" dxfId="3479" priority="24" operator="equal">
      <formula>"Slow Moving"</formula>
    </cfRule>
  </conditionalFormatting>
  <conditionalFormatting sqref="G36:G38">
    <cfRule type="cellIs" dxfId="3478" priority="18" operator="equal">
      <formula>"Non Moving"</formula>
    </cfRule>
    <cfRule type="cellIs" dxfId="3477" priority="19" operator="equal">
      <formula>"Slow Moving"</formula>
    </cfRule>
    <cfRule type="cellIs" dxfId="3476" priority="20" operator="equal">
      <formula>"Fast Moving"</formula>
    </cfRule>
    <cfRule type="cellIs" dxfId="3475" priority="21" operator="equal">
      <formula>"Slow Moving"</formula>
    </cfRule>
  </conditionalFormatting>
  <conditionalFormatting sqref="G36:G38">
    <cfRule type="cellIs" dxfId="3474" priority="25" operator="equal">
      <formula>"Slow Moving"</formula>
    </cfRule>
    <cfRule type="cellIs" dxfId="3473" priority="26" operator="equal">
      <formula>#REF!</formula>
    </cfRule>
  </conditionalFormatting>
  <conditionalFormatting sqref="G36:G38">
    <cfRule type="containsText" dxfId="3472" priority="17" operator="containsText" text="Run out of QTY">
      <formula>NOT(ISERROR(SEARCH("Run out of QTY",G36)))</formula>
    </cfRule>
  </conditionalFormatting>
  <conditionalFormatting sqref="W36:W38">
    <cfRule type="cellIs" dxfId="3471" priority="14" operator="equal">
      <formula>"Non Moving"</formula>
    </cfRule>
    <cfRule type="cellIs" dxfId="3470" priority="15" operator="equal">
      <formula>"Slow Moving"</formula>
    </cfRule>
    <cfRule type="cellIs" dxfId="3469" priority="16" operator="equal">
      <formula>"Fast Moving"</formula>
    </cfRule>
  </conditionalFormatting>
  <conditionalFormatting sqref="W36:W38">
    <cfRule type="cellIs" dxfId="3468" priority="13" operator="equal">
      <formula>"Fast Moving"</formula>
    </cfRule>
  </conditionalFormatting>
  <conditionalFormatting sqref="W36:W38">
    <cfRule type="cellIs" dxfId="3467" priority="9" operator="equal">
      <formula>"Non Moving"</formula>
    </cfRule>
    <cfRule type="cellIs" dxfId="3466" priority="10" operator="equal">
      <formula>"Slow Moving"</formula>
    </cfRule>
    <cfRule type="cellIs" dxfId="3465" priority="11" operator="equal">
      <formula>"Fast Moving"</formula>
    </cfRule>
    <cfRule type="cellIs" dxfId="3464" priority="12" operator="equal">
      <formula>"Slow Moving"</formula>
    </cfRule>
  </conditionalFormatting>
  <conditionalFormatting sqref="X36:X38">
    <cfRule type="cellIs" dxfId="3463" priority="6" operator="equal">
      <formula>"Non Moving"</formula>
    </cfRule>
    <cfRule type="cellIs" dxfId="3462" priority="7" operator="equal">
      <formula>"Slow Moving"</formula>
    </cfRule>
    <cfRule type="cellIs" dxfId="3461" priority="8" operator="equal">
      <formula>"Fast Moving"</formula>
    </cfRule>
  </conditionalFormatting>
  <conditionalFormatting sqref="X36:X38">
    <cfRule type="cellIs" dxfId="3460" priority="5" operator="equal">
      <formula>"Fast Moving"</formula>
    </cfRule>
  </conditionalFormatting>
  <conditionalFormatting sqref="X36:X38">
    <cfRule type="cellIs" dxfId="3459" priority="1" operator="equal">
      <formula>"Non Moving"</formula>
    </cfRule>
    <cfRule type="cellIs" dxfId="3458" priority="2" operator="equal">
      <formula>"Slow Moving"</formula>
    </cfRule>
    <cfRule type="cellIs" dxfId="3457" priority="3" operator="equal">
      <formula>"Fast Moving"</formula>
    </cfRule>
    <cfRule type="cellIs" dxfId="3456" priority="4" operator="equal">
      <formula>"Slow Moving"</formula>
    </cfRule>
  </conditionalFormatting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</sheetPr>
  <dimension ref="A1:BH254"/>
  <sheetViews>
    <sheetView workbookViewId="0">
      <selection activeCell="N30" sqref="N30"/>
    </sheetView>
  </sheetViews>
  <sheetFormatPr defaultRowHeight="15" x14ac:dyDescent="0.25"/>
  <cols>
    <col min="1" max="1" width="14.140625" customWidth="1"/>
    <col min="8" max="8" width="1.85546875" customWidth="1"/>
    <col min="30" max="30" width="5.5703125" hidden="1" customWidth="1"/>
    <col min="31" max="31" width="6.85546875" hidden="1" customWidth="1"/>
    <col min="32" max="32" width="6.42578125" hidden="1" customWidth="1"/>
    <col min="33" max="33" width="5.5703125" hidden="1" customWidth="1"/>
    <col min="34" max="34" width="6.85546875" hidden="1" customWidth="1"/>
    <col min="35" max="35" width="6.42578125" hidden="1" customWidth="1"/>
    <col min="36" max="36" width="5.5703125" hidden="1" customWidth="1"/>
    <col min="37" max="37" width="6.85546875" hidden="1" customWidth="1"/>
    <col min="38" max="38" width="6.42578125" hidden="1" customWidth="1"/>
    <col min="39" max="39" width="5.5703125" hidden="1" customWidth="1"/>
    <col min="40" max="40" width="6.85546875" hidden="1" customWidth="1"/>
    <col min="41" max="41" width="6.42578125" hidden="1" customWidth="1"/>
    <col min="42" max="42" width="5.5703125" hidden="1" customWidth="1"/>
    <col min="43" max="43" width="6.85546875" hidden="1" customWidth="1"/>
    <col min="44" max="44" width="6.42578125" hidden="1" customWidth="1"/>
    <col min="45" max="45" width="1.85546875" customWidth="1"/>
    <col min="48" max="48" width="2" customWidth="1"/>
  </cols>
  <sheetData>
    <row r="1" spans="1:60" ht="15.75" thickBot="1" x14ac:dyDescent="0.3">
      <c r="A1" s="455" t="s">
        <v>582</v>
      </c>
      <c r="B1" s="456"/>
      <c r="C1" s="277">
        <v>43674</v>
      </c>
      <c r="D1" s="457" t="s">
        <v>584</v>
      </c>
      <c r="E1" s="458"/>
      <c r="F1" s="459">
        <f>ROUND(C1-C2,0)</f>
        <v>208</v>
      </c>
      <c r="G1" s="460"/>
      <c r="H1" s="265"/>
      <c r="I1" s="435">
        <v>43496</v>
      </c>
      <c r="J1" s="436"/>
      <c r="K1" s="437"/>
      <c r="L1" s="435">
        <v>43524</v>
      </c>
      <c r="M1" s="436"/>
      <c r="N1" s="437"/>
      <c r="O1" s="435">
        <v>43555</v>
      </c>
      <c r="P1" s="436"/>
      <c r="Q1" s="437"/>
      <c r="R1" s="435">
        <v>43585</v>
      </c>
      <c r="S1" s="436"/>
      <c r="T1" s="437"/>
      <c r="U1" s="435">
        <v>43616</v>
      </c>
      <c r="V1" s="436"/>
      <c r="W1" s="437"/>
      <c r="X1" s="435">
        <v>42916</v>
      </c>
      <c r="Y1" s="436"/>
      <c r="Z1" s="437"/>
      <c r="AA1" s="441">
        <v>42946</v>
      </c>
      <c r="AB1" s="442"/>
      <c r="AC1" s="443"/>
      <c r="AD1" s="441">
        <v>42977</v>
      </c>
      <c r="AE1" s="442"/>
      <c r="AF1" s="443"/>
      <c r="AG1" s="441">
        <v>43008</v>
      </c>
      <c r="AH1" s="442"/>
      <c r="AI1" s="443"/>
      <c r="AJ1" s="441">
        <v>43009</v>
      </c>
      <c r="AK1" s="442"/>
      <c r="AL1" s="443"/>
      <c r="AM1" s="441">
        <v>43040</v>
      </c>
      <c r="AN1" s="442"/>
      <c r="AO1" s="443"/>
      <c r="AP1" s="441">
        <v>43070</v>
      </c>
      <c r="AQ1" s="442"/>
      <c r="AR1" s="443"/>
      <c r="AS1" s="278"/>
      <c r="AT1" s="447" t="s">
        <v>580</v>
      </c>
      <c r="AU1" s="447" t="s">
        <v>579</v>
      </c>
      <c r="AV1" s="278"/>
      <c r="AW1" s="429" t="s">
        <v>7</v>
      </c>
      <c r="AX1" s="430"/>
      <c r="AY1" s="430"/>
      <c r="AZ1" s="430"/>
      <c r="BA1" s="430"/>
      <c r="BB1" s="430"/>
      <c r="BC1" s="430"/>
      <c r="BD1" s="430"/>
      <c r="BE1" s="430"/>
      <c r="BF1" s="430"/>
      <c r="BG1" s="430"/>
      <c r="BH1" s="431"/>
    </row>
    <row r="2" spans="1:60" ht="15.75" thickBot="1" x14ac:dyDescent="0.3">
      <c r="A2" s="450" t="s">
        <v>583</v>
      </c>
      <c r="B2" s="451"/>
      <c r="C2" s="279">
        <v>43466</v>
      </c>
      <c r="D2" s="452"/>
      <c r="E2" s="453"/>
      <c r="F2" s="453"/>
      <c r="G2" s="454"/>
      <c r="H2" s="265"/>
      <c r="I2" s="438"/>
      <c r="J2" s="439"/>
      <c r="K2" s="440"/>
      <c r="L2" s="438"/>
      <c r="M2" s="439"/>
      <c r="N2" s="440"/>
      <c r="O2" s="438"/>
      <c r="P2" s="439"/>
      <c r="Q2" s="440"/>
      <c r="R2" s="438"/>
      <c r="S2" s="439"/>
      <c r="T2" s="440"/>
      <c r="U2" s="438"/>
      <c r="V2" s="439"/>
      <c r="W2" s="440"/>
      <c r="X2" s="438"/>
      <c r="Y2" s="439"/>
      <c r="Z2" s="440"/>
      <c r="AA2" s="444"/>
      <c r="AB2" s="445"/>
      <c r="AC2" s="446"/>
      <c r="AD2" s="444"/>
      <c r="AE2" s="445"/>
      <c r="AF2" s="446"/>
      <c r="AG2" s="444"/>
      <c r="AH2" s="445"/>
      <c r="AI2" s="446"/>
      <c r="AJ2" s="444"/>
      <c r="AK2" s="445"/>
      <c r="AL2" s="446"/>
      <c r="AM2" s="444"/>
      <c r="AN2" s="445"/>
      <c r="AO2" s="446"/>
      <c r="AP2" s="444"/>
      <c r="AQ2" s="445"/>
      <c r="AR2" s="446"/>
      <c r="AS2" s="278"/>
      <c r="AT2" s="448"/>
      <c r="AU2" s="448"/>
      <c r="AV2" s="278"/>
      <c r="AW2" s="432"/>
      <c r="AX2" s="433"/>
      <c r="AY2" s="433"/>
      <c r="AZ2" s="433"/>
      <c r="BA2" s="433"/>
      <c r="BB2" s="433"/>
      <c r="BC2" s="433"/>
      <c r="BD2" s="433"/>
      <c r="BE2" s="433"/>
      <c r="BF2" s="433"/>
      <c r="BG2" s="433"/>
      <c r="BH2" s="434"/>
    </row>
    <row r="3" spans="1:60" ht="60.75" thickBot="1" x14ac:dyDescent="0.3">
      <c r="A3" s="284" t="s">
        <v>3</v>
      </c>
      <c r="B3" s="285" t="s">
        <v>2</v>
      </c>
      <c r="C3" s="307" t="s">
        <v>1</v>
      </c>
      <c r="D3" s="286" t="s">
        <v>314</v>
      </c>
      <c r="E3" s="285" t="s">
        <v>211</v>
      </c>
      <c r="F3" s="285" t="s">
        <v>212</v>
      </c>
      <c r="G3" s="287" t="s">
        <v>20</v>
      </c>
      <c r="H3" s="266"/>
      <c r="I3" s="290" t="s">
        <v>5</v>
      </c>
      <c r="J3" s="291" t="s">
        <v>211</v>
      </c>
      <c r="K3" s="292" t="s">
        <v>9</v>
      </c>
      <c r="L3" s="290" t="s">
        <v>5</v>
      </c>
      <c r="M3" s="291" t="s">
        <v>211</v>
      </c>
      <c r="N3" s="292" t="s">
        <v>9</v>
      </c>
      <c r="O3" s="290" t="s">
        <v>5</v>
      </c>
      <c r="P3" s="291" t="s">
        <v>211</v>
      </c>
      <c r="Q3" s="292" t="s">
        <v>9</v>
      </c>
      <c r="R3" s="290" t="s">
        <v>5</v>
      </c>
      <c r="S3" s="291" t="s">
        <v>211</v>
      </c>
      <c r="T3" s="292" t="s">
        <v>9</v>
      </c>
      <c r="U3" s="290" t="s">
        <v>5</v>
      </c>
      <c r="V3" s="291" t="s">
        <v>211</v>
      </c>
      <c r="W3" s="292" t="s">
        <v>9</v>
      </c>
      <c r="X3" s="290" t="s">
        <v>5</v>
      </c>
      <c r="Y3" s="291" t="s">
        <v>211</v>
      </c>
      <c r="Z3" s="292" t="s">
        <v>9</v>
      </c>
      <c r="AA3" s="290" t="s">
        <v>5</v>
      </c>
      <c r="AB3" s="291" t="s">
        <v>211</v>
      </c>
      <c r="AC3" s="292" t="s">
        <v>9</v>
      </c>
      <c r="AD3" s="290" t="s">
        <v>5</v>
      </c>
      <c r="AE3" s="291" t="s">
        <v>211</v>
      </c>
      <c r="AF3" s="292" t="s">
        <v>9</v>
      </c>
      <c r="AG3" s="290" t="s">
        <v>5</v>
      </c>
      <c r="AH3" s="291" t="s">
        <v>211</v>
      </c>
      <c r="AI3" s="292" t="s">
        <v>9</v>
      </c>
      <c r="AJ3" s="290" t="s">
        <v>5</v>
      </c>
      <c r="AK3" s="291" t="s">
        <v>211</v>
      </c>
      <c r="AL3" s="292" t="s">
        <v>9</v>
      </c>
      <c r="AM3" s="290" t="s">
        <v>5</v>
      </c>
      <c r="AN3" s="291" t="s">
        <v>211</v>
      </c>
      <c r="AO3" s="292" t="s">
        <v>9</v>
      </c>
      <c r="AP3" s="290" t="s">
        <v>5</v>
      </c>
      <c r="AQ3" s="291" t="s">
        <v>211</v>
      </c>
      <c r="AR3" s="292" t="s">
        <v>9</v>
      </c>
      <c r="AS3" s="306"/>
      <c r="AT3" s="449"/>
      <c r="AU3" s="449"/>
      <c r="AV3" s="306"/>
      <c r="AW3" s="298" t="s">
        <v>19</v>
      </c>
      <c r="AX3" s="291" t="s">
        <v>213</v>
      </c>
      <c r="AY3" s="291" t="s">
        <v>9</v>
      </c>
      <c r="AZ3" s="291" t="s">
        <v>17</v>
      </c>
      <c r="BA3" s="291" t="s">
        <v>16</v>
      </c>
      <c r="BB3" s="299" t="s">
        <v>15</v>
      </c>
      <c r="BC3" s="325" t="s">
        <v>581</v>
      </c>
      <c r="BD3" s="300" t="s">
        <v>18</v>
      </c>
      <c r="BE3" s="301" t="s">
        <v>11</v>
      </c>
      <c r="BF3" s="301" t="s">
        <v>13</v>
      </c>
      <c r="BG3" s="301" t="s">
        <v>14</v>
      </c>
      <c r="BH3" s="302" t="s">
        <v>12</v>
      </c>
    </row>
    <row r="4" spans="1:60" x14ac:dyDescent="0.25">
      <c r="A4" s="280"/>
      <c r="B4" s="281">
        <v>317277</v>
      </c>
      <c r="C4" s="18" t="s">
        <v>547</v>
      </c>
      <c r="D4" s="18" t="s">
        <v>315</v>
      </c>
      <c r="E4" s="282">
        <v>23.16</v>
      </c>
      <c r="F4" s="282">
        <v>44.5</v>
      </c>
      <c r="G4" s="283">
        <v>89</v>
      </c>
      <c r="H4" s="261"/>
      <c r="I4" s="288"/>
      <c r="J4" s="289">
        <f t="shared" ref="J4:J35" si="0">I4*$E4</f>
        <v>0</v>
      </c>
      <c r="K4" s="289">
        <f t="shared" ref="K4:K35" si="1">I4*$F4</f>
        <v>0</v>
      </c>
      <c r="L4" s="288"/>
      <c r="M4" s="289">
        <f t="shared" ref="M4:M35" si="2">L4*$E4</f>
        <v>0</v>
      </c>
      <c r="N4" s="289">
        <f t="shared" ref="N4:N35" si="3">L4*$F4</f>
        <v>0</v>
      </c>
      <c r="O4" s="288"/>
      <c r="P4" s="289">
        <f t="shared" ref="P4:P35" si="4">O4*$E4</f>
        <v>0</v>
      </c>
      <c r="Q4" s="289">
        <f t="shared" ref="Q4:Q35" si="5">O4*$F4</f>
        <v>0</v>
      </c>
      <c r="R4" s="288"/>
      <c r="S4" s="289">
        <f t="shared" ref="S4:S35" si="6">R4*$E4</f>
        <v>0</v>
      </c>
      <c r="T4" s="289">
        <f t="shared" ref="T4:T35" si="7">R4*$F4</f>
        <v>0</v>
      </c>
      <c r="U4" s="288"/>
      <c r="V4" s="289">
        <f t="shared" ref="V4:V35" si="8">U4*$E4</f>
        <v>0</v>
      </c>
      <c r="W4" s="289">
        <f t="shared" ref="W4:W35" si="9">U4*$F4</f>
        <v>0</v>
      </c>
      <c r="X4" s="288">
        <v>0</v>
      </c>
      <c r="Y4" s="289">
        <f t="shared" ref="Y4:Y35" si="10">X4*$E4</f>
        <v>0</v>
      </c>
      <c r="Z4" s="289">
        <f t="shared" ref="Z4:Z35" si="11">X4*$F4</f>
        <v>0</v>
      </c>
      <c r="AA4" s="289">
        <v>0</v>
      </c>
      <c r="AB4" s="289">
        <f>AA4*E4</f>
        <v>0</v>
      </c>
      <c r="AC4" s="289">
        <f>AA4*F4</f>
        <v>0</v>
      </c>
      <c r="AD4" s="289"/>
      <c r="AE4" s="289"/>
      <c r="AF4" s="289"/>
      <c r="AG4" s="289"/>
      <c r="AH4" s="289"/>
      <c r="AI4" s="289"/>
      <c r="AJ4" s="289"/>
      <c r="AK4" s="289"/>
      <c r="AL4" s="289"/>
      <c r="AM4" s="289"/>
      <c r="AN4" s="289"/>
      <c r="AO4" s="289"/>
      <c r="AP4" s="289"/>
      <c r="AQ4" s="289"/>
      <c r="AR4" s="289"/>
      <c r="AS4" s="268"/>
      <c r="AT4" s="289">
        <f>COUNT(AP4,AM4,AJ4,AG4,AD4,AA4,X4,U4,R4,O4,L4,I4)</f>
        <v>2</v>
      </c>
      <c r="AU4" s="289">
        <v>3</v>
      </c>
      <c r="AV4" s="268"/>
      <c r="AW4" s="293">
        <f>SUM(I4,L4,O4,R4,U4,X4,AA4,AD4,AG4,AJ4,AM4,AP4)</f>
        <v>0</v>
      </c>
      <c r="AX4" s="289">
        <f t="shared" ref="AX4:AX67" si="12">AW4*E4</f>
        <v>0</v>
      </c>
      <c r="AY4" s="294">
        <f t="shared" ref="AY4:AY67" si="13">AW4*F4</f>
        <v>0</v>
      </c>
      <c r="AZ4" s="295">
        <f>AW4/(((AT4-1)*30)+(AU4*7))</f>
        <v>0</v>
      </c>
      <c r="BA4" s="294">
        <f>AZ4*30</f>
        <v>0</v>
      </c>
      <c r="BB4" s="296">
        <f t="shared" ref="BB4:BB67" si="14">BA4*F4</f>
        <v>0</v>
      </c>
      <c r="BC4" s="288">
        <v>0</v>
      </c>
      <c r="BD4" s="294">
        <f t="shared" ref="BD4:BD67" si="15">BC4*F4</f>
        <v>0</v>
      </c>
      <c r="BE4" s="294" t="str">
        <f t="shared" ref="BE4:BE67" si="16">IFERROR(BC4/AZ4, "-")</f>
        <v>-</v>
      </c>
      <c r="BF4" s="294" t="str">
        <f t="shared" ref="BF4:BF67" si="17">IFERROR(BE4/7,"-")</f>
        <v>-</v>
      </c>
      <c r="BG4" s="52" t="str">
        <f t="shared" ref="BG4:BG67" si="18">IFERROR(BE4/30,"-")</f>
        <v>-</v>
      </c>
      <c r="BH4" s="297" t="str">
        <f t="shared" ref="BH4:BH67" si="19">IFERROR(C$1+BE4,"-")</f>
        <v>-</v>
      </c>
    </row>
    <row r="5" spans="1:60" x14ac:dyDescent="0.25">
      <c r="A5" s="118"/>
      <c r="B5" s="17">
        <v>317278</v>
      </c>
      <c r="C5" s="18" t="s">
        <v>548</v>
      </c>
      <c r="D5" s="18" t="s">
        <v>316</v>
      </c>
      <c r="E5" s="57">
        <v>23.16</v>
      </c>
      <c r="F5" s="57">
        <v>44.5</v>
      </c>
      <c r="G5" s="58">
        <v>89</v>
      </c>
      <c r="H5" s="261"/>
      <c r="I5" s="26"/>
      <c r="J5" s="16">
        <f t="shared" si="0"/>
        <v>0</v>
      </c>
      <c r="K5" s="16">
        <f t="shared" si="1"/>
        <v>0</v>
      </c>
      <c r="L5" s="26"/>
      <c r="M5" s="16">
        <f t="shared" si="2"/>
        <v>0</v>
      </c>
      <c r="N5" s="16">
        <f t="shared" si="3"/>
        <v>0</v>
      </c>
      <c r="O5" s="26"/>
      <c r="P5" s="16">
        <f t="shared" si="4"/>
        <v>0</v>
      </c>
      <c r="Q5" s="16">
        <f t="shared" si="5"/>
        <v>0</v>
      </c>
      <c r="R5" s="26"/>
      <c r="S5" s="16">
        <f t="shared" si="6"/>
        <v>0</v>
      </c>
      <c r="T5" s="16">
        <f t="shared" si="7"/>
        <v>0</v>
      </c>
      <c r="U5" s="26"/>
      <c r="V5" s="16">
        <f t="shared" si="8"/>
        <v>0</v>
      </c>
      <c r="W5" s="16">
        <f t="shared" si="9"/>
        <v>0</v>
      </c>
      <c r="X5" s="26">
        <v>0</v>
      </c>
      <c r="Y5" s="16">
        <f t="shared" si="10"/>
        <v>0</v>
      </c>
      <c r="Z5" s="16">
        <f t="shared" si="11"/>
        <v>0</v>
      </c>
      <c r="AA5" s="16">
        <v>2</v>
      </c>
      <c r="AB5" s="289">
        <f t="shared" ref="AB5:AB68" si="20">AA5*E5</f>
        <v>46.32</v>
      </c>
      <c r="AC5" s="289">
        <f t="shared" ref="AC5:AC68" si="21">AA5*F5</f>
        <v>89</v>
      </c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268"/>
      <c r="AT5" s="289">
        <f t="shared" ref="AT5:AT68" si="22">COUNT(AP5,AM5,AJ5,AG5,AD5,AA5,X5,U5,R5,O5,L5,I5)</f>
        <v>2</v>
      </c>
      <c r="AU5" s="289">
        <v>3</v>
      </c>
      <c r="AV5" s="268"/>
      <c r="AW5" s="52">
        <f t="shared" ref="AW5:AW68" si="23">SUM(I5,L5,O5,R5,U5,X5,AA5,AD5,AG5,AJ5,AM5,AP5)</f>
        <v>2</v>
      </c>
      <c r="AX5" s="16">
        <f t="shared" si="12"/>
        <v>46.32</v>
      </c>
      <c r="AY5" s="37">
        <f t="shared" si="13"/>
        <v>89</v>
      </c>
      <c r="AZ5" s="42">
        <f t="shared" ref="AZ5:AZ68" si="24">AW5/(((AT5-1)*30)+(AU5*7))</f>
        <v>3.9215686274509803E-2</v>
      </c>
      <c r="BA5" s="37">
        <f t="shared" ref="BA5:BA68" si="25">AZ5*30</f>
        <v>1.1764705882352942</v>
      </c>
      <c r="BB5" s="63">
        <f t="shared" si="14"/>
        <v>52.352941176470587</v>
      </c>
      <c r="BC5" s="26">
        <v>6</v>
      </c>
      <c r="BD5" s="37">
        <f t="shared" si="15"/>
        <v>267</v>
      </c>
      <c r="BE5" s="37">
        <f t="shared" si="16"/>
        <v>153</v>
      </c>
      <c r="BF5" s="37">
        <f t="shared" si="17"/>
        <v>21.857142857142858</v>
      </c>
      <c r="BG5" s="52">
        <f t="shared" si="18"/>
        <v>5.0999999999999996</v>
      </c>
      <c r="BH5" s="35">
        <f t="shared" si="19"/>
        <v>43827</v>
      </c>
    </row>
    <row r="6" spans="1:60" x14ac:dyDescent="0.25">
      <c r="A6" s="118"/>
      <c r="B6" s="17">
        <v>317280</v>
      </c>
      <c r="C6" s="18" t="s">
        <v>549</v>
      </c>
      <c r="D6" s="18" t="s">
        <v>317</v>
      </c>
      <c r="E6" s="57">
        <v>23.16</v>
      </c>
      <c r="F6" s="57">
        <v>44.5</v>
      </c>
      <c r="G6" s="58">
        <v>89</v>
      </c>
      <c r="H6" s="261"/>
      <c r="I6" s="26"/>
      <c r="J6" s="16">
        <f t="shared" si="0"/>
        <v>0</v>
      </c>
      <c r="K6" s="16">
        <f t="shared" si="1"/>
        <v>0</v>
      </c>
      <c r="L6" s="26"/>
      <c r="M6" s="16">
        <f t="shared" si="2"/>
        <v>0</v>
      </c>
      <c r="N6" s="16">
        <f t="shared" si="3"/>
        <v>0</v>
      </c>
      <c r="O6" s="26"/>
      <c r="P6" s="16">
        <f t="shared" si="4"/>
        <v>0</v>
      </c>
      <c r="Q6" s="16">
        <f t="shared" si="5"/>
        <v>0</v>
      </c>
      <c r="R6" s="26"/>
      <c r="S6" s="16">
        <f t="shared" si="6"/>
        <v>0</v>
      </c>
      <c r="T6" s="16">
        <f t="shared" si="7"/>
        <v>0</v>
      </c>
      <c r="U6" s="26"/>
      <c r="V6" s="16">
        <f t="shared" si="8"/>
        <v>0</v>
      </c>
      <c r="W6" s="16">
        <f t="shared" si="9"/>
        <v>0</v>
      </c>
      <c r="X6" s="26">
        <v>0</v>
      </c>
      <c r="Y6" s="16">
        <f t="shared" si="10"/>
        <v>0</v>
      </c>
      <c r="Z6" s="16">
        <f t="shared" si="11"/>
        <v>0</v>
      </c>
      <c r="AA6" s="16">
        <v>0</v>
      </c>
      <c r="AB6" s="289">
        <f t="shared" si="20"/>
        <v>0</v>
      </c>
      <c r="AC6" s="289">
        <f t="shared" si="21"/>
        <v>0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268"/>
      <c r="AT6" s="289">
        <f t="shared" si="22"/>
        <v>2</v>
      </c>
      <c r="AU6" s="289">
        <v>3</v>
      </c>
      <c r="AV6" s="268"/>
      <c r="AW6" s="52">
        <f t="shared" si="23"/>
        <v>0</v>
      </c>
      <c r="AX6" s="16">
        <f t="shared" si="12"/>
        <v>0</v>
      </c>
      <c r="AY6" s="37">
        <f t="shared" si="13"/>
        <v>0</v>
      </c>
      <c r="AZ6" s="42">
        <f t="shared" si="24"/>
        <v>0</v>
      </c>
      <c r="BA6" s="37">
        <f t="shared" si="25"/>
        <v>0</v>
      </c>
      <c r="BB6" s="63">
        <f t="shared" si="14"/>
        <v>0</v>
      </c>
      <c r="BC6" s="26">
        <v>8</v>
      </c>
      <c r="BD6" s="37">
        <f t="shared" si="15"/>
        <v>356</v>
      </c>
      <c r="BE6" s="37" t="str">
        <f t="shared" si="16"/>
        <v>-</v>
      </c>
      <c r="BF6" s="37" t="str">
        <f t="shared" si="17"/>
        <v>-</v>
      </c>
      <c r="BG6" s="52" t="str">
        <f t="shared" si="18"/>
        <v>-</v>
      </c>
      <c r="BH6" s="35" t="str">
        <f t="shared" si="19"/>
        <v>-</v>
      </c>
    </row>
    <row r="7" spans="1:60" x14ac:dyDescent="0.25">
      <c r="A7" s="118"/>
      <c r="B7" s="17">
        <v>317296</v>
      </c>
      <c r="C7" s="18" t="s">
        <v>550</v>
      </c>
      <c r="D7" s="18" t="s">
        <v>318</v>
      </c>
      <c r="E7" s="57">
        <v>28.95</v>
      </c>
      <c r="F7" s="57">
        <v>49.5</v>
      </c>
      <c r="G7" s="58">
        <v>99</v>
      </c>
      <c r="H7" s="261"/>
      <c r="I7" s="26"/>
      <c r="J7" s="16">
        <f t="shared" si="0"/>
        <v>0</v>
      </c>
      <c r="K7" s="16">
        <f t="shared" si="1"/>
        <v>0</v>
      </c>
      <c r="L7" s="26"/>
      <c r="M7" s="16">
        <f t="shared" si="2"/>
        <v>0</v>
      </c>
      <c r="N7" s="16">
        <f t="shared" si="3"/>
        <v>0</v>
      </c>
      <c r="O7" s="26"/>
      <c r="P7" s="16">
        <f t="shared" si="4"/>
        <v>0</v>
      </c>
      <c r="Q7" s="16">
        <f t="shared" si="5"/>
        <v>0</v>
      </c>
      <c r="R7" s="26"/>
      <c r="S7" s="16">
        <f t="shared" si="6"/>
        <v>0</v>
      </c>
      <c r="T7" s="16">
        <f t="shared" si="7"/>
        <v>0</v>
      </c>
      <c r="U7" s="26"/>
      <c r="V7" s="16">
        <f t="shared" si="8"/>
        <v>0</v>
      </c>
      <c r="W7" s="16">
        <f t="shared" si="9"/>
        <v>0</v>
      </c>
      <c r="X7" s="26">
        <v>0</v>
      </c>
      <c r="Y7" s="16">
        <f t="shared" si="10"/>
        <v>0</v>
      </c>
      <c r="Z7" s="16">
        <f t="shared" si="11"/>
        <v>0</v>
      </c>
      <c r="AA7" s="16">
        <v>1</v>
      </c>
      <c r="AB7" s="289">
        <f t="shared" si="20"/>
        <v>28.95</v>
      </c>
      <c r="AC7" s="289">
        <f t="shared" si="21"/>
        <v>49.5</v>
      </c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268"/>
      <c r="AT7" s="289">
        <f t="shared" si="22"/>
        <v>2</v>
      </c>
      <c r="AU7" s="289">
        <v>3</v>
      </c>
      <c r="AV7" s="268"/>
      <c r="AW7" s="52">
        <f t="shared" si="23"/>
        <v>1</v>
      </c>
      <c r="AX7" s="16">
        <f t="shared" si="12"/>
        <v>28.95</v>
      </c>
      <c r="AY7" s="37">
        <f t="shared" si="13"/>
        <v>49.5</v>
      </c>
      <c r="AZ7" s="42">
        <f t="shared" si="24"/>
        <v>1.9607843137254902E-2</v>
      </c>
      <c r="BA7" s="37">
        <f t="shared" si="25"/>
        <v>0.58823529411764708</v>
      </c>
      <c r="BB7" s="63">
        <f t="shared" si="14"/>
        <v>29.117647058823529</v>
      </c>
      <c r="BC7" s="26">
        <v>25</v>
      </c>
      <c r="BD7" s="37">
        <f t="shared" si="15"/>
        <v>1237.5</v>
      </c>
      <c r="BE7" s="37">
        <f t="shared" si="16"/>
        <v>1275</v>
      </c>
      <c r="BF7" s="37">
        <f t="shared" si="17"/>
        <v>182.14285714285714</v>
      </c>
      <c r="BG7" s="52">
        <f t="shared" si="18"/>
        <v>42.5</v>
      </c>
      <c r="BH7" s="35">
        <f t="shared" si="19"/>
        <v>44949</v>
      </c>
    </row>
    <row r="8" spans="1:60" x14ac:dyDescent="0.25">
      <c r="A8" s="118"/>
      <c r="B8" s="17">
        <v>317301</v>
      </c>
      <c r="C8" s="18" t="s">
        <v>551</v>
      </c>
      <c r="D8" s="18" t="s">
        <v>319</v>
      </c>
      <c r="E8" s="57">
        <v>28.950000000000003</v>
      </c>
      <c r="F8" s="57">
        <v>49.5</v>
      </c>
      <c r="G8" s="58">
        <v>99</v>
      </c>
      <c r="H8" s="261"/>
      <c r="I8" s="26"/>
      <c r="J8" s="16">
        <f t="shared" si="0"/>
        <v>0</v>
      </c>
      <c r="K8" s="16">
        <f t="shared" si="1"/>
        <v>0</v>
      </c>
      <c r="L8" s="26"/>
      <c r="M8" s="16">
        <f t="shared" si="2"/>
        <v>0</v>
      </c>
      <c r="N8" s="16">
        <f t="shared" si="3"/>
        <v>0</v>
      </c>
      <c r="O8" s="26"/>
      <c r="P8" s="16">
        <f t="shared" si="4"/>
        <v>0</v>
      </c>
      <c r="Q8" s="16">
        <f t="shared" si="5"/>
        <v>0</v>
      </c>
      <c r="R8" s="26"/>
      <c r="S8" s="16">
        <f t="shared" si="6"/>
        <v>0</v>
      </c>
      <c r="T8" s="16">
        <f t="shared" si="7"/>
        <v>0</v>
      </c>
      <c r="U8" s="26"/>
      <c r="V8" s="16">
        <f t="shared" si="8"/>
        <v>0</v>
      </c>
      <c r="W8" s="16">
        <f t="shared" si="9"/>
        <v>0</v>
      </c>
      <c r="X8" s="26">
        <v>1</v>
      </c>
      <c r="Y8" s="16">
        <f t="shared" si="10"/>
        <v>28.950000000000003</v>
      </c>
      <c r="Z8" s="16">
        <f t="shared" si="11"/>
        <v>49.5</v>
      </c>
      <c r="AA8" s="16">
        <v>0</v>
      </c>
      <c r="AB8" s="289">
        <f t="shared" si="20"/>
        <v>0</v>
      </c>
      <c r="AC8" s="289">
        <f t="shared" si="21"/>
        <v>0</v>
      </c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268"/>
      <c r="AT8" s="289">
        <f t="shared" si="22"/>
        <v>2</v>
      </c>
      <c r="AU8" s="289">
        <v>3</v>
      </c>
      <c r="AV8" s="268"/>
      <c r="AW8" s="52">
        <f t="shared" si="23"/>
        <v>1</v>
      </c>
      <c r="AX8" s="16">
        <f t="shared" si="12"/>
        <v>28.950000000000003</v>
      </c>
      <c r="AY8" s="37">
        <f t="shared" si="13"/>
        <v>49.5</v>
      </c>
      <c r="AZ8" s="42">
        <f t="shared" si="24"/>
        <v>1.9607843137254902E-2</v>
      </c>
      <c r="BA8" s="37">
        <f t="shared" si="25"/>
        <v>0.58823529411764708</v>
      </c>
      <c r="BB8" s="63">
        <f t="shared" si="14"/>
        <v>29.117647058823529</v>
      </c>
      <c r="BC8" s="26">
        <v>9</v>
      </c>
      <c r="BD8" s="37">
        <f t="shared" si="15"/>
        <v>445.5</v>
      </c>
      <c r="BE8" s="37">
        <f t="shared" si="16"/>
        <v>459</v>
      </c>
      <c r="BF8" s="37">
        <f t="shared" si="17"/>
        <v>65.571428571428569</v>
      </c>
      <c r="BG8" s="52">
        <f t="shared" si="18"/>
        <v>15.3</v>
      </c>
      <c r="BH8" s="35">
        <f t="shared" si="19"/>
        <v>44133</v>
      </c>
    </row>
    <row r="9" spans="1:60" x14ac:dyDescent="0.25">
      <c r="A9" s="118"/>
      <c r="B9" s="17">
        <v>317311</v>
      </c>
      <c r="C9" s="18" t="s">
        <v>552</v>
      </c>
      <c r="D9" s="18" t="s">
        <v>320</v>
      </c>
      <c r="E9" s="57">
        <v>22.39</v>
      </c>
      <c r="F9" s="57">
        <v>34.5</v>
      </c>
      <c r="G9" s="58">
        <v>69</v>
      </c>
      <c r="H9" s="261"/>
      <c r="I9" s="26"/>
      <c r="J9" s="16">
        <f t="shared" si="0"/>
        <v>0</v>
      </c>
      <c r="K9" s="16">
        <f t="shared" si="1"/>
        <v>0</v>
      </c>
      <c r="L9" s="26"/>
      <c r="M9" s="16">
        <f t="shared" si="2"/>
        <v>0</v>
      </c>
      <c r="N9" s="16">
        <f t="shared" si="3"/>
        <v>0</v>
      </c>
      <c r="O9" s="26"/>
      <c r="P9" s="16">
        <f t="shared" si="4"/>
        <v>0</v>
      </c>
      <c r="Q9" s="16">
        <f t="shared" si="5"/>
        <v>0</v>
      </c>
      <c r="R9" s="26"/>
      <c r="S9" s="16">
        <f t="shared" si="6"/>
        <v>0</v>
      </c>
      <c r="T9" s="16">
        <f t="shared" si="7"/>
        <v>0</v>
      </c>
      <c r="U9" s="26"/>
      <c r="V9" s="16">
        <f t="shared" si="8"/>
        <v>0</v>
      </c>
      <c r="W9" s="16">
        <f t="shared" si="9"/>
        <v>0</v>
      </c>
      <c r="X9" s="26">
        <v>0</v>
      </c>
      <c r="Y9" s="16">
        <f t="shared" si="10"/>
        <v>0</v>
      </c>
      <c r="Z9" s="16">
        <f t="shared" si="11"/>
        <v>0</v>
      </c>
      <c r="AA9" s="16">
        <v>0</v>
      </c>
      <c r="AB9" s="289">
        <f t="shared" si="20"/>
        <v>0</v>
      </c>
      <c r="AC9" s="289">
        <f t="shared" si="21"/>
        <v>0</v>
      </c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268"/>
      <c r="AT9" s="289">
        <f t="shared" si="22"/>
        <v>2</v>
      </c>
      <c r="AU9" s="289">
        <v>3</v>
      </c>
      <c r="AV9" s="268"/>
      <c r="AW9" s="52">
        <f t="shared" si="23"/>
        <v>0</v>
      </c>
      <c r="AX9" s="16">
        <f t="shared" si="12"/>
        <v>0</v>
      </c>
      <c r="AY9" s="37">
        <f t="shared" si="13"/>
        <v>0</v>
      </c>
      <c r="AZ9" s="42">
        <f t="shared" si="24"/>
        <v>0</v>
      </c>
      <c r="BA9" s="37">
        <f t="shared" si="25"/>
        <v>0</v>
      </c>
      <c r="BB9" s="63">
        <f t="shared" si="14"/>
        <v>0</v>
      </c>
      <c r="BC9" s="26">
        <v>20</v>
      </c>
      <c r="BD9" s="37">
        <f t="shared" si="15"/>
        <v>690</v>
      </c>
      <c r="BE9" s="37" t="str">
        <f t="shared" si="16"/>
        <v>-</v>
      </c>
      <c r="BF9" s="37" t="str">
        <f t="shared" si="17"/>
        <v>-</v>
      </c>
      <c r="BG9" s="52" t="str">
        <f t="shared" si="18"/>
        <v>-</v>
      </c>
      <c r="BH9" s="35" t="str">
        <f t="shared" si="19"/>
        <v>-</v>
      </c>
    </row>
    <row r="10" spans="1:60" x14ac:dyDescent="0.25">
      <c r="A10" s="118"/>
      <c r="B10" s="17">
        <v>317312</v>
      </c>
      <c r="C10" s="18" t="s">
        <v>553</v>
      </c>
      <c r="D10" s="18" t="s">
        <v>321</v>
      </c>
      <c r="E10" s="57">
        <v>22.39</v>
      </c>
      <c r="F10" s="57">
        <v>34.5</v>
      </c>
      <c r="G10" s="58">
        <v>69</v>
      </c>
      <c r="H10" s="261"/>
      <c r="I10" s="26"/>
      <c r="J10" s="16">
        <f t="shared" si="0"/>
        <v>0</v>
      </c>
      <c r="K10" s="16">
        <f t="shared" si="1"/>
        <v>0</v>
      </c>
      <c r="L10" s="26"/>
      <c r="M10" s="16">
        <f t="shared" si="2"/>
        <v>0</v>
      </c>
      <c r="N10" s="16">
        <f t="shared" si="3"/>
        <v>0</v>
      </c>
      <c r="O10" s="26"/>
      <c r="P10" s="16">
        <f t="shared" si="4"/>
        <v>0</v>
      </c>
      <c r="Q10" s="16">
        <f t="shared" si="5"/>
        <v>0</v>
      </c>
      <c r="R10" s="26"/>
      <c r="S10" s="16">
        <f t="shared" si="6"/>
        <v>0</v>
      </c>
      <c r="T10" s="16">
        <f t="shared" si="7"/>
        <v>0</v>
      </c>
      <c r="U10" s="26"/>
      <c r="V10" s="16">
        <f t="shared" si="8"/>
        <v>0</v>
      </c>
      <c r="W10" s="16">
        <f t="shared" si="9"/>
        <v>0</v>
      </c>
      <c r="X10" s="26">
        <v>0</v>
      </c>
      <c r="Y10" s="16">
        <f t="shared" si="10"/>
        <v>0</v>
      </c>
      <c r="Z10" s="16">
        <f t="shared" si="11"/>
        <v>0</v>
      </c>
      <c r="AA10" s="16">
        <v>1</v>
      </c>
      <c r="AB10" s="289">
        <f t="shared" si="20"/>
        <v>22.39</v>
      </c>
      <c r="AC10" s="289">
        <f t="shared" si="21"/>
        <v>34.5</v>
      </c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268"/>
      <c r="AT10" s="289">
        <f t="shared" si="22"/>
        <v>2</v>
      </c>
      <c r="AU10" s="289">
        <v>3</v>
      </c>
      <c r="AV10" s="268"/>
      <c r="AW10" s="52">
        <f t="shared" si="23"/>
        <v>1</v>
      </c>
      <c r="AX10" s="16">
        <f t="shared" si="12"/>
        <v>22.39</v>
      </c>
      <c r="AY10" s="37">
        <f t="shared" si="13"/>
        <v>34.5</v>
      </c>
      <c r="AZ10" s="42">
        <f t="shared" si="24"/>
        <v>1.9607843137254902E-2</v>
      </c>
      <c r="BA10" s="37">
        <f t="shared" si="25"/>
        <v>0.58823529411764708</v>
      </c>
      <c r="BB10" s="63">
        <f t="shared" si="14"/>
        <v>20.294117647058822</v>
      </c>
      <c r="BC10" s="26">
        <v>1</v>
      </c>
      <c r="BD10" s="37">
        <f t="shared" si="15"/>
        <v>34.5</v>
      </c>
      <c r="BE10" s="37">
        <f t="shared" si="16"/>
        <v>51</v>
      </c>
      <c r="BF10" s="37">
        <f t="shared" si="17"/>
        <v>7.2857142857142856</v>
      </c>
      <c r="BG10" s="52">
        <f t="shared" si="18"/>
        <v>1.7</v>
      </c>
      <c r="BH10" s="35">
        <f t="shared" si="19"/>
        <v>43725</v>
      </c>
    </row>
    <row r="11" spans="1:60" x14ac:dyDescent="0.25">
      <c r="A11" s="118"/>
      <c r="B11" s="17">
        <v>317316</v>
      </c>
      <c r="C11" s="18" t="s">
        <v>554</v>
      </c>
      <c r="D11" s="18" t="s">
        <v>322</v>
      </c>
      <c r="E11" s="57">
        <v>22.39</v>
      </c>
      <c r="F11" s="57">
        <v>34.5</v>
      </c>
      <c r="G11" s="58">
        <v>69</v>
      </c>
      <c r="H11" s="261"/>
      <c r="I11" s="26"/>
      <c r="J11" s="16">
        <f t="shared" si="0"/>
        <v>0</v>
      </c>
      <c r="K11" s="16">
        <f t="shared" si="1"/>
        <v>0</v>
      </c>
      <c r="L11" s="26"/>
      <c r="M11" s="16">
        <f t="shared" si="2"/>
        <v>0</v>
      </c>
      <c r="N11" s="16">
        <f t="shared" si="3"/>
        <v>0</v>
      </c>
      <c r="O11" s="26"/>
      <c r="P11" s="16">
        <f t="shared" si="4"/>
        <v>0</v>
      </c>
      <c r="Q11" s="16">
        <f t="shared" si="5"/>
        <v>0</v>
      </c>
      <c r="R11" s="26"/>
      <c r="S11" s="16">
        <f t="shared" si="6"/>
        <v>0</v>
      </c>
      <c r="T11" s="16">
        <f t="shared" si="7"/>
        <v>0</v>
      </c>
      <c r="U11" s="26"/>
      <c r="V11" s="16">
        <f t="shared" si="8"/>
        <v>0</v>
      </c>
      <c r="W11" s="16">
        <f t="shared" si="9"/>
        <v>0</v>
      </c>
      <c r="X11" s="26">
        <v>1</v>
      </c>
      <c r="Y11" s="16">
        <f t="shared" si="10"/>
        <v>22.39</v>
      </c>
      <c r="Z11" s="16">
        <f t="shared" si="11"/>
        <v>34.5</v>
      </c>
      <c r="AA11" s="16">
        <v>1</v>
      </c>
      <c r="AB11" s="289">
        <f t="shared" si="20"/>
        <v>22.39</v>
      </c>
      <c r="AC11" s="289">
        <f t="shared" si="21"/>
        <v>34.5</v>
      </c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268"/>
      <c r="AT11" s="289">
        <f t="shared" si="22"/>
        <v>2</v>
      </c>
      <c r="AU11" s="289">
        <v>3</v>
      </c>
      <c r="AV11" s="268"/>
      <c r="AW11" s="52">
        <f t="shared" si="23"/>
        <v>2</v>
      </c>
      <c r="AX11" s="16">
        <f t="shared" si="12"/>
        <v>44.78</v>
      </c>
      <c r="AY11" s="37">
        <f t="shared" si="13"/>
        <v>69</v>
      </c>
      <c r="AZ11" s="42">
        <f t="shared" si="24"/>
        <v>3.9215686274509803E-2</v>
      </c>
      <c r="BA11" s="37">
        <f t="shared" si="25"/>
        <v>1.1764705882352942</v>
      </c>
      <c r="BB11" s="63">
        <f t="shared" si="14"/>
        <v>40.588235294117645</v>
      </c>
      <c r="BC11" s="26">
        <v>5</v>
      </c>
      <c r="BD11" s="37">
        <f t="shared" si="15"/>
        <v>172.5</v>
      </c>
      <c r="BE11" s="37">
        <f t="shared" si="16"/>
        <v>127.5</v>
      </c>
      <c r="BF11" s="37">
        <f t="shared" si="17"/>
        <v>18.214285714285715</v>
      </c>
      <c r="BG11" s="52">
        <f t="shared" si="18"/>
        <v>4.25</v>
      </c>
      <c r="BH11" s="35">
        <f t="shared" si="19"/>
        <v>43801.5</v>
      </c>
    </row>
    <row r="12" spans="1:60" x14ac:dyDescent="0.25">
      <c r="A12" s="118"/>
      <c r="B12" s="17">
        <v>317320</v>
      </c>
      <c r="C12" s="18" t="s">
        <v>555</v>
      </c>
      <c r="D12" s="18" t="s">
        <v>323</v>
      </c>
      <c r="E12" s="57">
        <v>21.229999999999997</v>
      </c>
      <c r="F12" s="57">
        <v>34.5</v>
      </c>
      <c r="G12" s="58">
        <v>69</v>
      </c>
      <c r="H12" s="261"/>
      <c r="I12" s="26"/>
      <c r="J12" s="16">
        <f t="shared" si="0"/>
        <v>0</v>
      </c>
      <c r="K12" s="16">
        <f t="shared" si="1"/>
        <v>0</v>
      </c>
      <c r="L12" s="26"/>
      <c r="M12" s="16">
        <f t="shared" si="2"/>
        <v>0</v>
      </c>
      <c r="N12" s="16">
        <f t="shared" si="3"/>
        <v>0</v>
      </c>
      <c r="O12" s="26"/>
      <c r="P12" s="16">
        <f t="shared" si="4"/>
        <v>0</v>
      </c>
      <c r="Q12" s="16">
        <f t="shared" si="5"/>
        <v>0</v>
      </c>
      <c r="R12" s="26"/>
      <c r="S12" s="16">
        <f t="shared" si="6"/>
        <v>0</v>
      </c>
      <c r="T12" s="16">
        <f t="shared" si="7"/>
        <v>0</v>
      </c>
      <c r="U12" s="26"/>
      <c r="V12" s="16">
        <f t="shared" si="8"/>
        <v>0</v>
      </c>
      <c r="W12" s="16">
        <f t="shared" si="9"/>
        <v>0</v>
      </c>
      <c r="X12" s="26">
        <v>1</v>
      </c>
      <c r="Y12" s="16">
        <f t="shared" si="10"/>
        <v>21.229999999999997</v>
      </c>
      <c r="Z12" s="16">
        <f t="shared" si="11"/>
        <v>34.5</v>
      </c>
      <c r="AA12" s="16">
        <v>3</v>
      </c>
      <c r="AB12" s="289">
        <f t="shared" si="20"/>
        <v>63.689999999999991</v>
      </c>
      <c r="AC12" s="289">
        <f t="shared" si="21"/>
        <v>103.5</v>
      </c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268"/>
      <c r="AT12" s="289">
        <f t="shared" si="22"/>
        <v>2</v>
      </c>
      <c r="AU12" s="289">
        <v>3</v>
      </c>
      <c r="AV12" s="268"/>
      <c r="AW12" s="52">
        <f t="shared" si="23"/>
        <v>4</v>
      </c>
      <c r="AX12" s="16">
        <f t="shared" si="12"/>
        <v>84.919999999999987</v>
      </c>
      <c r="AY12" s="37">
        <f t="shared" si="13"/>
        <v>138</v>
      </c>
      <c r="AZ12" s="42">
        <f t="shared" si="24"/>
        <v>7.8431372549019607E-2</v>
      </c>
      <c r="BA12" s="37">
        <f t="shared" si="25"/>
        <v>2.3529411764705883</v>
      </c>
      <c r="BB12" s="63">
        <f t="shared" si="14"/>
        <v>81.17647058823529</v>
      </c>
      <c r="BC12" s="26">
        <v>16</v>
      </c>
      <c r="BD12" s="37">
        <f t="shared" si="15"/>
        <v>552</v>
      </c>
      <c r="BE12" s="37">
        <f t="shared" si="16"/>
        <v>204</v>
      </c>
      <c r="BF12" s="37">
        <f t="shared" si="17"/>
        <v>29.142857142857142</v>
      </c>
      <c r="BG12" s="52">
        <f t="shared" si="18"/>
        <v>6.8</v>
      </c>
      <c r="BH12" s="35">
        <f t="shared" si="19"/>
        <v>43878</v>
      </c>
    </row>
    <row r="13" spans="1:60" x14ac:dyDescent="0.25">
      <c r="A13" s="118"/>
      <c r="B13" s="17">
        <v>317324</v>
      </c>
      <c r="C13" s="18" t="s">
        <v>556</v>
      </c>
      <c r="D13" s="18" t="s">
        <v>324</v>
      </c>
      <c r="E13" s="57">
        <v>21.229999999999997</v>
      </c>
      <c r="F13" s="57">
        <v>34.5</v>
      </c>
      <c r="G13" s="58">
        <v>69</v>
      </c>
      <c r="H13" s="261"/>
      <c r="I13" s="26"/>
      <c r="J13" s="16">
        <f t="shared" si="0"/>
        <v>0</v>
      </c>
      <c r="K13" s="16">
        <f t="shared" si="1"/>
        <v>0</v>
      </c>
      <c r="L13" s="26"/>
      <c r="M13" s="16">
        <f t="shared" si="2"/>
        <v>0</v>
      </c>
      <c r="N13" s="16">
        <f t="shared" si="3"/>
        <v>0</v>
      </c>
      <c r="O13" s="26"/>
      <c r="P13" s="16">
        <f t="shared" si="4"/>
        <v>0</v>
      </c>
      <c r="Q13" s="16">
        <f t="shared" si="5"/>
        <v>0</v>
      </c>
      <c r="R13" s="26"/>
      <c r="S13" s="16">
        <f t="shared" si="6"/>
        <v>0</v>
      </c>
      <c r="T13" s="16">
        <f t="shared" si="7"/>
        <v>0</v>
      </c>
      <c r="U13" s="26"/>
      <c r="V13" s="16">
        <f t="shared" si="8"/>
        <v>0</v>
      </c>
      <c r="W13" s="16">
        <f t="shared" si="9"/>
        <v>0</v>
      </c>
      <c r="X13" s="26">
        <v>0</v>
      </c>
      <c r="Y13" s="16">
        <f t="shared" si="10"/>
        <v>0</v>
      </c>
      <c r="Z13" s="16">
        <f t="shared" si="11"/>
        <v>0</v>
      </c>
      <c r="AA13" s="16">
        <v>0</v>
      </c>
      <c r="AB13" s="289">
        <f t="shared" si="20"/>
        <v>0</v>
      </c>
      <c r="AC13" s="289">
        <f t="shared" si="21"/>
        <v>0</v>
      </c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268"/>
      <c r="AT13" s="289">
        <f t="shared" si="22"/>
        <v>2</v>
      </c>
      <c r="AU13" s="289">
        <v>3</v>
      </c>
      <c r="AV13" s="268"/>
      <c r="AW13" s="52">
        <f t="shared" si="23"/>
        <v>0</v>
      </c>
      <c r="AX13" s="16">
        <f t="shared" si="12"/>
        <v>0</v>
      </c>
      <c r="AY13" s="37">
        <f t="shared" si="13"/>
        <v>0</v>
      </c>
      <c r="AZ13" s="42">
        <f t="shared" si="24"/>
        <v>0</v>
      </c>
      <c r="BA13" s="37">
        <f t="shared" si="25"/>
        <v>0</v>
      </c>
      <c r="BB13" s="63">
        <f t="shared" si="14"/>
        <v>0</v>
      </c>
      <c r="BC13" s="26">
        <v>0</v>
      </c>
      <c r="BD13" s="37">
        <f t="shared" si="15"/>
        <v>0</v>
      </c>
      <c r="BE13" s="37" t="str">
        <f t="shared" si="16"/>
        <v>-</v>
      </c>
      <c r="BF13" s="37" t="str">
        <f t="shared" si="17"/>
        <v>-</v>
      </c>
      <c r="BG13" s="52" t="str">
        <f t="shared" si="18"/>
        <v>-</v>
      </c>
      <c r="BH13" s="35" t="str">
        <f t="shared" si="19"/>
        <v>-</v>
      </c>
    </row>
    <row r="14" spans="1:60" x14ac:dyDescent="0.25">
      <c r="A14" s="118"/>
      <c r="B14" s="17">
        <v>317327</v>
      </c>
      <c r="C14" s="18" t="s">
        <v>557</v>
      </c>
      <c r="D14" s="18" t="s">
        <v>325</v>
      </c>
      <c r="E14" s="57">
        <v>21.229999999999997</v>
      </c>
      <c r="F14" s="57">
        <v>34.5</v>
      </c>
      <c r="G14" s="58">
        <v>69</v>
      </c>
      <c r="H14" s="261"/>
      <c r="I14" s="26"/>
      <c r="J14" s="16">
        <f t="shared" si="0"/>
        <v>0</v>
      </c>
      <c r="K14" s="16">
        <f t="shared" si="1"/>
        <v>0</v>
      </c>
      <c r="L14" s="26"/>
      <c r="M14" s="16">
        <f t="shared" si="2"/>
        <v>0</v>
      </c>
      <c r="N14" s="16">
        <f t="shared" si="3"/>
        <v>0</v>
      </c>
      <c r="O14" s="26"/>
      <c r="P14" s="16">
        <f t="shared" si="4"/>
        <v>0</v>
      </c>
      <c r="Q14" s="16">
        <f t="shared" si="5"/>
        <v>0</v>
      </c>
      <c r="R14" s="26"/>
      <c r="S14" s="16">
        <f t="shared" si="6"/>
        <v>0</v>
      </c>
      <c r="T14" s="16">
        <f t="shared" si="7"/>
        <v>0</v>
      </c>
      <c r="U14" s="26"/>
      <c r="V14" s="16">
        <f t="shared" si="8"/>
        <v>0</v>
      </c>
      <c r="W14" s="16">
        <f t="shared" si="9"/>
        <v>0</v>
      </c>
      <c r="X14" s="26">
        <v>1</v>
      </c>
      <c r="Y14" s="16">
        <f t="shared" si="10"/>
        <v>21.229999999999997</v>
      </c>
      <c r="Z14" s="16">
        <f t="shared" si="11"/>
        <v>34.5</v>
      </c>
      <c r="AA14" s="16">
        <v>4</v>
      </c>
      <c r="AB14" s="289">
        <f t="shared" si="20"/>
        <v>84.919999999999987</v>
      </c>
      <c r="AC14" s="289">
        <f t="shared" si="21"/>
        <v>138</v>
      </c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268"/>
      <c r="AT14" s="289">
        <f t="shared" si="22"/>
        <v>2</v>
      </c>
      <c r="AU14" s="289">
        <v>3</v>
      </c>
      <c r="AV14" s="268"/>
      <c r="AW14" s="52">
        <f t="shared" si="23"/>
        <v>5</v>
      </c>
      <c r="AX14" s="16">
        <f t="shared" si="12"/>
        <v>106.14999999999998</v>
      </c>
      <c r="AY14" s="37">
        <f t="shared" si="13"/>
        <v>172.5</v>
      </c>
      <c r="AZ14" s="42">
        <f t="shared" si="24"/>
        <v>9.8039215686274508E-2</v>
      </c>
      <c r="BA14" s="37">
        <f t="shared" si="25"/>
        <v>2.9411764705882351</v>
      </c>
      <c r="BB14" s="63">
        <f t="shared" si="14"/>
        <v>101.47058823529412</v>
      </c>
      <c r="BC14" s="26">
        <v>12</v>
      </c>
      <c r="BD14" s="37">
        <f t="shared" si="15"/>
        <v>414</v>
      </c>
      <c r="BE14" s="37">
        <f t="shared" si="16"/>
        <v>122.4</v>
      </c>
      <c r="BF14" s="37">
        <f t="shared" si="17"/>
        <v>17.485714285714288</v>
      </c>
      <c r="BG14" s="52">
        <f t="shared" si="18"/>
        <v>4.08</v>
      </c>
      <c r="BH14" s="35">
        <f t="shared" si="19"/>
        <v>43796.4</v>
      </c>
    </row>
    <row r="15" spans="1:60" x14ac:dyDescent="0.25">
      <c r="A15" s="118"/>
      <c r="B15" s="17">
        <v>317333</v>
      </c>
      <c r="C15" s="18" t="s">
        <v>558</v>
      </c>
      <c r="D15" s="18" t="s">
        <v>326</v>
      </c>
      <c r="E15" s="57">
        <v>22.39</v>
      </c>
      <c r="F15" s="57">
        <v>34.5</v>
      </c>
      <c r="G15" s="58">
        <v>69</v>
      </c>
      <c r="H15" s="261"/>
      <c r="I15" s="26"/>
      <c r="J15" s="16">
        <f t="shared" si="0"/>
        <v>0</v>
      </c>
      <c r="K15" s="16">
        <f t="shared" si="1"/>
        <v>0</v>
      </c>
      <c r="L15" s="26"/>
      <c r="M15" s="16">
        <f t="shared" si="2"/>
        <v>0</v>
      </c>
      <c r="N15" s="16">
        <f t="shared" si="3"/>
        <v>0</v>
      </c>
      <c r="O15" s="26"/>
      <c r="P15" s="16">
        <f t="shared" si="4"/>
        <v>0</v>
      </c>
      <c r="Q15" s="16">
        <f t="shared" si="5"/>
        <v>0</v>
      </c>
      <c r="R15" s="26"/>
      <c r="S15" s="16">
        <f t="shared" si="6"/>
        <v>0</v>
      </c>
      <c r="T15" s="16">
        <f t="shared" si="7"/>
        <v>0</v>
      </c>
      <c r="U15" s="26"/>
      <c r="V15" s="16">
        <f t="shared" si="8"/>
        <v>0</v>
      </c>
      <c r="W15" s="16">
        <f t="shared" si="9"/>
        <v>0</v>
      </c>
      <c r="X15" s="26">
        <v>0</v>
      </c>
      <c r="Y15" s="16">
        <f t="shared" si="10"/>
        <v>0</v>
      </c>
      <c r="Z15" s="16">
        <f t="shared" si="11"/>
        <v>0</v>
      </c>
      <c r="AA15" s="16">
        <v>0</v>
      </c>
      <c r="AB15" s="289">
        <f t="shared" si="20"/>
        <v>0</v>
      </c>
      <c r="AC15" s="289">
        <f t="shared" si="21"/>
        <v>0</v>
      </c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268"/>
      <c r="AT15" s="289">
        <f t="shared" si="22"/>
        <v>2</v>
      </c>
      <c r="AU15" s="289">
        <v>3</v>
      </c>
      <c r="AV15" s="268"/>
      <c r="AW15" s="52">
        <f t="shared" si="23"/>
        <v>0</v>
      </c>
      <c r="AX15" s="16">
        <f t="shared" si="12"/>
        <v>0</v>
      </c>
      <c r="AY15" s="37">
        <f t="shared" si="13"/>
        <v>0</v>
      </c>
      <c r="AZ15" s="42">
        <f t="shared" si="24"/>
        <v>0</v>
      </c>
      <c r="BA15" s="37">
        <f t="shared" si="25"/>
        <v>0</v>
      </c>
      <c r="BB15" s="63">
        <f t="shared" si="14"/>
        <v>0</v>
      </c>
      <c r="BC15" s="26">
        <v>5</v>
      </c>
      <c r="BD15" s="37">
        <f t="shared" si="15"/>
        <v>172.5</v>
      </c>
      <c r="BE15" s="37" t="str">
        <f t="shared" si="16"/>
        <v>-</v>
      </c>
      <c r="BF15" s="37" t="str">
        <f t="shared" si="17"/>
        <v>-</v>
      </c>
      <c r="BG15" s="52" t="str">
        <f t="shared" si="18"/>
        <v>-</v>
      </c>
      <c r="BH15" s="35" t="str">
        <f t="shared" si="19"/>
        <v>-</v>
      </c>
    </row>
    <row r="16" spans="1:60" x14ac:dyDescent="0.25">
      <c r="A16" s="118"/>
      <c r="B16" s="17">
        <v>317335</v>
      </c>
      <c r="C16" s="18" t="s">
        <v>559</v>
      </c>
      <c r="D16" s="18" t="s">
        <v>327</v>
      </c>
      <c r="E16" s="57">
        <v>22.39</v>
      </c>
      <c r="F16" s="57">
        <v>34.5</v>
      </c>
      <c r="G16" s="58">
        <v>69</v>
      </c>
      <c r="H16" s="261"/>
      <c r="I16" s="26"/>
      <c r="J16" s="16">
        <f t="shared" si="0"/>
        <v>0</v>
      </c>
      <c r="K16" s="16">
        <f t="shared" si="1"/>
        <v>0</v>
      </c>
      <c r="L16" s="26"/>
      <c r="M16" s="16">
        <f t="shared" si="2"/>
        <v>0</v>
      </c>
      <c r="N16" s="16">
        <f t="shared" si="3"/>
        <v>0</v>
      </c>
      <c r="O16" s="26"/>
      <c r="P16" s="16">
        <f t="shared" si="4"/>
        <v>0</v>
      </c>
      <c r="Q16" s="16">
        <f t="shared" si="5"/>
        <v>0</v>
      </c>
      <c r="R16" s="26"/>
      <c r="S16" s="16">
        <f t="shared" si="6"/>
        <v>0</v>
      </c>
      <c r="T16" s="16">
        <f t="shared" si="7"/>
        <v>0</v>
      </c>
      <c r="U16" s="26"/>
      <c r="V16" s="16">
        <f t="shared" si="8"/>
        <v>0</v>
      </c>
      <c r="W16" s="16">
        <f t="shared" si="9"/>
        <v>0</v>
      </c>
      <c r="X16" s="26">
        <v>0</v>
      </c>
      <c r="Y16" s="16">
        <f t="shared" si="10"/>
        <v>0</v>
      </c>
      <c r="Z16" s="16">
        <f t="shared" si="11"/>
        <v>0</v>
      </c>
      <c r="AA16" s="16">
        <v>0</v>
      </c>
      <c r="AB16" s="289">
        <f t="shared" si="20"/>
        <v>0</v>
      </c>
      <c r="AC16" s="289">
        <f t="shared" si="21"/>
        <v>0</v>
      </c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268"/>
      <c r="AT16" s="289">
        <f t="shared" si="22"/>
        <v>2</v>
      </c>
      <c r="AU16" s="289">
        <v>3</v>
      </c>
      <c r="AV16" s="268"/>
      <c r="AW16" s="52">
        <f t="shared" si="23"/>
        <v>0</v>
      </c>
      <c r="AX16" s="16">
        <f t="shared" si="12"/>
        <v>0</v>
      </c>
      <c r="AY16" s="37">
        <f t="shared" si="13"/>
        <v>0</v>
      </c>
      <c r="AZ16" s="42">
        <f t="shared" si="24"/>
        <v>0</v>
      </c>
      <c r="BA16" s="37">
        <f t="shared" si="25"/>
        <v>0</v>
      </c>
      <c r="BB16" s="63">
        <f t="shared" si="14"/>
        <v>0</v>
      </c>
      <c r="BC16" s="26">
        <v>18</v>
      </c>
      <c r="BD16" s="37">
        <f t="shared" si="15"/>
        <v>621</v>
      </c>
      <c r="BE16" s="37" t="str">
        <f t="shared" si="16"/>
        <v>-</v>
      </c>
      <c r="BF16" s="37" t="str">
        <f t="shared" si="17"/>
        <v>-</v>
      </c>
      <c r="BG16" s="52" t="str">
        <f t="shared" si="18"/>
        <v>-</v>
      </c>
      <c r="BH16" s="35" t="str">
        <f t="shared" si="19"/>
        <v>-</v>
      </c>
    </row>
    <row r="17" spans="1:60" x14ac:dyDescent="0.25">
      <c r="A17" s="118"/>
      <c r="B17" s="17">
        <v>317336</v>
      </c>
      <c r="C17" s="18" t="s">
        <v>560</v>
      </c>
      <c r="D17" s="18" t="s">
        <v>328</v>
      </c>
      <c r="E17" s="57">
        <v>22.39</v>
      </c>
      <c r="F17" s="57">
        <v>34.5</v>
      </c>
      <c r="G17" s="58">
        <v>69</v>
      </c>
      <c r="H17" s="261"/>
      <c r="I17" s="26"/>
      <c r="J17" s="16">
        <f t="shared" si="0"/>
        <v>0</v>
      </c>
      <c r="K17" s="16">
        <f t="shared" si="1"/>
        <v>0</v>
      </c>
      <c r="L17" s="26"/>
      <c r="M17" s="16">
        <f t="shared" si="2"/>
        <v>0</v>
      </c>
      <c r="N17" s="16">
        <f t="shared" si="3"/>
        <v>0</v>
      </c>
      <c r="O17" s="26"/>
      <c r="P17" s="16">
        <f t="shared" si="4"/>
        <v>0</v>
      </c>
      <c r="Q17" s="16">
        <f t="shared" si="5"/>
        <v>0</v>
      </c>
      <c r="R17" s="26"/>
      <c r="S17" s="16">
        <f t="shared" si="6"/>
        <v>0</v>
      </c>
      <c r="T17" s="16">
        <f t="shared" si="7"/>
        <v>0</v>
      </c>
      <c r="U17" s="26"/>
      <c r="V17" s="16">
        <f t="shared" si="8"/>
        <v>0</v>
      </c>
      <c r="W17" s="16">
        <f t="shared" si="9"/>
        <v>0</v>
      </c>
      <c r="X17" s="26">
        <v>0</v>
      </c>
      <c r="Y17" s="16">
        <f t="shared" si="10"/>
        <v>0</v>
      </c>
      <c r="Z17" s="16">
        <f t="shared" si="11"/>
        <v>0</v>
      </c>
      <c r="AA17" s="16">
        <v>1</v>
      </c>
      <c r="AB17" s="289">
        <f t="shared" si="20"/>
        <v>22.39</v>
      </c>
      <c r="AC17" s="289">
        <f t="shared" si="21"/>
        <v>34.5</v>
      </c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268"/>
      <c r="AT17" s="289">
        <f t="shared" si="22"/>
        <v>2</v>
      </c>
      <c r="AU17" s="289">
        <v>3</v>
      </c>
      <c r="AV17" s="268"/>
      <c r="AW17" s="52">
        <f t="shared" si="23"/>
        <v>1</v>
      </c>
      <c r="AX17" s="16">
        <f t="shared" si="12"/>
        <v>22.39</v>
      </c>
      <c r="AY17" s="37">
        <f t="shared" si="13"/>
        <v>34.5</v>
      </c>
      <c r="AZ17" s="42">
        <f t="shared" si="24"/>
        <v>1.9607843137254902E-2</v>
      </c>
      <c r="BA17" s="37">
        <f t="shared" si="25"/>
        <v>0.58823529411764708</v>
      </c>
      <c r="BB17" s="63">
        <f t="shared" si="14"/>
        <v>20.294117647058822</v>
      </c>
      <c r="BC17" s="26">
        <v>7</v>
      </c>
      <c r="BD17" s="37">
        <f t="shared" si="15"/>
        <v>241.5</v>
      </c>
      <c r="BE17" s="37">
        <f t="shared" si="16"/>
        <v>357</v>
      </c>
      <c r="BF17" s="37">
        <f t="shared" si="17"/>
        <v>51</v>
      </c>
      <c r="BG17" s="52">
        <f t="shared" si="18"/>
        <v>11.9</v>
      </c>
      <c r="BH17" s="35">
        <f t="shared" si="19"/>
        <v>44031</v>
      </c>
    </row>
    <row r="18" spans="1:60" x14ac:dyDescent="0.25">
      <c r="A18" s="118"/>
      <c r="B18" s="17">
        <v>317339</v>
      </c>
      <c r="C18" s="18" t="s">
        <v>561</v>
      </c>
      <c r="D18" s="18" t="s">
        <v>329</v>
      </c>
      <c r="E18" s="57">
        <v>22.39</v>
      </c>
      <c r="F18" s="57">
        <v>34.5</v>
      </c>
      <c r="G18" s="58">
        <v>69</v>
      </c>
      <c r="H18" s="261"/>
      <c r="I18" s="26"/>
      <c r="J18" s="16">
        <f t="shared" si="0"/>
        <v>0</v>
      </c>
      <c r="K18" s="16">
        <f t="shared" si="1"/>
        <v>0</v>
      </c>
      <c r="L18" s="26"/>
      <c r="M18" s="16">
        <f t="shared" si="2"/>
        <v>0</v>
      </c>
      <c r="N18" s="16">
        <f t="shared" si="3"/>
        <v>0</v>
      </c>
      <c r="O18" s="26"/>
      <c r="P18" s="16">
        <f t="shared" si="4"/>
        <v>0</v>
      </c>
      <c r="Q18" s="16">
        <f t="shared" si="5"/>
        <v>0</v>
      </c>
      <c r="R18" s="26"/>
      <c r="S18" s="16">
        <f t="shared" si="6"/>
        <v>0</v>
      </c>
      <c r="T18" s="16">
        <f t="shared" si="7"/>
        <v>0</v>
      </c>
      <c r="U18" s="26"/>
      <c r="V18" s="16">
        <f t="shared" si="8"/>
        <v>0</v>
      </c>
      <c r="W18" s="16">
        <f t="shared" si="9"/>
        <v>0</v>
      </c>
      <c r="X18" s="26">
        <v>0</v>
      </c>
      <c r="Y18" s="16">
        <f t="shared" si="10"/>
        <v>0</v>
      </c>
      <c r="Z18" s="16">
        <f t="shared" si="11"/>
        <v>0</v>
      </c>
      <c r="AA18" s="16">
        <v>3</v>
      </c>
      <c r="AB18" s="289">
        <f t="shared" si="20"/>
        <v>67.17</v>
      </c>
      <c r="AC18" s="289">
        <f t="shared" si="21"/>
        <v>103.5</v>
      </c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268"/>
      <c r="AT18" s="289">
        <f t="shared" si="22"/>
        <v>2</v>
      </c>
      <c r="AU18" s="289">
        <v>3</v>
      </c>
      <c r="AV18" s="268"/>
      <c r="AW18" s="52">
        <f t="shared" si="23"/>
        <v>3</v>
      </c>
      <c r="AX18" s="16">
        <f t="shared" si="12"/>
        <v>67.17</v>
      </c>
      <c r="AY18" s="37">
        <f t="shared" si="13"/>
        <v>103.5</v>
      </c>
      <c r="AZ18" s="42">
        <f t="shared" si="24"/>
        <v>5.8823529411764705E-2</v>
      </c>
      <c r="BA18" s="37">
        <f t="shared" si="25"/>
        <v>1.7647058823529411</v>
      </c>
      <c r="BB18" s="63">
        <f t="shared" si="14"/>
        <v>60.882352941176471</v>
      </c>
      <c r="BC18" s="26">
        <v>10</v>
      </c>
      <c r="BD18" s="37">
        <f t="shared" si="15"/>
        <v>345</v>
      </c>
      <c r="BE18" s="37">
        <f t="shared" si="16"/>
        <v>170</v>
      </c>
      <c r="BF18" s="37">
        <f t="shared" si="17"/>
        <v>24.285714285714285</v>
      </c>
      <c r="BG18" s="52">
        <f t="shared" si="18"/>
        <v>5.666666666666667</v>
      </c>
      <c r="BH18" s="35">
        <f t="shared" si="19"/>
        <v>43844</v>
      </c>
    </row>
    <row r="19" spans="1:60" x14ac:dyDescent="0.25">
      <c r="A19" s="118"/>
      <c r="B19" s="17">
        <v>317343</v>
      </c>
      <c r="C19" s="18" t="s">
        <v>562</v>
      </c>
      <c r="D19" s="18" t="s">
        <v>330</v>
      </c>
      <c r="E19" s="57">
        <v>22.39</v>
      </c>
      <c r="F19" s="57">
        <v>34.5</v>
      </c>
      <c r="G19" s="58">
        <v>69</v>
      </c>
      <c r="H19" s="261"/>
      <c r="I19" s="26"/>
      <c r="J19" s="16">
        <f t="shared" si="0"/>
        <v>0</v>
      </c>
      <c r="K19" s="16">
        <f t="shared" si="1"/>
        <v>0</v>
      </c>
      <c r="L19" s="26"/>
      <c r="M19" s="16">
        <f t="shared" si="2"/>
        <v>0</v>
      </c>
      <c r="N19" s="16">
        <f t="shared" si="3"/>
        <v>0</v>
      </c>
      <c r="O19" s="26"/>
      <c r="P19" s="16">
        <f t="shared" si="4"/>
        <v>0</v>
      </c>
      <c r="Q19" s="16">
        <f t="shared" si="5"/>
        <v>0</v>
      </c>
      <c r="R19" s="26"/>
      <c r="S19" s="16">
        <f t="shared" si="6"/>
        <v>0</v>
      </c>
      <c r="T19" s="16">
        <f t="shared" si="7"/>
        <v>0</v>
      </c>
      <c r="U19" s="26"/>
      <c r="V19" s="16">
        <f t="shared" si="8"/>
        <v>0</v>
      </c>
      <c r="W19" s="16">
        <f t="shared" si="9"/>
        <v>0</v>
      </c>
      <c r="X19" s="26">
        <v>0</v>
      </c>
      <c r="Y19" s="16">
        <f t="shared" si="10"/>
        <v>0</v>
      </c>
      <c r="Z19" s="16">
        <f t="shared" si="11"/>
        <v>0</v>
      </c>
      <c r="AA19" s="16">
        <v>1</v>
      </c>
      <c r="AB19" s="289">
        <f t="shared" si="20"/>
        <v>22.39</v>
      </c>
      <c r="AC19" s="289">
        <f t="shared" si="21"/>
        <v>34.5</v>
      </c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268"/>
      <c r="AT19" s="289">
        <f t="shared" si="22"/>
        <v>2</v>
      </c>
      <c r="AU19" s="289">
        <v>3</v>
      </c>
      <c r="AV19" s="268"/>
      <c r="AW19" s="52">
        <f t="shared" si="23"/>
        <v>1</v>
      </c>
      <c r="AX19" s="16">
        <f t="shared" si="12"/>
        <v>22.39</v>
      </c>
      <c r="AY19" s="37">
        <f t="shared" si="13"/>
        <v>34.5</v>
      </c>
      <c r="AZ19" s="42">
        <f t="shared" si="24"/>
        <v>1.9607843137254902E-2</v>
      </c>
      <c r="BA19" s="37">
        <f t="shared" si="25"/>
        <v>0.58823529411764708</v>
      </c>
      <c r="BB19" s="63">
        <f t="shared" si="14"/>
        <v>20.294117647058822</v>
      </c>
      <c r="BC19" s="26">
        <v>25</v>
      </c>
      <c r="BD19" s="37">
        <f t="shared" si="15"/>
        <v>862.5</v>
      </c>
      <c r="BE19" s="37">
        <f t="shared" si="16"/>
        <v>1275</v>
      </c>
      <c r="BF19" s="37">
        <f t="shared" si="17"/>
        <v>182.14285714285714</v>
      </c>
      <c r="BG19" s="52">
        <f t="shared" si="18"/>
        <v>42.5</v>
      </c>
      <c r="BH19" s="35">
        <f t="shared" si="19"/>
        <v>44949</v>
      </c>
    </row>
    <row r="20" spans="1:60" x14ac:dyDescent="0.25">
      <c r="A20" s="118"/>
      <c r="B20" s="17">
        <v>317345</v>
      </c>
      <c r="C20" s="18" t="s">
        <v>563</v>
      </c>
      <c r="D20" s="18" t="s">
        <v>331</v>
      </c>
      <c r="E20" s="57">
        <v>22.39</v>
      </c>
      <c r="F20" s="57">
        <v>34.5</v>
      </c>
      <c r="G20" s="58">
        <v>69</v>
      </c>
      <c r="H20" s="261"/>
      <c r="I20" s="26"/>
      <c r="J20" s="16">
        <f t="shared" si="0"/>
        <v>0</v>
      </c>
      <c r="K20" s="16">
        <f t="shared" si="1"/>
        <v>0</v>
      </c>
      <c r="L20" s="26"/>
      <c r="M20" s="16">
        <f t="shared" si="2"/>
        <v>0</v>
      </c>
      <c r="N20" s="16">
        <f t="shared" si="3"/>
        <v>0</v>
      </c>
      <c r="O20" s="26"/>
      <c r="P20" s="16">
        <f t="shared" si="4"/>
        <v>0</v>
      </c>
      <c r="Q20" s="16">
        <f t="shared" si="5"/>
        <v>0</v>
      </c>
      <c r="R20" s="26"/>
      <c r="S20" s="16">
        <f t="shared" si="6"/>
        <v>0</v>
      </c>
      <c r="T20" s="16">
        <f t="shared" si="7"/>
        <v>0</v>
      </c>
      <c r="U20" s="26"/>
      <c r="V20" s="16">
        <f t="shared" si="8"/>
        <v>0</v>
      </c>
      <c r="W20" s="16">
        <f t="shared" si="9"/>
        <v>0</v>
      </c>
      <c r="X20" s="26">
        <v>1</v>
      </c>
      <c r="Y20" s="16">
        <f t="shared" si="10"/>
        <v>22.39</v>
      </c>
      <c r="Z20" s="16">
        <f t="shared" si="11"/>
        <v>34.5</v>
      </c>
      <c r="AA20" s="16">
        <v>1</v>
      </c>
      <c r="AB20" s="289">
        <f t="shared" si="20"/>
        <v>22.39</v>
      </c>
      <c r="AC20" s="289">
        <f t="shared" si="21"/>
        <v>34.5</v>
      </c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268"/>
      <c r="AT20" s="289">
        <f t="shared" si="22"/>
        <v>2</v>
      </c>
      <c r="AU20" s="289">
        <v>3</v>
      </c>
      <c r="AV20" s="268"/>
      <c r="AW20" s="52">
        <f t="shared" si="23"/>
        <v>2</v>
      </c>
      <c r="AX20" s="16">
        <f t="shared" si="12"/>
        <v>44.78</v>
      </c>
      <c r="AY20" s="37">
        <f t="shared" si="13"/>
        <v>69</v>
      </c>
      <c r="AZ20" s="42">
        <f t="shared" si="24"/>
        <v>3.9215686274509803E-2</v>
      </c>
      <c r="BA20" s="37">
        <f t="shared" si="25"/>
        <v>1.1764705882352942</v>
      </c>
      <c r="BB20" s="63">
        <f t="shared" si="14"/>
        <v>40.588235294117645</v>
      </c>
      <c r="BC20" s="26">
        <v>19</v>
      </c>
      <c r="BD20" s="37">
        <f t="shared" si="15"/>
        <v>655.5</v>
      </c>
      <c r="BE20" s="37">
        <f t="shared" si="16"/>
        <v>484.5</v>
      </c>
      <c r="BF20" s="37">
        <f t="shared" si="17"/>
        <v>69.214285714285708</v>
      </c>
      <c r="BG20" s="52">
        <f t="shared" si="18"/>
        <v>16.149999999999999</v>
      </c>
      <c r="BH20" s="35">
        <f t="shared" si="19"/>
        <v>44158.5</v>
      </c>
    </row>
    <row r="21" spans="1:60" x14ac:dyDescent="0.25">
      <c r="A21" s="118"/>
      <c r="B21" s="17">
        <v>663479</v>
      </c>
      <c r="C21" s="18" t="s">
        <v>564</v>
      </c>
      <c r="D21" s="18" t="s">
        <v>332</v>
      </c>
      <c r="E21" s="57">
        <v>102.13</v>
      </c>
      <c r="F21" s="57">
        <v>155</v>
      </c>
      <c r="G21" s="58">
        <v>309</v>
      </c>
      <c r="H21" s="261"/>
      <c r="I21" s="26"/>
      <c r="J21" s="16">
        <f t="shared" si="0"/>
        <v>0</v>
      </c>
      <c r="K21" s="16">
        <f t="shared" si="1"/>
        <v>0</v>
      </c>
      <c r="L21" s="26"/>
      <c r="M21" s="16">
        <f t="shared" si="2"/>
        <v>0</v>
      </c>
      <c r="N21" s="16">
        <f t="shared" si="3"/>
        <v>0</v>
      </c>
      <c r="O21" s="26"/>
      <c r="P21" s="16">
        <f t="shared" si="4"/>
        <v>0</v>
      </c>
      <c r="Q21" s="16">
        <f t="shared" si="5"/>
        <v>0</v>
      </c>
      <c r="R21" s="26"/>
      <c r="S21" s="16">
        <f t="shared" si="6"/>
        <v>0</v>
      </c>
      <c r="T21" s="16">
        <f t="shared" si="7"/>
        <v>0</v>
      </c>
      <c r="U21" s="26"/>
      <c r="V21" s="16">
        <f t="shared" si="8"/>
        <v>0</v>
      </c>
      <c r="W21" s="16">
        <f t="shared" si="9"/>
        <v>0</v>
      </c>
      <c r="X21" s="26">
        <v>0</v>
      </c>
      <c r="Y21" s="16">
        <f t="shared" si="10"/>
        <v>0</v>
      </c>
      <c r="Z21" s="16">
        <f t="shared" si="11"/>
        <v>0</v>
      </c>
      <c r="AA21" s="16">
        <v>0</v>
      </c>
      <c r="AB21" s="289">
        <f t="shared" si="20"/>
        <v>0</v>
      </c>
      <c r="AC21" s="289">
        <f t="shared" si="21"/>
        <v>0</v>
      </c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268"/>
      <c r="AT21" s="289">
        <f t="shared" si="22"/>
        <v>2</v>
      </c>
      <c r="AU21" s="289">
        <v>3</v>
      </c>
      <c r="AV21" s="268"/>
      <c r="AW21" s="52">
        <f t="shared" si="23"/>
        <v>0</v>
      </c>
      <c r="AX21" s="16">
        <f t="shared" si="12"/>
        <v>0</v>
      </c>
      <c r="AY21" s="37">
        <f t="shared" si="13"/>
        <v>0</v>
      </c>
      <c r="AZ21" s="42">
        <f t="shared" si="24"/>
        <v>0</v>
      </c>
      <c r="BA21" s="37">
        <f t="shared" si="25"/>
        <v>0</v>
      </c>
      <c r="BB21" s="63">
        <f t="shared" si="14"/>
        <v>0</v>
      </c>
      <c r="BC21" s="26">
        <v>0</v>
      </c>
      <c r="BD21" s="37">
        <f t="shared" si="15"/>
        <v>0</v>
      </c>
      <c r="BE21" s="37" t="str">
        <f t="shared" si="16"/>
        <v>-</v>
      </c>
      <c r="BF21" s="37" t="str">
        <f t="shared" si="17"/>
        <v>-</v>
      </c>
      <c r="BG21" s="52" t="str">
        <f t="shared" si="18"/>
        <v>-</v>
      </c>
      <c r="BH21" s="35" t="str">
        <f t="shared" si="19"/>
        <v>-</v>
      </c>
    </row>
    <row r="22" spans="1:60" x14ac:dyDescent="0.25">
      <c r="A22" s="118"/>
      <c r="B22" s="17">
        <v>663480</v>
      </c>
      <c r="C22" s="18" t="s">
        <v>565</v>
      </c>
      <c r="D22" s="18" t="s">
        <v>333</v>
      </c>
      <c r="E22" s="57">
        <v>18.130000000000013</v>
      </c>
      <c r="F22" s="57">
        <v>54.5</v>
      </c>
      <c r="G22" s="58">
        <v>109</v>
      </c>
      <c r="H22" s="261"/>
      <c r="I22" s="26"/>
      <c r="J22" s="16">
        <f t="shared" si="0"/>
        <v>0</v>
      </c>
      <c r="K22" s="16">
        <f t="shared" si="1"/>
        <v>0</v>
      </c>
      <c r="L22" s="26"/>
      <c r="M22" s="16">
        <f t="shared" si="2"/>
        <v>0</v>
      </c>
      <c r="N22" s="16">
        <f t="shared" si="3"/>
        <v>0</v>
      </c>
      <c r="O22" s="26"/>
      <c r="P22" s="16">
        <f t="shared" si="4"/>
        <v>0</v>
      </c>
      <c r="Q22" s="16">
        <f t="shared" si="5"/>
        <v>0</v>
      </c>
      <c r="R22" s="26"/>
      <c r="S22" s="16">
        <f t="shared" si="6"/>
        <v>0</v>
      </c>
      <c r="T22" s="16">
        <f t="shared" si="7"/>
        <v>0</v>
      </c>
      <c r="U22" s="26"/>
      <c r="V22" s="16">
        <f t="shared" si="8"/>
        <v>0</v>
      </c>
      <c r="W22" s="16">
        <f t="shared" si="9"/>
        <v>0</v>
      </c>
      <c r="X22" s="26">
        <v>0</v>
      </c>
      <c r="Y22" s="16">
        <f t="shared" si="10"/>
        <v>0</v>
      </c>
      <c r="Z22" s="16">
        <f t="shared" si="11"/>
        <v>0</v>
      </c>
      <c r="AA22" s="16">
        <v>0</v>
      </c>
      <c r="AB22" s="289">
        <f t="shared" si="20"/>
        <v>0</v>
      </c>
      <c r="AC22" s="289">
        <f t="shared" si="21"/>
        <v>0</v>
      </c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268"/>
      <c r="AT22" s="289">
        <f t="shared" si="22"/>
        <v>2</v>
      </c>
      <c r="AU22" s="289">
        <v>3</v>
      </c>
      <c r="AV22" s="268"/>
      <c r="AW22" s="52">
        <f t="shared" si="23"/>
        <v>0</v>
      </c>
      <c r="AX22" s="16">
        <f t="shared" si="12"/>
        <v>0</v>
      </c>
      <c r="AY22" s="37">
        <f t="shared" si="13"/>
        <v>0</v>
      </c>
      <c r="AZ22" s="42">
        <f t="shared" si="24"/>
        <v>0</v>
      </c>
      <c r="BA22" s="37">
        <f t="shared" si="25"/>
        <v>0</v>
      </c>
      <c r="BB22" s="63">
        <f t="shared" si="14"/>
        <v>0</v>
      </c>
      <c r="BC22" s="26">
        <v>0</v>
      </c>
      <c r="BD22" s="37">
        <f t="shared" si="15"/>
        <v>0</v>
      </c>
      <c r="BE22" s="37" t="str">
        <f t="shared" si="16"/>
        <v>-</v>
      </c>
      <c r="BF22" s="37" t="str">
        <f t="shared" si="17"/>
        <v>-</v>
      </c>
      <c r="BG22" s="52" t="str">
        <f t="shared" si="18"/>
        <v>-</v>
      </c>
      <c r="BH22" s="35" t="str">
        <f t="shared" si="19"/>
        <v>-</v>
      </c>
    </row>
    <row r="23" spans="1:60" x14ac:dyDescent="0.25">
      <c r="A23" s="118"/>
      <c r="B23" s="17">
        <v>663481</v>
      </c>
      <c r="C23" s="18" t="s">
        <v>566</v>
      </c>
      <c r="D23" s="18" t="s">
        <v>334</v>
      </c>
      <c r="E23" s="57">
        <v>18.13</v>
      </c>
      <c r="F23" s="57">
        <v>54.5</v>
      </c>
      <c r="G23" s="58">
        <v>109</v>
      </c>
      <c r="H23" s="261"/>
      <c r="I23" s="26"/>
      <c r="J23" s="16">
        <f t="shared" si="0"/>
        <v>0</v>
      </c>
      <c r="K23" s="16">
        <f t="shared" si="1"/>
        <v>0</v>
      </c>
      <c r="L23" s="26"/>
      <c r="M23" s="16">
        <f t="shared" si="2"/>
        <v>0</v>
      </c>
      <c r="N23" s="16">
        <f t="shared" si="3"/>
        <v>0</v>
      </c>
      <c r="O23" s="26"/>
      <c r="P23" s="16">
        <f t="shared" si="4"/>
        <v>0</v>
      </c>
      <c r="Q23" s="16">
        <f t="shared" si="5"/>
        <v>0</v>
      </c>
      <c r="R23" s="26"/>
      <c r="S23" s="16">
        <f t="shared" si="6"/>
        <v>0</v>
      </c>
      <c r="T23" s="16">
        <f t="shared" si="7"/>
        <v>0</v>
      </c>
      <c r="U23" s="26"/>
      <c r="V23" s="16">
        <f t="shared" si="8"/>
        <v>0</v>
      </c>
      <c r="W23" s="16">
        <f t="shared" si="9"/>
        <v>0</v>
      </c>
      <c r="X23" s="26">
        <v>0</v>
      </c>
      <c r="Y23" s="16">
        <f t="shared" si="10"/>
        <v>0</v>
      </c>
      <c r="Z23" s="16">
        <f t="shared" si="11"/>
        <v>0</v>
      </c>
      <c r="AA23" s="16">
        <v>0</v>
      </c>
      <c r="AB23" s="289">
        <f t="shared" si="20"/>
        <v>0</v>
      </c>
      <c r="AC23" s="289">
        <f t="shared" si="21"/>
        <v>0</v>
      </c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268"/>
      <c r="AT23" s="289">
        <f t="shared" si="22"/>
        <v>2</v>
      </c>
      <c r="AU23" s="289">
        <v>3</v>
      </c>
      <c r="AV23" s="268"/>
      <c r="AW23" s="52">
        <f t="shared" si="23"/>
        <v>0</v>
      </c>
      <c r="AX23" s="16">
        <f t="shared" si="12"/>
        <v>0</v>
      </c>
      <c r="AY23" s="37">
        <f t="shared" si="13"/>
        <v>0</v>
      </c>
      <c r="AZ23" s="42">
        <f t="shared" si="24"/>
        <v>0</v>
      </c>
      <c r="BA23" s="37">
        <f t="shared" si="25"/>
        <v>0</v>
      </c>
      <c r="BB23" s="63">
        <f t="shared" si="14"/>
        <v>0</v>
      </c>
      <c r="BC23" s="26">
        <v>0</v>
      </c>
      <c r="BD23" s="37">
        <f t="shared" si="15"/>
        <v>0</v>
      </c>
      <c r="BE23" s="37" t="str">
        <f t="shared" si="16"/>
        <v>-</v>
      </c>
      <c r="BF23" s="37" t="str">
        <f t="shared" si="17"/>
        <v>-</v>
      </c>
      <c r="BG23" s="52" t="str">
        <f t="shared" si="18"/>
        <v>-</v>
      </c>
      <c r="BH23" s="35" t="str">
        <f t="shared" si="19"/>
        <v>-</v>
      </c>
    </row>
    <row r="24" spans="1:60" x14ac:dyDescent="0.25">
      <c r="A24" s="118"/>
      <c r="B24" s="17">
        <v>663501</v>
      </c>
      <c r="C24" s="18" t="s">
        <v>567</v>
      </c>
      <c r="D24" s="18" t="s">
        <v>335</v>
      </c>
      <c r="E24" s="57">
        <v>66.22</v>
      </c>
      <c r="F24" s="57">
        <v>119.5</v>
      </c>
      <c r="G24" s="58">
        <v>239</v>
      </c>
      <c r="H24" s="261"/>
      <c r="I24" s="26"/>
      <c r="J24" s="16">
        <f t="shared" si="0"/>
        <v>0</v>
      </c>
      <c r="K24" s="16">
        <f t="shared" si="1"/>
        <v>0</v>
      </c>
      <c r="L24" s="26"/>
      <c r="M24" s="16">
        <f t="shared" si="2"/>
        <v>0</v>
      </c>
      <c r="N24" s="16">
        <f t="shared" si="3"/>
        <v>0</v>
      </c>
      <c r="O24" s="26"/>
      <c r="P24" s="16">
        <f t="shared" si="4"/>
        <v>0</v>
      </c>
      <c r="Q24" s="16">
        <f t="shared" si="5"/>
        <v>0</v>
      </c>
      <c r="R24" s="26"/>
      <c r="S24" s="16">
        <f t="shared" si="6"/>
        <v>0</v>
      </c>
      <c r="T24" s="16">
        <f t="shared" si="7"/>
        <v>0</v>
      </c>
      <c r="U24" s="26"/>
      <c r="V24" s="16">
        <f t="shared" si="8"/>
        <v>0</v>
      </c>
      <c r="W24" s="16">
        <f t="shared" si="9"/>
        <v>0</v>
      </c>
      <c r="X24" s="26">
        <v>0</v>
      </c>
      <c r="Y24" s="16">
        <f t="shared" si="10"/>
        <v>0</v>
      </c>
      <c r="Z24" s="16">
        <f t="shared" si="11"/>
        <v>0</v>
      </c>
      <c r="AA24" s="16">
        <v>0</v>
      </c>
      <c r="AB24" s="289">
        <f t="shared" si="20"/>
        <v>0</v>
      </c>
      <c r="AC24" s="289">
        <f t="shared" si="21"/>
        <v>0</v>
      </c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268"/>
      <c r="AT24" s="289">
        <f t="shared" si="22"/>
        <v>2</v>
      </c>
      <c r="AU24" s="289">
        <v>3</v>
      </c>
      <c r="AV24" s="268"/>
      <c r="AW24" s="52">
        <f t="shared" si="23"/>
        <v>0</v>
      </c>
      <c r="AX24" s="16">
        <f t="shared" si="12"/>
        <v>0</v>
      </c>
      <c r="AY24" s="37">
        <f t="shared" si="13"/>
        <v>0</v>
      </c>
      <c r="AZ24" s="42">
        <f t="shared" si="24"/>
        <v>0</v>
      </c>
      <c r="BA24" s="37">
        <f t="shared" si="25"/>
        <v>0</v>
      </c>
      <c r="BB24" s="63">
        <f t="shared" si="14"/>
        <v>0</v>
      </c>
      <c r="BC24" s="26">
        <v>0</v>
      </c>
      <c r="BD24" s="37">
        <f t="shared" si="15"/>
        <v>0</v>
      </c>
      <c r="BE24" s="37" t="str">
        <f t="shared" si="16"/>
        <v>-</v>
      </c>
      <c r="BF24" s="37" t="str">
        <f t="shared" si="17"/>
        <v>-</v>
      </c>
      <c r="BG24" s="52" t="str">
        <f t="shared" si="18"/>
        <v>-</v>
      </c>
      <c r="BH24" s="35" t="str">
        <f t="shared" si="19"/>
        <v>-</v>
      </c>
    </row>
    <row r="25" spans="1:60" x14ac:dyDescent="0.25">
      <c r="A25" s="118"/>
      <c r="B25" s="17">
        <v>665858</v>
      </c>
      <c r="C25" s="18" t="s">
        <v>568</v>
      </c>
      <c r="D25" s="18" t="s">
        <v>336</v>
      </c>
      <c r="E25" s="57">
        <v>66.220000000000013</v>
      </c>
      <c r="F25" s="57">
        <v>119.5</v>
      </c>
      <c r="G25" s="58">
        <v>239</v>
      </c>
      <c r="H25" s="261"/>
      <c r="I25" s="26"/>
      <c r="J25" s="16">
        <f t="shared" si="0"/>
        <v>0</v>
      </c>
      <c r="K25" s="16">
        <f t="shared" si="1"/>
        <v>0</v>
      </c>
      <c r="L25" s="26"/>
      <c r="M25" s="16">
        <f t="shared" si="2"/>
        <v>0</v>
      </c>
      <c r="N25" s="16">
        <f t="shared" si="3"/>
        <v>0</v>
      </c>
      <c r="O25" s="26"/>
      <c r="P25" s="16">
        <f t="shared" si="4"/>
        <v>0</v>
      </c>
      <c r="Q25" s="16">
        <f t="shared" si="5"/>
        <v>0</v>
      </c>
      <c r="R25" s="26"/>
      <c r="S25" s="16">
        <f t="shared" si="6"/>
        <v>0</v>
      </c>
      <c r="T25" s="16">
        <f t="shared" si="7"/>
        <v>0</v>
      </c>
      <c r="U25" s="26"/>
      <c r="V25" s="16">
        <f t="shared" si="8"/>
        <v>0</v>
      </c>
      <c r="W25" s="16">
        <f t="shared" si="9"/>
        <v>0</v>
      </c>
      <c r="X25" s="26">
        <v>0</v>
      </c>
      <c r="Y25" s="16">
        <f t="shared" si="10"/>
        <v>0</v>
      </c>
      <c r="Z25" s="16">
        <f t="shared" si="11"/>
        <v>0</v>
      </c>
      <c r="AA25" s="16">
        <v>0</v>
      </c>
      <c r="AB25" s="289">
        <f t="shared" si="20"/>
        <v>0</v>
      </c>
      <c r="AC25" s="289">
        <f t="shared" si="21"/>
        <v>0</v>
      </c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268"/>
      <c r="AT25" s="289">
        <f t="shared" si="22"/>
        <v>2</v>
      </c>
      <c r="AU25" s="289">
        <v>3</v>
      </c>
      <c r="AV25" s="268"/>
      <c r="AW25" s="52">
        <f t="shared" si="23"/>
        <v>0</v>
      </c>
      <c r="AX25" s="16">
        <f t="shared" si="12"/>
        <v>0</v>
      </c>
      <c r="AY25" s="37">
        <f t="shared" si="13"/>
        <v>0</v>
      </c>
      <c r="AZ25" s="42">
        <f t="shared" si="24"/>
        <v>0</v>
      </c>
      <c r="BA25" s="37">
        <f t="shared" si="25"/>
        <v>0</v>
      </c>
      <c r="BB25" s="63">
        <f t="shared" si="14"/>
        <v>0</v>
      </c>
      <c r="BC25" s="26">
        <v>0</v>
      </c>
      <c r="BD25" s="37">
        <f t="shared" si="15"/>
        <v>0</v>
      </c>
      <c r="BE25" s="37" t="str">
        <f t="shared" si="16"/>
        <v>-</v>
      </c>
      <c r="BF25" s="37" t="str">
        <f t="shared" si="17"/>
        <v>-</v>
      </c>
      <c r="BG25" s="52" t="str">
        <f t="shared" si="18"/>
        <v>-</v>
      </c>
      <c r="BH25" s="35" t="str">
        <f t="shared" si="19"/>
        <v>-</v>
      </c>
    </row>
    <row r="26" spans="1:60" x14ac:dyDescent="0.25">
      <c r="A26" s="118"/>
      <c r="B26" s="17">
        <v>665859</v>
      </c>
      <c r="C26" s="18" t="s">
        <v>569</v>
      </c>
      <c r="D26" s="18" t="s">
        <v>337</v>
      </c>
      <c r="E26" s="57">
        <v>30.820000000000391</v>
      </c>
      <c r="F26" s="57">
        <v>74.5</v>
      </c>
      <c r="G26" s="58">
        <v>149</v>
      </c>
      <c r="H26" s="261"/>
      <c r="I26" s="26"/>
      <c r="J26" s="16">
        <f t="shared" si="0"/>
        <v>0</v>
      </c>
      <c r="K26" s="16">
        <f t="shared" si="1"/>
        <v>0</v>
      </c>
      <c r="L26" s="26"/>
      <c r="M26" s="16">
        <f t="shared" si="2"/>
        <v>0</v>
      </c>
      <c r="N26" s="16">
        <f t="shared" si="3"/>
        <v>0</v>
      </c>
      <c r="O26" s="26"/>
      <c r="P26" s="16">
        <f t="shared" si="4"/>
        <v>0</v>
      </c>
      <c r="Q26" s="16">
        <f t="shared" si="5"/>
        <v>0</v>
      </c>
      <c r="R26" s="26"/>
      <c r="S26" s="16">
        <f t="shared" si="6"/>
        <v>0</v>
      </c>
      <c r="T26" s="16">
        <f t="shared" si="7"/>
        <v>0</v>
      </c>
      <c r="U26" s="26"/>
      <c r="V26" s="16">
        <f t="shared" si="8"/>
        <v>0</v>
      </c>
      <c r="W26" s="16">
        <f t="shared" si="9"/>
        <v>0</v>
      </c>
      <c r="X26" s="26">
        <v>0</v>
      </c>
      <c r="Y26" s="16">
        <f t="shared" si="10"/>
        <v>0</v>
      </c>
      <c r="Z26" s="16">
        <f t="shared" si="11"/>
        <v>0</v>
      </c>
      <c r="AA26" s="16">
        <v>0</v>
      </c>
      <c r="AB26" s="289">
        <f t="shared" si="20"/>
        <v>0</v>
      </c>
      <c r="AC26" s="289">
        <f t="shared" si="21"/>
        <v>0</v>
      </c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268"/>
      <c r="AT26" s="289">
        <f t="shared" si="22"/>
        <v>2</v>
      </c>
      <c r="AU26" s="289">
        <v>3</v>
      </c>
      <c r="AV26" s="268"/>
      <c r="AW26" s="52">
        <f t="shared" si="23"/>
        <v>0</v>
      </c>
      <c r="AX26" s="16">
        <f t="shared" si="12"/>
        <v>0</v>
      </c>
      <c r="AY26" s="37">
        <f t="shared" si="13"/>
        <v>0</v>
      </c>
      <c r="AZ26" s="42">
        <f t="shared" si="24"/>
        <v>0</v>
      </c>
      <c r="BA26" s="37">
        <f t="shared" si="25"/>
        <v>0</v>
      </c>
      <c r="BB26" s="63">
        <f t="shared" si="14"/>
        <v>0</v>
      </c>
      <c r="BC26" s="26">
        <v>0</v>
      </c>
      <c r="BD26" s="37">
        <f t="shared" si="15"/>
        <v>0</v>
      </c>
      <c r="BE26" s="37" t="str">
        <f t="shared" si="16"/>
        <v>-</v>
      </c>
      <c r="BF26" s="37" t="str">
        <f t="shared" si="17"/>
        <v>-</v>
      </c>
      <c r="BG26" s="52" t="str">
        <f t="shared" si="18"/>
        <v>-</v>
      </c>
      <c r="BH26" s="35" t="str">
        <f t="shared" si="19"/>
        <v>-</v>
      </c>
    </row>
    <row r="27" spans="1:60" x14ac:dyDescent="0.25">
      <c r="A27" s="118"/>
      <c r="B27" s="17">
        <v>665860</v>
      </c>
      <c r="C27" s="18" t="s">
        <v>570</v>
      </c>
      <c r="D27" s="18" t="s">
        <v>338</v>
      </c>
      <c r="E27" s="57">
        <v>27.19</v>
      </c>
      <c r="F27" s="57">
        <v>74.5</v>
      </c>
      <c r="G27" s="58">
        <v>149</v>
      </c>
      <c r="H27" s="261"/>
      <c r="I27" s="26"/>
      <c r="J27" s="16">
        <f t="shared" si="0"/>
        <v>0</v>
      </c>
      <c r="K27" s="16">
        <f t="shared" si="1"/>
        <v>0</v>
      </c>
      <c r="L27" s="26"/>
      <c r="M27" s="16">
        <f t="shared" si="2"/>
        <v>0</v>
      </c>
      <c r="N27" s="16">
        <f t="shared" si="3"/>
        <v>0</v>
      </c>
      <c r="O27" s="26"/>
      <c r="P27" s="16">
        <f t="shared" si="4"/>
        <v>0</v>
      </c>
      <c r="Q27" s="16">
        <f t="shared" si="5"/>
        <v>0</v>
      </c>
      <c r="R27" s="26"/>
      <c r="S27" s="16">
        <f t="shared" si="6"/>
        <v>0</v>
      </c>
      <c r="T27" s="16">
        <f t="shared" si="7"/>
        <v>0</v>
      </c>
      <c r="U27" s="26"/>
      <c r="V27" s="16">
        <f t="shared" si="8"/>
        <v>0</v>
      </c>
      <c r="W27" s="16">
        <f t="shared" si="9"/>
        <v>0</v>
      </c>
      <c r="X27" s="26">
        <v>0</v>
      </c>
      <c r="Y27" s="16">
        <f t="shared" si="10"/>
        <v>0</v>
      </c>
      <c r="Z27" s="16">
        <f t="shared" si="11"/>
        <v>0</v>
      </c>
      <c r="AA27" s="16">
        <v>0</v>
      </c>
      <c r="AB27" s="289">
        <f t="shared" si="20"/>
        <v>0</v>
      </c>
      <c r="AC27" s="289">
        <f t="shared" si="21"/>
        <v>0</v>
      </c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268"/>
      <c r="AT27" s="289">
        <f t="shared" si="22"/>
        <v>2</v>
      </c>
      <c r="AU27" s="289">
        <v>3</v>
      </c>
      <c r="AV27" s="268"/>
      <c r="AW27" s="52">
        <f t="shared" si="23"/>
        <v>0</v>
      </c>
      <c r="AX27" s="16">
        <f t="shared" si="12"/>
        <v>0</v>
      </c>
      <c r="AY27" s="37">
        <f t="shared" si="13"/>
        <v>0</v>
      </c>
      <c r="AZ27" s="42">
        <f t="shared" si="24"/>
        <v>0</v>
      </c>
      <c r="BA27" s="37">
        <f t="shared" si="25"/>
        <v>0</v>
      </c>
      <c r="BB27" s="63">
        <f t="shared" si="14"/>
        <v>0</v>
      </c>
      <c r="BC27" s="26">
        <v>0</v>
      </c>
      <c r="BD27" s="37">
        <f t="shared" si="15"/>
        <v>0</v>
      </c>
      <c r="BE27" s="37" t="str">
        <f t="shared" si="16"/>
        <v>-</v>
      </c>
      <c r="BF27" s="37" t="str">
        <f t="shared" si="17"/>
        <v>-</v>
      </c>
      <c r="BG27" s="52" t="str">
        <f t="shared" si="18"/>
        <v>-</v>
      </c>
      <c r="BH27" s="35" t="str">
        <f t="shared" si="19"/>
        <v>-</v>
      </c>
    </row>
    <row r="28" spans="1:60" x14ac:dyDescent="0.25">
      <c r="A28" s="118"/>
      <c r="B28" s="17">
        <v>665862</v>
      </c>
      <c r="C28" s="18" t="s">
        <v>571</v>
      </c>
      <c r="D28" s="18" t="s">
        <v>339</v>
      </c>
      <c r="E28" s="57">
        <v>23.570000000000004</v>
      </c>
      <c r="F28" s="57">
        <v>54.5</v>
      </c>
      <c r="G28" s="58">
        <v>109</v>
      </c>
      <c r="H28" s="261"/>
      <c r="I28" s="26"/>
      <c r="J28" s="16">
        <f t="shared" si="0"/>
        <v>0</v>
      </c>
      <c r="K28" s="16">
        <f t="shared" si="1"/>
        <v>0</v>
      </c>
      <c r="L28" s="26"/>
      <c r="M28" s="16">
        <f t="shared" si="2"/>
        <v>0</v>
      </c>
      <c r="N28" s="16">
        <f t="shared" si="3"/>
        <v>0</v>
      </c>
      <c r="O28" s="26"/>
      <c r="P28" s="16">
        <f t="shared" si="4"/>
        <v>0</v>
      </c>
      <c r="Q28" s="16">
        <f t="shared" si="5"/>
        <v>0</v>
      </c>
      <c r="R28" s="26"/>
      <c r="S28" s="16">
        <f t="shared" si="6"/>
        <v>0</v>
      </c>
      <c r="T28" s="16">
        <f t="shared" si="7"/>
        <v>0</v>
      </c>
      <c r="U28" s="26"/>
      <c r="V28" s="16">
        <f t="shared" si="8"/>
        <v>0</v>
      </c>
      <c r="W28" s="16">
        <f t="shared" si="9"/>
        <v>0</v>
      </c>
      <c r="X28" s="26">
        <v>0</v>
      </c>
      <c r="Y28" s="16">
        <f t="shared" si="10"/>
        <v>0</v>
      </c>
      <c r="Z28" s="16">
        <f t="shared" si="11"/>
        <v>0</v>
      </c>
      <c r="AA28" s="16">
        <v>0</v>
      </c>
      <c r="AB28" s="289">
        <f t="shared" si="20"/>
        <v>0</v>
      </c>
      <c r="AC28" s="289">
        <f t="shared" si="21"/>
        <v>0</v>
      </c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268"/>
      <c r="AT28" s="289">
        <f t="shared" si="22"/>
        <v>2</v>
      </c>
      <c r="AU28" s="289">
        <v>3</v>
      </c>
      <c r="AV28" s="268"/>
      <c r="AW28" s="52">
        <f t="shared" si="23"/>
        <v>0</v>
      </c>
      <c r="AX28" s="16">
        <f t="shared" si="12"/>
        <v>0</v>
      </c>
      <c r="AY28" s="37">
        <f t="shared" si="13"/>
        <v>0</v>
      </c>
      <c r="AZ28" s="42">
        <f t="shared" si="24"/>
        <v>0</v>
      </c>
      <c r="BA28" s="37">
        <f t="shared" si="25"/>
        <v>0</v>
      </c>
      <c r="BB28" s="63">
        <f t="shared" si="14"/>
        <v>0</v>
      </c>
      <c r="BC28" s="26">
        <v>0</v>
      </c>
      <c r="BD28" s="37">
        <f t="shared" si="15"/>
        <v>0</v>
      </c>
      <c r="BE28" s="37" t="str">
        <f t="shared" si="16"/>
        <v>-</v>
      </c>
      <c r="BF28" s="37" t="str">
        <f t="shared" si="17"/>
        <v>-</v>
      </c>
      <c r="BG28" s="52" t="str">
        <f t="shared" si="18"/>
        <v>-</v>
      </c>
      <c r="BH28" s="35" t="str">
        <f t="shared" si="19"/>
        <v>-</v>
      </c>
    </row>
    <row r="29" spans="1:60" x14ac:dyDescent="0.25">
      <c r="A29" s="118"/>
      <c r="B29" s="17">
        <v>671807</v>
      </c>
      <c r="C29" s="18" t="s">
        <v>572</v>
      </c>
      <c r="D29" s="18" t="s">
        <v>340</v>
      </c>
      <c r="E29" s="57">
        <v>23.569999999999997</v>
      </c>
      <c r="F29" s="57">
        <v>54.5</v>
      </c>
      <c r="G29" s="58">
        <v>109</v>
      </c>
      <c r="H29" s="261"/>
      <c r="I29" s="26"/>
      <c r="J29" s="16">
        <f t="shared" si="0"/>
        <v>0</v>
      </c>
      <c r="K29" s="16">
        <f t="shared" si="1"/>
        <v>0</v>
      </c>
      <c r="L29" s="26"/>
      <c r="M29" s="16">
        <f t="shared" si="2"/>
        <v>0</v>
      </c>
      <c r="N29" s="16">
        <f t="shared" si="3"/>
        <v>0</v>
      </c>
      <c r="O29" s="26"/>
      <c r="P29" s="16">
        <f t="shared" si="4"/>
        <v>0</v>
      </c>
      <c r="Q29" s="16">
        <f t="shared" si="5"/>
        <v>0</v>
      </c>
      <c r="R29" s="26"/>
      <c r="S29" s="16">
        <f t="shared" si="6"/>
        <v>0</v>
      </c>
      <c r="T29" s="16">
        <f t="shared" si="7"/>
        <v>0</v>
      </c>
      <c r="U29" s="26"/>
      <c r="V29" s="16">
        <f t="shared" si="8"/>
        <v>0</v>
      </c>
      <c r="W29" s="16">
        <f t="shared" si="9"/>
        <v>0</v>
      </c>
      <c r="X29" s="26">
        <v>0</v>
      </c>
      <c r="Y29" s="16">
        <f t="shared" si="10"/>
        <v>0</v>
      </c>
      <c r="Z29" s="16">
        <f t="shared" si="11"/>
        <v>0</v>
      </c>
      <c r="AA29" s="16">
        <v>0</v>
      </c>
      <c r="AB29" s="289">
        <f t="shared" si="20"/>
        <v>0</v>
      </c>
      <c r="AC29" s="289">
        <f t="shared" si="21"/>
        <v>0</v>
      </c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268"/>
      <c r="AT29" s="289">
        <f t="shared" si="22"/>
        <v>2</v>
      </c>
      <c r="AU29" s="289">
        <v>3</v>
      </c>
      <c r="AV29" s="268"/>
      <c r="AW29" s="52">
        <f t="shared" si="23"/>
        <v>0</v>
      </c>
      <c r="AX29" s="16">
        <f t="shared" si="12"/>
        <v>0</v>
      </c>
      <c r="AY29" s="37">
        <f t="shared" si="13"/>
        <v>0</v>
      </c>
      <c r="AZ29" s="42">
        <f t="shared" si="24"/>
        <v>0</v>
      </c>
      <c r="BA29" s="37">
        <f t="shared" si="25"/>
        <v>0</v>
      </c>
      <c r="BB29" s="63">
        <f t="shared" si="14"/>
        <v>0</v>
      </c>
      <c r="BC29" s="26">
        <v>0</v>
      </c>
      <c r="BD29" s="37">
        <f t="shared" si="15"/>
        <v>0</v>
      </c>
      <c r="BE29" s="37" t="str">
        <f t="shared" si="16"/>
        <v>-</v>
      </c>
      <c r="BF29" s="37" t="str">
        <f t="shared" si="17"/>
        <v>-</v>
      </c>
      <c r="BG29" s="52" t="str">
        <f t="shared" si="18"/>
        <v>-</v>
      </c>
      <c r="BH29" s="35" t="str">
        <f t="shared" si="19"/>
        <v>-</v>
      </c>
    </row>
    <row r="30" spans="1:60" x14ac:dyDescent="0.25">
      <c r="A30" s="118"/>
      <c r="B30" s="17">
        <v>671812</v>
      </c>
      <c r="C30" s="18" t="s">
        <v>573</v>
      </c>
      <c r="D30" s="18" t="s">
        <v>341</v>
      </c>
      <c r="E30" s="57">
        <v>88.91</v>
      </c>
      <c r="F30" s="57">
        <v>149.5</v>
      </c>
      <c r="G30" s="58">
        <v>299</v>
      </c>
      <c r="H30" s="261"/>
      <c r="I30" s="26"/>
      <c r="J30" s="16">
        <f t="shared" si="0"/>
        <v>0</v>
      </c>
      <c r="K30" s="16">
        <f t="shared" si="1"/>
        <v>0</v>
      </c>
      <c r="L30" s="26"/>
      <c r="M30" s="16">
        <f t="shared" si="2"/>
        <v>0</v>
      </c>
      <c r="N30" s="16">
        <f t="shared" si="3"/>
        <v>0</v>
      </c>
      <c r="O30" s="26"/>
      <c r="P30" s="16">
        <f t="shared" si="4"/>
        <v>0</v>
      </c>
      <c r="Q30" s="16">
        <f t="shared" si="5"/>
        <v>0</v>
      </c>
      <c r="R30" s="26"/>
      <c r="S30" s="16">
        <f t="shared" si="6"/>
        <v>0</v>
      </c>
      <c r="T30" s="16">
        <f t="shared" si="7"/>
        <v>0</v>
      </c>
      <c r="U30" s="26"/>
      <c r="V30" s="16">
        <f t="shared" si="8"/>
        <v>0</v>
      </c>
      <c r="W30" s="16">
        <f t="shared" si="9"/>
        <v>0</v>
      </c>
      <c r="X30" s="26">
        <v>0</v>
      </c>
      <c r="Y30" s="16">
        <f t="shared" si="10"/>
        <v>0</v>
      </c>
      <c r="Z30" s="16">
        <f t="shared" si="11"/>
        <v>0</v>
      </c>
      <c r="AA30" s="16">
        <v>0</v>
      </c>
      <c r="AB30" s="289">
        <f t="shared" si="20"/>
        <v>0</v>
      </c>
      <c r="AC30" s="289">
        <f t="shared" si="21"/>
        <v>0</v>
      </c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268"/>
      <c r="AT30" s="289">
        <f t="shared" si="22"/>
        <v>2</v>
      </c>
      <c r="AU30" s="289">
        <v>3</v>
      </c>
      <c r="AV30" s="268"/>
      <c r="AW30" s="52">
        <f t="shared" si="23"/>
        <v>0</v>
      </c>
      <c r="AX30" s="16">
        <f t="shared" si="12"/>
        <v>0</v>
      </c>
      <c r="AY30" s="37">
        <f t="shared" si="13"/>
        <v>0</v>
      </c>
      <c r="AZ30" s="42">
        <f t="shared" si="24"/>
        <v>0</v>
      </c>
      <c r="BA30" s="37">
        <f t="shared" si="25"/>
        <v>0</v>
      </c>
      <c r="BB30" s="63">
        <f t="shared" si="14"/>
        <v>0</v>
      </c>
      <c r="BC30" s="26">
        <v>0</v>
      </c>
      <c r="BD30" s="37">
        <f t="shared" si="15"/>
        <v>0</v>
      </c>
      <c r="BE30" s="37" t="str">
        <f t="shared" si="16"/>
        <v>-</v>
      </c>
      <c r="BF30" s="37" t="str">
        <f t="shared" si="17"/>
        <v>-</v>
      </c>
      <c r="BG30" s="52" t="str">
        <f t="shared" si="18"/>
        <v>-</v>
      </c>
      <c r="BH30" s="35" t="str">
        <f t="shared" si="19"/>
        <v>-</v>
      </c>
    </row>
    <row r="31" spans="1:60" x14ac:dyDescent="0.25">
      <c r="A31" s="118"/>
      <c r="B31" s="17">
        <v>674011</v>
      </c>
      <c r="C31" s="18" t="s">
        <v>574</v>
      </c>
      <c r="D31" s="18" t="s">
        <v>342</v>
      </c>
      <c r="E31" s="57">
        <v>45.32</v>
      </c>
      <c r="F31" s="57">
        <v>79.5</v>
      </c>
      <c r="G31" s="58">
        <v>159</v>
      </c>
      <c r="H31" s="261"/>
      <c r="I31" s="26"/>
      <c r="J31" s="16">
        <f t="shared" si="0"/>
        <v>0</v>
      </c>
      <c r="K31" s="16">
        <f t="shared" si="1"/>
        <v>0</v>
      </c>
      <c r="L31" s="26"/>
      <c r="M31" s="16">
        <f t="shared" si="2"/>
        <v>0</v>
      </c>
      <c r="N31" s="16">
        <f t="shared" si="3"/>
        <v>0</v>
      </c>
      <c r="O31" s="26"/>
      <c r="P31" s="16">
        <f t="shared" si="4"/>
        <v>0</v>
      </c>
      <c r="Q31" s="16">
        <f t="shared" si="5"/>
        <v>0</v>
      </c>
      <c r="R31" s="26"/>
      <c r="S31" s="16">
        <f t="shared" si="6"/>
        <v>0</v>
      </c>
      <c r="T31" s="16">
        <f t="shared" si="7"/>
        <v>0</v>
      </c>
      <c r="U31" s="26"/>
      <c r="V31" s="16">
        <f t="shared" si="8"/>
        <v>0</v>
      </c>
      <c r="W31" s="16">
        <f t="shared" si="9"/>
        <v>0</v>
      </c>
      <c r="X31" s="26">
        <v>0</v>
      </c>
      <c r="Y31" s="16">
        <f t="shared" si="10"/>
        <v>0</v>
      </c>
      <c r="Z31" s="16">
        <f t="shared" si="11"/>
        <v>0</v>
      </c>
      <c r="AA31" s="16">
        <v>0</v>
      </c>
      <c r="AB31" s="289">
        <f t="shared" si="20"/>
        <v>0</v>
      </c>
      <c r="AC31" s="289">
        <f t="shared" si="21"/>
        <v>0</v>
      </c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268"/>
      <c r="AT31" s="289">
        <f t="shared" si="22"/>
        <v>2</v>
      </c>
      <c r="AU31" s="289">
        <v>3</v>
      </c>
      <c r="AV31" s="268"/>
      <c r="AW31" s="52">
        <f t="shared" si="23"/>
        <v>0</v>
      </c>
      <c r="AX31" s="16">
        <f t="shared" si="12"/>
        <v>0</v>
      </c>
      <c r="AY31" s="37">
        <f t="shared" si="13"/>
        <v>0</v>
      </c>
      <c r="AZ31" s="42">
        <f t="shared" si="24"/>
        <v>0</v>
      </c>
      <c r="BA31" s="37">
        <f t="shared" si="25"/>
        <v>0</v>
      </c>
      <c r="BB31" s="63">
        <f t="shared" si="14"/>
        <v>0</v>
      </c>
      <c r="BC31" s="26">
        <v>0</v>
      </c>
      <c r="BD31" s="37">
        <f t="shared" si="15"/>
        <v>0</v>
      </c>
      <c r="BE31" s="37" t="str">
        <f t="shared" si="16"/>
        <v>-</v>
      </c>
      <c r="BF31" s="37" t="str">
        <f t="shared" si="17"/>
        <v>-</v>
      </c>
      <c r="BG31" s="52" t="str">
        <f t="shared" si="18"/>
        <v>-</v>
      </c>
      <c r="BH31" s="35" t="str">
        <f t="shared" si="19"/>
        <v>-</v>
      </c>
    </row>
    <row r="32" spans="1:60" x14ac:dyDescent="0.25">
      <c r="A32" s="118"/>
      <c r="B32" s="17">
        <v>676636</v>
      </c>
      <c r="C32" s="18" t="s">
        <v>575</v>
      </c>
      <c r="D32" s="18" t="s">
        <v>343</v>
      </c>
      <c r="E32" s="57">
        <v>45.32</v>
      </c>
      <c r="F32" s="57">
        <v>79.5</v>
      </c>
      <c r="G32" s="58">
        <v>159</v>
      </c>
      <c r="H32" s="261"/>
      <c r="I32" s="26"/>
      <c r="J32" s="16">
        <f t="shared" si="0"/>
        <v>0</v>
      </c>
      <c r="K32" s="16">
        <f t="shared" si="1"/>
        <v>0</v>
      </c>
      <c r="L32" s="26"/>
      <c r="M32" s="16">
        <f t="shared" si="2"/>
        <v>0</v>
      </c>
      <c r="N32" s="16">
        <f t="shared" si="3"/>
        <v>0</v>
      </c>
      <c r="O32" s="26"/>
      <c r="P32" s="16">
        <f t="shared" si="4"/>
        <v>0</v>
      </c>
      <c r="Q32" s="16">
        <f t="shared" si="5"/>
        <v>0</v>
      </c>
      <c r="R32" s="26"/>
      <c r="S32" s="16">
        <f t="shared" si="6"/>
        <v>0</v>
      </c>
      <c r="T32" s="16">
        <f t="shared" si="7"/>
        <v>0</v>
      </c>
      <c r="U32" s="26"/>
      <c r="V32" s="16">
        <f t="shared" si="8"/>
        <v>0</v>
      </c>
      <c r="W32" s="16">
        <f t="shared" si="9"/>
        <v>0</v>
      </c>
      <c r="X32" s="26">
        <v>0</v>
      </c>
      <c r="Y32" s="16">
        <f t="shared" si="10"/>
        <v>0</v>
      </c>
      <c r="Z32" s="16">
        <f t="shared" si="11"/>
        <v>0</v>
      </c>
      <c r="AA32" s="16">
        <v>0</v>
      </c>
      <c r="AB32" s="289">
        <f t="shared" si="20"/>
        <v>0</v>
      </c>
      <c r="AC32" s="289">
        <f t="shared" si="21"/>
        <v>0</v>
      </c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268"/>
      <c r="AT32" s="289">
        <f t="shared" si="22"/>
        <v>2</v>
      </c>
      <c r="AU32" s="289">
        <v>3</v>
      </c>
      <c r="AV32" s="268"/>
      <c r="AW32" s="52">
        <f t="shared" si="23"/>
        <v>0</v>
      </c>
      <c r="AX32" s="16">
        <f t="shared" si="12"/>
        <v>0</v>
      </c>
      <c r="AY32" s="37">
        <f t="shared" si="13"/>
        <v>0</v>
      </c>
      <c r="AZ32" s="42">
        <f t="shared" si="24"/>
        <v>0</v>
      </c>
      <c r="BA32" s="37">
        <f t="shared" si="25"/>
        <v>0</v>
      </c>
      <c r="BB32" s="63">
        <f t="shared" si="14"/>
        <v>0</v>
      </c>
      <c r="BC32" s="26">
        <v>0</v>
      </c>
      <c r="BD32" s="37">
        <f t="shared" si="15"/>
        <v>0</v>
      </c>
      <c r="BE32" s="37" t="str">
        <f t="shared" si="16"/>
        <v>-</v>
      </c>
      <c r="BF32" s="37" t="str">
        <f t="shared" si="17"/>
        <v>-</v>
      </c>
      <c r="BG32" s="52" t="str">
        <f t="shared" si="18"/>
        <v>-</v>
      </c>
      <c r="BH32" s="35" t="str">
        <f t="shared" si="19"/>
        <v>-</v>
      </c>
    </row>
    <row r="33" spans="1:60" x14ac:dyDescent="0.25">
      <c r="A33" s="118"/>
      <c r="B33" s="17">
        <v>676638</v>
      </c>
      <c r="C33" s="18" t="s">
        <v>576</v>
      </c>
      <c r="D33" s="18" t="s">
        <v>344</v>
      </c>
      <c r="E33" s="57">
        <v>45.32</v>
      </c>
      <c r="F33" s="57">
        <v>79.5</v>
      </c>
      <c r="G33" s="58">
        <v>159</v>
      </c>
      <c r="H33" s="261"/>
      <c r="I33" s="26"/>
      <c r="J33" s="16">
        <f t="shared" si="0"/>
        <v>0</v>
      </c>
      <c r="K33" s="16">
        <f t="shared" si="1"/>
        <v>0</v>
      </c>
      <c r="L33" s="26"/>
      <c r="M33" s="16">
        <f t="shared" si="2"/>
        <v>0</v>
      </c>
      <c r="N33" s="16">
        <f t="shared" si="3"/>
        <v>0</v>
      </c>
      <c r="O33" s="26"/>
      <c r="P33" s="16">
        <f t="shared" si="4"/>
        <v>0</v>
      </c>
      <c r="Q33" s="16">
        <f t="shared" si="5"/>
        <v>0</v>
      </c>
      <c r="R33" s="26"/>
      <c r="S33" s="16">
        <f t="shared" si="6"/>
        <v>0</v>
      </c>
      <c r="T33" s="16">
        <f t="shared" si="7"/>
        <v>0</v>
      </c>
      <c r="U33" s="26"/>
      <c r="V33" s="16">
        <f t="shared" si="8"/>
        <v>0</v>
      </c>
      <c r="W33" s="16">
        <f t="shared" si="9"/>
        <v>0</v>
      </c>
      <c r="X33" s="26">
        <v>0</v>
      </c>
      <c r="Y33" s="16">
        <f t="shared" si="10"/>
        <v>0</v>
      </c>
      <c r="Z33" s="16">
        <f t="shared" si="11"/>
        <v>0</v>
      </c>
      <c r="AA33" s="16">
        <v>0</v>
      </c>
      <c r="AB33" s="289">
        <f t="shared" si="20"/>
        <v>0</v>
      </c>
      <c r="AC33" s="289">
        <f t="shared" si="21"/>
        <v>0</v>
      </c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268"/>
      <c r="AT33" s="289">
        <f t="shared" si="22"/>
        <v>2</v>
      </c>
      <c r="AU33" s="289">
        <v>3</v>
      </c>
      <c r="AV33" s="268"/>
      <c r="AW33" s="52">
        <f t="shared" si="23"/>
        <v>0</v>
      </c>
      <c r="AX33" s="16">
        <f t="shared" si="12"/>
        <v>0</v>
      </c>
      <c r="AY33" s="37">
        <f t="shared" si="13"/>
        <v>0</v>
      </c>
      <c r="AZ33" s="42">
        <f t="shared" si="24"/>
        <v>0</v>
      </c>
      <c r="BA33" s="37">
        <f t="shared" si="25"/>
        <v>0</v>
      </c>
      <c r="BB33" s="63">
        <f t="shared" si="14"/>
        <v>0</v>
      </c>
      <c r="BC33" s="26">
        <v>0</v>
      </c>
      <c r="BD33" s="37">
        <f t="shared" si="15"/>
        <v>0</v>
      </c>
      <c r="BE33" s="37" t="str">
        <f t="shared" si="16"/>
        <v>-</v>
      </c>
      <c r="BF33" s="37" t="str">
        <f t="shared" si="17"/>
        <v>-</v>
      </c>
      <c r="BG33" s="52" t="str">
        <f t="shared" si="18"/>
        <v>-</v>
      </c>
      <c r="BH33" s="35" t="str">
        <f t="shared" si="19"/>
        <v>-</v>
      </c>
    </row>
    <row r="34" spans="1:60" x14ac:dyDescent="0.25">
      <c r="A34" s="118"/>
      <c r="B34" s="17">
        <v>676641</v>
      </c>
      <c r="C34" s="18" t="s">
        <v>577</v>
      </c>
      <c r="D34" s="18" t="s">
        <v>345</v>
      </c>
      <c r="E34" s="57">
        <v>15.43</v>
      </c>
      <c r="F34" s="57">
        <v>34.5</v>
      </c>
      <c r="G34" s="58">
        <v>69</v>
      </c>
      <c r="H34" s="261"/>
      <c r="I34" s="26"/>
      <c r="J34" s="16">
        <f t="shared" si="0"/>
        <v>0</v>
      </c>
      <c r="K34" s="16">
        <f t="shared" si="1"/>
        <v>0</v>
      </c>
      <c r="L34" s="26"/>
      <c r="M34" s="16">
        <f t="shared" si="2"/>
        <v>0</v>
      </c>
      <c r="N34" s="16">
        <f t="shared" si="3"/>
        <v>0</v>
      </c>
      <c r="O34" s="26"/>
      <c r="P34" s="16">
        <f t="shared" si="4"/>
        <v>0</v>
      </c>
      <c r="Q34" s="16">
        <f t="shared" si="5"/>
        <v>0</v>
      </c>
      <c r="R34" s="26"/>
      <c r="S34" s="16">
        <f t="shared" si="6"/>
        <v>0</v>
      </c>
      <c r="T34" s="16">
        <f t="shared" si="7"/>
        <v>0</v>
      </c>
      <c r="U34" s="26"/>
      <c r="V34" s="16">
        <f t="shared" si="8"/>
        <v>0</v>
      </c>
      <c r="W34" s="16">
        <f t="shared" si="9"/>
        <v>0</v>
      </c>
      <c r="X34" s="26">
        <v>0</v>
      </c>
      <c r="Y34" s="16">
        <f t="shared" si="10"/>
        <v>0</v>
      </c>
      <c r="Z34" s="16">
        <f t="shared" si="11"/>
        <v>0</v>
      </c>
      <c r="AA34" s="16">
        <v>3</v>
      </c>
      <c r="AB34" s="289">
        <f t="shared" si="20"/>
        <v>46.29</v>
      </c>
      <c r="AC34" s="289">
        <f t="shared" si="21"/>
        <v>103.5</v>
      </c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268"/>
      <c r="AT34" s="289">
        <f t="shared" si="22"/>
        <v>2</v>
      </c>
      <c r="AU34" s="289">
        <v>3</v>
      </c>
      <c r="AV34" s="268"/>
      <c r="AW34" s="52">
        <f t="shared" si="23"/>
        <v>3</v>
      </c>
      <c r="AX34" s="16">
        <f t="shared" si="12"/>
        <v>46.29</v>
      </c>
      <c r="AY34" s="37">
        <f t="shared" si="13"/>
        <v>103.5</v>
      </c>
      <c r="AZ34" s="42">
        <f t="shared" si="24"/>
        <v>5.8823529411764705E-2</v>
      </c>
      <c r="BA34" s="37">
        <f t="shared" si="25"/>
        <v>1.7647058823529411</v>
      </c>
      <c r="BB34" s="63">
        <f t="shared" si="14"/>
        <v>60.882352941176471</v>
      </c>
      <c r="BC34" s="26">
        <v>31</v>
      </c>
      <c r="BD34" s="37">
        <f t="shared" si="15"/>
        <v>1069.5</v>
      </c>
      <c r="BE34" s="37">
        <f t="shared" si="16"/>
        <v>527</v>
      </c>
      <c r="BF34" s="37">
        <f t="shared" si="17"/>
        <v>75.285714285714292</v>
      </c>
      <c r="BG34" s="52">
        <f t="shared" si="18"/>
        <v>17.566666666666666</v>
      </c>
      <c r="BH34" s="35">
        <f t="shared" si="19"/>
        <v>44201</v>
      </c>
    </row>
    <row r="35" spans="1:60" x14ac:dyDescent="0.25">
      <c r="A35" s="118"/>
      <c r="B35" s="17">
        <v>676642</v>
      </c>
      <c r="C35" s="18" t="s">
        <v>578</v>
      </c>
      <c r="D35" s="18" t="s">
        <v>346</v>
      </c>
      <c r="E35" s="57">
        <v>15.43</v>
      </c>
      <c r="F35" s="57">
        <v>34.5</v>
      </c>
      <c r="G35" s="58">
        <v>69</v>
      </c>
      <c r="H35" s="261"/>
      <c r="I35" s="26"/>
      <c r="J35" s="16">
        <f t="shared" si="0"/>
        <v>0</v>
      </c>
      <c r="K35" s="16">
        <f t="shared" si="1"/>
        <v>0</v>
      </c>
      <c r="L35" s="26"/>
      <c r="M35" s="16">
        <f t="shared" si="2"/>
        <v>0</v>
      </c>
      <c r="N35" s="16">
        <f t="shared" si="3"/>
        <v>0</v>
      </c>
      <c r="O35" s="26"/>
      <c r="P35" s="16">
        <f t="shared" si="4"/>
        <v>0</v>
      </c>
      <c r="Q35" s="16">
        <f t="shared" si="5"/>
        <v>0</v>
      </c>
      <c r="R35" s="26"/>
      <c r="S35" s="16">
        <f t="shared" si="6"/>
        <v>0</v>
      </c>
      <c r="T35" s="16">
        <f t="shared" si="7"/>
        <v>0</v>
      </c>
      <c r="U35" s="26"/>
      <c r="V35" s="16">
        <f t="shared" si="8"/>
        <v>0</v>
      </c>
      <c r="W35" s="16">
        <f t="shared" si="9"/>
        <v>0</v>
      </c>
      <c r="X35" s="26">
        <v>0</v>
      </c>
      <c r="Y35" s="16">
        <f t="shared" si="10"/>
        <v>0</v>
      </c>
      <c r="Z35" s="16">
        <f t="shared" si="11"/>
        <v>0</v>
      </c>
      <c r="AA35" s="16">
        <v>6</v>
      </c>
      <c r="AB35" s="289">
        <f t="shared" si="20"/>
        <v>92.58</v>
      </c>
      <c r="AC35" s="289">
        <f t="shared" si="21"/>
        <v>207</v>
      </c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268"/>
      <c r="AT35" s="289">
        <f t="shared" si="22"/>
        <v>2</v>
      </c>
      <c r="AU35" s="289">
        <v>3</v>
      </c>
      <c r="AV35" s="268"/>
      <c r="AW35" s="52">
        <f t="shared" si="23"/>
        <v>6</v>
      </c>
      <c r="AX35" s="16">
        <f t="shared" si="12"/>
        <v>92.58</v>
      </c>
      <c r="AY35" s="37">
        <f t="shared" si="13"/>
        <v>207</v>
      </c>
      <c r="AZ35" s="42">
        <f t="shared" si="24"/>
        <v>0.11764705882352941</v>
      </c>
      <c r="BA35" s="37">
        <f t="shared" si="25"/>
        <v>3.5294117647058822</v>
      </c>
      <c r="BB35" s="63">
        <f t="shared" si="14"/>
        <v>121.76470588235294</v>
      </c>
      <c r="BC35" s="26">
        <v>28</v>
      </c>
      <c r="BD35" s="37">
        <f t="shared" si="15"/>
        <v>966</v>
      </c>
      <c r="BE35" s="37">
        <f t="shared" si="16"/>
        <v>238</v>
      </c>
      <c r="BF35" s="37">
        <f t="shared" si="17"/>
        <v>34</v>
      </c>
      <c r="BG35" s="52">
        <f t="shared" si="18"/>
        <v>7.9333333333333336</v>
      </c>
      <c r="BH35" s="35">
        <f t="shared" si="19"/>
        <v>43912</v>
      </c>
    </row>
    <row r="36" spans="1:60" x14ac:dyDescent="0.25">
      <c r="A36" s="118"/>
      <c r="B36" s="17">
        <v>734836</v>
      </c>
      <c r="C36" s="27" t="s">
        <v>43</v>
      </c>
      <c r="D36" s="27" t="s">
        <v>348</v>
      </c>
      <c r="E36" s="57">
        <v>51.990000000000009</v>
      </c>
      <c r="F36" s="57">
        <v>74.5</v>
      </c>
      <c r="G36" s="58">
        <v>149</v>
      </c>
      <c r="H36" s="261"/>
      <c r="I36" s="26"/>
      <c r="J36" s="16">
        <f>I36*$E36</f>
        <v>0</v>
      </c>
      <c r="K36" s="16">
        <f>I36*$F36</f>
        <v>0</v>
      </c>
      <c r="L36" s="26">
        <v>4</v>
      </c>
      <c r="M36" s="16">
        <f>L36*$E36</f>
        <v>207.96000000000004</v>
      </c>
      <c r="N36" s="16">
        <f>L36*$F36</f>
        <v>298</v>
      </c>
      <c r="O36" s="26">
        <v>5</v>
      </c>
      <c r="P36" s="16">
        <f>O36*$E36</f>
        <v>259.95000000000005</v>
      </c>
      <c r="Q36" s="16">
        <f>O36*$F36</f>
        <v>372.5</v>
      </c>
      <c r="R36" s="26">
        <v>3</v>
      </c>
      <c r="S36" s="16">
        <f>R36*$E36</f>
        <v>155.97000000000003</v>
      </c>
      <c r="T36" s="16">
        <f>R36*$F36</f>
        <v>223.5</v>
      </c>
      <c r="U36" s="26">
        <v>6</v>
      </c>
      <c r="V36" s="16">
        <f>U36*$E36</f>
        <v>311.94000000000005</v>
      </c>
      <c r="W36" s="16">
        <f>U36*$F36</f>
        <v>447</v>
      </c>
      <c r="X36" s="26">
        <v>2</v>
      </c>
      <c r="Y36" s="16">
        <f>X36*$E36</f>
        <v>103.98000000000002</v>
      </c>
      <c r="Z36" s="16">
        <f>X36*$F36</f>
        <v>149</v>
      </c>
      <c r="AA36" s="16">
        <v>3</v>
      </c>
      <c r="AB36" s="289">
        <f t="shared" si="20"/>
        <v>155.97000000000003</v>
      </c>
      <c r="AC36" s="289">
        <f t="shared" si="21"/>
        <v>223.5</v>
      </c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268"/>
      <c r="AT36" s="289">
        <f t="shared" si="22"/>
        <v>6</v>
      </c>
      <c r="AU36" s="289">
        <v>3</v>
      </c>
      <c r="AV36" s="268"/>
      <c r="AW36" s="52">
        <f t="shared" si="23"/>
        <v>23</v>
      </c>
      <c r="AX36" s="16">
        <f t="shared" si="12"/>
        <v>1195.7700000000002</v>
      </c>
      <c r="AY36" s="37">
        <f t="shared" si="13"/>
        <v>1713.5</v>
      </c>
      <c r="AZ36" s="42">
        <f t="shared" si="24"/>
        <v>0.13450292397660818</v>
      </c>
      <c r="BA36" s="37">
        <f t="shared" si="25"/>
        <v>4.0350877192982457</v>
      </c>
      <c r="BB36" s="63">
        <f>BA36*F36</f>
        <v>300.61403508771929</v>
      </c>
      <c r="BC36" s="26">
        <v>16</v>
      </c>
      <c r="BD36" s="37">
        <f t="shared" si="15"/>
        <v>1192</v>
      </c>
      <c r="BE36" s="37">
        <f t="shared" si="16"/>
        <v>118.95652173913044</v>
      </c>
      <c r="BF36" s="37">
        <f t="shared" si="17"/>
        <v>16.993788819875778</v>
      </c>
      <c r="BG36" s="52">
        <f t="shared" si="18"/>
        <v>3.965217391304348</v>
      </c>
      <c r="BH36" s="35">
        <f t="shared" si="19"/>
        <v>43792.956521739128</v>
      </c>
    </row>
    <row r="37" spans="1:60" x14ac:dyDescent="0.25">
      <c r="A37" s="118"/>
      <c r="B37" s="17">
        <v>734837</v>
      </c>
      <c r="C37" s="18" t="s">
        <v>44</v>
      </c>
      <c r="D37" s="18" t="s">
        <v>349</v>
      </c>
      <c r="E37" s="57">
        <v>5.2600000000000016</v>
      </c>
      <c r="F37" s="57">
        <v>24.5</v>
      </c>
      <c r="G37" s="58">
        <v>49</v>
      </c>
      <c r="H37" s="261"/>
      <c r="I37" s="26"/>
      <c r="J37" s="16">
        <f>I37*$E37</f>
        <v>0</v>
      </c>
      <c r="K37" s="16">
        <f>I37*$F37</f>
        <v>0</v>
      </c>
      <c r="L37" s="26">
        <v>18</v>
      </c>
      <c r="M37" s="16">
        <f>L37*$E37</f>
        <v>94.680000000000035</v>
      </c>
      <c r="N37" s="16">
        <f>L37*$F37</f>
        <v>441</v>
      </c>
      <c r="O37" s="26">
        <v>21</v>
      </c>
      <c r="P37" s="16">
        <f>O37*$E37</f>
        <v>110.46000000000004</v>
      </c>
      <c r="Q37" s="16">
        <f>O37*$F37</f>
        <v>514.5</v>
      </c>
      <c r="R37" s="26">
        <v>14</v>
      </c>
      <c r="S37" s="16">
        <f>R37*$E37</f>
        <v>73.640000000000015</v>
      </c>
      <c r="T37" s="16">
        <f>R37*$F37</f>
        <v>343</v>
      </c>
      <c r="U37" s="26">
        <v>22</v>
      </c>
      <c r="V37" s="16">
        <f>U37*$E37</f>
        <v>115.72000000000003</v>
      </c>
      <c r="W37" s="16">
        <f>U37*$F37</f>
        <v>539</v>
      </c>
      <c r="X37" s="26">
        <v>19</v>
      </c>
      <c r="Y37" s="16">
        <f>X37*$E37</f>
        <v>99.940000000000026</v>
      </c>
      <c r="Z37" s="16">
        <f>X37*$F37</f>
        <v>465.5</v>
      </c>
      <c r="AA37" s="16">
        <v>11</v>
      </c>
      <c r="AB37" s="289">
        <f t="shared" si="20"/>
        <v>57.860000000000014</v>
      </c>
      <c r="AC37" s="289">
        <f t="shared" si="21"/>
        <v>269.5</v>
      </c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268"/>
      <c r="AT37" s="289">
        <f t="shared" si="22"/>
        <v>6</v>
      </c>
      <c r="AU37" s="289">
        <v>3</v>
      </c>
      <c r="AV37" s="268"/>
      <c r="AW37" s="52">
        <f t="shared" si="23"/>
        <v>105</v>
      </c>
      <c r="AX37" s="16">
        <f t="shared" si="12"/>
        <v>552.30000000000018</v>
      </c>
      <c r="AY37" s="37">
        <f t="shared" si="13"/>
        <v>2572.5</v>
      </c>
      <c r="AZ37" s="42">
        <f t="shared" si="24"/>
        <v>0.61403508771929827</v>
      </c>
      <c r="BA37" s="37">
        <f t="shared" si="25"/>
        <v>18.421052631578949</v>
      </c>
      <c r="BB37" s="63">
        <f t="shared" si="14"/>
        <v>451.31578947368422</v>
      </c>
      <c r="BC37" s="26">
        <v>5</v>
      </c>
      <c r="BD37" s="37">
        <f t="shared" si="15"/>
        <v>122.5</v>
      </c>
      <c r="BE37" s="37">
        <f t="shared" si="16"/>
        <v>8.1428571428571423</v>
      </c>
      <c r="BF37" s="37">
        <f>IFERROR(BE37/7,"-")</f>
        <v>1.1632653061224489</v>
      </c>
      <c r="BG37" s="52">
        <f t="shared" si="18"/>
        <v>0.27142857142857141</v>
      </c>
      <c r="BH37" s="35">
        <f t="shared" si="19"/>
        <v>43682.142857142855</v>
      </c>
    </row>
    <row r="38" spans="1:60" x14ac:dyDescent="0.25">
      <c r="A38" s="118"/>
      <c r="B38" s="17">
        <v>734838</v>
      </c>
      <c r="C38" s="27" t="s">
        <v>45</v>
      </c>
      <c r="D38" s="27" t="s">
        <v>350</v>
      </c>
      <c r="E38" s="57">
        <v>5.3899999999999917</v>
      </c>
      <c r="F38" s="57">
        <v>24.5</v>
      </c>
      <c r="G38" s="58">
        <v>49</v>
      </c>
      <c r="H38" s="261"/>
      <c r="I38" s="26"/>
      <c r="J38" s="16">
        <f t="shared" ref="J38:J101" si="26">I38*$E38</f>
        <v>0</v>
      </c>
      <c r="K38" s="16">
        <f t="shared" ref="K38:K101" si="27">I38*$F38</f>
        <v>0</v>
      </c>
      <c r="L38" s="26">
        <v>25</v>
      </c>
      <c r="M38" s="16">
        <f t="shared" ref="M38:M101" si="28">L38*$E38</f>
        <v>134.7499999999998</v>
      </c>
      <c r="N38" s="16">
        <f t="shared" ref="N38:N101" si="29">L38*$F38</f>
        <v>612.5</v>
      </c>
      <c r="O38" s="26">
        <v>14</v>
      </c>
      <c r="P38" s="16">
        <f t="shared" ref="P38:P101" si="30">O38*$E38</f>
        <v>75.45999999999988</v>
      </c>
      <c r="Q38" s="16">
        <f t="shared" ref="Q38:Q101" si="31">O38*$F38</f>
        <v>343</v>
      </c>
      <c r="R38" s="26">
        <v>11</v>
      </c>
      <c r="S38" s="16">
        <f t="shared" ref="S38:S101" si="32">R38*$E38</f>
        <v>59.289999999999907</v>
      </c>
      <c r="T38" s="16">
        <f t="shared" ref="T38:T101" si="33">R38*$F38</f>
        <v>269.5</v>
      </c>
      <c r="U38" s="26">
        <v>11</v>
      </c>
      <c r="V38" s="16">
        <f t="shared" ref="V38:V101" si="34">U38*$E38</f>
        <v>59.289999999999907</v>
      </c>
      <c r="W38" s="16">
        <f>U38*$F38</f>
        <v>269.5</v>
      </c>
      <c r="X38" s="26">
        <v>2</v>
      </c>
      <c r="Y38" s="16">
        <f t="shared" ref="Y38:Y101" si="35">X38*$E38</f>
        <v>10.779999999999983</v>
      </c>
      <c r="Z38" s="16">
        <f>X38*$F38</f>
        <v>49</v>
      </c>
      <c r="AA38" s="16">
        <v>9</v>
      </c>
      <c r="AB38" s="289">
        <f t="shared" si="20"/>
        <v>48.509999999999927</v>
      </c>
      <c r="AC38" s="289">
        <f t="shared" si="21"/>
        <v>220.5</v>
      </c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268"/>
      <c r="AT38" s="289">
        <f t="shared" si="22"/>
        <v>6</v>
      </c>
      <c r="AU38" s="289">
        <v>3</v>
      </c>
      <c r="AV38" s="268"/>
      <c r="AW38" s="52">
        <f t="shared" si="23"/>
        <v>72</v>
      </c>
      <c r="AX38" s="16">
        <f t="shared" si="12"/>
        <v>388.07999999999942</v>
      </c>
      <c r="AY38" s="37">
        <f t="shared" si="13"/>
        <v>1764</v>
      </c>
      <c r="AZ38" s="42">
        <f t="shared" si="24"/>
        <v>0.42105263157894735</v>
      </c>
      <c r="BA38" s="37">
        <f t="shared" si="25"/>
        <v>12.631578947368421</v>
      </c>
      <c r="BB38" s="63">
        <f t="shared" si="14"/>
        <v>309.4736842105263</v>
      </c>
      <c r="BC38" s="26">
        <v>10</v>
      </c>
      <c r="BD38" s="37">
        <f t="shared" si="15"/>
        <v>245</v>
      </c>
      <c r="BE38" s="37">
        <f t="shared" si="16"/>
        <v>23.75</v>
      </c>
      <c r="BF38" s="37">
        <f t="shared" si="17"/>
        <v>3.3928571428571428</v>
      </c>
      <c r="BG38" s="52">
        <f t="shared" si="18"/>
        <v>0.79166666666666663</v>
      </c>
      <c r="BH38" s="35">
        <f t="shared" si="19"/>
        <v>43697.75</v>
      </c>
    </row>
    <row r="39" spans="1:60" x14ac:dyDescent="0.25">
      <c r="A39" s="109"/>
      <c r="B39" s="99">
        <v>734867</v>
      </c>
      <c r="C39" s="100" t="s">
        <v>55</v>
      </c>
      <c r="D39" s="100" t="s">
        <v>360</v>
      </c>
      <c r="E39" s="101">
        <v>57.060000000000038</v>
      </c>
      <c r="F39" s="101">
        <v>109.5</v>
      </c>
      <c r="G39" s="101">
        <v>219</v>
      </c>
      <c r="H39" s="267"/>
      <c r="I39" s="103"/>
      <c r="J39" s="104">
        <f t="shared" si="26"/>
        <v>0</v>
      </c>
      <c r="K39" s="104">
        <f t="shared" si="27"/>
        <v>0</v>
      </c>
      <c r="L39" s="103">
        <v>4</v>
      </c>
      <c r="M39" s="104">
        <f t="shared" si="28"/>
        <v>228.24000000000015</v>
      </c>
      <c r="N39" s="104">
        <f t="shared" si="29"/>
        <v>438</v>
      </c>
      <c r="O39" s="103">
        <v>10</v>
      </c>
      <c r="P39" s="104">
        <f t="shared" si="30"/>
        <v>570.60000000000036</v>
      </c>
      <c r="Q39" s="104">
        <f t="shared" si="31"/>
        <v>1095</v>
      </c>
      <c r="R39" s="103">
        <v>3</v>
      </c>
      <c r="S39" s="104">
        <f t="shared" si="32"/>
        <v>171.18000000000012</v>
      </c>
      <c r="T39" s="104">
        <f t="shared" si="33"/>
        <v>328.5</v>
      </c>
      <c r="U39" s="103">
        <v>2</v>
      </c>
      <c r="V39" s="104">
        <f t="shared" si="34"/>
        <v>114.12000000000008</v>
      </c>
      <c r="W39" s="104">
        <f t="shared" ref="W39:W102" si="36">U39*$F39</f>
        <v>219</v>
      </c>
      <c r="X39" s="103">
        <v>6</v>
      </c>
      <c r="Y39" s="104">
        <f t="shared" si="35"/>
        <v>342.36000000000024</v>
      </c>
      <c r="Z39" s="104">
        <f t="shared" ref="Z39:Z102" si="37">X39*$F39</f>
        <v>657</v>
      </c>
      <c r="AA39" s="104">
        <v>2</v>
      </c>
      <c r="AB39" s="289">
        <f t="shared" si="20"/>
        <v>114.12000000000008</v>
      </c>
      <c r="AC39" s="289">
        <f t="shared" si="21"/>
        <v>219</v>
      </c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268"/>
      <c r="AT39" s="289">
        <f t="shared" si="22"/>
        <v>6</v>
      </c>
      <c r="AU39" s="289">
        <v>3</v>
      </c>
      <c r="AV39" s="268"/>
      <c r="AW39" s="52">
        <f t="shared" si="23"/>
        <v>27</v>
      </c>
      <c r="AX39" s="104">
        <f t="shared" si="12"/>
        <v>1540.620000000001</v>
      </c>
      <c r="AY39" s="104">
        <f t="shared" si="13"/>
        <v>2956.5</v>
      </c>
      <c r="AZ39" s="42">
        <f t="shared" si="24"/>
        <v>0.15789473684210525</v>
      </c>
      <c r="BA39" s="37">
        <f t="shared" si="25"/>
        <v>4.7368421052631575</v>
      </c>
      <c r="BB39" s="63">
        <f t="shared" si="14"/>
        <v>518.68421052631572</v>
      </c>
      <c r="BC39" s="103">
        <v>12</v>
      </c>
      <c r="BD39" s="37">
        <f t="shared" si="15"/>
        <v>1314</v>
      </c>
      <c r="BE39" s="37">
        <f t="shared" si="16"/>
        <v>76</v>
      </c>
      <c r="BF39" s="37">
        <f t="shared" si="17"/>
        <v>10.857142857142858</v>
      </c>
      <c r="BG39" s="52">
        <f t="shared" si="18"/>
        <v>2.5333333333333332</v>
      </c>
      <c r="BH39" s="35">
        <f t="shared" si="19"/>
        <v>43750</v>
      </c>
    </row>
    <row r="40" spans="1:60" x14ac:dyDescent="0.25">
      <c r="A40" s="119"/>
      <c r="B40" s="111">
        <v>734868</v>
      </c>
      <c r="C40" s="100" t="s">
        <v>56</v>
      </c>
      <c r="D40" s="100" t="s">
        <v>361</v>
      </c>
      <c r="E40" s="101">
        <v>53.97</v>
      </c>
      <c r="F40" s="101">
        <v>109.5</v>
      </c>
      <c r="G40" s="112">
        <v>219</v>
      </c>
      <c r="H40" s="261"/>
      <c r="I40" s="103"/>
      <c r="J40" s="104">
        <f t="shared" si="26"/>
        <v>0</v>
      </c>
      <c r="K40" s="104">
        <f t="shared" si="27"/>
        <v>0</v>
      </c>
      <c r="L40" s="103">
        <v>3</v>
      </c>
      <c r="M40" s="104">
        <f t="shared" si="28"/>
        <v>161.91</v>
      </c>
      <c r="N40" s="104">
        <f t="shared" si="29"/>
        <v>328.5</v>
      </c>
      <c r="O40" s="103">
        <v>7</v>
      </c>
      <c r="P40" s="104">
        <f t="shared" si="30"/>
        <v>377.78999999999996</v>
      </c>
      <c r="Q40" s="104">
        <f t="shared" si="31"/>
        <v>766.5</v>
      </c>
      <c r="R40" s="103">
        <v>3</v>
      </c>
      <c r="S40" s="104">
        <f t="shared" si="32"/>
        <v>161.91</v>
      </c>
      <c r="T40" s="104">
        <f t="shared" si="33"/>
        <v>328.5</v>
      </c>
      <c r="U40" s="103">
        <v>3</v>
      </c>
      <c r="V40" s="104">
        <f t="shared" si="34"/>
        <v>161.91</v>
      </c>
      <c r="W40" s="104">
        <f t="shared" si="36"/>
        <v>328.5</v>
      </c>
      <c r="X40" s="103">
        <v>2</v>
      </c>
      <c r="Y40" s="104">
        <f t="shared" si="35"/>
        <v>107.94</v>
      </c>
      <c r="Z40" s="104">
        <f t="shared" si="37"/>
        <v>219</v>
      </c>
      <c r="AA40" s="104">
        <v>5</v>
      </c>
      <c r="AB40" s="289">
        <f t="shared" si="20"/>
        <v>269.85000000000002</v>
      </c>
      <c r="AC40" s="289">
        <f t="shared" si="21"/>
        <v>547.5</v>
      </c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268"/>
      <c r="AT40" s="289">
        <f t="shared" si="22"/>
        <v>6</v>
      </c>
      <c r="AU40" s="289">
        <v>3</v>
      </c>
      <c r="AV40" s="268"/>
      <c r="AW40" s="52">
        <f t="shared" si="23"/>
        <v>23</v>
      </c>
      <c r="AX40" s="104">
        <f t="shared" si="12"/>
        <v>1241.31</v>
      </c>
      <c r="AY40" s="106">
        <f t="shared" si="13"/>
        <v>2518.5</v>
      </c>
      <c r="AZ40" s="42">
        <f t="shared" si="24"/>
        <v>0.13450292397660818</v>
      </c>
      <c r="BA40" s="37">
        <f t="shared" si="25"/>
        <v>4.0350877192982457</v>
      </c>
      <c r="BB40" s="63">
        <f t="shared" si="14"/>
        <v>441.84210526315792</v>
      </c>
      <c r="BC40" s="103">
        <v>6</v>
      </c>
      <c r="BD40" s="37">
        <f t="shared" si="15"/>
        <v>657</v>
      </c>
      <c r="BE40" s="37">
        <f t="shared" si="16"/>
        <v>44.608695652173914</v>
      </c>
      <c r="BF40" s="37">
        <f t="shared" si="17"/>
        <v>6.3726708074534164</v>
      </c>
      <c r="BG40" s="52">
        <f t="shared" si="18"/>
        <v>1.4869565217391305</v>
      </c>
      <c r="BH40" s="35">
        <f t="shared" si="19"/>
        <v>43718.608695652176</v>
      </c>
    </row>
    <row r="41" spans="1:60" x14ac:dyDescent="0.25">
      <c r="A41" s="119"/>
      <c r="B41" s="111">
        <v>734881</v>
      </c>
      <c r="C41" s="100" t="s">
        <v>69</v>
      </c>
      <c r="D41" s="100" t="s">
        <v>374</v>
      </c>
      <c r="E41" s="101">
        <v>41.149999999999771</v>
      </c>
      <c r="F41" s="101">
        <v>89.5</v>
      </c>
      <c r="G41" s="112">
        <v>179</v>
      </c>
      <c r="H41" s="261"/>
      <c r="I41" s="103"/>
      <c r="J41" s="104">
        <f t="shared" si="26"/>
        <v>0</v>
      </c>
      <c r="K41" s="104">
        <f t="shared" si="27"/>
        <v>0</v>
      </c>
      <c r="L41" s="103">
        <v>0</v>
      </c>
      <c r="M41" s="104">
        <f t="shared" si="28"/>
        <v>0</v>
      </c>
      <c r="N41" s="104">
        <f t="shared" si="29"/>
        <v>0</v>
      </c>
      <c r="O41" s="103">
        <v>11</v>
      </c>
      <c r="P41" s="104">
        <f t="shared" si="30"/>
        <v>452.64999999999748</v>
      </c>
      <c r="Q41" s="104">
        <f t="shared" si="31"/>
        <v>984.5</v>
      </c>
      <c r="R41" s="103">
        <v>12</v>
      </c>
      <c r="S41" s="104">
        <f t="shared" si="32"/>
        <v>493.79999999999723</v>
      </c>
      <c r="T41" s="104">
        <f t="shared" si="33"/>
        <v>1074</v>
      </c>
      <c r="U41" s="103">
        <v>10</v>
      </c>
      <c r="V41" s="104">
        <f t="shared" si="34"/>
        <v>411.49999999999773</v>
      </c>
      <c r="W41" s="104">
        <f t="shared" si="36"/>
        <v>895</v>
      </c>
      <c r="X41" s="103">
        <v>9</v>
      </c>
      <c r="Y41" s="104">
        <f t="shared" si="35"/>
        <v>370.34999999999792</v>
      </c>
      <c r="Z41" s="104">
        <f t="shared" si="37"/>
        <v>805.5</v>
      </c>
      <c r="AA41" s="104">
        <v>4</v>
      </c>
      <c r="AB41" s="289">
        <f t="shared" si="20"/>
        <v>164.59999999999908</v>
      </c>
      <c r="AC41" s="289">
        <f t="shared" si="21"/>
        <v>358</v>
      </c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268"/>
      <c r="AT41" s="289">
        <f t="shared" si="22"/>
        <v>6</v>
      </c>
      <c r="AU41" s="289">
        <v>3</v>
      </c>
      <c r="AV41" s="268"/>
      <c r="AW41" s="52">
        <f t="shared" si="23"/>
        <v>46</v>
      </c>
      <c r="AX41" s="104">
        <f t="shared" si="12"/>
        <v>1892.8999999999894</v>
      </c>
      <c r="AY41" s="106">
        <f t="shared" si="13"/>
        <v>4117</v>
      </c>
      <c r="AZ41" s="42">
        <f t="shared" si="24"/>
        <v>0.26900584795321636</v>
      </c>
      <c r="BA41" s="37">
        <f t="shared" si="25"/>
        <v>8.0701754385964914</v>
      </c>
      <c r="BB41" s="63">
        <f t="shared" si="14"/>
        <v>722.28070175438597</v>
      </c>
      <c r="BC41" s="103">
        <v>18</v>
      </c>
      <c r="BD41" s="37">
        <f t="shared" si="15"/>
        <v>1611</v>
      </c>
      <c r="BE41" s="37">
        <f t="shared" si="16"/>
        <v>66.913043478260875</v>
      </c>
      <c r="BF41" s="37">
        <f t="shared" si="17"/>
        <v>9.5590062111801242</v>
      </c>
      <c r="BG41" s="52">
        <f t="shared" si="18"/>
        <v>2.2304347826086959</v>
      </c>
      <c r="BH41" s="35">
        <f t="shared" si="19"/>
        <v>43740.913043478264</v>
      </c>
    </row>
    <row r="42" spans="1:60" x14ac:dyDescent="0.25">
      <c r="A42" s="119"/>
      <c r="B42" s="111">
        <v>734882</v>
      </c>
      <c r="C42" s="100" t="s">
        <v>70</v>
      </c>
      <c r="D42" s="100" t="s">
        <v>375</v>
      </c>
      <c r="E42" s="101">
        <v>37.618672566371679</v>
      </c>
      <c r="F42" s="101">
        <v>69.5</v>
      </c>
      <c r="G42" s="112">
        <v>139</v>
      </c>
      <c r="H42" s="261"/>
      <c r="I42" s="103"/>
      <c r="J42" s="104">
        <f t="shared" si="26"/>
        <v>0</v>
      </c>
      <c r="K42" s="104">
        <f t="shared" si="27"/>
        <v>0</v>
      </c>
      <c r="L42" s="103">
        <v>5</v>
      </c>
      <c r="M42" s="104">
        <f t="shared" si="28"/>
        <v>188.0933628318584</v>
      </c>
      <c r="N42" s="104">
        <f t="shared" si="29"/>
        <v>347.5</v>
      </c>
      <c r="O42" s="103">
        <v>3</v>
      </c>
      <c r="P42" s="104">
        <f t="shared" si="30"/>
        <v>112.85601769911503</v>
      </c>
      <c r="Q42" s="104">
        <f t="shared" si="31"/>
        <v>208.5</v>
      </c>
      <c r="R42" s="103">
        <v>1</v>
      </c>
      <c r="S42" s="104">
        <f t="shared" si="32"/>
        <v>37.618672566371679</v>
      </c>
      <c r="T42" s="104">
        <f t="shared" si="33"/>
        <v>69.5</v>
      </c>
      <c r="U42" s="103">
        <v>1</v>
      </c>
      <c r="V42" s="104">
        <f t="shared" si="34"/>
        <v>37.618672566371679</v>
      </c>
      <c r="W42" s="104">
        <f t="shared" si="36"/>
        <v>69.5</v>
      </c>
      <c r="X42" s="103">
        <v>3</v>
      </c>
      <c r="Y42" s="104">
        <f t="shared" si="35"/>
        <v>112.85601769911503</v>
      </c>
      <c r="Z42" s="104">
        <f t="shared" si="37"/>
        <v>208.5</v>
      </c>
      <c r="AA42" s="104">
        <v>0</v>
      </c>
      <c r="AB42" s="289">
        <f t="shared" si="20"/>
        <v>0</v>
      </c>
      <c r="AC42" s="289">
        <f t="shared" si="21"/>
        <v>0</v>
      </c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268"/>
      <c r="AT42" s="289">
        <f t="shared" si="22"/>
        <v>6</v>
      </c>
      <c r="AU42" s="289">
        <v>3</v>
      </c>
      <c r="AV42" s="268"/>
      <c r="AW42" s="52">
        <f t="shared" si="23"/>
        <v>13</v>
      </c>
      <c r="AX42" s="104">
        <f t="shared" si="12"/>
        <v>489.0427433628318</v>
      </c>
      <c r="AY42" s="106">
        <f t="shared" si="13"/>
        <v>903.5</v>
      </c>
      <c r="AZ42" s="42">
        <f t="shared" si="24"/>
        <v>7.6023391812865493E-2</v>
      </c>
      <c r="BA42" s="37">
        <f t="shared" si="25"/>
        <v>2.2807017543859649</v>
      </c>
      <c r="BB42" s="63">
        <f t="shared" si="14"/>
        <v>158.50877192982455</v>
      </c>
      <c r="BC42" s="103">
        <v>18</v>
      </c>
      <c r="BD42" s="37">
        <f t="shared" si="15"/>
        <v>1251</v>
      </c>
      <c r="BE42" s="37">
        <f t="shared" si="16"/>
        <v>236.76923076923077</v>
      </c>
      <c r="BF42" s="37">
        <f t="shared" si="17"/>
        <v>33.824175824175825</v>
      </c>
      <c r="BG42" s="52">
        <f t="shared" si="18"/>
        <v>7.8923076923076927</v>
      </c>
      <c r="BH42" s="35">
        <f t="shared" si="19"/>
        <v>43910.769230769234</v>
      </c>
    </row>
    <row r="43" spans="1:60" x14ac:dyDescent="0.25">
      <c r="A43" s="119"/>
      <c r="B43" s="111">
        <v>734895</v>
      </c>
      <c r="C43" s="116" t="s">
        <v>83</v>
      </c>
      <c r="D43" s="116" t="s">
        <v>388</v>
      </c>
      <c r="E43" s="101">
        <v>24.729999999999976</v>
      </c>
      <c r="F43" s="101">
        <v>49.5</v>
      </c>
      <c r="G43" s="112">
        <v>99</v>
      </c>
      <c r="H43" s="261"/>
      <c r="I43" s="103"/>
      <c r="J43" s="104">
        <f t="shared" si="26"/>
        <v>0</v>
      </c>
      <c r="K43" s="104">
        <f t="shared" si="27"/>
        <v>0</v>
      </c>
      <c r="L43" s="103">
        <v>11</v>
      </c>
      <c r="M43" s="104">
        <f t="shared" si="28"/>
        <v>272.02999999999975</v>
      </c>
      <c r="N43" s="104">
        <f t="shared" si="29"/>
        <v>544.5</v>
      </c>
      <c r="O43" s="103">
        <v>6</v>
      </c>
      <c r="P43" s="104">
        <f t="shared" si="30"/>
        <v>148.37999999999985</v>
      </c>
      <c r="Q43" s="104">
        <f t="shared" si="31"/>
        <v>297</v>
      </c>
      <c r="R43" s="103">
        <v>6</v>
      </c>
      <c r="S43" s="104">
        <f t="shared" si="32"/>
        <v>148.37999999999985</v>
      </c>
      <c r="T43" s="104">
        <f t="shared" si="33"/>
        <v>297</v>
      </c>
      <c r="U43" s="103">
        <v>5</v>
      </c>
      <c r="V43" s="104">
        <f t="shared" si="34"/>
        <v>123.64999999999988</v>
      </c>
      <c r="W43" s="104">
        <f t="shared" si="36"/>
        <v>247.5</v>
      </c>
      <c r="X43" s="103">
        <v>1</v>
      </c>
      <c r="Y43" s="104">
        <f t="shared" si="35"/>
        <v>24.729999999999976</v>
      </c>
      <c r="Z43" s="104">
        <f t="shared" si="37"/>
        <v>49.5</v>
      </c>
      <c r="AA43" s="104">
        <v>7</v>
      </c>
      <c r="AB43" s="289">
        <f t="shared" si="20"/>
        <v>173.10999999999984</v>
      </c>
      <c r="AC43" s="289">
        <f t="shared" si="21"/>
        <v>346.5</v>
      </c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268"/>
      <c r="AT43" s="289">
        <f t="shared" si="22"/>
        <v>6</v>
      </c>
      <c r="AU43" s="289">
        <v>3</v>
      </c>
      <c r="AV43" s="268"/>
      <c r="AW43" s="52">
        <f t="shared" si="23"/>
        <v>36</v>
      </c>
      <c r="AX43" s="104">
        <f t="shared" si="12"/>
        <v>890.27999999999906</v>
      </c>
      <c r="AY43" s="106">
        <f t="shared" si="13"/>
        <v>1782</v>
      </c>
      <c r="AZ43" s="42">
        <f t="shared" si="24"/>
        <v>0.21052631578947367</v>
      </c>
      <c r="BA43" s="37">
        <f t="shared" si="25"/>
        <v>6.3157894736842106</v>
      </c>
      <c r="BB43" s="63">
        <f t="shared" si="14"/>
        <v>312.63157894736844</v>
      </c>
      <c r="BC43" s="103">
        <v>19</v>
      </c>
      <c r="BD43" s="37">
        <f t="shared" si="15"/>
        <v>940.5</v>
      </c>
      <c r="BE43" s="37">
        <f t="shared" si="16"/>
        <v>90.25</v>
      </c>
      <c r="BF43" s="37">
        <f t="shared" si="17"/>
        <v>12.892857142857142</v>
      </c>
      <c r="BG43" s="52">
        <f t="shared" si="18"/>
        <v>3.0083333333333333</v>
      </c>
      <c r="BH43" s="35">
        <f t="shared" si="19"/>
        <v>43764.25</v>
      </c>
    </row>
    <row r="44" spans="1:60" x14ac:dyDescent="0.25">
      <c r="A44" s="119"/>
      <c r="B44" s="111">
        <v>734899</v>
      </c>
      <c r="C44" s="100" t="s">
        <v>87</v>
      </c>
      <c r="D44" s="100" t="s">
        <v>392</v>
      </c>
      <c r="E44" s="101">
        <v>25.360000000000003</v>
      </c>
      <c r="F44" s="101">
        <v>54.5</v>
      </c>
      <c r="G44" s="112">
        <v>109</v>
      </c>
      <c r="H44" s="261"/>
      <c r="I44" s="103"/>
      <c r="J44" s="104">
        <f t="shared" si="26"/>
        <v>0</v>
      </c>
      <c r="K44" s="104">
        <f t="shared" si="27"/>
        <v>0</v>
      </c>
      <c r="L44" s="103">
        <v>1</v>
      </c>
      <c r="M44" s="104">
        <f t="shared" si="28"/>
        <v>25.360000000000003</v>
      </c>
      <c r="N44" s="104">
        <f t="shared" si="29"/>
        <v>54.5</v>
      </c>
      <c r="O44" s="103">
        <v>5</v>
      </c>
      <c r="P44" s="104">
        <f t="shared" si="30"/>
        <v>126.80000000000001</v>
      </c>
      <c r="Q44" s="104">
        <f t="shared" si="31"/>
        <v>272.5</v>
      </c>
      <c r="R44" s="103">
        <v>1</v>
      </c>
      <c r="S44" s="104">
        <f t="shared" si="32"/>
        <v>25.360000000000003</v>
      </c>
      <c r="T44" s="104">
        <f t="shared" si="33"/>
        <v>54.5</v>
      </c>
      <c r="U44" s="103">
        <v>2</v>
      </c>
      <c r="V44" s="104">
        <f t="shared" si="34"/>
        <v>50.720000000000006</v>
      </c>
      <c r="W44" s="104">
        <f t="shared" si="36"/>
        <v>109</v>
      </c>
      <c r="X44" s="103">
        <v>0</v>
      </c>
      <c r="Y44" s="104">
        <f t="shared" si="35"/>
        <v>0</v>
      </c>
      <c r="Z44" s="104">
        <f t="shared" si="37"/>
        <v>0</v>
      </c>
      <c r="AA44" s="104">
        <v>1</v>
      </c>
      <c r="AB44" s="289">
        <f t="shared" si="20"/>
        <v>25.360000000000003</v>
      </c>
      <c r="AC44" s="289">
        <f t="shared" si="21"/>
        <v>54.5</v>
      </c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268"/>
      <c r="AT44" s="289">
        <f t="shared" si="22"/>
        <v>6</v>
      </c>
      <c r="AU44" s="289">
        <v>3</v>
      </c>
      <c r="AV44" s="268"/>
      <c r="AW44" s="52">
        <f t="shared" si="23"/>
        <v>10</v>
      </c>
      <c r="AX44" s="104">
        <f t="shared" si="12"/>
        <v>253.60000000000002</v>
      </c>
      <c r="AY44" s="106">
        <f t="shared" si="13"/>
        <v>545</v>
      </c>
      <c r="AZ44" s="42">
        <f t="shared" si="24"/>
        <v>5.8479532163742687E-2</v>
      </c>
      <c r="BA44" s="37">
        <f t="shared" si="25"/>
        <v>1.7543859649122806</v>
      </c>
      <c r="BB44" s="63">
        <f t="shared" si="14"/>
        <v>95.614035087719287</v>
      </c>
      <c r="BC44" s="103">
        <v>3</v>
      </c>
      <c r="BD44" s="37">
        <f t="shared" si="15"/>
        <v>163.5</v>
      </c>
      <c r="BE44" s="37">
        <f t="shared" si="16"/>
        <v>51.300000000000004</v>
      </c>
      <c r="BF44" s="37">
        <f t="shared" si="17"/>
        <v>7.3285714285714292</v>
      </c>
      <c r="BG44" s="52">
        <f t="shared" si="18"/>
        <v>1.7100000000000002</v>
      </c>
      <c r="BH44" s="35">
        <f t="shared" si="19"/>
        <v>43725.3</v>
      </c>
    </row>
    <row r="45" spans="1:60" x14ac:dyDescent="0.25">
      <c r="A45" s="119"/>
      <c r="B45" s="111">
        <v>734904</v>
      </c>
      <c r="C45" s="100" t="s">
        <v>92</v>
      </c>
      <c r="D45" s="100" t="s">
        <v>397</v>
      </c>
      <c r="E45" s="101">
        <v>27</v>
      </c>
      <c r="F45" s="101">
        <v>64.5</v>
      </c>
      <c r="G45" s="112">
        <v>129</v>
      </c>
      <c r="H45" s="261"/>
      <c r="I45" s="103"/>
      <c r="J45" s="104">
        <f t="shared" si="26"/>
        <v>0</v>
      </c>
      <c r="K45" s="104">
        <f t="shared" si="27"/>
        <v>0</v>
      </c>
      <c r="L45" s="103">
        <v>2</v>
      </c>
      <c r="M45" s="104">
        <f t="shared" si="28"/>
        <v>54</v>
      </c>
      <c r="N45" s="104">
        <f t="shared" si="29"/>
        <v>129</v>
      </c>
      <c r="O45" s="103">
        <v>2</v>
      </c>
      <c r="P45" s="104">
        <f t="shared" si="30"/>
        <v>54</v>
      </c>
      <c r="Q45" s="104">
        <f t="shared" si="31"/>
        <v>129</v>
      </c>
      <c r="R45" s="103">
        <v>3</v>
      </c>
      <c r="S45" s="104">
        <f t="shared" si="32"/>
        <v>81</v>
      </c>
      <c r="T45" s="104">
        <f t="shared" si="33"/>
        <v>193.5</v>
      </c>
      <c r="U45" s="103">
        <v>3</v>
      </c>
      <c r="V45" s="104">
        <f t="shared" si="34"/>
        <v>81</v>
      </c>
      <c r="W45" s="104">
        <f t="shared" si="36"/>
        <v>193.5</v>
      </c>
      <c r="X45" s="103">
        <v>2</v>
      </c>
      <c r="Y45" s="104">
        <f t="shared" si="35"/>
        <v>54</v>
      </c>
      <c r="Z45" s="104">
        <f t="shared" si="37"/>
        <v>129</v>
      </c>
      <c r="AA45" s="104">
        <v>1</v>
      </c>
      <c r="AB45" s="289">
        <f t="shared" si="20"/>
        <v>27</v>
      </c>
      <c r="AC45" s="289">
        <f t="shared" si="21"/>
        <v>64.5</v>
      </c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268"/>
      <c r="AT45" s="289">
        <f t="shared" si="22"/>
        <v>6</v>
      </c>
      <c r="AU45" s="289">
        <v>3</v>
      </c>
      <c r="AV45" s="268"/>
      <c r="AW45" s="52">
        <f t="shared" si="23"/>
        <v>13</v>
      </c>
      <c r="AX45" s="104">
        <f t="shared" si="12"/>
        <v>351</v>
      </c>
      <c r="AY45" s="106">
        <f t="shared" si="13"/>
        <v>838.5</v>
      </c>
      <c r="AZ45" s="42">
        <f t="shared" si="24"/>
        <v>7.6023391812865493E-2</v>
      </c>
      <c r="BA45" s="37">
        <f t="shared" si="25"/>
        <v>2.2807017543859649</v>
      </c>
      <c r="BB45" s="63">
        <f t="shared" si="14"/>
        <v>147.10526315789474</v>
      </c>
      <c r="BC45" s="103">
        <v>5</v>
      </c>
      <c r="BD45" s="37">
        <f t="shared" si="15"/>
        <v>322.5</v>
      </c>
      <c r="BE45" s="37">
        <f t="shared" si="16"/>
        <v>65.769230769230774</v>
      </c>
      <c r="BF45" s="37">
        <f t="shared" si="17"/>
        <v>9.395604395604396</v>
      </c>
      <c r="BG45" s="52">
        <f t="shared" si="18"/>
        <v>2.1923076923076925</v>
      </c>
      <c r="BH45" s="35">
        <f t="shared" si="19"/>
        <v>43739.769230769234</v>
      </c>
    </row>
    <row r="46" spans="1:60" x14ac:dyDescent="0.25">
      <c r="A46" s="119"/>
      <c r="B46" s="111">
        <v>734907</v>
      </c>
      <c r="C46" s="100" t="s">
        <v>95</v>
      </c>
      <c r="D46" s="100" t="s">
        <v>400</v>
      </c>
      <c r="E46" s="101">
        <v>11</v>
      </c>
      <c r="F46" s="101">
        <v>24.5</v>
      </c>
      <c r="G46" s="112">
        <v>49</v>
      </c>
      <c r="H46" s="261"/>
      <c r="I46" s="103"/>
      <c r="J46" s="104">
        <f t="shared" si="26"/>
        <v>0</v>
      </c>
      <c r="K46" s="104">
        <f t="shared" si="27"/>
        <v>0</v>
      </c>
      <c r="L46" s="103">
        <v>0</v>
      </c>
      <c r="M46" s="104">
        <f t="shared" si="28"/>
        <v>0</v>
      </c>
      <c r="N46" s="104">
        <f t="shared" si="29"/>
        <v>0</v>
      </c>
      <c r="O46" s="103">
        <v>0</v>
      </c>
      <c r="P46" s="104">
        <f t="shared" si="30"/>
        <v>0</v>
      </c>
      <c r="Q46" s="104">
        <f t="shared" si="31"/>
        <v>0</v>
      </c>
      <c r="R46" s="103">
        <v>0</v>
      </c>
      <c r="S46" s="104">
        <f t="shared" si="32"/>
        <v>0</v>
      </c>
      <c r="T46" s="104">
        <f t="shared" si="33"/>
        <v>0</v>
      </c>
      <c r="U46" s="103">
        <v>0</v>
      </c>
      <c r="V46" s="104">
        <f t="shared" si="34"/>
        <v>0</v>
      </c>
      <c r="W46" s="104">
        <f t="shared" si="36"/>
        <v>0</v>
      </c>
      <c r="X46" s="103">
        <v>0</v>
      </c>
      <c r="Y46" s="104">
        <f t="shared" si="35"/>
        <v>0</v>
      </c>
      <c r="Z46" s="104">
        <f t="shared" si="37"/>
        <v>0</v>
      </c>
      <c r="AA46" s="104">
        <v>0</v>
      </c>
      <c r="AB46" s="289">
        <f t="shared" si="20"/>
        <v>0</v>
      </c>
      <c r="AC46" s="289">
        <f t="shared" si="21"/>
        <v>0</v>
      </c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268"/>
      <c r="AT46" s="289">
        <f t="shared" si="22"/>
        <v>6</v>
      </c>
      <c r="AU46" s="289">
        <v>3</v>
      </c>
      <c r="AV46" s="268"/>
      <c r="AW46" s="52">
        <f t="shared" si="23"/>
        <v>0</v>
      </c>
      <c r="AX46" s="104">
        <f t="shared" si="12"/>
        <v>0</v>
      </c>
      <c r="AY46" s="106">
        <f t="shared" si="13"/>
        <v>0</v>
      </c>
      <c r="AZ46" s="42">
        <f t="shared" si="24"/>
        <v>0</v>
      </c>
      <c r="BA46" s="37">
        <f t="shared" si="25"/>
        <v>0</v>
      </c>
      <c r="BB46" s="63">
        <f t="shared" si="14"/>
        <v>0</v>
      </c>
      <c r="BC46" s="103">
        <v>0</v>
      </c>
      <c r="BD46" s="37">
        <f t="shared" si="15"/>
        <v>0</v>
      </c>
      <c r="BE46" s="37" t="str">
        <f t="shared" si="16"/>
        <v>-</v>
      </c>
      <c r="BF46" s="37" t="str">
        <f t="shared" si="17"/>
        <v>-</v>
      </c>
      <c r="BG46" s="52" t="str">
        <f t="shared" si="18"/>
        <v>-</v>
      </c>
      <c r="BH46" s="35" t="str">
        <f t="shared" si="19"/>
        <v>-</v>
      </c>
    </row>
    <row r="47" spans="1:60" x14ac:dyDescent="0.25">
      <c r="A47" s="119"/>
      <c r="B47" s="111">
        <v>734909</v>
      </c>
      <c r="C47" s="100" t="s">
        <v>96</v>
      </c>
      <c r="D47" s="100" t="s">
        <v>401</v>
      </c>
      <c r="E47" s="101">
        <v>11.76</v>
      </c>
      <c r="F47" s="101">
        <v>24.5</v>
      </c>
      <c r="G47" s="112">
        <v>49</v>
      </c>
      <c r="H47" s="261"/>
      <c r="I47" s="103"/>
      <c r="J47" s="104">
        <f t="shared" si="26"/>
        <v>0</v>
      </c>
      <c r="K47" s="104">
        <f t="shared" si="27"/>
        <v>0</v>
      </c>
      <c r="L47" s="103">
        <v>9</v>
      </c>
      <c r="M47" s="104">
        <f t="shared" si="28"/>
        <v>105.84</v>
      </c>
      <c r="N47" s="104">
        <f t="shared" si="29"/>
        <v>220.5</v>
      </c>
      <c r="O47" s="103">
        <v>5</v>
      </c>
      <c r="P47" s="104">
        <f t="shared" si="30"/>
        <v>58.8</v>
      </c>
      <c r="Q47" s="104">
        <f t="shared" si="31"/>
        <v>122.5</v>
      </c>
      <c r="R47" s="103">
        <v>7</v>
      </c>
      <c r="S47" s="104">
        <f t="shared" si="32"/>
        <v>82.32</v>
      </c>
      <c r="T47" s="104">
        <f t="shared" si="33"/>
        <v>171.5</v>
      </c>
      <c r="U47" s="103">
        <v>5</v>
      </c>
      <c r="V47" s="104">
        <f t="shared" si="34"/>
        <v>58.8</v>
      </c>
      <c r="W47" s="104">
        <f t="shared" si="36"/>
        <v>122.5</v>
      </c>
      <c r="X47" s="103">
        <v>0</v>
      </c>
      <c r="Y47" s="104">
        <f t="shared" si="35"/>
        <v>0</v>
      </c>
      <c r="Z47" s="104">
        <f t="shared" si="37"/>
        <v>0</v>
      </c>
      <c r="AA47" s="104">
        <v>3</v>
      </c>
      <c r="AB47" s="289">
        <f t="shared" si="20"/>
        <v>35.28</v>
      </c>
      <c r="AC47" s="289">
        <f t="shared" si="21"/>
        <v>73.5</v>
      </c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268"/>
      <c r="AT47" s="289">
        <f t="shared" si="22"/>
        <v>6</v>
      </c>
      <c r="AU47" s="289">
        <v>3</v>
      </c>
      <c r="AV47" s="268"/>
      <c r="AW47" s="52">
        <f t="shared" si="23"/>
        <v>29</v>
      </c>
      <c r="AX47" s="104">
        <f t="shared" si="12"/>
        <v>341.04</v>
      </c>
      <c r="AY47" s="106">
        <f t="shared" si="13"/>
        <v>710.5</v>
      </c>
      <c r="AZ47" s="42">
        <f t="shared" si="24"/>
        <v>0.16959064327485379</v>
      </c>
      <c r="BA47" s="37">
        <f t="shared" si="25"/>
        <v>5.0877192982456139</v>
      </c>
      <c r="BB47" s="63">
        <f t="shared" si="14"/>
        <v>124.64912280701753</v>
      </c>
      <c r="BC47" s="103">
        <v>7</v>
      </c>
      <c r="BD47" s="37">
        <f t="shared" si="15"/>
        <v>171.5</v>
      </c>
      <c r="BE47" s="37">
        <f t="shared" si="16"/>
        <v>41.275862068965516</v>
      </c>
      <c r="BF47" s="37">
        <f t="shared" si="17"/>
        <v>5.8965517241379306</v>
      </c>
      <c r="BG47" s="52">
        <f t="shared" si="18"/>
        <v>1.3758620689655172</v>
      </c>
      <c r="BH47" s="35">
        <f t="shared" si="19"/>
        <v>43715.275862068964</v>
      </c>
    </row>
    <row r="48" spans="1:60" x14ac:dyDescent="0.25">
      <c r="A48" s="119"/>
      <c r="B48" s="111">
        <v>734911</v>
      </c>
      <c r="C48" s="100" t="s">
        <v>98</v>
      </c>
      <c r="D48" s="100" t="s">
        <v>403</v>
      </c>
      <c r="E48" s="101">
        <v>12.049999999999997</v>
      </c>
      <c r="F48" s="101">
        <v>24.5</v>
      </c>
      <c r="G48" s="112">
        <v>49</v>
      </c>
      <c r="H48" s="261"/>
      <c r="I48" s="103"/>
      <c r="J48" s="104">
        <f t="shared" si="26"/>
        <v>0</v>
      </c>
      <c r="K48" s="104">
        <f t="shared" si="27"/>
        <v>0</v>
      </c>
      <c r="L48" s="103">
        <v>4</v>
      </c>
      <c r="M48" s="104">
        <f t="shared" si="28"/>
        <v>48.199999999999989</v>
      </c>
      <c r="N48" s="104">
        <f t="shared" si="29"/>
        <v>98</v>
      </c>
      <c r="O48" s="103">
        <v>5</v>
      </c>
      <c r="P48" s="104">
        <f t="shared" si="30"/>
        <v>60.249999999999986</v>
      </c>
      <c r="Q48" s="104">
        <f t="shared" si="31"/>
        <v>122.5</v>
      </c>
      <c r="R48" s="103">
        <v>9</v>
      </c>
      <c r="S48" s="104">
        <f t="shared" si="32"/>
        <v>108.44999999999997</v>
      </c>
      <c r="T48" s="104">
        <f t="shared" si="33"/>
        <v>220.5</v>
      </c>
      <c r="U48" s="103">
        <v>4</v>
      </c>
      <c r="V48" s="104">
        <f t="shared" si="34"/>
        <v>48.199999999999989</v>
      </c>
      <c r="W48" s="104">
        <f t="shared" si="36"/>
        <v>98</v>
      </c>
      <c r="X48" s="103">
        <v>1</v>
      </c>
      <c r="Y48" s="104">
        <f t="shared" si="35"/>
        <v>12.049999999999997</v>
      </c>
      <c r="Z48" s="104">
        <f t="shared" si="37"/>
        <v>24.5</v>
      </c>
      <c r="AA48" s="104">
        <v>1</v>
      </c>
      <c r="AB48" s="289">
        <f t="shared" si="20"/>
        <v>12.049999999999997</v>
      </c>
      <c r="AC48" s="289">
        <f t="shared" si="21"/>
        <v>24.5</v>
      </c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268"/>
      <c r="AT48" s="289">
        <f t="shared" si="22"/>
        <v>6</v>
      </c>
      <c r="AU48" s="289">
        <v>3</v>
      </c>
      <c r="AV48" s="268"/>
      <c r="AW48" s="52">
        <f t="shared" si="23"/>
        <v>24</v>
      </c>
      <c r="AX48" s="104">
        <f t="shared" si="12"/>
        <v>289.19999999999993</v>
      </c>
      <c r="AY48" s="106">
        <f t="shared" si="13"/>
        <v>588</v>
      </c>
      <c r="AZ48" s="42">
        <f t="shared" si="24"/>
        <v>0.14035087719298245</v>
      </c>
      <c r="BA48" s="37">
        <f t="shared" si="25"/>
        <v>4.2105263157894735</v>
      </c>
      <c r="BB48" s="63">
        <f t="shared" si="14"/>
        <v>103.1578947368421</v>
      </c>
      <c r="BC48" s="103">
        <v>6</v>
      </c>
      <c r="BD48" s="37">
        <f t="shared" si="15"/>
        <v>147</v>
      </c>
      <c r="BE48" s="37">
        <f t="shared" si="16"/>
        <v>42.75</v>
      </c>
      <c r="BF48" s="37">
        <f t="shared" si="17"/>
        <v>6.1071428571428568</v>
      </c>
      <c r="BG48" s="52">
        <f t="shared" si="18"/>
        <v>1.425</v>
      </c>
      <c r="BH48" s="35">
        <f t="shared" si="19"/>
        <v>43716.75</v>
      </c>
    </row>
    <row r="49" spans="1:60" x14ac:dyDescent="0.25">
      <c r="A49" s="119"/>
      <c r="B49" s="111">
        <v>734916</v>
      </c>
      <c r="C49" s="100" t="s">
        <v>103</v>
      </c>
      <c r="D49" s="100" t="s">
        <v>407</v>
      </c>
      <c r="E49" s="101">
        <v>13.479999999999993</v>
      </c>
      <c r="F49" s="101">
        <v>29.5</v>
      </c>
      <c r="G49" s="112">
        <v>59</v>
      </c>
      <c r="H49" s="261"/>
      <c r="I49" s="103"/>
      <c r="J49" s="104">
        <f t="shared" si="26"/>
        <v>0</v>
      </c>
      <c r="K49" s="104">
        <f t="shared" si="27"/>
        <v>0</v>
      </c>
      <c r="L49" s="103">
        <v>10</v>
      </c>
      <c r="M49" s="104">
        <f t="shared" si="28"/>
        <v>134.79999999999993</v>
      </c>
      <c r="N49" s="104">
        <f t="shared" si="29"/>
        <v>295</v>
      </c>
      <c r="O49" s="103">
        <v>2</v>
      </c>
      <c r="P49" s="104">
        <f t="shared" si="30"/>
        <v>26.959999999999987</v>
      </c>
      <c r="Q49" s="104">
        <f t="shared" si="31"/>
        <v>59</v>
      </c>
      <c r="R49" s="103">
        <v>3</v>
      </c>
      <c r="S49" s="104">
        <f t="shared" si="32"/>
        <v>40.439999999999984</v>
      </c>
      <c r="T49" s="104">
        <f t="shared" si="33"/>
        <v>88.5</v>
      </c>
      <c r="U49" s="103">
        <v>1</v>
      </c>
      <c r="V49" s="104">
        <f t="shared" si="34"/>
        <v>13.479999999999993</v>
      </c>
      <c r="W49" s="104">
        <f t="shared" si="36"/>
        <v>29.5</v>
      </c>
      <c r="X49" s="103">
        <v>2</v>
      </c>
      <c r="Y49" s="104">
        <f t="shared" si="35"/>
        <v>26.959999999999987</v>
      </c>
      <c r="Z49" s="104">
        <f t="shared" si="37"/>
        <v>59</v>
      </c>
      <c r="AA49" s="104">
        <v>0</v>
      </c>
      <c r="AB49" s="289">
        <f t="shared" si="20"/>
        <v>0</v>
      </c>
      <c r="AC49" s="289">
        <f t="shared" si="21"/>
        <v>0</v>
      </c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268"/>
      <c r="AT49" s="289">
        <f t="shared" si="22"/>
        <v>6</v>
      </c>
      <c r="AU49" s="289">
        <v>3</v>
      </c>
      <c r="AV49" s="268"/>
      <c r="AW49" s="52">
        <f t="shared" si="23"/>
        <v>18</v>
      </c>
      <c r="AX49" s="104">
        <f t="shared" si="12"/>
        <v>242.63999999999987</v>
      </c>
      <c r="AY49" s="106">
        <f t="shared" si="13"/>
        <v>531</v>
      </c>
      <c r="AZ49" s="42">
        <f t="shared" si="24"/>
        <v>0.10526315789473684</v>
      </c>
      <c r="BA49" s="37">
        <f t="shared" si="25"/>
        <v>3.1578947368421053</v>
      </c>
      <c r="BB49" s="63">
        <f t="shared" si="14"/>
        <v>93.15789473684211</v>
      </c>
      <c r="BC49" s="103">
        <v>18</v>
      </c>
      <c r="BD49" s="37">
        <f t="shared" si="15"/>
        <v>531</v>
      </c>
      <c r="BE49" s="37">
        <f t="shared" si="16"/>
        <v>171</v>
      </c>
      <c r="BF49" s="37">
        <f t="shared" si="17"/>
        <v>24.428571428571427</v>
      </c>
      <c r="BG49" s="52">
        <f t="shared" si="18"/>
        <v>5.7</v>
      </c>
      <c r="BH49" s="35">
        <f t="shared" si="19"/>
        <v>43845</v>
      </c>
    </row>
    <row r="50" spans="1:60" x14ac:dyDescent="0.25">
      <c r="A50" s="119"/>
      <c r="B50" s="111">
        <v>734920</v>
      </c>
      <c r="C50" s="100" t="s">
        <v>106</v>
      </c>
      <c r="D50" s="100" t="s">
        <v>410</v>
      </c>
      <c r="E50" s="101">
        <v>13.620000000000053</v>
      </c>
      <c r="F50" s="101">
        <v>34.5</v>
      </c>
      <c r="G50" s="112">
        <v>69</v>
      </c>
      <c r="H50" s="261"/>
      <c r="I50" s="103"/>
      <c r="J50" s="104">
        <f t="shared" si="26"/>
        <v>0</v>
      </c>
      <c r="K50" s="104">
        <f t="shared" si="27"/>
        <v>0</v>
      </c>
      <c r="L50" s="103">
        <v>13</v>
      </c>
      <c r="M50" s="104">
        <f t="shared" si="28"/>
        <v>177.06000000000068</v>
      </c>
      <c r="N50" s="104">
        <f t="shared" si="29"/>
        <v>448.5</v>
      </c>
      <c r="O50" s="103">
        <v>11</v>
      </c>
      <c r="P50" s="104">
        <f t="shared" si="30"/>
        <v>149.82000000000059</v>
      </c>
      <c r="Q50" s="104">
        <f t="shared" si="31"/>
        <v>379.5</v>
      </c>
      <c r="R50" s="103">
        <v>11</v>
      </c>
      <c r="S50" s="104">
        <f t="shared" si="32"/>
        <v>149.82000000000059</v>
      </c>
      <c r="T50" s="104">
        <f t="shared" si="33"/>
        <v>379.5</v>
      </c>
      <c r="U50" s="103">
        <v>9</v>
      </c>
      <c r="V50" s="104">
        <f t="shared" si="34"/>
        <v>122.58000000000047</v>
      </c>
      <c r="W50" s="104">
        <f t="shared" si="36"/>
        <v>310.5</v>
      </c>
      <c r="X50" s="103">
        <v>11</v>
      </c>
      <c r="Y50" s="104">
        <f t="shared" si="35"/>
        <v>149.82000000000059</v>
      </c>
      <c r="Z50" s="104">
        <f t="shared" si="37"/>
        <v>379.5</v>
      </c>
      <c r="AA50" s="104">
        <v>6</v>
      </c>
      <c r="AB50" s="289">
        <f t="shared" si="20"/>
        <v>81.720000000000312</v>
      </c>
      <c r="AC50" s="289">
        <f t="shared" si="21"/>
        <v>207</v>
      </c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268"/>
      <c r="AT50" s="289">
        <f t="shared" si="22"/>
        <v>6</v>
      </c>
      <c r="AU50" s="289">
        <v>3</v>
      </c>
      <c r="AV50" s="268"/>
      <c r="AW50" s="52">
        <f t="shared" si="23"/>
        <v>61</v>
      </c>
      <c r="AX50" s="104">
        <f t="shared" si="12"/>
        <v>830.82000000000323</v>
      </c>
      <c r="AY50" s="106">
        <f t="shared" si="13"/>
        <v>2104.5</v>
      </c>
      <c r="AZ50" s="42">
        <f t="shared" si="24"/>
        <v>0.35672514619883039</v>
      </c>
      <c r="BA50" s="37">
        <f t="shared" si="25"/>
        <v>10.701754385964911</v>
      </c>
      <c r="BB50" s="63">
        <f t="shared" si="14"/>
        <v>369.21052631578942</v>
      </c>
      <c r="BC50" s="103">
        <v>11</v>
      </c>
      <c r="BD50" s="37">
        <f t="shared" si="15"/>
        <v>379.5</v>
      </c>
      <c r="BE50" s="37">
        <f t="shared" si="16"/>
        <v>30.836065573770494</v>
      </c>
      <c r="BF50" s="37">
        <f t="shared" si="17"/>
        <v>4.4051522248243566</v>
      </c>
      <c r="BG50" s="52">
        <f t="shared" si="18"/>
        <v>1.0278688524590165</v>
      </c>
      <c r="BH50" s="35">
        <f t="shared" si="19"/>
        <v>43704.836065573771</v>
      </c>
    </row>
    <row r="51" spans="1:60" x14ac:dyDescent="0.25">
      <c r="A51" s="119"/>
      <c r="B51" s="111">
        <v>734921</v>
      </c>
      <c r="C51" s="100" t="s">
        <v>107</v>
      </c>
      <c r="D51" s="100" t="s">
        <v>411</v>
      </c>
      <c r="E51" s="101">
        <v>13.949999999999998</v>
      </c>
      <c r="F51" s="101">
        <v>34.5</v>
      </c>
      <c r="G51" s="112">
        <v>69</v>
      </c>
      <c r="H51" s="261"/>
      <c r="I51" s="103"/>
      <c r="J51" s="104">
        <f t="shared" si="26"/>
        <v>0</v>
      </c>
      <c r="K51" s="104">
        <f t="shared" si="27"/>
        <v>0</v>
      </c>
      <c r="L51" s="103">
        <v>4</v>
      </c>
      <c r="M51" s="104">
        <f t="shared" si="28"/>
        <v>55.79999999999999</v>
      </c>
      <c r="N51" s="104">
        <f t="shared" si="29"/>
        <v>138</v>
      </c>
      <c r="O51" s="103">
        <v>7</v>
      </c>
      <c r="P51" s="104">
        <f t="shared" si="30"/>
        <v>97.649999999999977</v>
      </c>
      <c r="Q51" s="104">
        <f t="shared" si="31"/>
        <v>241.5</v>
      </c>
      <c r="R51" s="103">
        <v>4</v>
      </c>
      <c r="S51" s="104">
        <f t="shared" si="32"/>
        <v>55.79999999999999</v>
      </c>
      <c r="T51" s="104">
        <f t="shared" si="33"/>
        <v>138</v>
      </c>
      <c r="U51" s="103">
        <v>6</v>
      </c>
      <c r="V51" s="104">
        <f t="shared" si="34"/>
        <v>83.699999999999989</v>
      </c>
      <c r="W51" s="104">
        <f t="shared" si="36"/>
        <v>207</v>
      </c>
      <c r="X51" s="103">
        <v>1</v>
      </c>
      <c r="Y51" s="104">
        <f t="shared" si="35"/>
        <v>13.949999999999998</v>
      </c>
      <c r="Z51" s="104">
        <f t="shared" si="37"/>
        <v>34.5</v>
      </c>
      <c r="AA51" s="104">
        <v>2</v>
      </c>
      <c r="AB51" s="289">
        <f t="shared" si="20"/>
        <v>27.899999999999995</v>
      </c>
      <c r="AC51" s="289">
        <f t="shared" si="21"/>
        <v>69</v>
      </c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268"/>
      <c r="AT51" s="289">
        <f t="shared" si="22"/>
        <v>6</v>
      </c>
      <c r="AU51" s="289">
        <v>3</v>
      </c>
      <c r="AV51" s="268"/>
      <c r="AW51" s="52">
        <f t="shared" si="23"/>
        <v>24</v>
      </c>
      <c r="AX51" s="104">
        <f t="shared" si="12"/>
        <v>334.79999999999995</v>
      </c>
      <c r="AY51" s="106">
        <f t="shared" si="13"/>
        <v>828</v>
      </c>
      <c r="AZ51" s="42">
        <f t="shared" si="24"/>
        <v>0.14035087719298245</v>
      </c>
      <c r="BA51" s="37">
        <f t="shared" si="25"/>
        <v>4.2105263157894735</v>
      </c>
      <c r="BB51" s="63">
        <f t="shared" si="14"/>
        <v>145.26315789473682</v>
      </c>
      <c r="BC51" s="103">
        <v>4</v>
      </c>
      <c r="BD51" s="37">
        <f t="shared" si="15"/>
        <v>138</v>
      </c>
      <c r="BE51" s="37">
        <f t="shared" si="16"/>
        <v>28.5</v>
      </c>
      <c r="BF51" s="37">
        <f t="shared" si="17"/>
        <v>4.0714285714285712</v>
      </c>
      <c r="BG51" s="52">
        <f t="shared" si="18"/>
        <v>0.95</v>
      </c>
      <c r="BH51" s="35">
        <f t="shared" si="19"/>
        <v>43702.5</v>
      </c>
    </row>
    <row r="52" spans="1:60" x14ac:dyDescent="0.25">
      <c r="A52" s="119"/>
      <c r="B52" s="111">
        <v>734922</v>
      </c>
      <c r="C52" s="100" t="s">
        <v>108</v>
      </c>
      <c r="D52" s="100" t="s">
        <v>412</v>
      </c>
      <c r="E52" s="101">
        <v>13.950000000000014</v>
      </c>
      <c r="F52" s="101">
        <v>34.5</v>
      </c>
      <c r="G52" s="112">
        <v>69</v>
      </c>
      <c r="H52" s="261"/>
      <c r="I52" s="103"/>
      <c r="J52" s="104">
        <f t="shared" si="26"/>
        <v>0</v>
      </c>
      <c r="K52" s="104">
        <f t="shared" si="27"/>
        <v>0</v>
      </c>
      <c r="L52" s="103">
        <v>12</v>
      </c>
      <c r="M52" s="104">
        <f t="shared" si="28"/>
        <v>167.40000000000015</v>
      </c>
      <c r="N52" s="104">
        <f t="shared" si="29"/>
        <v>414</v>
      </c>
      <c r="O52" s="103">
        <v>5</v>
      </c>
      <c r="P52" s="104">
        <f t="shared" si="30"/>
        <v>69.750000000000071</v>
      </c>
      <c r="Q52" s="104">
        <f t="shared" si="31"/>
        <v>172.5</v>
      </c>
      <c r="R52" s="103">
        <v>12</v>
      </c>
      <c r="S52" s="104">
        <f t="shared" si="32"/>
        <v>167.40000000000015</v>
      </c>
      <c r="T52" s="104">
        <f t="shared" si="33"/>
        <v>414</v>
      </c>
      <c r="U52" s="103">
        <v>3</v>
      </c>
      <c r="V52" s="104">
        <f t="shared" si="34"/>
        <v>41.850000000000037</v>
      </c>
      <c r="W52" s="104">
        <f t="shared" si="36"/>
        <v>103.5</v>
      </c>
      <c r="X52" s="103">
        <v>4</v>
      </c>
      <c r="Y52" s="104">
        <f t="shared" si="35"/>
        <v>55.800000000000054</v>
      </c>
      <c r="Z52" s="104">
        <f t="shared" si="37"/>
        <v>138</v>
      </c>
      <c r="AA52" s="104">
        <v>11</v>
      </c>
      <c r="AB52" s="289">
        <f t="shared" si="20"/>
        <v>153.45000000000016</v>
      </c>
      <c r="AC52" s="289">
        <f t="shared" si="21"/>
        <v>379.5</v>
      </c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268"/>
      <c r="AT52" s="289">
        <f t="shared" si="22"/>
        <v>6</v>
      </c>
      <c r="AU52" s="289">
        <v>3</v>
      </c>
      <c r="AV52" s="268"/>
      <c r="AW52" s="52">
        <f t="shared" si="23"/>
        <v>47</v>
      </c>
      <c r="AX52" s="104">
        <f t="shared" si="12"/>
        <v>655.65000000000066</v>
      </c>
      <c r="AY52" s="106">
        <f t="shared" si="13"/>
        <v>1621.5</v>
      </c>
      <c r="AZ52" s="42">
        <f t="shared" si="24"/>
        <v>0.27485380116959063</v>
      </c>
      <c r="BA52" s="37">
        <f t="shared" si="25"/>
        <v>8.2456140350877192</v>
      </c>
      <c r="BB52" s="63">
        <f t="shared" si="14"/>
        <v>284.4736842105263</v>
      </c>
      <c r="BC52" s="103">
        <v>20</v>
      </c>
      <c r="BD52" s="37">
        <f t="shared" si="15"/>
        <v>690</v>
      </c>
      <c r="BE52" s="37">
        <f t="shared" si="16"/>
        <v>72.765957446808514</v>
      </c>
      <c r="BF52" s="37">
        <f t="shared" si="17"/>
        <v>10.395136778115502</v>
      </c>
      <c r="BG52" s="52">
        <f t="shared" si="18"/>
        <v>2.4255319148936172</v>
      </c>
      <c r="BH52" s="35">
        <f t="shared" si="19"/>
        <v>43746.765957446805</v>
      </c>
    </row>
    <row r="53" spans="1:60" x14ac:dyDescent="0.25">
      <c r="A53" s="119"/>
      <c r="B53" s="111">
        <v>734927</v>
      </c>
      <c r="C53" s="100" t="s">
        <v>113</v>
      </c>
      <c r="D53" s="100" t="s">
        <v>417</v>
      </c>
      <c r="E53" s="101">
        <v>11.760000000000007</v>
      </c>
      <c r="F53" s="101">
        <v>24.5</v>
      </c>
      <c r="G53" s="112">
        <v>49</v>
      </c>
      <c r="H53" s="261"/>
      <c r="I53" s="103"/>
      <c r="J53" s="104">
        <f t="shared" si="26"/>
        <v>0</v>
      </c>
      <c r="K53" s="104">
        <f t="shared" si="27"/>
        <v>0</v>
      </c>
      <c r="L53" s="103">
        <v>8</v>
      </c>
      <c r="M53" s="104">
        <f t="shared" si="28"/>
        <v>94.080000000000055</v>
      </c>
      <c r="N53" s="104">
        <f t="shared" si="29"/>
        <v>196</v>
      </c>
      <c r="O53" s="103">
        <v>8</v>
      </c>
      <c r="P53" s="104">
        <f t="shared" si="30"/>
        <v>94.080000000000055</v>
      </c>
      <c r="Q53" s="104">
        <f t="shared" si="31"/>
        <v>196</v>
      </c>
      <c r="R53" s="103">
        <v>13</v>
      </c>
      <c r="S53" s="104">
        <f t="shared" si="32"/>
        <v>152.88000000000008</v>
      </c>
      <c r="T53" s="104">
        <f t="shared" si="33"/>
        <v>318.5</v>
      </c>
      <c r="U53" s="103">
        <v>4</v>
      </c>
      <c r="V53" s="104">
        <f t="shared" si="34"/>
        <v>47.040000000000028</v>
      </c>
      <c r="W53" s="104">
        <f t="shared" si="36"/>
        <v>98</v>
      </c>
      <c r="X53" s="103">
        <v>3</v>
      </c>
      <c r="Y53" s="104">
        <f t="shared" si="35"/>
        <v>35.280000000000022</v>
      </c>
      <c r="Z53" s="104">
        <f t="shared" si="37"/>
        <v>73.5</v>
      </c>
      <c r="AA53" s="104">
        <v>8</v>
      </c>
      <c r="AB53" s="289">
        <f t="shared" si="20"/>
        <v>94.080000000000055</v>
      </c>
      <c r="AC53" s="289">
        <f t="shared" si="21"/>
        <v>196</v>
      </c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268"/>
      <c r="AT53" s="289">
        <f t="shared" si="22"/>
        <v>6</v>
      </c>
      <c r="AU53" s="289">
        <v>3</v>
      </c>
      <c r="AV53" s="268"/>
      <c r="AW53" s="52">
        <f t="shared" si="23"/>
        <v>44</v>
      </c>
      <c r="AX53" s="104">
        <f t="shared" si="12"/>
        <v>517.44000000000028</v>
      </c>
      <c r="AY53" s="106">
        <f t="shared" si="13"/>
        <v>1078</v>
      </c>
      <c r="AZ53" s="42">
        <f t="shared" si="24"/>
        <v>0.25730994152046782</v>
      </c>
      <c r="BA53" s="37">
        <f t="shared" si="25"/>
        <v>7.7192982456140342</v>
      </c>
      <c r="BB53" s="63">
        <f t="shared" si="14"/>
        <v>189.12280701754383</v>
      </c>
      <c r="BC53" s="103">
        <v>9</v>
      </c>
      <c r="BD53" s="37">
        <f t="shared" si="15"/>
        <v>220.5</v>
      </c>
      <c r="BE53" s="37">
        <f t="shared" si="16"/>
        <v>34.977272727272727</v>
      </c>
      <c r="BF53" s="37">
        <f t="shared" si="17"/>
        <v>4.9967532467532463</v>
      </c>
      <c r="BG53" s="52">
        <f t="shared" si="18"/>
        <v>1.1659090909090908</v>
      </c>
      <c r="BH53" s="35">
        <f t="shared" si="19"/>
        <v>43708.977272727272</v>
      </c>
    </row>
    <row r="54" spans="1:60" x14ac:dyDescent="0.25">
      <c r="A54" s="119"/>
      <c r="B54" s="111">
        <v>734928</v>
      </c>
      <c r="C54" s="100" t="s">
        <v>114</v>
      </c>
      <c r="D54" s="100" t="s">
        <v>418</v>
      </c>
      <c r="E54" s="101">
        <v>11.76</v>
      </c>
      <c r="F54" s="101">
        <v>24.5</v>
      </c>
      <c r="G54" s="112">
        <v>49</v>
      </c>
      <c r="H54" s="261"/>
      <c r="I54" s="103"/>
      <c r="J54" s="104">
        <f t="shared" si="26"/>
        <v>0</v>
      </c>
      <c r="K54" s="104">
        <f t="shared" si="27"/>
        <v>0</v>
      </c>
      <c r="L54" s="103">
        <v>8</v>
      </c>
      <c r="M54" s="104">
        <f t="shared" si="28"/>
        <v>94.08</v>
      </c>
      <c r="N54" s="104">
        <f t="shared" si="29"/>
        <v>196</v>
      </c>
      <c r="O54" s="103">
        <v>5</v>
      </c>
      <c r="P54" s="104">
        <f t="shared" si="30"/>
        <v>58.8</v>
      </c>
      <c r="Q54" s="104">
        <f t="shared" si="31"/>
        <v>122.5</v>
      </c>
      <c r="R54" s="103">
        <v>7</v>
      </c>
      <c r="S54" s="104">
        <f t="shared" si="32"/>
        <v>82.32</v>
      </c>
      <c r="T54" s="104">
        <f t="shared" si="33"/>
        <v>171.5</v>
      </c>
      <c r="U54" s="103">
        <v>3</v>
      </c>
      <c r="V54" s="104">
        <f t="shared" si="34"/>
        <v>35.28</v>
      </c>
      <c r="W54" s="104">
        <f t="shared" si="36"/>
        <v>73.5</v>
      </c>
      <c r="X54" s="103">
        <v>3</v>
      </c>
      <c r="Y54" s="104">
        <f t="shared" si="35"/>
        <v>35.28</v>
      </c>
      <c r="Z54" s="104">
        <f t="shared" si="37"/>
        <v>73.5</v>
      </c>
      <c r="AA54" s="104">
        <v>1</v>
      </c>
      <c r="AB54" s="289">
        <f t="shared" si="20"/>
        <v>11.76</v>
      </c>
      <c r="AC54" s="289">
        <f t="shared" si="21"/>
        <v>24.5</v>
      </c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268"/>
      <c r="AT54" s="289">
        <f t="shared" si="22"/>
        <v>6</v>
      </c>
      <c r="AU54" s="289">
        <v>3</v>
      </c>
      <c r="AV54" s="268"/>
      <c r="AW54" s="52">
        <f t="shared" si="23"/>
        <v>27</v>
      </c>
      <c r="AX54" s="104">
        <f t="shared" si="12"/>
        <v>317.52</v>
      </c>
      <c r="AY54" s="106">
        <f t="shared" si="13"/>
        <v>661.5</v>
      </c>
      <c r="AZ54" s="42">
        <f t="shared" si="24"/>
        <v>0.15789473684210525</v>
      </c>
      <c r="BA54" s="37">
        <f t="shared" si="25"/>
        <v>4.7368421052631575</v>
      </c>
      <c r="BB54" s="63">
        <f t="shared" si="14"/>
        <v>116.05263157894736</v>
      </c>
      <c r="BC54" s="103">
        <v>18</v>
      </c>
      <c r="BD54" s="37">
        <f t="shared" si="15"/>
        <v>441</v>
      </c>
      <c r="BE54" s="37">
        <f t="shared" si="16"/>
        <v>114</v>
      </c>
      <c r="BF54" s="37">
        <f t="shared" si="17"/>
        <v>16.285714285714285</v>
      </c>
      <c r="BG54" s="52">
        <f t="shared" si="18"/>
        <v>3.8</v>
      </c>
      <c r="BH54" s="35">
        <f t="shared" si="19"/>
        <v>43788</v>
      </c>
    </row>
    <row r="55" spans="1:60" x14ac:dyDescent="0.25">
      <c r="A55" s="119"/>
      <c r="B55" s="111">
        <v>734941</v>
      </c>
      <c r="C55" s="100" t="s">
        <v>126</v>
      </c>
      <c r="D55" s="100" t="s">
        <v>430</v>
      </c>
      <c r="E55" s="101">
        <v>22.190000000000005</v>
      </c>
      <c r="F55" s="101">
        <v>44.5</v>
      </c>
      <c r="G55" s="112">
        <v>89</v>
      </c>
      <c r="H55" s="261"/>
      <c r="I55" s="103"/>
      <c r="J55" s="104">
        <f t="shared" si="26"/>
        <v>0</v>
      </c>
      <c r="K55" s="104">
        <f t="shared" si="27"/>
        <v>0</v>
      </c>
      <c r="L55" s="103">
        <v>2</v>
      </c>
      <c r="M55" s="104">
        <f t="shared" si="28"/>
        <v>44.38000000000001</v>
      </c>
      <c r="N55" s="104">
        <f t="shared" si="29"/>
        <v>89</v>
      </c>
      <c r="O55" s="103">
        <v>4</v>
      </c>
      <c r="P55" s="104">
        <f t="shared" si="30"/>
        <v>88.760000000000019</v>
      </c>
      <c r="Q55" s="104">
        <f t="shared" si="31"/>
        <v>178</v>
      </c>
      <c r="R55" s="103">
        <v>5</v>
      </c>
      <c r="S55" s="104">
        <f t="shared" si="32"/>
        <v>110.95000000000002</v>
      </c>
      <c r="T55" s="104">
        <f t="shared" si="33"/>
        <v>222.5</v>
      </c>
      <c r="U55" s="103">
        <v>1</v>
      </c>
      <c r="V55" s="104">
        <f t="shared" si="34"/>
        <v>22.190000000000005</v>
      </c>
      <c r="W55" s="104">
        <f t="shared" si="36"/>
        <v>44.5</v>
      </c>
      <c r="X55" s="103">
        <v>0</v>
      </c>
      <c r="Y55" s="104">
        <f t="shared" si="35"/>
        <v>0</v>
      </c>
      <c r="Z55" s="104">
        <f t="shared" si="37"/>
        <v>0</v>
      </c>
      <c r="AA55" s="104">
        <v>0</v>
      </c>
      <c r="AB55" s="289">
        <f t="shared" si="20"/>
        <v>0</v>
      </c>
      <c r="AC55" s="289">
        <f t="shared" si="21"/>
        <v>0</v>
      </c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268"/>
      <c r="AT55" s="289">
        <f t="shared" si="22"/>
        <v>6</v>
      </c>
      <c r="AU55" s="289">
        <v>3</v>
      </c>
      <c r="AV55" s="268"/>
      <c r="AW55" s="52">
        <f t="shared" si="23"/>
        <v>12</v>
      </c>
      <c r="AX55" s="104">
        <f t="shared" si="12"/>
        <v>266.28000000000009</v>
      </c>
      <c r="AY55" s="106">
        <f t="shared" si="13"/>
        <v>534</v>
      </c>
      <c r="AZ55" s="42">
        <f t="shared" si="24"/>
        <v>7.0175438596491224E-2</v>
      </c>
      <c r="BA55" s="37">
        <f t="shared" si="25"/>
        <v>2.1052631578947367</v>
      </c>
      <c r="BB55" s="63">
        <f t="shared" si="14"/>
        <v>93.68421052631578</v>
      </c>
      <c r="BC55" s="103">
        <v>3</v>
      </c>
      <c r="BD55" s="37">
        <f t="shared" si="15"/>
        <v>133.5</v>
      </c>
      <c r="BE55" s="37">
        <f t="shared" si="16"/>
        <v>42.75</v>
      </c>
      <c r="BF55" s="37">
        <f t="shared" si="17"/>
        <v>6.1071428571428568</v>
      </c>
      <c r="BG55" s="52">
        <f t="shared" si="18"/>
        <v>1.425</v>
      </c>
      <c r="BH55" s="35">
        <f t="shared" si="19"/>
        <v>43716.75</v>
      </c>
    </row>
    <row r="56" spans="1:60" x14ac:dyDescent="0.25">
      <c r="A56" s="119"/>
      <c r="B56" s="111">
        <v>734942</v>
      </c>
      <c r="C56" s="100" t="s">
        <v>127</v>
      </c>
      <c r="D56" s="100" t="s">
        <v>431</v>
      </c>
      <c r="E56" s="101">
        <v>7.4611494252873589</v>
      </c>
      <c r="F56" s="101">
        <v>24.5</v>
      </c>
      <c r="G56" s="112">
        <v>49</v>
      </c>
      <c r="H56" s="261"/>
      <c r="I56" s="103"/>
      <c r="J56" s="104">
        <f t="shared" si="26"/>
        <v>0</v>
      </c>
      <c r="K56" s="104">
        <f t="shared" si="27"/>
        <v>0</v>
      </c>
      <c r="L56" s="103">
        <v>8</v>
      </c>
      <c r="M56" s="104">
        <f t="shared" si="28"/>
        <v>59.689195402298871</v>
      </c>
      <c r="N56" s="104">
        <f t="shared" si="29"/>
        <v>196</v>
      </c>
      <c r="O56" s="103">
        <v>1</v>
      </c>
      <c r="P56" s="104">
        <f t="shared" si="30"/>
        <v>7.4611494252873589</v>
      </c>
      <c r="Q56" s="104">
        <f t="shared" si="31"/>
        <v>24.5</v>
      </c>
      <c r="R56" s="103">
        <v>4</v>
      </c>
      <c r="S56" s="104">
        <f t="shared" si="32"/>
        <v>29.844597701149436</v>
      </c>
      <c r="T56" s="104">
        <f t="shared" si="33"/>
        <v>98</v>
      </c>
      <c r="U56" s="103">
        <v>2</v>
      </c>
      <c r="V56" s="104">
        <f t="shared" si="34"/>
        <v>14.922298850574718</v>
      </c>
      <c r="W56" s="104">
        <f t="shared" si="36"/>
        <v>49</v>
      </c>
      <c r="X56" s="103">
        <v>5</v>
      </c>
      <c r="Y56" s="104">
        <f t="shared" si="35"/>
        <v>37.305747126436792</v>
      </c>
      <c r="Z56" s="104">
        <f t="shared" si="37"/>
        <v>122.5</v>
      </c>
      <c r="AA56" s="104">
        <v>0</v>
      </c>
      <c r="AB56" s="289">
        <f t="shared" si="20"/>
        <v>0</v>
      </c>
      <c r="AC56" s="289">
        <f t="shared" si="21"/>
        <v>0</v>
      </c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268"/>
      <c r="AT56" s="289">
        <f t="shared" si="22"/>
        <v>6</v>
      </c>
      <c r="AU56" s="289">
        <v>3</v>
      </c>
      <c r="AV56" s="268"/>
      <c r="AW56" s="52">
        <f t="shared" si="23"/>
        <v>20</v>
      </c>
      <c r="AX56" s="104">
        <f t="shared" si="12"/>
        <v>149.22298850574717</v>
      </c>
      <c r="AY56" s="106">
        <f t="shared" si="13"/>
        <v>490</v>
      </c>
      <c r="AZ56" s="42">
        <f t="shared" si="24"/>
        <v>0.11695906432748537</v>
      </c>
      <c r="BA56" s="37">
        <f t="shared" si="25"/>
        <v>3.5087719298245612</v>
      </c>
      <c r="BB56" s="63">
        <f t="shared" si="14"/>
        <v>85.964912280701753</v>
      </c>
      <c r="BC56" s="103">
        <v>16</v>
      </c>
      <c r="BD56" s="37">
        <f t="shared" si="15"/>
        <v>392</v>
      </c>
      <c r="BE56" s="37">
        <f t="shared" si="16"/>
        <v>136.80000000000001</v>
      </c>
      <c r="BF56" s="37">
        <f t="shared" si="17"/>
        <v>19.542857142857144</v>
      </c>
      <c r="BG56" s="52">
        <f t="shared" si="18"/>
        <v>4.5600000000000005</v>
      </c>
      <c r="BH56" s="35">
        <f t="shared" si="19"/>
        <v>43810.8</v>
      </c>
    </row>
    <row r="57" spans="1:60" x14ac:dyDescent="0.25">
      <c r="A57" s="119"/>
      <c r="B57" s="111">
        <v>734943</v>
      </c>
      <c r="C57" s="100" t="s">
        <v>128</v>
      </c>
      <c r="D57" s="100" t="s">
        <v>432</v>
      </c>
      <c r="E57" s="101">
        <v>7.6100000000000083</v>
      </c>
      <c r="F57" s="101">
        <v>24.5</v>
      </c>
      <c r="G57" s="112">
        <v>49</v>
      </c>
      <c r="H57" s="261"/>
      <c r="I57" s="103"/>
      <c r="J57" s="104">
        <f t="shared" si="26"/>
        <v>0</v>
      </c>
      <c r="K57" s="104">
        <f t="shared" si="27"/>
        <v>0</v>
      </c>
      <c r="L57" s="103">
        <v>8</v>
      </c>
      <c r="M57" s="104">
        <f t="shared" si="28"/>
        <v>60.880000000000067</v>
      </c>
      <c r="N57" s="104">
        <f t="shared" si="29"/>
        <v>196</v>
      </c>
      <c r="O57" s="103">
        <v>7</v>
      </c>
      <c r="P57" s="104">
        <f t="shared" si="30"/>
        <v>53.27000000000006</v>
      </c>
      <c r="Q57" s="104">
        <f t="shared" si="31"/>
        <v>171.5</v>
      </c>
      <c r="R57" s="103">
        <v>7</v>
      </c>
      <c r="S57" s="104">
        <f t="shared" si="32"/>
        <v>53.27000000000006</v>
      </c>
      <c r="T57" s="104">
        <f t="shared" si="33"/>
        <v>171.5</v>
      </c>
      <c r="U57" s="103">
        <v>10</v>
      </c>
      <c r="V57" s="104">
        <f t="shared" si="34"/>
        <v>76.10000000000008</v>
      </c>
      <c r="W57" s="104">
        <f t="shared" si="36"/>
        <v>245</v>
      </c>
      <c r="X57" s="103">
        <v>1</v>
      </c>
      <c r="Y57" s="104">
        <f t="shared" si="35"/>
        <v>7.6100000000000083</v>
      </c>
      <c r="Z57" s="104">
        <f t="shared" si="37"/>
        <v>24.5</v>
      </c>
      <c r="AA57" s="104">
        <v>5</v>
      </c>
      <c r="AB57" s="289">
        <f t="shared" si="20"/>
        <v>38.05000000000004</v>
      </c>
      <c r="AC57" s="289">
        <f t="shared" si="21"/>
        <v>122.5</v>
      </c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268"/>
      <c r="AT57" s="289">
        <f t="shared" si="22"/>
        <v>6</v>
      </c>
      <c r="AU57" s="289">
        <v>3</v>
      </c>
      <c r="AV57" s="268"/>
      <c r="AW57" s="52">
        <f t="shared" si="23"/>
        <v>38</v>
      </c>
      <c r="AX57" s="104">
        <f t="shared" si="12"/>
        <v>289.18000000000029</v>
      </c>
      <c r="AY57" s="106">
        <f t="shared" si="13"/>
        <v>931</v>
      </c>
      <c r="AZ57" s="42">
        <f t="shared" si="24"/>
        <v>0.22222222222222221</v>
      </c>
      <c r="BA57" s="37">
        <f t="shared" si="25"/>
        <v>6.6666666666666661</v>
      </c>
      <c r="BB57" s="63">
        <f t="shared" si="14"/>
        <v>163.33333333333331</v>
      </c>
      <c r="BC57" s="103">
        <v>5</v>
      </c>
      <c r="BD57" s="37">
        <f t="shared" si="15"/>
        <v>122.5</v>
      </c>
      <c r="BE57" s="37">
        <f t="shared" si="16"/>
        <v>22.5</v>
      </c>
      <c r="BF57" s="37">
        <f t="shared" si="17"/>
        <v>3.2142857142857144</v>
      </c>
      <c r="BG57" s="52">
        <f t="shared" si="18"/>
        <v>0.75</v>
      </c>
      <c r="BH57" s="35">
        <f t="shared" si="19"/>
        <v>43696.5</v>
      </c>
    </row>
    <row r="58" spans="1:60" x14ac:dyDescent="0.25">
      <c r="A58" s="119"/>
      <c r="B58" s="111">
        <v>734944</v>
      </c>
      <c r="C58" s="100" t="s">
        <v>129</v>
      </c>
      <c r="D58" s="100" t="s">
        <v>433</v>
      </c>
      <c r="E58" s="101">
        <v>7.6100000000000083</v>
      </c>
      <c r="F58" s="101">
        <v>24.5</v>
      </c>
      <c r="G58" s="112">
        <v>49</v>
      </c>
      <c r="H58" s="261"/>
      <c r="I58" s="103"/>
      <c r="J58" s="104">
        <f t="shared" si="26"/>
        <v>0</v>
      </c>
      <c r="K58" s="104">
        <f t="shared" si="27"/>
        <v>0</v>
      </c>
      <c r="L58" s="103">
        <v>8</v>
      </c>
      <c r="M58" s="104">
        <f t="shared" si="28"/>
        <v>60.880000000000067</v>
      </c>
      <c r="N58" s="104">
        <f t="shared" si="29"/>
        <v>196</v>
      </c>
      <c r="O58" s="103">
        <v>2</v>
      </c>
      <c r="P58" s="104">
        <f t="shared" si="30"/>
        <v>15.220000000000017</v>
      </c>
      <c r="Q58" s="104">
        <f t="shared" si="31"/>
        <v>49</v>
      </c>
      <c r="R58" s="103">
        <v>5</v>
      </c>
      <c r="S58" s="104">
        <f t="shared" si="32"/>
        <v>38.05000000000004</v>
      </c>
      <c r="T58" s="104">
        <f t="shared" si="33"/>
        <v>122.5</v>
      </c>
      <c r="U58" s="103">
        <v>4</v>
      </c>
      <c r="V58" s="104">
        <f t="shared" si="34"/>
        <v>30.440000000000033</v>
      </c>
      <c r="W58" s="104">
        <f t="shared" si="36"/>
        <v>98</v>
      </c>
      <c r="X58" s="103">
        <v>4</v>
      </c>
      <c r="Y58" s="104">
        <f t="shared" si="35"/>
        <v>30.440000000000033</v>
      </c>
      <c r="Z58" s="104">
        <f t="shared" si="37"/>
        <v>98</v>
      </c>
      <c r="AA58" s="104">
        <v>3</v>
      </c>
      <c r="AB58" s="289">
        <f t="shared" si="20"/>
        <v>22.830000000000027</v>
      </c>
      <c r="AC58" s="289">
        <f t="shared" si="21"/>
        <v>73.5</v>
      </c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268"/>
      <c r="AT58" s="289">
        <f t="shared" si="22"/>
        <v>6</v>
      </c>
      <c r="AU58" s="289">
        <v>3</v>
      </c>
      <c r="AV58" s="268"/>
      <c r="AW58" s="52">
        <f t="shared" si="23"/>
        <v>26</v>
      </c>
      <c r="AX58" s="104">
        <f t="shared" si="12"/>
        <v>197.86000000000021</v>
      </c>
      <c r="AY58" s="106">
        <f t="shared" si="13"/>
        <v>637</v>
      </c>
      <c r="AZ58" s="42">
        <f t="shared" si="24"/>
        <v>0.15204678362573099</v>
      </c>
      <c r="BA58" s="37">
        <f t="shared" si="25"/>
        <v>4.5614035087719298</v>
      </c>
      <c r="BB58" s="63">
        <f t="shared" si="14"/>
        <v>111.75438596491227</v>
      </c>
      <c r="BC58" s="103">
        <v>28</v>
      </c>
      <c r="BD58" s="37">
        <f t="shared" si="15"/>
        <v>686</v>
      </c>
      <c r="BE58" s="37">
        <f t="shared" si="16"/>
        <v>184.15384615384616</v>
      </c>
      <c r="BF58" s="37">
        <f t="shared" si="17"/>
        <v>26.30769230769231</v>
      </c>
      <c r="BG58" s="52">
        <f t="shared" si="18"/>
        <v>6.1384615384615389</v>
      </c>
      <c r="BH58" s="35">
        <f t="shared" si="19"/>
        <v>43858.153846153844</v>
      </c>
    </row>
    <row r="59" spans="1:60" x14ac:dyDescent="0.25">
      <c r="A59" s="119"/>
      <c r="B59" s="111">
        <v>734948</v>
      </c>
      <c r="C59" s="100" t="s">
        <v>132</v>
      </c>
      <c r="D59" s="100" t="s">
        <v>436</v>
      </c>
      <c r="E59" s="101">
        <v>24.140000000000008</v>
      </c>
      <c r="F59" s="101">
        <v>54.5</v>
      </c>
      <c r="G59" s="112">
        <v>109</v>
      </c>
      <c r="H59" s="261"/>
      <c r="I59" s="103"/>
      <c r="J59" s="104">
        <f t="shared" si="26"/>
        <v>0</v>
      </c>
      <c r="K59" s="104">
        <f t="shared" si="27"/>
        <v>0</v>
      </c>
      <c r="L59" s="103">
        <v>0</v>
      </c>
      <c r="M59" s="104">
        <f t="shared" si="28"/>
        <v>0</v>
      </c>
      <c r="N59" s="104">
        <f t="shared" si="29"/>
        <v>0</v>
      </c>
      <c r="O59" s="103">
        <v>0</v>
      </c>
      <c r="P59" s="104">
        <f t="shared" si="30"/>
        <v>0</v>
      </c>
      <c r="Q59" s="104">
        <f t="shared" si="31"/>
        <v>0</v>
      </c>
      <c r="R59" s="103">
        <v>0</v>
      </c>
      <c r="S59" s="104">
        <f t="shared" si="32"/>
        <v>0</v>
      </c>
      <c r="T59" s="104">
        <f t="shared" si="33"/>
        <v>0</v>
      </c>
      <c r="U59" s="103">
        <v>0</v>
      </c>
      <c r="V59" s="104">
        <f t="shared" si="34"/>
        <v>0</v>
      </c>
      <c r="W59" s="104">
        <f t="shared" si="36"/>
        <v>0</v>
      </c>
      <c r="X59" s="103">
        <v>0</v>
      </c>
      <c r="Y59" s="104">
        <f t="shared" si="35"/>
        <v>0</v>
      </c>
      <c r="Z59" s="104">
        <f t="shared" si="37"/>
        <v>0</v>
      </c>
      <c r="AA59" s="104">
        <v>0</v>
      </c>
      <c r="AB59" s="289">
        <f t="shared" si="20"/>
        <v>0</v>
      </c>
      <c r="AC59" s="289">
        <f t="shared" si="21"/>
        <v>0</v>
      </c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268"/>
      <c r="AT59" s="289">
        <f t="shared" si="22"/>
        <v>6</v>
      </c>
      <c r="AU59" s="289">
        <v>3</v>
      </c>
      <c r="AV59" s="268"/>
      <c r="AW59" s="52">
        <f t="shared" si="23"/>
        <v>0</v>
      </c>
      <c r="AX59" s="104">
        <f t="shared" si="12"/>
        <v>0</v>
      </c>
      <c r="AY59" s="106">
        <f t="shared" si="13"/>
        <v>0</v>
      </c>
      <c r="AZ59" s="42">
        <f t="shared" si="24"/>
        <v>0</v>
      </c>
      <c r="BA59" s="37">
        <f t="shared" si="25"/>
        <v>0</v>
      </c>
      <c r="BB59" s="63">
        <f t="shared" si="14"/>
        <v>0</v>
      </c>
      <c r="BC59" s="103">
        <v>0</v>
      </c>
      <c r="BD59" s="37">
        <f t="shared" si="15"/>
        <v>0</v>
      </c>
      <c r="BE59" s="37" t="str">
        <f t="shared" si="16"/>
        <v>-</v>
      </c>
      <c r="BF59" s="37" t="str">
        <f t="shared" si="17"/>
        <v>-</v>
      </c>
      <c r="BG59" s="52" t="str">
        <f t="shared" si="18"/>
        <v>-</v>
      </c>
      <c r="BH59" s="35" t="str">
        <f t="shared" si="19"/>
        <v>-</v>
      </c>
    </row>
    <row r="60" spans="1:60" x14ac:dyDescent="0.25">
      <c r="A60" s="119"/>
      <c r="B60" s="111">
        <v>738078</v>
      </c>
      <c r="C60" s="100" t="s">
        <v>152</v>
      </c>
      <c r="D60" s="100" t="s">
        <v>455</v>
      </c>
      <c r="E60" s="101">
        <v>9.509999999999998</v>
      </c>
      <c r="F60" s="101">
        <v>24.5</v>
      </c>
      <c r="G60" s="112">
        <v>49</v>
      </c>
      <c r="H60" s="261"/>
      <c r="I60" s="103"/>
      <c r="J60" s="104">
        <f t="shared" si="26"/>
        <v>0</v>
      </c>
      <c r="K60" s="104">
        <f t="shared" si="27"/>
        <v>0</v>
      </c>
      <c r="L60" s="103">
        <v>11</v>
      </c>
      <c r="M60" s="104">
        <f t="shared" si="28"/>
        <v>104.60999999999999</v>
      </c>
      <c r="N60" s="104">
        <f t="shared" si="29"/>
        <v>269.5</v>
      </c>
      <c r="O60" s="103">
        <v>16</v>
      </c>
      <c r="P60" s="104">
        <f t="shared" si="30"/>
        <v>152.15999999999997</v>
      </c>
      <c r="Q60" s="104">
        <f t="shared" si="31"/>
        <v>392</v>
      </c>
      <c r="R60" s="103">
        <v>10</v>
      </c>
      <c r="S60" s="104">
        <f t="shared" si="32"/>
        <v>95.09999999999998</v>
      </c>
      <c r="T60" s="104">
        <f t="shared" si="33"/>
        <v>245</v>
      </c>
      <c r="U60" s="103">
        <v>20</v>
      </c>
      <c r="V60" s="104">
        <f t="shared" si="34"/>
        <v>190.19999999999996</v>
      </c>
      <c r="W60" s="104">
        <f t="shared" si="36"/>
        <v>490</v>
      </c>
      <c r="X60" s="103">
        <v>10</v>
      </c>
      <c r="Y60" s="104">
        <f t="shared" si="35"/>
        <v>95.09999999999998</v>
      </c>
      <c r="Z60" s="104">
        <f t="shared" si="37"/>
        <v>245</v>
      </c>
      <c r="AA60" s="104">
        <v>13</v>
      </c>
      <c r="AB60" s="289">
        <f t="shared" si="20"/>
        <v>123.62999999999997</v>
      </c>
      <c r="AC60" s="289">
        <f t="shared" si="21"/>
        <v>318.5</v>
      </c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268"/>
      <c r="AT60" s="289">
        <f t="shared" si="22"/>
        <v>6</v>
      </c>
      <c r="AU60" s="289">
        <v>3</v>
      </c>
      <c r="AV60" s="268"/>
      <c r="AW60" s="52">
        <f t="shared" si="23"/>
        <v>80</v>
      </c>
      <c r="AX60" s="104">
        <f t="shared" si="12"/>
        <v>760.79999999999984</v>
      </c>
      <c r="AY60" s="106">
        <f t="shared" si="13"/>
        <v>1960</v>
      </c>
      <c r="AZ60" s="42">
        <f t="shared" si="24"/>
        <v>0.46783625730994149</v>
      </c>
      <c r="BA60" s="37">
        <f t="shared" si="25"/>
        <v>14.035087719298245</v>
      </c>
      <c r="BB60" s="63">
        <f t="shared" si="14"/>
        <v>343.85964912280701</v>
      </c>
      <c r="BC60" s="103">
        <v>26</v>
      </c>
      <c r="BD60" s="37">
        <f t="shared" si="15"/>
        <v>637</v>
      </c>
      <c r="BE60" s="37">
        <f t="shared" si="16"/>
        <v>55.575000000000003</v>
      </c>
      <c r="BF60" s="37">
        <f t="shared" si="17"/>
        <v>7.9392857142857149</v>
      </c>
      <c r="BG60" s="52">
        <f t="shared" si="18"/>
        <v>1.8525</v>
      </c>
      <c r="BH60" s="35">
        <f t="shared" si="19"/>
        <v>43729.574999999997</v>
      </c>
    </row>
    <row r="61" spans="1:60" x14ac:dyDescent="0.25">
      <c r="A61" s="119"/>
      <c r="B61" s="111">
        <v>739727</v>
      </c>
      <c r="C61" s="116" t="s">
        <v>156</v>
      </c>
      <c r="D61" s="116" t="s">
        <v>459</v>
      </c>
      <c r="E61" s="101">
        <v>17.329999999999998</v>
      </c>
      <c r="F61" s="101">
        <v>49.5</v>
      </c>
      <c r="G61" s="112">
        <v>99</v>
      </c>
      <c r="H61" s="261"/>
      <c r="I61" s="103"/>
      <c r="J61" s="104">
        <f t="shared" si="26"/>
        <v>0</v>
      </c>
      <c r="K61" s="104">
        <f t="shared" si="27"/>
        <v>0</v>
      </c>
      <c r="L61" s="103">
        <v>10</v>
      </c>
      <c r="M61" s="104">
        <f t="shared" si="28"/>
        <v>173.29999999999998</v>
      </c>
      <c r="N61" s="104">
        <f t="shared" si="29"/>
        <v>495</v>
      </c>
      <c r="O61" s="103">
        <v>17</v>
      </c>
      <c r="P61" s="104">
        <f t="shared" si="30"/>
        <v>294.60999999999996</v>
      </c>
      <c r="Q61" s="104">
        <f t="shared" si="31"/>
        <v>841.5</v>
      </c>
      <c r="R61" s="103">
        <v>17</v>
      </c>
      <c r="S61" s="104">
        <f t="shared" si="32"/>
        <v>294.60999999999996</v>
      </c>
      <c r="T61" s="104">
        <f t="shared" si="33"/>
        <v>841.5</v>
      </c>
      <c r="U61" s="103">
        <v>6</v>
      </c>
      <c r="V61" s="104">
        <f t="shared" si="34"/>
        <v>103.97999999999999</v>
      </c>
      <c r="W61" s="104">
        <f t="shared" si="36"/>
        <v>297</v>
      </c>
      <c r="X61" s="103">
        <v>7</v>
      </c>
      <c r="Y61" s="104">
        <f t="shared" si="35"/>
        <v>121.30999999999999</v>
      </c>
      <c r="Z61" s="104">
        <f t="shared" si="37"/>
        <v>346.5</v>
      </c>
      <c r="AA61" s="104">
        <v>6</v>
      </c>
      <c r="AB61" s="289">
        <f t="shared" si="20"/>
        <v>103.97999999999999</v>
      </c>
      <c r="AC61" s="289">
        <f t="shared" si="21"/>
        <v>297</v>
      </c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268"/>
      <c r="AT61" s="289">
        <f t="shared" si="22"/>
        <v>6</v>
      </c>
      <c r="AU61" s="289">
        <v>3</v>
      </c>
      <c r="AV61" s="268"/>
      <c r="AW61" s="52">
        <f t="shared" si="23"/>
        <v>63</v>
      </c>
      <c r="AX61" s="104">
        <f t="shared" si="12"/>
        <v>1091.79</v>
      </c>
      <c r="AY61" s="106">
        <f t="shared" si="13"/>
        <v>3118.5</v>
      </c>
      <c r="AZ61" s="42">
        <f t="shared" si="24"/>
        <v>0.36842105263157893</v>
      </c>
      <c r="BA61" s="37">
        <f t="shared" si="25"/>
        <v>11.052631578947368</v>
      </c>
      <c r="BB61" s="63">
        <f t="shared" si="14"/>
        <v>547.10526315789468</v>
      </c>
      <c r="BC61" s="103">
        <v>12</v>
      </c>
      <c r="BD61" s="37">
        <f t="shared" si="15"/>
        <v>594</v>
      </c>
      <c r="BE61" s="37">
        <f t="shared" si="16"/>
        <v>32.571428571428577</v>
      </c>
      <c r="BF61" s="37">
        <f t="shared" si="17"/>
        <v>4.6530612244897966</v>
      </c>
      <c r="BG61" s="52">
        <f t="shared" si="18"/>
        <v>1.0857142857142859</v>
      </c>
      <c r="BH61" s="35">
        <f t="shared" si="19"/>
        <v>43706.571428571428</v>
      </c>
    </row>
    <row r="62" spans="1:60" x14ac:dyDescent="0.25">
      <c r="A62" s="119"/>
      <c r="B62" s="111">
        <v>739728</v>
      </c>
      <c r="C62" s="100" t="s">
        <v>157</v>
      </c>
      <c r="D62" s="100" t="s">
        <v>460</v>
      </c>
      <c r="E62" s="101">
        <v>17.329999999999998</v>
      </c>
      <c r="F62" s="101">
        <v>49.5</v>
      </c>
      <c r="G62" s="112">
        <v>99</v>
      </c>
      <c r="H62" s="261"/>
      <c r="I62" s="103"/>
      <c r="J62" s="104">
        <f t="shared" si="26"/>
        <v>0</v>
      </c>
      <c r="K62" s="104">
        <f t="shared" si="27"/>
        <v>0</v>
      </c>
      <c r="L62" s="103">
        <v>6</v>
      </c>
      <c r="M62" s="104">
        <f t="shared" si="28"/>
        <v>103.97999999999999</v>
      </c>
      <c r="N62" s="104">
        <f t="shared" si="29"/>
        <v>297</v>
      </c>
      <c r="O62" s="103">
        <v>8</v>
      </c>
      <c r="P62" s="104">
        <f t="shared" si="30"/>
        <v>138.63999999999999</v>
      </c>
      <c r="Q62" s="104">
        <f t="shared" si="31"/>
        <v>396</v>
      </c>
      <c r="R62" s="103">
        <v>6</v>
      </c>
      <c r="S62" s="104">
        <f t="shared" si="32"/>
        <v>103.97999999999999</v>
      </c>
      <c r="T62" s="104">
        <f t="shared" si="33"/>
        <v>297</v>
      </c>
      <c r="U62" s="103">
        <v>2</v>
      </c>
      <c r="V62" s="104">
        <f t="shared" si="34"/>
        <v>34.659999999999997</v>
      </c>
      <c r="W62" s="104">
        <f t="shared" si="36"/>
        <v>99</v>
      </c>
      <c r="X62" s="103">
        <v>3</v>
      </c>
      <c r="Y62" s="104">
        <f t="shared" si="35"/>
        <v>51.989999999999995</v>
      </c>
      <c r="Z62" s="104">
        <f t="shared" si="37"/>
        <v>148.5</v>
      </c>
      <c r="AA62" s="104">
        <v>4</v>
      </c>
      <c r="AB62" s="289">
        <f t="shared" si="20"/>
        <v>69.319999999999993</v>
      </c>
      <c r="AC62" s="289">
        <f t="shared" si="21"/>
        <v>198</v>
      </c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268"/>
      <c r="AT62" s="289">
        <f t="shared" si="22"/>
        <v>6</v>
      </c>
      <c r="AU62" s="289">
        <v>3</v>
      </c>
      <c r="AV62" s="268"/>
      <c r="AW62" s="52">
        <f t="shared" si="23"/>
        <v>29</v>
      </c>
      <c r="AX62" s="104">
        <f t="shared" si="12"/>
        <v>502.56999999999994</v>
      </c>
      <c r="AY62" s="106">
        <f t="shared" si="13"/>
        <v>1435.5</v>
      </c>
      <c r="AZ62" s="42">
        <f t="shared" si="24"/>
        <v>0.16959064327485379</v>
      </c>
      <c r="BA62" s="37">
        <f t="shared" si="25"/>
        <v>5.0877192982456139</v>
      </c>
      <c r="BB62" s="63">
        <f t="shared" si="14"/>
        <v>251.84210526315789</v>
      </c>
      <c r="BC62" s="103">
        <v>9</v>
      </c>
      <c r="BD62" s="37">
        <f t="shared" si="15"/>
        <v>445.5</v>
      </c>
      <c r="BE62" s="37">
        <f t="shared" si="16"/>
        <v>53.068965517241381</v>
      </c>
      <c r="BF62" s="37">
        <f t="shared" si="17"/>
        <v>7.5812807881773399</v>
      </c>
      <c r="BG62" s="52">
        <f t="shared" si="18"/>
        <v>1.7689655172413794</v>
      </c>
      <c r="BH62" s="35">
        <f t="shared" si="19"/>
        <v>43727.068965517239</v>
      </c>
    </row>
    <row r="63" spans="1:60" x14ac:dyDescent="0.25">
      <c r="A63" s="119"/>
      <c r="B63" s="111">
        <v>742248</v>
      </c>
      <c r="C63" s="100" t="s">
        <v>161</v>
      </c>
      <c r="D63" s="100" t="s">
        <v>464</v>
      </c>
      <c r="E63" s="101">
        <v>9.3133662145499425</v>
      </c>
      <c r="F63" s="101">
        <v>24.5</v>
      </c>
      <c r="G63" s="112">
        <v>49</v>
      </c>
      <c r="H63" s="261"/>
      <c r="I63" s="103"/>
      <c r="J63" s="104">
        <f t="shared" si="26"/>
        <v>0</v>
      </c>
      <c r="K63" s="104">
        <f t="shared" si="27"/>
        <v>0</v>
      </c>
      <c r="L63" s="103">
        <v>17</v>
      </c>
      <c r="M63" s="104">
        <f t="shared" si="28"/>
        <v>158.32722564734902</v>
      </c>
      <c r="N63" s="104">
        <f t="shared" si="29"/>
        <v>416.5</v>
      </c>
      <c r="O63" s="103">
        <v>26</v>
      </c>
      <c r="P63" s="104">
        <f t="shared" si="30"/>
        <v>242.14752157829849</v>
      </c>
      <c r="Q63" s="104">
        <f t="shared" si="31"/>
        <v>637</v>
      </c>
      <c r="R63" s="103">
        <v>14</v>
      </c>
      <c r="S63" s="104">
        <f t="shared" si="32"/>
        <v>130.38712700369919</v>
      </c>
      <c r="T63" s="104">
        <f t="shared" si="33"/>
        <v>343</v>
      </c>
      <c r="U63" s="103">
        <v>19</v>
      </c>
      <c r="V63" s="104">
        <f t="shared" si="34"/>
        <v>176.95395807644891</v>
      </c>
      <c r="W63" s="104">
        <f t="shared" si="36"/>
        <v>465.5</v>
      </c>
      <c r="X63" s="103">
        <v>26</v>
      </c>
      <c r="Y63" s="104">
        <f t="shared" si="35"/>
        <v>242.14752157829849</v>
      </c>
      <c r="Z63" s="104">
        <f t="shared" si="37"/>
        <v>637</v>
      </c>
      <c r="AA63" s="104">
        <v>9</v>
      </c>
      <c r="AB63" s="289">
        <f t="shared" si="20"/>
        <v>83.820295930949484</v>
      </c>
      <c r="AC63" s="289">
        <f t="shared" si="21"/>
        <v>220.5</v>
      </c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268"/>
      <c r="AT63" s="289">
        <f t="shared" si="22"/>
        <v>6</v>
      </c>
      <c r="AU63" s="289">
        <v>3</v>
      </c>
      <c r="AV63" s="268"/>
      <c r="AW63" s="52">
        <f t="shared" si="23"/>
        <v>111</v>
      </c>
      <c r="AX63" s="104">
        <f t="shared" si="12"/>
        <v>1033.7836498150436</v>
      </c>
      <c r="AY63" s="106">
        <f t="shared" si="13"/>
        <v>2719.5</v>
      </c>
      <c r="AZ63" s="42">
        <f t="shared" si="24"/>
        <v>0.64912280701754388</v>
      </c>
      <c r="BA63" s="37">
        <f t="shared" si="25"/>
        <v>19.473684210526315</v>
      </c>
      <c r="BB63" s="63">
        <f t="shared" si="14"/>
        <v>477.10526315789474</v>
      </c>
      <c r="BC63" s="103">
        <v>29</v>
      </c>
      <c r="BD63" s="37">
        <f t="shared" si="15"/>
        <v>710.5</v>
      </c>
      <c r="BE63" s="37">
        <f t="shared" si="16"/>
        <v>44.675675675675677</v>
      </c>
      <c r="BF63" s="37">
        <f t="shared" si="17"/>
        <v>6.3822393822393826</v>
      </c>
      <c r="BG63" s="52">
        <f t="shared" si="18"/>
        <v>1.4891891891891893</v>
      </c>
      <c r="BH63" s="35">
        <f t="shared" si="19"/>
        <v>43718.675675675673</v>
      </c>
    </row>
    <row r="64" spans="1:60" x14ac:dyDescent="0.25">
      <c r="A64" s="119"/>
      <c r="B64" s="111">
        <v>742249</v>
      </c>
      <c r="C64" s="100" t="s">
        <v>162</v>
      </c>
      <c r="D64" s="100" t="s">
        <v>465</v>
      </c>
      <c r="E64" s="101">
        <v>21.039999999999992</v>
      </c>
      <c r="F64" s="101">
        <v>49.5</v>
      </c>
      <c r="G64" s="112">
        <v>99</v>
      </c>
      <c r="H64" s="261"/>
      <c r="I64" s="103"/>
      <c r="J64" s="104">
        <f t="shared" si="26"/>
        <v>0</v>
      </c>
      <c r="K64" s="104">
        <f t="shared" si="27"/>
        <v>0</v>
      </c>
      <c r="L64" s="103">
        <v>4</v>
      </c>
      <c r="M64" s="104">
        <f t="shared" si="28"/>
        <v>84.159999999999968</v>
      </c>
      <c r="N64" s="104">
        <f t="shared" si="29"/>
        <v>198</v>
      </c>
      <c r="O64" s="103">
        <v>7</v>
      </c>
      <c r="P64" s="104">
        <f t="shared" si="30"/>
        <v>147.27999999999994</v>
      </c>
      <c r="Q64" s="104">
        <f t="shared" si="31"/>
        <v>346.5</v>
      </c>
      <c r="R64" s="103">
        <v>5</v>
      </c>
      <c r="S64" s="104">
        <f t="shared" si="32"/>
        <v>105.19999999999996</v>
      </c>
      <c r="T64" s="104">
        <f t="shared" si="33"/>
        <v>247.5</v>
      </c>
      <c r="U64" s="103">
        <v>9</v>
      </c>
      <c r="V64" s="104">
        <f t="shared" si="34"/>
        <v>189.35999999999993</v>
      </c>
      <c r="W64" s="104">
        <f t="shared" si="36"/>
        <v>445.5</v>
      </c>
      <c r="X64" s="103">
        <v>7</v>
      </c>
      <c r="Y64" s="104">
        <f t="shared" si="35"/>
        <v>147.27999999999994</v>
      </c>
      <c r="Z64" s="104">
        <f t="shared" si="37"/>
        <v>346.5</v>
      </c>
      <c r="AA64" s="104">
        <v>3</v>
      </c>
      <c r="AB64" s="289">
        <f t="shared" si="20"/>
        <v>63.119999999999976</v>
      </c>
      <c r="AC64" s="289">
        <f t="shared" si="21"/>
        <v>148.5</v>
      </c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268"/>
      <c r="AT64" s="289">
        <f t="shared" si="22"/>
        <v>6</v>
      </c>
      <c r="AU64" s="289">
        <v>3</v>
      </c>
      <c r="AV64" s="268"/>
      <c r="AW64" s="52">
        <f t="shared" si="23"/>
        <v>35</v>
      </c>
      <c r="AX64" s="104">
        <f t="shared" si="12"/>
        <v>736.39999999999975</v>
      </c>
      <c r="AY64" s="106">
        <f t="shared" si="13"/>
        <v>1732.5</v>
      </c>
      <c r="AZ64" s="42">
        <f t="shared" si="24"/>
        <v>0.2046783625730994</v>
      </c>
      <c r="BA64" s="37">
        <f t="shared" si="25"/>
        <v>6.140350877192982</v>
      </c>
      <c r="BB64" s="63">
        <f t="shared" si="14"/>
        <v>303.9473684210526</v>
      </c>
      <c r="BC64" s="103">
        <v>5</v>
      </c>
      <c r="BD64" s="37">
        <f t="shared" si="15"/>
        <v>247.5</v>
      </c>
      <c r="BE64" s="37">
        <f t="shared" si="16"/>
        <v>24.428571428571431</v>
      </c>
      <c r="BF64" s="37">
        <f t="shared" si="17"/>
        <v>3.489795918367347</v>
      </c>
      <c r="BG64" s="52">
        <f t="shared" si="18"/>
        <v>0.81428571428571439</v>
      </c>
      <c r="BH64" s="35">
        <f t="shared" si="19"/>
        <v>43698.428571428572</v>
      </c>
    </row>
    <row r="65" spans="1:60" x14ac:dyDescent="0.25">
      <c r="A65" s="119"/>
      <c r="B65" s="111">
        <v>742292</v>
      </c>
      <c r="C65" s="100" t="s">
        <v>163</v>
      </c>
      <c r="D65" s="100" t="s">
        <v>466</v>
      </c>
      <c r="E65" s="101">
        <v>14.434906542056074</v>
      </c>
      <c r="F65" s="101">
        <v>39.5</v>
      </c>
      <c r="G65" s="112">
        <v>79</v>
      </c>
      <c r="H65" s="261"/>
      <c r="I65" s="103"/>
      <c r="J65" s="104">
        <f t="shared" si="26"/>
        <v>0</v>
      </c>
      <c r="K65" s="104">
        <f t="shared" si="27"/>
        <v>0</v>
      </c>
      <c r="L65" s="103">
        <v>8</v>
      </c>
      <c r="M65" s="104">
        <f t="shared" si="28"/>
        <v>115.4792523364486</v>
      </c>
      <c r="N65" s="104">
        <f t="shared" si="29"/>
        <v>316</v>
      </c>
      <c r="O65" s="103">
        <v>2</v>
      </c>
      <c r="P65" s="104">
        <f t="shared" si="30"/>
        <v>28.869813084112149</v>
      </c>
      <c r="Q65" s="104">
        <f t="shared" si="31"/>
        <v>79</v>
      </c>
      <c r="R65" s="103">
        <v>0</v>
      </c>
      <c r="S65" s="104">
        <f t="shared" si="32"/>
        <v>0</v>
      </c>
      <c r="T65" s="104">
        <f t="shared" si="33"/>
        <v>0</v>
      </c>
      <c r="U65" s="103">
        <v>3</v>
      </c>
      <c r="V65" s="104">
        <f t="shared" si="34"/>
        <v>43.304719626168222</v>
      </c>
      <c r="W65" s="104">
        <f t="shared" si="36"/>
        <v>118.5</v>
      </c>
      <c r="X65" s="103">
        <v>0</v>
      </c>
      <c r="Y65" s="104">
        <f t="shared" si="35"/>
        <v>0</v>
      </c>
      <c r="Z65" s="104">
        <f t="shared" si="37"/>
        <v>0</v>
      </c>
      <c r="AA65" s="104">
        <v>0</v>
      </c>
      <c r="AB65" s="289">
        <f t="shared" si="20"/>
        <v>0</v>
      </c>
      <c r="AC65" s="289">
        <f t="shared" si="21"/>
        <v>0</v>
      </c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268"/>
      <c r="AT65" s="289">
        <f t="shared" si="22"/>
        <v>6</v>
      </c>
      <c r="AU65" s="289">
        <v>3</v>
      </c>
      <c r="AV65" s="268"/>
      <c r="AW65" s="52">
        <f t="shared" si="23"/>
        <v>13</v>
      </c>
      <c r="AX65" s="104">
        <f t="shared" si="12"/>
        <v>187.65378504672896</v>
      </c>
      <c r="AY65" s="106">
        <f t="shared" si="13"/>
        <v>513.5</v>
      </c>
      <c r="AZ65" s="42">
        <f t="shared" si="24"/>
        <v>7.6023391812865493E-2</v>
      </c>
      <c r="BA65" s="37">
        <f t="shared" si="25"/>
        <v>2.2807017543859649</v>
      </c>
      <c r="BB65" s="63">
        <f t="shared" si="14"/>
        <v>90.087719298245617</v>
      </c>
      <c r="BC65" s="103">
        <v>4</v>
      </c>
      <c r="BD65" s="37">
        <f t="shared" si="15"/>
        <v>158</v>
      </c>
      <c r="BE65" s="37">
        <f t="shared" si="16"/>
        <v>52.61538461538462</v>
      </c>
      <c r="BF65" s="37">
        <f t="shared" si="17"/>
        <v>7.5164835164835173</v>
      </c>
      <c r="BG65" s="52">
        <f t="shared" si="18"/>
        <v>1.7538461538461541</v>
      </c>
      <c r="BH65" s="35">
        <f t="shared" si="19"/>
        <v>43726.615384615383</v>
      </c>
    </row>
    <row r="66" spans="1:60" x14ac:dyDescent="0.25">
      <c r="A66" s="119"/>
      <c r="B66" s="111">
        <v>742293</v>
      </c>
      <c r="C66" s="100" t="s">
        <v>164</v>
      </c>
      <c r="D66" s="100" t="s">
        <v>467</v>
      </c>
      <c r="E66" s="101">
        <v>16.32</v>
      </c>
      <c r="F66" s="101">
        <v>49.5</v>
      </c>
      <c r="G66" s="112">
        <v>99</v>
      </c>
      <c r="H66" s="261"/>
      <c r="I66" s="103"/>
      <c r="J66" s="104">
        <f t="shared" si="26"/>
        <v>0</v>
      </c>
      <c r="K66" s="104">
        <f t="shared" si="27"/>
        <v>0</v>
      </c>
      <c r="L66" s="103">
        <v>1</v>
      </c>
      <c r="M66" s="104">
        <f t="shared" si="28"/>
        <v>16.32</v>
      </c>
      <c r="N66" s="104">
        <f t="shared" si="29"/>
        <v>49.5</v>
      </c>
      <c r="O66" s="103">
        <v>0</v>
      </c>
      <c r="P66" s="104">
        <f t="shared" si="30"/>
        <v>0</v>
      </c>
      <c r="Q66" s="104">
        <f t="shared" si="31"/>
        <v>0</v>
      </c>
      <c r="R66" s="103">
        <v>1</v>
      </c>
      <c r="S66" s="104">
        <f t="shared" si="32"/>
        <v>16.32</v>
      </c>
      <c r="T66" s="104">
        <f t="shared" si="33"/>
        <v>49.5</v>
      </c>
      <c r="U66" s="103">
        <v>1</v>
      </c>
      <c r="V66" s="104">
        <f t="shared" si="34"/>
        <v>16.32</v>
      </c>
      <c r="W66" s="104">
        <f t="shared" si="36"/>
        <v>49.5</v>
      </c>
      <c r="X66" s="103">
        <v>0</v>
      </c>
      <c r="Y66" s="104">
        <f t="shared" si="35"/>
        <v>0</v>
      </c>
      <c r="Z66" s="104">
        <f t="shared" si="37"/>
        <v>0</v>
      </c>
      <c r="AA66" s="104">
        <v>0</v>
      </c>
      <c r="AB66" s="289">
        <f t="shared" si="20"/>
        <v>0</v>
      </c>
      <c r="AC66" s="289">
        <f t="shared" si="21"/>
        <v>0</v>
      </c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268"/>
      <c r="AT66" s="289">
        <f t="shared" si="22"/>
        <v>6</v>
      </c>
      <c r="AU66" s="289">
        <v>3</v>
      </c>
      <c r="AV66" s="268"/>
      <c r="AW66" s="52">
        <f t="shared" si="23"/>
        <v>3</v>
      </c>
      <c r="AX66" s="104">
        <f t="shared" si="12"/>
        <v>48.96</v>
      </c>
      <c r="AY66" s="106">
        <f t="shared" si="13"/>
        <v>148.5</v>
      </c>
      <c r="AZ66" s="42">
        <f t="shared" si="24"/>
        <v>1.7543859649122806E-2</v>
      </c>
      <c r="BA66" s="37">
        <f t="shared" si="25"/>
        <v>0.52631578947368418</v>
      </c>
      <c r="BB66" s="63">
        <f t="shared" si="14"/>
        <v>26.052631578947366</v>
      </c>
      <c r="BC66" s="103">
        <v>3</v>
      </c>
      <c r="BD66" s="37">
        <f t="shared" si="15"/>
        <v>148.5</v>
      </c>
      <c r="BE66" s="37">
        <f t="shared" si="16"/>
        <v>171</v>
      </c>
      <c r="BF66" s="37">
        <f t="shared" si="17"/>
        <v>24.428571428571427</v>
      </c>
      <c r="BG66" s="52">
        <f t="shared" si="18"/>
        <v>5.7</v>
      </c>
      <c r="BH66" s="35">
        <f t="shared" si="19"/>
        <v>43845</v>
      </c>
    </row>
    <row r="67" spans="1:60" x14ac:dyDescent="0.25">
      <c r="A67" s="109"/>
      <c r="B67" s="99">
        <v>742294</v>
      </c>
      <c r="C67" s="100" t="s">
        <v>165</v>
      </c>
      <c r="D67" s="100" t="s">
        <v>468</v>
      </c>
      <c r="E67" s="101">
        <v>38.140000000000015</v>
      </c>
      <c r="F67" s="101">
        <v>79.5</v>
      </c>
      <c r="G67" s="101">
        <v>159</v>
      </c>
      <c r="H67" s="267"/>
      <c r="I67" s="103"/>
      <c r="J67" s="104">
        <f t="shared" si="26"/>
        <v>0</v>
      </c>
      <c r="K67" s="104">
        <f t="shared" si="27"/>
        <v>0</v>
      </c>
      <c r="L67" s="103">
        <v>4</v>
      </c>
      <c r="M67" s="104">
        <f t="shared" si="28"/>
        <v>152.56000000000006</v>
      </c>
      <c r="N67" s="104">
        <f t="shared" si="29"/>
        <v>318</v>
      </c>
      <c r="O67" s="103">
        <v>0</v>
      </c>
      <c r="P67" s="104">
        <f t="shared" si="30"/>
        <v>0</v>
      </c>
      <c r="Q67" s="104">
        <f t="shared" si="31"/>
        <v>0</v>
      </c>
      <c r="R67" s="103">
        <v>3</v>
      </c>
      <c r="S67" s="104">
        <f t="shared" si="32"/>
        <v>114.42000000000004</v>
      </c>
      <c r="T67" s="104">
        <f t="shared" si="33"/>
        <v>238.5</v>
      </c>
      <c r="U67" s="103">
        <v>0</v>
      </c>
      <c r="V67" s="104">
        <f t="shared" si="34"/>
        <v>0</v>
      </c>
      <c r="W67" s="104">
        <f t="shared" si="36"/>
        <v>0</v>
      </c>
      <c r="X67" s="103">
        <v>0</v>
      </c>
      <c r="Y67" s="104">
        <f t="shared" si="35"/>
        <v>0</v>
      </c>
      <c r="Z67" s="104">
        <f t="shared" si="37"/>
        <v>0</v>
      </c>
      <c r="AA67" s="104">
        <v>0</v>
      </c>
      <c r="AB67" s="289">
        <f t="shared" si="20"/>
        <v>0</v>
      </c>
      <c r="AC67" s="289">
        <f t="shared" si="21"/>
        <v>0</v>
      </c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268"/>
      <c r="AT67" s="289">
        <f t="shared" si="22"/>
        <v>6</v>
      </c>
      <c r="AU67" s="289">
        <v>3</v>
      </c>
      <c r="AV67" s="268"/>
      <c r="AW67" s="52">
        <f t="shared" si="23"/>
        <v>7</v>
      </c>
      <c r="AX67" s="104">
        <f t="shared" si="12"/>
        <v>266.98000000000013</v>
      </c>
      <c r="AY67" s="104">
        <f t="shared" si="13"/>
        <v>556.5</v>
      </c>
      <c r="AZ67" s="42">
        <f t="shared" si="24"/>
        <v>4.0935672514619881E-2</v>
      </c>
      <c r="BA67" s="37">
        <f t="shared" si="25"/>
        <v>1.2280701754385963</v>
      </c>
      <c r="BB67" s="63">
        <f t="shared" si="14"/>
        <v>97.631578947368411</v>
      </c>
      <c r="BC67" s="103">
        <v>11</v>
      </c>
      <c r="BD67" s="37">
        <f t="shared" si="15"/>
        <v>874.5</v>
      </c>
      <c r="BE67" s="37">
        <f t="shared" si="16"/>
        <v>268.71428571428572</v>
      </c>
      <c r="BF67" s="37">
        <f t="shared" si="17"/>
        <v>38.387755102040821</v>
      </c>
      <c r="BG67" s="52">
        <f t="shared" si="18"/>
        <v>8.9571428571428573</v>
      </c>
      <c r="BH67" s="35">
        <f t="shared" si="19"/>
        <v>43942.714285714283</v>
      </c>
    </row>
    <row r="68" spans="1:60" x14ac:dyDescent="0.25">
      <c r="A68" s="109"/>
      <c r="B68" s="99">
        <v>742296</v>
      </c>
      <c r="C68" s="100" t="s">
        <v>167</v>
      </c>
      <c r="D68" s="100" t="s">
        <v>470</v>
      </c>
      <c r="E68" s="101">
        <v>17.770731707317079</v>
      </c>
      <c r="F68" s="101">
        <v>39.5</v>
      </c>
      <c r="G68" s="101">
        <v>79</v>
      </c>
      <c r="H68" s="267"/>
      <c r="I68" s="103"/>
      <c r="J68" s="104">
        <f t="shared" si="26"/>
        <v>0</v>
      </c>
      <c r="K68" s="104">
        <f t="shared" si="27"/>
        <v>0</v>
      </c>
      <c r="L68" s="103">
        <v>4</v>
      </c>
      <c r="M68" s="104">
        <f t="shared" si="28"/>
        <v>71.082926829268317</v>
      </c>
      <c r="N68" s="104">
        <f t="shared" si="29"/>
        <v>158</v>
      </c>
      <c r="O68" s="103">
        <v>4</v>
      </c>
      <c r="P68" s="104">
        <f t="shared" si="30"/>
        <v>71.082926829268317</v>
      </c>
      <c r="Q68" s="104">
        <f t="shared" si="31"/>
        <v>158</v>
      </c>
      <c r="R68" s="103">
        <v>7</v>
      </c>
      <c r="S68" s="104">
        <f t="shared" si="32"/>
        <v>124.39512195121955</v>
      </c>
      <c r="T68" s="104">
        <f t="shared" si="33"/>
        <v>276.5</v>
      </c>
      <c r="U68" s="103">
        <v>1</v>
      </c>
      <c r="V68" s="104">
        <f t="shared" si="34"/>
        <v>17.770731707317079</v>
      </c>
      <c r="W68" s="104">
        <f t="shared" si="36"/>
        <v>39.5</v>
      </c>
      <c r="X68" s="103">
        <v>1</v>
      </c>
      <c r="Y68" s="104">
        <f t="shared" si="35"/>
        <v>17.770731707317079</v>
      </c>
      <c r="Z68" s="104">
        <f t="shared" si="37"/>
        <v>39.5</v>
      </c>
      <c r="AA68" s="104">
        <v>1</v>
      </c>
      <c r="AB68" s="289">
        <f t="shared" si="20"/>
        <v>17.770731707317079</v>
      </c>
      <c r="AC68" s="289">
        <f t="shared" si="21"/>
        <v>39.5</v>
      </c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268"/>
      <c r="AT68" s="289">
        <f t="shared" si="22"/>
        <v>6</v>
      </c>
      <c r="AU68" s="289">
        <v>3</v>
      </c>
      <c r="AV68" s="268"/>
      <c r="AW68" s="52">
        <f t="shared" si="23"/>
        <v>18</v>
      </c>
      <c r="AX68" s="104">
        <f t="shared" ref="AX68:AX131" si="38">AW68*E68</f>
        <v>319.87317073170743</v>
      </c>
      <c r="AY68" s="104">
        <f t="shared" ref="AY68:AY131" si="39">AW68*F68</f>
        <v>711</v>
      </c>
      <c r="AZ68" s="42">
        <f t="shared" si="24"/>
        <v>0.10526315789473684</v>
      </c>
      <c r="BA68" s="37">
        <f t="shared" si="25"/>
        <v>3.1578947368421053</v>
      </c>
      <c r="BB68" s="63">
        <f t="shared" ref="BB68:BB131" si="40">BA68*F68</f>
        <v>124.73684210526316</v>
      </c>
      <c r="BC68" s="103">
        <v>11</v>
      </c>
      <c r="BD68" s="37">
        <f t="shared" ref="BD68:BD131" si="41">BC68*F68</f>
        <v>434.5</v>
      </c>
      <c r="BE68" s="37">
        <f t="shared" ref="BE68:BE131" si="42">IFERROR(BC68/AZ68, "-")</f>
        <v>104.5</v>
      </c>
      <c r="BF68" s="37">
        <f t="shared" ref="BF68:BF131" si="43">IFERROR(BE68/7,"-")</f>
        <v>14.928571428571429</v>
      </c>
      <c r="BG68" s="52">
        <f t="shared" ref="BG68:BG131" si="44">IFERROR(BE68/30,"-")</f>
        <v>3.4833333333333334</v>
      </c>
      <c r="BH68" s="35">
        <f t="shared" ref="BH68:BH131" si="45">IFERROR(C$1+BE68,"-")</f>
        <v>43778.5</v>
      </c>
    </row>
    <row r="69" spans="1:60" x14ac:dyDescent="0.25">
      <c r="A69" s="109"/>
      <c r="B69" s="99">
        <v>742298</v>
      </c>
      <c r="C69" s="100" t="s">
        <v>169</v>
      </c>
      <c r="D69" s="100" t="s">
        <v>472</v>
      </c>
      <c r="E69" s="101">
        <v>46.776027397260265</v>
      </c>
      <c r="F69" s="101">
        <v>94.5</v>
      </c>
      <c r="G69" s="101">
        <v>189</v>
      </c>
      <c r="H69" s="267"/>
      <c r="I69" s="103"/>
      <c r="J69" s="104">
        <f t="shared" si="26"/>
        <v>0</v>
      </c>
      <c r="K69" s="104">
        <f t="shared" si="27"/>
        <v>0</v>
      </c>
      <c r="L69" s="103">
        <v>16</v>
      </c>
      <c r="M69" s="104">
        <f t="shared" si="28"/>
        <v>748.41643835616424</v>
      </c>
      <c r="N69" s="104">
        <f t="shared" si="29"/>
        <v>1512</v>
      </c>
      <c r="O69" s="103">
        <v>7</v>
      </c>
      <c r="P69" s="104">
        <f t="shared" si="30"/>
        <v>327.43219178082188</v>
      </c>
      <c r="Q69" s="104">
        <f t="shared" si="31"/>
        <v>661.5</v>
      </c>
      <c r="R69" s="103">
        <v>15</v>
      </c>
      <c r="S69" s="104">
        <f t="shared" si="32"/>
        <v>701.640410958904</v>
      </c>
      <c r="T69" s="104">
        <f t="shared" si="33"/>
        <v>1417.5</v>
      </c>
      <c r="U69" s="103">
        <v>6</v>
      </c>
      <c r="V69" s="104">
        <f t="shared" si="34"/>
        <v>280.65616438356159</v>
      </c>
      <c r="W69" s="104">
        <f t="shared" si="36"/>
        <v>567</v>
      </c>
      <c r="X69" s="103">
        <v>5</v>
      </c>
      <c r="Y69" s="104">
        <f t="shared" si="35"/>
        <v>233.88013698630132</v>
      </c>
      <c r="Z69" s="104">
        <f t="shared" si="37"/>
        <v>472.5</v>
      </c>
      <c r="AA69" s="104">
        <v>6</v>
      </c>
      <c r="AB69" s="289">
        <f t="shared" ref="AB69:AB132" si="46">AA69*E69</f>
        <v>280.65616438356159</v>
      </c>
      <c r="AC69" s="289">
        <f t="shared" ref="AC69:AC132" si="47">AA69*F69</f>
        <v>567</v>
      </c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268"/>
      <c r="AT69" s="289">
        <f t="shared" ref="AT69:AT111" si="48">COUNT(AP69,AM69,AJ69,AG69,AD69,AA69,X69,U69,R69,O69,L69,I69)</f>
        <v>6</v>
      </c>
      <c r="AU69" s="289">
        <v>3</v>
      </c>
      <c r="AV69" s="268"/>
      <c r="AW69" s="52">
        <f t="shared" ref="AW69:AW132" si="49">SUM(I69,L69,O69,R69,U69,X69,AA69,AD69,AG69,AJ69,AM69,AP69)</f>
        <v>55</v>
      </c>
      <c r="AX69" s="104">
        <f t="shared" si="38"/>
        <v>2572.6815068493147</v>
      </c>
      <c r="AY69" s="104">
        <f t="shared" si="39"/>
        <v>5197.5</v>
      </c>
      <c r="AZ69" s="42">
        <f t="shared" ref="AZ69:AZ132" si="50">AW69/(((AT69-1)*30)+(AU69*7))</f>
        <v>0.32163742690058478</v>
      </c>
      <c r="BA69" s="37">
        <f t="shared" ref="BA69:BA132" si="51">AZ69*30</f>
        <v>9.6491228070175428</v>
      </c>
      <c r="BB69" s="63">
        <f t="shared" si="40"/>
        <v>911.8421052631578</v>
      </c>
      <c r="BC69" s="103">
        <v>10</v>
      </c>
      <c r="BD69" s="37">
        <f t="shared" si="41"/>
        <v>945</v>
      </c>
      <c r="BE69" s="37">
        <f t="shared" si="42"/>
        <v>31.090909090909093</v>
      </c>
      <c r="BF69" s="37">
        <f t="shared" si="43"/>
        <v>4.4415584415584419</v>
      </c>
      <c r="BG69" s="52">
        <f t="shared" si="44"/>
        <v>1.0363636363636364</v>
      </c>
      <c r="BH69" s="35">
        <f t="shared" si="45"/>
        <v>43705.090909090912</v>
      </c>
    </row>
    <row r="70" spans="1:60" x14ac:dyDescent="0.25">
      <c r="A70" s="109"/>
      <c r="B70" s="99">
        <v>742300</v>
      </c>
      <c r="C70" s="100" t="s">
        <v>170</v>
      </c>
      <c r="D70" s="100" t="s">
        <v>473</v>
      </c>
      <c r="E70" s="101">
        <v>14.474971098265899</v>
      </c>
      <c r="F70" s="101">
        <v>29.5</v>
      </c>
      <c r="G70" s="101">
        <v>59</v>
      </c>
      <c r="H70" s="267"/>
      <c r="I70" s="103"/>
      <c r="J70" s="104">
        <f t="shared" si="26"/>
        <v>0</v>
      </c>
      <c r="K70" s="104">
        <f t="shared" si="27"/>
        <v>0</v>
      </c>
      <c r="L70" s="103">
        <v>14</v>
      </c>
      <c r="M70" s="104">
        <f t="shared" si="28"/>
        <v>202.64959537572258</v>
      </c>
      <c r="N70" s="104">
        <f t="shared" si="29"/>
        <v>413</v>
      </c>
      <c r="O70" s="103">
        <v>15</v>
      </c>
      <c r="P70" s="104">
        <f t="shared" si="30"/>
        <v>217.12456647398847</v>
      </c>
      <c r="Q70" s="104">
        <f t="shared" si="31"/>
        <v>442.5</v>
      </c>
      <c r="R70" s="103">
        <v>15</v>
      </c>
      <c r="S70" s="104">
        <f t="shared" si="32"/>
        <v>217.12456647398847</v>
      </c>
      <c r="T70" s="104">
        <f t="shared" si="33"/>
        <v>442.5</v>
      </c>
      <c r="U70" s="103">
        <v>13</v>
      </c>
      <c r="V70" s="104">
        <f t="shared" si="34"/>
        <v>188.17462427745667</v>
      </c>
      <c r="W70" s="104">
        <f t="shared" si="36"/>
        <v>383.5</v>
      </c>
      <c r="X70" s="103">
        <v>6</v>
      </c>
      <c r="Y70" s="104">
        <f t="shared" si="35"/>
        <v>86.849826589595395</v>
      </c>
      <c r="Z70" s="104">
        <f t="shared" si="37"/>
        <v>177</v>
      </c>
      <c r="AA70" s="104">
        <v>1</v>
      </c>
      <c r="AB70" s="289">
        <f t="shared" si="46"/>
        <v>14.474971098265899</v>
      </c>
      <c r="AC70" s="289">
        <f t="shared" si="47"/>
        <v>29.5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268"/>
      <c r="AT70" s="289">
        <f t="shared" si="48"/>
        <v>6</v>
      </c>
      <c r="AU70" s="289">
        <v>3</v>
      </c>
      <c r="AV70" s="268"/>
      <c r="AW70" s="52">
        <f t="shared" si="49"/>
        <v>64</v>
      </c>
      <c r="AX70" s="104">
        <f t="shared" si="38"/>
        <v>926.39815028901751</v>
      </c>
      <c r="AY70" s="104">
        <f t="shared" si="39"/>
        <v>1888</v>
      </c>
      <c r="AZ70" s="42">
        <f t="shared" si="50"/>
        <v>0.3742690058479532</v>
      </c>
      <c r="BA70" s="37">
        <f t="shared" si="51"/>
        <v>11.228070175438596</v>
      </c>
      <c r="BB70" s="63">
        <f t="shared" si="40"/>
        <v>331.22807017543857</v>
      </c>
      <c r="BC70" s="103">
        <v>13</v>
      </c>
      <c r="BD70" s="37">
        <f t="shared" si="41"/>
        <v>383.5</v>
      </c>
      <c r="BE70" s="37">
        <f t="shared" si="42"/>
        <v>34.734375</v>
      </c>
      <c r="BF70" s="37">
        <f t="shared" si="43"/>
        <v>4.9620535714285712</v>
      </c>
      <c r="BG70" s="52">
        <f t="shared" si="44"/>
        <v>1.1578124999999999</v>
      </c>
      <c r="BH70" s="35">
        <f t="shared" si="45"/>
        <v>43708.734375</v>
      </c>
    </row>
    <row r="71" spans="1:60" x14ac:dyDescent="0.25">
      <c r="A71" s="109"/>
      <c r="B71" s="99">
        <v>743939</v>
      </c>
      <c r="C71" s="100" t="s">
        <v>172</v>
      </c>
      <c r="D71" s="100" t="s">
        <v>475</v>
      </c>
      <c r="E71" s="101">
        <v>76</v>
      </c>
      <c r="F71" s="101">
        <v>144.5</v>
      </c>
      <c r="G71" s="101">
        <v>289</v>
      </c>
      <c r="H71" s="267"/>
      <c r="I71" s="103"/>
      <c r="J71" s="104">
        <f t="shared" si="26"/>
        <v>0</v>
      </c>
      <c r="K71" s="104">
        <f t="shared" si="27"/>
        <v>0</v>
      </c>
      <c r="L71" s="103">
        <v>3</v>
      </c>
      <c r="M71" s="104">
        <f t="shared" si="28"/>
        <v>228</v>
      </c>
      <c r="N71" s="104">
        <f t="shared" si="29"/>
        <v>433.5</v>
      </c>
      <c r="O71" s="103">
        <v>6</v>
      </c>
      <c r="P71" s="104">
        <f t="shared" si="30"/>
        <v>456</v>
      </c>
      <c r="Q71" s="104">
        <f t="shared" si="31"/>
        <v>867</v>
      </c>
      <c r="R71" s="103">
        <v>0</v>
      </c>
      <c r="S71" s="104">
        <f t="shared" si="32"/>
        <v>0</v>
      </c>
      <c r="T71" s="104">
        <f t="shared" si="33"/>
        <v>0</v>
      </c>
      <c r="U71" s="103">
        <v>1</v>
      </c>
      <c r="V71" s="104">
        <f t="shared" si="34"/>
        <v>76</v>
      </c>
      <c r="W71" s="104">
        <f t="shared" si="36"/>
        <v>144.5</v>
      </c>
      <c r="X71" s="103">
        <v>1</v>
      </c>
      <c r="Y71" s="104">
        <f t="shared" si="35"/>
        <v>76</v>
      </c>
      <c r="Z71" s="104">
        <f t="shared" si="37"/>
        <v>144.5</v>
      </c>
      <c r="AA71" s="104">
        <v>2</v>
      </c>
      <c r="AB71" s="289">
        <f t="shared" si="46"/>
        <v>152</v>
      </c>
      <c r="AC71" s="289">
        <f t="shared" si="47"/>
        <v>289</v>
      </c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268"/>
      <c r="AT71" s="289">
        <f t="shared" si="48"/>
        <v>6</v>
      </c>
      <c r="AU71" s="289">
        <v>3</v>
      </c>
      <c r="AV71" s="268"/>
      <c r="AW71" s="52">
        <f t="shared" si="49"/>
        <v>13</v>
      </c>
      <c r="AX71" s="104">
        <f t="shared" si="38"/>
        <v>988</v>
      </c>
      <c r="AY71" s="104">
        <f t="shared" si="39"/>
        <v>1878.5</v>
      </c>
      <c r="AZ71" s="42">
        <f t="shared" si="50"/>
        <v>7.6023391812865493E-2</v>
      </c>
      <c r="BA71" s="37">
        <f t="shared" si="51"/>
        <v>2.2807017543859649</v>
      </c>
      <c r="BB71" s="63">
        <f t="shared" si="40"/>
        <v>329.56140350877195</v>
      </c>
      <c r="BC71" s="103">
        <v>7</v>
      </c>
      <c r="BD71" s="37">
        <f t="shared" si="41"/>
        <v>1011.5</v>
      </c>
      <c r="BE71" s="37">
        <f t="shared" si="42"/>
        <v>92.07692307692308</v>
      </c>
      <c r="BF71" s="37">
        <f t="shared" si="43"/>
        <v>13.153846153846155</v>
      </c>
      <c r="BG71" s="52">
        <f t="shared" si="44"/>
        <v>3.0692307692307694</v>
      </c>
      <c r="BH71" s="35">
        <f t="shared" si="45"/>
        <v>43766.076923076922</v>
      </c>
    </row>
    <row r="72" spans="1:60" x14ac:dyDescent="0.25">
      <c r="A72" s="109"/>
      <c r="B72" s="99">
        <v>743955</v>
      </c>
      <c r="C72" s="100" t="s">
        <v>179</v>
      </c>
      <c r="D72" s="100" t="s">
        <v>482</v>
      </c>
      <c r="E72" s="101">
        <v>12.379999999999997</v>
      </c>
      <c r="F72" s="101">
        <v>34.5</v>
      </c>
      <c r="G72" s="101">
        <v>69</v>
      </c>
      <c r="H72" s="267"/>
      <c r="I72" s="103"/>
      <c r="J72" s="104">
        <f t="shared" si="26"/>
        <v>0</v>
      </c>
      <c r="K72" s="104">
        <f t="shared" si="27"/>
        <v>0</v>
      </c>
      <c r="L72" s="103">
        <v>1</v>
      </c>
      <c r="M72" s="104">
        <f t="shared" si="28"/>
        <v>12.379999999999997</v>
      </c>
      <c r="N72" s="104">
        <f t="shared" si="29"/>
        <v>34.5</v>
      </c>
      <c r="O72" s="103">
        <v>2</v>
      </c>
      <c r="P72" s="104">
        <f t="shared" si="30"/>
        <v>24.759999999999994</v>
      </c>
      <c r="Q72" s="104">
        <f t="shared" si="31"/>
        <v>69</v>
      </c>
      <c r="R72" s="103">
        <v>4</v>
      </c>
      <c r="S72" s="104">
        <f t="shared" si="32"/>
        <v>49.519999999999989</v>
      </c>
      <c r="T72" s="104">
        <f t="shared" si="33"/>
        <v>138</v>
      </c>
      <c r="U72" s="103">
        <v>4</v>
      </c>
      <c r="V72" s="104">
        <f t="shared" si="34"/>
        <v>49.519999999999989</v>
      </c>
      <c r="W72" s="104">
        <f t="shared" si="36"/>
        <v>138</v>
      </c>
      <c r="X72" s="103">
        <v>7</v>
      </c>
      <c r="Y72" s="104">
        <f t="shared" si="35"/>
        <v>86.659999999999982</v>
      </c>
      <c r="Z72" s="104">
        <f t="shared" si="37"/>
        <v>241.5</v>
      </c>
      <c r="AA72" s="104">
        <v>0</v>
      </c>
      <c r="AB72" s="289">
        <f t="shared" si="46"/>
        <v>0</v>
      </c>
      <c r="AC72" s="289">
        <f t="shared" si="47"/>
        <v>0</v>
      </c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268"/>
      <c r="AT72" s="289">
        <f t="shared" si="48"/>
        <v>6</v>
      </c>
      <c r="AU72" s="289">
        <v>3</v>
      </c>
      <c r="AV72" s="268"/>
      <c r="AW72" s="52">
        <f t="shared" si="49"/>
        <v>18</v>
      </c>
      <c r="AX72" s="104">
        <f t="shared" si="38"/>
        <v>222.83999999999995</v>
      </c>
      <c r="AY72" s="104">
        <f t="shared" si="39"/>
        <v>621</v>
      </c>
      <c r="AZ72" s="42">
        <f t="shared" si="50"/>
        <v>0.10526315789473684</v>
      </c>
      <c r="BA72" s="37">
        <f t="shared" si="51"/>
        <v>3.1578947368421053</v>
      </c>
      <c r="BB72" s="63">
        <f t="shared" si="40"/>
        <v>108.94736842105263</v>
      </c>
      <c r="BC72" s="103">
        <v>5</v>
      </c>
      <c r="BD72" s="37">
        <f t="shared" si="41"/>
        <v>172.5</v>
      </c>
      <c r="BE72" s="37">
        <f t="shared" si="42"/>
        <v>47.5</v>
      </c>
      <c r="BF72" s="37">
        <f t="shared" si="43"/>
        <v>6.7857142857142856</v>
      </c>
      <c r="BG72" s="52">
        <f t="shared" si="44"/>
        <v>1.5833333333333333</v>
      </c>
      <c r="BH72" s="35">
        <f t="shared" si="45"/>
        <v>43721.5</v>
      </c>
    </row>
    <row r="73" spans="1:60" x14ac:dyDescent="0.25">
      <c r="A73" s="109"/>
      <c r="B73" s="99">
        <v>743956</v>
      </c>
      <c r="C73" s="100" t="s">
        <v>180</v>
      </c>
      <c r="D73" s="100" t="s">
        <v>483</v>
      </c>
      <c r="E73" s="101">
        <v>12.679999999999998</v>
      </c>
      <c r="F73" s="101">
        <v>34.5</v>
      </c>
      <c r="G73" s="101">
        <v>69</v>
      </c>
      <c r="H73" s="267"/>
      <c r="I73" s="103"/>
      <c r="J73" s="104">
        <f t="shared" si="26"/>
        <v>0</v>
      </c>
      <c r="K73" s="104">
        <f t="shared" si="27"/>
        <v>0</v>
      </c>
      <c r="L73" s="103">
        <v>12</v>
      </c>
      <c r="M73" s="104">
        <f t="shared" si="28"/>
        <v>152.15999999999997</v>
      </c>
      <c r="N73" s="104">
        <f t="shared" si="29"/>
        <v>414</v>
      </c>
      <c r="O73" s="103">
        <v>4</v>
      </c>
      <c r="P73" s="104">
        <f t="shared" si="30"/>
        <v>50.719999999999992</v>
      </c>
      <c r="Q73" s="104">
        <f t="shared" si="31"/>
        <v>138</v>
      </c>
      <c r="R73" s="103">
        <v>14</v>
      </c>
      <c r="S73" s="104">
        <f t="shared" si="32"/>
        <v>177.51999999999998</v>
      </c>
      <c r="T73" s="104">
        <f t="shared" si="33"/>
        <v>483</v>
      </c>
      <c r="U73" s="103">
        <v>6</v>
      </c>
      <c r="V73" s="104">
        <f t="shared" si="34"/>
        <v>76.079999999999984</v>
      </c>
      <c r="W73" s="104">
        <f t="shared" si="36"/>
        <v>207</v>
      </c>
      <c r="X73" s="103">
        <v>0</v>
      </c>
      <c r="Y73" s="104">
        <f t="shared" si="35"/>
        <v>0</v>
      </c>
      <c r="Z73" s="104">
        <f t="shared" si="37"/>
        <v>0</v>
      </c>
      <c r="AA73" s="104">
        <v>0</v>
      </c>
      <c r="AB73" s="289">
        <f t="shared" si="46"/>
        <v>0</v>
      </c>
      <c r="AC73" s="289">
        <f t="shared" si="47"/>
        <v>0</v>
      </c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268"/>
      <c r="AT73" s="289">
        <f t="shared" si="48"/>
        <v>6</v>
      </c>
      <c r="AU73" s="289">
        <v>3</v>
      </c>
      <c r="AV73" s="268"/>
      <c r="AW73" s="52">
        <f t="shared" si="49"/>
        <v>36</v>
      </c>
      <c r="AX73" s="104">
        <f t="shared" si="38"/>
        <v>456.4799999999999</v>
      </c>
      <c r="AY73" s="104">
        <f t="shared" si="39"/>
        <v>1242</v>
      </c>
      <c r="AZ73" s="42">
        <f t="shared" si="50"/>
        <v>0.21052631578947367</v>
      </c>
      <c r="BA73" s="37">
        <f t="shared" si="51"/>
        <v>6.3157894736842106</v>
      </c>
      <c r="BB73" s="63">
        <f t="shared" si="40"/>
        <v>217.89473684210526</v>
      </c>
      <c r="BC73" s="103">
        <v>0</v>
      </c>
      <c r="BD73" s="37">
        <f t="shared" si="41"/>
        <v>0</v>
      </c>
      <c r="BE73" s="37">
        <f t="shared" si="42"/>
        <v>0</v>
      </c>
      <c r="BF73" s="37">
        <f t="shared" si="43"/>
        <v>0</v>
      </c>
      <c r="BG73" s="52">
        <f t="shared" si="44"/>
        <v>0</v>
      </c>
      <c r="BH73" s="35">
        <f t="shared" si="45"/>
        <v>43674</v>
      </c>
    </row>
    <row r="74" spans="1:60" x14ac:dyDescent="0.25">
      <c r="A74" s="109"/>
      <c r="B74" s="99">
        <v>743968</v>
      </c>
      <c r="C74" s="100" t="s">
        <v>187</v>
      </c>
      <c r="D74" s="100" t="s">
        <v>490</v>
      </c>
      <c r="E74" s="101">
        <v>5.2599999999999989</v>
      </c>
      <c r="F74" s="101">
        <v>24.5</v>
      </c>
      <c r="G74" s="101">
        <v>49</v>
      </c>
      <c r="H74" s="267"/>
      <c r="I74" s="103"/>
      <c r="J74" s="104">
        <f t="shared" si="26"/>
        <v>0</v>
      </c>
      <c r="K74" s="104">
        <f t="shared" si="27"/>
        <v>0</v>
      </c>
      <c r="L74" s="103">
        <v>11</v>
      </c>
      <c r="M74" s="104">
        <f t="shared" si="28"/>
        <v>57.859999999999985</v>
      </c>
      <c r="N74" s="104">
        <f t="shared" si="29"/>
        <v>269.5</v>
      </c>
      <c r="O74" s="103">
        <v>12</v>
      </c>
      <c r="P74" s="104">
        <f t="shared" si="30"/>
        <v>63.11999999999999</v>
      </c>
      <c r="Q74" s="104">
        <f t="shared" si="31"/>
        <v>294</v>
      </c>
      <c r="R74" s="103">
        <v>12</v>
      </c>
      <c r="S74" s="104">
        <f t="shared" si="32"/>
        <v>63.11999999999999</v>
      </c>
      <c r="T74" s="104">
        <f t="shared" si="33"/>
        <v>294</v>
      </c>
      <c r="U74" s="103">
        <v>13</v>
      </c>
      <c r="V74" s="104">
        <f t="shared" si="34"/>
        <v>68.379999999999981</v>
      </c>
      <c r="W74" s="104">
        <f t="shared" si="36"/>
        <v>318.5</v>
      </c>
      <c r="X74" s="103">
        <v>8</v>
      </c>
      <c r="Y74" s="104">
        <f t="shared" si="35"/>
        <v>42.079999999999991</v>
      </c>
      <c r="Z74" s="104">
        <f t="shared" si="37"/>
        <v>196</v>
      </c>
      <c r="AA74" s="104">
        <v>8</v>
      </c>
      <c r="AB74" s="289">
        <f t="shared" si="46"/>
        <v>42.079999999999991</v>
      </c>
      <c r="AC74" s="289">
        <f t="shared" si="47"/>
        <v>196</v>
      </c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268"/>
      <c r="AT74" s="289">
        <f t="shared" si="48"/>
        <v>6</v>
      </c>
      <c r="AU74" s="289">
        <v>3</v>
      </c>
      <c r="AV74" s="268"/>
      <c r="AW74" s="52">
        <f t="shared" si="49"/>
        <v>64</v>
      </c>
      <c r="AX74" s="104">
        <f t="shared" si="38"/>
        <v>336.63999999999993</v>
      </c>
      <c r="AY74" s="104">
        <f t="shared" si="39"/>
        <v>1568</v>
      </c>
      <c r="AZ74" s="42">
        <f t="shared" si="50"/>
        <v>0.3742690058479532</v>
      </c>
      <c r="BA74" s="37">
        <f t="shared" si="51"/>
        <v>11.228070175438596</v>
      </c>
      <c r="BB74" s="63">
        <f t="shared" si="40"/>
        <v>275.08771929824559</v>
      </c>
      <c r="BC74" s="103">
        <v>26</v>
      </c>
      <c r="BD74" s="37">
        <f t="shared" si="41"/>
        <v>637</v>
      </c>
      <c r="BE74" s="37">
        <f t="shared" si="42"/>
        <v>69.46875</v>
      </c>
      <c r="BF74" s="37">
        <f t="shared" si="43"/>
        <v>9.9241071428571423</v>
      </c>
      <c r="BG74" s="52">
        <f t="shared" si="44"/>
        <v>2.3156249999999998</v>
      </c>
      <c r="BH74" s="35">
        <f t="shared" si="45"/>
        <v>43743.46875</v>
      </c>
    </row>
    <row r="75" spans="1:60" x14ac:dyDescent="0.25">
      <c r="A75" s="109"/>
      <c r="B75" s="99">
        <v>743975</v>
      </c>
      <c r="C75" s="100" t="s">
        <v>188</v>
      </c>
      <c r="D75" s="100" t="s">
        <v>491</v>
      </c>
      <c r="E75" s="101">
        <v>5.259999999999998</v>
      </c>
      <c r="F75" s="101">
        <v>24.5</v>
      </c>
      <c r="G75" s="101">
        <v>49</v>
      </c>
      <c r="H75" s="267"/>
      <c r="I75" s="103"/>
      <c r="J75" s="104">
        <f t="shared" si="26"/>
        <v>0</v>
      </c>
      <c r="K75" s="104">
        <f t="shared" si="27"/>
        <v>0</v>
      </c>
      <c r="L75" s="103">
        <v>10</v>
      </c>
      <c r="M75" s="104">
        <f t="shared" si="28"/>
        <v>52.59999999999998</v>
      </c>
      <c r="N75" s="104">
        <f t="shared" si="29"/>
        <v>245</v>
      </c>
      <c r="O75" s="103">
        <v>6</v>
      </c>
      <c r="P75" s="104">
        <f t="shared" si="30"/>
        <v>31.559999999999988</v>
      </c>
      <c r="Q75" s="104">
        <f t="shared" si="31"/>
        <v>147</v>
      </c>
      <c r="R75" s="103">
        <v>5</v>
      </c>
      <c r="S75" s="104">
        <f t="shared" si="32"/>
        <v>26.29999999999999</v>
      </c>
      <c r="T75" s="104">
        <f t="shared" si="33"/>
        <v>122.5</v>
      </c>
      <c r="U75" s="103">
        <v>5</v>
      </c>
      <c r="V75" s="104">
        <f t="shared" si="34"/>
        <v>26.29999999999999</v>
      </c>
      <c r="W75" s="104">
        <f t="shared" si="36"/>
        <v>122.5</v>
      </c>
      <c r="X75" s="103">
        <v>4</v>
      </c>
      <c r="Y75" s="104">
        <f t="shared" si="35"/>
        <v>21.039999999999992</v>
      </c>
      <c r="Z75" s="104">
        <f t="shared" si="37"/>
        <v>98</v>
      </c>
      <c r="AA75" s="104">
        <v>1</v>
      </c>
      <c r="AB75" s="289">
        <f t="shared" si="46"/>
        <v>5.259999999999998</v>
      </c>
      <c r="AC75" s="289">
        <f t="shared" si="47"/>
        <v>24.5</v>
      </c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268"/>
      <c r="AT75" s="289">
        <f t="shared" si="48"/>
        <v>6</v>
      </c>
      <c r="AU75" s="289">
        <v>3</v>
      </c>
      <c r="AV75" s="268"/>
      <c r="AW75" s="52">
        <f t="shared" si="49"/>
        <v>31</v>
      </c>
      <c r="AX75" s="104">
        <f t="shared" si="38"/>
        <v>163.05999999999995</v>
      </c>
      <c r="AY75" s="104">
        <f t="shared" si="39"/>
        <v>759.5</v>
      </c>
      <c r="AZ75" s="42">
        <f t="shared" si="50"/>
        <v>0.18128654970760233</v>
      </c>
      <c r="BA75" s="37">
        <f t="shared" si="51"/>
        <v>5.4385964912280702</v>
      </c>
      <c r="BB75" s="63">
        <f t="shared" si="40"/>
        <v>133.24561403508773</v>
      </c>
      <c r="BC75" s="103">
        <v>7</v>
      </c>
      <c r="BD75" s="37">
        <f t="shared" si="41"/>
        <v>171.5</v>
      </c>
      <c r="BE75" s="37">
        <f t="shared" si="42"/>
        <v>38.612903225806456</v>
      </c>
      <c r="BF75" s="37">
        <f t="shared" si="43"/>
        <v>5.5161290322580649</v>
      </c>
      <c r="BG75" s="52">
        <f t="shared" si="44"/>
        <v>1.2870967741935486</v>
      </c>
      <c r="BH75" s="35">
        <f t="shared" si="45"/>
        <v>43712.612903225803</v>
      </c>
    </row>
    <row r="76" spans="1:60" x14ac:dyDescent="0.25">
      <c r="A76" s="119"/>
      <c r="B76" s="111">
        <v>748127</v>
      </c>
      <c r="C76" s="100" t="s">
        <v>202</v>
      </c>
      <c r="D76" s="100" t="s">
        <v>505</v>
      </c>
      <c r="E76" s="101">
        <v>28.950000000000003</v>
      </c>
      <c r="F76" s="101">
        <v>49.5</v>
      </c>
      <c r="G76" s="112">
        <v>99</v>
      </c>
      <c r="H76" s="261"/>
      <c r="I76" s="103"/>
      <c r="J76" s="104">
        <f t="shared" si="26"/>
        <v>0</v>
      </c>
      <c r="K76" s="104">
        <f t="shared" si="27"/>
        <v>0</v>
      </c>
      <c r="L76" s="103"/>
      <c r="M76" s="104">
        <f t="shared" si="28"/>
        <v>0</v>
      </c>
      <c r="N76" s="104">
        <f t="shared" si="29"/>
        <v>0</v>
      </c>
      <c r="O76" s="103"/>
      <c r="P76" s="104">
        <f t="shared" si="30"/>
        <v>0</v>
      </c>
      <c r="Q76" s="104">
        <f t="shared" si="31"/>
        <v>0</v>
      </c>
      <c r="R76" s="103"/>
      <c r="S76" s="104">
        <f t="shared" si="32"/>
        <v>0</v>
      </c>
      <c r="T76" s="104">
        <f t="shared" si="33"/>
        <v>0</v>
      </c>
      <c r="U76" s="103"/>
      <c r="V76" s="104">
        <f t="shared" si="34"/>
        <v>0</v>
      </c>
      <c r="W76" s="104">
        <f t="shared" si="36"/>
        <v>0</v>
      </c>
      <c r="X76" s="103">
        <v>3</v>
      </c>
      <c r="Y76" s="104">
        <f t="shared" si="35"/>
        <v>86.850000000000009</v>
      </c>
      <c r="Z76" s="104">
        <f t="shared" si="37"/>
        <v>148.5</v>
      </c>
      <c r="AA76" s="104">
        <v>0</v>
      </c>
      <c r="AB76" s="289">
        <f t="shared" si="46"/>
        <v>0</v>
      </c>
      <c r="AC76" s="289">
        <f t="shared" si="47"/>
        <v>0</v>
      </c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268"/>
      <c r="AT76" s="289">
        <f t="shared" si="48"/>
        <v>2</v>
      </c>
      <c r="AU76" s="289">
        <v>3</v>
      </c>
      <c r="AV76" s="268"/>
      <c r="AW76" s="52">
        <f t="shared" si="49"/>
        <v>3</v>
      </c>
      <c r="AX76" s="104">
        <f t="shared" si="38"/>
        <v>86.850000000000009</v>
      </c>
      <c r="AY76" s="106">
        <f t="shared" si="39"/>
        <v>148.5</v>
      </c>
      <c r="AZ76" s="42">
        <f t="shared" si="50"/>
        <v>5.8823529411764705E-2</v>
      </c>
      <c r="BA76" s="37">
        <f t="shared" si="51"/>
        <v>1.7647058823529411</v>
      </c>
      <c r="BB76" s="63">
        <f t="shared" si="40"/>
        <v>87.35294117647058</v>
      </c>
      <c r="BC76" s="103">
        <v>5</v>
      </c>
      <c r="BD76" s="37">
        <f t="shared" si="41"/>
        <v>247.5</v>
      </c>
      <c r="BE76" s="37">
        <f t="shared" si="42"/>
        <v>85</v>
      </c>
      <c r="BF76" s="37">
        <f t="shared" si="43"/>
        <v>12.142857142857142</v>
      </c>
      <c r="BG76" s="52">
        <f t="shared" si="44"/>
        <v>2.8333333333333335</v>
      </c>
      <c r="BH76" s="35">
        <f t="shared" si="45"/>
        <v>43759</v>
      </c>
    </row>
    <row r="77" spans="1:60" x14ac:dyDescent="0.25">
      <c r="A77" s="119"/>
      <c r="B77" s="111">
        <v>748129</v>
      </c>
      <c r="C77" s="116" t="s">
        <v>204</v>
      </c>
      <c r="D77" s="116" t="s">
        <v>507</v>
      </c>
      <c r="E77" s="101">
        <v>38.220000000000006</v>
      </c>
      <c r="F77" s="101">
        <v>58</v>
      </c>
      <c r="G77" s="112">
        <v>89</v>
      </c>
      <c r="H77" s="261"/>
      <c r="I77" s="103"/>
      <c r="J77" s="104">
        <f t="shared" si="26"/>
        <v>0</v>
      </c>
      <c r="K77" s="104">
        <f t="shared" si="27"/>
        <v>0</v>
      </c>
      <c r="L77" s="103"/>
      <c r="M77" s="104">
        <f t="shared" si="28"/>
        <v>0</v>
      </c>
      <c r="N77" s="104">
        <f t="shared" si="29"/>
        <v>0</v>
      </c>
      <c r="O77" s="103"/>
      <c r="P77" s="104">
        <f t="shared" si="30"/>
        <v>0</v>
      </c>
      <c r="Q77" s="104">
        <f t="shared" si="31"/>
        <v>0</v>
      </c>
      <c r="R77" s="103"/>
      <c r="S77" s="104">
        <f t="shared" si="32"/>
        <v>0</v>
      </c>
      <c r="T77" s="104">
        <f t="shared" si="33"/>
        <v>0</v>
      </c>
      <c r="U77" s="103"/>
      <c r="V77" s="104">
        <f t="shared" si="34"/>
        <v>0</v>
      </c>
      <c r="W77" s="104">
        <f t="shared" si="36"/>
        <v>0</v>
      </c>
      <c r="X77" s="103">
        <v>1</v>
      </c>
      <c r="Y77" s="104">
        <f t="shared" si="35"/>
        <v>38.220000000000006</v>
      </c>
      <c r="Z77" s="104">
        <f t="shared" si="37"/>
        <v>58</v>
      </c>
      <c r="AA77" s="104">
        <v>0</v>
      </c>
      <c r="AB77" s="289">
        <f t="shared" si="46"/>
        <v>0</v>
      </c>
      <c r="AC77" s="289">
        <f t="shared" si="47"/>
        <v>0</v>
      </c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268"/>
      <c r="AT77" s="289">
        <f t="shared" si="48"/>
        <v>2</v>
      </c>
      <c r="AU77" s="289">
        <v>3</v>
      </c>
      <c r="AV77" s="268"/>
      <c r="AW77" s="52">
        <f t="shared" si="49"/>
        <v>1</v>
      </c>
      <c r="AX77" s="104">
        <f t="shared" si="38"/>
        <v>38.220000000000006</v>
      </c>
      <c r="AY77" s="106">
        <f t="shared" si="39"/>
        <v>58</v>
      </c>
      <c r="AZ77" s="42">
        <f t="shared" si="50"/>
        <v>1.9607843137254902E-2</v>
      </c>
      <c r="BA77" s="37">
        <f t="shared" si="51"/>
        <v>0.58823529411764708</v>
      </c>
      <c r="BB77" s="63">
        <f t="shared" si="40"/>
        <v>34.117647058823529</v>
      </c>
      <c r="BC77" s="103">
        <v>25</v>
      </c>
      <c r="BD77" s="37">
        <f t="shared" si="41"/>
        <v>1450</v>
      </c>
      <c r="BE77" s="37">
        <f t="shared" si="42"/>
        <v>1275</v>
      </c>
      <c r="BF77" s="37">
        <f t="shared" si="43"/>
        <v>182.14285714285714</v>
      </c>
      <c r="BG77" s="52">
        <f t="shared" si="44"/>
        <v>42.5</v>
      </c>
      <c r="BH77" s="35">
        <f t="shared" si="45"/>
        <v>44949</v>
      </c>
    </row>
    <row r="78" spans="1:60" x14ac:dyDescent="0.25">
      <c r="A78" s="119"/>
      <c r="B78" s="111">
        <v>748131</v>
      </c>
      <c r="C78" s="100" t="s">
        <v>205</v>
      </c>
      <c r="D78" s="100" t="s">
        <v>508</v>
      </c>
      <c r="E78" s="101">
        <v>38.220000000000006</v>
      </c>
      <c r="F78" s="101">
        <v>58</v>
      </c>
      <c r="G78" s="112">
        <v>89</v>
      </c>
      <c r="H78" s="261"/>
      <c r="I78" s="103"/>
      <c r="J78" s="104">
        <f t="shared" si="26"/>
        <v>0</v>
      </c>
      <c r="K78" s="104">
        <f t="shared" si="27"/>
        <v>0</v>
      </c>
      <c r="L78" s="103"/>
      <c r="M78" s="104">
        <f t="shared" si="28"/>
        <v>0</v>
      </c>
      <c r="N78" s="104">
        <f t="shared" si="29"/>
        <v>0</v>
      </c>
      <c r="O78" s="103"/>
      <c r="P78" s="104">
        <f t="shared" si="30"/>
        <v>0</v>
      </c>
      <c r="Q78" s="104">
        <f t="shared" si="31"/>
        <v>0</v>
      </c>
      <c r="R78" s="103"/>
      <c r="S78" s="104">
        <f t="shared" si="32"/>
        <v>0</v>
      </c>
      <c r="T78" s="104">
        <f t="shared" si="33"/>
        <v>0</v>
      </c>
      <c r="U78" s="103"/>
      <c r="V78" s="104">
        <f t="shared" si="34"/>
        <v>0</v>
      </c>
      <c r="W78" s="104">
        <f t="shared" si="36"/>
        <v>0</v>
      </c>
      <c r="X78" s="103">
        <v>0</v>
      </c>
      <c r="Y78" s="104">
        <f t="shared" si="35"/>
        <v>0</v>
      </c>
      <c r="Z78" s="104">
        <f t="shared" si="37"/>
        <v>0</v>
      </c>
      <c r="AA78" s="104">
        <v>0</v>
      </c>
      <c r="AB78" s="289">
        <f t="shared" si="46"/>
        <v>0</v>
      </c>
      <c r="AC78" s="289">
        <f t="shared" si="47"/>
        <v>0</v>
      </c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268"/>
      <c r="AT78" s="289">
        <f t="shared" si="48"/>
        <v>2</v>
      </c>
      <c r="AU78" s="289">
        <v>3</v>
      </c>
      <c r="AV78" s="268"/>
      <c r="AW78" s="52">
        <f t="shared" si="49"/>
        <v>0</v>
      </c>
      <c r="AX78" s="104">
        <f t="shared" si="38"/>
        <v>0</v>
      </c>
      <c r="AY78" s="106">
        <f t="shared" si="39"/>
        <v>0</v>
      </c>
      <c r="AZ78" s="42">
        <f t="shared" si="50"/>
        <v>0</v>
      </c>
      <c r="BA78" s="37">
        <f t="shared" si="51"/>
        <v>0</v>
      </c>
      <c r="BB78" s="63">
        <f t="shared" si="40"/>
        <v>0</v>
      </c>
      <c r="BC78" s="103">
        <v>26</v>
      </c>
      <c r="BD78" s="37">
        <f t="shared" si="41"/>
        <v>1508</v>
      </c>
      <c r="BE78" s="37" t="str">
        <f t="shared" si="42"/>
        <v>-</v>
      </c>
      <c r="BF78" s="37" t="str">
        <f t="shared" si="43"/>
        <v>-</v>
      </c>
      <c r="BG78" s="52" t="str">
        <f t="shared" si="44"/>
        <v>-</v>
      </c>
      <c r="BH78" s="35" t="str">
        <f t="shared" si="45"/>
        <v>-</v>
      </c>
    </row>
    <row r="79" spans="1:60" x14ac:dyDescent="0.25">
      <c r="A79" s="119"/>
      <c r="B79" s="111">
        <v>758117</v>
      </c>
      <c r="C79" s="100" t="s">
        <v>214</v>
      </c>
      <c r="D79" s="100" t="s">
        <v>514</v>
      </c>
      <c r="E79" s="101">
        <v>23</v>
      </c>
      <c r="F79" s="101">
        <v>49.5</v>
      </c>
      <c r="G79" s="112">
        <v>99</v>
      </c>
      <c r="H79" s="261"/>
      <c r="I79" s="103"/>
      <c r="J79" s="104">
        <f t="shared" si="26"/>
        <v>0</v>
      </c>
      <c r="K79" s="104">
        <f t="shared" si="27"/>
        <v>0</v>
      </c>
      <c r="L79" s="103"/>
      <c r="M79" s="104">
        <f t="shared" si="28"/>
        <v>0</v>
      </c>
      <c r="N79" s="104">
        <f t="shared" si="29"/>
        <v>0</v>
      </c>
      <c r="O79" s="103"/>
      <c r="P79" s="104">
        <f t="shared" si="30"/>
        <v>0</v>
      </c>
      <c r="Q79" s="104">
        <f t="shared" si="31"/>
        <v>0</v>
      </c>
      <c r="R79" s="103">
        <v>0</v>
      </c>
      <c r="S79" s="104">
        <f t="shared" si="32"/>
        <v>0</v>
      </c>
      <c r="T79" s="104">
        <f t="shared" si="33"/>
        <v>0</v>
      </c>
      <c r="U79" s="103">
        <v>0</v>
      </c>
      <c r="V79" s="104">
        <f t="shared" si="34"/>
        <v>0</v>
      </c>
      <c r="W79" s="104">
        <f t="shared" si="36"/>
        <v>0</v>
      </c>
      <c r="X79" s="103">
        <v>8</v>
      </c>
      <c r="Y79" s="104">
        <f t="shared" si="35"/>
        <v>184</v>
      </c>
      <c r="Z79" s="104">
        <f t="shared" si="37"/>
        <v>396</v>
      </c>
      <c r="AA79" s="104">
        <v>5</v>
      </c>
      <c r="AB79" s="289">
        <f t="shared" si="46"/>
        <v>115</v>
      </c>
      <c r="AC79" s="289">
        <f t="shared" si="47"/>
        <v>247.5</v>
      </c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268"/>
      <c r="AT79" s="289">
        <f t="shared" si="48"/>
        <v>4</v>
      </c>
      <c r="AU79" s="289">
        <v>3</v>
      </c>
      <c r="AV79" s="268"/>
      <c r="AW79" s="52">
        <f t="shared" si="49"/>
        <v>13</v>
      </c>
      <c r="AX79" s="104">
        <f t="shared" si="38"/>
        <v>299</v>
      </c>
      <c r="AY79" s="106">
        <f t="shared" si="39"/>
        <v>643.5</v>
      </c>
      <c r="AZ79" s="42">
        <f t="shared" si="50"/>
        <v>0.11711711711711711</v>
      </c>
      <c r="BA79" s="37">
        <f t="shared" si="51"/>
        <v>3.5135135135135136</v>
      </c>
      <c r="BB79" s="63">
        <f t="shared" si="40"/>
        <v>173.91891891891893</v>
      </c>
      <c r="BC79" s="103">
        <v>27</v>
      </c>
      <c r="BD79" s="37">
        <f t="shared" si="41"/>
        <v>1336.5</v>
      </c>
      <c r="BE79" s="37">
        <f t="shared" si="42"/>
        <v>230.53846153846155</v>
      </c>
      <c r="BF79" s="37">
        <f t="shared" si="43"/>
        <v>32.934065934065934</v>
      </c>
      <c r="BG79" s="52">
        <f t="shared" si="44"/>
        <v>7.6846153846153848</v>
      </c>
      <c r="BH79" s="35">
        <f t="shared" si="45"/>
        <v>43904.538461538461</v>
      </c>
    </row>
    <row r="80" spans="1:60" x14ac:dyDescent="0.25">
      <c r="A80" s="119"/>
      <c r="B80" s="111">
        <v>758119</v>
      </c>
      <c r="C80" s="100" t="s">
        <v>215</v>
      </c>
      <c r="D80" s="100" t="s">
        <v>515</v>
      </c>
      <c r="E80" s="101">
        <v>22</v>
      </c>
      <c r="F80" s="101">
        <v>49.5</v>
      </c>
      <c r="G80" s="112">
        <v>99</v>
      </c>
      <c r="H80" s="261"/>
      <c r="I80" s="103"/>
      <c r="J80" s="104">
        <f t="shared" si="26"/>
        <v>0</v>
      </c>
      <c r="K80" s="104">
        <f t="shared" si="27"/>
        <v>0</v>
      </c>
      <c r="L80" s="103"/>
      <c r="M80" s="104">
        <f t="shared" si="28"/>
        <v>0</v>
      </c>
      <c r="N80" s="104">
        <f t="shared" si="29"/>
        <v>0</v>
      </c>
      <c r="O80" s="103"/>
      <c r="P80" s="104">
        <f t="shared" si="30"/>
        <v>0</v>
      </c>
      <c r="Q80" s="104">
        <f t="shared" si="31"/>
        <v>0</v>
      </c>
      <c r="R80" s="103">
        <v>0</v>
      </c>
      <c r="S80" s="104">
        <f t="shared" si="32"/>
        <v>0</v>
      </c>
      <c r="T80" s="104">
        <f t="shared" si="33"/>
        <v>0</v>
      </c>
      <c r="U80" s="103">
        <v>0</v>
      </c>
      <c r="V80" s="104">
        <f t="shared" si="34"/>
        <v>0</v>
      </c>
      <c r="W80" s="104">
        <f t="shared" si="36"/>
        <v>0</v>
      </c>
      <c r="X80" s="103">
        <v>3</v>
      </c>
      <c r="Y80" s="104">
        <f t="shared" si="35"/>
        <v>66</v>
      </c>
      <c r="Z80" s="104">
        <f t="shared" si="37"/>
        <v>148.5</v>
      </c>
      <c r="AA80" s="104">
        <v>1</v>
      </c>
      <c r="AB80" s="289">
        <f t="shared" si="46"/>
        <v>22</v>
      </c>
      <c r="AC80" s="289">
        <f t="shared" si="47"/>
        <v>49.5</v>
      </c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268"/>
      <c r="AT80" s="289">
        <f t="shared" si="48"/>
        <v>4</v>
      </c>
      <c r="AU80" s="289">
        <v>3</v>
      </c>
      <c r="AV80" s="268"/>
      <c r="AW80" s="52">
        <f t="shared" si="49"/>
        <v>4</v>
      </c>
      <c r="AX80" s="104">
        <f t="shared" si="38"/>
        <v>88</v>
      </c>
      <c r="AY80" s="106">
        <f t="shared" si="39"/>
        <v>198</v>
      </c>
      <c r="AZ80" s="42">
        <f t="shared" si="50"/>
        <v>3.6036036036036036E-2</v>
      </c>
      <c r="BA80" s="37">
        <f t="shared" si="51"/>
        <v>1.0810810810810811</v>
      </c>
      <c r="BB80" s="63">
        <f t="shared" si="40"/>
        <v>53.513513513513516</v>
      </c>
      <c r="BC80" s="103">
        <v>22</v>
      </c>
      <c r="BD80" s="37">
        <f t="shared" si="41"/>
        <v>1089</v>
      </c>
      <c r="BE80" s="37">
        <f t="shared" si="42"/>
        <v>610.5</v>
      </c>
      <c r="BF80" s="37">
        <f t="shared" si="43"/>
        <v>87.214285714285708</v>
      </c>
      <c r="BG80" s="52">
        <f t="shared" si="44"/>
        <v>20.350000000000001</v>
      </c>
      <c r="BH80" s="35">
        <f t="shared" si="45"/>
        <v>44284.5</v>
      </c>
    </row>
    <row r="81" spans="1:60" x14ac:dyDescent="0.25">
      <c r="A81" s="119"/>
      <c r="B81" s="111">
        <v>758121</v>
      </c>
      <c r="C81" s="100" t="s">
        <v>216</v>
      </c>
      <c r="D81" s="100" t="s">
        <v>516</v>
      </c>
      <c r="E81" s="101">
        <v>7.61</v>
      </c>
      <c r="F81" s="101">
        <v>34.5</v>
      </c>
      <c r="G81" s="112">
        <v>69</v>
      </c>
      <c r="H81" s="261"/>
      <c r="I81" s="103"/>
      <c r="J81" s="104">
        <f t="shared" si="26"/>
        <v>0</v>
      </c>
      <c r="K81" s="104">
        <f t="shared" si="27"/>
        <v>0</v>
      </c>
      <c r="L81" s="103"/>
      <c r="M81" s="104">
        <f t="shared" si="28"/>
        <v>0</v>
      </c>
      <c r="N81" s="104">
        <f t="shared" si="29"/>
        <v>0</v>
      </c>
      <c r="O81" s="103"/>
      <c r="P81" s="104">
        <f t="shared" si="30"/>
        <v>0</v>
      </c>
      <c r="Q81" s="104">
        <f t="shared" si="31"/>
        <v>0</v>
      </c>
      <c r="R81" s="103">
        <v>0</v>
      </c>
      <c r="S81" s="104">
        <f t="shared" si="32"/>
        <v>0</v>
      </c>
      <c r="T81" s="104">
        <f t="shared" si="33"/>
        <v>0</v>
      </c>
      <c r="U81" s="103">
        <v>0</v>
      </c>
      <c r="V81" s="104">
        <f t="shared" si="34"/>
        <v>0</v>
      </c>
      <c r="W81" s="104">
        <f t="shared" si="36"/>
        <v>0</v>
      </c>
      <c r="X81" s="103">
        <v>0</v>
      </c>
      <c r="Y81" s="104">
        <f t="shared" si="35"/>
        <v>0</v>
      </c>
      <c r="Z81" s="104">
        <f t="shared" si="37"/>
        <v>0</v>
      </c>
      <c r="AA81" s="104">
        <v>0</v>
      </c>
      <c r="AB81" s="289">
        <f t="shared" si="46"/>
        <v>0</v>
      </c>
      <c r="AC81" s="289">
        <f t="shared" si="47"/>
        <v>0</v>
      </c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268"/>
      <c r="AT81" s="289">
        <f t="shared" si="48"/>
        <v>4</v>
      </c>
      <c r="AU81" s="289">
        <v>3</v>
      </c>
      <c r="AV81" s="268"/>
      <c r="AW81" s="52">
        <f t="shared" si="49"/>
        <v>0</v>
      </c>
      <c r="AX81" s="104">
        <f t="shared" si="38"/>
        <v>0</v>
      </c>
      <c r="AY81" s="106">
        <f t="shared" si="39"/>
        <v>0</v>
      </c>
      <c r="AZ81" s="42">
        <f t="shared" si="50"/>
        <v>0</v>
      </c>
      <c r="BA81" s="37">
        <f t="shared" si="51"/>
        <v>0</v>
      </c>
      <c r="BB81" s="63">
        <f t="shared" si="40"/>
        <v>0</v>
      </c>
      <c r="BC81" s="103">
        <v>20</v>
      </c>
      <c r="BD81" s="37">
        <f t="shared" si="41"/>
        <v>690</v>
      </c>
      <c r="BE81" s="37" t="str">
        <f t="shared" si="42"/>
        <v>-</v>
      </c>
      <c r="BF81" s="37" t="str">
        <f t="shared" si="43"/>
        <v>-</v>
      </c>
      <c r="BG81" s="52" t="str">
        <f t="shared" si="44"/>
        <v>-</v>
      </c>
      <c r="BH81" s="35" t="str">
        <f t="shared" si="45"/>
        <v>-</v>
      </c>
    </row>
    <row r="82" spans="1:60" x14ac:dyDescent="0.25">
      <c r="A82" s="119"/>
      <c r="B82" s="111">
        <v>758124</v>
      </c>
      <c r="C82" s="100" t="s">
        <v>217</v>
      </c>
      <c r="D82" s="100" t="s">
        <v>517</v>
      </c>
      <c r="E82" s="101">
        <v>7.61</v>
      </c>
      <c r="F82" s="101">
        <v>34.5</v>
      </c>
      <c r="G82" s="112">
        <v>69</v>
      </c>
      <c r="H82" s="261"/>
      <c r="I82" s="103"/>
      <c r="J82" s="104">
        <f t="shared" si="26"/>
        <v>0</v>
      </c>
      <c r="K82" s="104">
        <f t="shared" si="27"/>
        <v>0</v>
      </c>
      <c r="L82" s="103"/>
      <c r="M82" s="104">
        <f t="shared" si="28"/>
        <v>0</v>
      </c>
      <c r="N82" s="104">
        <f t="shared" si="29"/>
        <v>0</v>
      </c>
      <c r="O82" s="103"/>
      <c r="P82" s="104">
        <f t="shared" si="30"/>
        <v>0</v>
      </c>
      <c r="Q82" s="104">
        <f t="shared" si="31"/>
        <v>0</v>
      </c>
      <c r="R82" s="103">
        <v>0</v>
      </c>
      <c r="S82" s="104">
        <f t="shared" si="32"/>
        <v>0</v>
      </c>
      <c r="T82" s="104">
        <f t="shared" si="33"/>
        <v>0</v>
      </c>
      <c r="U82" s="103">
        <v>0</v>
      </c>
      <c r="V82" s="104">
        <f t="shared" si="34"/>
        <v>0</v>
      </c>
      <c r="W82" s="104">
        <f t="shared" si="36"/>
        <v>0</v>
      </c>
      <c r="X82" s="103">
        <v>0</v>
      </c>
      <c r="Y82" s="104">
        <f t="shared" si="35"/>
        <v>0</v>
      </c>
      <c r="Z82" s="104">
        <f t="shared" si="37"/>
        <v>0</v>
      </c>
      <c r="AA82" s="104">
        <v>3</v>
      </c>
      <c r="AB82" s="289">
        <f t="shared" si="46"/>
        <v>22.830000000000002</v>
      </c>
      <c r="AC82" s="289">
        <f t="shared" si="47"/>
        <v>103.5</v>
      </c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268"/>
      <c r="AT82" s="289">
        <f t="shared" si="48"/>
        <v>4</v>
      </c>
      <c r="AU82" s="289">
        <v>3</v>
      </c>
      <c r="AV82" s="268"/>
      <c r="AW82" s="52">
        <f t="shared" si="49"/>
        <v>3</v>
      </c>
      <c r="AX82" s="104">
        <f t="shared" si="38"/>
        <v>22.830000000000002</v>
      </c>
      <c r="AY82" s="106">
        <f t="shared" si="39"/>
        <v>103.5</v>
      </c>
      <c r="AZ82" s="42">
        <f t="shared" si="50"/>
        <v>2.7027027027027029E-2</v>
      </c>
      <c r="BA82" s="37">
        <f t="shared" si="51"/>
        <v>0.81081081081081086</v>
      </c>
      <c r="BB82" s="63">
        <f t="shared" si="40"/>
        <v>27.972972972972975</v>
      </c>
      <c r="BC82" s="103">
        <v>17</v>
      </c>
      <c r="BD82" s="37">
        <f t="shared" si="41"/>
        <v>586.5</v>
      </c>
      <c r="BE82" s="37">
        <f t="shared" si="42"/>
        <v>629</v>
      </c>
      <c r="BF82" s="37">
        <f t="shared" si="43"/>
        <v>89.857142857142861</v>
      </c>
      <c r="BG82" s="52">
        <f t="shared" si="44"/>
        <v>20.966666666666665</v>
      </c>
      <c r="BH82" s="35">
        <f t="shared" si="45"/>
        <v>44303</v>
      </c>
    </row>
    <row r="83" spans="1:60" x14ac:dyDescent="0.25">
      <c r="A83" s="109"/>
      <c r="B83" s="99">
        <v>758125</v>
      </c>
      <c r="C83" s="100" t="s">
        <v>218</v>
      </c>
      <c r="D83" s="100" t="s">
        <v>518</v>
      </c>
      <c r="E83" s="101">
        <v>37.130000000000003</v>
      </c>
      <c r="F83" s="101">
        <v>79.5</v>
      </c>
      <c r="G83" s="101">
        <v>159</v>
      </c>
      <c r="H83" s="267"/>
      <c r="I83" s="103"/>
      <c r="J83" s="104">
        <f t="shared" si="26"/>
        <v>0</v>
      </c>
      <c r="K83" s="104">
        <f t="shared" si="27"/>
        <v>0</v>
      </c>
      <c r="L83" s="103"/>
      <c r="M83" s="104">
        <f t="shared" si="28"/>
        <v>0</v>
      </c>
      <c r="N83" s="104">
        <f t="shared" si="29"/>
        <v>0</v>
      </c>
      <c r="O83" s="103"/>
      <c r="P83" s="104">
        <f t="shared" si="30"/>
        <v>0</v>
      </c>
      <c r="Q83" s="104">
        <f t="shared" si="31"/>
        <v>0</v>
      </c>
      <c r="R83" s="103">
        <v>0</v>
      </c>
      <c r="S83" s="104">
        <f t="shared" si="32"/>
        <v>0</v>
      </c>
      <c r="T83" s="104">
        <f t="shared" si="33"/>
        <v>0</v>
      </c>
      <c r="U83" s="103">
        <v>0</v>
      </c>
      <c r="V83" s="104">
        <f t="shared" si="34"/>
        <v>0</v>
      </c>
      <c r="W83" s="104">
        <f t="shared" si="36"/>
        <v>0</v>
      </c>
      <c r="X83" s="103">
        <v>2</v>
      </c>
      <c r="Y83" s="104">
        <f t="shared" si="35"/>
        <v>74.260000000000005</v>
      </c>
      <c r="Z83" s="104">
        <f t="shared" si="37"/>
        <v>159</v>
      </c>
      <c r="AA83" s="104">
        <v>2</v>
      </c>
      <c r="AB83" s="289">
        <f t="shared" si="46"/>
        <v>74.260000000000005</v>
      </c>
      <c r="AC83" s="289">
        <f t="shared" si="47"/>
        <v>159</v>
      </c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268"/>
      <c r="AT83" s="289">
        <f t="shared" si="48"/>
        <v>4</v>
      </c>
      <c r="AU83" s="289">
        <v>3</v>
      </c>
      <c r="AV83" s="268"/>
      <c r="AW83" s="52">
        <f t="shared" si="49"/>
        <v>4</v>
      </c>
      <c r="AX83" s="104">
        <f t="shared" si="38"/>
        <v>148.52000000000001</v>
      </c>
      <c r="AY83" s="104">
        <f t="shared" si="39"/>
        <v>318</v>
      </c>
      <c r="AZ83" s="42">
        <f t="shared" si="50"/>
        <v>3.6036036036036036E-2</v>
      </c>
      <c r="BA83" s="37">
        <f t="shared" si="51"/>
        <v>1.0810810810810811</v>
      </c>
      <c r="BB83" s="63">
        <f t="shared" si="40"/>
        <v>85.945945945945951</v>
      </c>
      <c r="BC83" s="103">
        <v>16</v>
      </c>
      <c r="BD83" s="37">
        <f t="shared" si="41"/>
        <v>1272</v>
      </c>
      <c r="BE83" s="37">
        <f t="shared" si="42"/>
        <v>444</v>
      </c>
      <c r="BF83" s="37">
        <f t="shared" si="43"/>
        <v>63.428571428571431</v>
      </c>
      <c r="BG83" s="52">
        <f t="shared" si="44"/>
        <v>14.8</v>
      </c>
      <c r="BH83" s="106">
        <f t="shared" si="45"/>
        <v>44118</v>
      </c>
    </row>
    <row r="84" spans="1:60" x14ac:dyDescent="0.25">
      <c r="A84" s="109"/>
      <c r="B84" s="99">
        <v>758126</v>
      </c>
      <c r="C84" s="100" t="s">
        <v>219</v>
      </c>
      <c r="D84" s="100" t="s">
        <v>519</v>
      </c>
      <c r="E84" s="101">
        <v>9.66</v>
      </c>
      <c r="F84" s="101">
        <v>34.5</v>
      </c>
      <c r="G84" s="101">
        <v>69</v>
      </c>
      <c r="H84" s="267"/>
      <c r="I84" s="103"/>
      <c r="J84" s="104">
        <f t="shared" si="26"/>
        <v>0</v>
      </c>
      <c r="K84" s="104">
        <f t="shared" si="27"/>
        <v>0</v>
      </c>
      <c r="L84" s="103"/>
      <c r="M84" s="104">
        <f t="shared" si="28"/>
        <v>0</v>
      </c>
      <c r="N84" s="104">
        <f t="shared" si="29"/>
        <v>0</v>
      </c>
      <c r="O84" s="103"/>
      <c r="P84" s="104">
        <f t="shared" si="30"/>
        <v>0</v>
      </c>
      <c r="Q84" s="104">
        <f t="shared" si="31"/>
        <v>0</v>
      </c>
      <c r="R84" s="103">
        <v>0</v>
      </c>
      <c r="S84" s="104">
        <f t="shared" si="32"/>
        <v>0</v>
      </c>
      <c r="T84" s="104">
        <f t="shared" si="33"/>
        <v>0</v>
      </c>
      <c r="U84" s="103">
        <v>0</v>
      </c>
      <c r="V84" s="104">
        <f t="shared" si="34"/>
        <v>0</v>
      </c>
      <c r="W84" s="104">
        <f t="shared" si="36"/>
        <v>0</v>
      </c>
      <c r="X84" s="103">
        <v>0</v>
      </c>
      <c r="Y84" s="104">
        <f t="shared" si="35"/>
        <v>0</v>
      </c>
      <c r="Z84" s="104">
        <f t="shared" si="37"/>
        <v>0</v>
      </c>
      <c r="AA84" s="104">
        <v>0</v>
      </c>
      <c r="AB84" s="289">
        <f t="shared" si="46"/>
        <v>0</v>
      </c>
      <c r="AC84" s="289">
        <f t="shared" si="47"/>
        <v>0</v>
      </c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268"/>
      <c r="AT84" s="289">
        <f t="shared" si="48"/>
        <v>4</v>
      </c>
      <c r="AU84" s="289">
        <v>3</v>
      </c>
      <c r="AV84" s="268"/>
      <c r="AW84" s="52">
        <f t="shared" si="49"/>
        <v>0</v>
      </c>
      <c r="AX84" s="104">
        <f t="shared" si="38"/>
        <v>0</v>
      </c>
      <c r="AY84" s="104">
        <f t="shared" si="39"/>
        <v>0</v>
      </c>
      <c r="AZ84" s="42">
        <f t="shared" si="50"/>
        <v>0</v>
      </c>
      <c r="BA84" s="37">
        <f t="shared" si="51"/>
        <v>0</v>
      </c>
      <c r="BB84" s="63">
        <f t="shared" si="40"/>
        <v>0</v>
      </c>
      <c r="BC84" s="103">
        <v>0</v>
      </c>
      <c r="BD84" s="37">
        <f t="shared" si="41"/>
        <v>0</v>
      </c>
      <c r="BE84" s="37" t="str">
        <f t="shared" si="42"/>
        <v>-</v>
      </c>
      <c r="BF84" s="37" t="str">
        <f t="shared" si="43"/>
        <v>-</v>
      </c>
      <c r="BG84" s="52" t="str">
        <f t="shared" si="44"/>
        <v>-</v>
      </c>
      <c r="BH84" s="35" t="str">
        <f t="shared" si="45"/>
        <v>-</v>
      </c>
    </row>
    <row r="85" spans="1:60" x14ac:dyDescent="0.25">
      <c r="A85" s="109"/>
      <c r="B85" s="99">
        <v>758127</v>
      </c>
      <c r="C85" s="100" t="s">
        <v>220</v>
      </c>
      <c r="D85" s="100" t="s">
        <v>520</v>
      </c>
      <c r="E85" s="101">
        <v>9.9</v>
      </c>
      <c r="F85" s="101">
        <v>34.5</v>
      </c>
      <c r="G85" s="101">
        <v>69</v>
      </c>
      <c r="H85" s="267"/>
      <c r="I85" s="103"/>
      <c r="J85" s="104">
        <f t="shared" si="26"/>
        <v>0</v>
      </c>
      <c r="K85" s="104">
        <f t="shared" si="27"/>
        <v>0</v>
      </c>
      <c r="L85" s="103"/>
      <c r="M85" s="104">
        <f t="shared" si="28"/>
        <v>0</v>
      </c>
      <c r="N85" s="104">
        <f t="shared" si="29"/>
        <v>0</v>
      </c>
      <c r="O85" s="103"/>
      <c r="P85" s="104">
        <f t="shared" si="30"/>
        <v>0</v>
      </c>
      <c r="Q85" s="104">
        <f t="shared" si="31"/>
        <v>0</v>
      </c>
      <c r="R85" s="103">
        <v>0</v>
      </c>
      <c r="S85" s="104">
        <f t="shared" si="32"/>
        <v>0</v>
      </c>
      <c r="T85" s="104">
        <f t="shared" si="33"/>
        <v>0</v>
      </c>
      <c r="U85" s="103">
        <v>0</v>
      </c>
      <c r="V85" s="104">
        <f t="shared" si="34"/>
        <v>0</v>
      </c>
      <c r="W85" s="104">
        <f t="shared" si="36"/>
        <v>0</v>
      </c>
      <c r="X85" s="103">
        <v>0</v>
      </c>
      <c r="Y85" s="104">
        <f t="shared" si="35"/>
        <v>0</v>
      </c>
      <c r="Z85" s="104">
        <f t="shared" si="37"/>
        <v>0</v>
      </c>
      <c r="AA85" s="104">
        <v>0</v>
      </c>
      <c r="AB85" s="289">
        <f t="shared" si="46"/>
        <v>0</v>
      </c>
      <c r="AC85" s="289">
        <f t="shared" si="47"/>
        <v>0</v>
      </c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268"/>
      <c r="AT85" s="289">
        <f t="shared" si="48"/>
        <v>4</v>
      </c>
      <c r="AU85" s="289">
        <v>3</v>
      </c>
      <c r="AV85" s="268"/>
      <c r="AW85" s="52">
        <f t="shared" si="49"/>
        <v>0</v>
      </c>
      <c r="AX85" s="104">
        <f t="shared" si="38"/>
        <v>0</v>
      </c>
      <c r="AY85" s="104">
        <f t="shared" si="39"/>
        <v>0</v>
      </c>
      <c r="AZ85" s="42">
        <f t="shared" si="50"/>
        <v>0</v>
      </c>
      <c r="BA85" s="37">
        <f t="shared" si="51"/>
        <v>0</v>
      </c>
      <c r="BB85" s="63">
        <f t="shared" si="40"/>
        <v>0</v>
      </c>
      <c r="BC85" s="103">
        <v>0</v>
      </c>
      <c r="BD85" s="37">
        <f t="shared" si="41"/>
        <v>0</v>
      </c>
      <c r="BE85" s="37" t="str">
        <f t="shared" si="42"/>
        <v>-</v>
      </c>
      <c r="BF85" s="37" t="str">
        <f t="shared" si="43"/>
        <v>-</v>
      </c>
      <c r="BG85" s="52" t="str">
        <f t="shared" si="44"/>
        <v>-</v>
      </c>
      <c r="BH85" s="35" t="str">
        <f t="shared" si="45"/>
        <v>-</v>
      </c>
    </row>
    <row r="86" spans="1:60" x14ac:dyDescent="0.25">
      <c r="A86" s="109"/>
      <c r="B86" s="99">
        <v>758128</v>
      </c>
      <c r="C86" s="100" t="s">
        <v>221</v>
      </c>
      <c r="D86" s="100" t="s">
        <v>521</v>
      </c>
      <c r="E86" s="101">
        <v>52.61</v>
      </c>
      <c r="F86" s="101">
        <v>104.5</v>
      </c>
      <c r="G86" s="101">
        <v>209</v>
      </c>
      <c r="H86" s="267"/>
      <c r="I86" s="103"/>
      <c r="J86" s="104">
        <f t="shared" si="26"/>
        <v>0</v>
      </c>
      <c r="K86" s="104">
        <f t="shared" si="27"/>
        <v>0</v>
      </c>
      <c r="L86" s="103"/>
      <c r="M86" s="104">
        <f t="shared" si="28"/>
        <v>0</v>
      </c>
      <c r="N86" s="104">
        <f t="shared" si="29"/>
        <v>0</v>
      </c>
      <c r="O86" s="103"/>
      <c r="P86" s="104">
        <f t="shared" si="30"/>
        <v>0</v>
      </c>
      <c r="Q86" s="104">
        <f t="shared" si="31"/>
        <v>0</v>
      </c>
      <c r="R86" s="103">
        <v>0</v>
      </c>
      <c r="S86" s="104">
        <f t="shared" si="32"/>
        <v>0</v>
      </c>
      <c r="T86" s="104">
        <f t="shared" si="33"/>
        <v>0</v>
      </c>
      <c r="U86" s="103">
        <v>0</v>
      </c>
      <c r="V86" s="104">
        <f t="shared" si="34"/>
        <v>0</v>
      </c>
      <c r="W86" s="104">
        <f t="shared" si="36"/>
        <v>0</v>
      </c>
      <c r="X86" s="103">
        <v>0</v>
      </c>
      <c r="Y86" s="104">
        <f t="shared" si="35"/>
        <v>0</v>
      </c>
      <c r="Z86" s="104">
        <f t="shared" si="37"/>
        <v>0</v>
      </c>
      <c r="AA86" s="104">
        <v>2</v>
      </c>
      <c r="AB86" s="289">
        <f t="shared" si="46"/>
        <v>105.22</v>
      </c>
      <c r="AC86" s="289">
        <f t="shared" si="47"/>
        <v>209</v>
      </c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268"/>
      <c r="AT86" s="289">
        <f t="shared" si="48"/>
        <v>4</v>
      </c>
      <c r="AU86" s="289">
        <v>3</v>
      </c>
      <c r="AV86" s="268"/>
      <c r="AW86" s="52">
        <f t="shared" si="49"/>
        <v>2</v>
      </c>
      <c r="AX86" s="104">
        <f t="shared" si="38"/>
        <v>105.22</v>
      </c>
      <c r="AY86" s="104">
        <f t="shared" si="39"/>
        <v>209</v>
      </c>
      <c r="AZ86" s="42">
        <f t="shared" si="50"/>
        <v>1.8018018018018018E-2</v>
      </c>
      <c r="BA86" s="37">
        <f t="shared" si="51"/>
        <v>0.54054054054054057</v>
      </c>
      <c r="BB86" s="63">
        <f t="shared" si="40"/>
        <v>56.486486486486491</v>
      </c>
      <c r="BC86" s="103">
        <v>7</v>
      </c>
      <c r="BD86" s="37">
        <f t="shared" si="41"/>
        <v>731.5</v>
      </c>
      <c r="BE86" s="37">
        <f t="shared" si="42"/>
        <v>388.5</v>
      </c>
      <c r="BF86" s="37">
        <f t="shared" si="43"/>
        <v>55.5</v>
      </c>
      <c r="BG86" s="52">
        <f t="shared" si="44"/>
        <v>12.95</v>
      </c>
      <c r="BH86" s="35">
        <f t="shared" si="45"/>
        <v>44062.5</v>
      </c>
    </row>
    <row r="87" spans="1:60" x14ac:dyDescent="0.25">
      <c r="A87" s="109"/>
      <c r="B87" s="99">
        <v>758226</v>
      </c>
      <c r="C87" s="100" t="s">
        <v>222</v>
      </c>
      <c r="D87" s="100" t="s">
        <v>522</v>
      </c>
      <c r="E87" s="101">
        <v>26</v>
      </c>
      <c r="F87" s="101">
        <v>54.5</v>
      </c>
      <c r="G87" s="101">
        <v>109</v>
      </c>
      <c r="H87" s="267"/>
      <c r="I87" s="103"/>
      <c r="J87" s="104">
        <f t="shared" si="26"/>
        <v>0</v>
      </c>
      <c r="K87" s="104">
        <f t="shared" si="27"/>
        <v>0</v>
      </c>
      <c r="L87" s="103"/>
      <c r="M87" s="104">
        <f t="shared" si="28"/>
        <v>0</v>
      </c>
      <c r="N87" s="104">
        <f t="shared" si="29"/>
        <v>0</v>
      </c>
      <c r="O87" s="103"/>
      <c r="P87" s="104">
        <f t="shared" si="30"/>
        <v>0</v>
      </c>
      <c r="Q87" s="104">
        <f t="shared" si="31"/>
        <v>0</v>
      </c>
      <c r="R87" s="103">
        <v>0</v>
      </c>
      <c r="S87" s="104">
        <f t="shared" si="32"/>
        <v>0</v>
      </c>
      <c r="T87" s="104">
        <f t="shared" si="33"/>
        <v>0</v>
      </c>
      <c r="U87" s="103">
        <v>0</v>
      </c>
      <c r="V87" s="104">
        <f t="shared" si="34"/>
        <v>0</v>
      </c>
      <c r="W87" s="104">
        <f t="shared" si="36"/>
        <v>0</v>
      </c>
      <c r="X87" s="103">
        <v>0</v>
      </c>
      <c r="Y87" s="104">
        <f t="shared" si="35"/>
        <v>0</v>
      </c>
      <c r="Z87" s="104">
        <f t="shared" si="37"/>
        <v>0</v>
      </c>
      <c r="AA87" s="104">
        <v>0</v>
      </c>
      <c r="AB87" s="289">
        <f t="shared" si="46"/>
        <v>0</v>
      </c>
      <c r="AC87" s="289">
        <f t="shared" si="47"/>
        <v>0</v>
      </c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268"/>
      <c r="AT87" s="289">
        <f t="shared" si="48"/>
        <v>4</v>
      </c>
      <c r="AU87" s="289">
        <v>3</v>
      </c>
      <c r="AV87" s="268"/>
      <c r="AW87" s="52">
        <f t="shared" si="49"/>
        <v>0</v>
      </c>
      <c r="AX87" s="104">
        <f t="shared" si="38"/>
        <v>0</v>
      </c>
      <c r="AY87" s="104">
        <f t="shared" si="39"/>
        <v>0</v>
      </c>
      <c r="AZ87" s="42">
        <f t="shared" si="50"/>
        <v>0</v>
      </c>
      <c r="BA87" s="37">
        <f t="shared" si="51"/>
        <v>0</v>
      </c>
      <c r="BB87" s="63">
        <f t="shared" si="40"/>
        <v>0</v>
      </c>
      <c r="BC87" s="103">
        <v>0</v>
      </c>
      <c r="BD87" s="37">
        <f t="shared" si="41"/>
        <v>0</v>
      </c>
      <c r="BE87" s="37" t="str">
        <f t="shared" si="42"/>
        <v>-</v>
      </c>
      <c r="BF87" s="37" t="str">
        <f t="shared" si="43"/>
        <v>-</v>
      </c>
      <c r="BG87" s="52" t="str">
        <f t="shared" si="44"/>
        <v>-</v>
      </c>
      <c r="BH87" s="35" t="str">
        <f t="shared" si="45"/>
        <v>-</v>
      </c>
    </row>
    <row r="88" spans="1:60" x14ac:dyDescent="0.25">
      <c r="A88" s="109"/>
      <c r="B88" s="99">
        <v>758227</v>
      </c>
      <c r="C88" s="100" t="s">
        <v>223</v>
      </c>
      <c r="D88" s="100" t="s">
        <v>523</v>
      </c>
      <c r="E88" s="101">
        <v>26</v>
      </c>
      <c r="F88" s="101">
        <v>54.5</v>
      </c>
      <c r="G88" s="101">
        <v>109</v>
      </c>
      <c r="H88" s="267"/>
      <c r="I88" s="103"/>
      <c r="J88" s="104">
        <f t="shared" si="26"/>
        <v>0</v>
      </c>
      <c r="K88" s="104">
        <f t="shared" si="27"/>
        <v>0</v>
      </c>
      <c r="L88" s="103"/>
      <c r="M88" s="104">
        <f t="shared" si="28"/>
        <v>0</v>
      </c>
      <c r="N88" s="104">
        <f t="shared" si="29"/>
        <v>0</v>
      </c>
      <c r="O88" s="103"/>
      <c r="P88" s="104">
        <f t="shared" si="30"/>
        <v>0</v>
      </c>
      <c r="Q88" s="104">
        <f t="shared" si="31"/>
        <v>0</v>
      </c>
      <c r="R88" s="103">
        <v>0</v>
      </c>
      <c r="S88" s="104">
        <f t="shared" si="32"/>
        <v>0</v>
      </c>
      <c r="T88" s="104">
        <f t="shared" si="33"/>
        <v>0</v>
      </c>
      <c r="U88" s="103">
        <v>0</v>
      </c>
      <c r="V88" s="104">
        <f t="shared" si="34"/>
        <v>0</v>
      </c>
      <c r="W88" s="104">
        <f t="shared" si="36"/>
        <v>0</v>
      </c>
      <c r="X88" s="103">
        <v>0</v>
      </c>
      <c r="Y88" s="104">
        <f t="shared" si="35"/>
        <v>0</v>
      </c>
      <c r="Z88" s="104">
        <f t="shared" si="37"/>
        <v>0</v>
      </c>
      <c r="AA88" s="104">
        <v>0</v>
      </c>
      <c r="AB88" s="289">
        <f t="shared" si="46"/>
        <v>0</v>
      </c>
      <c r="AC88" s="289">
        <f t="shared" si="47"/>
        <v>0</v>
      </c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268"/>
      <c r="AT88" s="289">
        <f t="shared" si="48"/>
        <v>4</v>
      </c>
      <c r="AU88" s="289">
        <v>3</v>
      </c>
      <c r="AV88" s="268"/>
      <c r="AW88" s="52">
        <f t="shared" si="49"/>
        <v>0</v>
      </c>
      <c r="AX88" s="104">
        <f t="shared" si="38"/>
        <v>0</v>
      </c>
      <c r="AY88" s="104">
        <f t="shared" si="39"/>
        <v>0</v>
      </c>
      <c r="AZ88" s="42">
        <f t="shared" si="50"/>
        <v>0</v>
      </c>
      <c r="BA88" s="37">
        <f t="shared" si="51"/>
        <v>0</v>
      </c>
      <c r="BB88" s="63">
        <f t="shared" si="40"/>
        <v>0</v>
      </c>
      <c r="BC88" s="103">
        <v>0</v>
      </c>
      <c r="BD88" s="37">
        <f t="shared" si="41"/>
        <v>0</v>
      </c>
      <c r="BE88" s="37" t="str">
        <f t="shared" si="42"/>
        <v>-</v>
      </c>
      <c r="BF88" s="37" t="str">
        <f t="shared" si="43"/>
        <v>-</v>
      </c>
      <c r="BG88" s="52" t="str">
        <f t="shared" si="44"/>
        <v>-</v>
      </c>
      <c r="BH88" s="35" t="str">
        <f t="shared" si="45"/>
        <v>-</v>
      </c>
    </row>
    <row r="89" spans="1:60" x14ac:dyDescent="0.25">
      <c r="A89" s="109"/>
      <c r="B89" s="99">
        <v>758228</v>
      </c>
      <c r="C89" s="100" t="s">
        <v>224</v>
      </c>
      <c r="D89" s="100" t="s">
        <v>524</v>
      </c>
      <c r="E89" s="101">
        <v>14</v>
      </c>
      <c r="F89" s="101">
        <v>39.5</v>
      </c>
      <c r="G89" s="101">
        <v>79</v>
      </c>
      <c r="H89" s="267"/>
      <c r="I89" s="103"/>
      <c r="J89" s="104">
        <f t="shared" si="26"/>
        <v>0</v>
      </c>
      <c r="K89" s="104">
        <f t="shared" si="27"/>
        <v>0</v>
      </c>
      <c r="L89" s="103"/>
      <c r="M89" s="104">
        <f t="shared" si="28"/>
        <v>0</v>
      </c>
      <c r="N89" s="104">
        <f t="shared" si="29"/>
        <v>0</v>
      </c>
      <c r="O89" s="103"/>
      <c r="P89" s="104">
        <f t="shared" si="30"/>
        <v>0</v>
      </c>
      <c r="Q89" s="104">
        <f t="shared" si="31"/>
        <v>0</v>
      </c>
      <c r="R89" s="103">
        <v>0</v>
      </c>
      <c r="S89" s="104">
        <f t="shared" si="32"/>
        <v>0</v>
      </c>
      <c r="T89" s="104">
        <f t="shared" si="33"/>
        <v>0</v>
      </c>
      <c r="U89" s="103">
        <v>0</v>
      </c>
      <c r="V89" s="104">
        <f t="shared" si="34"/>
        <v>0</v>
      </c>
      <c r="W89" s="104">
        <f t="shared" si="36"/>
        <v>0</v>
      </c>
      <c r="X89" s="103">
        <v>0</v>
      </c>
      <c r="Y89" s="104">
        <f t="shared" si="35"/>
        <v>0</v>
      </c>
      <c r="Z89" s="104">
        <f t="shared" si="37"/>
        <v>0</v>
      </c>
      <c r="AA89" s="104">
        <v>2</v>
      </c>
      <c r="AB89" s="289">
        <f t="shared" si="46"/>
        <v>28</v>
      </c>
      <c r="AC89" s="289">
        <f t="shared" si="47"/>
        <v>79</v>
      </c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268"/>
      <c r="AT89" s="289">
        <f t="shared" si="48"/>
        <v>4</v>
      </c>
      <c r="AU89" s="289">
        <v>3</v>
      </c>
      <c r="AV89" s="268"/>
      <c r="AW89" s="52">
        <f t="shared" si="49"/>
        <v>2</v>
      </c>
      <c r="AX89" s="104">
        <f t="shared" si="38"/>
        <v>28</v>
      </c>
      <c r="AY89" s="104">
        <f t="shared" si="39"/>
        <v>79</v>
      </c>
      <c r="AZ89" s="42">
        <f t="shared" si="50"/>
        <v>1.8018018018018018E-2</v>
      </c>
      <c r="BA89" s="37">
        <f t="shared" si="51"/>
        <v>0.54054054054054057</v>
      </c>
      <c r="BB89" s="63">
        <f t="shared" si="40"/>
        <v>21.351351351351351</v>
      </c>
      <c r="BC89" s="103">
        <v>13</v>
      </c>
      <c r="BD89" s="37">
        <f t="shared" si="41"/>
        <v>513.5</v>
      </c>
      <c r="BE89" s="37">
        <f t="shared" si="42"/>
        <v>721.5</v>
      </c>
      <c r="BF89" s="37">
        <f t="shared" si="43"/>
        <v>103.07142857142857</v>
      </c>
      <c r="BG89" s="52">
        <f t="shared" si="44"/>
        <v>24.05</v>
      </c>
      <c r="BH89" s="35">
        <f t="shared" si="45"/>
        <v>44395.5</v>
      </c>
    </row>
    <row r="90" spans="1:60" x14ac:dyDescent="0.25">
      <c r="A90" s="109"/>
      <c r="B90" s="99">
        <v>758229</v>
      </c>
      <c r="C90" s="100" t="s">
        <v>225</v>
      </c>
      <c r="D90" s="100" t="s">
        <v>525</v>
      </c>
      <c r="E90" s="101">
        <v>14</v>
      </c>
      <c r="F90" s="101">
        <v>39.5</v>
      </c>
      <c r="G90" s="101">
        <v>79</v>
      </c>
      <c r="H90" s="267"/>
      <c r="I90" s="103"/>
      <c r="J90" s="104">
        <f t="shared" si="26"/>
        <v>0</v>
      </c>
      <c r="K90" s="104">
        <f t="shared" si="27"/>
        <v>0</v>
      </c>
      <c r="L90" s="103"/>
      <c r="M90" s="104">
        <f t="shared" si="28"/>
        <v>0</v>
      </c>
      <c r="N90" s="104">
        <f t="shared" si="29"/>
        <v>0</v>
      </c>
      <c r="O90" s="103"/>
      <c r="P90" s="104">
        <f t="shared" si="30"/>
        <v>0</v>
      </c>
      <c r="Q90" s="104">
        <f t="shared" si="31"/>
        <v>0</v>
      </c>
      <c r="R90" s="103">
        <v>0</v>
      </c>
      <c r="S90" s="104">
        <f t="shared" si="32"/>
        <v>0</v>
      </c>
      <c r="T90" s="104">
        <f t="shared" si="33"/>
        <v>0</v>
      </c>
      <c r="U90" s="103">
        <v>0</v>
      </c>
      <c r="V90" s="104">
        <f t="shared" si="34"/>
        <v>0</v>
      </c>
      <c r="W90" s="104">
        <f t="shared" si="36"/>
        <v>0</v>
      </c>
      <c r="X90" s="103">
        <v>0</v>
      </c>
      <c r="Y90" s="104">
        <f t="shared" si="35"/>
        <v>0</v>
      </c>
      <c r="Z90" s="104">
        <f t="shared" si="37"/>
        <v>0</v>
      </c>
      <c r="AA90" s="104">
        <v>0</v>
      </c>
      <c r="AB90" s="289">
        <f t="shared" si="46"/>
        <v>0</v>
      </c>
      <c r="AC90" s="289">
        <f t="shared" si="47"/>
        <v>0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268"/>
      <c r="AT90" s="289">
        <f t="shared" si="48"/>
        <v>4</v>
      </c>
      <c r="AU90" s="289">
        <v>3</v>
      </c>
      <c r="AV90" s="268"/>
      <c r="AW90" s="52">
        <f t="shared" si="49"/>
        <v>0</v>
      </c>
      <c r="AX90" s="104">
        <f t="shared" si="38"/>
        <v>0</v>
      </c>
      <c r="AY90" s="104">
        <f t="shared" si="39"/>
        <v>0</v>
      </c>
      <c r="AZ90" s="42">
        <f t="shared" si="50"/>
        <v>0</v>
      </c>
      <c r="BA90" s="37">
        <f t="shared" si="51"/>
        <v>0</v>
      </c>
      <c r="BB90" s="63">
        <f t="shared" si="40"/>
        <v>0</v>
      </c>
      <c r="BC90" s="103">
        <v>0</v>
      </c>
      <c r="BD90" s="37">
        <f t="shared" si="41"/>
        <v>0</v>
      </c>
      <c r="BE90" s="37" t="str">
        <f t="shared" si="42"/>
        <v>-</v>
      </c>
      <c r="BF90" s="37" t="str">
        <f t="shared" si="43"/>
        <v>-</v>
      </c>
      <c r="BG90" s="52" t="str">
        <f t="shared" si="44"/>
        <v>-</v>
      </c>
      <c r="BH90" s="35" t="str">
        <f t="shared" si="45"/>
        <v>-</v>
      </c>
    </row>
    <row r="91" spans="1:60" x14ac:dyDescent="0.25">
      <c r="A91" s="109"/>
      <c r="B91" s="99">
        <v>758230</v>
      </c>
      <c r="C91" s="100" t="s">
        <v>226</v>
      </c>
      <c r="D91" s="100" t="s">
        <v>526</v>
      </c>
      <c r="E91" s="101">
        <v>18</v>
      </c>
      <c r="F91" s="101">
        <v>39.5</v>
      </c>
      <c r="G91" s="101">
        <v>79</v>
      </c>
      <c r="H91" s="267"/>
      <c r="I91" s="103"/>
      <c r="J91" s="104">
        <f t="shared" si="26"/>
        <v>0</v>
      </c>
      <c r="K91" s="104">
        <f t="shared" si="27"/>
        <v>0</v>
      </c>
      <c r="L91" s="103"/>
      <c r="M91" s="104">
        <f t="shared" si="28"/>
        <v>0</v>
      </c>
      <c r="N91" s="104">
        <f t="shared" si="29"/>
        <v>0</v>
      </c>
      <c r="O91" s="103"/>
      <c r="P91" s="104">
        <f t="shared" si="30"/>
        <v>0</v>
      </c>
      <c r="Q91" s="104">
        <f t="shared" si="31"/>
        <v>0</v>
      </c>
      <c r="R91" s="103">
        <v>0</v>
      </c>
      <c r="S91" s="104">
        <f t="shared" si="32"/>
        <v>0</v>
      </c>
      <c r="T91" s="104">
        <f t="shared" si="33"/>
        <v>0</v>
      </c>
      <c r="U91" s="103">
        <v>0</v>
      </c>
      <c r="V91" s="104">
        <f t="shared" si="34"/>
        <v>0</v>
      </c>
      <c r="W91" s="104">
        <f t="shared" si="36"/>
        <v>0</v>
      </c>
      <c r="X91" s="103">
        <v>0</v>
      </c>
      <c r="Y91" s="104">
        <f t="shared" si="35"/>
        <v>0</v>
      </c>
      <c r="Z91" s="104">
        <f t="shared" si="37"/>
        <v>0</v>
      </c>
      <c r="AA91" s="104">
        <v>0</v>
      </c>
      <c r="AB91" s="289">
        <f t="shared" si="46"/>
        <v>0</v>
      </c>
      <c r="AC91" s="289">
        <f t="shared" si="47"/>
        <v>0</v>
      </c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268"/>
      <c r="AT91" s="289">
        <f t="shared" si="48"/>
        <v>4</v>
      </c>
      <c r="AU91" s="289">
        <v>3</v>
      </c>
      <c r="AV91" s="268"/>
      <c r="AW91" s="52">
        <f t="shared" si="49"/>
        <v>0</v>
      </c>
      <c r="AX91" s="104">
        <f t="shared" si="38"/>
        <v>0</v>
      </c>
      <c r="AY91" s="104">
        <f t="shared" si="39"/>
        <v>0</v>
      </c>
      <c r="AZ91" s="42">
        <f t="shared" si="50"/>
        <v>0</v>
      </c>
      <c r="BA91" s="37">
        <f t="shared" si="51"/>
        <v>0</v>
      </c>
      <c r="BB91" s="63">
        <f t="shared" si="40"/>
        <v>0</v>
      </c>
      <c r="BC91" s="103">
        <v>0</v>
      </c>
      <c r="BD91" s="37">
        <f t="shared" si="41"/>
        <v>0</v>
      </c>
      <c r="BE91" s="37" t="str">
        <f t="shared" si="42"/>
        <v>-</v>
      </c>
      <c r="BF91" s="37" t="str">
        <f t="shared" si="43"/>
        <v>-</v>
      </c>
      <c r="BG91" s="52" t="str">
        <f t="shared" si="44"/>
        <v>-</v>
      </c>
      <c r="BH91" s="35" t="str">
        <f t="shared" si="45"/>
        <v>-</v>
      </c>
    </row>
    <row r="92" spans="1:60" x14ac:dyDescent="0.25">
      <c r="A92" s="109"/>
      <c r="B92" s="99">
        <v>758231</v>
      </c>
      <c r="C92" s="100" t="s">
        <v>227</v>
      </c>
      <c r="D92" s="100" t="s">
        <v>499</v>
      </c>
      <c r="E92" s="101">
        <v>12</v>
      </c>
      <c r="F92" s="101">
        <v>34.5</v>
      </c>
      <c r="G92" s="101">
        <v>69</v>
      </c>
      <c r="H92" s="267"/>
      <c r="I92" s="103"/>
      <c r="J92" s="104">
        <f t="shared" si="26"/>
        <v>0</v>
      </c>
      <c r="K92" s="104">
        <f t="shared" si="27"/>
        <v>0</v>
      </c>
      <c r="L92" s="103"/>
      <c r="M92" s="104">
        <f t="shared" si="28"/>
        <v>0</v>
      </c>
      <c r="N92" s="104">
        <f t="shared" si="29"/>
        <v>0</v>
      </c>
      <c r="O92" s="103"/>
      <c r="P92" s="104">
        <f t="shared" si="30"/>
        <v>0</v>
      </c>
      <c r="Q92" s="104">
        <f t="shared" si="31"/>
        <v>0</v>
      </c>
      <c r="R92" s="103">
        <v>0</v>
      </c>
      <c r="S92" s="104">
        <f t="shared" si="32"/>
        <v>0</v>
      </c>
      <c r="T92" s="104">
        <f t="shared" si="33"/>
        <v>0</v>
      </c>
      <c r="U92" s="103">
        <v>0</v>
      </c>
      <c r="V92" s="104">
        <f t="shared" si="34"/>
        <v>0</v>
      </c>
      <c r="W92" s="104">
        <f t="shared" si="36"/>
        <v>0</v>
      </c>
      <c r="X92" s="103">
        <v>17</v>
      </c>
      <c r="Y92" s="104">
        <f t="shared" si="35"/>
        <v>204</v>
      </c>
      <c r="Z92" s="104">
        <f t="shared" si="37"/>
        <v>586.5</v>
      </c>
      <c r="AA92" s="104">
        <v>11</v>
      </c>
      <c r="AB92" s="289">
        <f t="shared" si="46"/>
        <v>132</v>
      </c>
      <c r="AC92" s="289">
        <f t="shared" si="47"/>
        <v>379.5</v>
      </c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268"/>
      <c r="AT92" s="289">
        <f t="shared" si="48"/>
        <v>4</v>
      </c>
      <c r="AU92" s="289">
        <v>3</v>
      </c>
      <c r="AV92" s="268"/>
      <c r="AW92" s="52">
        <f t="shared" si="49"/>
        <v>28</v>
      </c>
      <c r="AX92" s="104">
        <f t="shared" si="38"/>
        <v>336</v>
      </c>
      <c r="AY92" s="104">
        <f t="shared" si="39"/>
        <v>966</v>
      </c>
      <c r="AZ92" s="42">
        <f t="shared" si="50"/>
        <v>0.25225225225225223</v>
      </c>
      <c r="BA92" s="37">
        <f t="shared" si="51"/>
        <v>7.5675675675675667</v>
      </c>
      <c r="BB92" s="63">
        <f t="shared" si="40"/>
        <v>261.08108108108104</v>
      </c>
      <c r="BC92" s="103">
        <v>16</v>
      </c>
      <c r="BD92" s="37">
        <f t="shared" si="41"/>
        <v>552</v>
      </c>
      <c r="BE92" s="37">
        <f t="shared" si="42"/>
        <v>63.428571428571438</v>
      </c>
      <c r="BF92" s="37">
        <f t="shared" si="43"/>
        <v>9.0612244897959204</v>
      </c>
      <c r="BG92" s="52">
        <f t="shared" si="44"/>
        <v>2.1142857142857148</v>
      </c>
      <c r="BH92" s="35">
        <f t="shared" si="45"/>
        <v>43737.428571428572</v>
      </c>
    </row>
    <row r="93" spans="1:60" x14ac:dyDescent="0.25">
      <c r="A93" s="109"/>
      <c r="B93" s="99">
        <v>758233</v>
      </c>
      <c r="C93" s="100" t="s">
        <v>228</v>
      </c>
      <c r="D93" s="100" t="s">
        <v>527</v>
      </c>
      <c r="E93" s="101">
        <v>9.66</v>
      </c>
      <c r="F93" s="101">
        <v>45</v>
      </c>
      <c r="G93" s="101">
        <v>89</v>
      </c>
      <c r="H93" s="267"/>
      <c r="I93" s="103"/>
      <c r="J93" s="104">
        <f t="shared" si="26"/>
        <v>0</v>
      </c>
      <c r="K93" s="104">
        <f t="shared" si="27"/>
        <v>0</v>
      </c>
      <c r="L93" s="103"/>
      <c r="M93" s="104">
        <f t="shared" si="28"/>
        <v>0</v>
      </c>
      <c r="N93" s="104">
        <f t="shared" si="29"/>
        <v>0</v>
      </c>
      <c r="O93" s="103"/>
      <c r="P93" s="104">
        <f t="shared" si="30"/>
        <v>0</v>
      </c>
      <c r="Q93" s="104">
        <f t="shared" si="31"/>
        <v>0</v>
      </c>
      <c r="R93" s="103">
        <v>0</v>
      </c>
      <c r="S93" s="104">
        <f t="shared" si="32"/>
        <v>0</v>
      </c>
      <c r="T93" s="104">
        <f t="shared" si="33"/>
        <v>0</v>
      </c>
      <c r="U93" s="103">
        <v>0</v>
      </c>
      <c r="V93" s="104">
        <f t="shared" si="34"/>
        <v>0</v>
      </c>
      <c r="W93" s="104">
        <f t="shared" si="36"/>
        <v>0</v>
      </c>
      <c r="X93" s="103">
        <v>0</v>
      </c>
      <c r="Y93" s="104">
        <f t="shared" si="35"/>
        <v>0</v>
      </c>
      <c r="Z93" s="104">
        <f t="shared" si="37"/>
        <v>0</v>
      </c>
      <c r="AA93" s="104">
        <v>0</v>
      </c>
      <c r="AB93" s="289">
        <f t="shared" si="46"/>
        <v>0</v>
      </c>
      <c r="AC93" s="289">
        <f t="shared" si="47"/>
        <v>0</v>
      </c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268"/>
      <c r="AT93" s="289">
        <f t="shared" si="48"/>
        <v>4</v>
      </c>
      <c r="AU93" s="289">
        <v>3</v>
      </c>
      <c r="AV93" s="268"/>
      <c r="AW93" s="52">
        <f t="shared" si="49"/>
        <v>0</v>
      </c>
      <c r="AX93" s="104">
        <f t="shared" si="38"/>
        <v>0</v>
      </c>
      <c r="AY93" s="104">
        <f t="shared" si="39"/>
        <v>0</v>
      </c>
      <c r="AZ93" s="42">
        <f t="shared" si="50"/>
        <v>0</v>
      </c>
      <c r="BA93" s="37">
        <f t="shared" si="51"/>
        <v>0</v>
      </c>
      <c r="BB93" s="63">
        <f t="shared" si="40"/>
        <v>0</v>
      </c>
      <c r="BC93" s="103">
        <v>0</v>
      </c>
      <c r="BD93" s="37">
        <f t="shared" si="41"/>
        <v>0</v>
      </c>
      <c r="BE93" s="37" t="str">
        <f t="shared" si="42"/>
        <v>-</v>
      </c>
      <c r="BF93" s="37" t="str">
        <f t="shared" si="43"/>
        <v>-</v>
      </c>
      <c r="BG93" s="52" t="str">
        <f t="shared" si="44"/>
        <v>-</v>
      </c>
      <c r="BH93" s="35" t="str">
        <f t="shared" si="45"/>
        <v>-</v>
      </c>
    </row>
    <row r="94" spans="1:60" x14ac:dyDescent="0.25">
      <c r="A94" s="109"/>
      <c r="B94" s="99">
        <v>758235</v>
      </c>
      <c r="C94" s="100" t="s">
        <v>230</v>
      </c>
      <c r="D94" s="100" t="s">
        <v>529</v>
      </c>
      <c r="E94" s="101">
        <v>15.69</v>
      </c>
      <c r="F94" s="101">
        <v>50</v>
      </c>
      <c r="G94" s="101">
        <v>99</v>
      </c>
      <c r="H94" s="267"/>
      <c r="I94" s="103"/>
      <c r="J94" s="104">
        <f t="shared" si="26"/>
        <v>0</v>
      </c>
      <c r="K94" s="104">
        <f t="shared" si="27"/>
        <v>0</v>
      </c>
      <c r="L94" s="103"/>
      <c r="M94" s="104">
        <f t="shared" si="28"/>
        <v>0</v>
      </c>
      <c r="N94" s="104">
        <f t="shared" si="29"/>
        <v>0</v>
      </c>
      <c r="O94" s="103"/>
      <c r="P94" s="104">
        <f t="shared" si="30"/>
        <v>0</v>
      </c>
      <c r="Q94" s="104">
        <f t="shared" si="31"/>
        <v>0</v>
      </c>
      <c r="R94" s="103">
        <v>0</v>
      </c>
      <c r="S94" s="104">
        <f t="shared" si="32"/>
        <v>0</v>
      </c>
      <c r="T94" s="104">
        <f t="shared" si="33"/>
        <v>0</v>
      </c>
      <c r="U94" s="103">
        <v>0</v>
      </c>
      <c r="V94" s="104">
        <f t="shared" si="34"/>
        <v>0</v>
      </c>
      <c r="W94" s="104">
        <f t="shared" si="36"/>
        <v>0</v>
      </c>
      <c r="X94" s="103">
        <v>0</v>
      </c>
      <c r="Y94" s="104">
        <f t="shared" si="35"/>
        <v>0</v>
      </c>
      <c r="Z94" s="104">
        <f t="shared" si="37"/>
        <v>0</v>
      </c>
      <c r="AA94" s="104">
        <v>0</v>
      </c>
      <c r="AB94" s="289">
        <f t="shared" si="46"/>
        <v>0</v>
      </c>
      <c r="AC94" s="289">
        <f t="shared" si="47"/>
        <v>0</v>
      </c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268"/>
      <c r="AT94" s="289">
        <f t="shared" si="48"/>
        <v>4</v>
      </c>
      <c r="AU94" s="289">
        <v>3</v>
      </c>
      <c r="AV94" s="268"/>
      <c r="AW94" s="52">
        <f t="shared" si="49"/>
        <v>0</v>
      </c>
      <c r="AX94" s="104">
        <f t="shared" si="38"/>
        <v>0</v>
      </c>
      <c r="AY94" s="104">
        <f t="shared" si="39"/>
        <v>0</v>
      </c>
      <c r="AZ94" s="42">
        <f t="shared" si="50"/>
        <v>0</v>
      </c>
      <c r="BA94" s="37">
        <f t="shared" si="51"/>
        <v>0</v>
      </c>
      <c r="BB94" s="63">
        <f t="shared" si="40"/>
        <v>0</v>
      </c>
      <c r="BC94" s="103">
        <v>0</v>
      </c>
      <c r="BD94" s="37">
        <f t="shared" si="41"/>
        <v>0</v>
      </c>
      <c r="BE94" s="37" t="str">
        <f t="shared" si="42"/>
        <v>-</v>
      </c>
      <c r="BF94" s="37" t="str">
        <f t="shared" si="43"/>
        <v>-</v>
      </c>
      <c r="BG94" s="52" t="str">
        <f t="shared" si="44"/>
        <v>-</v>
      </c>
      <c r="BH94" s="35" t="str">
        <f t="shared" si="45"/>
        <v>-</v>
      </c>
    </row>
    <row r="95" spans="1:60" x14ac:dyDescent="0.25">
      <c r="A95" s="109"/>
      <c r="B95" s="99">
        <v>758236</v>
      </c>
      <c r="C95" s="100" t="s">
        <v>231</v>
      </c>
      <c r="D95" s="100" t="s">
        <v>530</v>
      </c>
      <c r="E95" s="101">
        <v>16</v>
      </c>
      <c r="F95" s="101">
        <v>50</v>
      </c>
      <c r="G95" s="101">
        <v>99</v>
      </c>
      <c r="H95" s="267"/>
      <c r="I95" s="103"/>
      <c r="J95" s="104">
        <f t="shared" si="26"/>
        <v>0</v>
      </c>
      <c r="K95" s="104">
        <f t="shared" si="27"/>
        <v>0</v>
      </c>
      <c r="L95" s="103"/>
      <c r="M95" s="104">
        <f t="shared" si="28"/>
        <v>0</v>
      </c>
      <c r="N95" s="104">
        <f t="shared" si="29"/>
        <v>0</v>
      </c>
      <c r="O95" s="103"/>
      <c r="P95" s="104">
        <f t="shared" si="30"/>
        <v>0</v>
      </c>
      <c r="Q95" s="104">
        <f t="shared" si="31"/>
        <v>0</v>
      </c>
      <c r="R95" s="103">
        <v>0</v>
      </c>
      <c r="S95" s="104">
        <f t="shared" si="32"/>
        <v>0</v>
      </c>
      <c r="T95" s="104">
        <f t="shared" si="33"/>
        <v>0</v>
      </c>
      <c r="U95" s="103">
        <v>0</v>
      </c>
      <c r="V95" s="104">
        <f t="shared" si="34"/>
        <v>0</v>
      </c>
      <c r="W95" s="104">
        <f t="shared" si="36"/>
        <v>0</v>
      </c>
      <c r="X95" s="103">
        <v>0</v>
      </c>
      <c r="Y95" s="104">
        <f t="shared" si="35"/>
        <v>0</v>
      </c>
      <c r="Z95" s="104">
        <f t="shared" si="37"/>
        <v>0</v>
      </c>
      <c r="AA95" s="104">
        <v>0</v>
      </c>
      <c r="AB95" s="289">
        <f t="shared" si="46"/>
        <v>0</v>
      </c>
      <c r="AC95" s="289">
        <f t="shared" si="47"/>
        <v>0</v>
      </c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268"/>
      <c r="AT95" s="289">
        <f t="shared" si="48"/>
        <v>4</v>
      </c>
      <c r="AU95" s="289">
        <v>3</v>
      </c>
      <c r="AV95" s="268"/>
      <c r="AW95" s="52">
        <f t="shared" si="49"/>
        <v>0</v>
      </c>
      <c r="AX95" s="104">
        <f t="shared" si="38"/>
        <v>0</v>
      </c>
      <c r="AY95" s="104">
        <f t="shared" si="39"/>
        <v>0</v>
      </c>
      <c r="AZ95" s="42">
        <f t="shared" si="50"/>
        <v>0</v>
      </c>
      <c r="BA95" s="37">
        <f t="shared" si="51"/>
        <v>0</v>
      </c>
      <c r="BB95" s="63">
        <f t="shared" si="40"/>
        <v>0</v>
      </c>
      <c r="BC95" s="103">
        <v>0</v>
      </c>
      <c r="BD95" s="37">
        <f t="shared" si="41"/>
        <v>0</v>
      </c>
      <c r="BE95" s="37" t="str">
        <f t="shared" si="42"/>
        <v>-</v>
      </c>
      <c r="BF95" s="37" t="str">
        <f t="shared" si="43"/>
        <v>-</v>
      </c>
      <c r="BG95" s="52" t="str">
        <f t="shared" si="44"/>
        <v>-</v>
      </c>
      <c r="BH95" s="35" t="str">
        <f t="shared" si="45"/>
        <v>-</v>
      </c>
    </row>
    <row r="96" spans="1:60" x14ac:dyDescent="0.25">
      <c r="A96" s="109"/>
      <c r="B96" s="99">
        <v>758241</v>
      </c>
      <c r="C96" s="100" t="s">
        <v>232</v>
      </c>
      <c r="D96" s="100" t="s">
        <v>531</v>
      </c>
      <c r="E96" s="101">
        <v>55.18</v>
      </c>
      <c r="F96" s="101">
        <v>120</v>
      </c>
      <c r="G96" s="101">
        <v>239</v>
      </c>
      <c r="H96" s="267"/>
      <c r="I96" s="103"/>
      <c r="J96" s="104">
        <f t="shared" si="26"/>
        <v>0</v>
      </c>
      <c r="K96" s="104">
        <f t="shared" si="27"/>
        <v>0</v>
      </c>
      <c r="L96" s="103"/>
      <c r="M96" s="104">
        <f t="shared" si="28"/>
        <v>0</v>
      </c>
      <c r="N96" s="104">
        <f t="shared" si="29"/>
        <v>0</v>
      </c>
      <c r="O96" s="103"/>
      <c r="P96" s="104">
        <f t="shared" si="30"/>
        <v>0</v>
      </c>
      <c r="Q96" s="104">
        <f t="shared" si="31"/>
        <v>0</v>
      </c>
      <c r="R96" s="103">
        <v>0</v>
      </c>
      <c r="S96" s="104">
        <f t="shared" si="32"/>
        <v>0</v>
      </c>
      <c r="T96" s="104">
        <f t="shared" si="33"/>
        <v>0</v>
      </c>
      <c r="U96" s="103">
        <v>0</v>
      </c>
      <c r="V96" s="104">
        <f t="shared" si="34"/>
        <v>0</v>
      </c>
      <c r="W96" s="104">
        <f t="shared" si="36"/>
        <v>0</v>
      </c>
      <c r="X96" s="103">
        <v>0</v>
      </c>
      <c r="Y96" s="104">
        <f t="shared" si="35"/>
        <v>0</v>
      </c>
      <c r="Z96" s="104">
        <f t="shared" si="37"/>
        <v>0</v>
      </c>
      <c r="AA96" s="104">
        <v>0</v>
      </c>
      <c r="AB96" s="289">
        <f t="shared" si="46"/>
        <v>0</v>
      </c>
      <c r="AC96" s="289">
        <f t="shared" si="47"/>
        <v>0</v>
      </c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268"/>
      <c r="AT96" s="289">
        <f t="shared" si="48"/>
        <v>4</v>
      </c>
      <c r="AU96" s="289">
        <v>3</v>
      </c>
      <c r="AV96" s="268"/>
      <c r="AW96" s="52">
        <f t="shared" si="49"/>
        <v>0</v>
      </c>
      <c r="AX96" s="104">
        <f t="shared" si="38"/>
        <v>0</v>
      </c>
      <c r="AY96" s="104">
        <f t="shared" si="39"/>
        <v>0</v>
      </c>
      <c r="AZ96" s="42">
        <f t="shared" si="50"/>
        <v>0</v>
      </c>
      <c r="BA96" s="37">
        <f t="shared" si="51"/>
        <v>0</v>
      </c>
      <c r="BB96" s="63">
        <f t="shared" si="40"/>
        <v>0</v>
      </c>
      <c r="BC96" s="103">
        <v>0</v>
      </c>
      <c r="BD96" s="37">
        <f t="shared" si="41"/>
        <v>0</v>
      </c>
      <c r="BE96" s="37" t="str">
        <f t="shared" si="42"/>
        <v>-</v>
      </c>
      <c r="BF96" s="37" t="str">
        <f t="shared" si="43"/>
        <v>-</v>
      </c>
      <c r="BG96" s="52" t="str">
        <f t="shared" si="44"/>
        <v>-</v>
      </c>
      <c r="BH96" s="35" t="str">
        <f t="shared" si="45"/>
        <v>-</v>
      </c>
    </row>
    <row r="97" spans="1:60" x14ac:dyDescent="0.25">
      <c r="A97" s="109"/>
      <c r="B97" s="99">
        <v>758244</v>
      </c>
      <c r="C97" s="100" t="s">
        <v>233</v>
      </c>
      <c r="D97" s="100" t="s">
        <v>532</v>
      </c>
      <c r="E97" s="101">
        <v>18.32</v>
      </c>
      <c r="F97" s="101">
        <v>50</v>
      </c>
      <c r="G97" s="101">
        <v>99</v>
      </c>
      <c r="H97" s="267"/>
      <c r="I97" s="103"/>
      <c r="J97" s="104">
        <f t="shared" si="26"/>
        <v>0</v>
      </c>
      <c r="K97" s="104">
        <f t="shared" si="27"/>
        <v>0</v>
      </c>
      <c r="L97" s="103"/>
      <c r="M97" s="104">
        <f t="shared" si="28"/>
        <v>0</v>
      </c>
      <c r="N97" s="104">
        <f t="shared" si="29"/>
        <v>0</v>
      </c>
      <c r="O97" s="103"/>
      <c r="P97" s="104">
        <f t="shared" si="30"/>
        <v>0</v>
      </c>
      <c r="Q97" s="104">
        <f t="shared" si="31"/>
        <v>0</v>
      </c>
      <c r="R97" s="103">
        <v>0</v>
      </c>
      <c r="S97" s="104">
        <f t="shared" si="32"/>
        <v>0</v>
      </c>
      <c r="T97" s="104">
        <f t="shared" si="33"/>
        <v>0</v>
      </c>
      <c r="U97" s="103">
        <v>0</v>
      </c>
      <c r="V97" s="104">
        <f t="shared" si="34"/>
        <v>0</v>
      </c>
      <c r="W97" s="104">
        <f t="shared" si="36"/>
        <v>0</v>
      </c>
      <c r="X97" s="103">
        <v>0</v>
      </c>
      <c r="Y97" s="104">
        <f t="shared" si="35"/>
        <v>0</v>
      </c>
      <c r="Z97" s="104">
        <f t="shared" si="37"/>
        <v>0</v>
      </c>
      <c r="AA97" s="104">
        <v>0</v>
      </c>
      <c r="AB97" s="289">
        <f t="shared" si="46"/>
        <v>0</v>
      </c>
      <c r="AC97" s="289">
        <f t="shared" si="47"/>
        <v>0</v>
      </c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268"/>
      <c r="AT97" s="289">
        <f t="shared" si="48"/>
        <v>4</v>
      </c>
      <c r="AU97" s="289">
        <v>3</v>
      </c>
      <c r="AV97" s="268"/>
      <c r="AW97" s="52">
        <f t="shared" si="49"/>
        <v>0</v>
      </c>
      <c r="AX97" s="104">
        <f t="shared" si="38"/>
        <v>0</v>
      </c>
      <c r="AY97" s="104">
        <f t="shared" si="39"/>
        <v>0</v>
      </c>
      <c r="AZ97" s="42">
        <f t="shared" si="50"/>
        <v>0</v>
      </c>
      <c r="BA97" s="37">
        <f t="shared" si="51"/>
        <v>0</v>
      </c>
      <c r="BB97" s="63">
        <f t="shared" si="40"/>
        <v>0</v>
      </c>
      <c r="BC97" s="103">
        <v>0</v>
      </c>
      <c r="BD97" s="37">
        <f t="shared" si="41"/>
        <v>0</v>
      </c>
      <c r="BE97" s="37" t="str">
        <f t="shared" si="42"/>
        <v>-</v>
      </c>
      <c r="BF97" s="37" t="str">
        <f t="shared" si="43"/>
        <v>-</v>
      </c>
      <c r="BG97" s="52" t="str">
        <f t="shared" si="44"/>
        <v>-</v>
      </c>
      <c r="BH97" s="35" t="str">
        <f t="shared" si="45"/>
        <v>-</v>
      </c>
    </row>
    <row r="98" spans="1:60" x14ac:dyDescent="0.25">
      <c r="A98" s="109"/>
      <c r="B98" s="99">
        <v>758245</v>
      </c>
      <c r="C98" s="100" t="s">
        <v>234</v>
      </c>
      <c r="D98" s="100" t="s">
        <v>533</v>
      </c>
      <c r="E98" s="101">
        <v>18.32</v>
      </c>
      <c r="F98" s="101">
        <v>50</v>
      </c>
      <c r="G98" s="101">
        <v>99</v>
      </c>
      <c r="H98" s="267"/>
      <c r="I98" s="103"/>
      <c r="J98" s="104">
        <f t="shared" si="26"/>
        <v>0</v>
      </c>
      <c r="K98" s="104">
        <f t="shared" si="27"/>
        <v>0</v>
      </c>
      <c r="L98" s="103"/>
      <c r="M98" s="104">
        <f t="shared" si="28"/>
        <v>0</v>
      </c>
      <c r="N98" s="104">
        <f t="shared" si="29"/>
        <v>0</v>
      </c>
      <c r="O98" s="103"/>
      <c r="P98" s="104">
        <f t="shared" si="30"/>
        <v>0</v>
      </c>
      <c r="Q98" s="104">
        <f t="shared" si="31"/>
        <v>0</v>
      </c>
      <c r="R98" s="103">
        <v>0</v>
      </c>
      <c r="S98" s="104">
        <f t="shared" si="32"/>
        <v>0</v>
      </c>
      <c r="T98" s="104">
        <f t="shared" si="33"/>
        <v>0</v>
      </c>
      <c r="U98" s="103">
        <v>0</v>
      </c>
      <c r="V98" s="104">
        <f t="shared" si="34"/>
        <v>0</v>
      </c>
      <c r="W98" s="104">
        <f t="shared" si="36"/>
        <v>0</v>
      </c>
      <c r="X98" s="103">
        <v>0</v>
      </c>
      <c r="Y98" s="104">
        <f t="shared" si="35"/>
        <v>0</v>
      </c>
      <c r="Z98" s="104">
        <f t="shared" si="37"/>
        <v>0</v>
      </c>
      <c r="AA98" s="104">
        <v>0</v>
      </c>
      <c r="AB98" s="289">
        <f t="shared" si="46"/>
        <v>0</v>
      </c>
      <c r="AC98" s="289">
        <f t="shared" si="47"/>
        <v>0</v>
      </c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268"/>
      <c r="AT98" s="289">
        <f t="shared" si="48"/>
        <v>4</v>
      </c>
      <c r="AU98" s="289">
        <v>3</v>
      </c>
      <c r="AV98" s="268"/>
      <c r="AW98" s="52">
        <f t="shared" si="49"/>
        <v>0</v>
      </c>
      <c r="AX98" s="104">
        <f t="shared" si="38"/>
        <v>0</v>
      </c>
      <c r="AY98" s="104">
        <f t="shared" si="39"/>
        <v>0</v>
      </c>
      <c r="AZ98" s="42">
        <f t="shared" si="50"/>
        <v>0</v>
      </c>
      <c r="BA98" s="37">
        <f t="shared" si="51"/>
        <v>0</v>
      </c>
      <c r="BB98" s="63">
        <f t="shared" si="40"/>
        <v>0</v>
      </c>
      <c r="BC98" s="103">
        <v>0</v>
      </c>
      <c r="BD98" s="37">
        <f t="shared" si="41"/>
        <v>0</v>
      </c>
      <c r="BE98" s="37" t="str">
        <f t="shared" si="42"/>
        <v>-</v>
      </c>
      <c r="BF98" s="37" t="str">
        <f t="shared" si="43"/>
        <v>-</v>
      </c>
      <c r="BG98" s="52" t="str">
        <f t="shared" si="44"/>
        <v>-</v>
      </c>
      <c r="BH98" s="35" t="str">
        <f t="shared" si="45"/>
        <v>-</v>
      </c>
    </row>
    <row r="99" spans="1:60" x14ac:dyDescent="0.25">
      <c r="A99" s="109"/>
      <c r="B99" s="99">
        <v>762676</v>
      </c>
      <c r="C99" s="100" t="s">
        <v>240</v>
      </c>
      <c r="D99" s="100" t="s">
        <v>534</v>
      </c>
      <c r="E99" s="101">
        <v>107.83999999999989</v>
      </c>
      <c r="F99" s="101">
        <v>135</v>
      </c>
      <c r="G99" s="101">
        <v>269</v>
      </c>
      <c r="H99" s="267"/>
      <c r="I99" s="103"/>
      <c r="J99" s="104">
        <f t="shared" si="26"/>
        <v>0</v>
      </c>
      <c r="K99" s="104">
        <f t="shared" si="27"/>
        <v>0</v>
      </c>
      <c r="L99" s="103"/>
      <c r="M99" s="104">
        <f t="shared" si="28"/>
        <v>0</v>
      </c>
      <c r="N99" s="104">
        <f t="shared" si="29"/>
        <v>0</v>
      </c>
      <c r="O99" s="103"/>
      <c r="P99" s="104">
        <f t="shared" si="30"/>
        <v>0</v>
      </c>
      <c r="Q99" s="104">
        <f t="shared" si="31"/>
        <v>0</v>
      </c>
      <c r="R99" s="103"/>
      <c r="S99" s="104">
        <f t="shared" si="32"/>
        <v>0</v>
      </c>
      <c r="T99" s="104">
        <f t="shared" si="33"/>
        <v>0</v>
      </c>
      <c r="U99" s="103">
        <v>0</v>
      </c>
      <c r="V99" s="104">
        <f t="shared" si="34"/>
        <v>0</v>
      </c>
      <c r="W99" s="104">
        <f t="shared" si="36"/>
        <v>0</v>
      </c>
      <c r="X99" s="103">
        <v>0</v>
      </c>
      <c r="Y99" s="104">
        <f t="shared" si="35"/>
        <v>0</v>
      </c>
      <c r="Z99" s="104">
        <f t="shared" si="37"/>
        <v>0</v>
      </c>
      <c r="AA99" s="104">
        <v>0</v>
      </c>
      <c r="AB99" s="289">
        <f t="shared" si="46"/>
        <v>0</v>
      </c>
      <c r="AC99" s="289">
        <f t="shared" si="47"/>
        <v>0</v>
      </c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268"/>
      <c r="AT99" s="289">
        <f t="shared" si="48"/>
        <v>3</v>
      </c>
      <c r="AU99" s="289">
        <v>3</v>
      </c>
      <c r="AV99" s="268"/>
      <c r="AW99" s="52">
        <f t="shared" si="49"/>
        <v>0</v>
      </c>
      <c r="AX99" s="104">
        <f t="shared" si="38"/>
        <v>0</v>
      </c>
      <c r="AY99" s="104">
        <f t="shared" si="39"/>
        <v>0</v>
      </c>
      <c r="AZ99" s="42">
        <f t="shared" si="50"/>
        <v>0</v>
      </c>
      <c r="BA99" s="37">
        <f t="shared" si="51"/>
        <v>0</v>
      </c>
      <c r="BB99" s="63">
        <f t="shared" si="40"/>
        <v>0</v>
      </c>
      <c r="BC99" s="103">
        <v>0</v>
      </c>
      <c r="BD99" s="37">
        <f t="shared" si="41"/>
        <v>0</v>
      </c>
      <c r="BE99" s="37" t="str">
        <f t="shared" si="42"/>
        <v>-</v>
      </c>
      <c r="BF99" s="37" t="str">
        <f t="shared" si="43"/>
        <v>-</v>
      </c>
      <c r="BG99" s="52" t="str">
        <f t="shared" si="44"/>
        <v>-</v>
      </c>
      <c r="BH99" s="35" t="str">
        <f t="shared" si="45"/>
        <v>-</v>
      </c>
    </row>
    <row r="100" spans="1:60" x14ac:dyDescent="0.25">
      <c r="A100" s="109"/>
      <c r="B100" s="99">
        <v>762677</v>
      </c>
      <c r="C100" s="100" t="s">
        <v>241</v>
      </c>
      <c r="D100" s="100" t="s">
        <v>535</v>
      </c>
      <c r="E100" s="101">
        <v>21.070000000000007</v>
      </c>
      <c r="F100" s="101">
        <v>50</v>
      </c>
      <c r="G100" s="101">
        <v>99</v>
      </c>
      <c r="H100" s="267"/>
      <c r="I100" s="103"/>
      <c r="J100" s="104">
        <f t="shared" si="26"/>
        <v>0</v>
      </c>
      <c r="K100" s="104">
        <f t="shared" si="27"/>
        <v>0</v>
      </c>
      <c r="L100" s="103"/>
      <c r="M100" s="104">
        <f t="shared" si="28"/>
        <v>0</v>
      </c>
      <c r="N100" s="104">
        <f t="shared" si="29"/>
        <v>0</v>
      </c>
      <c r="O100" s="103"/>
      <c r="P100" s="104">
        <f t="shared" si="30"/>
        <v>0</v>
      </c>
      <c r="Q100" s="104">
        <f t="shared" si="31"/>
        <v>0</v>
      </c>
      <c r="R100" s="103"/>
      <c r="S100" s="104">
        <f t="shared" si="32"/>
        <v>0</v>
      </c>
      <c r="T100" s="104">
        <f t="shared" si="33"/>
        <v>0</v>
      </c>
      <c r="U100" s="103">
        <v>0</v>
      </c>
      <c r="V100" s="104">
        <f t="shared" si="34"/>
        <v>0</v>
      </c>
      <c r="W100" s="104">
        <f t="shared" si="36"/>
        <v>0</v>
      </c>
      <c r="X100" s="103">
        <v>4</v>
      </c>
      <c r="Y100" s="104">
        <f t="shared" si="35"/>
        <v>84.28000000000003</v>
      </c>
      <c r="Z100" s="104">
        <f t="shared" si="37"/>
        <v>200</v>
      </c>
      <c r="AA100" s="104">
        <v>2</v>
      </c>
      <c r="AB100" s="289">
        <f t="shared" si="46"/>
        <v>42.140000000000015</v>
      </c>
      <c r="AC100" s="289">
        <f t="shared" si="47"/>
        <v>100</v>
      </c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268"/>
      <c r="AT100" s="289">
        <f t="shared" si="48"/>
        <v>3</v>
      </c>
      <c r="AU100" s="289">
        <v>3</v>
      </c>
      <c r="AV100" s="268"/>
      <c r="AW100" s="52">
        <f t="shared" si="49"/>
        <v>6</v>
      </c>
      <c r="AX100" s="104">
        <f t="shared" si="38"/>
        <v>126.42000000000004</v>
      </c>
      <c r="AY100" s="104">
        <f t="shared" si="39"/>
        <v>300</v>
      </c>
      <c r="AZ100" s="42">
        <f t="shared" si="50"/>
        <v>7.407407407407407E-2</v>
      </c>
      <c r="BA100" s="37">
        <f t="shared" si="51"/>
        <v>2.2222222222222223</v>
      </c>
      <c r="BB100" s="63">
        <f t="shared" si="40"/>
        <v>111.11111111111111</v>
      </c>
      <c r="BC100" s="103">
        <v>31</v>
      </c>
      <c r="BD100" s="37">
        <f t="shared" si="41"/>
        <v>1550</v>
      </c>
      <c r="BE100" s="37">
        <f t="shared" si="42"/>
        <v>418.5</v>
      </c>
      <c r="BF100" s="37">
        <f t="shared" si="43"/>
        <v>59.785714285714285</v>
      </c>
      <c r="BG100" s="52">
        <f t="shared" si="44"/>
        <v>13.95</v>
      </c>
      <c r="BH100" s="35">
        <f t="shared" si="45"/>
        <v>44092.5</v>
      </c>
    </row>
    <row r="101" spans="1:60" x14ac:dyDescent="0.25">
      <c r="A101" s="109"/>
      <c r="B101" s="99">
        <v>762678</v>
      </c>
      <c r="C101" s="100" t="s">
        <v>242</v>
      </c>
      <c r="D101" s="100" t="s">
        <v>536</v>
      </c>
      <c r="E101" s="101">
        <v>14.404375000000011</v>
      </c>
      <c r="F101" s="101">
        <v>45</v>
      </c>
      <c r="G101" s="101">
        <v>89</v>
      </c>
      <c r="H101" s="267"/>
      <c r="I101" s="103"/>
      <c r="J101" s="104">
        <f t="shared" si="26"/>
        <v>0</v>
      </c>
      <c r="K101" s="104">
        <f t="shared" si="27"/>
        <v>0</v>
      </c>
      <c r="L101" s="103"/>
      <c r="M101" s="104">
        <f t="shared" si="28"/>
        <v>0</v>
      </c>
      <c r="N101" s="104">
        <f t="shared" si="29"/>
        <v>0</v>
      </c>
      <c r="O101" s="103"/>
      <c r="P101" s="104">
        <f t="shared" si="30"/>
        <v>0</v>
      </c>
      <c r="Q101" s="104">
        <f t="shared" si="31"/>
        <v>0</v>
      </c>
      <c r="R101" s="103"/>
      <c r="S101" s="104">
        <f t="shared" si="32"/>
        <v>0</v>
      </c>
      <c r="T101" s="104">
        <f t="shared" si="33"/>
        <v>0</v>
      </c>
      <c r="U101" s="103">
        <v>0</v>
      </c>
      <c r="V101" s="104">
        <f t="shared" si="34"/>
        <v>0</v>
      </c>
      <c r="W101" s="104">
        <f t="shared" si="36"/>
        <v>0</v>
      </c>
      <c r="X101" s="103">
        <v>3</v>
      </c>
      <c r="Y101" s="104">
        <f t="shared" si="35"/>
        <v>43.213125000000034</v>
      </c>
      <c r="Z101" s="104">
        <f t="shared" si="37"/>
        <v>135</v>
      </c>
      <c r="AA101" s="104">
        <v>1</v>
      </c>
      <c r="AB101" s="289">
        <f t="shared" si="46"/>
        <v>14.404375000000011</v>
      </c>
      <c r="AC101" s="289">
        <f t="shared" si="47"/>
        <v>45</v>
      </c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268"/>
      <c r="AT101" s="289">
        <f t="shared" si="48"/>
        <v>3</v>
      </c>
      <c r="AU101" s="289">
        <v>3</v>
      </c>
      <c r="AV101" s="268"/>
      <c r="AW101" s="52">
        <f t="shared" si="49"/>
        <v>4</v>
      </c>
      <c r="AX101" s="104">
        <f t="shared" si="38"/>
        <v>57.617500000000042</v>
      </c>
      <c r="AY101" s="104">
        <f t="shared" si="39"/>
        <v>180</v>
      </c>
      <c r="AZ101" s="42">
        <f t="shared" si="50"/>
        <v>4.9382716049382713E-2</v>
      </c>
      <c r="BA101" s="37">
        <f t="shared" si="51"/>
        <v>1.4814814814814814</v>
      </c>
      <c r="BB101" s="63">
        <f t="shared" si="40"/>
        <v>66.666666666666657</v>
      </c>
      <c r="BC101" s="103">
        <v>22</v>
      </c>
      <c r="BD101" s="37">
        <f t="shared" si="41"/>
        <v>990</v>
      </c>
      <c r="BE101" s="37">
        <f t="shared" si="42"/>
        <v>445.5</v>
      </c>
      <c r="BF101" s="37">
        <f t="shared" si="43"/>
        <v>63.642857142857146</v>
      </c>
      <c r="BG101" s="52">
        <f t="shared" si="44"/>
        <v>14.85</v>
      </c>
      <c r="BH101" s="35">
        <f t="shared" si="45"/>
        <v>44119.5</v>
      </c>
    </row>
    <row r="102" spans="1:60" x14ac:dyDescent="0.25">
      <c r="A102" s="109"/>
      <c r="B102" s="99">
        <v>762679</v>
      </c>
      <c r="C102" s="100" t="s">
        <v>243</v>
      </c>
      <c r="D102" s="100" t="s">
        <v>537</v>
      </c>
      <c r="E102" s="101">
        <v>14.390000000000038</v>
      </c>
      <c r="F102" s="101">
        <v>45</v>
      </c>
      <c r="G102" s="101">
        <v>89</v>
      </c>
      <c r="H102" s="267"/>
      <c r="I102" s="103"/>
      <c r="J102" s="104">
        <f t="shared" ref="J102:J165" si="52">I102*$E102</f>
        <v>0</v>
      </c>
      <c r="K102" s="104">
        <f t="shared" ref="K102:K117" si="53">I102*$F102</f>
        <v>0</v>
      </c>
      <c r="L102" s="103"/>
      <c r="M102" s="104">
        <f t="shared" ref="M102:M165" si="54">L102*$E102</f>
        <v>0</v>
      </c>
      <c r="N102" s="104">
        <f t="shared" ref="N102:N165" si="55">L102*$F102</f>
        <v>0</v>
      </c>
      <c r="O102" s="103"/>
      <c r="P102" s="104">
        <f t="shared" ref="P102:P165" si="56">O102*$E102</f>
        <v>0</v>
      </c>
      <c r="Q102" s="104">
        <f t="shared" ref="Q102:Q165" si="57">O102*$F102</f>
        <v>0</v>
      </c>
      <c r="R102" s="103"/>
      <c r="S102" s="104">
        <f t="shared" ref="S102:S165" si="58">R102*$E102</f>
        <v>0</v>
      </c>
      <c r="T102" s="104">
        <f t="shared" ref="T102:T165" si="59">R102*$F102</f>
        <v>0</v>
      </c>
      <c r="U102" s="103">
        <v>0</v>
      </c>
      <c r="V102" s="104">
        <f t="shared" ref="V102:V165" si="60">U102*$E102</f>
        <v>0</v>
      </c>
      <c r="W102" s="104">
        <f t="shared" si="36"/>
        <v>0</v>
      </c>
      <c r="X102" s="103">
        <v>2</v>
      </c>
      <c r="Y102" s="104">
        <f t="shared" ref="Y102:Y165" si="61">X102*$E102</f>
        <v>28.780000000000076</v>
      </c>
      <c r="Z102" s="104">
        <f t="shared" si="37"/>
        <v>90</v>
      </c>
      <c r="AA102" s="104">
        <v>0</v>
      </c>
      <c r="AB102" s="289">
        <f t="shared" si="46"/>
        <v>0</v>
      </c>
      <c r="AC102" s="289">
        <f t="shared" si="47"/>
        <v>0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268"/>
      <c r="AT102" s="289">
        <f t="shared" si="48"/>
        <v>3</v>
      </c>
      <c r="AU102" s="289">
        <v>3</v>
      </c>
      <c r="AV102" s="268"/>
      <c r="AW102" s="52">
        <f t="shared" si="49"/>
        <v>2</v>
      </c>
      <c r="AX102" s="104">
        <f t="shared" si="38"/>
        <v>28.780000000000076</v>
      </c>
      <c r="AY102" s="104">
        <f t="shared" si="39"/>
        <v>90</v>
      </c>
      <c r="AZ102" s="42">
        <f t="shared" si="50"/>
        <v>2.4691358024691357E-2</v>
      </c>
      <c r="BA102" s="37">
        <f t="shared" si="51"/>
        <v>0.7407407407407407</v>
      </c>
      <c r="BB102" s="63">
        <f t="shared" si="40"/>
        <v>33.333333333333329</v>
      </c>
      <c r="BC102" s="103">
        <v>24</v>
      </c>
      <c r="BD102" s="37">
        <f t="shared" si="41"/>
        <v>1080</v>
      </c>
      <c r="BE102" s="37">
        <f t="shared" si="42"/>
        <v>972</v>
      </c>
      <c r="BF102" s="37">
        <f t="shared" si="43"/>
        <v>138.85714285714286</v>
      </c>
      <c r="BG102" s="52">
        <f t="shared" si="44"/>
        <v>32.4</v>
      </c>
      <c r="BH102" s="35">
        <f t="shared" si="45"/>
        <v>44646</v>
      </c>
    </row>
    <row r="103" spans="1:60" x14ac:dyDescent="0.25">
      <c r="A103" s="109"/>
      <c r="B103" s="99">
        <v>762680</v>
      </c>
      <c r="C103" s="100" t="s">
        <v>244</v>
      </c>
      <c r="D103" s="100" t="s">
        <v>538</v>
      </c>
      <c r="E103" s="101">
        <v>14.39000000000002</v>
      </c>
      <c r="F103" s="101">
        <v>45</v>
      </c>
      <c r="G103" s="101">
        <v>89</v>
      </c>
      <c r="H103" s="267"/>
      <c r="I103" s="103"/>
      <c r="J103" s="104">
        <f t="shared" si="52"/>
        <v>0</v>
      </c>
      <c r="K103" s="104">
        <f t="shared" si="53"/>
        <v>0</v>
      </c>
      <c r="L103" s="103"/>
      <c r="M103" s="104">
        <f t="shared" si="54"/>
        <v>0</v>
      </c>
      <c r="N103" s="104">
        <f t="shared" si="55"/>
        <v>0</v>
      </c>
      <c r="O103" s="103"/>
      <c r="P103" s="104">
        <f t="shared" si="56"/>
        <v>0</v>
      </c>
      <c r="Q103" s="104">
        <f t="shared" si="57"/>
        <v>0</v>
      </c>
      <c r="R103" s="103"/>
      <c r="S103" s="104">
        <f t="shared" si="58"/>
        <v>0</v>
      </c>
      <c r="T103" s="104">
        <f t="shared" si="59"/>
        <v>0</v>
      </c>
      <c r="U103" s="103">
        <v>0</v>
      </c>
      <c r="V103" s="104">
        <f t="shared" si="60"/>
        <v>0</v>
      </c>
      <c r="W103" s="104">
        <f t="shared" ref="W103:W166" si="62">U103*$F103</f>
        <v>0</v>
      </c>
      <c r="X103" s="103">
        <v>1</v>
      </c>
      <c r="Y103" s="104">
        <f t="shared" si="61"/>
        <v>14.39000000000002</v>
      </c>
      <c r="Z103" s="104">
        <f t="shared" ref="Z103:Z166" si="63">X103*$F103</f>
        <v>45</v>
      </c>
      <c r="AA103" s="104">
        <v>1</v>
      </c>
      <c r="AB103" s="289">
        <f t="shared" si="46"/>
        <v>14.39000000000002</v>
      </c>
      <c r="AC103" s="289">
        <f t="shared" si="47"/>
        <v>45</v>
      </c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268"/>
      <c r="AT103" s="289">
        <f t="shared" si="48"/>
        <v>3</v>
      </c>
      <c r="AU103" s="289">
        <v>3</v>
      </c>
      <c r="AV103" s="268"/>
      <c r="AW103" s="52">
        <f t="shared" si="49"/>
        <v>2</v>
      </c>
      <c r="AX103" s="104">
        <f t="shared" si="38"/>
        <v>28.78000000000004</v>
      </c>
      <c r="AY103" s="104">
        <f t="shared" si="39"/>
        <v>90</v>
      </c>
      <c r="AZ103" s="42">
        <f t="shared" si="50"/>
        <v>2.4691358024691357E-2</v>
      </c>
      <c r="BA103" s="37">
        <f t="shared" si="51"/>
        <v>0.7407407407407407</v>
      </c>
      <c r="BB103" s="63">
        <f t="shared" si="40"/>
        <v>33.333333333333329</v>
      </c>
      <c r="BC103" s="103">
        <v>24</v>
      </c>
      <c r="BD103" s="37">
        <f t="shared" si="41"/>
        <v>1080</v>
      </c>
      <c r="BE103" s="37">
        <f t="shared" si="42"/>
        <v>972</v>
      </c>
      <c r="BF103" s="37">
        <f t="shared" si="43"/>
        <v>138.85714285714286</v>
      </c>
      <c r="BG103" s="52">
        <f t="shared" si="44"/>
        <v>32.4</v>
      </c>
      <c r="BH103" s="35">
        <f t="shared" si="45"/>
        <v>44646</v>
      </c>
    </row>
    <row r="104" spans="1:60" x14ac:dyDescent="0.25">
      <c r="A104" s="109"/>
      <c r="B104" s="99">
        <v>762681</v>
      </c>
      <c r="C104" s="100" t="s">
        <v>245</v>
      </c>
      <c r="D104" s="100" t="s">
        <v>539</v>
      </c>
      <c r="E104" s="101">
        <v>8.43</v>
      </c>
      <c r="F104" s="101">
        <v>35</v>
      </c>
      <c r="G104" s="101">
        <v>69</v>
      </c>
      <c r="H104" s="267"/>
      <c r="I104" s="103"/>
      <c r="J104" s="104">
        <f t="shared" si="52"/>
        <v>0</v>
      </c>
      <c r="K104" s="104">
        <f t="shared" si="53"/>
        <v>0</v>
      </c>
      <c r="L104" s="103"/>
      <c r="M104" s="104">
        <f t="shared" si="54"/>
        <v>0</v>
      </c>
      <c r="N104" s="104">
        <f t="shared" si="55"/>
        <v>0</v>
      </c>
      <c r="O104" s="103"/>
      <c r="P104" s="104">
        <f t="shared" si="56"/>
        <v>0</v>
      </c>
      <c r="Q104" s="104">
        <f t="shared" si="57"/>
        <v>0</v>
      </c>
      <c r="R104" s="103"/>
      <c r="S104" s="104">
        <f t="shared" si="58"/>
        <v>0</v>
      </c>
      <c r="T104" s="104">
        <f t="shared" si="59"/>
        <v>0</v>
      </c>
      <c r="U104" s="103">
        <v>0</v>
      </c>
      <c r="V104" s="104">
        <f t="shared" si="60"/>
        <v>0</v>
      </c>
      <c r="W104" s="104">
        <f t="shared" si="62"/>
        <v>0</v>
      </c>
      <c r="X104" s="103">
        <v>5</v>
      </c>
      <c r="Y104" s="104">
        <f t="shared" si="61"/>
        <v>42.15</v>
      </c>
      <c r="Z104" s="104">
        <f t="shared" si="63"/>
        <v>175</v>
      </c>
      <c r="AA104" s="104">
        <v>7</v>
      </c>
      <c r="AB104" s="289">
        <f t="shared" si="46"/>
        <v>59.01</v>
      </c>
      <c r="AC104" s="289">
        <f t="shared" si="47"/>
        <v>245</v>
      </c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268"/>
      <c r="AT104" s="289">
        <f t="shared" si="48"/>
        <v>3</v>
      </c>
      <c r="AU104" s="289">
        <v>3</v>
      </c>
      <c r="AV104" s="268"/>
      <c r="AW104" s="52">
        <f t="shared" si="49"/>
        <v>12</v>
      </c>
      <c r="AX104" s="104">
        <f t="shared" si="38"/>
        <v>101.16</v>
      </c>
      <c r="AY104" s="104">
        <f t="shared" si="39"/>
        <v>420</v>
      </c>
      <c r="AZ104" s="42">
        <f t="shared" si="50"/>
        <v>0.14814814814814814</v>
      </c>
      <c r="BA104" s="37">
        <f t="shared" si="51"/>
        <v>4.4444444444444446</v>
      </c>
      <c r="BB104" s="63">
        <f t="shared" si="40"/>
        <v>155.55555555555557</v>
      </c>
      <c r="BC104" s="103">
        <v>14</v>
      </c>
      <c r="BD104" s="37">
        <f t="shared" si="41"/>
        <v>490</v>
      </c>
      <c r="BE104" s="37">
        <f t="shared" si="42"/>
        <v>94.5</v>
      </c>
      <c r="BF104" s="37">
        <f t="shared" si="43"/>
        <v>13.5</v>
      </c>
      <c r="BG104" s="52">
        <f t="shared" si="44"/>
        <v>3.15</v>
      </c>
      <c r="BH104" s="35">
        <f t="shared" si="45"/>
        <v>43768.5</v>
      </c>
    </row>
    <row r="105" spans="1:60" x14ac:dyDescent="0.25">
      <c r="A105" s="109"/>
      <c r="B105" s="99">
        <v>762682</v>
      </c>
      <c r="C105" s="100" t="s">
        <v>246</v>
      </c>
      <c r="D105" s="100" t="s">
        <v>540</v>
      </c>
      <c r="E105" s="101">
        <v>8.43</v>
      </c>
      <c r="F105" s="101">
        <v>35</v>
      </c>
      <c r="G105" s="101">
        <v>69</v>
      </c>
      <c r="H105" s="267"/>
      <c r="I105" s="103"/>
      <c r="J105" s="104">
        <f t="shared" si="52"/>
        <v>0</v>
      </c>
      <c r="K105" s="104">
        <f t="shared" si="53"/>
        <v>0</v>
      </c>
      <c r="L105" s="103"/>
      <c r="M105" s="104">
        <f t="shared" si="54"/>
        <v>0</v>
      </c>
      <c r="N105" s="104">
        <f t="shared" si="55"/>
        <v>0</v>
      </c>
      <c r="O105" s="103"/>
      <c r="P105" s="104">
        <f t="shared" si="56"/>
        <v>0</v>
      </c>
      <c r="Q105" s="104">
        <f t="shared" si="57"/>
        <v>0</v>
      </c>
      <c r="R105" s="103"/>
      <c r="S105" s="104">
        <f t="shared" si="58"/>
        <v>0</v>
      </c>
      <c r="T105" s="104">
        <f t="shared" si="59"/>
        <v>0</v>
      </c>
      <c r="U105" s="103">
        <v>0</v>
      </c>
      <c r="V105" s="104">
        <f t="shared" si="60"/>
        <v>0</v>
      </c>
      <c r="W105" s="104">
        <f t="shared" si="62"/>
        <v>0</v>
      </c>
      <c r="X105" s="103">
        <v>1</v>
      </c>
      <c r="Y105" s="104">
        <f t="shared" si="61"/>
        <v>8.43</v>
      </c>
      <c r="Z105" s="104">
        <f t="shared" si="63"/>
        <v>35</v>
      </c>
      <c r="AA105" s="104">
        <v>1</v>
      </c>
      <c r="AB105" s="289">
        <f t="shared" si="46"/>
        <v>8.43</v>
      </c>
      <c r="AC105" s="289">
        <f t="shared" si="47"/>
        <v>35</v>
      </c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268"/>
      <c r="AT105" s="289">
        <f t="shared" si="48"/>
        <v>3</v>
      </c>
      <c r="AU105" s="289">
        <v>3</v>
      </c>
      <c r="AV105" s="268"/>
      <c r="AW105" s="52">
        <f t="shared" si="49"/>
        <v>2</v>
      </c>
      <c r="AX105" s="104">
        <f t="shared" si="38"/>
        <v>16.86</v>
      </c>
      <c r="AY105" s="104">
        <f t="shared" si="39"/>
        <v>70</v>
      </c>
      <c r="AZ105" s="42">
        <f t="shared" si="50"/>
        <v>2.4691358024691357E-2</v>
      </c>
      <c r="BA105" s="37">
        <f t="shared" si="51"/>
        <v>0.7407407407407407</v>
      </c>
      <c r="BB105" s="63">
        <f t="shared" si="40"/>
        <v>25.925925925925924</v>
      </c>
      <c r="BC105" s="103">
        <v>24</v>
      </c>
      <c r="BD105" s="37">
        <f t="shared" si="41"/>
        <v>840</v>
      </c>
      <c r="BE105" s="37">
        <f t="shared" si="42"/>
        <v>972</v>
      </c>
      <c r="BF105" s="37">
        <f t="shared" si="43"/>
        <v>138.85714285714286</v>
      </c>
      <c r="BG105" s="52">
        <f t="shared" si="44"/>
        <v>32.4</v>
      </c>
      <c r="BH105" s="35">
        <f t="shared" si="45"/>
        <v>44646</v>
      </c>
    </row>
    <row r="106" spans="1:60" x14ac:dyDescent="0.25">
      <c r="A106" s="109"/>
      <c r="B106" s="99">
        <v>762683</v>
      </c>
      <c r="C106" s="100" t="s">
        <v>247</v>
      </c>
      <c r="D106" s="100" t="s">
        <v>541</v>
      </c>
      <c r="E106" s="101">
        <v>13.44</v>
      </c>
      <c r="F106" s="101">
        <v>50</v>
      </c>
      <c r="G106" s="101">
        <v>99</v>
      </c>
      <c r="H106" s="267"/>
      <c r="I106" s="103"/>
      <c r="J106" s="104">
        <f t="shared" si="52"/>
        <v>0</v>
      </c>
      <c r="K106" s="104">
        <f t="shared" si="53"/>
        <v>0</v>
      </c>
      <c r="L106" s="103"/>
      <c r="M106" s="104">
        <f t="shared" si="54"/>
        <v>0</v>
      </c>
      <c r="N106" s="104">
        <f t="shared" si="55"/>
        <v>0</v>
      </c>
      <c r="O106" s="103"/>
      <c r="P106" s="104">
        <f t="shared" si="56"/>
        <v>0</v>
      </c>
      <c r="Q106" s="104">
        <f t="shared" si="57"/>
        <v>0</v>
      </c>
      <c r="R106" s="103"/>
      <c r="S106" s="104">
        <f t="shared" si="58"/>
        <v>0</v>
      </c>
      <c r="T106" s="104">
        <f t="shared" si="59"/>
        <v>0</v>
      </c>
      <c r="U106" s="103">
        <v>0</v>
      </c>
      <c r="V106" s="104">
        <f t="shared" si="60"/>
        <v>0</v>
      </c>
      <c r="W106" s="104">
        <f t="shared" si="62"/>
        <v>0</v>
      </c>
      <c r="X106" s="103">
        <v>0</v>
      </c>
      <c r="Y106" s="104">
        <f t="shared" si="61"/>
        <v>0</v>
      </c>
      <c r="Z106" s="104">
        <f t="shared" si="63"/>
        <v>0</v>
      </c>
      <c r="AA106" s="104">
        <v>0</v>
      </c>
      <c r="AB106" s="289">
        <f t="shared" si="46"/>
        <v>0</v>
      </c>
      <c r="AC106" s="289">
        <f t="shared" si="47"/>
        <v>0</v>
      </c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268"/>
      <c r="AT106" s="289">
        <f t="shared" si="48"/>
        <v>3</v>
      </c>
      <c r="AU106" s="289">
        <v>3</v>
      </c>
      <c r="AV106" s="268"/>
      <c r="AW106" s="52">
        <f t="shared" si="49"/>
        <v>0</v>
      </c>
      <c r="AX106" s="104">
        <f t="shared" si="38"/>
        <v>0</v>
      </c>
      <c r="AY106" s="104">
        <f t="shared" si="39"/>
        <v>0</v>
      </c>
      <c r="AZ106" s="42">
        <f t="shared" si="50"/>
        <v>0</v>
      </c>
      <c r="BA106" s="37">
        <f t="shared" si="51"/>
        <v>0</v>
      </c>
      <c r="BB106" s="63">
        <f t="shared" si="40"/>
        <v>0</v>
      </c>
      <c r="BC106" s="103">
        <v>26</v>
      </c>
      <c r="BD106" s="37">
        <f t="shared" si="41"/>
        <v>1300</v>
      </c>
      <c r="BE106" s="37" t="str">
        <f t="shared" si="42"/>
        <v>-</v>
      </c>
      <c r="BF106" s="37" t="str">
        <f t="shared" si="43"/>
        <v>-</v>
      </c>
      <c r="BG106" s="52" t="str">
        <f t="shared" si="44"/>
        <v>-</v>
      </c>
      <c r="BH106" s="35" t="str">
        <f t="shared" si="45"/>
        <v>-</v>
      </c>
    </row>
    <row r="107" spans="1:60" x14ac:dyDescent="0.25">
      <c r="A107" s="109"/>
      <c r="B107" s="99">
        <v>766138</v>
      </c>
      <c r="C107" s="100" t="s">
        <v>309</v>
      </c>
      <c r="D107" s="100" t="s">
        <v>542</v>
      </c>
      <c r="E107" s="101">
        <v>51.18</v>
      </c>
      <c r="F107" s="101">
        <v>100</v>
      </c>
      <c r="G107" s="101">
        <v>199</v>
      </c>
      <c r="H107" s="267"/>
      <c r="I107" s="103"/>
      <c r="J107" s="104">
        <f t="shared" si="52"/>
        <v>0</v>
      </c>
      <c r="K107" s="104">
        <f t="shared" si="53"/>
        <v>0</v>
      </c>
      <c r="L107" s="103"/>
      <c r="M107" s="104">
        <f t="shared" si="54"/>
        <v>0</v>
      </c>
      <c r="N107" s="104">
        <f t="shared" si="55"/>
        <v>0</v>
      </c>
      <c r="O107" s="103"/>
      <c r="P107" s="104">
        <f t="shared" si="56"/>
        <v>0</v>
      </c>
      <c r="Q107" s="104">
        <f t="shared" si="57"/>
        <v>0</v>
      </c>
      <c r="R107" s="103"/>
      <c r="S107" s="104">
        <f t="shared" si="58"/>
        <v>0</v>
      </c>
      <c r="T107" s="104">
        <f t="shared" si="59"/>
        <v>0</v>
      </c>
      <c r="U107" s="103">
        <v>0</v>
      </c>
      <c r="V107" s="104">
        <f t="shared" si="60"/>
        <v>0</v>
      </c>
      <c r="W107" s="104">
        <f t="shared" si="62"/>
        <v>0</v>
      </c>
      <c r="X107" s="103">
        <v>0</v>
      </c>
      <c r="Y107" s="104">
        <f t="shared" si="61"/>
        <v>0</v>
      </c>
      <c r="Z107" s="104">
        <f t="shared" si="63"/>
        <v>0</v>
      </c>
      <c r="AA107" s="104">
        <v>0</v>
      </c>
      <c r="AB107" s="289">
        <f t="shared" si="46"/>
        <v>0</v>
      </c>
      <c r="AC107" s="289">
        <f t="shared" si="47"/>
        <v>0</v>
      </c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268"/>
      <c r="AT107" s="289">
        <f t="shared" si="48"/>
        <v>3</v>
      </c>
      <c r="AU107" s="289">
        <v>3</v>
      </c>
      <c r="AV107" s="268"/>
      <c r="AW107" s="52">
        <f t="shared" si="49"/>
        <v>0</v>
      </c>
      <c r="AX107" s="104">
        <f t="shared" si="38"/>
        <v>0</v>
      </c>
      <c r="AY107" s="104">
        <f t="shared" si="39"/>
        <v>0</v>
      </c>
      <c r="AZ107" s="42">
        <f t="shared" si="50"/>
        <v>0</v>
      </c>
      <c r="BA107" s="37">
        <f t="shared" si="51"/>
        <v>0</v>
      </c>
      <c r="BB107" s="63">
        <f t="shared" si="40"/>
        <v>0</v>
      </c>
      <c r="BC107" s="103">
        <v>0</v>
      </c>
      <c r="BD107" s="37">
        <f t="shared" si="41"/>
        <v>0</v>
      </c>
      <c r="BE107" s="37" t="str">
        <f t="shared" si="42"/>
        <v>-</v>
      </c>
      <c r="BF107" s="37" t="str">
        <f t="shared" si="43"/>
        <v>-</v>
      </c>
      <c r="BG107" s="52" t="str">
        <f t="shared" si="44"/>
        <v>-</v>
      </c>
      <c r="BH107" s="35" t="str">
        <f t="shared" si="45"/>
        <v>-</v>
      </c>
    </row>
    <row r="108" spans="1:60" x14ac:dyDescent="0.25">
      <c r="A108" s="109"/>
      <c r="B108" s="99">
        <v>766139</v>
      </c>
      <c r="C108" s="100" t="s">
        <v>310</v>
      </c>
      <c r="D108" s="100" t="s">
        <v>543</v>
      </c>
      <c r="E108" s="101">
        <v>55.169999999999845</v>
      </c>
      <c r="F108" s="101">
        <v>100</v>
      </c>
      <c r="G108" s="101">
        <v>199</v>
      </c>
      <c r="H108" s="267"/>
      <c r="I108" s="103"/>
      <c r="J108" s="104">
        <f t="shared" si="52"/>
        <v>0</v>
      </c>
      <c r="K108" s="104">
        <f t="shared" si="53"/>
        <v>0</v>
      </c>
      <c r="L108" s="103"/>
      <c r="M108" s="104">
        <f t="shared" si="54"/>
        <v>0</v>
      </c>
      <c r="N108" s="104">
        <f t="shared" si="55"/>
        <v>0</v>
      </c>
      <c r="O108" s="103"/>
      <c r="P108" s="104">
        <f t="shared" si="56"/>
        <v>0</v>
      </c>
      <c r="Q108" s="104">
        <f t="shared" si="57"/>
        <v>0</v>
      </c>
      <c r="R108" s="103"/>
      <c r="S108" s="104">
        <f t="shared" si="58"/>
        <v>0</v>
      </c>
      <c r="T108" s="104">
        <f t="shared" si="59"/>
        <v>0</v>
      </c>
      <c r="U108" s="103">
        <v>0</v>
      </c>
      <c r="V108" s="104">
        <f t="shared" si="60"/>
        <v>0</v>
      </c>
      <c r="W108" s="104">
        <f t="shared" si="62"/>
        <v>0</v>
      </c>
      <c r="X108" s="103">
        <v>0</v>
      </c>
      <c r="Y108" s="104">
        <f t="shared" si="61"/>
        <v>0</v>
      </c>
      <c r="Z108" s="104">
        <f t="shared" si="63"/>
        <v>0</v>
      </c>
      <c r="AA108" s="104">
        <v>0</v>
      </c>
      <c r="AB108" s="289">
        <f t="shared" si="46"/>
        <v>0</v>
      </c>
      <c r="AC108" s="289">
        <f t="shared" si="47"/>
        <v>0</v>
      </c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268"/>
      <c r="AT108" s="289">
        <f t="shared" si="48"/>
        <v>3</v>
      </c>
      <c r="AU108" s="289">
        <v>3</v>
      </c>
      <c r="AV108" s="268"/>
      <c r="AW108" s="52">
        <f t="shared" si="49"/>
        <v>0</v>
      </c>
      <c r="AX108" s="104">
        <f t="shared" si="38"/>
        <v>0</v>
      </c>
      <c r="AY108" s="104">
        <f t="shared" si="39"/>
        <v>0</v>
      </c>
      <c r="AZ108" s="42">
        <f t="shared" si="50"/>
        <v>0</v>
      </c>
      <c r="BA108" s="37">
        <f t="shared" si="51"/>
        <v>0</v>
      </c>
      <c r="BB108" s="63">
        <f t="shared" si="40"/>
        <v>0</v>
      </c>
      <c r="BC108" s="103">
        <v>0</v>
      </c>
      <c r="BD108" s="37">
        <f t="shared" si="41"/>
        <v>0</v>
      </c>
      <c r="BE108" s="37" t="str">
        <f t="shared" si="42"/>
        <v>-</v>
      </c>
      <c r="BF108" s="37" t="str">
        <f t="shared" si="43"/>
        <v>-</v>
      </c>
      <c r="BG108" s="52" t="str">
        <f t="shared" si="44"/>
        <v>-</v>
      </c>
      <c r="BH108" s="35" t="str">
        <f t="shared" si="45"/>
        <v>-</v>
      </c>
    </row>
    <row r="109" spans="1:60" x14ac:dyDescent="0.25">
      <c r="A109" s="109"/>
      <c r="B109" s="99">
        <v>766140</v>
      </c>
      <c r="C109" s="100" t="s">
        <v>311</v>
      </c>
      <c r="D109" s="100" t="s">
        <v>544</v>
      </c>
      <c r="E109" s="101">
        <v>28.962539682539674</v>
      </c>
      <c r="F109" s="101">
        <v>69.5</v>
      </c>
      <c r="G109" s="101">
        <v>139</v>
      </c>
      <c r="H109" s="267"/>
      <c r="I109" s="103"/>
      <c r="J109" s="104">
        <f t="shared" si="52"/>
        <v>0</v>
      </c>
      <c r="K109" s="104">
        <f t="shared" si="53"/>
        <v>0</v>
      </c>
      <c r="L109" s="103"/>
      <c r="M109" s="104">
        <f t="shared" si="54"/>
        <v>0</v>
      </c>
      <c r="N109" s="104">
        <f t="shared" si="55"/>
        <v>0</v>
      </c>
      <c r="O109" s="103"/>
      <c r="P109" s="104">
        <f t="shared" si="56"/>
        <v>0</v>
      </c>
      <c r="Q109" s="104">
        <f t="shared" si="57"/>
        <v>0</v>
      </c>
      <c r="R109" s="103"/>
      <c r="S109" s="104">
        <f t="shared" si="58"/>
        <v>0</v>
      </c>
      <c r="T109" s="104">
        <f t="shared" si="59"/>
        <v>0</v>
      </c>
      <c r="U109" s="103">
        <v>0</v>
      </c>
      <c r="V109" s="104">
        <f t="shared" si="60"/>
        <v>0</v>
      </c>
      <c r="W109" s="104">
        <f t="shared" si="62"/>
        <v>0</v>
      </c>
      <c r="X109" s="103">
        <v>0</v>
      </c>
      <c r="Y109" s="104">
        <f t="shared" si="61"/>
        <v>0</v>
      </c>
      <c r="Z109" s="104">
        <f t="shared" si="63"/>
        <v>0</v>
      </c>
      <c r="AA109" s="104">
        <v>0</v>
      </c>
      <c r="AB109" s="289">
        <f t="shared" si="46"/>
        <v>0</v>
      </c>
      <c r="AC109" s="289">
        <f t="shared" si="47"/>
        <v>0</v>
      </c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268"/>
      <c r="AT109" s="289">
        <f t="shared" si="48"/>
        <v>3</v>
      </c>
      <c r="AU109" s="289">
        <v>3</v>
      </c>
      <c r="AV109" s="268"/>
      <c r="AW109" s="52">
        <f t="shared" si="49"/>
        <v>0</v>
      </c>
      <c r="AX109" s="104">
        <f t="shared" si="38"/>
        <v>0</v>
      </c>
      <c r="AY109" s="104">
        <f t="shared" si="39"/>
        <v>0</v>
      </c>
      <c r="AZ109" s="42">
        <f t="shared" si="50"/>
        <v>0</v>
      </c>
      <c r="BA109" s="37">
        <f t="shared" si="51"/>
        <v>0</v>
      </c>
      <c r="BB109" s="63">
        <f t="shared" si="40"/>
        <v>0</v>
      </c>
      <c r="BC109" s="103">
        <v>0</v>
      </c>
      <c r="BD109" s="37">
        <f t="shared" si="41"/>
        <v>0</v>
      </c>
      <c r="BE109" s="37" t="str">
        <f t="shared" si="42"/>
        <v>-</v>
      </c>
      <c r="BF109" s="37" t="str">
        <f t="shared" si="43"/>
        <v>-</v>
      </c>
      <c r="BG109" s="52" t="str">
        <f t="shared" si="44"/>
        <v>-</v>
      </c>
      <c r="BH109" s="35" t="str">
        <f t="shared" si="45"/>
        <v>-</v>
      </c>
    </row>
    <row r="110" spans="1:60" x14ac:dyDescent="0.25">
      <c r="A110" s="109"/>
      <c r="B110" s="99">
        <v>766141</v>
      </c>
      <c r="C110" s="100" t="s">
        <v>312</v>
      </c>
      <c r="D110" s="100" t="s">
        <v>545</v>
      </c>
      <c r="E110" s="101">
        <v>6.5999999999999979</v>
      </c>
      <c r="F110" s="101">
        <v>34.5</v>
      </c>
      <c r="G110" s="101">
        <v>69</v>
      </c>
      <c r="H110" s="267"/>
      <c r="I110" s="103"/>
      <c r="J110" s="104">
        <f t="shared" si="52"/>
        <v>0</v>
      </c>
      <c r="K110" s="104">
        <f t="shared" si="53"/>
        <v>0</v>
      </c>
      <c r="L110" s="103"/>
      <c r="M110" s="104">
        <f t="shared" si="54"/>
        <v>0</v>
      </c>
      <c r="N110" s="104">
        <f t="shared" si="55"/>
        <v>0</v>
      </c>
      <c r="O110" s="103"/>
      <c r="P110" s="104">
        <f t="shared" si="56"/>
        <v>0</v>
      </c>
      <c r="Q110" s="104">
        <f t="shared" si="57"/>
        <v>0</v>
      </c>
      <c r="R110" s="103"/>
      <c r="S110" s="104">
        <f t="shared" si="58"/>
        <v>0</v>
      </c>
      <c r="T110" s="104">
        <f t="shared" si="59"/>
        <v>0</v>
      </c>
      <c r="U110" s="103">
        <v>0</v>
      </c>
      <c r="V110" s="104">
        <f t="shared" si="60"/>
        <v>0</v>
      </c>
      <c r="W110" s="104">
        <f t="shared" si="62"/>
        <v>0</v>
      </c>
      <c r="X110" s="103">
        <v>0</v>
      </c>
      <c r="Y110" s="104">
        <f t="shared" si="61"/>
        <v>0</v>
      </c>
      <c r="Z110" s="104">
        <f t="shared" si="63"/>
        <v>0</v>
      </c>
      <c r="AA110" s="104">
        <v>0</v>
      </c>
      <c r="AB110" s="289">
        <f t="shared" si="46"/>
        <v>0</v>
      </c>
      <c r="AC110" s="289">
        <f t="shared" si="47"/>
        <v>0</v>
      </c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268"/>
      <c r="AT110" s="289">
        <f t="shared" si="48"/>
        <v>3</v>
      </c>
      <c r="AU110" s="289">
        <v>3</v>
      </c>
      <c r="AV110" s="268"/>
      <c r="AW110" s="52">
        <f t="shared" si="49"/>
        <v>0</v>
      </c>
      <c r="AX110" s="104">
        <f t="shared" si="38"/>
        <v>0</v>
      </c>
      <c r="AY110" s="104">
        <f t="shared" si="39"/>
        <v>0</v>
      </c>
      <c r="AZ110" s="42">
        <f t="shared" si="50"/>
        <v>0</v>
      </c>
      <c r="BA110" s="37">
        <f t="shared" si="51"/>
        <v>0</v>
      </c>
      <c r="BB110" s="63">
        <f t="shared" si="40"/>
        <v>0</v>
      </c>
      <c r="BC110" s="103">
        <v>0</v>
      </c>
      <c r="BD110" s="37">
        <f t="shared" si="41"/>
        <v>0</v>
      </c>
      <c r="BE110" s="37" t="str">
        <f t="shared" si="42"/>
        <v>-</v>
      </c>
      <c r="BF110" s="37" t="str">
        <f t="shared" si="43"/>
        <v>-</v>
      </c>
      <c r="BG110" s="52" t="str">
        <f t="shared" si="44"/>
        <v>-</v>
      </c>
      <c r="BH110" s="35" t="str">
        <f t="shared" si="45"/>
        <v>-</v>
      </c>
    </row>
    <row r="111" spans="1:60" x14ac:dyDescent="0.25">
      <c r="A111" s="109"/>
      <c r="B111" s="99">
        <v>766142</v>
      </c>
      <c r="C111" s="100" t="s">
        <v>313</v>
      </c>
      <c r="D111" s="100" t="s">
        <v>546</v>
      </c>
      <c r="E111" s="101">
        <v>6.5999999999999988</v>
      </c>
      <c r="F111" s="101">
        <v>34.5</v>
      </c>
      <c r="G111" s="101">
        <v>69</v>
      </c>
      <c r="H111" s="267"/>
      <c r="I111" s="103"/>
      <c r="J111" s="104">
        <f t="shared" si="52"/>
        <v>0</v>
      </c>
      <c r="K111" s="104">
        <f t="shared" si="53"/>
        <v>0</v>
      </c>
      <c r="L111" s="103"/>
      <c r="M111" s="104">
        <f t="shared" si="54"/>
        <v>0</v>
      </c>
      <c r="N111" s="104">
        <f t="shared" si="55"/>
        <v>0</v>
      </c>
      <c r="O111" s="103"/>
      <c r="P111" s="104">
        <f t="shared" si="56"/>
        <v>0</v>
      </c>
      <c r="Q111" s="104">
        <f t="shared" si="57"/>
        <v>0</v>
      </c>
      <c r="R111" s="103"/>
      <c r="S111" s="104">
        <f t="shared" si="58"/>
        <v>0</v>
      </c>
      <c r="T111" s="104">
        <f t="shared" si="59"/>
        <v>0</v>
      </c>
      <c r="U111" s="103">
        <v>0</v>
      </c>
      <c r="V111" s="104">
        <f t="shared" si="60"/>
        <v>0</v>
      </c>
      <c r="W111" s="104">
        <f t="shared" si="62"/>
        <v>0</v>
      </c>
      <c r="X111" s="103">
        <v>0</v>
      </c>
      <c r="Y111" s="104">
        <f t="shared" si="61"/>
        <v>0</v>
      </c>
      <c r="Z111" s="104">
        <f t="shared" si="63"/>
        <v>0</v>
      </c>
      <c r="AA111" s="104">
        <v>0</v>
      </c>
      <c r="AB111" s="289">
        <f t="shared" si="46"/>
        <v>0</v>
      </c>
      <c r="AC111" s="289">
        <f t="shared" si="47"/>
        <v>0</v>
      </c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268"/>
      <c r="AT111" s="289">
        <f t="shared" si="48"/>
        <v>3</v>
      </c>
      <c r="AU111" s="289">
        <v>3</v>
      </c>
      <c r="AV111" s="268"/>
      <c r="AW111" s="52">
        <f t="shared" si="49"/>
        <v>0</v>
      </c>
      <c r="AX111" s="104">
        <f t="shared" si="38"/>
        <v>0</v>
      </c>
      <c r="AY111" s="104">
        <f t="shared" si="39"/>
        <v>0</v>
      </c>
      <c r="AZ111" s="42">
        <f t="shared" si="50"/>
        <v>0</v>
      </c>
      <c r="BA111" s="37">
        <f t="shared" si="51"/>
        <v>0</v>
      </c>
      <c r="BB111" s="63">
        <f t="shared" si="40"/>
        <v>0</v>
      </c>
      <c r="BC111" s="103">
        <v>0</v>
      </c>
      <c r="BD111" s="37">
        <f t="shared" si="41"/>
        <v>0</v>
      </c>
      <c r="BE111" s="37" t="str">
        <f t="shared" si="42"/>
        <v>-</v>
      </c>
      <c r="BF111" s="37" t="str">
        <f t="shared" si="43"/>
        <v>-</v>
      </c>
      <c r="BG111" s="52" t="str">
        <f t="shared" si="44"/>
        <v>-</v>
      </c>
      <c r="BH111" s="35" t="str">
        <f t="shared" si="45"/>
        <v>-</v>
      </c>
    </row>
    <row r="112" spans="1:60" x14ac:dyDescent="0.25">
      <c r="A112" s="119"/>
      <c r="B112" s="111"/>
      <c r="C112" s="116"/>
      <c r="D112" s="116"/>
      <c r="E112" s="101"/>
      <c r="F112" s="101"/>
      <c r="G112" s="112"/>
      <c r="H112" s="261"/>
      <c r="I112" s="103"/>
      <c r="J112" s="104">
        <f t="shared" si="52"/>
        <v>0</v>
      </c>
      <c r="K112" s="104">
        <f t="shared" si="53"/>
        <v>0</v>
      </c>
      <c r="L112" s="103"/>
      <c r="M112" s="104">
        <f t="shared" si="54"/>
        <v>0</v>
      </c>
      <c r="N112" s="104">
        <f t="shared" si="55"/>
        <v>0</v>
      </c>
      <c r="O112" s="103"/>
      <c r="P112" s="104">
        <f t="shared" si="56"/>
        <v>0</v>
      </c>
      <c r="Q112" s="104">
        <f t="shared" si="57"/>
        <v>0</v>
      </c>
      <c r="R112" s="103"/>
      <c r="S112" s="104">
        <f t="shared" si="58"/>
        <v>0</v>
      </c>
      <c r="T112" s="104">
        <f t="shared" si="59"/>
        <v>0</v>
      </c>
      <c r="U112" s="103"/>
      <c r="V112" s="104">
        <f t="shared" si="60"/>
        <v>0</v>
      </c>
      <c r="W112" s="104">
        <f t="shared" si="62"/>
        <v>0</v>
      </c>
      <c r="X112" s="103"/>
      <c r="Y112" s="104">
        <f t="shared" si="61"/>
        <v>0</v>
      </c>
      <c r="Z112" s="104">
        <f t="shared" si="63"/>
        <v>0</v>
      </c>
      <c r="AA112" s="104"/>
      <c r="AB112" s="289">
        <f t="shared" si="46"/>
        <v>0</v>
      </c>
      <c r="AC112" s="289">
        <f t="shared" si="47"/>
        <v>0</v>
      </c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268"/>
      <c r="AT112" s="289"/>
      <c r="AU112" s="289"/>
      <c r="AV112" s="268"/>
      <c r="AW112" s="52">
        <f t="shared" si="49"/>
        <v>0</v>
      </c>
      <c r="AX112" s="104">
        <f t="shared" si="38"/>
        <v>0</v>
      </c>
      <c r="AY112" s="106">
        <f t="shared" si="39"/>
        <v>0</v>
      </c>
      <c r="AZ112" s="42">
        <f t="shared" si="50"/>
        <v>0</v>
      </c>
      <c r="BA112" s="37">
        <f t="shared" si="51"/>
        <v>0</v>
      </c>
      <c r="BB112" s="63">
        <f t="shared" si="40"/>
        <v>0</v>
      </c>
      <c r="BC112" s="103"/>
      <c r="BD112" s="37">
        <f t="shared" si="41"/>
        <v>0</v>
      </c>
      <c r="BE112" s="37" t="str">
        <f t="shared" si="42"/>
        <v>-</v>
      </c>
      <c r="BF112" s="37" t="str">
        <f t="shared" si="43"/>
        <v>-</v>
      </c>
      <c r="BG112" s="52" t="str">
        <f t="shared" si="44"/>
        <v>-</v>
      </c>
      <c r="BH112" s="35" t="str">
        <f t="shared" si="45"/>
        <v>-</v>
      </c>
    </row>
    <row r="113" spans="1:60" hidden="1" x14ac:dyDescent="0.25">
      <c r="A113" s="109"/>
      <c r="B113" s="99"/>
      <c r="C113" s="100"/>
      <c r="D113" s="100"/>
      <c r="E113" s="101"/>
      <c r="F113" s="101"/>
      <c r="G113" s="101"/>
      <c r="H113" s="267"/>
      <c r="I113" s="103"/>
      <c r="J113" s="104">
        <f t="shared" si="52"/>
        <v>0</v>
      </c>
      <c r="K113" s="104">
        <f t="shared" si="53"/>
        <v>0</v>
      </c>
      <c r="L113" s="103"/>
      <c r="M113" s="104">
        <f t="shared" si="54"/>
        <v>0</v>
      </c>
      <c r="N113" s="104">
        <f t="shared" si="55"/>
        <v>0</v>
      </c>
      <c r="O113" s="103"/>
      <c r="P113" s="104">
        <f t="shared" si="56"/>
        <v>0</v>
      </c>
      <c r="Q113" s="104">
        <f t="shared" si="57"/>
        <v>0</v>
      </c>
      <c r="R113" s="103"/>
      <c r="S113" s="104">
        <f t="shared" si="58"/>
        <v>0</v>
      </c>
      <c r="T113" s="104">
        <f t="shared" si="59"/>
        <v>0</v>
      </c>
      <c r="U113" s="103"/>
      <c r="V113" s="104">
        <f t="shared" si="60"/>
        <v>0</v>
      </c>
      <c r="W113" s="104">
        <f t="shared" si="62"/>
        <v>0</v>
      </c>
      <c r="X113" s="103"/>
      <c r="Y113" s="104">
        <f t="shared" si="61"/>
        <v>0</v>
      </c>
      <c r="Z113" s="104">
        <f t="shared" si="63"/>
        <v>0</v>
      </c>
      <c r="AA113" s="104"/>
      <c r="AB113" s="289">
        <f t="shared" si="46"/>
        <v>0</v>
      </c>
      <c r="AC113" s="289">
        <f t="shared" si="47"/>
        <v>0</v>
      </c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268"/>
      <c r="AT113" s="289"/>
      <c r="AU113" s="289"/>
      <c r="AV113" s="268"/>
      <c r="AW113" s="52">
        <f t="shared" si="49"/>
        <v>0</v>
      </c>
      <c r="AX113" s="104">
        <f t="shared" si="38"/>
        <v>0</v>
      </c>
      <c r="AY113" s="104">
        <f t="shared" si="39"/>
        <v>0</v>
      </c>
      <c r="AZ113" s="42">
        <f t="shared" si="50"/>
        <v>0</v>
      </c>
      <c r="BA113" s="37">
        <f t="shared" si="51"/>
        <v>0</v>
      </c>
      <c r="BB113" s="63">
        <f t="shared" si="40"/>
        <v>0</v>
      </c>
      <c r="BC113" s="103"/>
      <c r="BD113" s="37">
        <f t="shared" si="41"/>
        <v>0</v>
      </c>
      <c r="BE113" s="37" t="str">
        <f t="shared" si="42"/>
        <v>-</v>
      </c>
      <c r="BF113" s="37" t="str">
        <f t="shared" si="43"/>
        <v>-</v>
      </c>
      <c r="BG113" s="52" t="str">
        <f t="shared" si="44"/>
        <v>-</v>
      </c>
      <c r="BH113" s="35" t="str">
        <f t="shared" si="45"/>
        <v>-</v>
      </c>
    </row>
    <row r="114" spans="1:60" hidden="1" x14ac:dyDescent="0.25">
      <c r="A114" s="109"/>
      <c r="B114" s="99"/>
      <c r="C114" s="100"/>
      <c r="D114" s="100"/>
      <c r="E114" s="101"/>
      <c r="F114" s="101"/>
      <c r="G114" s="101"/>
      <c r="H114" s="267"/>
      <c r="I114" s="103"/>
      <c r="J114" s="104">
        <f t="shared" si="52"/>
        <v>0</v>
      </c>
      <c r="K114" s="104">
        <f t="shared" si="53"/>
        <v>0</v>
      </c>
      <c r="L114" s="103"/>
      <c r="M114" s="104">
        <f t="shared" si="54"/>
        <v>0</v>
      </c>
      <c r="N114" s="104">
        <f t="shared" si="55"/>
        <v>0</v>
      </c>
      <c r="O114" s="103"/>
      <c r="P114" s="104">
        <f t="shared" si="56"/>
        <v>0</v>
      </c>
      <c r="Q114" s="104">
        <f t="shared" si="57"/>
        <v>0</v>
      </c>
      <c r="R114" s="103"/>
      <c r="S114" s="104">
        <f t="shared" si="58"/>
        <v>0</v>
      </c>
      <c r="T114" s="104">
        <f t="shared" si="59"/>
        <v>0</v>
      </c>
      <c r="U114" s="103"/>
      <c r="V114" s="104">
        <f t="shared" si="60"/>
        <v>0</v>
      </c>
      <c r="W114" s="104">
        <f t="shared" si="62"/>
        <v>0</v>
      </c>
      <c r="X114" s="103"/>
      <c r="Y114" s="104">
        <f t="shared" si="61"/>
        <v>0</v>
      </c>
      <c r="Z114" s="104">
        <f t="shared" si="63"/>
        <v>0</v>
      </c>
      <c r="AA114" s="104"/>
      <c r="AB114" s="289">
        <f t="shared" si="46"/>
        <v>0</v>
      </c>
      <c r="AC114" s="289">
        <f t="shared" si="47"/>
        <v>0</v>
      </c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268"/>
      <c r="AT114" s="289"/>
      <c r="AU114" s="289"/>
      <c r="AV114" s="268"/>
      <c r="AW114" s="52">
        <f t="shared" si="49"/>
        <v>0</v>
      </c>
      <c r="AX114" s="104">
        <f t="shared" si="38"/>
        <v>0</v>
      </c>
      <c r="AY114" s="104">
        <f t="shared" si="39"/>
        <v>0</v>
      </c>
      <c r="AZ114" s="42">
        <f t="shared" si="50"/>
        <v>0</v>
      </c>
      <c r="BA114" s="37">
        <f t="shared" si="51"/>
        <v>0</v>
      </c>
      <c r="BB114" s="63">
        <f t="shared" si="40"/>
        <v>0</v>
      </c>
      <c r="BC114" s="103"/>
      <c r="BD114" s="37">
        <f t="shared" si="41"/>
        <v>0</v>
      </c>
      <c r="BE114" s="37" t="str">
        <f t="shared" si="42"/>
        <v>-</v>
      </c>
      <c r="BF114" s="37" t="str">
        <f t="shared" si="43"/>
        <v>-</v>
      </c>
      <c r="BG114" s="52" t="str">
        <f t="shared" si="44"/>
        <v>-</v>
      </c>
      <c r="BH114" s="35" t="str">
        <f t="shared" si="45"/>
        <v>-</v>
      </c>
    </row>
    <row r="115" spans="1:60" hidden="1" x14ac:dyDescent="0.25">
      <c r="A115" s="109"/>
      <c r="B115" s="99"/>
      <c r="C115" s="100"/>
      <c r="D115" s="100"/>
      <c r="E115" s="101"/>
      <c r="F115" s="101"/>
      <c r="G115" s="101"/>
      <c r="H115" s="267"/>
      <c r="I115" s="103"/>
      <c r="J115" s="104">
        <f t="shared" si="52"/>
        <v>0</v>
      </c>
      <c r="K115" s="104">
        <f t="shared" si="53"/>
        <v>0</v>
      </c>
      <c r="L115" s="103"/>
      <c r="M115" s="104">
        <f t="shared" si="54"/>
        <v>0</v>
      </c>
      <c r="N115" s="104">
        <f t="shared" si="55"/>
        <v>0</v>
      </c>
      <c r="O115" s="103"/>
      <c r="P115" s="104">
        <f t="shared" si="56"/>
        <v>0</v>
      </c>
      <c r="Q115" s="104">
        <f t="shared" si="57"/>
        <v>0</v>
      </c>
      <c r="R115" s="103"/>
      <c r="S115" s="104">
        <f t="shared" si="58"/>
        <v>0</v>
      </c>
      <c r="T115" s="104">
        <f t="shared" si="59"/>
        <v>0</v>
      </c>
      <c r="U115" s="103"/>
      <c r="V115" s="104">
        <f t="shared" si="60"/>
        <v>0</v>
      </c>
      <c r="W115" s="104">
        <f t="shared" si="62"/>
        <v>0</v>
      </c>
      <c r="X115" s="103"/>
      <c r="Y115" s="104">
        <f t="shared" si="61"/>
        <v>0</v>
      </c>
      <c r="Z115" s="104">
        <f t="shared" si="63"/>
        <v>0</v>
      </c>
      <c r="AA115" s="104"/>
      <c r="AB115" s="289">
        <f t="shared" si="46"/>
        <v>0</v>
      </c>
      <c r="AC115" s="289">
        <f t="shared" si="47"/>
        <v>0</v>
      </c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268"/>
      <c r="AT115" s="289"/>
      <c r="AU115" s="289"/>
      <c r="AV115" s="268"/>
      <c r="AW115" s="52">
        <f t="shared" si="49"/>
        <v>0</v>
      </c>
      <c r="AX115" s="104">
        <f t="shared" si="38"/>
        <v>0</v>
      </c>
      <c r="AY115" s="104">
        <f t="shared" si="39"/>
        <v>0</v>
      </c>
      <c r="AZ115" s="42">
        <f t="shared" si="50"/>
        <v>0</v>
      </c>
      <c r="BA115" s="37">
        <f t="shared" si="51"/>
        <v>0</v>
      </c>
      <c r="BB115" s="63">
        <f t="shared" si="40"/>
        <v>0</v>
      </c>
      <c r="BC115" s="103"/>
      <c r="BD115" s="37">
        <f t="shared" si="41"/>
        <v>0</v>
      </c>
      <c r="BE115" s="37" t="str">
        <f t="shared" si="42"/>
        <v>-</v>
      </c>
      <c r="BF115" s="37" t="str">
        <f t="shared" si="43"/>
        <v>-</v>
      </c>
      <c r="BG115" s="52" t="str">
        <f t="shared" si="44"/>
        <v>-</v>
      </c>
      <c r="BH115" s="35" t="str">
        <f t="shared" si="45"/>
        <v>-</v>
      </c>
    </row>
    <row r="116" spans="1:60" hidden="1" x14ac:dyDescent="0.25">
      <c r="A116" s="109"/>
      <c r="B116" s="99"/>
      <c r="C116" s="100"/>
      <c r="D116" s="100"/>
      <c r="E116" s="101"/>
      <c r="F116" s="101"/>
      <c r="G116" s="101"/>
      <c r="H116" s="267"/>
      <c r="I116" s="103"/>
      <c r="J116" s="104">
        <f t="shared" si="52"/>
        <v>0</v>
      </c>
      <c r="K116" s="104">
        <f t="shared" si="53"/>
        <v>0</v>
      </c>
      <c r="L116" s="103"/>
      <c r="M116" s="104">
        <f t="shared" si="54"/>
        <v>0</v>
      </c>
      <c r="N116" s="104">
        <f t="shared" si="55"/>
        <v>0</v>
      </c>
      <c r="O116" s="103"/>
      <c r="P116" s="104">
        <f t="shared" si="56"/>
        <v>0</v>
      </c>
      <c r="Q116" s="104">
        <f t="shared" si="57"/>
        <v>0</v>
      </c>
      <c r="R116" s="103"/>
      <c r="S116" s="104">
        <f t="shared" si="58"/>
        <v>0</v>
      </c>
      <c r="T116" s="104">
        <f t="shared" si="59"/>
        <v>0</v>
      </c>
      <c r="U116" s="103"/>
      <c r="V116" s="104">
        <f t="shared" si="60"/>
        <v>0</v>
      </c>
      <c r="W116" s="104">
        <f t="shared" si="62"/>
        <v>0</v>
      </c>
      <c r="X116" s="103"/>
      <c r="Y116" s="104">
        <f t="shared" si="61"/>
        <v>0</v>
      </c>
      <c r="Z116" s="104">
        <f t="shared" si="63"/>
        <v>0</v>
      </c>
      <c r="AA116" s="104"/>
      <c r="AB116" s="289">
        <f t="shared" si="46"/>
        <v>0</v>
      </c>
      <c r="AC116" s="289">
        <f t="shared" si="47"/>
        <v>0</v>
      </c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268"/>
      <c r="AT116" s="289"/>
      <c r="AU116" s="289"/>
      <c r="AV116" s="268"/>
      <c r="AW116" s="52">
        <f t="shared" si="49"/>
        <v>0</v>
      </c>
      <c r="AX116" s="104">
        <f t="shared" si="38"/>
        <v>0</v>
      </c>
      <c r="AY116" s="104">
        <f t="shared" si="39"/>
        <v>0</v>
      </c>
      <c r="AZ116" s="42">
        <f t="shared" si="50"/>
        <v>0</v>
      </c>
      <c r="BA116" s="37">
        <f t="shared" si="51"/>
        <v>0</v>
      </c>
      <c r="BB116" s="63">
        <f t="shared" si="40"/>
        <v>0</v>
      </c>
      <c r="BC116" s="103"/>
      <c r="BD116" s="37">
        <f t="shared" si="41"/>
        <v>0</v>
      </c>
      <c r="BE116" s="37" t="str">
        <f t="shared" si="42"/>
        <v>-</v>
      </c>
      <c r="BF116" s="37" t="str">
        <f t="shared" si="43"/>
        <v>-</v>
      </c>
      <c r="BG116" s="52" t="str">
        <f t="shared" si="44"/>
        <v>-</v>
      </c>
      <c r="BH116" s="35" t="str">
        <f t="shared" si="45"/>
        <v>-</v>
      </c>
    </row>
    <row r="117" spans="1:60" hidden="1" x14ac:dyDescent="0.25">
      <c r="A117" s="109"/>
      <c r="B117" s="99"/>
      <c r="C117" s="100"/>
      <c r="D117" s="100"/>
      <c r="E117" s="101"/>
      <c r="F117" s="101"/>
      <c r="G117" s="101"/>
      <c r="H117" s="267"/>
      <c r="I117" s="103"/>
      <c r="J117" s="104">
        <f t="shared" si="52"/>
        <v>0</v>
      </c>
      <c r="K117" s="104">
        <f t="shared" si="53"/>
        <v>0</v>
      </c>
      <c r="L117" s="103"/>
      <c r="M117" s="104">
        <f t="shared" si="54"/>
        <v>0</v>
      </c>
      <c r="N117" s="104">
        <f t="shared" si="55"/>
        <v>0</v>
      </c>
      <c r="O117" s="103"/>
      <c r="P117" s="104">
        <f t="shared" si="56"/>
        <v>0</v>
      </c>
      <c r="Q117" s="104">
        <f t="shared" si="57"/>
        <v>0</v>
      </c>
      <c r="R117" s="103"/>
      <c r="S117" s="104">
        <f t="shared" si="58"/>
        <v>0</v>
      </c>
      <c r="T117" s="104">
        <f t="shared" si="59"/>
        <v>0</v>
      </c>
      <c r="U117" s="103"/>
      <c r="V117" s="104">
        <f t="shared" si="60"/>
        <v>0</v>
      </c>
      <c r="W117" s="104">
        <f t="shared" si="62"/>
        <v>0</v>
      </c>
      <c r="X117" s="103"/>
      <c r="Y117" s="104">
        <f t="shared" si="61"/>
        <v>0</v>
      </c>
      <c r="Z117" s="104">
        <f t="shared" si="63"/>
        <v>0</v>
      </c>
      <c r="AA117" s="104"/>
      <c r="AB117" s="289">
        <f t="shared" si="46"/>
        <v>0</v>
      </c>
      <c r="AC117" s="289">
        <f t="shared" si="47"/>
        <v>0</v>
      </c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268"/>
      <c r="AT117" s="289"/>
      <c r="AU117" s="289"/>
      <c r="AV117" s="268"/>
      <c r="AW117" s="52">
        <f t="shared" si="49"/>
        <v>0</v>
      </c>
      <c r="AX117" s="104">
        <f t="shared" si="38"/>
        <v>0</v>
      </c>
      <c r="AY117" s="104">
        <f t="shared" si="39"/>
        <v>0</v>
      </c>
      <c r="AZ117" s="42">
        <f t="shared" si="50"/>
        <v>0</v>
      </c>
      <c r="BA117" s="37">
        <f t="shared" si="51"/>
        <v>0</v>
      </c>
      <c r="BB117" s="63">
        <f t="shared" si="40"/>
        <v>0</v>
      </c>
      <c r="BC117" s="103"/>
      <c r="BD117" s="37">
        <f t="shared" si="41"/>
        <v>0</v>
      </c>
      <c r="BE117" s="37" t="str">
        <f t="shared" si="42"/>
        <v>-</v>
      </c>
      <c r="BF117" s="37" t="str">
        <f t="shared" si="43"/>
        <v>-</v>
      </c>
      <c r="BG117" s="52" t="str">
        <f t="shared" si="44"/>
        <v>-</v>
      </c>
      <c r="BH117" s="35" t="str">
        <f t="shared" si="45"/>
        <v>-</v>
      </c>
    </row>
    <row r="118" spans="1:60" hidden="1" x14ac:dyDescent="0.25">
      <c r="A118" s="119"/>
      <c r="B118" s="111"/>
      <c r="C118" s="116"/>
      <c r="D118" s="116"/>
      <c r="E118" s="101"/>
      <c r="F118" s="101"/>
      <c r="G118" s="112"/>
      <c r="H118" s="261"/>
      <c r="I118" s="103"/>
      <c r="J118" s="104">
        <f>I118*$E118</f>
        <v>0</v>
      </c>
      <c r="K118" s="104">
        <f>I118*$F118</f>
        <v>0</v>
      </c>
      <c r="L118" s="103"/>
      <c r="M118" s="104">
        <f t="shared" si="54"/>
        <v>0</v>
      </c>
      <c r="N118" s="104">
        <f t="shared" si="55"/>
        <v>0</v>
      </c>
      <c r="O118" s="103"/>
      <c r="P118" s="104">
        <f t="shared" si="56"/>
        <v>0</v>
      </c>
      <c r="Q118" s="104">
        <f t="shared" si="57"/>
        <v>0</v>
      </c>
      <c r="R118" s="103"/>
      <c r="S118" s="104">
        <f t="shared" si="58"/>
        <v>0</v>
      </c>
      <c r="T118" s="104">
        <f t="shared" si="59"/>
        <v>0</v>
      </c>
      <c r="U118" s="103"/>
      <c r="V118" s="104">
        <f t="shared" si="60"/>
        <v>0</v>
      </c>
      <c r="W118" s="104">
        <f t="shared" si="62"/>
        <v>0</v>
      </c>
      <c r="X118" s="103"/>
      <c r="Y118" s="104">
        <f t="shared" si="61"/>
        <v>0</v>
      </c>
      <c r="Z118" s="104">
        <f t="shared" si="63"/>
        <v>0</v>
      </c>
      <c r="AA118" s="104"/>
      <c r="AB118" s="289">
        <f t="shared" si="46"/>
        <v>0</v>
      </c>
      <c r="AC118" s="289">
        <f t="shared" si="47"/>
        <v>0</v>
      </c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268"/>
      <c r="AT118" s="289"/>
      <c r="AU118" s="289"/>
      <c r="AV118" s="268"/>
      <c r="AW118" s="52">
        <f t="shared" si="49"/>
        <v>0</v>
      </c>
      <c r="AX118" s="104">
        <f t="shared" si="38"/>
        <v>0</v>
      </c>
      <c r="AY118" s="106">
        <f t="shared" si="39"/>
        <v>0</v>
      </c>
      <c r="AZ118" s="42">
        <f t="shared" si="50"/>
        <v>0</v>
      </c>
      <c r="BA118" s="37">
        <f t="shared" si="51"/>
        <v>0</v>
      </c>
      <c r="BB118" s="63">
        <f t="shared" si="40"/>
        <v>0</v>
      </c>
      <c r="BC118" s="103"/>
      <c r="BD118" s="37">
        <f t="shared" si="41"/>
        <v>0</v>
      </c>
      <c r="BE118" s="37" t="str">
        <f t="shared" si="42"/>
        <v>-</v>
      </c>
      <c r="BF118" s="37" t="str">
        <f t="shared" si="43"/>
        <v>-</v>
      </c>
      <c r="BG118" s="52" t="str">
        <f t="shared" si="44"/>
        <v>-</v>
      </c>
      <c r="BH118" s="35" t="str">
        <f t="shared" si="45"/>
        <v>-</v>
      </c>
    </row>
    <row r="119" spans="1:60" hidden="1" x14ac:dyDescent="0.25">
      <c r="A119" s="119"/>
      <c r="B119" s="111"/>
      <c r="C119" s="100"/>
      <c r="D119" s="100"/>
      <c r="E119" s="101"/>
      <c r="F119" s="101"/>
      <c r="G119" s="112"/>
      <c r="H119" s="261"/>
      <c r="I119" s="103"/>
      <c r="J119" s="104">
        <f t="shared" si="52"/>
        <v>0</v>
      </c>
      <c r="K119" s="104">
        <f t="shared" ref="K119:K182" si="64">I119*$F119</f>
        <v>0</v>
      </c>
      <c r="L119" s="103"/>
      <c r="M119" s="104">
        <f t="shared" si="54"/>
        <v>0</v>
      </c>
      <c r="N119" s="104">
        <f t="shared" si="55"/>
        <v>0</v>
      </c>
      <c r="O119" s="103"/>
      <c r="P119" s="104">
        <f t="shared" si="56"/>
        <v>0</v>
      </c>
      <c r="Q119" s="104">
        <f t="shared" si="57"/>
        <v>0</v>
      </c>
      <c r="R119" s="103"/>
      <c r="S119" s="104">
        <f t="shared" si="58"/>
        <v>0</v>
      </c>
      <c r="T119" s="104">
        <f t="shared" si="59"/>
        <v>0</v>
      </c>
      <c r="U119" s="103"/>
      <c r="V119" s="104">
        <f t="shared" si="60"/>
        <v>0</v>
      </c>
      <c r="W119" s="104">
        <f t="shared" si="62"/>
        <v>0</v>
      </c>
      <c r="X119" s="103"/>
      <c r="Y119" s="104">
        <f t="shared" si="61"/>
        <v>0</v>
      </c>
      <c r="Z119" s="104">
        <f t="shared" si="63"/>
        <v>0</v>
      </c>
      <c r="AA119" s="104"/>
      <c r="AB119" s="289">
        <f t="shared" si="46"/>
        <v>0</v>
      </c>
      <c r="AC119" s="289">
        <f t="shared" si="47"/>
        <v>0</v>
      </c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268"/>
      <c r="AT119" s="289"/>
      <c r="AU119" s="289"/>
      <c r="AV119" s="268"/>
      <c r="AW119" s="52">
        <f t="shared" si="49"/>
        <v>0</v>
      </c>
      <c r="AX119" s="104">
        <f t="shared" si="38"/>
        <v>0</v>
      </c>
      <c r="AY119" s="106">
        <f t="shared" si="39"/>
        <v>0</v>
      </c>
      <c r="AZ119" s="42">
        <f t="shared" si="50"/>
        <v>0</v>
      </c>
      <c r="BA119" s="37">
        <f t="shared" si="51"/>
        <v>0</v>
      </c>
      <c r="BB119" s="63">
        <f t="shared" si="40"/>
        <v>0</v>
      </c>
      <c r="BC119" s="103"/>
      <c r="BD119" s="37">
        <f t="shared" si="41"/>
        <v>0</v>
      </c>
      <c r="BE119" s="37" t="str">
        <f t="shared" si="42"/>
        <v>-</v>
      </c>
      <c r="BF119" s="37" t="str">
        <f t="shared" si="43"/>
        <v>-</v>
      </c>
      <c r="BG119" s="52" t="str">
        <f t="shared" si="44"/>
        <v>-</v>
      </c>
      <c r="BH119" s="35" t="str">
        <f t="shared" si="45"/>
        <v>-</v>
      </c>
    </row>
    <row r="120" spans="1:60" hidden="1" x14ac:dyDescent="0.25">
      <c r="A120" s="119"/>
      <c r="B120" s="111"/>
      <c r="C120" s="116"/>
      <c r="D120" s="116"/>
      <c r="E120" s="101"/>
      <c r="F120" s="101"/>
      <c r="G120" s="112"/>
      <c r="H120" s="261"/>
      <c r="I120" s="103"/>
      <c r="J120" s="104">
        <f t="shared" si="52"/>
        <v>0</v>
      </c>
      <c r="K120" s="104">
        <f t="shared" si="64"/>
        <v>0</v>
      </c>
      <c r="L120" s="103"/>
      <c r="M120" s="104">
        <f t="shared" si="54"/>
        <v>0</v>
      </c>
      <c r="N120" s="104">
        <f t="shared" si="55"/>
        <v>0</v>
      </c>
      <c r="O120" s="103"/>
      <c r="P120" s="104">
        <f t="shared" si="56"/>
        <v>0</v>
      </c>
      <c r="Q120" s="104">
        <f t="shared" si="57"/>
        <v>0</v>
      </c>
      <c r="R120" s="103"/>
      <c r="S120" s="104">
        <f t="shared" si="58"/>
        <v>0</v>
      </c>
      <c r="T120" s="104">
        <f t="shared" si="59"/>
        <v>0</v>
      </c>
      <c r="U120" s="103"/>
      <c r="V120" s="104">
        <f t="shared" si="60"/>
        <v>0</v>
      </c>
      <c r="W120" s="104">
        <f t="shared" si="62"/>
        <v>0</v>
      </c>
      <c r="X120" s="103"/>
      <c r="Y120" s="104">
        <f t="shared" si="61"/>
        <v>0</v>
      </c>
      <c r="Z120" s="104">
        <f t="shared" si="63"/>
        <v>0</v>
      </c>
      <c r="AA120" s="104"/>
      <c r="AB120" s="289">
        <f t="shared" si="46"/>
        <v>0</v>
      </c>
      <c r="AC120" s="289">
        <f t="shared" si="47"/>
        <v>0</v>
      </c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268"/>
      <c r="AT120" s="289"/>
      <c r="AU120" s="289"/>
      <c r="AV120" s="268"/>
      <c r="AW120" s="52">
        <f t="shared" si="49"/>
        <v>0</v>
      </c>
      <c r="AX120" s="104">
        <f t="shared" si="38"/>
        <v>0</v>
      </c>
      <c r="AY120" s="106">
        <f t="shared" si="39"/>
        <v>0</v>
      </c>
      <c r="AZ120" s="42">
        <f t="shared" si="50"/>
        <v>0</v>
      </c>
      <c r="BA120" s="37">
        <f t="shared" si="51"/>
        <v>0</v>
      </c>
      <c r="BB120" s="63">
        <f t="shared" si="40"/>
        <v>0</v>
      </c>
      <c r="BC120" s="103"/>
      <c r="BD120" s="37">
        <f t="shared" si="41"/>
        <v>0</v>
      </c>
      <c r="BE120" s="37" t="str">
        <f t="shared" si="42"/>
        <v>-</v>
      </c>
      <c r="BF120" s="37" t="str">
        <f t="shared" si="43"/>
        <v>-</v>
      </c>
      <c r="BG120" s="52" t="str">
        <f t="shared" si="44"/>
        <v>-</v>
      </c>
      <c r="BH120" s="35" t="str">
        <f t="shared" si="45"/>
        <v>-</v>
      </c>
    </row>
    <row r="121" spans="1:60" hidden="1" x14ac:dyDescent="0.25">
      <c r="A121" s="119"/>
      <c r="B121" s="111"/>
      <c r="C121" s="100"/>
      <c r="D121" s="100"/>
      <c r="E121" s="101"/>
      <c r="F121" s="101"/>
      <c r="G121" s="112"/>
      <c r="H121" s="261"/>
      <c r="I121" s="103"/>
      <c r="J121" s="104">
        <f t="shared" si="52"/>
        <v>0</v>
      </c>
      <c r="K121" s="104">
        <f t="shared" si="64"/>
        <v>0</v>
      </c>
      <c r="L121" s="103"/>
      <c r="M121" s="104">
        <f t="shared" si="54"/>
        <v>0</v>
      </c>
      <c r="N121" s="104">
        <f t="shared" si="55"/>
        <v>0</v>
      </c>
      <c r="O121" s="103"/>
      <c r="P121" s="104">
        <f t="shared" si="56"/>
        <v>0</v>
      </c>
      <c r="Q121" s="104">
        <f t="shared" si="57"/>
        <v>0</v>
      </c>
      <c r="R121" s="103"/>
      <c r="S121" s="104">
        <f t="shared" si="58"/>
        <v>0</v>
      </c>
      <c r="T121" s="104">
        <f t="shared" si="59"/>
        <v>0</v>
      </c>
      <c r="U121" s="103"/>
      <c r="V121" s="104">
        <f t="shared" si="60"/>
        <v>0</v>
      </c>
      <c r="W121" s="104">
        <f t="shared" si="62"/>
        <v>0</v>
      </c>
      <c r="X121" s="103"/>
      <c r="Y121" s="104">
        <f t="shared" si="61"/>
        <v>0</v>
      </c>
      <c r="Z121" s="104">
        <f t="shared" si="63"/>
        <v>0</v>
      </c>
      <c r="AA121" s="104"/>
      <c r="AB121" s="289">
        <f t="shared" si="46"/>
        <v>0</v>
      </c>
      <c r="AC121" s="289">
        <f t="shared" si="47"/>
        <v>0</v>
      </c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268"/>
      <c r="AT121" s="289"/>
      <c r="AU121" s="289"/>
      <c r="AV121" s="268"/>
      <c r="AW121" s="52">
        <f t="shared" si="49"/>
        <v>0</v>
      </c>
      <c r="AX121" s="104">
        <f t="shared" si="38"/>
        <v>0</v>
      </c>
      <c r="AY121" s="106">
        <f t="shared" si="39"/>
        <v>0</v>
      </c>
      <c r="AZ121" s="42">
        <f t="shared" si="50"/>
        <v>0</v>
      </c>
      <c r="BA121" s="37">
        <f t="shared" si="51"/>
        <v>0</v>
      </c>
      <c r="BB121" s="63">
        <f t="shared" si="40"/>
        <v>0</v>
      </c>
      <c r="BC121" s="103"/>
      <c r="BD121" s="37">
        <f t="shared" si="41"/>
        <v>0</v>
      </c>
      <c r="BE121" s="37" t="str">
        <f t="shared" si="42"/>
        <v>-</v>
      </c>
      <c r="BF121" s="37" t="str">
        <f t="shared" si="43"/>
        <v>-</v>
      </c>
      <c r="BG121" s="52" t="str">
        <f t="shared" si="44"/>
        <v>-</v>
      </c>
      <c r="BH121" s="35" t="str">
        <f t="shared" si="45"/>
        <v>-</v>
      </c>
    </row>
    <row r="122" spans="1:60" hidden="1" x14ac:dyDescent="0.25">
      <c r="A122" s="119"/>
      <c r="B122" s="111"/>
      <c r="C122" s="100"/>
      <c r="D122" s="100"/>
      <c r="E122" s="101"/>
      <c r="F122" s="101"/>
      <c r="G122" s="112"/>
      <c r="H122" s="261"/>
      <c r="I122" s="103"/>
      <c r="J122" s="104">
        <f t="shared" si="52"/>
        <v>0</v>
      </c>
      <c r="K122" s="104">
        <f t="shared" si="64"/>
        <v>0</v>
      </c>
      <c r="L122" s="103"/>
      <c r="M122" s="104">
        <f t="shared" si="54"/>
        <v>0</v>
      </c>
      <c r="N122" s="104">
        <f t="shared" si="55"/>
        <v>0</v>
      </c>
      <c r="O122" s="103"/>
      <c r="P122" s="104">
        <f t="shared" si="56"/>
        <v>0</v>
      </c>
      <c r="Q122" s="104">
        <f t="shared" si="57"/>
        <v>0</v>
      </c>
      <c r="R122" s="103"/>
      <c r="S122" s="104">
        <f t="shared" si="58"/>
        <v>0</v>
      </c>
      <c r="T122" s="104">
        <f t="shared" si="59"/>
        <v>0</v>
      </c>
      <c r="U122" s="103"/>
      <c r="V122" s="104">
        <f t="shared" si="60"/>
        <v>0</v>
      </c>
      <c r="W122" s="104">
        <f t="shared" si="62"/>
        <v>0</v>
      </c>
      <c r="X122" s="103"/>
      <c r="Y122" s="104">
        <f t="shared" si="61"/>
        <v>0</v>
      </c>
      <c r="Z122" s="104">
        <f t="shared" si="63"/>
        <v>0</v>
      </c>
      <c r="AA122" s="104"/>
      <c r="AB122" s="289">
        <f t="shared" si="46"/>
        <v>0</v>
      </c>
      <c r="AC122" s="289">
        <f t="shared" si="47"/>
        <v>0</v>
      </c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268"/>
      <c r="AT122" s="289"/>
      <c r="AU122" s="289"/>
      <c r="AV122" s="268"/>
      <c r="AW122" s="52">
        <f t="shared" si="49"/>
        <v>0</v>
      </c>
      <c r="AX122" s="104">
        <f t="shared" si="38"/>
        <v>0</v>
      </c>
      <c r="AY122" s="106">
        <f t="shared" si="39"/>
        <v>0</v>
      </c>
      <c r="AZ122" s="42">
        <f t="shared" si="50"/>
        <v>0</v>
      </c>
      <c r="BA122" s="37">
        <f t="shared" si="51"/>
        <v>0</v>
      </c>
      <c r="BB122" s="63">
        <f t="shared" si="40"/>
        <v>0</v>
      </c>
      <c r="BC122" s="103"/>
      <c r="BD122" s="37">
        <f t="shared" si="41"/>
        <v>0</v>
      </c>
      <c r="BE122" s="37" t="str">
        <f t="shared" si="42"/>
        <v>-</v>
      </c>
      <c r="BF122" s="37" t="str">
        <f t="shared" si="43"/>
        <v>-</v>
      </c>
      <c r="BG122" s="52" t="str">
        <f t="shared" si="44"/>
        <v>-</v>
      </c>
      <c r="BH122" s="35" t="str">
        <f t="shared" si="45"/>
        <v>-</v>
      </c>
    </row>
    <row r="123" spans="1:60" hidden="1" x14ac:dyDescent="0.25">
      <c r="A123" s="119"/>
      <c r="B123" s="111"/>
      <c r="C123" s="100"/>
      <c r="D123" s="100"/>
      <c r="E123" s="101"/>
      <c r="F123" s="101"/>
      <c r="G123" s="112"/>
      <c r="H123" s="261"/>
      <c r="I123" s="103"/>
      <c r="J123" s="104">
        <f t="shared" si="52"/>
        <v>0</v>
      </c>
      <c r="K123" s="104">
        <f t="shared" si="64"/>
        <v>0</v>
      </c>
      <c r="L123" s="103"/>
      <c r="M123" s="104">
        <f t="shared" si="54"/>
        <v>0</v>
      </c>
      <c r="N123" s="104">
        <f t="shared" si="55"/>
        <v>0</v>
      </c>
      <c r="O123" s="103"/>
      <c r="P123" s="104">
        <f t="shared" si="56"/>
        <v>0</v>
      </c>
      <c r="Q123" s="104">
        <f t="shared" si="57"/>
        <v>0</v>
      </c>
      <c r="R123" s="103"/>
      <c r="S123" s="104">
        <f t="shared" si="58"/>
        <v>0</v>
      </c>
      <c r="T123" s="104">
        <f t="shared" si="59"/>
        <v>0</v>
      </c>
      <c r="U123" s="103"/>
      <c r="V123" s="104">
        <f t="shared" si="60"/>
        <v>0</v>
      </c>
      <c r="W123" s="104">
        <f t="shared" si="62"/>
        <v>0</v>
      </c>
      <c r="X123" s="103"/>
      <c r="Y123" s="104">
        <f t="shared" si="61"/>
        <v>0</v>
      </c>
      <c r="Z123" s="104">
        <f t="shared" si="63"/>
        <v>0</v>
      </c>
      <c r="AA123" s="104"/>
      <c r="AB123" s="289">
        <f t="shared" si="46"/>
        <v>0</v>
      </c>
      <c r="AC123" s="289">
        <f t="shared" si="47"/>
        <v>0</v>
      </c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268"/>
      <c r="AT123" s="289"/>
      <c r="AU123" s="289"/>
      <c r="AV123" s="268"/>
      <c r="AW123" s="52">
        <f t="shared" si="49"/>
        <v>0</v>
      </c>
      <c r="AX123" s="104">
        <f t="shared" si="38"/>
        <v>0</v>
      </c>
      <c r="AY123" s="106">
        <f t="shared" si="39"/>
        <v>0</v>
      </c>
      <c r="AZ123" s="42">
        <f t="shared" si="50"/>
        <v>0</v>
      </c>
      <c r="BA123" s="37">
        <f t="shared" si="51"/>
        <v>0</v>
      </c>
      <c r="BB123" s="63">
        <f t="shared" si="40"/>
        <v>0</v>
      </c>
      <c r="BC123" s="103"/>
      <c r="BD123" s="37">
        <f t="shared" si="41"/>
        <v>0</v>
      </c>
      <c r="BE123" s="37" t="str">
        <f t="shared" si="42"/>
        <v>-</v>
      </c>
      <c r="BF123" s="37" t="str">
        <f t="shared" si="43"/>
        <v>-</v>
      </c>
      <c r="BG123" s="52" t="str">
        <f t="shared" si="44"/>
        <v>-</v>
      </c>
      <c r="BH123" s="35" t="str">
        <f t="shared" si="45"/>
        <v>-</v>
      </c>
    </row>
    <row r="124" spans="1:60" hidden="1" x14ac:dyDescent="0.25">
      <c r="A124" s="119"/>
      <c r="B124" s="111"/>
      <c r="C124" s="116"/>
      <c r="D124" s="116"/>
      <c r="E124" s="101"/>
      <c r="F124" s="101"/>
      <c r="G124" s="112"/>
      <c r="H124" s="261"/>
      <c r="I124" s="103"/>
      <c r="J124" s="104">
        <f t="shared" si="52"/>
        <v>0</v>
      </c>
      <c r="K124" s="104">
        <f t="shared" si="64"/>
        <v>0</v>
      </c>
      <c r="L124" s="103"/>
      <c r="M124" s="104">
        <f t="shared" si="54"/>
        <v>0</v>
      </c>
      <c r="N124" s="104">
        <f t="shared" si="55"/>
        <v>0</v>
      </c>
      <c r="O124" s="103"/>
      <c r="P124" s="104">
        <f t="shared" si="56"/>
        <v>0</v>
      </c>
      <c r="Q124" s="104">
        <f t="shared" si="57"/>
        <v>0</v>
      </c>
      <c r="R124" s="103"/>
      <c r="S124" s="104">
        <f t="shared" si="58"/>
        <v>0</v>
      </c>
      <c r="T124" s="104">
        <f t="shared" si="59"/>
        <v>0</v>
      </c>
      <c r="U124" s="103"/>
      <c r="V124" s="104">
        <f t="shared" si="60"/>
        <v>0</v>
      </c>
      <c r="W124" s="104">
        <f t="shared" si="62"/>
        <v>0</v>
      </c>
      <c r="X124" s="103"/>
      <c r="Y124" s="104">
        <f t="shared" si="61"/>
        <v>0</v>
      </c>
      <c r="Z124" s="104">
        <f t="shared" si="63"/>
        <v>0</v>
      </c>
      <c r="AA124" s="104"/>
      <c r="AB124" s="289">
        <f t="shared" si="46"/>
        <v>0</v>
      </c>
      <c r="AC124" s="289">
        <f t="shared" si="47"/>
        <v>0</v>
      </c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268"/>
      <c r="AT124" s="289"/>
      <c r="AU124" s="289"/>
      <c r="AV124" s="268"/>
      <c r="AW124" s="52">
        <f t="shared" si="49"/>
        <v>0</v>
      </c>
      <c r="AX124" s="104">
        <f t="shared" si="38"/>
        <v>0</v>
      </c>
      <c r="AY124" s="106">
        <f t="shared" si="39"/>
        <v>0</v>
      </c>
      <c r="AZ124" s="42">
        <f t="shared" si="50"/>
        <v>0</v>
      </c>
      <c r="BA124" s="37">
        <f t="shared" si="51"/>
        <v>0</v>
      </c>
      <c r="BB124" s="63">
        <f t="shared" si="40"/>
        <v>0</v>
      </c>
      <c r="BC124" s="103"/>
      <c r="BD124" s="37">
        <f t="shared" si="41"/>
        <v>0</v>
      </c>
      <c r="BE124" s="37" t="str">
        <f t="shared" si="42"/>
        <v>-</v>
      </c>
      <c r="BF124" s="37" t="str">
        <f t="shared" si="43"/>
        <v>-</v>
      </c>
      <c r="BG124" s="52" t="str">
        <f t="shared" si="44"/>
        <v>-</v>
      </c>
      <c r="BH124" s="35" t="str">
        <f t="shared" si="45"/>
        <v>-</v>
      </c>
    </row>
    <row r="125" spans="1:60" hidden="1" x14ac:dyDescent="0.25">
      <c r="A125" s="119"/>
      <c r="B125" s="111"/>
      <c r="C125" s="100"/>
      <c r="D125" s="100"/>
      <c r="E125" s="101"/>
      <c r="F125" s="101"/>
      <c r="G125" s="112"/>
      <c r="H125" s="261"/>
      <c r="I125" s="103"/>
      <c r="J125" s="104">
        <f t="shared" si="52"/>
        <v>0</v>
      </c>
      <c r="K125" s="104">
        <f t="shared" si="64"/>
        <v>0</v>
      </c>
      <c r="L125" s="103"/>
      <c r="M125" s="104">
        <f t="shared" si="54"/>
        <v>0</v>
      </c>
      <c r="N125" s="104">
        <f t="shared" si="55"/>
        <v>0</v>
      </c>
      <c r="O125" s="103"/>
      <c r="P125" s="104">
        <f t="shared" si="56"/>
        <v>0</v>
      </c>
      <c r="Q125" s="104">
        <f t="shared" si="57"/>
        <v>0</v>
      </c>
      <c r="R125" s="103"/>
      <c r="S125" s="104">
        <f t="shared" si="58"/>
        <v>0</v>
      </c>
      <c r="T125" s="104">
        <f t="shared" si="59"/>
        <v>0</v>
      </c>
      <c r="U125" s="103"/>
      <c r="V125" s="104">
        <f t="shared" si="60"/>
        <v>0</v>
      </c>
      <c r="W125" s="104">
        <f t="shared" si="62"/>
        <v>0</v>
      </c>
      <c r="X125" s="103"/>
      <c r="Y125" s="104">
        <f t="shared" si="61"/>
        <v>0</v>
      </c>
      <c r="Z125" s="104">
        <f t="shared" si="63"/>
        <v>0</v>
      </c>
      <c r="AA125" s="104"/>
      <c r="AB125" s="289">
        <f t="shared" si="46"/>
        <v>0</v>
      </c>
      <c r="AC125" s="289">
        <f t="shared" si="47"/>
        <v>0</v>
      </c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268"/>
      <c r="AT125" s="289"/>
      <c r="AU125" s="289"/>
      <c r="AV125" s="268"/>
      <c r="AW125" s="52">
        <f t="shared" si="49"/>
        <v>0</v>
      </c>
      <c r="AX125" s="104">
        <f t="shared" si="38"/>
        <v>0</v>
      </c>
      <c r="AY125" s="106">
        <f t="shared" si="39"/>
        <v>0</v>
      </c>
      <c r="AZ125" s="42">
        <f t="shared" si="50"/>
        <v>0</v>
      </c>
      <c r="BA125" s="37">
        <f t="shared" si="51"/>
        <v>0</v>
      </c>
      <c r="BB125" s="63">
        <f t="shared" si="40"/>
        <v>0</v>
      </c>
      <c r="BC125" s="103"/>
      <c r="BD125" s="37">
        <f t="shared" si="41"/>
        <v>0</v>
      </c>
      <c r="BE125" s="37" t="str">
        <f t="shared" si="42"/>
        <v>-</v>
      </c>
      <c r="BF125" s="37" t="str">
        <f t="shared" si="43"/>
        <v>-</v>
      </c>
      <c r="BG125" s="52" t="str">
        <f t="shared" si="44"/>
        <v>-</v>
      </c>
      <c r="BH125" s="35" t="str">
        <f t="shared" si="45"/>
        <v>-</v>
      </c>
    </row>
    <row r="126" spans="1:60" hidden="1" x14ac:dyDescent="0.25">
      <c r="A126" s="119"/>
      <c r="B126" s="111"/>
      <c r="C126" s="116"/>
      <c r="D126" s="116"/>
      <c r="E126" s="101"/>
      <c r="F126" s="101"/>
      <c r="G126" s="112"/>
      <c r="H126" s="261"/>
      <c r="I126" s="103"/>
      <c r="J126" s="104">
        <f t="shared" si="52"/>
        <v>0</v>
      </c>
      <c r="K126" s="104">
        <f t="shared" si="64"/>
        <v>0</v>
      </c>
      <c r="L126" s="103"/>
      <c r="M126" s="104">
        <f t="shared" si="54"/>
        <v>0</v>
      </c>
      <c r="N126" s="104">
        <f t="shared" si="55"/>
        <v>0</v>
      </c>
      <c r="O126" s="103"/>
      <c r="P126" s="104">
        <f t="shared" si="56"/>
        <v>0</v>
      </c>
      <c r="Q126" s="104">
        <f t="shared" si="57"/>
        <v>0</v>
      </c>
      <c r="R126" s="103"/>
      <c r="S126" s="104">
        <f t="shared" si="58"/>
        <v>0</v>
      </c>
      <c r="T126" s="104">
        <f t="shared" si="59"/>
        <v>0</v>
      </c>
      <c r="U126" s="103"/>
      <c r="V126" s="104">
        <f t="shared" si="60"/>
        <v>0</v>
      </c>
      <c r="W126" s="104">
        <f t="shared" si="62"/>
        <v>0</v>
      </c>
      <c r="X126" s="103"/>
      <c r="Y126" s="104">
        <f t="shared" si="61"/>
        <v>0</v>
      </c>
      <c r="Z126" s="104">
        <f t="shared" si="63"/>
        <v>0</v>
      </c>
      <c r="AA126" s="104"/>
      <c r="AB126" s="289">
        <f t="shared" si="46"/>
        <v>0</v>
      </c>
      <c r="AC126" s="289">
        <f t="shared" si="47"/>
        <v>0</v>
      </c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268"/>
      <c r="AT126" s="289"/>
      <c r="AU126" s="289"/>
      <c r="AV126" s="268"/>
      <c r="AW126" s="52">
        <f t="shared" si="49"/>
        <v>0</v>
      </c>
      <c r="AX126" s="104">
        <f t="shared" si="38"/>
        <v>0</v>
      </c>
      <c r="AY126" s="106">
        <f t="shared" si="39"/>
        <v>0</v>
      </c>
      <c r="AZ126" s="42">
        <f t="shared" si="50"/>
        <v>0</v>
      </c>
      <c r="BA126" s="37">
        <f t="shared" si="51"/>
        <v>0</v>
      </c>
      <c r="BB126" s="63">
        <f t="shared" si="40"/>
        <v>0</v>
      </c>
      <c r="BC126" s="103"/>
      <c r="BD126" s="37">
        <f t="shared" si="41"/>
        <v>0</v>
      </c>
      <c r="BE126" s="37" t="str">
        <f t="shared" si="42"/>
        <v>-</v>
      </c>
      <c r="BF126" s="37" t="str">
        <f t="shared" si="43"/>
        <v>-</v>
      </c>
      <c r="BG126" s="52" t="str">
        <f t="shared" si="44"/>
        <v>-</v>
      </c>
      <c r="BH126" s="35" t="str">
        <f t="shared" si="45"/>
        <v>-</v>
      </c>
    </row>
    <row r="127" spans="1:60" hidden="1" x14ac:dyDescent="0.25">
      <c r="A127" s="119"/>
      <c r="B127" s="111"/>
      <c r="C127" s="100"/>
      <c r="D127" s="100"/>
      <c r="E127" s="101"/>
      <c r="F127" s="101"/>
      <c r="G127" s="112"/>
      <c r="H127" s="261"/>
      <c r="I127" s="103"/>
      <c r="J127" s="104">
        <f t="shared" si="52"/>
        <v>0</v>
      </c>
      <c r="K127" s="104">
        <f t="shared" si="64"/>
        <v>0</v>
      </c>
      <c r="L127" s="103"/>
      <c r="M127" s="104">
        <f t="shared" si="54"/>
        <v>0</v>
      </c>
      <c r="N127" s="104">
        <f t="shared" si="55"/>
        <v>0</v>
      </c>
      <c r="O127" s="103"/>
      <c r="P127" s="104">
        <f t="shared" si="56"/>
        <v>0</v>
      </c>
      <c r="Q127" s="104">
        <f t="shared" si="57"/>
        <v>0</v>
      </c>
      <c r="R127" s="103"/>
      <c r="S127" s="104">
        <f t="shared" si="58"/>
        <v>0</v>
      </c>
      <c r="T127" s="104">
        <f t="shared" si="59"/>
        <v>0</v>
      </c>
      <c r="U127" s="103"/>
      <c r="V127" s="104">
        <f t="shared" si="60"/>
        <v>0</v>
      </c>
      <c r="W127" s="104">
        <f t="shared" si="62"/>
        <v>0</v>
      </c>
      <c r="X127" s="103"/>
      <c r="Y127" s="104">
        <f t="shared" si="61"/>
        <v>0</v>
      </c>
      <c r="Z127" s="104">
        <f t="shared" si="63"/>
        <v>0</v>
      </c>
      <c r="AA127" s="104"/>
      <c r="AB127" s="289">
        <f t="shared" si="46"/>
        <v>0</v>
      </c>
      <c r="AC127" s="289">
        <f t="shared" si="47"/>
        <v>0</v>
      </c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268"/>
      <c r="AT127" s="289"/>
      <c r="AU127" s="289"/>
      <c r="AV127" s="268"/>
      <c r="AW127" s="52">
        <f t="shared" si="49"/>
        <v>0</v>
      </c>
      <c r="AX127" s="104">
        <f t="shared" si="38"/>
        <v>0</v>
      </c>
      <c r="AY127" s="106">
        <f t="shared" si="39"/>
        <v>0</v>
      </c>
      <c r="AZ127" s="42">
        <f t="shared" si="50"/>
        <v>0</v>
      </c>
      <c r="BA127" s="37">
        <f t="shared" si="51"/>
        <v>0</v>
      </c>
      <c r="BB127" s="63">
        <f t="shared" si="40"/>
        <v>0</v>
      </c>
      <c r="BC127" s="103"/>
      <c r="BD127" s="37">
        <f t="shared" si="41"/>
        <v>0</v>
      </c>
      <c r="BE127" s="37" t="str">
        <f t="shared" si="42"/>
        <v>-</v>
      </c>
      <c r="BF127" s="37" t="str">
        <f t="shared" si="43"/>
        <v>-</v>
      </c>
      <c r="BG127" s="52" t="str">
        <f t="shared" si="44"/>
        <v>-</v>
      </c>
      <c r="BH127" s="35" t="str">
        <f t="shared" si="45"/>
        <v>-</v>
      </c>
    </row>
    <row r="128" spans="1:60" hidden="1" x14ac:dyDescent="0.25">
      <c r="A128" s="119"/>
      <c r="B128" s="111"/>
      <c r="C128" s="100"/>
      <c r="D128" s="100"/>
      <c r="E128" s="101"/>
      <c r="F128" s="101"/>
      <c r="G128" s="112"/>
      <c r="H128" s="261"/>
      <c r="I128" s="103"/>
      <c r="J128" s="104">
        <f t="shared" si="52"/>
        <v>0</v>
      </c>
      <c r="K128" s="104">
        <f t="shared" si="64"/>
        <v>0</v>
      </c>
      <c r="L128" s="103"/>
      <c r="M128" s="104">
        <f t="shared" si="54"/>
        <v>0</v>
      </c>
      <c r="N128" s="104">
        <f t="shared" si="55"/>
        <v>0</v>
      </c>
      <c r="O128" s="103"/>
      <c r="P128" s="104">
        <f t="shared" si="56"/>
        <v>0</v>
      </c>
      <c r="Q128" s="104">
        <f t="shared" si="57"/>
        <v>0</v>
      </c>
      <c r="R128" s="103"/>
      <c r="S128" s="104">
        <f t="shared" si="58"/>
        <v>0</v>
      </c>
      <c r="T128" s="104">
        <f t="shared" si="59"/>
        <v>0</v>
      </c>
      <c r="U128" s="103"/>
      <c r="V128" s="104">
        <f t="shared" si="60"/>
        <v>0</v>
      </c>
      <c r="W128" s="104">
        <f t="shared" si="62"/>
        <v>0</v>
      </c>
      <c r="X128" s="103"/>
      <c r="Y128" s="104">
        <f t="shared" si="61"/>
        <v>0</v>
      </c>
      <c r="Z128" s="104">
        <f t="shared" si="63"/>
        <v>0</v>
      </c>
      <c r="AA128" s="104"/>
      <c r="AB128" s="289">
        <f t="shared" si="46"/>
        <v>0</v>
      </c>
      <c r="AC128" s="289">
        <f t="shared" si="47"/>
        <v>0</v>
      </c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268"/>
      <c r="AT128" s="289"/>
      <c r="AU128" s="289"/>
      <c r="AV128" s="268"/>
      <c r="AW128" s="52">
        <f t="shared" si="49"/>
        <v>0</v>
      </c>
      <c r="AX128" s="104">
        <f t="shared" si="38"/>
        <v>0</v>
      </c>
      <c r="AY128" s="106">
        <f t="shared" si="39"/>
        <v>0</v>
      </c>
      <c r="AZ128" s="42">
        <f t="shared" si="50"/>
        <v>0</v>
      </c>
      <c r="BA128" s="37">
        <f t="shared" si="51"/>
        <v>0</v>
      </c>
      <c r="BB128" s="63">
        <f t="shared" si="40"/>
        <v>0</v>
      </c>
      <c r="BC128" s="103"/>
      <c r="BD128" s="37">
        <f t="shared" si="41"/>
        <v>0</v>
      </c>
      <c r="BE128" s="37" t="str">
        <f t="shared" si="42"/>
        <v>-</v>
      </c>
      <c r="BF128" s="37" t="str">
        <f t="shared" si="43"/>
        <v>-</v>
      </c>
      <c r="BG128" s="52" t="str">
        <f t="shared" si="44"/>
        <v>-</v>
      </c>
      <c r="BH128" s="35" t="str">
        <f t="shared" si="45"/>
        <v>-</v>
      </c>
    </row>
    <row r="129" spans="1:60" hidden="1" x14ac:dyDescent="0.25">
      <c r="A129" s="119"/>
      <c r="B129" s="111"/>
      <c r="C129" s="100"/>
      <c r="D129" s="100"/>
      <c r="E129" s="101"/>
      <c r="F129" s="101"/>
      <c r="G129" s="112"/>
      <c r="H129" s="261"/>
      <c r="I129" s="103"/>
      <c r="J129" s="104">
        <f t="shared" si="52"/>
        <v>0</v>
      </c>
      <c r="K129" s="104">
        <f t="shared" si="64"/>
        <v>0</v>
      </c>
      <c r="L129" s="103"/>
      <c r="M129" s="104">
        <f t="shared" si="54"/>
        <v>0</v>
      </c>
      <c r="N129" s="104">
        <f t="shared" si="55"/>
        <v>0</v>
      </c>
      <c r="O129" s="103"/>
      <c r="P129" s="104">
        <f t="shared" si="56"/>
        <v>0</v>
      </c>
      <c r="Q129" s="104">
        <f t="shared" si="57"/>
        <v>0</v>
      </c>
      <c r="R129" s="103"/>
      <c r="S129" s="104">
        <f t="shared" si="58"/>
        <v>0</v>
      </c>
      <c r="T129" s="104">
        <f t="shared" si="59"/>
        <v>0</v>
      </c>
      <c r="U129" s="103"/>
      <c r="V129" s="104">
        <f t="shared" si="60"/>
        <v>0</v>
      </c>
      <c r="W129" s="104">
        <f t="shared" si="62"/>
        <v>0</v>
      </c>
      <c r="X129" s="103"/>
      <c r="Y129" s="104">
        <f t="shared" si="61"/>
        <v>0</v>
      </c>
      <c r="Z129" s="104">
        <f t="shared" si="63"/>
        <v>0</v>
      </c>
      <c r="AA129" s="104"/>
      <c r="AB129" s="289">
        <f t="shared" si="46"/>
        <v>0</v>
      </c>
      <c r="AC129" s="289">
        <f t="shared" si="47"/>
        <v>0</v>
      </c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268"/>
      <c r="AT129" s="289"/>
      <c r="AU129" s="289"/>
      <c r="AV129" s="268"/>
      <c r="AW129" s="52">
        <f t="shared" si="49"/>
        <v>0</v>
      </c>
      <c r="AX129" s="104">
        <f t="shared" si="38"/>
        <v>0</v>
      </c>
      <c r="AY129" s="106">
        <f t="shared" si="39"/>
        <v>0</v>
      </c>
      <c r="AZ129" s="42">
        <f t="shared" si="50"/>
        <v>0</v>
      </c>
      <c r="BA129" s="37">
        <f t="shared" si="51"/>
        <v>0</v>
      </c>
      <c r="BB129" s="63">
        <f t="shared" si="40"/>
        <v>0</v>
      </c>
      <c r="BC129" s="103"/>
      <c r="BD129" s="37">
        <f t="shared" si="41"/>
        <v>0</v>
      </c>
      <c r="BE129" s="37" t="str">
        <f t="shared" si="42"/>
        <v>-</v>
      </c>
      <c r="BF129" s="37" t="str">
        <f t="shared" si="43"/>
        <v>-</v>
      </c>
      <c r="BG129" s="52" t="str">
        <f t="shared" si="44"/>
        <v>-</v>
      </c>
      <c r="BH129" s="35" t="str">
        <f t="shared" si="45"/>
        <v>-</v>
      </c>
    </row>
    <row r="130" spans="1:60" hidden="1" x14ac:dyDescent="0.25">
      <c r="A130" s="119"/>
      <c r="B130" s="111"/>
      <c r="C130" s="100"/>
      <c r="D130" s="100"/>
      <c r="E130" s="101"/>
      <c r="F130" s="101"/>
      <c r="G130" s="112"/>
      <c r="H130" s="261"/>
      <c r="I130" s="103"/>
      <c r="J130" s="104">
        <f t="shared" si="52"/>
        <v>0</v>
      </c>
      <c r="K130" s="104">
        <f t="shared" si="64"/>
        <v>0</v>
      </c>
      <c r="L130" s="103"/>
      <c r="M130" s="104">
        <f t="shared" si="54"/>
        <v>0</v>
      </c>
      <c r="N130" s="104">
        <f t="shared" si="55"/>
        <v>0</v>
      </c>
      <c r="O130" s="103"/>
      <c r="P130" s="104">
        <f t="shared" si="56"/>
        <v>0</v>
      </c>
      <c r="Q130" s="104">
        <f t="shared" si="57"/>
        <v>0</v>
      </c>
      <c r="R130" s="103"/>
      <c r="S130" s="104">
        <f t="shared" si="58"/>
        <v>0</v>
      </c>
      <c r="T130" s="104">
        <f t="shared" si="59"/>
        <v>0</v>
      </c>
      <c r="U130" s="103"/>
      <c r="V130" s="104">
        <f t="shared" si="60"/>
        <v>0</v>
      </c>
      <c r="W130" s="104">
        <f t="shared" si="62"/>
        <v>0</v>
      </c>
      <c r="X130" s="103"/>
      <c r="Y130" s="104">
        <f t="shared" si="61"/>
        <v>0</v>
      </c>
      <c r="Z130" s="104">
        <f t="shared" si="63"/>
        <v>0</v>
      </c>
      <c r="AA130" s="104"/>
      <c r="AB130" s="289">
        <f t="shared" si="46"/>
        <v>0</v>
      </c>
      <c r="AC130" s="289">
        <f t="shared" si="47"/>
        <v>0</v>
      </c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268"/>
      <c r="AT130" s="289"/>
      <c r="AU130" s="289"/>
      <c r="AV130" s="268"/>
      <c r="AW130" s="52">
        <f t="shared" si="49"/>
        <v>0</v>
      </c>
      <c r="AX130" s="104">
        <f t="shared" si="38"/>
        <v>0</v>
      </c>
      <c r="AY130" s="106">
        <f t="shared" si="39"/>
        <v>0</v>
      </c>
      <c r="AZ130" s="42">
        <f t="shared" si="50"/>
        <v>0</v>
      </c>
      <c r="BA130" s="37">
        <f t="shared" si="51"/>
        <v>0</v>
      </c>
      <c r="BB130" s="63">
        <f t="shared" si="40"/>
        <v>0</v>
      </c>
      <c r="BC130" s="103"/>
      <c r="BD130" s="37">
        <f t="shared" si="41"/>
        <v>0</v>
      </c>
      <c r="BE130" s="37" t="str">
        <f t="shared" si="42"/>
        <v>-</v>
      </c>
      <c r="BF130" s="37" t="str">
        <f t="shared" si="43"/>
        <v>-</v>
      </c>
      <c r="BG130" s="52" t="str">
        <f t="shared" si="44"/>
        <v>-</v>
      </c>
      <c r="BH130" s="35" t="str">
        <f t="shared" si="45"/>
        <v>-</v>
      </c>
    </row>
    <row r="131" spans="1:60" hidden="1" x14ac:dyDescent="0.25">
      <c r="A131" s="119"/>
      <c r="B131" s="111"/>
      <c r="C131" s="100"/>
      <c r="D131" s="100"/>
      <c r="E131" s="101"/>
      <c r="F131" s="101"/>
      <c r="G131" s="112"/>
      <c r="H131" s="261"/>
      <c r="I131" s="103"/>
      <c r="J131" s="104">
        <f t="shared" si="52"/>
        <v>0</v>
      </c>
      <c r="K131" s="104">
        <f t="shared" si="64"/>
        <v>0</v>
      </c>
      <c r="L131" s="103"/>
      <c r="M131" s="104">
        <f t="shared" si="54"/>
        <v>0</v>
      </c>
      <c r="N131" s="104">
        <f t="shared" si="55"/>
        <v>0</v>
      </c>
      <c r="O131" s="103"/>
      <c r="P131" s="104">
        <f t="shared" si="56"/>
        <v>0</v>
      </c>
      <c r="Q131" s="104">
        <f t="shared" si="57"/>
        <v>0</v>
      </c>
      <c r="R131" s="103"/>
      <c r="S131" s="104">
        <f t="shared" si="58"/>
        <v>0</v>
      </c>
      <c r="T131" s="104">
        <f t="shared" si="59"/>
        <v>0</v>
      </c>
      <c r="U131" s="103"/>
      <c r="V131" s="104">
        <f t="shared" si="60"/>
        <v>0</v>
      </c>
      <c r="W131" s="104">
        <f t="shared" si="62"/>
        <v>0</v>
      </c>
      <c r="X131" s="103"/>
      <c r="Y131" s="104">
        <f t="shared" si="61"/>
        <v>0</v>
      </c>
      <c r="Z131" s="104">
        <f t="shared" si="63"/>
        <v>0</v>
      </c>
      <c r="AA131" s="104"/>
      <c r="AB131" s="289">
        <f t="shared" si="46"/>
        <v>0</v>
      </c>
      <c r="AC131" s="289">
        <f t="shared" si="47"/>
        <v>0</v>
      </c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268"/>
      <c r="AT131" s="289"/>
      <c r="AU131" s="289"/>
      <c r="AV131" s="268"/>
      <c r="AW131" s="52">
        <f t="shared" si="49"/>
        <v>0</v>
      </c>
      <c r="AX131" s="104">
        <f t="shared" si="38"/>
        <v>0</v>
      </c>
      <c r="AY131" s="106">
        <f t="shared" si="39"/>
        <v>0</v>
      </c>
      <c r="AZ131" s="42">
        <f t="shared" si="50"/>
        <v>0</v>
      </c>
      <c r="BA131" s="37">
        <f t="shared" si="51"/>
        <v>0</v>
      </c>
      <c r="BB131" s="63">
        <f t="shared" si="40"/>
        <v>0</v>
      </c>
      <c r="BC131" s="103"/>
      <c r="BD131" s="37">
        <f t="shared" si="41"/>
        <v>0</v>
      </c>
      <c r="BE131" s="37" t="str">
        <f t="shared" si="42"/>
        <v>-</v>
      </c>
      <c r="BF131" s="37" t="str">
        <f t="shared" si="43"/>
        <v>-</v>
      </c>
      <c r="BG131" s="52" t="str">
        <f t="shared" si="44"/>
        <v>-</v>
      </c>
      <c r="BH131" s="35" t="str">
        <f t="shared" si="45"/>
        <v>-</v>
      </c>
    </row>
    <row r="132" spans="1:60" hidden="1" x14ac:dyDescent="0.25">
      <c r="A132" s="119"/>
      <c r="B132" s="111"/>
      <c r="C132" s="100"/>
      <c r="D132" s="100"/>
      <c r="E132" s="101"/>
      <c r="F132" s="101"/>
      <c r="G132" s="112"/>
      <c r="H132" s="261"/>
      <c r="I132" s="103"/>
      <c r="J132" s="104">
        <f t="shared" si="52"/>
        <v>0</v>
      </c>
      <c r="K132" s="104">
        <f t="shared" si="64"/>
        <v>0</v>
      </c>
      <c r="L132" s="103"/>
      <c r="M132" s="104">
        <f t="shared" si="54"/>
        <v>0</v>
      </c>
      <c r="N132" s="104">
        <f t="shared" si="55"/>
        <v>0</v>
      </c>
      <c r="O132" s="103"/>
      <c r="P132" s="104">
        <f t="shared" si="56"/>
        <v>0</v>
      </c>
      <c r="Q132" s="104">
        <f t="shared" si="57"/>
        <v>0</v>
      </c>
      <c r="R132" s="103"/>
      <c r="S132" s="104">
        <f t="shared" si="58"/>
        <v>0</v>
      </c>
      <c r="T132" s="104">
        <f t="shared" si="59"/>
        <v>0</v>
      </c>
      <c r="U132" s="103"/>
      <c r="V132" s="104">
        <f t="shared" si="60"/>
        <v>0</v>
      </c>
      <c r="W132" s="104">
        <f t="shared" si="62"/>
        <v>0</v>
      </c>
      <c r="X132" s="103"/>
      <c r="Y132" s="104">
        <f t="shared" si="61"/>
        <v>0</v>
      </c>
      <c r="Z132" s="104">
        <f t="shared" si="63"/>
        <v>0</v>
      </c>
      <c r="AA132" s="104"/>
      <c r="AB132" s="289">
        <f t="shared" si="46"/>
        <v>0</v>
      </c>
      <c r="AC132" s="289">
        <f t="shared" si="47"/>
        <v>0</v>
      </c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268"/>
      <c r="AT132" s="289"/>
      <c r="AU132" s="289"/>
      <c r="AV132" s="268"/>
      <c r="AW132" s="52">
        <f t="shared" si="49"/>
        <v>0</v>
      </c>
      <c r="AX132" s="104">
        <f t="shared" ref="AX132:AX195" si="65">AW132*E132</f>
        <v>0</v>
      </c>
      <c r="AY132" s="106">
        <f t="shared" ref="AY132:AY195" si="66">AW132*F132</f>
        <v>0</v>
      </c>
      <c r="AZ132" s="42">
        <f t="shared" si="50"/>
        <v>0</v>
      </c>
      <c r="BA132" s="37">
        <f t="shared" si="51"/>
        <v>0</v>
      </c>
      <c r="BB132" s="63">
        <f t="shared" ref="BB132:BB195" si="67">BA132*F132</f>
        <v>0</v>
      </c>
      <c r="BC132" s="103"/>
      <c r="BD132" s="37">
        <f t="shared" ref="BD132:BD195" si="68">BC132*F132</f>
        <v>0</v>
      </c>
      <c r="BE132" s="37" t="str">
        <f t="shared" ref="BE132:BE195" si="69">IFERROR(BC132/AZ132, "-")</f>
        <v>-</v>
      </c>
      <c r="BF132" s="37" t="str">
        <f t="shared" ref="BF132:BF195" si="70">IFERROR(BE132/7,"-")</f>
        <v>-</v>
      </c>
      <c r="BG132" s="52" t="str">
        <f t="shared" ref="BG132:BG195" si="71">IFERROR(BE132/30,"-")</f>
        <v>-</v>
      </c>
      <c r="BH132" s="35" t="str">
        <f t="shared" ref="BH132:BH195" si="72">IFERROR(C$1+BE132,"-")</f>
        <v>-</v>
      </c>
    </row>
    <row r="133" spans="1:60" hidden="1" x14ac:dyDescent="0.25">
      <c r="A133" s="119"/>
      <c r="B133" s="111"/>
      <c r="C133" s="100"/>
      <c r="D133" s="100"/>
      <c r="E133" s="101"/>
      <c r="F133" s="101"/>
      <c r="G133" s="112"/>
      <c r="H133" s="261"/>
      <c r="I133" s="103"/>
      <c r="J133" s="104">
        <f t="shared" si="52"/>
        <v>0</v>
      </c>
      <c r="K133" s="104">
        <f t="shared" si="64"/>
        <v>0</v>
      </c>
      <c r="L133" s="103"/>
      <c r="M133" s="104">
        <f t="shared" si="54"/>
        <v>0</v>
      </c>
      <c r="N133" s="104">
        <f t="shared" si="55"/>
        <v>0</v>
      </c>
      <c r="O133" s="103"/>
      <c r="P133" s="104">
        <f t="shared" si="56"/>
        <v>0</v>
      </c>
      <c r="Q133" s="104">
        <f t="shared" si="57"/>
        <v>0</v>
      </c>
      <c r="R133" s="103"/>
      <c r="S133" s="104">
        <f t="shared" si="58"/>
        <v>0</v>
      </c>
      <c r="T133" s="104">
        <f t="shared" si="59"/>
        <v>0</v>
      </c>
      <c r="U133" s="103"/>
      <c r="V133" s="104">
        <f t="shared" si="60"/>
        <v>0</v>
      </c>
      <c r="W133" s="104">
        <f t="shared" si="62"/>
        <v>0</v>
      </c>
      <c r="X133" s="103"/>
      <c r="Y133" s="104">
        <f t="shared" si="61"/>
        <v>0</v>
      </c>
      <c r="Z133" s="104">
        <f t="shared" si="63"/>
        <v>0</v>
      </c>
      <c r="AA133" s="104"/>
      <c r="AB133" s="289">
        <f t="shared" ref="AB133:AB196" si="73">AA133*E133</f>
        <v>0</v>
      </c>
      <c r="AC133" s="289">
        <f t="shared" ref="AC133:AC196" si="74">AA133*F133</f>
        <v>0</v>
      </c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268"/>
      <c r="AT133" s="289"/>
      <c r="AU133" s="289"/>
      <c r="AV133" s="268"/>
      <c r="AW133" s="52">
        <f t="shared" ref="AW133:AW196" si="75">SUM(I133,L133,O133,R133,U133,X133,AA133,AD133,AG133,AJ133,AM133,AP133)</f>
        <v>0</v>
      </c>
      <c r="AX133" s="104">
        <f t="shared" si="65"/>
        <v>0</v>
      </c>
      <c r="AY133" s="106">
        <f t="shared" si="66"/>
        <v>0</v>
      </c>
      <c r="AZ133" s="42">
        <f t="shared" ref="AZ133:AZ196" si="76">AW133/(((AT133-1)*30)+(AU133*7))</f>
        <v>0</v>
      </c>
      <c r="BA133" s="37">
        <f t="shared" ref="BA133:BA196" si="77">AZ133*30</f>
        <v>0</v>
      </c>
      <c r="BB133" s="63">
        <f t="shared" si="67"/>
        <v>0</v>
      </c>
      <c r="BC133" s="103"/>
      <c r="BD133" s="37">
        <f t="shared" si="68"/>
        <v>0</v>
      </c>
      <c r="BE133" s="37" t="str">
        <f t="shared" si="69"/>
        <v>-</v>
      </c>
      <c r="BF133" s="37" t="str">
        <f t="shared" si="70"/>
        <v>-</v>
      </c>
      <c r="BG133" s="52" t="str">
        <f t="shared" si="71"/>
        <v>-</v>
      </c>
      <c r="BH133" s="35" t="str">
        <f t="shared" si="72"/>
        <v>-</v>
      </c>
    </row>
    <row r="134" spans="1:60" hidden="1" x14ac:dyDescent="0.25">
      <c r="A134" s="119"/>
      <c r="B134" s="111"/>
      <c r="C134" s="100"/>
      <c r="D134" s="100"/>
      <c r="E134" s="101"/>
      <c r="F134" s="101"/>
      <c r="G134" s="112"/>
      <c r="H134" s="261"/>
      <c r="I134" s="103"/>
      <c r="J134" s="104">
        <f t="shared" si="52"/>
        <v>0</v>
      </c>
      <c r="K134" s="104">
        <f t="shared" si="64"/>
        <v>0</v>
      </c>
      <c r="L134" s="103"/>
      <c r="M134" s="104">
        <f t="shared" si="54"/>
        <v>0</v>
      </c>
      <c r="N134" s="104">
        <f t="shared" si="55"/>
        <v>0</v>
      </c>
      <c r="O134" s="103"/>
      <c r="P134" s="104">
        <f t="shared" si="56"/>
        <v>0</v>
      </c>
      <c r="Q134" s="104">
        <f t="shared" si="57"/>
        <v>0</v>
      </c>
      <c r="R134" s="103"/>
      <c r="S134" s="104">
        <f t="shared" si="58"/>
        <v>0</v>
      </c>
      <c r="T134" s="104">
        <f t="shared" si="59"/>
        <v>0</v>
      </c>
      <c r="U134" s="103"/>
      <c r="V134" s="104">
        <f t="shared" si="60"/>
        <v>0</v>
      </c>
      <c r="W134" s="104">
        <f t="shared" si="62"/>
        <v>0</v>
      </c>
      <c r="X134" s="103"/>
      <c r="Y134" s="104">
        <f t="shared" si="61"/>
        <v>0</v>
      </c>
      <c r="Z134" s="104">
        <f t="shared" si="63"/>
        <v>0</v>
      </c>
      <c r="AA134" s="104"/>
      <c r="AB134" s="289">
        <f t="shared" si="73"/>
        <v>0</v>
      </c>
      <c r="AC134" s="289">
        <f t="shared" si="74"/>
        <v>0</v>
      </c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268"/>
      <c r="AT134" s="289"/>
      <c r="AU134" s="289"/>
      <c r="AV134" s="268"/>
      <c r="AW134" s="52">
        <f t="shared" si="75"/>
        <v>0</v>
      </c>
      <c r="AX134" s="104">
        <f t="shared" si="65"/>
        <v>0</v>
      </c>
      <c r="AY134" s="106">
        <f t="shared" si="66"/>
        <v>0</v>
      </c>
      <c r="AZ134" s="42">
        <f t="shared" si="76"/>
        <v>0</v>
      </c>
      <c r="BA134" s="37">
        <f t="shared" si="77"/>
        <v>0</v>
      </c>
      <c r="BB134" s="63">
        <f t="shared" si="67"/>
        <v>0</v>
      </c>
      <c r="BC134" s="103"/>
      <c r="BD134" s="37">
        <f t="shared" si="68"/>
        <v>0</v>
      </c>
      <c r="BE134" s="37" t="str">
        <f t="shared" si="69"/>
        <v>-</v>
      </c>
      <c r="BF134" s="37" t="str">
        <f t="shared" si="70"/>
        <v>-</v>
      </c>
      <c r="BG134" s="52" t="str">
        <f t="shared" si="71"/>
        <v>-</v>
      </c>
      <c r="BH134" s="35" t="str">
        <f t="shared" si="72"/>
        <v>-</v>
      </c>
    </row>
    <row r="135" spans="1:60" hidden="1" x14ac:dyDescent="0.25">
      <c r="A135" s="119"/>
      <c r="B135" s="99"/>
      <c r="C135" s="116"/>
      <c r="D135" s="116"/>
      <c r="E135" s="101"/>
      <c r="F135" s="101"/>
      <c r="G135" s="112"/>
      <c r="H135" s="261"/>
      <c r="I135" s="103"/>
      <c r="J135" s="104">
        <f t="shared" si="52"/>
        <v>0</v>
      </c>
      <c r="K135" s="104">
        <f t="shared" si="64"/>
        <v>0</v>
      </c>
      <c r="L135" s="103"/>
      <c r="M135" s="104">
        <f t="shared" si="54"/>
        <v>0</v>
      </c>
      <c r="N135" s="104">
        <f t="shared" si="55"/>
        <v>0</v>
      </c>
      <c r="O135" s="103"/>
      <c r="P135" s="104">
        <f t="shared" si="56"/>
        <v>0</v>
      </c>
      <c r="Q135" s="104">
        <f t="shared" si="57"/>
        <v>0</v>
      </c>
      <c r="R135" s="103"/>
      <c r="S135" s="104">
        <f t="shared" si="58"/>
        <v>0</v>
      </c>
      <c r="T135" s="104">
        <f t="shared" si="59"/>
        <v>0</v>
      </c>
      <c r="U135" s="103"/>
      <c r="V135" s="104">
        <f t="shared" si="60"/>
        <v>0</v>
      </c>
      <c r="W135" s="104">
        <f t="shared" si="62"/>
        <v>0</v>
      </c>
      <c r="X135" s="103"/>
      <c r="Y135" s="104">
        <f t="shared" si="61"/>
        <v>0</v>
      </c>
      <c r="Z135" s="104">
        <f t="shared" si="63"/>
        <v>0</v>
      </c>
      <c r="AA135" s="104"/>
      <c r="AB135" s="289">
        <f t="shared" si="73"/>
        <v>0</v>
      </c>
      <c r="AC135" s="289">
        <f t="shared" si="74"/>
        <v>0</v>
      </c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268"/>
      <c r="AT135" s="289"/>
      <c r="AU135" s="289"/>
      <c r="AV135" s="268"/>
      <c r="AW135" s="52">
        <f t="shared" si="75"/>
        <v>0</v>
      </c>
      <c r="AX135" s="104">
        <f t="shared" si="65"/>
        <v>0</v>
      </c>
      <c r="AY135" s="106">
        <f t="shared" si="66"/>
        <v>0</v>
      </c>
      <c r="AZ135" s="42">
        <f t="shared" si="76"/>
        <v>0</v>
      </c>
      <c r="BA135" s="37">
        <f t="shared" si="77"/>
        <v>0</v>
      </c>
      <c r="BB135" s="63">
        <f t="shared" si="67"/>
        <v>0</v>
      </c>
      <c r="BC135" s="103"/>
      <c r="BD135" s="37">
        <f t="shared" si="68"/>
        <v>0</v>
      </c>
      <c r="BE135" s="37" t="str">
        <f t="shared" si="69"/>
        <v>-</v>
      </c>
      <c r="BF135" s="37" t="str">
        <f t="shared" si="70"/>
        <v>-</v>
      </c>
      <c r="BG135" s="52" t="str">
        <f t="shared" si="71"/>
        <v>-</v>
      </c>
      <c r="BH135" s="35" t="str">
        <f t="shared" si="72"/>
        <v>-</v>
      </c>
    </row>
    <row r="136" spans="1:60" hidden="1" x14ac:dyDescent="0.25">
      <c r="A136" s="119"/>
      <c r="B136" s="99"/>
      <c r="C136" s="100"/>
      <c r="D136" s="100"/>
      <c r="E136" s="101"/>
      <c r="F136" s="101"/>
      <c r="G136" s="112"/>
      <c r="H136" s="261"/>
      <c r="I136" s="103"/>
      <c r="J136" s="104">
        <f t="shared" si="52"/>
        <v>0</v>
      </c>
      <c r="K136" s="104">
        <f t="shared" si="64"/>
        <v>0</v>
      </c>
      <c r="L136" s="103"/>
      <c r="M136" s="104">
        <f t="shared" si="54"/>
        <v>0</v>
      </c>
      <c r="N136" s="104">
        <f t="shared" si="55"/>
        <v>0</v>
      </c>
      <c r="O136" s="103"/>
      <c r="P136" s="104">
        <f t="shared" si="56"/>
        <v>0</v>
      </c>
      <c r="Q136" s="104">
        <f t="shared" si="57"/>
        <v>0</v>
      </c>
      <c r="R136" s="103"/>
      <c r="S136" s="104">
        <f t="shared" si="58"/>
        <v>0</v>
      </c>
      <c r="T136" s="104">
        <f t="shared" si="59"/>
        <v>0</v>
      </c>
      <c r="U136" s="103"/>
      <c r="V136" s="104">
        <f t="shared" si="60"/>
        <v>0</v>
      </c>
      <c r="W136" s="104">
        <f t="shared" si="62"/>
        <v>0</v>
      </c>
      <c r="X136" s="103"/>
      <c r="Y136" s="104">
        <f t="shared" si="61"/>
        <v>0</v>
      </c>
      <c r="Z136" s="104">
        <f t="shared" si="63"/>
        <v>0</v>
      </c>
      <c r="AA136" s="104"/>
      <c r="AB136" s="289">
        <f t="shared" si="73"/>
        <v>0</v>
      </c>
      <c r="AC136" s="289">
        <f t="shared" si="74"/>
        <v>0</v>
      </c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268"/>
      <c r="AT136" s="289"/>
      <c r="AU136" s="289"/>
      <c r="AV136" s="268"/>
      <c r="AW136" s="52">
        <f t="shared" si="75"/>
        <v>0</v>
      </c>
      <c r="AX136" s="104">
        <f t="shared" si="65"/>
        <v>0</v>
      </c>
      <c r="AY136" s="106">
        <f t="shared" si="66"/>
        <v>0</v>
      </c>
      <c r="AZ136" s="42">
        <f t="shared" si="76"/>
        <v>0</v>
      </c>
      <c r="BA136" s="37">
        <f t="shared" si="77"/>
        <v>0</v>
      </c>
      <c r="BB136" s="63">
        <f t="shared" si="67"/>
        <v>0</v>
      </c>
      <c r="BC136" s="103"/>
      <c r="BD136" s="37">
        <f t="shared" si="68"/>
        <v>0</v>
      </c>
      <c r="BE136" s="37" t="str">
        <f t="shared" si="69"/>
        <v>-</v>
      </c>
      <c r="BF136" s="37" t="str">
        <f t="shared" si="70"/>
        <v>-</v>
      </c>
      <c r="BG136" s="52" t="str">
        <f t="shared" si="71"/>
        <v>-</v>
      </c>
      <c r="BH136" s="35" t="str">
        <f t="shared" si="72"/>
        <v>-</v>
      </c>
    </row>
    <row r="137" spans="1:60" hidden="1" x14ac:dyDescent="0.25">
      <c r="A137" s="119"/>
      <c r="B137" s="99"/>
      <c r="C137" s="100"/>
      <c r="D137" s="100"/>
      <c r="E137" s="101"/>
      <c r="F137" s="101"/>
      <c r="G137" s="112"/>
      <c r="H137" s="261"/>
      <c r="I137" s="103"/>
      <c r="J137" s="104">
        <f t="shared" si="52"/>
        <v>0</v>
      </c>
      <c r="K137" s="104">
        <f t="shared" si="64"/>
        <v>0</v>
      </c>
      <c r="L137" s="103"/>
      <c r="M137" s="104">
        <f t="shared" si="54"/>
        <v>0</v>
      </c>
      <c r="N137" s="104">
        <f t="shared" si="55"/>
        <v>0</v>
      </c>
      <c r="O137" s="103"/>
      <c r="P137" s="104">
        <f t="shared" si="56"/>
        <v>0</v>
      </c>
      <c r="Q137" s="104">
        <f t="shared" si="57"/>
        <v>0</v>
      </c>
      <c r="R137" s="103"/>
      <c r="S137" s="104">
        <f t="shared" si="58"/>
        <v>0</v>
      </c>
      <c r="T137" s="104">
        <f t="shared" si="59"/>
        <v>0</v>
      </c>
      <c r="U137" s="103"/>
      <c r="V137" s="104">
        <f t="shared" si="60"/>
        <v>0</v>
      </c>
      <c r="W137" s="104">
        <f t="shared" si="62"/>
        <v>0</v>
      </c>
      <c r="X137" s="103"/>
      <c r="Y137" s="104">
        <f t="shared" si="61"/>
        <v>0</v>
      </c>
      <c r="Z137" s="104">
        <f t="shared" si="63"/>
        <v>0</v>
      </c>
      <c r="AA137" s="104"/>
      <c r="AB137" s="289">
        <f t="shared" si="73"/>
        <v>0</v>
      </c>
      <c r="AC137" s="289">
        <f t="shared" si="74"/>
        <v>0</v>
      </c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268"/>
      <c r="AT137" s="289"/>
      <c r="AU137" s="289"/>
      <c r="AV137" s="268"/>
      <c r="AW137" s="52">
        <f t="shared" si="75"/>
        <v>0</v>
      </c>
      <c r="AX137" s="104">
        <f t="shared" si="65"/>
        <v>0</v>
      </c>
      <c r="AY137" s="106">
        <f t="shared" si="66"/>
        <v>0</v>
      </c>
      <c r="AZ137" s="42">
        <f t="shared" si="76"/>
        <v>0</v>
      </c>
      <c r="BA137" s="37">
        <f t="shared" si="77"/>
        <v>0</v>
      </c>
      <c r="BB137" s="63">
        <f t="shared" si="67"/>
        <v>0</v>
      </c>
      <c r="BC137" s="103"/>
      <c r="BD137" s="37">
        <f t="shared" si="68"/>
        <v>0</v>
      </c>
      <c r="BE137" s="37" t="str">
        <f t="shared" si="69"/>
        <v>-</v>
      </c>
      <c r="BF137" s="37" t="str">
        <f t="shared" si="70"/>
        <v>-</v>
      </c>
      <c r="BG137" s="52" t="str">
        <f t="shared" si="71"/>
        <v>-</v>
      </c>
      <c r="BH137" s="35" t="str">
        <f t="shared" si="72"/>
        <v>-</v>
      </c>
    </row>
    <row r="138" spans="1:60" hidden="1" x14ac:dyDescent="0.25">
      <c r="A138" s="119"/>
      <c r="B138" s="99"/>
      <c r="C138" s="100"/>
      <c r="D138" s="100"/>
      <c r="E138" s="101"/>
      <c r="F138" s="101"/>
      <c r="G138" s="112"/>
      <c r="H138" s="261"/>
      <c r="I138" s="103"/>
      <c r="J138" s="104">
        <f t="shared" si="52"/>
        <v>0</v>
      </c>
      <c r="K138" s="104">
        <f t="shared" si="64"/>
        <v>0</v>
      </c>
      <c r="L138" s="103"/>
      <c r="M138" s="104">
        <f t="shared" si="54"/>
        <v>0</v>
      </c>
      <c r="N138" s="104">
        <f t="shared" si="55"/>
        <v>0</v>
      </c>
      <c r="O138" s="103"/>
      <c r="P138" s="104">
        <f t="shared" si="56"/>
        <v>0</v>
      </c>
      <c r="Q138" s="104">
        <f t="shared" si="57"/>
        <v>0</v>
      </c>
      <c r="R138" s="103"/>
      <c r="S138" s="104">
        <f t="shared" si="58"/>
        <v>0</v>
      </c>
      <c r="T138" s="104">
        <f t="shared" si="59"/>
        <v>0</v>
      </c>
      <c r="U138" s="103"/>
      <c r="V138" s="104">
        <f t="shared" si="60"/>
        <v>0</v>
      </c>
      <c r="W138" s="104">
        <f t="shared" si="62"/>
        <v>0</v>
      </c>
      <c r="X138" s="103"/>
      <c r="Y138" s="104">
        <f t="shared" si="61"/>
        <v>0</v>
      </c>
      <c r="Z138" s="104">
        <f t="shared" si="63"/>
        <v>0</v>
      </c>
      <c r="AA138" s="104"/>
      <c r="AB138" s="289">
        <f t="shared" si="73"/>
        <v>0</v>
      </c>
      <c r="AC138" s="289">
        <f t="shared" si="74"/>
        <v>0</v>
      </c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268"/>
      <c r="AT138" s="289"/>
      <c r="AU138" s="289"/>
      <c r="AV138" s="268"/>
      <c r="AW138" s="52">
        <f t="shared" si="75"/>
        <v>0</v>
      </c>
      <c r="AX138" s="104">
        <f t="shared" si="65"/>
        <v>0</v>
      </c>
      <c r="AY138" s="106">
        <f t="shared" si="66"/>
        <v>0</v>
      </c>
      <c r="AZ138" s="42">
        <f t="shared" si="76"/>
        <v>0</v>
      </c>
      <c r="BA138" s="37">
        <f t="shared" si="77"/>
        <v>0</v>
      </c>
      <c r="BB138" s="63">
        <f t="shared" si="67"/>
        <v>0</v>
      </c>
      <c r="BC138" s="103"/>
      <c r="BD138" s="37">
        <f t="shared" si="68"/>
        <v>0</v>
      </c>
      <c r="BE138" s="37" t="str">
        <f t="shared" si="69"/>
        <v>-</v>
      </c>
      <c r="BF138" s="37" t="str">
        <f t="shared" si="70"/>
        <v>-</v>
      </c>
      <c r="BG138" s="52" t="str">
        <f t="shared" si="71"/>
        <v>-</v>
      </c>
      <c r="BH138" s="35" t="str">
        <f t="shared" si="72"/>
        <v>-</v>
      </c>
    </row>
    <row r="139" spans="1:60" hidden="1" x14ac:dyDescent="0.25">
      <c r="A139" s="119"/>
      <c r="B139" s="99"/>
      <c r="C139" s="100"/>
      <c r="D139" s="100"/>
      <c r="E139" s="101"/>
      <c r="F139" s="101"/>
      <c r="G139" s="112"/>
      <c r="H139" s="261"/>
      <c r="I139" s="103"/>
      <c r="J139" s="104">
        <f t="shared" si="52"/>
        <v>0</v>
      </c>
      <c r="K139" s="104">
        <f t="shared" si="64"/>
        <v>0</v>
      </c>
      <c r="L139" s="103"/>
      <c r="M139" s="104">
        <f t="shared" si="54"/>
        <v>0</v>
      </c>
      <c r="N139" s="104">
        <f t="shared" si="55"/>
        <v>0</v>
      </c>
      <c r="O139" s="103"/>
      <c r="P139" s="104">
        <f t="shared" si="56"/>
        <v>0</v>
      </c>
      <c r="Q139" s="104">
        <f t="shared" si="57"/>
        <v>0</v>
      </c>
      <c r="R139" s="103"/>
      <c r="S139" s="104">
        <f t="shared" si="58"/>
        <v>0</v>
      </c>
      <c r="T139" s="104">
        <f t="shared" si="59"/>
        <v>0</v>
      </c>
      <c r="U139" s="103"/>
      <c r="V139" s="104">
        <f t="shared" si="60"/>
        <v>0</v>
      </c>
      <c r="W139" s="104">
        <f t="shared" si="62"/>
        <v>0</v>
      </c>
      <c r="X139" s="103"/>
      <c r="Y139" s="104">
        <f t="shared" si="61"/>
        <v>0</v>
      </c>
      <c r="Z139" s="104">
        <f t="shared" si="63"/>
        <v>0</v>
      </c>
      <c r="AA139" s="104"/>
      <c r="AB139" s="289">
        <f t="shared" si="73"/>
        <v>0</v>
      </c>
      <c r="AC139" s="289">
        <f t="shared" si="74"/>
        <v>0</v>
      </c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268"/>
      <c r="AT139" s="289"/>
      <c r="AU139" s="289"/>
      <c r="AV139" s="268"/>
      <c r="AW139" s="52">
        <f t="shared" si="75"/>
        <v>0</v>
      </c>
      <c r="AX139" s="104">
        <f t="shared" si="65"/>
        <v>0</v>
      </c>
      <c r="AY139" s="106">
        <f t="shared" si="66"/>
        <v>0</v>
      </c>
      <c r="AZ139" s="42">
        <f t="shared" si="76"/>
        <v>0</v>
      </c>
      <c r="BA139" s="37">
        <f t="shared" si="77"/>
        <v>0</v>
      </c>
      <c r="BB139" s="63">
        <f t="shared" si="67"/>
        <v>0</v>
      </c>
      <c r="BC139" s="103"/>
      <c r="BD139" s="37">
        <f t="shared" si="68"/>
        <v>0</v>
      </c>
      <c r="BE139" s="37" t="str">
        <f t="shared" si="69"/>
        <v>-</v>
      </c>
      <c r="BF139" s="37" t="str">
        <f t="shared" si="70"/>
        <v>-</v>
      </c>
      <c r="BG139" s="52" t="str">
        <f t="shared" si="71"/>
        <v>-</v>
      </c>
      <c r="BH139" s="35" t="str">
        <f t="shared" si="72"/>
        <v>-</v>
      </c>
    </row>
    <row r="140" spans="1:60" hidden="1" x14ac:dyDescent="0.25">
      <c r="A140" s="119"/>
      <c r="B140" s="99"/>
      <c r="C140" s="100"/>
      <c r="D140" s="100"/>
      <c r="E140" s="101"/>
      <c r="F140" s="101"/>
      <c r="G140" s="112"/>
      <c r="H140" s="261"/>
      <c r="I140" s="103"/>
      <c r="J140" s="104">
        <f t="shared" si="52"/>
        <v>0</v>
      </c>
      <c r="K140" s="104">
        <f t="shared" si="64"/>
        <v>0</v>
      </c>
      <c r="L140" s="103"/>
      <c r="M140" s="104">
        <f t="shared" si="54"/>
        <v>0</v>
      </c>
      <c r="N140" s="104">
        <f t="shared" si="55"/>
        <v>0</v>
      </c>
      <c r="O140" s="103"/>
      <c r="P140" s="104">
        <f t="shared" si="56"/>
        <v>0</v>
      </c>
      <c r="Q140" s="104">
        <f t="shared" si="57"/>
        <v>0</v>
      </c>
      <c r="R140" s="103"/>
      <c r="S140" s="104">
        <f t="shared" si="58"/>
        <v>0</v>
      </c>
      <c r="T140" s="104">
        <f t="shared" si="59"/>
        <v>0</v>
      </c>
      <c r="U140" s="103"/>
      <c r="V140" s="104">
        <f t="shared" si="60"/>
        <v>0</v>
      </c>
      <c r="W140" s="104">
        <f t="shared" si="62"/>
        <v>0</v>
      </c>
      <c r="X140" s="103"/>
      <c r="Y140" s="104">
        <f t="shared" si="61"/>
        <v>0</v>
      </c>
      <c r="Z140" s="104">
        <f t="shared" si="63"/>
        <v>0</v>
      </c>
      <c r="AA140" s="104"/>
      <c r="AB140" s="289">
        <f t="shared" si="73"/>
        <v>0</v>
      </c>
      <c r="AC140" s="289">
        <f t="shared" si="74"/>
        <v>0</v>
      </c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268"/>
      <c r="AT140" s="289"/>
      <c r="AU140" s="289"/>
      <c r="AV140" s="268"/>
      <c r="AW140" s="52">
        <f t="shared" si="75"/>
        <v>0</v>
      </c>
      <c r="AX140" s="104">
        <f t="shared" si="65"/>
        <v>0</v>
      </c>
      <c r="AY140" s="106">
        <f t="shared" si="66"/>
        <v>0</v>
      </c>
      <c r="AZ140" s="42">
        <f t="shared" si="76"/>
        <v>0</v>
      </c>
      <c r="BA140" s="37">
        <f t="shared" si="77"/>
        <v>0</v>
      </c>
      <c r="BB140" s="63">
        <f t="shared" si="67"/>
        <v>0</v>
      </c>
      <c r="BC140" s="103"/>
      <c r="BD140" s="37">
        <f t="shared" si="68"/>
        <v>0</v>
      </c>
      <c r="BE140" s="37" t="str">
        <f t="shared" si="69"/>
        <v>-</v>
      </c>
      <c r="BF140" s="37" t="str">
        <f t="shared" si="70"/>
        <v>-</v>
      </c>
      <c r="BG140" s="52" t="str">
        <f t="shared" si="71"/>
        <v>-</v>
      </c>
      <c r="BH140" s="35" t="str">
        <f t="shared" si="72"/>
        <v>-</v>
      </c>
    </row>
    <row r="141" spans="1:60" hidden="1" x14ac:dyDescent="0.25">
      <c r="A141" s="119"/>
      <c r="B141" s="99"/>
      <c r="C141" s="100"/>
      <c r="D141" s="100"/>
      <c r="E141" s="101"/>
      <c r="F141" s="101"/>
      <c r="G141" s="112"/>
      <c r="H141" s="261"/>
      <c r="I141" s="103"/>
      <c r="J141" s="104">
        <f t="shared" si="52"/>
        <v>0</v>
      </c>
      <c r="K141" s="104">
        <f t="shared" si="64"/>
        <v>0</v>
      </c>
      <c r="L141" s="103"/>
      <c r="M141" s="104">
        <f t="shared" si="54"/>
        <v>0</v>
      </c>
      <c r="N141" s="104">
        <f t="shared" si="55"/>
        <v>0</v>
      </c>
      <c r="O141" s="103"/>
      <c r="P141" s="104">
        <f t="shared" si="56"/>
        <v>0</v>
      </c>
      <c r="Q141" s="104">
        <f t="shared" si="57"/>
        <v>0</v>
      </c>
      <c r="R141" s="103"/>
      <c r="S141" s="104">
        <f t="shared" si="58"/>
        <v>0</v>
      </c>
      <c r="T141" s="104">
        <f t="shared" si="59"/>
        <v>0</v>
      </c>
      <c r="U141" s="103"/>
      <c r="V141" s="104">
        <f t="shared" si="60"/>
        <v>0</v>
      </c>
      <c r="W141" s="104">
        <f t="shared" si="62"/>
        <v>0</v>
      </c>
      <c r="X141" s="103"/>
      <c r="Y141" s="104">
        <f t="shared" si="61"/>
        <v>0</v>
      </c>
      <c r="Z141" s="104">
        <f t="shared" si="63"/>
        <v>0</v>
      </c>
      <c r="AA141" s="104"/>
      <c r="AB141" s="289">
        <f t="shared" si="73"/>
        <v>0</v>
      </c>
      <c r="AC141" s="289">
        <f t="shared" si="74"/>
        <v>0</v>
      </c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268"/>
      <c r="AT141" s="289"/>
      <c r="AU141" s="289"/>
      <c r="AV141" s="268"/>
      <c r="AW141" s="52">
        <f t="shared" si="75"/>
        <v>0</v>
      </c>
      <c r="AX141" s="104">
        <f t="shared" si="65"/>
        <v>0</v>
      </c>
      <c r="AY141" s="106">
        <f t="shared" si="66"/>
        <v>0</v>
      </c>
      <c r="AZ141" s="42">
        <f t="shared" si="76"/>
        <v>0</v>
      </c>
      <c r="BA141" s="37">
        <f t="shared" si="77"/>
        <v>0</v>
      </c>
      <c r="BB141" s="63">
        <f t="shared" si="67"/>
        <v>0</v>
      </c>
      <c r="BC141" s="103"/>
      <c r="BD141" s="37">
        <f t="shared" si="68"/>
        <v>0</v>
      </c>
      <c r="BE141" s="37" t="str">
        <f t="shared" si="69"/>
        <v>-</v>
      </c>
      <c r="BF141" s="37" t="str">
        <f t="shared" si="70"/>
        <v>-</v>
      </c>
      <c r="BG141" s="52" t="str">
        <f t="shared" si="71"/>
        <v>-</v>
      </c>
      <c r="BH141" s="35" t="str">
        <f t="shared" si="72"/>
        <v>-</v>
      </c>
    </row>
    <row r="142" spans="1:60" hidden="1" x14ac:dyDescent="0.25">
      <c r="A142" s="119"/>
      <c r="B142" s="99"/>
      <c r="C142" s="100"/>
      <c r="D142" s="100"/>
      <c r="E142" s="101"/>
      <c r="F142" s="101"/>
      <c r="G142" s="112"/>
      <c r="H142" s="261"/>
      <c r="I142" s="103"/>
      <c r="J142" s="104">
        <f t="shared" si="52"/>
        <v>0</v>
      </c>
      <c r="K142" s="104">
        <f t="shared" si="64"/>
        <v>0</v>
      </c>
      <c r="L142" s="103"/>
      <c r="M142" s="104">
        <f t="shared" si="54"/>
        <v>0</v>
      </c>
      <c r="N142" s="104">
        <f t="shared" si="55"/>
        <v>0</v>
      </c>
      <c r="O142" s="103"/>
      <c r="P142" s="104">
        <f t="shared" si="56"/>
        <v>0</v>
      </c>
      <c r="Q142" s="104">
        <f t="shared" si="57"/>
        <v>0</v>
      </c>
      <c r="R142" s="103"/>
      <c r="S142" s="104">
        <f t="shared" si="58"/>
        <v>0</v>
      </c>
      <c r="T142" s="104">
        <f t="shared" si="59"/>
        <v>0</v>
      </c>
      <c r="U142" s="103"/>
      <c r="V142" s="104">
        <f t="shared" si="60"/>
        <v>0</v>
      </c>
      <c r="W142" s="104">
        <f t="shared" si="62"/>
        <v>0</v>
      </c>
      <c r="X142" s="103"/>
      <c r="Y142" s="104">
        <f t="shared" si="61"/>
        <v>0</v>
      </c>
      <c r="Z142" s="104">
        <f t="shared" si="63"/>
        <v>0</v>
      </c>
      <c r="AA142" s="104"/>
      <c r="AB142" s="289">
        <f t="shared" si="73"/>
        <v>0</v>
      </c>
      <c r="AC142" s="289">
        <f t="shared" si="74"/>
        <v>0</v>
      </c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268"/>
      <c r="AT142" s="289"/>
      <c r="AU142" s="289"/>
      <c r="AV142" s="268"/>
      <c r="AW142" s="52">
        <f t="shared" si="75"/>
        <v>0</v>
      </c>
      <c r="AX142" s="104">
        <f t="shared" si="65"/>
        <v>0</v>
      </c>
      <c r="AY142" s="106">
        <f t="shared" si="66"/>
        <v>0</v>
      </c>
      <c r="AZ142" s="42">
        <f t="shared" si="76"/>
        <v>0</v>
      </c>
      <c r="BA142" s="37">
        <f t="shared" si="77"/>
        <v>0</v>
      </c>
      <c r="BB142" s="63">
        <f t="shared" si="67"/>
        <v>0</v>
      </c>
      <c r="BC142" s="103"/>
      <c r="BD142" s="37">
        <f t="shared" si="68"/>
        <v>0</v>
      </c>
      <c r="BE142" s="37" t="str">
        <f t="shared" si="69"/>
        <v>-</v>
      </c>
      <c r="BF142" s="37" t="str">
        <f t="shared" si="70"/>
        <v>-</v>
      </c>
      <c r="BG142" s="52" t="str">
        <f t="shared" si="71"/>
        <v>-</v>
      </c>
      <c r="BH142" s="35" t="str">
        <f t="shared" si="72"/>
        <v>-</v>
      </c>
    </row>
    <row r="143" spans="1:60" hidden="1" x14ac:dyDescent="0.25">
      <c r="A143" s="119"/>
      <c r="B143" s="99"/>
      <c r="C143" s="100"/>
      <c r="D143" s="100"/>
      <c r="E143" s="101"/>
      <c r="F143" s="101"/>
      <c r="G143" s="112"/>
      <c r="H143" s="261"/>
      <c r="I143" s="103"/>
      <c r="J143" s="104">
        <f t="shared" si="52"/>
        <v>0</v>
      </c>
      <c r="K143" s="104">
        <f t="shared" si="64"/>
        <v>0</v>
      </c>
      <c r="L143" s="103"/>
      <c r="M143" s="104">
        <f t="shared" si="54"/>
        <v>0</v>
      </c>
      <c r="N143" s="104">
        <f t="shared" si="55"/>
        <v>0</v>
      </c>
      <c r="O143" s="103"/>
      <c r="P143" s="104">
        <f t="shared" si="56"/>
        <v>0</v>
      </c>
      <c r="Q143" s="104">
        <f t="shared" si="57"/>
        <v>0</v>
      </c>
      <c r="R143" s="103"/>
      <c r="S143" s="104">
        <f t="shared" si="58"/>
        <v>0</v>
      </c>
      <c r="T143" s="104">
        <f t="shared" si="59"/>
        <v>0</v>
      </c>
      <c r="U143" s="103"/>
      <c r="V143" s="104">
        <f t="shared" si="60"/>
        <v>0</v>
      </c>
      <c r="W143" s="104">
        <f t="shared" si="62"/>
        <v>0</v>
      </c>
      <c r="X143" s="103"/>
      <c r="Y143" s="104">
        <f t="shared" si="61"/>
        <v>0</v>
      </c>
      <c r="Z143" s="104">
        <f t="shared" si="63"/>
        <v>0</v>
      </c>
      <c r="AA143" s="104"/>
      <c r="AB143" s="289">
        <f t="shared" si="73"/>
        <v>0</v>
      </c>
      <c r="AC143" s="289">
        <f t="shared" si="74"/>
        <v>0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268"/>
      <c r="AT143" s="289"/>
      <c r="AU143" s="289"/>
      <c r="AV143" s="268"/>
      <c r="AW143" s="52">
        <f t="shared" si="75"/>
        <v>0</v>
      </c>
      <c r="AX143" s="104">
        <f t="shared" si="65"/>
        <v>0</v>
      </c>
      <c r="AY143" s="106">
        <f t="shared" si="66"/>
        <v>0</v>
      </c>
      <c r="AZ143" s="42">
        <f t="shared" si="76"/>
        <v>0</v>
      </c>
      <c r="BA143" s="37">
        <f t="shared" si="77"/>
        <v>0</v>
      </c>
      <c r="BB143" s="63">
        <f t="shared" si="67"/>
        <v>0</v>
      </c>
      <c r="BC143" s="103"/>
      <c r="BD143" s="37">
        <f t="shared" si="68"/>
        <v>0</v>
      </c>
      <c r="BE143" s="37" t="str">
        <f t="shared" si="69"/>
        <v>-</v>
      </c>
      <c r="BF143" s="37" t="str">
        <f t="shared" si="70"/>
        <v>-</v>
      </c>
      <c r="BG143" s="52" t="str">
        <f t="shared" si="71"/>
        <v>-</v>
      </c>
      <c r="BH143" s="35" t="str">
        <f t="shared" si="72"/>
        <v>-</v>
      </c>
    </row>
    <row r="144" spans="1:60" hidden="1" x14ac:dyDescent="0.25">
      <c r="A144" s="119"/>
      <c r="B144" s="99"/>
      <c r="C144" s="116"/>
      <c r="D144" s="116"/>
      <c r="E144" s="101"/>
      <c r="F144" s="101"/>
      <c r="G144" s="112"/>
      <c r="H144" s="261"/>
      <c r="I144" s="103"/>
      <c r="J144" s="104">
        <f t="shared" si="52"/>
        <v>0</v>
      </c>
      <c r="K144" s="104">
        <f t="shared" si="64"/>
        <v>0</v>
      </c>
      <c r="L144" s="103"/>
      <c r="M144" s="104">
        <f t="shared" si="54"/>
        <v>0</v>
      </c>
      <c r="N144" s="104">
        <f t="shared" si="55"/>
        <v>0</v>
      </c>
      <c r="O144" s="103"/>
      <c r="P144" s="104">
        <f t="shared" si="56"/>
        <v>0</v>
      </c>
      <c r="Q144" s="104">
        <f t="shared" si="57"/>
        <v>0</v>
      </c>
      <c r="R144" s="103"/>
      <c r="S144" s="104">
        <f t="shared" si="58"/>
        <v>0</v>
      </c>
      <c r="T144" s="104">
        <f t="shared" si="59"/>
        <v>0</v>
      </c>
      <c r="U144" s="103"/>
      <c r="V144" s="104">
        <f t="shared" si="60"/>
        <v>0</v>
      </c>
      <c r="W144" s="104">
        <f t="shared" si="62"/>
        <v>0</v>
      </c>
      <c r="X144" s="103"/>
      <c r="Y144" s="104">
        <f t="shared" si="61"/>
        <v>0</v>
      </c>
      <c r="Z144" s="104">
        <f t="shared" si="63"/>
        <v>0</v>
      </c>
      <c r="AA144" s="104"/>
      <c r="AB144" s="289">
        <f t="shared" si="73"/>
        <v>0</v>
      </c>
      <c r="AC144" s="289">
        <f t="shared" si="74"/>
        <v>0</v>
      </c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268"/>
      <c r="AT144" s="289"/>
      <c r="AU144" s="289"/>
      <c r="AV144" s="268"/>
      <c r="AW144" s="52">
        <f t="shared" si="75"/>
        <v>0</v>
      </c>
      <c r="AX144" s="104">
        <f t="shared" si="65"/>
        <v>0</v>
      </c>
      <c r="AY144" s="106">
        <f t="shared" si="66"/>
        <v>0</v>
      </c>
      <c r="AZ144" s="42">
        <f t="shared" si="76"/>
        <v>0</v>
      </c>
      <c r="BA144" s="37">
        <f t="shared" si="77"/>
        <v>0</v>
      </c>
      <c r="BB144" s="63">
        <f t="shared" si="67"/>
        <v>0</v>
      </c>
      <c r="BC144" s="103"/>
      <c r="BD144" s="37">
        <f t="shared" si="68"/>
        <v>0</v>
      </c>
      <c r="BE144" s="37" t="str">
        <f t="shared" si="69"/>
        <v>-</v>
      </c>
      <c r="BF144" s="37" t="str">
        <f t="shared" si="70"/>
        <v>-</v>
      </c>
      <c r="BG144" s="52" t="str">
        <f t="shared" si="71"/>
        <v>-</v>
      </c>
      <c r="BH144" s="35" t="str">
        <f t="shared" si="72"/>
        <v>-</v>
      </c>
    </row>
    <row r="145" spans="1:60" hidden="1" x14ac:dyDescent="0.25">
      <c r="A145" s="119"/>
      <c r="B145" s="99"/>
      <c r="C145" s="100"/>
      <c r="D145" s="100"/>
      <c r="E145" s="101"/>
      <c r="F145" s="101"/>
      <c r="G145" s="112"/>
      <c r="H145" s="261"/>
      <c r="I145" s="103"/>
      <c r="J145" s="104">
        <f t="shared" si="52"/>
        <v>0</v>
      </c>
      <c r="K145" s="104">
        <f t="shared" si="64"/>
        <v>0</v>
      </c>
      <c r="L145" s="103"/>
      <c r="M145" s="104">
        <f t="shared" si="54"/>
        <v>0</v>
      </c>
      <c r="N145" s="104">
        <f t="shared" si="55"/>
        <v>0</v>
      </c>
      <c r="O145" s="103"/>
      <c r="P145" s="104">
        <f t="shared" si="56"/>
        <v>0</v>
      </c>
      <c r="Q145" s="104">
        <f t="shared" si="57"/>
        <v>0</v>
      </c>
      <c r="R145" s="103"/>
      <c r="S145" s="104">
        <f t="shared" si="58"/>
        <v>0</v>
      </c>
      <c r="T145" s="104">
        <f t="shared" si="59"/>
        <v>0</v>
      </c>
      <c r="U145" s="103"/>
      <c r="V145" s="104">
        <f t="shared" si="60"/>
        <v>0</v>
      </c>
      <c r="W145" s="104">
        <f t="shared" si="62"/>
        <v>0</v>
      </c>
      <c r="X145" s="103"/>
      <c r="Y145" s="104">
        <f t="shared" si="61"/>
        <v>0</v>
      </c>
      <c r="Z145" s="104">
        <f t="shared" si="63"/>
        <v>0</v>
      </c>
      <c r="AA145" s="104"/>
      <c r="AB145" s="289">
        <f t="shared" si="73"/>
        <v>0</v>
      </c>
      <c r="AC145" s="289">
        <f t="shared" si="74"/>
        <v>0</v>
      </c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268"/>
      <c r="AT145" s="289"/>
      <c r="AU145" s="289"/>
      <c r="AV145" s="268"/>
      <c r="AW145" s="52">
        <f t="shared" si="75"/>
        <v>0</v>
      </c>
      <c r="AX145" s="104">
        <f t="shared" si="65"/>
        <v>0</v>
      </c>
      <c r="AY145" s="106">
        <f t="shared" si="66"/>
        <v>0</v>
      </c>
      <c r="AZ145" s="42">
        <f t="shared" si="76"/>
        <v>0</v>
      </c>
      <c r="BA145" s="37">
        <f t="shared" si="77"/>
        <v>0</v>
      </c>
      <c r="BB145" s="63">
        <f t="shared" si="67"/>
        <v>0</v>
      </c>
      <c r="BC145" s="103"/>
      <c r="BD145" s="37">
        <f t="shared" si="68"/>
        <v>0</v>
      </c>
      <c r="BE145" s="37" t="str">
        <f t="shared" si="69"/>
        <v>-</v>
      </c>
      <c r="BF145" s="37" t="str">
        <f t="shared" si="70"/>
        <v>-</v>
      </c>
      <c r="BG145" s="52" t="str">
        <f t="shared" si="71"/>
        <v>-</v>
      </c>
      <c r="BH145" s="35" t="str">
        <f t="shared" si="72"/>
        <v>-</v>
      </c>
    </row>
    <row r="146" spans="1:60" hidden="1" x14ac:dyDescent="0.25">
      <c r="A146" s="119"/>
      <c r="B146" s="99"/>
      <c r="C146" s="100"/>
      <c r="D146" s="100"/>
      <c r="E146" s="101"/>
      <c r="F146" s="101"/>
      <c r="G146" s="112"/>
      <c r="H146" s="261"/>
      <c r="I146" s="103"/>
      <c r="J146" s="104">
        <f t="shared" si="52"/>
        <v>0</v>
      </c>
      <c r="K146" s="104">
        <f t="shared" si="64"/>
        <v>0</v>
      </c>
      <c r="L146" s="103"/>
      <c r="M146" s="104">
        <f t="shared" si="54"/>
        <v>0</v>
      </c>
      <c r="N146" s="104">
        <f t="shared" si="55"/>
        <v>0</v>
      </c>
      <c r="O146" s="103"/>
      <c r="P146" s="104">
        <f t="shared" si="56"/>
        <v>0</v>
      </c>
      <c r="Q146" s="104">
        <f t="shared" si="57"/>
        <v>0</v>
      </c>
      <c r="R146" s="103"/>
      <c r="S146" s="104">
        <f t="shared" si="58"/>
        <v>0</v>
      </c>
      <c r="T146" s="104">
        <f t="shared" si="59"/>
        <v>0</v>
      </c>
      <c r="U146" s="103"/>
      <c r="V146" s="104">
        <f t="shared" si="60"/>
        <v>0</v>
      </c>
      <c r="W146" s="104">
        <f t="shared" si="62"/>
        <v>0</v>
      </c>
      <c r="X146" s="103"/>
      <c r="Y146" s="104">
        <f t="shared" si="61"/>
        <v>0</v>
      </c>
      <c r="Z146" s="104">
        <f t="shared" si="63"/>
        <v>0</v>
      </c>
      <c r="AA146" s="104"/>
      <c r="AB146" s="289">
        <f t="shared" si="73"/>
        <v>0</v>
      </c>
      <c r="AC146" s="289">
        <f t="shared" si="74"/>
        <v>0</v>
      </c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268"/>
      <c r="AT146" s="289"/>
      <c r="AU146" s="289"/>
      <c r="AV146" s="268"/>
      <c r="AW146" s="52">
        <f t="shared" si="75"/>
        <v>0</v>
      </c>
      <c r="AX146" s="104">
        <f t="shared" si="65"/>
        <v>0</v>
      </c>
      <c r="AY146" s="106">
        <f t="shared" si="66"/>
        <v>0</v>
      </c>
      <c r="AZ146" s="42">
        <f t="shared" si="76"/>
        <v>0</v>
      </c>
      <c r="BA146" s="37">
        <f t="shared" si="77"/>
        <v>0</v>
      </c>
      <c r="BB146" s="63">
        <f t="shared" si="67"/>
        <v>0</v>
      </c>
      <c r="BC146" s="103"/>
      <c r="BD146" s="37">
        <f t="shared" si="68"/>
        <v>0</v>
      </c>
      <c r="BE146" s="37" t="str">
        <f t="shared" si="69"/>
        <v>-</v>
      </c>
      <c r="BF146" s="37" t="str">
        <f t="shared" si="70"/>
        <v>-</v>
      </c>
      <c r="BG146" s="52" t="str">
        <f t="shared" si="71"/>
        <v>-</v>
      </c>
      <c r="BH146" s="35" t="str">
        <f t="shared" si="72"/>
        <v>-</v>
      </c>
    </row>
    <row r="147" spans="1:60" hidden="1" x14ac:dyDescent="0.25">
      <c r="A147" s="119"/>
      <c r="B147" s="99"/>
      <c r="C147" s="100"/>
      <c r="D147" s="100"/>
      <c r="E147" s="101"/>
      <c r="F147" s="101"/>
      <c r="G147" s="112"/>
      <c r="H147" s="261"/>
      <c r="I147" s="103"/>
      <c r="J147" s="104">
        <f t="shared" si="52"/>
        <v>0</v>
      </c>
      <c r="K147" s="104">
        <f t="shared" si="64"/>
        <v>0</v>
      </c>
      <c r="L147" s="103"/>
      <c r="M147" s="104">
        <f t="shared" si="54"/>
        <v>0</v>
      </c>
      <c r="N147" s="104">
        <f t="shared" si="55"/>
        <v>0</v>
      </c>
      <c r="O147" s="103"/>
      <c r="P147" s="104">
        <f t="shared" si="56"/>
        <v>0</v>
      </c>
      <c r="Q147" s="104">
        <f t="shared" si="57"/>
        <v>0</v>
      </c>
      <c r="R147" s="103"/>
      <c r="S147" s="104">
        <f t="shared" si="58"/>
        <v>0</v>
      </c>
      <c r="T147" s="104">
        <f t="shared" si="59"/>
        <v>0</v>
      </c>
      <c r="U147" s="103"/>
      <c r="V147" s="104">
        <f t="shared" si="60"/>
        <v>0</v>
      </c>
      <c r="W147" s="104">
        <f t="shared" si="62"/>
        <v>0</v>
      </c>
      <c r="X147" s="103"/>
      <c r="Y147" s="104">
        <f t="shared" si="61"/>
        <v>0</v>
      </c>
      <c r="Z147" s="104">
        <f t="shared" si="63"/>
        <v>0</v>
      </c>
      <c r="AA147" s="104"/>
      <c r="AB147" s="289">
        <f t="shared" si="73"/>
        <v>0</v>
      </c>
      <c r="AC147" s="289">
        <f t="shared" si="74"/>
        <v>0</v>
      </c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268"/>
      <c r="AT147" s="289"/>
      <c r="AU147" s="289"/>
      <c r="AV147" s="268"/>
      <c r="AW147" s="52">
        <f t="shared" si="75"/>
        <v>0</v>
      </c>
      <c r="AX147" s="104">
        <f t="shared" si="65"/>
        <v>0</v>
      </c>
      <c r="AY147" s="106">
        <f t="shared" si="66"/>
        <v>0</v>
      </c>
      <c r="AZ147" s="42">
        <f t="shared" si="76"/>
        <v>0</v>
      </c>
      <c r="BA147" s="37">
        <f t="shared" si="77"/>
        <v>0</v>
      </c>
      <c r="BB147" s="63">
        <f t="shared" si="67"/>
        <v>0</v>
      </c>
      <c r="BC147" s="103"/>
      <c r="BD147" s="37">
        <f t="shared" si="68"/>
        <v>0</v>
      </c>
      <c r="BE147" s="37" t="str">
        <f t="shared" si="69"/>
        <v>-</v>
      </c>
      <c r="BF147" s="37" t="str">
        <f t="shared" si="70"/>
        <v>-</v>
      </c>
      <c r="BG147" s="52" t="str">
        <f t="shared" si="71"/>
        <v>-</v>
      </c>
      <c r="BH147" s="35" t="str">
        <f t="shared" si="72"/>
        <v>-</v>
      </c>
    </row>
    <row r="148" spans="1:60" hidden="1" x14ac:dyDescent="0.25">
      <c r="A148" s="119"/>
      <c r="B148" s="99"/>
      <c r="C148" s="100"/>
      <c r="D148" s="100"/>
      <c r="E148" s="101"/>
      <c r="F148" s="101"/>
      <c r="G148" s="112"/>
      <c r="H148" s="261"/>
      <c r="I148" s="103"/>
      <c r="J148" s="104">
        <f t="shared" si="52"/>
        <v>0</v>
      </c>
      <c r="K148" s="104">
        <f t="shared" si="64"/>
        <v>0</v>
      </c>
      <c r="L148" s="103"/>
      <c r="M148" s="104">
        <f t="shared" si="54"/>
        <v>0</v>
      </c>
      <c r="N148" s="104">
        <f t="shared" si="55"/>
        <v>0</v>
      </c>
      <c r="O148" s="103"/>
      <c r="P148" s="104">
        <f t="shared" si="56"/>
        <v>0</v>
      </c>
      <c r="Q148" s="104">
        <f t="shared" si="57"/>
        <v>0</v>
      </c>
      <c r="R148" s="103"/>
      <c r="S148" s="104">
        <f t="shared" si="58"/>
        <v>0</v>
      </c>
      <c r="T148" s="104">
        <f t="shared" si="59"/>
        <v>0</v>
      </c>
      <c r="U148" s="103"/>
      <c r="V148" s="104">
        <f t="shared" si="60"/>
        <v>0</v>
      </c>
      <c r="W148" s="104">
        <f t="shared" si="62"/>
        <v>0</v>
      </c>
      <c r="X148" s="103"/>
      <c r="Y148" s="104">
        <f t="shared" si="61"/>
        <v>0</v>
      </c>
      <c r="Z148" s="104">
        <f t="shared" si="63"/>
        <v>0</v>
      </c>
      <c r="AA148" s="104"/>
      <c r="AB148" s="289">
        <f t="shared" si="73"/>
        <v>0</v>
      </c>
      <c r="AC148" s="289">
        <f t="shared" si="74"/>
        <v>0</v>
      </c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268"/>
      <c r="AT148" s="289"/>
      <c r="AU148" s="289"/>
      <c r="AV148" s="268"/>
      <c r="AW148" s="52">
        <f t="shared" si="75"/>
        <v>0</v>
      </c>
      <c r="AX148" s="104">
        <f t="shared" si="65"/>
        <v>0</v>
      </c>
      <c r="AY148" s="106">
        <f t="shared" si="66"/>
        <v>0</v>
      </c>
      <c r="AZ148" s="42">
        <f t="shared" si="76"/>
        <v>0</v>
      </c>
      <c r="BA148" s="37">
        <f t="shared" si="77"/>
        <v>0</v>
      </c>
      <c r="BB148" s="63">
        <f t="shared" si="67"/>
        <v>0</v>
      </c>
      <c r="BC148" s="103"/>
      <c r="BD148" s="37">
        <f t="shared" si="68"/>
        <v>0</v>
      </c>
      <c r="BE148" s="37" t="str">
        <f t="shared" si="69"/>
        <v>-</v>
      </c>
      <c r="BF148" s="37" t="str">
        <f t="shared" si="70"/>
        <v>-</v>
      </c>
      <c r="BG148" s="52" t="str">
        <f t="shared" si="71"/>
        <v>-</v>
      </c>
      <c r="BH148" s="35" t="str">
        <f t="shared" si="72"/>
        <v>-</v>
      </c>
    </row>
    <row r="149" spans="1:60" hidden="1" x14ac:dyDescent="0.25">
      <c r="A149" s="118"/>
      <c r="B149" s="31"/>
      <c r="C149" s="18"/>
      <c r="D149" s="18"/>
      <c r="E149" s="57"/>
      <c r="F149" s="57"/>
      <c r="G149" s="58"/>
      <c r="H149" s="261"/>
      <c r="I149" s="26"/>
      <c r="J149" s="16">
        <f t="shared" si="52"/>
        <v>0</v>
      </c>
      <c r="K149" s="16">
        <f t="shared" si="64"/>
        <v>0</v>
      </c>
      <c r="L149" s="26"/>
      <c r="M149" s="16">
        <f t="shared" si="54"/>
        <v>0</v>
      </c>
      <c r="N149" s="16">
        <f t="shared" si="55"/>
        <v>0</v>
      </c>
      <c r="O149" s="26"/>
      <c r="P149" s="16">
        <f t="shared" si="56"/>
        <v>0</v>
      </c>
      <c r="Q149" s="16">
        <f t="shared" si="57"/>
        <v>0</v>
      </c>
      <c r="R149" s="26"/>
      <c r="S149" s="16">
        <f t="shared" si="58"/>
        <v>0</v>
      </c>
      <c r="T149" s="16">
        <f t="shared" si="59"/>
        <v>0</v>
      </c>
      <c r="U149" s="26"/>
      <c r="V149" s="16">
        <f t="shared" si="60"/>
        <v>0</v>
      </c>
      <c r="W149" s="16">
        <f t="shared" si="62"/>
        <v>0</v>
      </c>
      <c r="X149" s="26"/>
      <c r="Y149" s="16">
        <f t="shared" si="61"/>
        <v>0</v>
      </c>
      <c r="Z149" s="16">
        <f t="shared" si="63"/>
        <v>0</v>
      </c>
      <c r="AA149" s="16"/>
      <c r="AB149" s="289">
        <f t="shared" si="73"/>
        <v>0</v>
      </c>
      <c r="AC149" s="289">
        <f t="shared" si="74"/>
        <v>0</v>
      </c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268"/>
      <c r="AT149" s="289"/>
      <c r="AU149" s="289"/>
      <c r="AV149" s="268"/>
      <c r="AW149" s="52">
        <f t="shared" si="75"/>
        <v>0</v>
      </c>
      <c r="AX149" s="16">
        <f t="shared" si="65"/>
        <v>0</v>
      </c>
      <c r="AY149" s="37">
        <f t="shared" si="66"/>
        <v>0</v>
      </c>
      <c r="AZ149" s="42">
        <f t="shared" si="76"/>
        <v>0</v>
      </c>
      <c r="BA149" s="37">
        <f t="shared" si="77"/>
        <v>0</v>
      </c>
      <c r="BB149" s="63">
        <f t="shared" si="67"/>
        <v>0</v>
      </c>
      <c r="BC149" s="26"/>
      <c r="BD149" s="37">
        <f t="shared" si="68"/>
        <v>0</v>
      </c>
      <c r="BE149" s="37" t="str">
        <f t="shared" si="69"/>
        <v>-</v>
      </c>
      <c r="BF149" s="37" t="str">
        <f t="shared" si="70"/>
        <v>-</v>
      </c>
      <c r="BG149" s="52" t="str">
        <f t="shared" si="71"/>
        <v>-</v>
      </c>
      <c r="BH149" s="35" t="str">
        <f t="shared" si="72"/>
        <v>-</v>
      </c>
    </row>
    <row r="150" spans="1:60" hidden="1" x14ac:dyDescent="0.25">
      <c r="A150" s="118"/>
      <c r="B150" s="31"/>
      <c r="C150" s="18"/>
      <c r="D150" s="18"/>
      <c r="E150" s="57"/>
      <c r="F150" s="57"/>
      <c r="G150" s="58"/>
      <c r="H150" s="261"/>
      <c r="I150" s="26"/>
      <c r="J150" s="16">
        <f t="shared" si="52"/>
        <v>0</v>
      </c>
      <c r="K150" s="16">
        <f t="shared" si="64"/>
        <v>0</v>
      </c>
      <c r="L150" s="26"/>
      <c r="M150" s="16">
        <f t="shared" si="54"/>
        <v>0</v>
      </c>
      <c r="N150" s="16">
        <f t="shared" si="55"/>
        <v>0</v>
      </c>
      <c r="O150" s="26"/>
      <c r="P150" s="16">
        <f t="shared" si="56"/>
        <v>0</v>
      </c>
      <c r="Q150" s="16">
        <f t="shared" si="57"/>
        <v>0</v>
      </c>
      <c r="R150" s="26"/>
      <c r="S150" s="16">
        <f t="shared" si="58"/>
        <v>0</v>
      </c>
      <c r="T150" s="16">
        <f t="shared" si="59"/>
        <v>0</v>
      </c>
      <c r="U150" s="26"/>
      <c r="V150" s="16">
        <f t="shared" si="60"/>
        <v>0</v>
      </c>
      <c r="W150" s="16">
        <f t="shared" si="62"/>
        <v>0</v>
      </c>
      <c r="X150" s="26"/>
      <c r="Y150" s="16">
        <f t="shared" si="61"/>
        <v>0</v>
      </c>
      <c r="Z150" s="16">
        <f t="shared" si="63"/>
        <v>0</v>
      </c>
      <c r="AA150" s="16"/>
      <c r="AB150" s="289">
        <f t="shared" si="73"/>
        <v>0</v>
      </c>
      <c r="AC150" s="289">
        <f t="shared" si="74"/>
        <v>0</v>
      </c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268"/>
      <c r="AT150" s="289"/>
      <c r="AU150" s="289"/>
      <c r="AV150" s="268"/>
      <c r="AW150" s="52">
        <f t="shared" si="75"/>
        <v>0</v>
      </c>
      <c r="AX150" s="16">
        <f t="shared" si="65"/>
        <v>0</v>
      </c>
      <c r="AY150" s="37">
        <f t="shared" si="66"/>
        <v>0</v>
      </c>
      <c r="AZ150" s="42">
        <f t="shared" si="76"/>
        <v>0</v>
      </c>
      <c r="BA150" s="37">
        <f t="shared" si="77"/>
        <v>0</v>
      </c>
      <c r="BB150" s="63">
        <f t="shared" si="67"/>
        <v>0</v>
      </c>
      <c r="BC150" s="26"/>
      <c r="BD150" s="37">
        <f t="shared" si="68"/>
        <v>0</v>
      </c>
      <c r="BE150" s="37" t="str">
        <f t="shared" si="69"/>
        <v>-</v>
      </c>
      <c r="BF150" s="37" t="str">
        <f t="shared" si="70"/>
        <v>-</v>
      </c>
      <c r="BG150" s="52" t="str">
        <f t="shared" si="71"/>
        <v>-</v>
      </c>
      <c r="BH150" s="35" t="str">
        <f t="shared" si="72"/>
        <v>-</v>
      </c>
    </row>
    <row r="151" spans="1:60" hidden="1" x14ac:dyDescent="0.25">
      <c r="A151" s="118"/>
      <c r="B151" s="32"/>
      <c r="C151" s="18"/>
      <c r="D151" s="18"/>
      <c r="E151" s="57"/>
      <c r="F151" s="57"/>
      <c r="G151" s="58"/>
      <c r="H151" s="261"/>
      <c r="I151" s="26"/>
      <c r="J151" s="16">
        <f t="shared" si="52"/>
        <v>0</v>
      </c>
      <c r="K151" s="16">
        <f t="shared" si="64"/>
        <v>0</v>
      </c>
      <c r="L151" s="26"/>
      <c r="M151" s="16">
        <f t="shared" si="54"/>
        <v>0</v>
      </c>
      <c r="N151" s="16">
        <f t="shared" si="55"/>
        <v>0</v>
      </c>
      <c r="O151" s="26"/>
      <c r="P151" s="16">
        <f t="shared" si="56"/>
        <v>0</v>
      </c>
      <c r="Q151" s="16">
        <f t="shared" si="57"/>
        <v>0</v>
      </c>
      <c r="R151" s="26"/>
      <c r="S151" s="16">
        <f t="shared" si="58"/>
        <v>0</v>
      </c>
      <c r="T151" s="16">
        <f t="shared" si="59"/>
        <v>0</v>
      </c>
      <c r="U151" s="26"/>
      <c r="V151" s="16">
        <f t="shared" si="60"/>
        <v>0</v>
      </c>
      <c r="W151" s="16">
        <f t="shared" si="62"/>
        <v>0</v>
      </c>
      <c r="X151" s="26"/>
      <c r="Y151" s="16">
        <f t="shared" si="61"/>
        <v>0</v>
      </c>
      <c r="Z151" s="16">
        <f t="shared" si="63"/>
        <v>0</v>
      </c>
      <c r="AA151" s="16"/>
      <c r="AB151" s="289">
        <f t="shared" si="73"/>
        <v>0</v>
      </c>
      <c r="AC151" s="289">
        <f t="shared" si="74"/>
        <v>0</v>
      </c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268"/>
      <c r="AT151" s="289"/>
      <c r="AU151" s="289"/>
      <c r="AV151" s="268"/>
      <c r="AW151" s="52">
        <f t="shared" si="75"/>
        <v>0</v>
      </c>
      <c r="AX151" s="16">
        <f t="shared" si="65"/>
        <v>0</v>
      </c>
      <c r="AY151" s="37">
        <f t="shared" si="66"/>
        <v>0</v>
      </c>
      <c r="AZ151" s="42">
        <f t="shared" si="76"/>
        <v>0</v>
      </c>
      <c r="BA151" s="37">
        <f t="shared" si="77"/>
        <v>0</v>
      </c>
      <c r="BB151" s="63">
        <f t="shared" si="67"/>
        <v>0</v>
      </c>
      <c r="BC151" s="26"/>
      <c r="BD151" s="37">
        <f t="shared" si="68"/>
        <v>0</v>
      </c>
      <c r="BE151" s="37" t="str">
        <f t="shared" si="69"/>
        <v>-</v>
      </c>
      <c r="BF151" s="37" t="str">
        <f t="shared" si="70"/>
        <v>-</v>
      </c>
      <c r="BG151" s="52" t="str">
        <f t="shared" si="71"/>
        <v>-</v>
      </c>
      <c r="BH151" s="35" t="str">
        <f t="shared" si="72"/>
        <v>-</v>
      </c>
    </row>
    <row r="152" spans="1:60" hidden="1" x14ac:dyDescent="0.25">
      <c r="A152" s="118"/>
      <c r="B152" s="31"/>
      <c r="C152" s="18"/>
      <c r="D152" s="18"/>
      <c r="E152" s="57"/>
      <c r="F152" s="57"/>
      <c r="G152" s="58"/>
      <c r="H152" s="261"/>
      <c r="I152" s="26"/>
      <c r="J152" s="16">
        <f t="shared" si="52"/>
        <v>0</v>
      </c>
      <c r="K152" s="16">
        <f t="shared" si="64"/>
        <v>0</v>
      </c>
      <c r="L152" s="26"/>
      <c r="M152" s="16">
        <f t="shared" si="54"/>
        <v>0</v>
      </c>
      <c r="N152" s="16">
        <f t="shared" si="55"/>
        <v>0</v>
      </c>
      <c r="O152" s="26"/>
      <c r="P152" s="16">
        <f t="shared" si="56"/>
        <v>0</v>
      </c>
      <c r="Q152" s="16">
        <f t="shared" si="57"/>
        <v>0</v>
      </c>
      <c r="R152" s="26"/>
      <c r="S152" s="16">
        <f t="shared" si="58"/>
        <v>0</v>
      </c>
      <c r="T152" s="16">
        <f t="shared" si="59"/>
        <v>0</v>
      </c>
      <c r="U152" s="26"/>
      <c r="V152" s="16">
        <f t="shared" si="60"/>
        <v>0</v>
      </c>
      <c r="W152" s="16">
        <f t="shared" si="62"/>
        <v>0</v>
      </c>
      <c r="X152" s="26"/>
      <c r="Y152" s="16">
        <f t="shared" si="61"/>
        <v>0</v>
      </c>
      <c r="Z152" s="16">
        <f t="shared" si="63"/>
        <v>0</v>
      </c>
      <c r="AA152" s="16"/>
      <c r="AB152" s="289">
        <f t="shared" si="73"/>
        <v>0</v>
      </c>
      <c r="AC152" s="289">
        <f t="shared" si="74"/>
        <v>0</v>
      </c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268"/>
      <c r="AT152" s="289"/>
      <c r="AU152" s="289"/>
      <c r="AV152" s="268"/>
      <c r="AW152" s="52">
        <f t="shared" si="75"/>
        <v>0</v>
      </c>
      <c r="AX152" s="16">
        <f t="shared" si="65"/>
        <v>0</v>
      </c>
      <c r="AY152" s="37">
        <f t="shared" si="66"/>
        <v>0</v>
      </c>
      <c r="AZ152" s="42">
        <f t="shared" si="76"/>
        <v>0</v>
      </c>
      <c r="BA152" s="37">
        <f t="shared" si="77"/>
        <v>0</v>
      </c>
      <c r="BB152" s="63">
        <f t="shared" si="67"/>
        <v>0</v>
      </c>
      <c r="BC152" s="26"/>
      <c r="BD152" s="37">
        <f t="shared" si="68"/>
        <v>0</v>
      </c>
      <c r="BE152" s="37" t="str">
        <f t="shared" si="69"/>
        <v>-</v>
      </c>
      <c r="BF152" s="37" t="str">
        <f t="shared" si="70"/>
        <v>-</v>
      </c>
      <c r="BG152" s="52" t="str">
        <f t="shared" si="71"/>
        <v>-</v>
      </c>
      <c r="BH152" s="35" t="str">
        <f t="shared" si="72"/>
        <v>-</v>
      </c>
    </row>
    <row r="153" spans="1:60" hidden="1" x14ac:dyDescent="0.25">
      <c r="A153" s="118"/>
      <c r="B153" s="31"/>
      <c r="C153" s="18"/>
      <c r="D153" s="18"/>
      <c r="E153" s="57"/>
      <c r="F153" s="57"/>
      <c r="G153" s="58"/>
      <c r="H153" s="261"/>
      <c r="I153" s="26"/>
      <c r="J153" s="16">
        <f t="shared" si="52"/>
        <v>0</v>
      </c>
      <c r="K153" s="16">
        <f t="shared" si="64"/>
        <v>0</v>
      </c>
      <c r="L153" s="26"/>
      <c r="M153" s="16">
        <f t="shared" si="54"/>
        <v>0</v>
      </c>
      <c r="N153" s="16">
        <f t="shared" si="55"/>
        <v>0</v>
      </c>
      <c r="O153" s="26"/>
      <c r="P153" s="16">
        <f t="shared" si="56"/>
        <v>0</v>
      </c>
      <c r="Q153" s="16">
        <f t="shared" si="57"/>
        <v>0</v>
      </c>
      <c r="R153" s="26"/>
      <c r="S153" s="16">
        <f t="shared" si="58"/>
        <v>0</v>
      </c>
      <c r="T153" s="16">
        <f t="shared" si="59"/>
        <v>0</v>
      </c>
      <c r="U153" s="26"/>
      <c r="V153" s="16">
        <f t="shared" si="60"/>
        <v>0</v>
      </c>
      <c r="W153" s="16">
        <f t="shared" si="62"/>
        <v>0</v>
      </c>
      <c r="X153" s="26"/>
      <c r="Y153" s="16">
        <f t="shared" si="61"/>
        <v>0</v>
      </c>
      <c r="Z153" s="16">
        <f t="shared" si="63"/>
        <v>0</v>
      </c>
      <c r="AA153" s="16"/>
      <c r="AB153" s="289">
        <f t="shared" si="73"/>
        <v>0</v>
      </c>
      <c r="AC153" s="289">
        <f t="shared" si="74"/>
        <v>0</v>
      </c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268"/>
      <c r="AT153" s="289"/>
      <c r="AU153" s="289"/>
      <c r="AV153" s="268"/>
      <c r="AW153" s="52">
        <f t="shared" si="75"/>
        <v>0</v>
      </c>
      <c r="AX153" s="16">
        <f t="shared" si="65"/>
        <v>0</v>
      </c>
      <c r="AY153" s="37">
        <f t="shared" si="66"/>
        <v>0</v>
      </c>
      <c r="AZ153" s="42">
        <f t="shared" si="76"/>
        <v>0</v>
      </c>
      <c r="BA153" s="37">
        <f t="shared" si="77"/>
        <v>0</v>
      </c>
      <c r="BB153" s="63">
        <f t="shared" si="67"/>
        <v>0</v>
      </c>
      <c r="BC153" s="26"/>
      <c r="BD153" s="37">
        <f t="shared" si="68"/>
        <v>0</v>
      </c>
      <c r="BE153" s="37" t="str">
        <f t="shared" si="69"/>
        <v>-</v>
      </c>
      <c r="BF153" s="37" t="str">
        <f t="shared" si="70"/>
        <v>-</v>
      </c>
      <c r="BG153" s="52" t="str">
        <f t="shared" si="71"/>
        <v>-</v>
      </c>
      <c r="BH153" s="35" t="str">
        <f t="shared" si="72"/>
        <v>-</v>
      </c>
    </row>
    <row r="154" spans="1:60" hidden="1" x14ac:dyDescent="0.25">
      <c r="A154" s="118"/>
      <c r="B154" s="31"/>
      <c r="C154" s="27"/>
      <c r="D154" s="27"/>
      <c r="E154" s="57"/>
      <c r="F154" s="57"/>
      <c r="G154" s="58"/>
      <c r="H154" s="261"/>
      <c r="I154" s="26"/>
      <c r="J154" s="16">
        <f t="shared" si="52"/>
        <v>0</v>
      </c>
      <c r="K154" s="16">
        <f t="shared" si="64"/>
        <v>0</v>
      </c>
      <c r="L154" s="26"/>
      <c r="M154" s="16">
        <f t="shared" si="54"/>
        <v>0</v>
      </c>
      <c r="N154" s="16">
        <f t="shared" si="55"/>
        <v>0</v>
      </c>
      <c r="O154" s="26"/>
      <c r="P154" s="16">
        <f t="shared" si="56"/>
        <v>0</v>
      </c>
      <c r="Q154" s="16">
        <f t="shared" si="57"/>
        <v>0</v>
      </c>
      <c r="R154" s="26"/>
      <c r="S154" s="16">
        <f t="shared" si="58"/>
        <v>0</v>
      </c>
      <c r="T154" s="16">
        <f t="shared" si="59"/>
        <v>0</v>
      </c>
      <c r="U154" s="26"/>
      <c r="V154" s="16">
        <f t="shared" si="60"/>
        <v>0</v>
      </c>
      <c r="W154" s="16">
        <f t="shared" si="62"/>
        <v>0</v>
      </c>
      <c r="X154" s="26"/>
      <c r="Y154" s="16">
        <f t="shared" si="61"/>
        <v>0</v>
      </c>
      <c r="Z154" s="16">
        <f t="shared" si="63"/>
        <v>0</v>
      </c>
      <c r="AA154" s="16"/>
      <c r="AB154" s="289">
        <f t="shared" si="73"/>
        <v>0</v>
      </c>
      <c r="AC154" s="289">
        <f t="shared" si="74"/>
        <v>0</v>
      </c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268"/>
      <c r="AT154" s="289"/>
      <c r="AU154" s="289"/>
      <c r="AV154" s="268"/>
      <c r="AW154" s="52">
        <f t="shared" si="75"/>
        <v>0</v>
      </c>
      <c r="AX154" s="16">
        <f t="shared" si="65"/>
        <v>0</v>
      </c>
      <c r="AY154" s="37">
        <f t="shared" si="66"/>
        <v>0</v>
      </c>
      <c r="AZ154" s="42">
        <f t="shared" si="76"/>
        <v>0</v>
      </c>
      <c r="BA154" s="37">
        <f t="shared" si="77"/>
        <v>0</v>
      </c>
      <c r="BB154" s="63">
        <f t="shared" si="67"/>
        <v>0</v>
      </c>
      <c r="BC154" s="26"/>
      <c r="BD154" s="37">
        <f t="shared" si="68"/>
        <v>0</v>
      </c>
      <c r="BE154" s="37" t="str">
        <f t="shared" si="69"/>
        <v>-</v>
      </c>
      <c r="BF154" s="37" t="str">
        <f t="shared" si="70"/>
        <v>-</v>
      </c>
      <c r="BG154" s="52" t="str">
        <f t="shared" si="71"/>
        <v>-</v>
      </c>
      <c r="BH154" s="35" t="str">
        <f t="shared" si="72"/>
        <v>-</v>
      </c>
    </row>
    <row r="155" spans="1:60" hidden="1" x14ac:dyDescent="0.25">
      <c r="A155" s="118"/>
      <c r="B155" s="31"/>
      <c r="C155" s="18"/>
      <c r="D155" s="18"/>
      <c r="E155" s="57"/>
      <c r="F155" s="57"/>
      <c r="G155" s="58"/>
      <c r="H155" s="261"/>
      <c r="I155" s="26"/>
      <c r="J155" s="16">
        <f t="shared" si="52"/>
        <v>0</v>
      </c>
      <c r="K155" s="16">
        <f t="shared" si="64"/>
        <v>0</v>
      </c>
      <c r="L155" s="26"/>
      <c r="M155" s="16">
        <f t="shared" si="54"/>
        <v>0</v>
      </c>
      <c r="N155" s="16">
        <f t="shared" si="55"/>
        <v>0</v>
      </c>
      <c r="O155" s="26"/>
      <c r="P155" s="16">
        <f t="shared" si="56"/>
        <v>0</v>
      </c>
      <c r="Q155" s="16">
        <f t="shared" si="57"/>
        <v>0</v>
      </c>
      <c r="R155" s="26"/>
      <c r="S155" s="16">
        <f t="shared" si="58"/>
        <v>0</v>
      </c>
      <c r="T155" s="16">
        <f t="shared" si="59"/>
        <v>0</v>
      </c>
      <c r="U155" s="26"/>
      <c r="V155" s="16">
        <f t="shared" si="60"/>
        <v>0</v>
      </c>
      <c r="W155" s="16">
        <f t="shared" si="62"/>
        <v>0</v>
      </c>
      <c r="X155" s="26"/>
      <c r="Y155" s="16">
        <f t="shared" si="61"/>
        <v>0</v>
      </c>
      <c r="Z155" s="16">
        <f t="shared" si="63"/>
        <v>0</v>
      </c>
      <c r="AA155" s="16"/>
      <c r="AB155" s="289">
        <f t="shared" si="73"/>
        <v>0</v>
      </c>
      <c r="AC155" s="289">
        <f t="shared" si="74"/>
        <v>0</v>
      </c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268"/>
      <c r="AT155" s="289"/>
      <c r="AU155" s="289"/>
      <c r="AV155" s="268"/>
      <c r="AW155" s="52">
        <f t="shared" si="75"/>
        <v>0</v>
      </c>
      <c r="AX155" s="16">
        <f t="shared" si="65"/>
        <v>0</v>
      </c>
      <c r="AY155" s="37">
        <f t="shared" si="66"/>
        <v>0</v>
      </c>
      <c r="AZ155" s="42">
        <f t="shared" si="76"/>
        <v>0</v>
      </c>
      <c r="BA155" s="37">
        <f t="shared" si="77"/>
        <v>0</v>
      </c>
      <c r="BB155" s="63">
        <f t="shared" si="67"/>
        <v>0</v>
      </c>
      <c r="BC155" s="26"/>
      <c r="BD155" s="37">
        <f t="shared" si="68"/>
        <v>0</v>
      </c>
      <c r="BE155" s="37" t="str">
        <f t="shared" si="69"/>
        <v>-</v>
      </c>
      <c r="BF155" s="37" t="str">
        <f t="shared" si="70"/>
        <v>-</v>
      </c>
      <c r="BG155" s="52" t="str">
        <f t="shared" si="71"/>
        <v>-</v>
      </c>
      <c r="BH155" s="35" t="str">
        <f t="shared" si="72"/>
        <v>-</v>
      </c>
    </row>
    <row r="156" spans="1:60" hidden="1" x14ac:dyDescent="0.25">
      <c r="A156" s="118"/>
      <c r="B156" s="31"/>
      <c r="C156" s="18"/>
      <c r="D156" s="18"/>
      <c r="E156" s="57"/>
      <c r="F156" s="57"/>
      <c r="G156" s="58"/>
      <c r="H156" s="261"/>
      <c r="I156" s="26"/>
      <c r="J156" s="16">
        <f t="shared" si="52"/>
        <v>0</v>
      </c>
      <c r="K156" s="16">
        <f t="shared" si="64"/>
        <v>0</v>
      </c>
      <c r="L156" s="26"/>
      <c r="M156" s="16">
        <f t="shared" si="54"/>
        <v>0</v>
      </c>
      <c r="N156" s="16">
        <f t="shared" si="55"/>
        <v>0</v>
      </c>
      <c r="O156" s="26"/>
      <c r="P156" s="16">
        <f t="shared" si="56"/>
        <v>0</v>
      </c>
      <c r="Q156" s="16">
        <f t="shared" si="57"/>
        <v>0</v>
      </c>
      <c r="R156" s="26"/>
      <c r="S156" s="16">
        <f t="shared" si="58"/>
        <v>0</v>
      </c>
      <c r="T156" s="16">
        <f t="shared" si="59"/>
        <v>0</v>
      </c>
      <c r="U156" s="26"/>
      <c r="V156" s="16">
        <f t="shared" si="60"/>
        <v>0</v>
      </c>
      <c r="W156" s="16">
        <f t="shared" si="62"/>
        <v>0</v>
      </c>
      <c r="X156" s="26"/>
      <c r="Y156" s="16">
        <f t="shared" si="61"/>
        <v>0</v>
      </c>
      <c r="Z156" s="16">
        <f t="shared" si="63"/>
        <v>0</v>
      </c>
      <c r="AA156" s="16"/>
      <c r="AB156" s="289">
        <f t="shared" si="73"/>
        <v>0</v>
      </c>
      <c r="AC156" s="289">
        <f t="shared" si="74"/>
        <v>0</v>
      </c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268"/>
      <c r="AT156" s="289"/>
      <c r="AU156" s="289"/>
      <c r="AV156" s="268"/>
      <c r="AW156" s="52">
        <f t="shared" si="75"/>
        <v>0</v>
      </c>
      <c r="AX156" s="16">
        <f t="shared" si="65"/>
        <v>0</v>
      </c>
      <c r="AY156" s="37">
        <f t="shared" si="66"/>
        <v>0</v>
      </c>
      <c r="AZ156" s="42">
        <f t="shared" si="76"/>
        <v>0</v>
      </c>
      <c r="BA156" s="37">
        <f t="shared" si="77"/>
        <v>0</v>
      </c>
      <c r="BB156" s="63">
        <f t="shared" si="67"/>
        <v>0</v>
      </c>
      <c r="BC156" s="26"/>
      <c r="BD156" s="37">
        <f t="shared" si="68"/>
        <v>0</v>
      </c>
      <c r="BE156" s="37" t="str">
        <f t="shared" si="69"/>
        <v>-</v>
      </c>
      <c r="BF156" s="37" t="str">
        <f t="shared" si="70"/>
        <v>-</v>
      </c>
      <c r="BG156" s="52" t="str">
        <f t="shared" si="71"/>
        <v>-</v>
      </c>
      <c r="BH156" s="35" t="str">
        <f t="shared" si="72"/>
        <v>-</v>
      </c>
    </row>
    <row r="157" spans="1:60" hidden="1" x14ac:dyDescent="0.25">
      <c r="A157" s="118"/>
      <c r="B157" s="31"/>
      <c r="C157" s="27"/>
      <c r="D157" s="27"/>
      <c r="E157" s="57"/>
      <c r="F157" s="57"/>
      <c r="G157" s="58"/>
      <c r="H157" s="261"/>
      <c r="I157" s="26"/>
      <c r="J157" s="16">
        <f t="shared" si="52"/>
        <v>0</v>
      </c>
      <c r="K157" s="16">
        <f t="shared" si="64"/>
        <v>0</v>
      </c>
      <c r="L157" s="26"/>
      <c r="M157" s="16">
        <f t="shared" si="54"/>
        <v>0</v>
      </c>
      <c r="N157" s="16">
        <f t="shared" si="55"/>
        <v>0</v>
      </c>
      <c r="O157" s="26"/>
      <c r="P157" s="16">
        <f t="shared" si="56"/>
        <v>0</v>
      </c>
      <c r="Q157" s="16">
        <f t="shared" si="57"/>
        <v>0</v>
      </c>
      <c r="R157" s="26"/>
      <c r="S157" s="16">
        <f t="shared" si="58"/>
        <v>0</v>
      </c>
      <c r="T157" s="16">
        <f t="shared" si="59"/>
        <v>0</v>
      </c>
      <c r="U157" s="26"/>
      <c r="V157" s="16">
        <f t="shared" si="60"/>
        <v>0</v>
      </c>
      <c r="W157" s="16">
        <f t="shared" si="62"/>
        <v>0</v>
      </c>
      <c r="X157" s="26"/>
      <c r="Y157" s="16">
        <f t="shared" si="61"/>
        <v>0</v>
      </c>
      <c r="Z157" s="16">
        <f t="shared" si="63"/>
        <v>0</v>
      </c>
      <c r="AA157" s="16"/>
      <c r="AB157" s="289">
        <f t="shared" si="73"/>
        <v>0</v>
      </c>
      <c r="AC157" s="289">
        <f t="shared" si="74"/>
        <v>0</v>
      </c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268"/>
      <c r="AT157" s="289"/>
      <c r="AU157" s="289"/>
      <c r="AV157" s="268"/>
      <c r="AW157" s="52">
        <f t="shared" si="75"/>
        <v>0</v>
      </c>
      <c r="AX157" s="16">
        <f t="shared" si="65"/>
        <v>0</v>
      </c>
      <c r="AY157" s="37">
        <f t="shared" si="66"/>
        <v>0</v>
      </c>
      <c r="AZ157" s="42">
        <f t="shared" si="76"/>
        <v>0</v>
      </c>
      <c r="BA157" s="37">
        <f t="shared" si="77"/>
        <v>0</v>
      </c>
      <c r="BB157" s="63">
        <f t="shared" si="67"/>
        <v>0</v>
      </c>
      <c r="BC157" s="26"/>
      <c r="BD157" s="37">
        <f t="shared" si="68"/>
        <v>0</v>
      </c>
      <c r="BE157" s="37" t="str">
        <f t="shared" si="69"/>
        <v>-</v>
      </c>
      <c r="BF157" s="37" t="str">
        <f t="shared" si="70"/>
        <v>-</v>
      </c>
      <c r="BG157" s="52" t="str">
        <f t="shared" si="71"/>
        <v>-</v>
      </c>
      <c r="BH157" s="35" t="str">
        <f t="shared" si="72"/>
        <v>-</v>
      </c>
    </row>
    <row r="158" spans="1:60" hidden="1" x14ac:dyDescent="0.25">
      <c r="A158" s="118"/>
      <c r="B158" s="31"/>
      <c r="C158" s="18"/>
      <c r="D158" s="18"/>
      <c r="E158" s="57"/>
      <c r="F158" s="57"/>
      <c r="G158" s="58"/>
      <c r="H158" s="261"/>
      <c r="I158" s="26"/>
      <c r="J158" s="16">
        <f t="shared" si="52"/>
        <v>0</v>
      </c>
      <c r="K158" s="16">
        <f t="shared" si="64"/>
        <v>0</v>
      </c>
      <c r="L158" s="26"/>
      <c r="M158" s="16">
        <f t="shared" si="54"/>
        <v>0</v>
      </c>
      <c r="N158" s="16">
        <f t="shared" si="55"/>
        <v>0</v>
      </c>
      <c r="O158" s="26"/>
      <c r="P158" s="16">
        <f t="shared" si="56"/>
        <v>0</v>
      </c>
      <c r="Q158" s="16">
        <f t="shared" si="57"/>
        <v>0</v>
      </c>
      <c r="R158" s="26"/>
      <c r="S158" s="16">
        <f t="shared" si="58"/>
        <v>0</v>
      </c>
      <c r="T158" s="16">
        <f t="shared" si="59"/>
        <v>0</v>
      </c>
      <c r="U158" s="26"/>
      <c r="V158" s="16">
        <f t="shared" si="60"/>
        <v>0</v>
      </c>
      <c r="W158" s="16">
        <f t="shared" si="62"/>
        <v>0</v>
      </c>
      <c r="X158" s="26"/>
      <c r="Y158" s="16">
        <f t="shared" si="61"/>
        <v>0</v>
      </c>
      <c r="Z158" s="16">
        <f t="shared" si="63"/>
        <v>0</v>
      </c>
      <c r="AA158" s="16"/>
      <c r="AB158" s="289">
        <f t="shared" si="73"/>
        <v>0</v>
      </c>
      <c r="AC158" s="289">
        <f t="shared" si="74"/>
        <v>0</v>
      </c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268"/>
      <c r="AT158" s="289"/>
      <c r="AU158" s="289"/>
      <c r="AV158" s="268"/>
      <c r="AW158" s="52">
        <f t="shared" si="75"/>
        <v>0</v>
      </c>
      <c r="AX158" s="16">
        <f t="shared" si="65"/>
        <v>0</v>
      </c>
      <c r="AY158" s="37">
        <f t="shared" si="66"/>
        <v>0</v>
      </c>
      <c r="AZ158" s="42">
        <f t="shared" si="76"/>
        <v>0</v>
      </c>
      <c r="BA158" s="37">
        <f t="shared" si="77"/>
        <v>0</v>
      </c>
      <c r="BB158" s="63">
        <f t="shared" si="67"/>
        <v>0</v>
      </c>
      <c r="BC158" s="26"/>
      <c r="BD158" s="37">
        <f t="shared" si="68"/>
        <v>0</v>
      </c>
      <c r="BE158" s="37" t="str">
        <f t="shared" si="69"/>
        <v>-</v>
      </c>
      <c r="BF158" s="37" t="str">
        <f t="shared" si="70"/>
        <v>-</v>
      </c>
      <c r="BG158" s="52" t="str">
        <f t="shared" si="71"/>
        <v>-</v>
      </c>
      <c r="BH158" s="35" t="str">
        <f t="shared" si="72"/>
        <v>-</v>
      </c>
    </row>
    <row r="159" spans="1:60" hidden="1" x14ac:dyDescent="0.25">
      <c r="A159" s="118"/>
      <c r="B159" s="31"/>
      <c r="C159" s="18"/>
      <c r="D159" s="18"/>
      <c r="E159" s="57"/>
      <c r="F159" s="57"/>
      <c r="G159" s="58"/>
      <c r="H159" s="261"/>
      <c r="I159" s="26"/>
      <c r="J159" s="16">
        <f t="shared" si="52"/>
        <v>0</v>
      </c>
      <c r="K159" s="16">
        <f t="shared" si="64"/>
        <v>0</v>
      </c>
      <c r="L159" s="26"/>
      <c r="M159" s="16">
        <f t="shared" si="54"/>
        <v>0</v>
      </c>
      <c r="N159" s="16">
        <f t="shared" si="55"/>
        <v>0</v>
      </c>
      <c r="O159" s="26"/>
      <c r="P159" s="16">
        <f t="shared" si="56"/>
        <v>0</v>
      </c>
      <c r="Q159" s="16">
        <f t="shared" si="57"/>
        <v>0</v>
      </c>
      <c r="R159" s="26"/>
      <c r="S159" s="16">
        <f t="shared" si="58"/>
        <v>0</v>
      </c>
      <c r="T159" s="16">
        <f t="shared" si="59"/>
        <v>0</v>
      </c>
      <c r="U159" s="26"/>
      <c r="V159" s="16">
        <f t="shared" si="60"/>
        <v>0</v>
      </c>
      <c r="W159" s="16">
        <f t="shared" si="62"/>
        <v>0</v>
      </c>
      <c r="X159" s="26"/>
      <c r="Y159" s="16">
        <f t="shared" si="61"/>
        <v>0</v>
      </c>
      <c r="Z159" s="16">
        <f t="shared" si="63"/>
        <v>0</v>
      </c>
      <c r="AA159" s="16"/>
      <c r="AB159" s="289">
        <f t="shared" si="73"/>
        <v>0</v>
      </c>
      <c r="AC159" s="289">
        <f t="shared" si="74"/>
        <v>0</v>
      </c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268"/>
      <c r="AT159" s="289"/>
      <c r="AU159" s="289"/>
      <c r="AV159" s="268"/>
      <c r="AW159" s="52">
        <f t="shared" si="75"/>
        <v>0</v>
      </c>
      <c r="AX159" s="16">
        <f t="shared" si="65"/>
        <v>0</v>
      </c>
      <c r="AY159" s="37">
        <f t="shared" si="66"/>
        <v>0</v>
      </c>
      <c r="AZ159" s="42">
        <f t="shared" si="76"/>
        <v>0</v>
      </c>
      <c r="BA159" s="37">
        <f t="shared" si="77"/>
        <v>0</v>
      </c>
      <c r="BB159" s="63">
        <f t="shared" si="67"/>
        <v>0</v>
      </c>
      <c r="BC159" s="26"/>
      <c r="BD159" s="37">
        <f t="shared" si="68"/>
        <v>0</v>
      </c>
      <c r="BE159" s="37" t="str">
        <f t="shared" si="69"/>
        <v>-</v>
      </c>
      <c r="BF159" s="37" t="str">
        <f t="shared" si="70"/>
        <v>-</v>
      </c>
      <c r="BG159" s="52" t="str">
        <f t="shared" si="71"/>
        <v>-</v>
      </c>
      <c r="BH159" s="35" t="str">
        <f t="shared" si="72"/>
        <v>-</v>
      </c>
    </row>
    <row r="160" spans="1:60" hidden="1" x14ac:dyDescent="0.25">
      <c r="A160" s="118"/>
      <c r="B160" s="31"/>
      <c r="C160" s="18"/>
      <c r="D160" s="18"/>
      <c r="E160" s="57"/>
      <c r="F160" s="57"/>
      <c r="G160" s="58"/>
      <c r="H160" s="261"/>
      <c r="I160" s="26"/>
      <c r="J160" s="16">
        <f t="shared" si="52"/>
        <v>0</v>
      </c>
      <c r="K160" s="16">
        <f t="shared" si="64"/>
        <v>0</v>
      </c>
      <c r="L160" s="26"/>
      <c r="M160" s="16">
        <f t="shared" si="54"/>
        <v>0</v>
      </c>
      <c r="N160" s="16">
        <f t="shared" si="55"/>
        <v>0</v>
      </c>
      <c r="O160" s="26"/>
      <c r="P160" s="16">
        <f t="shared" si="56"/>
        <v>0</v>
      </c>
      <c r="Q160" s="16">
        <f t="shared" si="57"/>
        <v>0</v>
      </c>
      <c r="R160" s="26"/>
      <c r="S160" s="16">
        <f t="shared" si="58"/>
        <v>0</v>
      </c>
      <c r="T160" s="16">
        <f t="shared" si="59"/>
        <v>0</v>
      </c>
      <c r="U160" s="26"/>
      <c r="V160" s="16">
        <f t="shared" si="60"/>
        <v>0</v>
      </c>
      <c r="W160" s="16">
        <f t="shared" si="62"/>
        <v>0</v>
      </c>
      <c r="X160" s="26"/>
      <c r="Y160" s="16">
        <f t="shared" si="61"/>
        <v>0</v>
      </c>
      <c r="Z160" s="16">
        <f t="shared" si="63"/>
        <v>0</v>
      </c>
      <c r="AA160" s="16"/>
      <c r="AB160" s="289">
        <f t="shared" si="73"/>
        <v>0</v>
      </c>
      <c r="AC160" s="289">
        <f t="shared" si="74"/>
        <v>0</v>
      </c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268"/>
      <c r="AT160" s="289"/>
      <c r="AU160" s="289"/>
      <c r="AV160" s="268"/>
      <c r="AW160" s="52">
        <f t="shared" si="75"/>
        <v>0</v>
      </c>
      <c r="AX160" s="16">
        <f t="shared" si="65"/>
        <v>0</v>
      </c>
      <c r="AY160" s="37">
        <f t="shared" si="66"/>
        <v>0</v>
      </c>
      <c r="AZ160" s="42">
        <f t="shared" si="76"/>
        <v>0</v>
      </c>
      <c r="BA160" s="37">
        <f t="shared" si="77"/>
        <v>0</v>
      </c>
      <c r="BB160" s="63">
        <f t="shared" si="67"/>
        <v>0</v>
      </c>
      <c r="BC160" s="26"/>
      <c r="BD160" s="37">
        <f t="shared" si="68"/>
        <v>0</v>
      </c>
      <c r="BE160" s="37" t="str">
        <f t="shared" si="69"/>
        <v>-</v>
      </c>
      <c r="BF160" s="37" t="str">
        <f t="shared" si="70"/>
        <v>-</v>
      </c>
      <c r="BG160" s="52" t="str">
        <f t="shared" si="71"/>
        <v>-</v>
      </c>
      <c r="BH160" s="35" t="str">
        <f t="shared" si="72"/>
        <v>-</v>
      </c>
    </row>
    <row r="161" spans="1:60" hidden="1" x14ac:dyDescent="0.25">
      <c r="A161" s="118"/>
      <c r="B161" s="31"/>
      <c r="C161" s="18"/>
      <c r="D161" s="18"/>
      <c r="E161" s="57"/>
      <c r="F161" s="57"/>
      <c r="G161" s="58"/>
      <c r="H161" s="261"/>
      <c r="I161" s="26"/>
      <c r="J161" s="16">
        <f t="shared" si="52"/>
        <v>0</v>
      </c>
      <c r="K161" s="16">
        <f t="shared" si="64"/>
        <v>0</v>
      </c>
      <c r="L161" s="26"/>
      <c r="M161" s="16">
        <f t="shared" si="54"/>
        <v>0</v>
      </c>
      <c r="N161" s="16">
        <f t="shared" si="55"/>
        <v>0</v>
      </c>
      <c r="O161" s="26"/>
      <c r="P161" s="16">
        <f t="shared" si="56"/>
        <v>0</v>
      </c>
      <c r="Q161" s="16">
        <f t="shared" si="57"/>
        <v>0</v>
      </c>
      <c r="R161" s="26"/>
      <c r="S161" s="16">
        <f t="shared" si="58"/>
        <v>0</v>
      </c>
      <c r="T161" s="16">
        <f t="shared" si="59"/>
        <v>0</v>
      </c>
      <c r="U161" s="26"/>
      <c r="V161" s="16">
        <f t="shared" si="60"/>
        <v>0</v>
      </c>
      <c r="W161" s="16">
        <f t="shared" si="62"/>
        <v>0</v>
      </c>
      <c r="X161" s="26"/>
      <c r="Y161" s="16">
        <f t="shared" si="61"/>
        <v>0</v>
      </c>
      <c r="Z161" s="16">
        <f t="shared" si="63"/>
        <v>0</v>
      </c>
      <c r="AA161" s="16"/>
      <c r="AB161" s="289">
        <f t="shared" si="73"/>
        <v>0</v>
      </c>
      <c r="AC161" s="289">
        <f t="shared" si="74"/>
        <v>0</v>
      </c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268"/>
      <c r="AT161" s="289"/>
      <c r="AU161" s="289"/>
      <c r="AV161" s="268"/>
      <c r="AW161" s="52">
        <f t="shared" si="75"/>
        <v>0</v>
      </c>
      <c r="AX161" s="16">
        <f t="shared" si="65"/>
        <v>0</v>
      </c>
      <c r="AY161" s="37">
        <f t="shared" si="66"/>
        <v>0</v>
      </c>
      <c r="AZ161" s="42">
        <f t="shared" si="76"/>
        <v>0</v>
      </c>
      <c r="BA161" s="37">
        <f t="shared" si="77"/>
        <v>0</v>
      </c>
      <c r="BB161" s="63">
        <f t="shared" si="67"/>
        <v>0</v>
      </c>
      <c r="BC161" s="26"/>
      <c r="BD161" s="37">
        <f t="shared" si="68"/>
        <v>0</v>
      </c>
      <c r="BE161" s="37" t="str">
        <f t="shared" si="69"/>
        <v>-</v>
      </c>
      <c r="BF161" s="37" t="str">
        <f t="shared" si="70"/>
        <v>-</v>
      </c>
      <c r="BG161" s="52" t="str">
        <f t="shared" si="71"/>
        <v>-</v>
      </c>
      <c r="BH161" s="35" t="str">
        <f t="shared" si="72"/>
        <v>-</v>
      </c>
    </row>
    <row r="162" spans="1:60" hidden="1" x14ac:dyDescent="0.25">
      <c r="A162" s="118"/>
      <c r="B162" s="31"/>
      <c r="C162" s="18"/>
      <c r="D162" s="18"/>
      <c r="E162" s="57"/>
      <c r="F162" s="57"/>
      <c r="G162" s="58"/>
      <c r="H162" s="261"/>
      <c r="I162" s="26"/>
      <c r="J162" s="16">
        <f t="shared" si="52"/>
        <v>0</v>
      </c>
      <c r="K162" s="16">
        <f t="shared" si="64"/>
        <v>0</v>
      </c>
      <c r="L162" s="26"/>
      <c r="M162" s="16">
        <f t="shared" si="54"/>
        <v>0</v>
      </c>
      <c r="N162" s="16">
        <f t="shared" si="55"/>
        <v>0</v>
      </c>
      <c r="O162" s="26"/>
      <c r="P162" s="16">
        <f t="shared" si="56"/>
        <v>0</v>
      </c>
      <c r="Q162" s="16">
        <f t="shared" si="57"/>
        <v>0</v>
      </c>
      <c r="R162" s="26"/>
      <c r="S162" s="16">
        <f t="shared" si="58"/>
        <v>0</v>
      </c>
      <c r="T162" s="16">
        <f t="shared" si="59"/>
        <v>0</v>
      </c>
      <c r="U162" s="26"/>
      <c r="V162" s="16">
        <f t="shared" si="60"/>
        <v>0</v>
      </c>
      <c r="W162" s="16">
        <f t="shared" si="62"/>
        <v>0</v>
      </c>
      <c r="X162" s="26"/>
      <c r="Y162" s="16">
        <f t="shared" si="61"/>
        <v>0</v>
      </c>
      <c r="Z162" s="16">
        <f t="shared" si="63"/>
        <v>0</v>
      </c>
      <c r="AA162" s="16"/>
      <c r="AB162" s="289">
        <f t="shared" si="73"/>
        <v>0</v>
      </c>
      <c r="AC162" s="289">
        <f t="shared" si="74"/>
        <v>0</v>
      </c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268"/>
      <c r="AT162" s="289"/>
      <c r="AU162" s="289"/>
      <c r="AV162" s="268"/>
      <c r="AW162" s="52">
        <f t="shared" si="75"/>
        <v>0</v>
      </c>
      <c r="AX162" s="16">
        <f t="shared" si="65"/>
        <v>0</v>
      </c>
      <c r="AY162" s="37">
        <f t="shared" si="66"/>
        <v>0</v>
      </c>
      <c r="AZ162" s="42">
        <f t="shared" si="76"/>
        <v>0</v>
      </c>
      <c r="BA162" s="37">
        <f t="shared" si="77"/>
        <v>0</v>
      </c>
      <c r="BB162" s="63">
        <f t="shared" si="67"/>
        <v>0</v>
      </c>
      <c r="BC162" s="26"/>
      <c r="BD162" s="37">
        <f t="shared" si="68"/>
        <v>0</v>
      </c>
      <c r="BE162" s="37" t="str">
        <f t="shared" si="69"/>
        <v>-</v>
      </c>
      <c r="BF162" s="37" t="str">
        <f t="shared" si="70"/>
        <v>-</v>
      </c>
      <c r="BG162" s="52" t="str">
        <f t="shared" si="71"/>
        <v>-</v>
      </c>
      <c r="BH162" s="35" t="str">
        <f t="shared" si="72"/>
        <v>-</v>
      </c>
    </row>
    <row r="163" spans="1:60" hidden="1" x14ac:dyDescent="0.25">
      <c r="A163" s="118"/>
      <c r="B163" s="31"/>
      <c r="C163" s="18"/>
      <c r="D163" s="18"/>
      <c r="E163" s="57"/>
      <c r="F163" s="57"/>
      <c r="G163" s="58"/>
      <c r="H163" s="261"/>
      <c r="I163" s="26"/>
      <c r="J163" s="16">
        <f t="shared" si="52"/>
        <v>0</v>
      </c>
      <c r="K163" s="16">
        <f t="shared" si="64"/>
        <v>0</v>
      </c>
      <c r="L163" s="26"/>
      <c r="M163" s="16">
        <f t="shared" si="54"/>
        <v>0</v>
      </c>
      <c r="N163" s="16">
        <f t="shared" si="55"/>
        <v>0</v>
      </c>
      <c r="O163" s="26"/>
      <c r="P163" s="16">
        <f t="shared" si="56"/>
        <v>0</v>
      </c>
      <c r="Q163" s="16">
        <f t="shared" si="57"/>
        <v>0</v>
      </c>
      <c r="R163" s="26"/>
      <c r="S163" s="16">
        <f t="shared" si="58"/>
        <v>0</v>
      </c>
      <c r="T163" s="16">
        <f t="shared" si="59"/>
        <v>0</v>
      </c>
      <c r="U163" s="26"/>
      <c r="V163" s="16">
        <f t="shared" si="60"/>
        <v>0</v>
      </c>
      <c r="W163" s="16">
        <f t="shared" si="62"/>
        <v>0</v>
      </c>
      <c r="X163" s="26"/>
      <c r="Y163" s="16">
        <f t="shared" si="61"/>
        <v>0</v>
      </c>
      <c r="Z163" s="16">
        <f t="shared" si="63"/>
        <v>0</v>
      </c>
      <c r="AA163" s="16"/>
      <c r="AB163" s="289">
        <f t="shared" si="73"/>
        <v>0</v>
      </c>
      <c r="AC163" s="289">
        <f t="shared" si="74"/>
        <v>0</v>
      </c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268"/>
      <c r="AT163" s="289"/>
      <c r="AU163" s="289"/>
      <c r="AV163" s="268"/>
      <c r="AW163" s="52">
        <f t="shared" si="75"/>
        <v>0</v>
      </c>
      <c r="AX163" s="16">
        <f t="shared" si="65"/>
        <v>0</v>
      </c>
      <c r="AY163" s="37">
        <f t="shared" si="66"/>
        <v>0</v>
      </c>
      <c r="AZ163" s="42">
        <f t="shared" si="76"/>
        <v>0</v>
      </c>
      <c r="BA163" s="37">
        <f t="shared" si="77"/>
        <v>0</v>
      </c>
      <c r="BB163" s="63">
        <f t="shared" si="67"/>
        <v>0</v>
      </c>
      <c r="BC163" s="26"/>
      <c r="BD163" s="37">
        <f t="shared" si="68"/>
        <v>0</v>
      </c>
      <c r="BE163" s="37" t="str">
        <f t="shared" si="69"/>
        <v>-</v>
      </c>
      <c r="BF163" s="37" t="str">
        <f t="shared" si="70"/>
        <v>-</v>
      </c>
      <c r="BG163" s="52" t="str">
        <f t="shared" si="71"/>
        <v>-</v>
      </c>
      <c r="BH163" s="35" t="str">
        <f t="shared" si="72"/>
        <v>-</v>
      </c>
    </row>
    <row r="164" spans="1:60" hidden="1" x14ac:dyDescent="0.25">
      <c r="A164" s="118"/>
      <c r="B164" s="31"/>
      <c r="C164" s="18"/>
      <c r="D164" s="18"/>
      <c r="E164" s="57"/>
      <c r="F164" s="57"/>
      <c r="G164" s="58"/>
      <c r="H164" s="261"/>
      <c r="I164" s="26"/>
      <c r="J164" s="16">
        <f t="shared" si="52"/>
        <v>0</v>
      </c>
      <c r="K164" s="16">
        <f t="shared" si="64"/>
        <v>0</v>
      </c>
      <c r="L164" s="26"/>
      <c r="M164" s="16">
        <f t="shared" si="54"/>
        <v>0</v>
      </c>
      <c r="N164" s="16">
        <f t="shared" si="55"/>
        <v>0</v>
      </c>
      <c r="O164" s="26"/>
      <c r="P164" s="16">
        <f t="shared" si="56"/>
        <v>0</v>
      </c>
      <c r="Q164" s="16">
        <f t="shared" si="57"/>
        <v>0</v>
      </c>
      <c r="R164" s="26"/>
      <c r="S164" s="16">
        <f t="shared" si="58"/>
        <v>0</v>
      </c>
      <c r="T164" s="16">
        <f t="shared" si="59"/>
        <v>0</v>
      </c>
      <c r="U164" s="26"/>
      <c r="V164" s="16">
        <f t="shared" si="60"/>
        <v>0</v>
      </c>
      <c r="W164" s="16">
        <f t="shared" si="62"/>
        <v>0</v>
      </c>
      <c r="X164" s="26"/>
      <c r="Y164" s="16">
        <f t="shared" si="61"/>
        <v>0</v>
      </c>
      <c r="Z164" s="16">
        <f t="shared" si="63"/>
        <v>0</v>
      </c>
      <c r="AA164" s="16"/>
      <c r="AB164" s="289">
        <f t="shared" si="73"/>
        <v>0</v>
      </c>
      <c r="AC164" s="289">
        <f t="shared" si="74"/>
        <v>0</v>
      </c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268"/>
      <c r="AT164" s="289"/>
      <c r="AU164" s="289"/>
      <c r="AV164" s="268"/>
      <c r="AW164" s="52">
        <f t="shared" si="75"/>
        <v>0</v>
      </c>
      <c r="AX164" s="16">
        <f t="shared" si="65"/>
        <v>0</v>
      </c>
      <c r="AY164" s="37">
        <f t="shared" si="66"/>
        <v>0</v>
      </c>
      <c r="AZ164" s="42">
        <f t="shared" si="76"/>
        <v>0</v>
      </c>
      <c r="BA164" s="37">
        <f t="shared" si="77"/>
        <v>0</v>
      </c>
      <c r="BB164" s="63">
        <f t="shared" si="67"/>
        <v>0</v>
      </c>
      <c r="BC164" s="26"/>
      <c r="BD164" s="37">
        <f t="shared" si="68"/>
        <v>0</v>
      </c>
      <c r="BE164" s="37" t="str">
        <f t="shared" si="69"/>
        <v>-</v>
      </c>
      <c r="BF164" s="37" t="str">
        <f t="shared" si="70"/>
        <v>-</v>
      </c>
      <c r="BG164" s="52" t="str">
        <f t="shared" si="71"/>
        <v>-</v>
      </c>
      <c r="BH164" s="35" t="str">
        <f t="shared" si="72"/>
        <v>-</v>
      </c>
    </row>
    <row r="165" spans="1:60" hidden="1" x14ac:dyDescent="0.25">
      <c r="A165" s="118"/>
      <c r="B165" s="31"/>
      <c r="C165" s="18"/>
      <c r="D165" s="18"/>
      <c r="E165" s="57"/>
      <c r="F165" s="57"/>
      <c r="G165" s="58"/>
      <c r="H165" s="261"/>
      <c r="I165" s="26"/>
      <c r="J165" s="16">
        <f t="shared" si="52"/>
        <v>0</v>
      </c>
      <c r="K165" s="16">
        <f t="shared" si="64"/>
        <v>0</v>
      </c>
      <c r="L165" s="26"/>
      <c r="M165" s="16">
        <f t="shared" si="54"/>
        <v>0</v>
      </c>
      <c r="N165" s="16">
        <f t="shared" si="55"/>
        <v>0</v>
      </c>
      <c r="O165" s="26"/>
      <c r="P165" s="16">
        <f t="shared" si="56"/>
        <v>0</v>
      </c>
      <c r="Q165" s="16">
        <f t="shared" si="57"/>
        <v>0</v>
      </c>
      <c r="R165" s="26"/>
      <c r="S165" s="16">
        <f t="shared" si="58"/>
        <v>0</v>
      </c>
      <c r="T165" s="16">
        <f t="shared" si="59"/>
        <v>0</v>
      </c>
      <c r="U165" s="26"/>
      <c r="V165" s="16">
        <f t="shared" si="60"/>
        <v>0</v>
      </c>
      <c r="W165" s="16">
        <f t="shared" si="62"/>
        <v>0</v>
      </c>
      <c r="X165" s="26"/>
      <c r="Y165" s="16">
        <f t="shared" si="61"/>
        <v>0</v>
      </c>
      <c r="Z165" s="16">
        <f t="shared" si="63"/>
        <v>0</v>
      </c>
      <c r="AA165" s="16"/>
      <c r="AB165" s="289">
        <f t="shared" si="73"/>
        <v>0</v>
      </c>
      <c r="AC165" s="289">
        <f t="shared" si="74"/>
        <v>0</v>
      </c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268"/>
      <c r="AT165" s="289"/>
      <c r="AU165" s="289"/>
      <c r="AV165" s="268"/>
      <c r="AW165" s="52">
        <f t="shared" si="75"/>
        <v>0</v>
      </c>
      <c r="AX165" s="16">
        <f t="shared" si="65"/>
        <v>0</v>
      </c>
      <c r="AY165" s="37">
        <f t="shared" si="66"/>
        <v>0</v>
      </c>
      <c r="AZ165" s="42">
        <f t="shared" si="76"/>
        <v>0</v>
      </c>
      <c r="BA165" s="37">
        <f t="shared" si="77"/>
        <v>0</v>
      </c>
      <c r="BB165" s="63">
        <f t="shared" si="67"/>
        <v>0</v>
      </c>
      <c r="BC165" s="26"/>
      <c r="BD165" s="37">
        <f t="shared" si="68"/>
        <v>0</v>
      </c>
      <c r="BE165" s="37" t="str">
        <f t="shared" si="69"/>
        <v>-</v>
      </c>
      <c r="BF165" s="37" t="str">
        <f t="shared" si="70"/>
        <v>-</v>
      </c>
      <c r="BG165" s="52" t="str">
        <f t="shared" si="71"/>
        <v>-</v>
      </c>
      <c r="BH165" s="35" t="str">
        <f t="shared" si="72"/>
        <v>-</v>
      </c>
    </row>
    <row r="166" spans="1:60" hidden="1" x14ac:dyDescent="0.25">
      <c r="A166" s="118"/>
      <c r="B166" s="31"/>
      <c r="C166" s="18"/>
      <c r="D166" s="18"/>
      <c r="E166" s="57"/>
      <c r="F166" s="57"/>
      <c r="G166" s="58"/>
      <c r="H166" s="261"/>
      <c r="I166" s="26"/>
      <c r="J166" s="16">
        <f t="shared" ref="J166:J229" si="78">I166*$E166</f>
        <v>0</v>
      </c>
      <c r="K166" s="16">
        <f t="shared" si="64"/>
        <v>0</v>
      </c>
      <c r="L166" s="26"/>
      <c r="M166" s="16">
        <f t="shared" ref="M166:M229" si="79">L166*$E166</f>
        <v>0</v>
      </c>
      <c r="N166" s="16">
        <f t="shared" ref="N166:N229" si="80">L166*$F166</f>
        <v>0</v>
      </c>
      <c r="O166" s="26"/>
      <c r="P166" s="16">
        <f t="shared" ref="P166:P229" si="81">O166*$E166</f>
        <v>0</v>
      </c>
      <c r="Q166" s="16">
        <f t="shared" ref="Q166:Q229" si="82">O166*$F166</f>
        <v>0</v>
      </c>
      <c r="R166" s="26"/>
      <c r="S166" s="16">
        <f t="shared" ref="S166:S229" si="83">R166*$E166</f>
        <v>0</v>
      </c>
      <c r="T166" s="16">
        <f t="shared" ref="T166:T229" si="84">R166*$F166</f>
        <v>0</v>
      </c>
      <c r="U166" s="26"/>
      <c r="V166" s="16">
        <f t="shared" ref="V166:V229" si="85">U166*$E166</f>
        <v>0</v>
      </c>
      <c r="W166" s="16">
        <f t="shared" si="62"/>
        <v>0</v>
      </c>
      <c r="X166" s="26"/>
      <c r="Y166" s="16">
        <f t="shared" ref="Y166:Y229" si="86">X166*$E166</f>
        <v>0</v>
      </c>
      <c r="Z166" s="16">
        <f t="shared" si="63"/>
        <v>0</v>
      </c>
      <c r="AA166" s="16"/>
      <c r="AB166" s="289">
        <f t="shared" si="73"/>
        <v>0</v>
      </c>
      <c r="AC166" s="289">
        <f t="shared" si="74"/>
        <v>0</v>
      </c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268"/>
      <c r="AT166" s="289"/>
      <c r="AU166" s="289"/>
      <c r="AV166" s="268"/>
      <c r="AW166" s="52">
        <f t="shared" si="75"/>
        <v>0</v>
      </c>
      <c r="AX166" s="16">
        <f t="shared" si="65"/>
        <v>0</v>
      </c>
      <c r="AY166" s="37">
        <f t="shared" si="66"/>
        <v>0</v>
      </c>
      <c r="AZ166" s="42">
        <f t="shared" si="76"/>
        <v>0</v>
      </c>
      <c r="BA166" s="37">
        <f t="shared" si="77"/>
        <v>0</v>
      </c>
      <c r="BB166" s="63">
        <f t="shared" si="67"/>
        <v>0</v>
      </c>
      <c r="BC166" s="26"/>
      <c r="BD166" s="37">
        <f t="shared" si="68"/>
        <v>0</v>
      </c>
      <c r="BE166" s="37" t="str">
        <f t="shared" si="69"/>
        <v>-</v>
      </c>
      <c r="BF166" s="37" t="str">
        <f t="shared" si="70"/>
        <v>-</v>
      </c>
      <c r="BG166" s="52" t="str">
        <f t="shared" si="71"/>
        <v>-</v>
      </c>
      <c r="BH166" s="35" t="str">
        <f t="shared" si="72"/>
        <v>-</v>
      </c>
    </row>
    <row r="167" spans="1:60" hidden="1" x14ac:dyDescent="0.25">
      <c r="A167" s="118"/>
      <c r="B167" s="31"/>
      <c r="C167" s="18"/>
      <c r="D167" s="18"/>
      <c r="E167" s="57"/>
      <c r="F167" s="57"/>
      <c r="G167" s="58"/>
      <c r="H167" s="261"/>
      <c r="I167" s="26"/>
      <c r="J167" s="16">
        <f t="shared" si="78"/>
        <v>0</v>
      </c>
      <c r="K167" s="16">
        <f t="shared" si="64"/>
        <v>0</v>
      </c>
      <c r="L167" s="26"/>
      <c r="M167" s="16">
        <f t="shared" si="79"/>
        <v>0</v>
      </c>
      <c r="N167" s="16">
        <f t="shared" si="80"/>
        <v>0</v>
      </c>
      <c r="O167" s="26"/>
      <c r="P167" s="16">
        <f t="shared" si="81"/>
        <v>0</v>
      </c>
      <c r="Q167" s="16">
        <f t="shared" si="82"/>
        <v>0</v>
      </c>
      <c r="R167" s="26"/>
      <c r="S167" s="16">
        <f t="shared" si="83"/>
        <v>0</v>
      </c>
      <c r="T167" s="16">
        <f t="shared" si="84"/>
        <v>0</v>
      </c>
      <c r="U167" s="26"/>
      <c r="V167" s="16">
        <f t="shared" si="85"/>
        <v>0</v>
      </c>
      <c r="W167" s="16">
        <f t="shared" ref="W167:W230" si="87">U167*$F167</f>
        <v>0</v>
      </c>
      <c r="X167" s="26"/>
      <c r="Y167" s="16">
        <f t="shared" si="86"/>
        <v>0</v>
      </c>
      <c r="Z167" s="16">
        <f t="shared" ref="Z167:Z230" si="88">X167*$F167</f>
        <v>0</v>
      </c>
      <c r="AA167" s="16"/>
      <c r="AB167" s="289">
        <f t="shared" si="73"/>
        <v>0</v>
      </c>
      <c r="AC167" s="289">
        <f t="shared" si="74"/>
        <v>0</v>
      </c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268"/>
      <c r="AT167" s="289"/>
      <c r="AU167" s="289"/>
      <c r="AV167" s="268"/>
      <c r="AW167" s="52">
        <f t="shared" si="75"/>
        <v>0</v>
      </c>
      <c r="AX167" s="16">
        <f t="shared" si="65"/>
        <v>0</v>
      </c>
      <c r="AY167" s="37">
        <f t="shared" si="66"/>
        <v>0</v>
      </c>
      <c r="AZ167" s="42">
        <f t="shared" si="76"/>
        <v>0</v>
      </c>
      <c r="BA167" s="37">
        <f t="shared" si="77"/>
        <v>0</v>
      </c>
      <c r="BB167" s="63">
        <f t="shared" si="67"/>
        <v>0</v>
      </c>
      <c r="BC167" s="26"/>
      <c r="BD167" s="37">
        <f t="shared" si="68"/>
        <v>0</v>
      </c>
      <c r="BE167" s="37" t="str">
        <f t="shared" si="69"/>
        <v>-</v>
      </c>
      <c r="BF167" s="37" t="str">
        <f t="shared" si="70"/>
        <v>-</v>
      </c>
      <c r="BG167" s="52" t="str">
        <f t="shared" si="71"/>
        <v>-</v>
      </c>
      <c r="BH167" s="35" t="str">
        <f t="shared" si="72"/>
        <v>-</v>
      </c>
    </row>
    <row r="168" spans="1:60" hidden="1" x14ac:dyDescent="0.25">
      <c r="A168" s="118"/>
      <c r="B168" s="31"/>
      <c r="C168" s="18"/>
      <c r="D168" s="18"/>
      <c r="E168" s="57"/>
      <c r="F168" s="57"/>
      <c r="G168" s="58"/>
      <c r="H168" s="261"/>
      <c r="I168" s="26"/>
      <c r="J168" s="16">
        <f t="shared" si="78"/>
        <v>0</v>
      </c>
      <c r="K168" s="16">
        <f t="shared" si="64"/>
        <v>0</v>
      </c>
      <c r="L168" s="26"/>
      <c r="M168" s="16">
        <f t="shared" si="79"/>
        <v>0</v>
      </c>
      <c r="N168" s="16">
        <f t="shared" si="80"/>
        <v>0</v>
      </c>
      <c r="O168" s="26"/>
      <c r="P168" s="16">
        <f t="shared" si="81"/>
        <v>0</v>
      </c>
      <c r="Q168" s="16">
        <f t="shared" si="82"/>
        <v>0</v>
      </c>
      <c r="R168" s="26"/>
      <c r="S168" s="16">
        <f t="shared" si="83"/>
        <v>0</v>
      </c>
      <c r="T168" s="16">
        <f t="shared" si="84"/>
        <v>0</v>
      </c>
      <c r="U168" s="26"/>
      <c r="V168" s="16">
        <f t="shared" si="85"/>
        <v>0</v>
      </c>
      <c r="W168" s="16">
        <f t="shared" si="87"/>
        <v>0</v>
      </c>
      <c r="X168" s="26"/>
      <c r="Y168" s="16">
        <f t="shared" si="86"/>
        <v>0</v>
      </c>
      <c r="Z168" s="16">
        <f t="shared" si="88"/>
        <v>0</v>
      </c>
      <c r="AA168" s="16"/>
      <c r="AB168" s="289">
        <f t="shared" si="73"/>
        <v>0</v>
      </c>
      <c r="AC168" s="289">
        <f t="shared" si="74"/>
        <v>0</v>
      </c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268"/>
      <c r="AT168" s="289"/>
      <c r="AU168" s="289"/>
      <c r="AV168" s="268"/>
      <c r="AW168" s="52">
        <f t="shared" si="75"/>
        <v>0</v>
      </c>
      <c r="AX168" s="16">
        <f t="shared" si="65"/>
        <v>0</v>
      </c>
      <c r="AY168" s="37">
        <f t="shared" si="66"/>
        <v>0</v>
      </c>
      <c r="AZ168" s="42">
        <f t="shared" si="76"/>
        <v>0</v>
      </c>
      <c r="BA168" s="37">
        <f t="shared" si="77"/>
        <v>0</v>
      </c>
      <c r="BB168" s="63">
        <f t="shared" si="67"/>
        <v>0</v>
      </c>
      <c r="BC168" s="26"/>
      <c r="BD168" s="37">
        <f t="shared" si="68"/>
        <v>0</v>
      </c>
      <c r="BE168" s="37" t="str">
        <f t="shared" si="69"/>
        <v>-</v>
      </c>
      <c r="BF168" s="37" t="str">
        <f t="shared" si="70"/>
        <v>-</v>
      </c>
      <c r="BG168" s="52" t="str">
        <f t="shared" si="71"/>
        <v>-</v>
      </c>
      <c r="BH168" s="35" t="str">
        <f t="shared" si="72"/>
        <v>-</v>
      </c>
    </row>
    <row r="169" spans="1:60" hidden="1" x14ac:dyDescent="0.25">
      <c r="A169" s="118"/>
      <c r="B169" s="17"/>
      <c r="C169" s="18"/>
      <c r="D169" s="18"/>
      <c r="E169" s="57"/>
      <c r="F169" s="57"/>
      <c r="G169" s="58"/>
      <c r="H169" s="261"/>
      <c r="I169" s="26"/>
      <c r="J169" s="16">
        <f t="shared" si="78"/>
        <v>0</v>
      </c>
      <c r="K169" s="16">
        <f t="shared" si="64"/>
        <v>0</v>
      </c>
      <c r="L169" s="26"/>
      <c r="M169" s="16">
        <f t="shared" si="79"/>
        <v>0</v>
      </c>
      <c r="N169" s="16">
        <f t="shared" si="80"/>
        <v>0</v>
      </c>
      <c r="O169" s="26"/>
      <c r="P169" s="16">
        <f t="shared" si="81"/>
        <v>0</v>
      </c>
      <c r="Q169" s="16">
        <f t="shared" si="82"/>
        <v>0</v>
      </c>
      <c r="R169" s="26"/>
      <c r="S169" s="16">
        <f t="shared" si="83"/>
        <v>0</v>
      </c>
      <c r="T169" s="16">
        <f t="shared" si="84"/>
        <v>0</v>
      </c>
      <c r="U169" s="26"/>
      <c r="V169" s="16">
        <f t="shared" si="85"/>
        <v>0</v>
      </c>
      <c r="W169" s="16">
        <f t="shared" si="87"/>
        <v>0</v>
      </c>
      <c r="X169" s="26"/>
      <c r="Y169" s="16">
        <f t="shared" si="86"/>
        <v>0</v>
      </c>
      <c r="Z169" s="16">
        <f t="shared" si="88"/>
        <v>0</v>
      </c>
      <c r="AA169" s="16"/>
      <c r="AB169" s="289">
        <f t="shared" si="73"/>
        <v>0</v>
      </c>
      <c r="AC169" s="289">
        <f t="shared" si="74"/>
        <v>0</v>
      </c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268"/>
      <c r="AT169" s="289"/>
      <c r="AU169" s="289"/>
      <c r="AV169" s="268"/>
      <c r="AW169" s="52">
        <f t="shared" si="75"/>
        <v>0</v>
      </c>
      <c r="AX169" s="16">
        <f t="shared" si="65"/>
        <v>0</v>
      </c>
      <c r="AY169" s="37">
        <f t="shared" si="66"/>
        <v>0</v>
      </c>
      <c r="AZ169" s="42">
        <f t="shared" si="76"/>
        <v>0</v>
      </c>
      <c r="BA169" s="37">
        <f t="shared" si="77"/>
        <v>0</v>
      </c>
      <c r="BB169" s="63">
        <f t="shared" si="67"/>
        <v>0</v>
      </c>
      <c r="BC169" s="26"/>
      <c r="BD169" s="37">
        <f t="shared" si="68"/>
        <v>0</v>
      </c>
      <c r="BE169" s="37" t="str">
        <f t="shared" si="69"/>
        <v>-</v>
      </c>
      <c r="BF169" s="37" t="str">
        <f t="shared" si="70"/>
        <v>-</v>
      </c>
      <c r="BG169" s="52" t="str">
        <f t="shared" si="71"/>
        <v>-</v>
      </c>
      <c r="BH169" s="35" t="str">
        <f t="shared" si="72"/>
        <v>-</v>
      </c>
    </row>
    <row r="170" spans="1:60" hidden="1" x14ac:dyDescent="0.25">
      <c r="A170" s="118"/>
      <c r="B170" s="17"/>
      <c r="C170" s="18"/>
      <c r="D170" s="18"/>
      <c r="E170" s="57"/>
      <c r="F170" s="57"/>
      <c r="G170" s="58"/>
      <c r="H170" s="261"/>
      <c r="I170" s="26"/>
      <c r="J170" s="16">
        <f t="shared" si="78"/>
        <v>0</v>
      </c>
      <c r="K170" s="16">
        <f t="shared" si="64"/>
        <v>0</v>
      </c>
      <c r="L170" s="26"/>
      <c r="M170" s="16">
        <f t="shared" si="79"/>
        <v>0</v>
      </c>
      <c r="N170" s="16">
        <f t="shared" si="80"/>
        <v>0</v>
      </c>
      <c r="O170" s="26"/>
      <c r="P170" s="16">
        <f t="shared" si="81"/>
        <v>0</v>
      </c>
      <c r="Q170" s="16">
        <f t="shared" si="82"/>
        <v>0</v>
      </c>
      <c r="R170" s="26"/>
      <c r="S170" s="16">
        <f t="shared" si="83"/>
        <v>0</v>
      </c>
      <c r="T170" s="16">
        <f t="shared" si="84"/>
        <v>0</v>
      </c>
      <c r="U170" s="26"/>
      <c r="V170" s="16">
        <f t="shared" si="85"/>
        <v>0</v>
      </c>
      <c r="W170" s="16">
        <f t="shared" si="87"/>
        <v>0</v>
      </c>
      <c r="X170" s="26"/>
      <c r="Y170" s="16">
        <f t="shared" si="86"/>
        <v>0</v>
      </c>
      <c r="Z170" s="16">
        <f t="shared" si="88"/>
        <v>0</v>
      </c>
      <c r="AA170" s="16"/>
      <c r="AB170" s="289">
        <f t="shared" si="73"/>
        <v>0</v>
      </c>
      <c r="AC170" s="289">
        <f t="shared" si="74"/>
        <v>0</v>
      </c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268"/>
      <c r="AT170" s="289"/>
      <c r="AU170" s="289"/>
      <c r="AV170" s="268"/>
      <c r="AW170" s="52">
        <f t="shared" si="75"/>
        <v>0</v>
      </c>
      <c r="AX170" s="16">
        <f t="shared" si="65"/>
        <v>0</v>
      </c>
      <c r="AY170" s="37">
        <f t="shared" si="66"/>
        <v>0</v>
      </c>
      <c r="AZ170" s="42">
        <f t="shared" si="76"/>
        <v>0</v>
      </c>
      <c r="BA170" s="37">
        <f t="shared" si="77"/>
        <v>0</v>
      </c>
      <c r="BB170" s="63">
        <f t="shared" si="67"/>
        <v>0</v>
      </c>
      <c r="BC170" s="26"/>
      <c r="BD170" s="37">
        <f t="shared" si="68"/>
        <v>0</v>
      </c>
      <c r="BE170" s="37" t="str">
        <f t="shared" si="69"/>
        <v>-</v>
      </c>
      <c r="BF170" s="37" t="str">
        <f t="shared" si="70"/>
        <v>-</v>
      </c>
      <c r="BG170" s="52" t="str">
        <f t="shared" si="71"/>
        <v>-</v>
      </c>
      <c r="BH170" s="35" t="str">
        <f t="shared" si="72"/>
        <v>-</v>
      </c>
    </row>
    <row r="171" spans="1:60" hidden="1" x14ac:dyDescent="0.25">
      <c r="A171" s="118"/>
      <c r="B171" s="31"/>
      <c r="C171" s="27"/>
      <c r="D171" s="27"/>
      <c r="E171" s="57"/>
      <c r="F171" s="57"/>
      <c r="G171" s="58"/>
      <c r="H171" s="261"/>
      <c r="I171" s="26"/>
      <c r="J171" s="16">
        <f t="shared" si="78"/>
        <v>0</v>
      </c>
      <c r="K171" s="16">
        <f t="shared" si="64"/>
        <v>0</v>
      </c>
      <c r="L171" s="26"/>
      <c r="M171" s="16">
        <f t="shared" si="79"/>
        <v>0</v>
      </c>
      <c r="N171" s="16">
        <f t="shared" si="80"/>
        <v>0</v>
      </c>
      <c r="O171" s="26"/>
      <c r="P171" s="16">
        <f t="shared" si="81"/>
        <v>0</v>
      </c>
      <c r="Q171" s="16">
        <f t="shared" si="82"/>
        <v>0</v>
      </c>
      <c r="R171" s="26"/>
      <c r="S171" s="16">
        <f t="shared" si="83"/>
        <v>0</v>
      </c>
      <c r="T171" s="16">
        <f t="shared" si="84"/>
        <v>0</v>
      </c>
      <c r="U171" s="26"/>
      <c r="V171" s="16">
        <f t="shared" si="85"/>
        <v>0</v>
      </c>
      <c r="W171" s="16">
        <f t="shared" si="87"/>
        <v>0</v>
      </c>
      <c r="X171" s="26"/>
      <c r="Y171" s="16">
        <f t="shared" si="86"/>
        <v>0</v>
      </c>
      <c r="Z171" s="16">
        <f t="shared" si="88"/>
        <v>0</v>
      </c>
      <c r="AA171" s="16"/>
      <c r="AB171" s="289">
        <f t="shared" si="73"/>
        <v>0</v>
      </c>
      <c r="AC171" s="289">
        <f t="shared" si="74"/>
        <v>0</v>
      </c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268"/>
      <c r="AT171" s="289"/>
      <c r="AU171" s="289"/>
      <c r="AV171" s="268"/>
      <c r="AW171" s="52">
        <f t="shared" si="75"/>
        <v>0</v>
      </c>
      <c r="AX171" s="16">
        <f t="shared" si="65"/>
        <v>0</v>
      </c>
      <c r="AY171" s="37">
        <f t="shared" si="66"/>
        <v>0</v>
      </c>
      <c r="AZ171" s="42">
        <f t="shared" si="76"/>
        <v>0</v>
      </c>
      <c r="BA171" s="37">
        <f t="shared" si="77"/>
        <v>0</v>
      </c>
      <c r="BB171" s="63">
        <f t="shared" si="67"/>
        <v>0</v>
      </c>
      <c r="BC171" s="26"/>
      <c r="BD171" s="37">
        <f t="shared" si="68"/>
        <v>0</v>
      </c>
      <c r="BE171" s="37" t="str">
        <f t="shared" si="69"/>
        <v>-</v>
      </c>
      <c r="BF171" s="37" t="str">
        <f t="shared" si="70"/>
        <v>-</v>
      </c>
      <c r="BG171" s="52" t="str">
        <f t="shared" si="71"/>
        <v>-</v>
      </c>
      <c r="BH171" s="35" t="str">
        <f t="shared" si="72"/>
        <v>-</v>
      </c>
    </row>
    <row r="172" spans="1:60" hidden="1" x14ac:dyDescent="0.25">
      <c r="A172" s="118"/>
      <c r="B172" s="31"/>
      <c r="C172" s="18"/>
      <c r="D172" s="18"/>
      <c r="E172" s="57"/>
      <c r="F172" s="57"/>
      <c r="G172" s="58"/>
      <c r="H172" s="261"/>
      <c r="I172" s="26"/>
      <c r="J172" s="16">
        <f t="shared" si="78"/>
        <v>0</v>
      </c>
      <c r="K172" s="16">
        <f t="shared" si="64"/>
        <v>0</v>
      </c>
      <c r="L172" s="26"/>
      <c r="M172" s="16">
        <f t="shared" si="79"/>
        <v>0</v>
      </c>
      <c r="N172" s="16">
        <f t="shared" si="80"/>
        <v>0</v>
      </c>
      <c r="O172" s="26"/>
      <c r="P172" s="16">
        <f t="shared" si="81"/>
        <v>0</v>
      </c>
      <c r="Q172" s="16">
        <f t="shared" si="82"/>
        <v>0</v>
      </c>
      <c r="R172" s="26"/>
      <c r="S172" s="16">
        <f t="shared" si="83"/>
        <v>0</v>
      </c>
      <c r="T172" s="16">
        <f t="shared" si="84"/>
        <v>0</v>
      </c>
      <c r="U172" s="26"/>
      <c r="V172" s="16">
        <f t="shared" si="85"/>
        <v>0</v>
      </c>
      <c r="W172" s="16">
        <f t="shared" si="87"/>
        <v>0</v>
      </c>
      <c r="X172" s="26"/>
      <c r="Y172" s="16">
        <f t="shared" si="86"/>
        <v>0</v>
      </c>
      <c r="Z172" s="16">
        <f t="shared" si="88"/>
        <v>0</v>
      </c>
      <c r="AA172" s="16"/>
      <c r="AB172" s="289">
        <f t="shared" si="73"/>
        <v>0</v>
      </c>
      <c r="AC172" s="289">
        <f t="shared" si="74"/>
        <v>0</v>
      </c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268"/>
      <c r="AT172" s="289"/>
      <c r="AU172" s="289"/>
      <c r="AV172" s="268"/>
      <c r="AW172" s="52">
        <f t="shared" si="75"/>
        <v>0</v>
      </c>
      <c r="AX172" s="16">
        <f t="shared" si="65"/>
        <v>0</v>
      </c>
      <c r="AY172" s="37">
        <f t="shared" si="66"/>
        <v>0</v>
      </c>
      <c r="AZ172" s="42">
        <f t="shared" si="76"/>
        <v>0</v>
      </c>
      <c r="BA172" s="37">
        <f t="shared" si="77"/>
        <v>0</v>
      </c>
      <c r="BB172" s="63">
        <f t="shared" si="67"/>
        <v>0</v>
      </c>
      <c r="BC172" s="26"/>
      <c r="BD172" s="37">
        <f t="shared" si="68"/>
        <v>0</v>
      </c>
      <c r="BE172" s="37" t="str">
        <f t="shared" si="69"/>
        <v>-</v>
      </c>
      <c r="BF172" s="37" t="str">
        <f t="shared" si="70"/>
        <v>-</v>
      </c>
      <c r="BG172" s="52" t="str">
        <f t="shared" si="71"/>
        <v>-</v>
      </c>
      <c r="BH172" s="35" t="str">
        <f t="shared" si="72"/>
        <v>-</v>
      </c>
    </row>
    <row r="173" spans="1:60" hidden="1" x14ac:dyDescent="0.25">
      <c r="A173" s="118"/>
      <c r="B173" s="31"/>
      <c r="C173" s="18"/>
      <c r="D173" s="18"/>
      <c r="E173" s="57"/>
      <c r="F173" s="57"/>
      <c r="G173" s="58"/>
      <c r="H173" s="261"/>
      <c r="I173" s="26"/>
      <c r="J173" s="16">
        <f t="shared" si="78"/>
        <v>0</v>
      </c>
      <c r="K173" s="16">
        <f t="shared" si="64"/>
        <v>0</v>
      </c>
      <c r="L173" s="26"/>
      <c r="M173" s="16">
        <f t="shared" si="79"/>
        <v>0</v>
      </c>
      <c r="N173" s="16">
        <f t="shared" si="80"/>
        <v>0</v>
      </c>
      <c r="O173" s="26"/>
      <c r="P173" s="16">
        <f t="shared" si="81"/>
        <v>0</v>
      </c>
      <c r="Q173" s="16">
        <f t="shared" si="82"/>
        <v>0</v>
      </c>
      <c r="R173" s="26"/>
      <c r="S173" s="16">
        <f t="shared" si="83"/>
        <v>0</v>
      </c>
      <c r="T173" s="16">
        <f t="shared" si="84"/>
        <v>0</v>
      </c>
      <c r="U173" s="26"/>
      <c r="V173" s="16">
        <f t="shared" si="85"/>
        <v>0</v>
      </c>
      <c r="W173" s="16">
        <f t="shared" si="87"/>
        <v>0</v>
      </c>
      <c r="X173" s="26"/>
      <c r="Y173" s="16">
        <f t="shared" si="86"/>
        <v>0</v>
      </c>
      <c r="Z173" s="16">
        <f t="shared" si="88"/>
        <v>0</v>
      </c>
      <c r="AA173" s="16"/>
      <c r="AB173" s="289">
        <f t="shared" si="73"/>
        <v>0</v>
      </c>
      <c r="AC173" s="289">
        <f t="shared" si="74"/>
        <v>0</v>
      </c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268"/>
      <c r="AT173" s="289"/>
      <c r="AU173" s="289"/>
      <c r="AV173" s="268"/>
      <c r="AW173" s="52">
        <f t="shared" si="75"/>
        <v>0</v>
      </c>
      <c r="AX173" s="16">
        <f t="shared" si="65"/>
        <v>0</v>
      </c>
      <c r="AY173" s="37">
        <f t="shared" si="66"/>
        <v>0</v>
      </c>
      <c r="AZ173" s="42">
        <f t="shared" si="76"/>
        <v>0</v>
      </c>
      <c r="BA173" s="37">
        <f t="shared" si="77"/>
        <v>0</v>
      </c>
      <c r="BB173" s="63">
        <f t="shared" si="67"/>
        <v>0</v>
      </c>
      <c r="BC173" s="26"/>
      <c r="BD173" s="37">
        <f t="shared" si="68"/>
        <v>0</v>
      </c>
      <c r="BE173" s="37" t="str">
        <f t="shared" si="69"/>
        <v>-</v>
      </c>
      <c r="BF173" s="37" t="str">
        <f t="shared" si="70"/>
        <v>-</v>
      </c>
      <c r="BG173" s="52" t="str">
        <f t="shared" si="71"/>
        <v>-</v>
      </c>
      <c r="BH173" s="35" t="str">
        <f t="shared" si="72"/>
        <v>-</v>
      </c>
    </row>
    <row r="174" spans="1:60" hidden="1" x14ac:dyDescent="0.25">
      <c r="A174" s="118"/>
      <c r="B174" s="31"/>
      <c r="C174" s="18"/>
      <c r="D174" s="18"/>
      <c r="E174" s="57"/>
      <c r="F174" s="57"/>
      <c r="G174" s="58"/>
      <c r="H174" s="261"/>
      <c r="I174" s="26"/>
      <c r="J174" s="16">
        <f t="shared" si="78"/>
        <v>0</v>
      </c>
      <c r="K174" s="16">
        <f t="shared" si="64"/>
        <v>0</v>
      </c>
      <c r="L174" s="26"/>
      <c r="M174" s="16">
        <f t="shared" si="79"/>
        <v>0</v>
      </c>
      <c r="N174" s="16">
        <f t="shared" si="80"/>
        <v>0</v>
      </c>
      <c r="O174" s="26"/>
      <c r="P174" s="16">
        <f t="shared" si="81"/>
        <v>0</v>
      </c>
      <c r="Q174" s="16">
        <f t="shared" si="82"/>
        <v>0</v>
      </c>
      <c r="R174" s="26"/>
      <c r="S174" s="16">
        <f t="shared" si="83"/>
        <v>0</v>
      </c>
      <c r="T174" s="16">
        <f t="shared" si="84"/>
        <v>0</v>
      </c>
      <c r="U174" s="26"/>
      <c r="V174" s="16">
        <f t="shared" si="85"/>
        <v>0</v>
      </c>
      <c r="W174" s="16">
        <f t="shared" si="87"/>
        <v>0</v>
      </c>
      <c r="X174" s="26"/>
      <c r="Y174" s="16">
        <f t="shared" si="86"/>
        <v>0</v>
      </c>
      <c r="Z174" s="16">
        <f t="shared" si="88"/>
        <v>0</v>
      </c>
      <c r="AA174" s="16"/>
      <c r="AB174" s="289">
        <f t="shared" si="73"/>
        <v>0</v>
      </c>
      <c r="AC174" s="289">
        <f t="shared" si="74"/>
        <v>0</v>
      </c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268"/>
      <c r="AT174" s="289"/>
      <c r="AU174" s="289"/>
      <c r="AV174" s="268"/>
      <c r="AW174" s="52">
        <f t="shared" si="75"/>
        <v>0</v>
      </c>
      <c r="AX174" s="16">
        <f t="shared" si="65"/>
        <v>0</v>
      </c>
      <c r="AY174" s="37">
        <f t="shared" si="66"/>
        <v>0</v>
      </c>
      <c r="AZ174" s="42">
        <f t="shared" si="76"/>
        <v>0</v>
      </c>
      <c r="BA174" s="37">
        <f t="shared" si="77"/>
        <v>0</v>
      </c>
      <c r="BB174" s="63">
        <f t="shared" si="67"/>
        <v>0</v>
      </c>
      <c r="BC174" s="26"/>
      <c r="BD174" s="37">
        <f t="shared" si="68"/>
        <v>0</v>
      </c>
      <c r="BE174" s="37" t="str">
        <f t="shared" si="69"/>
        <v>-</v>
      </c>
      <c r="BF174" s="37" t="str">
        <f t="shared" si="70"/>
        <v>-</v>
      </c>
      <c r="BG174" s="52" t="str">
        <f t="shared" si="71"/>
        <v>-</v>
      </c>
      <c r="BH174" s="35" t="str">
        <f t="shared" si="72"/>
        <v>-</v>
      </c>
    </row>
    <row r="175" spans="1:60" hidden="1" x14ac:dyDescent="0.25">
      <c r="A175" s="118"/>
      <c r="B175" s="31"/>
      <c r="C175" s="18"/>
      <c r="D175" s="18"/>
      <c r="E175" s="57"/>
      <c r="F175" s="57"/>
      <c r="G175" s="58"/>
      <c r="H175" s="261"/>
      <c r="I175" s="26"/>
      <c r="J175" s="16">
        <f t="shared" si="78"/>
        <v>0</v>
      </c>
      <c r="K175" s="16">
        <f t="shared" si="64"/>
        <v>0</v>
      </c>
      <c r="L175" s="26"/>
      <c r="M175" s="16">
        <f t="shared" si="79"/>
        <v>0</v>
      </c>
      <c r="N175" s="16">
        <f t="shared" si="80"/>
        <v>0</v>
      </c>
      <c r="O175" s="26"/>
      <c r="P175" s="16">
        <f t="shared" si="81"/>
        <v>0</v>
      </c>
      <c r="Q175" s="16">
        <f t="shared" si="82"/>
        <v>0</v>
      </c>
      <c r="R175" s="26"/>
      <c r="S175" s="16">
        <f t="shared" si="83"/>
        <v>0</v>
      </c>
      <c r="T175" s="16">
        <f t="shared" si="84"/>
        <v>0</v>
      </c>
      <c r="U175" s="26"/>
      <c r="V175" s="16">
        <f t="shared" si="85"/>
        <v>0</v>
      </c>
      <c r="W175" s="16">
        <f t="shared" si="87"/>
        <v>0</v>
      </c>
      <c r="X175" s="26"/>
      <c r="Y175" s="16">
        <f t="shared" si="86"/>
        <v>0</v>
      </c>
      <c r="Z175" s="16">
        <f t="shared" si="88"/>
        <v>0</v>
      </c>
      <c r="AA175" s="16"/>
      <c r="AB175" s="289">
        <f t="shared" si="73"/>
        <v>0</v>
      </c>
      <c r="AC175" s="289">
        <f t="shared" si="74"/>
        <v>0</v>
      </c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268"/>
      <c r="AT175" s="289"/>
      <c r="AU175" s="289"/>
      <c r="AV175" s="268"/>
      <c r="AW175" s="52">
        <f t="shared" si="75"/>
        <v>0</v>
      </c>
      <c r="AX175" s="16">
        <f t="shared" si="65"/>
        <v>0</v>
      </c>
      <c r="AY175" s="37">
        <f t="shared" si="66"/>
        <v>0</v>
      </c>
      <c r="AZ175" s="42">
        <f t="shared" si="76"/>
        <v>0</v>
      </c>
      <c r="BA175" s="37">
        <f t="shared" si="77"/>
        <v>0</v>
      </c>
      <c r="BB175" s="63">
        <f t="shared" si="67"/>
        <v>0</v>
      </c>
      <c r="BC175" s="26"/>
      <c r="BD175" s="37">
        <f t="shared" si="68"/>
        <v>0</v>
      </c>
      <c r="BE175" s="37" t="str">
        <f t="shared" si="69"/>
        <v>-</v>
      </c>
      <c r="BF175" s="37" t="str">
        <f t="shared" si="70"/>
        <v>-</v>
      </c>
      <c r="BG175" s="52" t="str">
        <f t="shared" si="71"/>
        <v>-</v>
      </c>
      <c r="BH175" s="35" t="str">
        <f t="shared" si="72"/>
        <v>-</v>
      </c>
    </row>
    <row r="176" spans="1:60" hidden="1" x14ac:dyDescent="0.25">
      <c r="A176" s="118"/>
      <c r="B176" s="31"/>
      <c r="C176" s="18"/>
      <c r="D176" s="18"/>
      <c r="E176" s="57"/>
      <c r="F176" s="57"/>
      <c r="G176" s="58"/>
      <c r="H176" s="261"/>
      <c r="I176" s="26"/>
      <c r="J176" s="16">
        <f t="shared" si="78"/>
        <v>0</v>
      </c>
      <c r="K176" s="16">
        <f t="shared" si="64"/>
        <v>0</v>
      </c>
      <c r="L176" s="26"/>
      <c r="M176" s="16">
        <f t="shared" si="79"/>
        <v>0</v>
      </c>
      <c r="N176" s="16">
        <f t="shared" si="80"/>
        <v>0</v>
      </c>
      <c r="O176" s="26"/>
      <c r="P176" s="16">
        <f t="shared" si="81"/>
        <v>0</v>
      </c>
      <c r="Q176" s="16">
        <f t="shared" si="82"/>
        <v>0</v>
      </c>
      <c r="R176" s="26"/>
      <c r="S176" s="16">
        <f t="shared" si="83"/>
        <v>0</v>
      </c>
      <c r="T176" s="16">
        <f t="shared" si="84"/>
        <v>0</v>
      </c>
      <c r="U176" s="26"/>
      <c r="V176" s="16">
        <f t="shared" si="85"/>
        <v>0</v>
      </c>
      <c r="W176" s="16">
        <f t="shared" si="87"/>
        <v>0</v>
      </c>
      <c r="X176" s="26"/>
      <c r="Y176" s="16">
        <f t="shared" si="86"/>
        <v>0</v>
      </c>
      <c r="Z176" s="16">
        <f t="shared" si="88"/>
        <v>0</v>
      </c>
      <c r="AA176" s="16"/>
      <c r="AB176" s="289">
        <f t="shared" si="73"/>
        <v>0</v>
      </c>
      <c r="AC176" s="289">
        <f t="shared" si="74"/>
        <v>0</v>
      </c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268"/>
      <c r="AT176" s="289"/>
      <c r="AU176" s="289"/>
      <c r="AV176" s="268"/>
      <c r="AW176" s="52">
        <f t="shared" si="75"/>
        <v>0</v>
      </c>
      <c r="AX176" s="16">
        <f t="shared" si="65"/>
        <v>0</v>
      </c>
      <c r="AY176" s="37">
        <f t="shared" si="66"/>
        <v>0</v>
      </c>
      <c r="AZ176" s="42">
        <f t="shared" si="76"/>
        <v>0</v>
      </c>
      <c r="BA176" s="37">
        <f t="shared" si="77"/>
        <v>0</v>
      </c>
      <c r="BB176" s="63">
        <f t="shared" si="67"/>
        <v>0</v>
      </c>
      <c r="BC176" s="26"/>
      <c r="BD176" s="37">
        <f t="shared" si="68"/>
        <v>0</v>
      </c>
      <c r="BE176" s="37" t="str">
        <f t="shared" si="69"/>
        <v>-</v>
      </c>
      <c r="BF176" s="37" t="str">
        <f t="shared" si="70"/>
        <v>-</v>
      </c>
      <c r="BG176" s="52" t="str">
        <f t="shared" si="71"/>
        <v>-</v>
      </c>
      <c r="BH176" s="35" t="str">
        <f t="shared" si="72"/>
        <v>-</v>
      </c>
    </row>
    <row r="177" spans="1:60" hidden="1" x14ac:dyDescent="0.25">
      <c r="A177" s="118"/>
      <c r="B177" s="31"/>
      <c r="C177" s="18"/>
      <c r="D177" s="18"/>
      <c r="E177" s="57"/>
      <c r="F177" s="57"/>
      <c r="G177" s="58"/>
      <c r="H177" s="261"/>
      <c r="I177" s="26"/>
      <c r="J177" s="16">
        <f t="shared" si="78"/>
        <v>0</v>
      </c>
      <c r="K177" s="16">
        <f t="shared" si="64"/>
        <v>0</v>
      </c>
      <c r="L177" s="26"/>
      <c r="M177" s="16">
        <f t="shared" si="79"/>
        <v>0</v>
      </c>
      <c r="N177" s="16">
        <f t="shared" si="80"/>
        <v>0</v>
      </c>
      <c r="O177" s="26"/>
      <c r="P177" s="16">
        <f t="shared" si="81"/>
        <v>0</v>
      </c>
      <c r="Q177" s="16">
        <f t="shared" si="82"/>
        <v>0</v>
      </c>
      <c r="R177" s="26"/>
      <c r="S177" s="16">
        <f t="shared" si="83"/>
        <v>0</v>
      </c>
      <c r="T177" s="16">
        <f t="shared" si="84"/>
        <v>0</v>
      </c>
      <c r="U177" s="26"/>
      <c r="V177" s="16">
        <f t="shared" si="85"/>
        <v>0</v>
      </c>
      <c r="W177" s="16">
        <f t="shared" si="87"/>
        <v>0</v>
      </c>
      <c r="X177" s="26"/>
      <c r="Y177" s="16">
        <f t="shared" si="86"/>
        <v>0</v>
      </c>
      <c r="Z177" s="16">
        <f t="shared" si="88"/>
        <v>0</v>
      </c>
      <c r="AA177" s="16"/>
      <c r="AB177" s="289">
        <f t="shared" si="73"/>
        <v>0</v>
      </c>
      <c r="AC177" s="289">
        <f t="shared" si="74"/>
        <v>0</v>
      </c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268"/>
      <c r="AT177" s="289"/>
      <c r="AU177" s="289"/>
      <c r="AV177" s="268"/>
      <c r="AW177" s="52">
        <f t="shared" si="75"/>
        <v>0</v>
      </c>
      <c r="AX177" s="16">
        <f t="shared" si="65"/>
        <v>0</v>
      </c>
      <c r="AY177" s="37">
        <f t="shared" si="66"/>
        <v>0</v>
      </c>
      <c r="AZ177" s="42">
        <f t="shared" si="76"/>
        <v>0</v>
      </c>
      <c r="BA177" s="37">
        <f t="shared" si="77"/>
        <v>0</v>
      </c>
      <c r="BB177" s="63">
        <f t="shared" si="67"/>
        <v>0</v>
      </c>
      <c r="BC177" s="26"/>
      <c r="BD177" s="37">
        <f t="shared" si="68"/>
        <v>0</v>
      </c>
      <c r="BE177" s="37" t="str">
        <f t="shared" si="69"/>
        <v>-</v>
      </c>
      <c r="BF177" s="37" t="str">
        <f t="shared" si="70"/>
        <v>-</v>
      </c>
      <c r="BG177" s="52" t="str">
        <f t="shared" si="71"/>
        <v>-</v>
      </c>
      <c r="BH177" s="35" t="str">
        <f t="shared" si="72"/>
        <v>-</v>
      </c>
    </row>
    <row r="178" spans="1:60" hidden="1" x14ac:dyDescent="0.25">
      <c r="A178" s="118"/>
      <c r="B178" s="31"/>
      <c r="C178" s="18"/>
      <c r="D178" s="18"/>
      <c r="E178" s="57"/>
      <c r="F178" s="57"/>
      <c r="G178" s="58"/>
      <c r="H178" s="261"/>
      <c r="I178" s="26"/>
      <c r="J178" s="16">
        <f t="shared" si="78"/>
        <v>0</v>
      </c>
      <c r="K178" s="16">
        <f t="shared" si="64"/>
        <v>0</v>
      </c>
      <c r="L178" s="26"/>
      <c r="M178" s="16">
        <f t="shared" si="79"/>
        <v>0</v>
      </c>
      <c r="N178" s="16">
        <f t="shared" si="80"/>
        <v>0</v>
      </c>
      <c r="O178" s="26"/>
      <c r="P178" s="16">
        <f t="shared" si="81"/>
        <v>0</v>
      </c>
      <c r="Q178" s="16">
        <f t="shared" si="82"/>
        <v>0</v>
      </c>
      <c r="R178" s="26"/>
      <c r="S178" s="16">
        <f t="shared" si="83"/>
        <v>0</v>
      </c>
      <c r="T178" s="16">
        <f t="shared" si="84"/>
        <v>0</v>
      </c>
      <c r="U178" s="26"/>
      <c r="V178" s="16">
        <f t="shared" si="85"/>
        <v>0</v>
      </c>
      <c r="W178" s="16">
        <f t="shared" si="87"/>
        <v>0</v>
      </c>
      <c r="X178" s="26"/>
      <c r="Y178" s="16">
        <f t="shared" si="86"/>
        <v>0</v>
      </c>
      <c r="Z178" s="16">
        <f t="shared" si="88"/>
        <v>0</v>
      </c>
      <c r="AA178" s="16"/>
      <c r="AB178" s="289">
        <f t="shared" si="73"/>
        <v>0</v>
      </c>
      <c r="AC178" s="289">
        <f t="shared" si="74"/>
        <v>0</v>
      </c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268"/>
      <c r="AT178" s="289"/>
      <c r="AU178" s="289"/>
      <c r="AV178" s="268"/>
      <c r="AW178" s="52">
        <f t="shared" si="75"/>
        <v>0</v>
      </c>
      <c r="AX178" s="16">
        <f t="shared" si="65"/>
        <v>0</v>
      </c>
      <c r="AY178" s="37">
        <f t="shared" si="66"/>
        <v>0</v>
      </c>
      <c r="AZ178" s="42">
        <f t="shared" si="76"/>
        <v>0</v>
      </c>
      <c r="BA178" s="37">
        <f t="shared" si="77"/>
        <v>0</v>
      </c>
      <c r="BB178" s="63">
        <f t="shared" si="67"/>
        <v>0</v>
      </c>
      <c r="BC178" s="26"/>
      <c r="BD178" s="37">
        <f t="shared" si="68"/>
        <v>0</v>
      </c>
      <c r="BE178" s="37" t="str">
        <f t="shared" si="69"/>
        <v>-</v>
      </c>
      <c r="BF178" s="37" t="str">
        <f t="shared" si="70"/>
        <v>-</v>
      </c>
      <c r="BG178" s="52" t="str">
        <f t="shared" si="71"/>
        <v>-</v>
      </c>
      <c r="BH178" s="35" t="str">
        <f t="shared" si="72"/>
        <v>-</v>
      </c>
    </row>
    <row r="179" spans="1:60" hidden="1" x14ac:dyDescent="0.25">
      <c r="A179" s="118"/>
      <c r="B179" s="31"/>
      <c r="C179" s="18"/>
      <c r="D179" s="18"/>
      <c r="E179" s="57"/>
      <c r="F179" s="57"/>
      <c r="G179" s="58"/>
      <c r="H179" s="261"/>
      <c r="I179" s="26"/>
      <c r="J179" s="16">
        <f t="shared" si="78"/>
        <v>0</v>
      </c>
      <c r="K179" s="16">
        <f t="shared" si="64"/>
        <v>0</v>
      </c>
      <c r="L179" s="26"/>
      <c r="M179" s="16">
        <f t="shared" si="79"/>
        <v>0</v>
      </c>
      <c r="N179" s="16">
        <f t="shared" si="80"/>
        <v>0</v>
      </c>
      <c r="O179" s="26"/>
      <c r="P179" s="16">
        <f t="shared" si="81"/>
        <v>0</v>
      </c>
      <c r="Q179" s="16">
        <f t="shared" si="82"/>
        <v>0</v>
      </c>
      <c r="R179" s="26"/>
      <c r="S179" s="16">
        <f t="shared" si="83"/>
        <v>0</v>
      </c>
      <c r="T179" s="16">
        <f t="shared" si="84"/>
        <v>0</v>
      </c>
      <c r="U179" s="26"/>
      <c r="V179" s="16">
        <f t="shared" si="85"/>
        <v>0</v>
      </c>
      <c r="W179" s="16">
        <f t="shared" si="87"/>
        <v>0</v>
      </c>
      <c r="X179" s="26"/>
      <c r="Y179" s="16">
        <f t="shared" si="86"/>
        <v>0</v>
      </c>
      <c r="Z179" s="16">
        <f t="shared" si="88"/>
        <v>0</v>
      </c>
      <c r="AA179" s="16"/>
      <c r="AB179" s="289">
        <f t="shared" si="73"/>
        <v>0</v>
      </c>
      <c r="AC179" s="289">
        <f t="shared" si="74"/>
        <v>0</v>
      </c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268"/>
      <c r="AT179" s="289"/>
      <c r="AU179" s="289"/>
      <c r="AV179" s="268"/>
      <c r="AW179" s="52">
        <f t="shared" si="75"/>
        <v>0</v>
      </c>
      <c r="AX179" s="16">
        <f t="shared" si="65"/>
        <v>0</v>
      </c>
      <c r="AY179" s="37">
        <f t="shared" si="66"/>
        <v>0</v>
      </c>
      <c r="AZ179" s="42">
        <f t="shared" si="76"/>
        <v>0</v>
      </c>
      <c r="BA179" s="37">
        <f t="shared" si="77"/>
        <v>0</v>
      </c>
      <c r="BB179" s="63">
        <f t="shared" si="67"/>
        <v>0</v>
      </c>
      <c r="BC179" s="26"/>
      <c r="BD179" s="37">
        <f t="shared" si="68"/>
        <v>0</v>
      </c>
      <c r="BE179" s="37" t="str">
        <f t="shared" si="69"/>
        <v>-</v>
      </c>
      <c r="BF179" s="37" t="str">
        <f t="shared" si="70"/>
        <v>-</v>
      </c>
      <c r="BG179" s="52" t="str">
        <f t="shared" si="71"/>
        <v>-</v>
      </c>
      <c r="BH179" s="35" t="str">
        <f t="shared" si="72"/>
        <v>-</v>
      </c>
    </row>
    <row r="180" spans="1:60" hidden="1" x14ac:dyDescent="0.25">
      <c r="A180" s="118"/>
      <c r="B180" s="31"/>
      <c r="C180" s="18"/>
      <c r="D180" s="18"/>
      <c r="E180" s="57"/>
      <c r="F180" s="57"/>
      <c r="G180" s="58"/>
      <c r="H180" s="261"/>
      <c r="I180" s="26"/>
      <c r="J180" s="16">
        <f t="shared" si="78"/>
        <v>0</v>
      </c>
      <c r="K180" s="16">
        <f t="shared" si="64"/>
        <v>0</v>
      </c>
      <c r="L180" s="26"/>
      <c r="M180" s="16">
        <f t="shared" si="79"/>
        <v>0</v>
      </c>
      <c r="N180" s="16">
        <f t="shared" si="80"/>
        <v>0</v>
      </c>
      <c r="O180" s="26"/>
      <c r="P180" s="16">
        <f t="shared" si="81"/>
        <v>0</v>
      </c>
      <c r="Q180" s="16">
        <f t="shared" si="82"/>
        <v>0</v>
      </c>
      <c r="R180" s="26"/>
      <c r="S180" s="16">
        <f t="shared" si="83"/>
        <v>0</v>
      </c>
      <c r="T180" s="16">
        <f t="shared" si="84"/>
        <v>0</v>
      </c>
      <c r="U180" s="26"/>
      <c r="V180" s="16">
        <f t="shared" si="85"/>
        <v>0</v>
      </c>
      <c r="W180" s="16">
        <f t="shared" si="87"/>
        <v>0</v>
      </c>
      <c r="X180" s="26"/>
      <c r="Y180" s="16">
        <f t="shared" si="86"/>
        <v>0</v>
      </c>
      <c r="Z180" s="16">
        <f t="shared" si="88"/>
        <v>0</v>
      </c>
      <c r="AA180" s="16"/>
      <c r="AB180" s="289">
        <f t="shared" si="73"/>
        <v>0</v>
      </c>
      <c r="AC180" s="289">
        <f t="shared" si="74"/>
        <v>0</v>
      </c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268"/>
      <c r="AT180" s="289"/>
      <c r="AU180" s="289"/>
      <c r="AV180" s="268"/>
      <c r="AW180" s="52">
        <f t="shared" si="75"/>
        <v>0</v>
      </c>
      <c r="AX180" s="16">
        <f t="shared" si="65"/>
        <v>0</v>
      </c>
      <c r="AY180" s="37">
        <f t="shared" si="66"/>
        <v>0</v>
      </c>
      <c r="AZ180" s="42">
        <f t="shared" si="76"/>
        <v>0</v>
      </c>
      <c r="BA180" s="37">
        <f t="shared" si="77"/>
        <v>0</v>
      </c>
      <c r="BB180" s="63">
        <f t="shared" si="67"/>
        <v>0</v>
      </c>
      <c r="BC180" s="26"/>
      <c r="BD180" s="37">
        <f t="shared" si="68"/>
        <v>0</v>
      </c>
      <c r="BE180" s="37" t="str">
        <f t="shared" si="69"/>
        <v>-</v>
      </c>
      <c r="BF180" s="37" t="str">
        <f t="shared" si="70"/>
        <v>-</v>
      </c>
      <c r="BG180" s="52" t="str">
        <f t="shared" si="71"/>
        <v>-</v>
      </c>
      <c r="BH180" s="35" t="str">
        <f t="shared" si="72"/>
        <v>-</v>
      </c>
    </row>
    <row r="181" spans="1:60" hidden="1" x14ac:dyDescent="0.25">
      <c r="A181" s="118"/>
      <c r="B181" s="32"/>
      <c r="C181" s="18"/>
      <c r="D181" s="18"/>
      <c r="E181" s="57"/>
      <c r="F181" s="57"/>
      <c r="G181" s="58"/>
      <c r="H181" s="261"/>
      <c r="I181" s="26"/>
      <c r="J181" s="16">
        <f t="shared" si="78"/>
        <v>0</v>
      </c>
      <c r="K181" s="16">
        <f t="shared" si="64"/>
        <v>0</v>
      </c>
      <c r="L181" s="26"/>
      <c r="M181" s="16">
        <f t="shared" si="79"/>
        <v>0</v>
      </c>
      <c r="N181" s="16">
        <f t="shared" si="80"/>
        <v>0</v>
      </c>
      <c r="O181" s="26"/>
      <c r="P181" s="16">
        <f t="shared" si="81"/>
        <v>0</v>
      </c>
      <c r="Q181" s="16">
        <f t="shared" si="82"/>
        <v>0</v>
      </c>
      <c r="R181" s="26"/>
      <c r="S181" s="16">
        <f t="shared" si="83"/>
        <v>0</v>
      </c>
      <c r="T181" s="16">
        <f t="shared" si="84"/>
        <v>0</v>
      </c>
      <c r="U181" s="26"/>
      <c r="V181" s="16">
        <f t="shared" si="85"/>
        <v>0</v>
      </c>
      <c r="W181" s="16">
        <f t="shared" si="87"/>
        <v>0</v>
      </c>
      <c r="X181" s="26"/>
      <c r="Y181" s="16">
        <f t="shared" si="86"/>
        <v>0</v>
      </c>
      <c r="Z181" s="16">
        <f t="shared" si="88"/>
        <v>0</v>
      </c>
      <c r="AA181" s="16"/>
      <c r="AB181" s="289">
        <f t="shared" si="73"/>
        <v>0</v>
      </c>
      <c r="AC181" s="289">
        <f t="shared" si="74"/>
        <v>0</v>
      </c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268"/>
      <c r="AT181" s="289"/>
      <c r="AU181" s="289"/>
      <c r="AV181" s="268"/>
      <c r="AW181" s="52">
        <f t="shared" si="75"/>
        <v>0</v>
      </c>
      <c r="AX181" s="16">
        <f t="shared" si="65"/>
        <v>0</v>
      </c>
      <c r="AY181" s="37">
        <f t="shared" si="66"/>
        <v>0</v>
      </c>
      <c r="AZ181" s="42">
        <f t="shared" si="76"/>
        <v>0</v>
      </c>
      <c r="BA181" s="37">
        <f t="shared" si="77"/>
        <v>0</v>
      </c>
      <c r="BB181" s="63">
        <f t="shared" si="67"/>
        <v>0</v>
      </c>
      <c r="BC181" s="26"/>
      <c r="BD181" s="37">
        <f t="shared" si="68"/>
        <v>0</v>
      </c>
      <c r="BE181" s="37" t="str">
        <f t="shared" si="69"/>
        <v>-</v>
      </c>
      <c r="BF181" s="37" t="str">
        <f t="shared" si="70"/>
        <v>-</v>
      </c>
      <c r="BG181" s="52" t="str">
        <f t="shared" si="71"/>
        <v>-</v>
      </c>
      <c r="BH181" s="35" t="str">
        <f t="shared" si="72"/>
        <v>-</v>
      </c>
    </row>
    <row r="182" spans="1:60" hidden="1" x14ac:dyDescent="0.25">
      <c r="A182" s="118"/>
      <c r="B182" s="31"/>
      <c r="C182" s="18"/>
      <c r="D182" s="18"/>
      <c r="E182" s="57"/>
      <c r="F182" s="57"/>
      <c r="G182" s="58"/>
      <c r="H182" s="261"/>
      <c r="I182" s="26"/>
      <c r="J182" s="16">
        <f t="shared" si="78"/>
        <v>0</v>
      </c>
      <c r="K182" s="16">
        <f t="shared" si="64"/>
        <v>0</v>
      </c>
      <c r="L182" s="26"/>
      <c r="M182" s="16">
        <f t="shared" si="79"/>
        <v>0</v>
      </c>
      <c r="N182" s="16">
        <f t="shared" si="80"/>
        <v>0</v>
      </c>
      <c r="O182" s="26"/>
      <c r="P182" s="16">
        <f t="shared" si="81"/>
        <v>0</v>
      </c>
      <c r="Q182" s="16">
        <f t="shared" si="82"/>
        <v>0</v>
      </c>
      <c r="R182" s="26"/>
      <c r="S182" s="16">
        <f t="shared" si="83"/>
        <v>0</v>
      </c>
      <c r="T182" s="16">
        <f t="shared" si="84"/>
        <v>0</v>
      </c>
      <c r="U182" s="26"/>
      <c r="V182" s="16">
        <f t="shared" si="85"/>
        <v>0</v>
      </c>
      <c r="W182" s="16">
        <f t="shared" si="87"/>
        <v>0</v>
      </c>
      <c r="X182" s="26"/>
      <c r="Y182" s="16">
        <f t="shared" si="86"/>
        <v>0</v>
      </c>
      <c r="Z182" s="16">
        <f t="shared" si="88"/>
        <v>0</v>
      </c>
      <c r="AA182" s="16"/>
      <c r="AB182" s="289">
        <f t="shared" si="73"/>
        <v>0</v>
      </c>
      <c r="AC182" s="289">
        <f t="shared" si="74"/>
        <v>0</v>
      </c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268"/>
      <c r="AT182" s="289"/>
      <c r="AU182" s="289"/>
      <c r="AV182" s="268"/>
      <c r="AW182" s="52">
        <f t="shared" si="75"/>
        <v>0</v>
      </c>
      <c r="AX182" s="16">
        <f t="shared" si="65"/>
        <v>0</v>
      </c>
      <c r="AY182" s="37">
        <f t="shared" si="66"/>
        <v>0</v>
      </c>
      <c r="AZ182" s="42">
        <f t="shared" si="76"/>
        <v>0</v>
      </c>
      <c r="BA182" s="37">
        <f t="shared" si="77"/>
        <v>0</v>
      </c>
      <c r="BB182" s="63">
        <f t="shared" si="67"/>
        <v>0</v>
      </c>
      <c r="BC182" s="26"/>
      <c r="BD182" s="37">
        <f t="shared" si="68"/>
        <v>0</v>
      </c>
      <c r="BE182" s="37" t="str">
        <f t="shared" si="69"/>
        <v>-</v>
      </c>
      <c r="BF182" s="37" t="str">
        <f t="shared" si="70"/>
        <v>-</v>
      </c>
      <c r="BG182" s="52" t="str">
        <f t="shared" si="71"/>
        <v>-</v>
      </c>
      <c r="BH182" s="35" t="str">
        <f t="shared" si="72"/>
        <v>-</v>
      </c>
    </row>
    <row r="183" spans="1:60" hidden="1" x14ac:dyDescent="0.25">
      <c r="A183" s="118"/>
      <c r="B183" s="31"/>
      <c r="C183" s="18"/>
      <c r="D183" s="18"/>
      <c r="E183" s="57"/>
      <c r="F183" s="57"/>
      <c r="G183" s="58"/>
      <c r="H183" s="261"/>
      <c r="I183" s="26"/>
      <c r="J183" s="16">
        <f t="shared" si="78"/>
        <v>0</v>
      </c>
      <c r="K183" s="16">
        <f t="shared" ref="K183:K245" si="89">I183*$F183</f>
        <v>0</v>
      </c>
      <c r="L183" s="26"/>
      <c r="M183" s="16">
        <f t="shared" si="79"/>
        <v>0</v>
      </c>
      <c r="N183" s="16">
        <f t="shared" si="80"/>
        <v>0</v>
      </c>
      <c r="O183" s="26"/>
      <c r="P183" s="16">
        <f t="shared" si="81"/>
        <v>0</v>
      </c>
      <c r="Q183" s="16">
        <f t="shared" si="82"/>
        <v>0</v>
      </c>
      <c r="R183" s="26"/>
      <c r="S183" s="16">
        <f t="shared" si="83"/>
        <v>0</v>
      </c>
      <c r="T183" s="16">
        <f t="shared" si="84"/>
        <v>0</v>
      </c>
      <c r="U183" s="26"/>
      <c r="V183" s="16">
        <f t="shared" si="85"/>
        <v>0</v>
      </c>
      <c r="W183" s="16">
        <f t="shared" si="87"/>
        <v>0</v>
      </c>
      <c r="X183" s="26"/>
      <c r="Y183" s="16">
        <f t="shared" si="86"/>
        <v>0</v>
      </c>
      <c r="Z183" s="16">
        <f t="shared" si="88"/>
        <v>0</v>
      </c>
      <c r="AA183" s="16"/>
      <c r="AB183" s="289">
        <f t="shared" si="73"/>
        <v>0</v>
      </c>
      <c r="AC183" s="289">
        <f t="shared" si="74"/>
        <v>0</v>
      </c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268"/>
      <c r="AT183" s="289"/>
      <c r="AU183" s="289"/>
      <c r="AV183" s="268"/>
      <c r="AW183" s="52">
        <f t="shared" si="75"/>
        <v>0</v>
      </c>
      <c r="AX183" s="16">
        <f t="shared" si="65"/>
        <v>0</v>
      </c>
      <c r="AY183" s="37">
        <f t="shared" si="66"/>
        <v>0</v>
      </c>
      <c r="AZ183" s="42">
        <f t="shared" si="76"/>
        <v>0</v>
      </c>
      <c r="BA183" s="37">
        <f t="shared" si="77"/>
        <v>0</v>
      </c>
      <c r="BB183" s="63">
        <f t="shared" si="67"/>
        <v>0</v>
      </c>
      <c r="BC183" s="26"/>
      <c r="BD183" s="37">
        <f t="shared" si="68"/>
        <v>0</v>
      </c>
      <c r="BE183" s="37" t="str">
        <f t="shared" si="69"/>
        <v>-</v>
      </c>
      <c r="BF183" s="37" t="str">
        <f t="shared" si="70"/>
        <v>-</v>
      </c>
      <c r="BG183" s="52" t="str">
        <f t="shared" si="71"/>
        <v>-</v>
      </c>
      <c r="BH183" s="35" t="str">
        <f t="shared" si="72"/>
        <v>-</v>
      </c>
    </row>
    <row r="184" spans="1:60" hidden="1" x14ac:dyDescent="0.25">
      <c r="A184" s="118"/>
      <c r="B184" s="31"/>
      <c r="C184" s="18"/>
      <c r="D184" s="18"/>
      <c r="E184" s="57"/>
      <c r="F184" s="57"/>
      <c r="G184" s="58"/>
      <c r="H184" s="261"/>
      <c r="I184" s="26"/>
      <c r="J184" s="16">
        <f t="shared" si="78"/>
        <v>0</v>
      </c>
      <c r="K184" s="16">
        <f t="shared" si="89"/>
        <v>0</v>
      </c>
      <c r="L184" s="26"/>
      <c r="M184" s="16">
        <f t="shared" si="79"/>
        <v>0</v>
      </c>
      <c r="N184" s="16">
        <f t="shared" si="80"/>
        <v>0</v>
      </c>
      <c r="O184" s="26"/>
      <c r="P184" s="16">
        <f t="shared" si="81"/>
        <v>0</v>
      </c>
      <c r="Q184" s="16">
        <f t="shared" si="82"/>
        <v>0</v>
      </c>
      <c r="R184" s="26"/>
      <c r="S184" s="16">
        <f t="shared" si="83"/>
        <v>0</v>
      </c>
      <c r="T184" s="16">
        <f t="shared" si="84"/>
        <v>0</v>
      </c>
      <c r="U184" s="26"/>
      <c r="V184" s="16">
        <f t="shared" si="85"/>
        <v>0</v>
      </c>
      <c r="W184" s="16">
        <f t="shared" si="87"/>
        <v>0</v>
      </c>
      <c r="X184" s="26"/>
      <c r="Y184" s="16">
        <f t="shared" si="86"/>
        <v>0</v>
      </c>
      <c r="Z184" s="16">
        <f t="shared" si="88"/>
        <v>0</v>
      </c>
      <c r="AA184" s="16"/>
      <c r="AB184" s="289">
        <f t="shared" si="73"/>
        <v>0</v>
      </c>
      <c r="AC184" s="289">
        <f t="shared" si="74"/>
        <v>0</v>
      </c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268"/>
      <c r="AT184" s="289"/>
      <c r="AU184" s="289"/>
      <c r="AV184" s="268"/>
      <c r="AW184" s="52">
        <f t="shared" si="75"/>
        <v>0</v>
      </c>
      <c r="AX184" s="16">
        <f t="shared" si="65"/>
        <v>0</v>
      </c>
      <c r="AY184" s="37">
        <f t="shared" si="66"/>
        <v>0</v>
      </c>
      <c r="AZ184" s="42">
        <f t="shared" si="76"/>
        <v>0</v>
      </c>
      <c r="BA184" s="37">
        <f t="shared" si="77"/>
        <v>0</v>
      </c>
      <c r="BB184" s="63">
        <f t="shared" si="67"/>
        <v>0</v>
      </c>
      <c r="BC184" s="26"/>
      <c r="BD184" s="37">
        <f t="shared" si="68"/>
        <v>0</v>
      </c>
      <c r="BE184" s="37" t="str">
        <f t="shared" si="69"/>
        <v>-</v>
      </c>
      <c r="BF184" s="37" t="str">
        <f t="shared" si="70"/>
        <v>-</v>
      </c>
      <c r="BG184" s="52" t="str">
        <f t="shared" si="71"/>
        <v>-</v>
      </c>
      <c r="BH184" s="35" t="str">
        <f t="shared" si="72"/>
        <v>-</v>
      </c>
    </row>
    <row r="185" spans="1:60" hidden="1" x14ac:dyDescent="0.25">
      <c r="A185" s="118"/>
      <c r="B185" s="31"/>
      <c r="C185" s="18"/>
      <c r="D185" s="18"/>
      <c r="E185" s="57"/>
      <c r="F185" s="57"/>
      <c r="G185" s="58"/>
      <c r="H185" s="261"/>
      <c r="I185" s="26"/>
      <c r="J185" s="16">
        <f t="shared" si="78"/>
        <v>0</v>
      </c>
      <c r="K185" s="16">
        <f t="shared" si="89"/>
        <v>0</v>
      </c>
      <c r="L185" s="26"/>
      <c r="M185" s="16">
        <f t="shared" si="79"/>
        <v>0</v>
      </c>
      <c r="N185" s="16">
        <f t="shared" si="80"/>
        <v>0</v>
      </c>
      <c r="O185" s="26"/>
      <c r="P185" s="16">
        <f t="shared" si="81"/>
        <v>0</v>
      </c>
      <c r="Q185" s="16">
        <f t="shared" si="82"/>
        <v>0</v>
      </c>
      <c r="R185" s="26"/>
      <c r="S185" s="16">
        <f t="shared" si="83"/>
        <v>0</v>
      </c>
      <c r="T185" s="16">
        <f t="shared" si="84"/>
        <v>0</v>
      </c>
      <c r="U185" s="26"/>
      <c r="V185" s="16">
        <f t="shared" si="85"/>
        <v>0</v>
      </c>
      <c r="W185" s="16">
        <f t="shared" si="87"/>
        <v>0</v>
      </c>
      <c r="X185" s="26"/>
      <c r="Y185" s="16">
        <f t="shared" si="86"/>
        <v>0</v>
      </c>
      <c r="Z185" s="16">
        <f t="shared" si="88"/>
        <v>0</v>
      </c>
      <c r="AA185" s="16"/>
      <c r="AB185" s="289">
        <f t="shared" si="73"/>
        <v>0</v>
      </c>
      <c r="AC185" s="289">
        <f t="shared" si="74"/>
        <v>0</v>
      </c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268"/>
      <c r="AT185" s="289"/>
      <c r="AU185" s="289"/>
      <c r="AV185" s="268"/>
      <c r="AW185" s="52">
        <f t="shared" si="75"/>
        <v>0</v>
      </c>
      <c r="AX185" s="16">
        <f t="shared" si="65"/>
        <v>0</v>
      </c>
      <c r="AY185" s="37">
        <f t="shared" si="66"/>
        <v>0</v>
      </c>
      <c r="AZ185" s="42">
        <f t="shared" si="76"/>
        <v>0</v>
      </c>
      <c r="BA185" s="37">
        <f t="shared" si="77"/>
        <v>0</v>
      </c>
      <c r="BB185" s="63">
        <f t="shared" si="67"/>
        <v>0</v>
      </c>
      <c r="BC185" s="26"/>
      <c r="BD185" s="37">
        <f t="shared" si="68"/>
        <v>0</v>
      </c>
      <c r="BE185" s="37" t="str">
        <f t="shared" si="69"/>
        <v>-</v>
      </c>
      <c r="BF185" s="37" t="str">
        <f t="shared" si="70"/>
        <v>-</v>
      </c>
      <c r="BG185" s="52" t="str">
        <f t="shared" si="71"/>
        <v>-</v>
      </c>
      <c r="BH185" s="35" t="str">
        <f t="shared" si="72"/>
        <v>-</v>
      </c>
    </row>
    <row r="186" spans="1:60" hidden="1" x14ac:dyDescent="0.25">
      <c r="A186" s="118"/>
      <c r="B186" s="31"/>
      <c r="C186" s="18"/>
      <c r="D186" s="18"/>
      <c r="E186" s="57"/>
      <c r="F186" s="57"/>
      <c r="G186" s="58"/>
      <c r="H186" s="261"/>
      <c r="I186" s="26"/>
      <c r="J186" s="16">
        <f t="shared" si="78"/>
        <v>0</v>
      </c>
      <c r="K186" s="16">
        <f t="shared" si="89"/>
        <v>0</v>
      </c>
      <c r="L186" s="26"/>
      <c r="M186" s="16">
        <f t="shared" si="79"/>
        <v>0</v>
      </c>
      <c r="N186" s="16">
        <f t="shared" si="80"/>
        <v>0</v>
      </c>
      <c r="O186" s="26"/>
      <c r="P186" s="16">
        <f t="shared" si="81"/>
        <v>0</v>
      </c>
      <c r="Q186" s="16">
        <f t="shared" si="82"/>
        <v>0</v>
      </c>
      <c r="R186" s="26"/>
      <c r="S186" s="16">
        <f t="shared" si="83"/>
        <v>0</v>
      </c>
      <c r="T186" s="16">
        <f t="shared" si="84"/>
        <v>0</v>
      </c>
      <c r="U186" s="26"/>
      <c r="V186" s="16">
        <f t="shared" si="85"/>
        <v>0</v>
      </c>
      <c r="W186" s="16">
        <f t="shared" si="87"/>
        <v>0</v>
      </c>
      <c r="X186" s="26"/>
      <c r="Y186" s="16">
        <f t="shared" si="86"/>
        <v>0</v>
      </c>
      <c r="Z186" s="16">
        <f t="shared" si="88"/>
        <v>0</v>
      </c>
      <c r="AA186" s="16"/>
      <c r="AB186" s="289">
        <f t="shared" si="73"/>
        <v>0</v>
      </c>
      <c r="AC186" s="289">
        <f t="shared" si="74"/>
        <v>0</v>
      </c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268"/>
      <c r="AT186" s="289"/>
      <c r="AU186" s="289"/>
      <c r="AV186" s="268"/>
      <c r="AW186" s="52">
        <f t="shared" si="75"/>
        <v>0</v>
      </c>
      <c r="AX186" s="16">
        <f t="shared" si="65"/>
        <v>0</v>
      </c>
      <c r="AY186" s="37">
        <f t="shared" si="66"/>
        <v>0</v>
      </c>
      <c r="AZ186" s="42">
        <f t="shared" si="76"/>
        <v>0</v>
      </c>
      <c r="BA186" s="37">
        <f t="shared" si="77"/>
        <v>0</v>
      </c>
      <c r="BB186" s="63">
        <f t="shared" si="67"/>
        <v>0</v>
      </c>
      <c r="BC186" s="26"/>
      <c r="BD186" s="37">
        <f t="shared" si="68"/>
        <v>0</v>
      </c>
      <c r="BE186" s="37" t="str">
        <f t="shared" si="69"/>
        <v>-</v>
      </c>
      <c r="BF186" s="37" t="str">
        <f t="shared" si="70"/>
        <v>-</v>
      </c>
      <c r="BG186" s="52" t="str">
        <f t="shared" si="71"/>
        <v>-</v>
      </c>
      <c r="BH186" s="35" t="str">
        <f t="shared" si="72"/>
        <v>-</v>
      </c>
    </row>
    <row r="187" spans="1:60" hidden="1" x14ac:dyDescent="0.25">
      <c r="A187" s="118"/>
      <c r="B187" s="31"/>
      <c r="C187" s="18"/>
      <c r="D187" s="18"/>
      <c r="E187" s="57"/>
      <c r="F187" s="57"/>
      <c r="G187" s="58"/>
      <c r="H187" s="261"/>
      <c r="I187" s="26"/>
      <c r="J187" s="16">
        <f t="shared" si="78"/>
        <v>0</v>
      </c>
      <c r="K187" s="16">
        <f t="shared" si="89"/>
        <v>0</v>
      </c>
      <c r="L187" s="26"/>
      <c r="M187" s="16">
        <f t="shared" si="79"/>
        <v>0</v>
      </c>
      <c r="N187" s="16">
        <f t="shared" si="80"/>
        <v>0</v>
      </c>
      <c r="O187" s="26"/>
      <c r="P187" s="16">
        <f t="shared" si="81"/>
        <v>0</v>
      </c>
      <c r="Q187" s="16">
        <f t="shared" si="82"/>
        <v>0</v>
      </c>
      <c r="R187" s="26"/>
      <c r="S187" s="16">
        <f t="shared" si="83"/>
        <v>0</v>
      </c>
      <c r="T187" s="16">
        <f t="shared" si="84"/>
        <v>0</v>
      </c>
      <c r="U187" s="26"/>
      <c r="V187" s="16">
        <f t="shared" si="85"/>
        <v>0</v>
      </c>
      <c r="W187" s="16">
        <f t="shared" si="87"/>
        <v>0</v>
      </c>
      <c r="X187" s="26"/>
      <c r="Y187" s="16">
        <f t="shared" si="86"/>
        <v>0</v>
      </c>
      <c r="Z187" s="16">
        <f t="shared" si="88"/>
        <v>0</v>
      </c>
      <c r="AA187" s="16"/>
      <c r="AB187" s="289">
        <f t="shared" si="73"/>
        <v>0</v>
      </c>
      <c r="AC187" s="289">
        <f t="shared" si="74"/>
        <v>0</v>
      </c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268"/>
      <c r="AT187" s="289"/>
      <c r="AU187" s="289"/>
      <c r="AV187" s="268"/>
      <c r="AW187" s="52">
        <f t="shared" si="75"/>
        <v>0</v>
      </c>
      <c r="AX187" s="16">
        <f t="shared" si="65"/>
        <v>0</v>
      </c>
      <c r="AY187" s="37">
        <f t="shared" si="66"/>
        <v>0</v>
      </c>
      <c r="AZ187" s="42">
        <f t="shared" si="76"/>
        <v>0</v>
      </c>
      <c r="BA187" s="37">
        <f t="shared" si="77"/>
        <v>0</v>
      </c>
      <c r="BB187" s="63">
        <f t="shared" si="67"/>
        <v>0</v>
      </c>
      <c r="BC187" s="26"/>
      <c r="BD187" s="37">
        <f t="shared" si="68"/>
        <v>0</v>
      </c>
      <c r="BE187" s="37" t="str">
        <f t="shared" si="69"/>
        <v>-</v>
      </c>
      <c r="BF187" s="37" t="str">
        <f t="shared" si="70"/>
        <v>-</v>
      </c>
      <c r="BG187" s="52" t="str">
        <f t="shared" si="71"/>
        <v>-</v>
      </c>
      <c r="BH187" s="35" t="str">
        <f t="shared" si="72"/>
        <v>-</v>
      </c>
    </row>
    <row r="188" spans="1:60" hidden="1" x14ac:dyDescent="0.25">
      <c r="A188" s="118"/>
      <c r="B188" s="31"/>
      <c r="C188" s="18"/>
      <c r="D188" s="18"/>
      <c r="E188" s="57"/>
      <c r="F188" s="57"/>
      <c r="G188" s="58"/>
      <c r="H188" s="261"/>
      <c r="I188" s="26"/>
      <c r="J188" s="16">
        <f t="shared" si="78"/>
        <v>0</v>
      </c>
      <c r="K188" s="16">
        <f t="shared" si="89"/>
        <v>0</v>
      </c>
      <c r="L188" s="26"/>
      <c r="M188" s="16">
        <f t="shared" si="79"/>
        <v>0</v>
      </c>
      <c r="N188" s="16">
        <f t="shared" si="80"/>
        <v>0</v>
      </c>
      <c r="O188" s="26"/>
      <c r="P188" s="16">
        <f t="shared" si="81"/>
        <v>0</v>
      </c>
      <c r="Q188" s="16">
        <f t="shared" si="82"/>
        <v>0</v>
      </c>
      <c r="R188" s="26"/>
      <c r="S188" s="16">
        <f t="shared" si="83"/>
        <v>0</v>
      </c>
      <c r="T188" s="16">
        <f t="shared" si="84"/>
        <v>0</v>
      </c>
      <c r="U188" s="26"/>
      <c r="V188" s="16">
        <f t="shared" si="85"/>
        <v>0</v>
      </c>
      <c r="W188" s="16">
        <f t="shared" si="87"/>
        <v>0</v>
      </c>
      <c r="X188" s="26"/>
      <c r="Y188" s="16">
        <f t="shared" si="86"/>
        <v>0</v>
      </c>
      <c r="Z188" s="16">
        <f t="shared" si="88"/>
        <v>0</v>
      </c>
      <c r="AA188" s="16"/>
      <c r="AB188" s="289">
        <f t="shared" si="73"/>
        <v>0</v>
      </c>
      <c r="AC188" s="289">
        <f t="shared" si="74"/>
        <v>0</v>
      </c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268"/>
      <c r="AT188" s="289"/>
      <c r="AU188" s="289"/>
      <c r="AV188" s="268"/>
      <c r="AW188" s="52">
        <f t="shared" si="75"/>
        <v>0</v>
      </c>
      <c r="AX188" s="16">
        <f t="shared" si="65"/>
        <v>0</v>
      </c>
      <c r="AY188" s="37">
        <f t="shared" si="66"/>
        <v>0</v>
      </c>
      <c r="AZ188" s="42">
        <f t="shared" si="76"/>
        <v>0</v>
      </c>
      <c r="BA188" s="37">
        <f t="shared" si="77"/>
        <v>0</v>
      </c>
      <c r="BB188" s="63">
        <f t="shared" si="67"/>
        <v>0</v>
      </c>
      <c r="BC188" s="26"/>
      <c r="BD188" s="37">
        <f t="shared" si="68"/>
        <v>0</v>
      </c>
      <c r="BE188" s="37" t="str">
        <f t="shared" si="69"/>
        <v>-</v>
      </c>
      <c r="BF188" s="37" t="str">
        <f t="shared" si="70"/>
        <v>-</v>
      </c>
      <c r="BG188" s="52" t="str">
        <f t="shared" si="71"/>
        <v>-</v>
      </c>
      <c r="BH188" s="35" t="str">
        <f t="shared" si="72"/>
        <v>-</v>
      </c>
    </row>
    <row r="189" spans="1:60" hidden="1" x14ac:dyDescent="0.25">
      <c r="A189" s="118"/>
      <c r="B189" s="31"/>
      <c r="C189" s="18"/>
      <c r="D189" s="18"/>
      <c r="E189" s="57"/>
      <c r="F189" s="57"/>
      <c r="G189" s="58"/>
      <c r="H189" s="261"/>
      <c r="I189" s="26"/>
      <c r="J189" s="16">
        <f t="shared" si="78"/>
        <v>0</v>
      </c>
      <c r="K189" s="16">
        <f t="shared" si="89"/>
        <v>0</v>
      </c>
      <c r="L189" s="26"/>
      <c r="M189" s="16">
        <f t="shared" si="79"/>
        <v>0</v>
      </c>
      <c r="N189" s="16">
        <f t="shared" si="80"/>
        <v>0</v>
      </c>
      <c r="O189" s="26"/>
      <c r="P189" s="16">
        <f t="shared" si="81"/>
        <v>0</v>
      </c>
      <c r="Q189" s="16">
        <f t="shared" si="82"/>
        <v>0</v>
      </c>
      <c r="R189" s="26"/>
      <c r="S189" s="16">
        <f t="shared" si="83"/>
        <v>0</v>
      </c>
      <c r="T189" s="16">
        <f t="shared" si="84"/>
        <v>0</v>
      </c>
      <c r="U189" s="26"/>
      <c r="V189" s="16">
        <f t="shared" si="85"/>
        <v>0</v>
      </c>
      <c r="W189" s="16">
        <f t="shared" si="87"/>
        <v>0</v>
      </c>
      <c r="X189" s="26"/>
      <c r="Y189" s="16">
        <f t="shared" si="86"/>
        <v>0</v>
      </c>
      <c r="Z189" s="16">
        <f t="shared" si="88"/>
        <v>0</v>
      </c>
      <c r="AA189" s="16"/>
      <c r="AB189" s="289">
        <f t="shared" si="73"/>
        <v>0</v>
      </c>
      <c r="AC189" s="289">
        <f t="shared" si="74"/>
        <v>0</v>
      </c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268"/>
      <c r="AT189" s="289"/>
      <c r="AU189" s="289"/>
      <c r="AV189" s="268"/>
      <c r="AW189" s="52">
        <f t="shared" si="75"/>
        <v>0</v>
      </c>
      <c r="AX189" s="16">
        <f t="shared" si="65"/>
        <v>0</v>
      </c>
      <c r="AY189" s="37">
        <f t="shared" si="66"/>
        <v>0</v>
      </c>
      <c r="AZ189" s="42">
        <f t="shared" si="76"/>
        <v>0</v>
      </c>
      <c r="BA189" s="37">
        <f t="shared" si="77"/>
        <v>0</v>
      </c>
      <c r="BB189" s="63">
        <f t="shared" si="67"/>
        <v>0</v>
      </c>
      <c r="BC189" s="26"/>
      <c r="BD189" s="37">
        <f t="shared" si="68"/>
        <v>0</v>
      </c>
      <c r="BE189" s="37" t="str">
        <f t="shared" si="69"/>
        <v>-</v>
      </c>
      <c r="BF189" s="37" t="str">
        <f t="shared" si="70"/>
        <v>-</v>
      </c>
      <c r="BG189" s="52" t="str">
        <f t="shared" si="71"/>
        <v>-</v>
      </c>
      <c r="BH189" s="35" t="str">
        <f t="shared" si="72"/>
        <v>-</v>
      </c>
    </row>
    <row r="190" spans="1:60" hidden="1" x14ac:dyDescent="0.25">
      <c r="A190" s="118"/>
      <c r="B190" s="31"/>
      <c r="C190" s="18"/>
      <c r="D190" s="18"/>
      <c r="E190" s="57"/>
      <c r="F190" s="57"/>
      <c r="G190" s="58"/>
      <c r="H190" s="261"/>
      <c r="I190" s="26"/>
      <c r="J190" s="16">
        <f t="shared" si="78"/>
        <v>0</v>
      </c>
      <c r="K190" s="16">
        <f t="shared" si="89"/>
        <v>0</v>
      </c>
      <c r="L190" s="26"/>
      <c r="M190" s="16">
        <f t="shared" si="79"/>
        <v>0</v>
      </c>
      <c r="N190" s="16">
        <f t="shared" si="80"/>
        <v>0</v>
      </c>
      <c r="O190" s="26"/>
      <c r="P190" s="16">
        <f t="shared" si="81"/>
        <v>0</v>
      </c>
      <c r="Q190" s="16">
        <f t="shared" si="82"/>
        <v>0</v>
      </c>
      <c r="R190" s="26"/>
      <c r="S190" s="16">
        <f t="shared" si="83"/>
        <v>0</v>
      </c>
      <c r="T190" s="16">
        <f t="shared" si="84"/>
        <v>0</v>
      </c>
      <c r="U190" s="26"/>
      <c r="V190" s="16">
        <f t="shared" si="85"/>
        <v>0</v>
      </c>
      <c r="W190" s="16">
        <f t="shared" si="87"/>
        <v>0</v>
      </c>
      <c r="X190" s="26"/>
      <c r="Y190" s="16">
        <f t="shared" si="86"/>
        <v>0</v>
      </c>
      <c r="Z190" s="16">
        <f t="shared" si="88"/>
        <v>0</v>
      </c>
      <c r="AA190" s="16"/>
      <c r="AB190" s="289">
        <f t="shared" si="73"/>
        <v>0</v>
      </c>
      <c r="AC190" s="289">
        <f t="shared" si="74"/>
        <v>0</v>
      </c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268"/>
      <c r="AT190" s="289"/>
      <c r="AU190" s="289"/>
      <c r="AV190" s="268"/>
      <c r="AW190" s="52">
        <f t="shared" si="75"/>
        <v>0</v>
      </c>
      <c r="AX190" s="16">
        <f t="shared" si="65"/>
        <v>0</v>
      </c>
      <c r="AY190" s="37">
        <f t="shared" si="66"/>
        <v>0</v>
      </c>
      <c r="AZ190" s="42">
        <f t="shared" si="76"/>
        <v>0</v>
      </c>
      <c r="BA190" s="37">
        <f t="shared" si="77"/>
        <v>0</v>
      </c>
      <c r="BB190" s="63">
        <f t="shared" si="67"/>
        <v>0</v>
      </c>
      <c r="BC190" s="26"/>
      <c r="BD190" s="37">
        <f t="shared" si="68"/>
        <v>0</v>
      </c>
      <c r="BE190" s="37" t="str">
        <f t="shared" si="69"/>
        <v>-</v>
      </c>
      <c r="BF190" s="37" t="str">
        <f t="shared" si="70"/>
        <v>-</v>
      </c>
      <c r="BG190" s="52" t="str">
        <f t="shared" si="71"/>
        <v>-</v>
      </c>
      <c r="BH190" s="35" t="str">
        <f t="shared" si="72"/>
        <v>-</v>
      </c>
    </row>
    <row r="191" spans="1:60" hidden="1" x14ac:dyDescent="0.25">
      <c r="A191" s="118"/>
      <c r="B191" s="31"/>
      <c r="C191" s="18"/>
      <c r="D191" s="18"/>
      <c r="E191" s="57"/>
      <c r="F191" s="57"/>
      <c r="G191" s="58"/>
      <c r="H191" s="261"/>
      <c r="I191" s="26"/>
      <c r="J191" s="16">
        <f t="shared" si="78"/>
        <v>0</v>
      </c>
      <c r="K191" s="16">
        <f t="shared" si="89"/>
        <v>0</v>
      </c>
      <c r="L191" s="26"/>
      <c r="M191" s="16">
        <f t="shared" si="79"/>
        <v>0</v>
      </c>
      <c r="N191" s="16">
        <f t="shared" si="80"/>
        <v>0</v>
      </c>
      <c r="O191" s="26"/>
      <c r="P191" s="16">
        <f t="shared" si="81"/>
        <v>0</v>
      </c>
      <c r="Q191" s="16">
        <f t="shared" si="82"/>
        <v>0</v>
      </c>
      <c r="R191" s="26"/>
      <c r="S191" s="16">
        <f t="shared" si="83"/>
        <v>0</v>
      </c>
      <c r="T191" s="16">
        <f t="shared" si="84"/>
        <v>0</v>
      </c>
      <c r="U191" s="26"/>
      <c r="V191" s="16">
        <f t="shared" si="85"/>
        <v>0</v>
      </c>
      <c r="W191" s="16">
        <f t="shared" si="87"/>
        <v>0</v>
      </c>
      <c r="X191" s="26"/>
      <c r="Y191" s="16">
        <f t="shared" si="86"/>
        <v>0</v>
      </c>
      <c r="Z191" s="16">
        <f t="shared" si="88"/>
        <v>0</v>
      </c>
      <c r="AA191" s="16"/>
      <c r="AB191" s="289">
        <f t="shared" si="73"/>
        <v>0</v>
      </c>
      <c r="AC191" s="289">
        <f t="shared" si="74"/>
        <v>0</v>
      </c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268"/>
      <c r="AT191" s="289"/>
      <c r="AU191" s="289"/>
      <c r="AV191" s="268"/>
      <c r="AW191" s="52">
        <f t="shared" si="75"/>
        <v>0</v>
      </c>
      <c r="AX191" s="16">
        <f t="shared" si="65"/>
        <v>0</v>
      </c>
      <c r="AY191" s="37">
        <f t="shared" si="66"/>
        <v>0</v>
      </c>
      <c r="AZ191" s="42">
        <f t="shared" si="76"/>
        <v>0</v>
      </c>
      <c r="BA191" s="37">
        <f t="shared" si="77"/>
        <v>0</v>
      </c>
      <c r="BB191" s="63">
        <f t="shared" si="67"/>
        <v>0</v>
      </c>
      <c r="BC191" s="26"/>
      <c r="BD191" s="37">
        <f t="shared" si="68"/>
        <v>0</v>
      </c>
      <c r="BE191" s="37" t="str">
        <f t="shared" si="69"/>
        <v>-</v>
      </c>
      <c r="BF191" s="37" t="str">
        <f t="shared" si="70"/>
        <v>-</v>
      </c>
      <c r="BG191" s="52" t="str">
        <f t="shared" si="71"/>
        <v>-</v>
      </c>
      <c r="BH191" s="35" t="str">
        <f t="shared" si="72"/>
        <v>-</v>
      </c>
    </row>
    <row r="192" spans="1:60" hidden="1" x14ac:dyDescent="0.25">
      <c r="A192" s="118"/>
      <c r="B192" s="32"/>
      <c r="C192" s="18"/>
      <c r="D192" s="18"/>
      <c r="E192" s="57"/>
      <c r="F192" s="57"/>
      <c r="G192" s="58"/>
      <c r="H192" s="261"/>
      <c r="I192" s="26"/>
      <c r="J192" s="16">
        <f t="shared" si="78"/>
        <v>0</v>
      </c>
      <c r="K192" s="16">
        <f t="shared" si="89"/>
        <v>0</v>
      </c>
      <c r="L192" s="26"/>
      <c r="M192" s="16">
        <f t="shared" si="79"/>
        <v>0</v>
      </c>
      <c r="N192" s="16">
        <f t="shared" si="80"/>
        <v>0</v>
      </c>
      <c r="O192" s="26"/>
      <c r="P192" s="16">
        <f t="shared" si="81"/>
        <v>0</v>
      </c>
      <c r="Q192" s="16">
        <f t="shared" si="82"/>
        <v>0</v>
      </c>
      <c r="R192" s="26"/>
      <c r="S192" s="16">
        <f t="shared" si="83"/>
        <v>0</v>
      </c>
      <c r="T192" s="16">
        <f t="shared" si="84"/>
        <v>0</v>
      </c>
      <c r="U192" s="26"/>
      <c r="V192" s="16">
        <f t="shared" si="85"/>
        <v>0</v>
      </c>
      <c r="W192" s="16">
        <f t="shared" si="87"/>
        <v>0</v>
      </c>
      <c r="X192" s="26"/>
      <c r="Y192" s="16">
        <f t="shared" si="86"/>
        <v>0</v>
      </c>
      <c r="Z192" s="16">
        <f t="shared" si="88"/>
        <v>0</v>
      </c>
      <c r="AA192" s="16"/>
      <c r="AB192" s="289">
        <f t="shared" si="73"/>
        <v>0</v>
      </c>
      <c r="AC192" s="289">
        <f t="shared" si="74"/>
        <v>0</v>
      </c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268"/>
      <c r="AT192" s="289"/>
      <c r="AU192" s="289"/>
      <c r="AV192" s="268"/>
      <c r="AW192" s="52">
        <f t="shared" si="75"/>
        <v>0</v>
      </c>
      <c r="AX192" s="16">
        <f t="shared" si="65"/>
        <v>0</v>
      </c>
      <c r="AY192" s="37">
        <f t="shared" si="66"/>
        <v>0</v>
      </c>
      <c r="AZ192" s="42">
        <f t="shared" si="76"/>
        <v>0</v>
      </c>
      <c r="BA192" s="37">
        <f t="shared" si="77"/>
        <v>0</v>
      </c>
      <c r="BB192" s="63">
        <f t="shared" si="67"/>
        <v>0</v>
      </c>
      <c r="BC192" s="26"/>
      <c r="BD192" s="37">
        <f t="shared" si="68"/>
        <v>0</v>
      </c>
      <c r="BE192" s="37" t="str">
        <f t="shared" si="69"/>
        <v>-</v>
      </c>
      <c r="BF192" s="37" t="str">
        <f t="shared" si="70"/>
        <v>-</v>
      </c>
      <c r="BG192" s="52" t="str">
        <f t="shared" si="71"/>
        <v>-</v>
      </c>
      <c r="BH192" s="35" t="str">
        <f t="shared" si="72"/>
        <v>-</v>
      </c>
    </row>
    <row r="193" spans="1:60" hidden="1" x14ac:dyDescent="0.25">
      <c r="A193" s="118"/>
      <c r="B193" s="31"/>
      <c r="C193" s="18"/>
      <c r="D193" s="18"/>
      <c r="E193" s="57"/>
      <c r="F193" s="57"/>
      <c r="G193" s="58"/>
      <c r="H193" s="261"/>
      <c r="I193" s="26"/>
      <c r="J193" s="16">
        <f t="shared" si="78"/>
        <v>0</v>
      </c>
      <c r="K193" s="16">
        <f t="shared" si="89"/>
        <v>0</v>
      </c>
      <c r="L193" s="26"/>
      <c r="M193" s="16">
        <f t="shared" si="79"/>
        <v>0</v>
      </c>
      <c r="N193" s="16">
        <f t="shared" si="80"/>
        <v>0</v>
      </c>
      <c r="O193" s="26"/>
      <c r="P193" s="16">
        <f t="shared" si="81"/>
        <v>0</v>
      </c>
      <c r="Q193" s="16">
        <f t="shared" si="82"/>
        <v>0</v>
      </c>
      <c r="R193" s="26"/>
      <c r="S193" s="16">
        <f t="shared" si="83"/>
        <v>0</v>
      </c>
      <c r="T193" s="16">
        <f t="shared" si="84"/>
        <v>0</v>
      </c>
      <c r="U193" s="26"/>
      <c r="V193" s="16">
        <f t="shared" si="85"/>
        <v>0</v>
      </c>
      <c r="W193" s="16">
        <f t="shared" si="87"/>
        <v>0</v>
      </c>
      <c r="X193" s="26"/>
      <c r="Y193" s="16">
        <f t="shared" si="86"/>
        <v>0</v>
      </c>
      <c r="Z193" s="16">
        <f t="shared" si="88"/>
        <v>0</v>
      </c>
      <c r="AA193" s="16"/>
      <c r="AB193" s="289">
        <f t="shared" si="73"/>
        <v>0</v>
      </c>
      <c r="AC193" s="289">
        <f t="shared" si="74"/>
        <v>0</v>
      </c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268"/>
      <c r="AT193" s="289"/>
      <c r="AU193" s="289"/>
      <c r="AV193" s="268"/>
      <c r="AW193" s="52">
        <f t="shared" si="75"/>
        <v>0</v>
      </c>
      <c r="AX193" s="16">
        <f t="shared" si="65"/>
        <v>0</v>
      </c>
      <c r="AY193" s="37">
        <f t="shared" si="66"/>
        <v>0</v>
      </c>
      <c r="AZ193" s="42">
        <f t="shared" si="76"/>
        <v>0</v>
      </c>
      <c r="BA193" s="37">
        <f t="shared" si="77"/>
        <v>0</v>
      </c>
      <c r="BB193" s="63">
        <f t="shared" si="67"/>
        <v>0</v>
      </c>
      <c r="BC193" s="26"/>
      <c r="BD193" s="37">
        <f t="shared" si="68"/>
        <v>0</v>
      </c>
      <c r="BE193" s="37" t="str">
        <f t="shared" si="69"/>
        <v>-</v>
      </c>
      <c r="BF193" s="37" t="str">
        <f t="shared" si="70"/>
        <v>-</v>
      </c>
      <c r="BG193" s="52" t="str">
        <f t="shared" si="71"/>
        <v>-</v>
      </c>
      <c r="BH193" s="35" t="str">
        <f t="shared" si="72"/>
        <v>-</v>
      </c>
    </row>
    <row r="194" spans="1:60" hidden="1" x14ac:dyDescent="0.25">
      <c r="A194" s="118"/>
      <c r="B194" s="31"/>
      <c r="C194" s="18"/>
      <c r="D194" s="18"/>
      <c r="E194" s="57"/>
      <c r="F194" s="57"/>
      <c r="G194" s="58"/>
      <c r="H194" s="261"/>
      <c r="I194" s="26"/>
      <c r="J194" s="16">
        <f t="shared" si="78"/>
        <v>0</v>
      </c>
      <c r="K194" s="16">
        <f t="shared" si="89"/>
        <v>0</v>
      </c>
      <c r="L194" s="26"/>
      <c r="M194" s="16">
        <f t="shared" si="79"/>
        <v>0</v>
      </c>
      <c r="N194" s="16">
        <f t="shared" si="80"/>
        <v>0</v>
      </c>
      <c r="O194" s="26"/>
      <c r="P194" s="16">
        <f t="shared" si="81"/>
        <v>0</v>
      </c>
      <c r="Q194" s="16">
        <f t="shared" si="82"/>
        <v>0</v>
      </c>
      <c r="R194" s="26"/>
      <c r="S194" s="16">
        <f t="shared" si="83"/>
        <v>0</v>
      </c>
      <c r="T194" s="16">
        <f t="shared" si="84"/>
        <v>0</v>
      </c>
      <c r="U194" s="26"/>
      <c r="V194" s="16">
        <f t="shared" si="85"/>
        <v>0</v>
      </c>
      <c r="W194" s="16">
        <f t="shared" si="87"/>
        <v>0</v>
      </c>
      <c r="X194" s="26"/>
      <c r="Y194" s="16">
        <f t="shared" si="86"/>
        <v>0</v>
      </c>
      <c r="Z194" s="16">
        <f t="shared" si="88"/>
        <v>0</v>
      </c>
      <c r="AA194" s="16"/>
      <c r="AB194" s="289">
        <f t="shared" si="73"/>
        <v>0</v>
      </c>
      <c r="AC194" s="289">
        <f t="shared" si="74"/>
        <v>0</v>
      </c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268"/>
      <c r="AT194" s="289"/>
      <c r="AU194" s="289"/>
      <c r="AV194" s="268"/>
      <c r="AW194" s="52">
        <f t="shared" si="75"/>
        <v>0</v>
      </c>
      <c r="AX194" s="16">
        <f t="shared" si="65"/>
        <v>0</v>
      </c>
      <c r="AY194" s="37">
        <f t="shared" si="66"/>
        <v>0</v>
      </c>
      <c r="AZ194" s="42">
        <f t="shared" si="76"/>
        <v>0</v>
      </c>
      <c r="BA194" s="37">
        <f t="shared" si="77"/>
        <v>0</v>
      </c>
      <c r="BB194" s="63">
        <f t="shared" si="67"/>
        <v>0</v>
      </c>
      <c r="BC194" s="26"/>
      <c r="BD194" s="37">
        <f t="shared" si="68"/>
        <v>0</v>
      </c>
      <c r="BE194" s="37" t="str">
        <f t="shared" si="69"/>
        <v>-</v>
      </c>
      <c r="BF194" s="37" t="str">
        <f t="shared" si="70"/>
        <v>-</v>
      </c>
      <c r="BG194" s="52" t="str">
        <f t="shared" si="71"/>
        <v>-</v>
      </c>
      <c r="BH194" s="35" t="str">
        <f t="shared" si="72"/>
        <v>-</v>
      </c>
    </row>
    <row r="195" spans="1:60" hidden="1" x14ac:dyDescent="0.25">
      <c r="A195" s="118"/>
      <c r="B195" s="31"/>
      <c r="C195" s="18"/>
      <c r="D195" s="18"/>
      <c r="E195" s="57"/>
      <c r="F195" s="57"/>
      <c r="G195" s="58"/>
      <c r="H195" s="261"/>
      <c r="I195" s="26"/>
      <c r="J195" s="16">
        <f t="shared" si="78"/>
        <v>0</v>
      </c>
      <c r="K195" s="16">
        <f t="shared" si="89"/>
        <v>0</v>
      </c>
      <c r="L195" s="26"/>
      <c r="M195" s="16">
        <f t="shared" si="79"/>
        <v>0</v>
      </c>
      <c r="N195" s="16">
        <f t="shared" si="80"/>
        <v>0</v>
      </c>
      <c r="O195" s="26"/>
      <c r="P195" s="16">
        <f t="shared" si="81"/>
        <v>0</v>
      </c>
      <c r="Q195" s="16">
        <f t="shared" si="82"/>
        <v>0</v>
      </c>
      <c r="R195" s="26"/>
      <c r="S195" s="16">
        <f t="shared" si="83"/>
        <v>0</v>
      </c>
      <c r="T195" s="16">
        <f t="shared" si="84"/>
        <v>0</v>
      </c>
      <c r="U195" s="26"/>
      <c r="V195" s="16">
        <f t="shared" si="85"/>
        <v>0</v>
      </c>
      <c r="W195" s="16">
        <f t="shared" si="87"/>
        <v>0</v>
      </c>
      <c r="X195" s="26"/>
      <c r="Y195" s="16">
        <f t="shared" si="86"/>
        <v>0</v>
      </c>
      <c r="Z195" s="16">
        <f t="shared" si="88"/>
        <v>0</v>
      </c>
      <c r="AA195" s="16"/>
      <c r="AB195" s="289">
        <f t="shared" si="73"/>
        <v>0</v>
      </c>
      <c r="AC195" s="289">
        <f t="shared" si="74"/>
        <v>0</v>
      </c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268"/>
      <c r="AT195" s="289"/>
      <c r="AU195" s="289"/>
      <c r="AV195" s="268"/>
      <c r="AW195" s="52">
        <f t="shared" si="75"/>
        <v>0</v>
      </c>
      <c r="AX195" s="16">
        <f t="shared" si="65"/>
        <v>0</v>
      </c>
      <c r="AY195" s="37">
        <f t="shared" si="66"/>
        <v>0</v>
      </c>
      <c r="AZ195" s="42">
        <f t="shared" si="76"/>
        <v>0</v>
      </c>
      <c r="BA195" s="37">
        <f t="shared" si="77"/>
        <v>0</v>
      </c>
      <c r="BB195" s="63">
        <f t="shared" si="67"/>
        <v>0</v>
      </c>
      <c r="BC195" s="26"/>
      <c r="BD195" s="37">
        <f t="shared" si="68"/>
        <v>0</v>
      </c>
      <c r="BE195" s="37" t="str">
        <f t="shared" si="69"/>
        <v>-</v>
      </c>
      <c r="BF195" s="37" t="str">
        <f t="shared" si="70"/>
        <v>-</v>
      </c>
      <c r="BG195" s="52" t="str">
        <f t="shared" si="71"/>
        <v>-</v>
      </c>
      <c r="BH195" s="35" t="str">
        <f t="shared" si="72"/>
        <v>-</v>
      </c>
    </row>
    <row r="196" spans="1:60" hidden="1" x14ac:dyDescent="0.25">
      <c r="A196" s="118"/>
      <c r="B196" s="31"/>
      <c r="C196" s="18"/>
      <c r="D196" s="18"/>
      <c r="E196" s="57"/>
      <c r="F196" s="57"/>
      <c r="G196" s="58"/>
      <c r="H196" s="261"/>
      <c r="I196" s="26"/>
      <c r="J196" s="16">
        <f t="shared" si="78"/>
        <v>0</v>
      </c>
      <c r="K196" s="16">
        <f t="shared" si="89"/>
        <v>0</v>
      </c>
      <c r="L196" s="26"/>
      <c r="M196" s="16">
        <f t="shared" si="79"/>
        <v>0</v>
      </c>
      <c r="N196" s="16">
        <f t="shared" si="80"/>
        <v>0</v>
      </c>
      <c r="O196" s="26"/>
      <c r="P196" s="16">
        <f t="shared" si="81"/>
        <v>0</v>
      </c>
      <c r="Q196" s="16">
        <f t="shared" si="82"/>
        <v>0</v>
      </c>
      <c r="R196" s="26"/>
      <c r="S196" s="16">
        <f t="shared" si="83"/>
        <v>0</v>
      </c>
      <c r="T196" s="16">
        <f t="shared" si="84"/>
        <v>0</v>
      </c>
      <c r="U196" s="26"/>
      <c r="V196" s="16">
        <f t="shared" si="85"/>
        <v>0</v>
      </c>
      <c r="W196" s="16">
        <f t="shared" si="87"/>
        <v>0</v>
      </c>
      <c r="X196" s="26"/>
      <c r="Y196" s="16">
        <f t="shared" si="86"/>
        <v>0</v>
      </c>
      <c r="Z196" s="16">
        <f t="shared" si="88"/>
        <v>0</v>
      </c>
      <c r="AA196" s="16"/>
      <c r="AB196" s="289">
        <f t="shared" si="73"/>
        <v>0</v>
      </c>
      <c r="AC196" s="289">
        <f t="shared" si="74"/>
        <v>0</v>
      </c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268"/>
      <c r="AT196" s="289"/>
      <c r="AU196" s="289"/>
      <c r="AV196" s="268"/>
      <c r="AW196" s="52">
        <f t="shared" si="75"/>
        <v>0</v>
      </c>
      <c r="AX196" s="16">
        <f t="shared" ref="AX196:AX245" si="90">AW196*E196</f>
        <v>0</v>
      </c>
      <c r="AY196" s="37">
        <f t="shared" ref="AY196:AY245" si="91">AW196*F196</f>
        <v>0</v>
      </c>
      <c r="AZ196" s="42">
        <f t="shared" si="76"/>
        <v>0</v>
      </c>
      <c r="BA196" s="37">
        <f t="shared" si="77"/>
        <v>0</v>
      </c>
      <c r="BB196" s="63">
        <f t="shared" ref="BB196:BB245" si="92">BA196*F196</f>
        <v>0</v>
      </c>
      <c r="BC196" s="26"/>
      <c r="BD196" s="37">
        <f t="shared" ref="BD196:BD245" si="93">BC196*F196</f>
        <v>0</v>
      </c>
      <c r="BE196" s="37" t="str">
        <f t="shared" ref="BE196:BE245" si="94">IFERROR(BC196/AZ196, "-")</f>
        <v>-</v>
      </c>
      <c r="BF196" s="37" t="str">
        <f t="shared" ref="BF196:BF245" si="95">IFERROR(BE196/7,"-")</f>
        <v>-</v>
      </c>
      <c r="BG196" s="52" t="str">
        <f t="shared" ref="BG196:BG245" si="96">IFERROR(BE196/30,"-")</f>
        <v>-</v>
      </c>
      <c r="BH196" s="35" t="str">
        <f t="shared" ref="BH196:BH245" si="97">IFERROR(C$1+BE196,"-")</f>
        <v>-</v>
      </c>
    </row>
    <row r="197" spans="1:60" hidden="1" x14ac:dyDescent="0.25">
      <c r="A197" s="118"/>
      <c r="B197" s="31"/>
      <c r="C197" s="18"/>
      <c r="D197" s="18"/>
      <c r="E197" s="57"/>
      <c r="F197" s="57"/>
      <c r="G197" s="58"/>
      <c r="H197" s="261"/>
      <c r="I197" s="26"/>
      <c r="J197" s="16">
        <f t="shared" si="78"/>
        <v>0</v>
      </c>
      <c r="K197" s="16">
        <f t="shared" si="89"/>
        <v>0</v>
      </c>
      <c r="L197" s="26"/>
      <c r="M197" s="16">
        <f t="shared" si="79"/>
        <v>0</v>
      </c>
      <c r="N197" s="16">
        <f t="shared" si="80"/>
        <v>0</v>
      </c>
      <c r="O197" s="26"/>
      <c r="P197" s="16">
        <f t="shared" si="81"/>
        <v>0</v>
      </c>
      <c r="Q197" s="16">
        <f t="shared" si="82"/>
        <v>0</v>
      </c>
      <c r="R197" s="26"/>
      <c r="S197" s="16">
        <f t="shared" si="83"/>
        <v>0</v>
      </c>
      <c r="T197" s="16">
        <f t="shared" si="84"/>
        <v>0</v>
      </c>
      <c r="U197" s="26"/>
      <c r="V197" s="16">
        <f t="shared" si="85"/>
        <v>0</v>
      </c>
      <c r="W197" s="16">
        <f t="shared" si="87"/>
        <v>0</v>
      </c>
      <c r="X197" s="26"/>
      <c r="Y197" s="16">
        <f t="shared" si="86"/>
        <v>0</v>
      </c>
      <c r="Z197" s="16">
        <f t="shared" si="88"/>
        <v>0</v>
      </c>
      <c r="AA197" s="16"/>
      <c r="AB197" s="289">
        <f t="shared" ref="AB197:AB245" si="98">AA197*E197</f>
        <v>0</v>
      </c>
      <c r="AC197" s="289">
        <f t="shared" ref="AC197:AC245" si="99">AA197*F197</f>
        <v>0</v>
      </c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268"/>
      <c r="AT197" s="289"/>
      <c r="AU197" s="289"/>
      <c r="AV197" s="268"/>
      <c r="AW197" s="52">
        <f t="shared" ref="AW197:AW245" si="100">SUM(I197,L197,O197,R197,U197,X197,AA197,AD197,AG197,AJ197,AM197,AP197)</f>
        <v>0</v>
      </c>
      <c r="AX197" s="16">
        <f t="shared" si="90"/>
        <v>0</v>
      </c>
      <c r="AY197" s="37">
        <f t="shared" si="91"/>
        <v>0</v>
      </c>
      <c r="AZ197" s="42">
        <f t="shared" ref="AZ197:AZ245" si="101">AW197/(((AT197-1)*30)+(AU197*7))</f>
        <v>0</v>
      </c>
      <c r="BA197" s="37">
        <f t="shared" ref="BA197:BA245" si="102">AZ197*30</f>
        <v>0</v>
      </c>
      <c r="BB197" s="63">
        <f t="shared" si="92"/>
        <v>0</v>
      </c>
      <c r="BC197" s="26"/>
      <c r="BD197" s="37">
        <f t="shared" si="93"/>
        <v>0</v>
      </c>
      <c r="BE197" s="37" t="str">
        <f t="shared" si="94"/>
        <v>-</v>
      </c>
      <c r="BF197" s="37" t="str">
        <f t="shared" si="95"/>
        <v>-</v>
      </c>
      <c r="BG197" s="52" t="str">
        <f t="shared" si="96"/>
        <v>-</v>
      </c>
      <c r="BH197" s="35" t="str">
        <f t="shared" si="97"/>
        <v>-</v>
      </c>
    </row>
    <row r="198" spans="1:60" hidden="1" x14ac:dyDescent="0.25">
      <c r="A198" s="118"/>
      <c r="B198" s="31"/>
      <c r="C198" s="18"/>
      <c r="D198" s="18"/>
      <c r="E198" s="57"/>
      <c r="F198" s="57"/>
      <c r="G198" s="58"/>
      <c r="H198" s="261"/>
      <c r="I198" s="26"/>
      <c r="J198" s="16">
        <f>I198*$E198</f>
        <v>0</v>
      </c>
      <c r="K198" s="16">
        <f>I198*$F198</f>
        <v>0</v>
      </c>
      <c r="L198" s="26"/>
      <c r="M198" s="16">
        <f t="shared" si="79"/>
        <v>0</v>
      </c>
      <c r="N198" s="16">
        <f t="shared" si="80"/>
        <v>0</v>
      </c>
      <c r="O198" s="26"/>
      <c r="P198" s="16">
        <f t="shared" si="81"/>
        <v>0</v>
      </c>
      <c r="Q198" s="16">
        <f t="shared" si="82"/>
        <v>0</v>
      </c>
      <c r="R198" s="26"/>
      <c r="S198" s="16">
        <f t="shared" si="83"/>
        <v>0</v>
      </c>
      <c r="T198" s="16">
        <f t="shared" si="84"/>
        <v>0</v>
      </c>
      <c r="U198" s="26"/>
      <c r="V198" s="16">
        <f t="shared" si="85"/>
        <v>0</v>
      </c>
      <c r="W198" s="16">
        <f t="shared" si="87"/>
        <v>0</v>
      </c>
      <c r="X198" s="26"/>
      <c r="Y198" s="16">
        <f t="shared" si="86"/>
        <v>0</v>
      </c>
      <c r="Z198" s="16">
        <f t="shared" si="88"/>
        <v>0</v>
      </c>
      <c r="AA198" s="16"/>
      <c r="AB198" s="289">
        <f t="shared" si="98"/>
        <v>0</v>
      </c>
      <c r="AC198" s="289">
        <f t="shared" si="99"/>
        <v>0</v>
      </c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268"/>
      <c r="AT198" s="289"/>
      <c r="AU198" s="289"/>
      <c r="AV198" s="268"/>
      <c r="AW198" s="52">
        <f t="shared" si="100"/>
        <v>0</v>
      </c>
      <c r="AX198" s="16">
        <f t="shared" si="90"/>
        <v>0</v>
      </c>
      <c r="AY198" s="37">
        <f t="shared" si="91"/>
        <v>0</v>
      </c>
      <c r="AZ198" s="42">
        <f t="shared" si="101"/>
        <v>0</v>
      </c>
      <c r="BA198" s="37">
        <f t="shared" si="102"/>
        <v>0</v>
      </c>
      <c r="BB198" s="63">
        <f t="shared" si="92"/>
        <v>0</v>
      </c>
      <c r="BC198" s="26"/>
      <c r="BD198" s="37">
        <f t="shared" si="93"/>
        <v>0</v>
      </c>
      <c r="BE198" s="37" t="str">
        <f t="shared" si="94"/>
        <v>-</v>
      </c>
      <c r="BF198" s="37" t="str">
        <f t="shared" si="95"/>
        <v>-</v>
      </c>
      <c r="BG198" s="52" t="str">
        <f t="shared" si="96"/>
        <v>-</v>
      </c>
      <c r="BH198" s="35" t="str">
        <f t="shared" si="97"/>
        <v>-</v>
      </c>
    </row>
    <row r="199" spans="1:60" hidden="1" x14ac:dyDescent="0.25">
      <c r="A199" s="118"/>
      <c r="B199" s="31"/>
      <c r="C199" s="18"/>
      <c r="D199" s="18"/>
      <c r="E199" s="57"/>
      <c r="F199" s="57"/>
      <c r="G199" s="58"/>
      <c r="H199" s="261"/>
      <c r="I199" s="26"/>
      <c r="J199" s="16">
        <f t="shared" si="78"/>
        <v>0</v>
      </c>
      <c r="K199" s="16">
        <f t="shared" si="89"/>
        <v>0</v>
      </c>
      <c r="L199" s="26"/>
      <c r="M199" s="16">
        <f t="shared" si="79"/>
        <v>0</v>
      </c>
      <c r="N199" s="16">
        <f t="shared" si="80"/>
        <v>0</v>
      </c>
      <c r="O199" s="26"/>
      <c r="P199" s="16">
        <f t="shared" si="81"/>
        <v>0</v>
      </c>
      <c r="Q199" s="16">
        <f t="shared" si="82"/>
        <v>0</v>
      </c>
      <c r="R199" s="26"/>
      <c r="S199" s="16">
        <f t="shared" si="83"/>
        <v>0</v>
      </c>
      <c r="T199" s="16">
        <f t="shared" si="84"/>
        <v>0</v>
      </c>
      <c r="U199" s="26"/>
      <c r="V199" s="16">
        <f t="shared" si="85"/>
        <v>0</v>
      </c>
      <c r="W199" s="16">
        <f t="shared" si="87"/>
        <v>0</v>
      </c>
      <c r="X199" s="26"/>
      <c r="Y199" s="16">
        <f t="shared" si="86"/>
        <v>0</v>
      </c>
      <c r="Z199" s="16">
        <f t="shared" si="88"/>
        <v>0</v>
      </c>
      <c r="AA199" s="16"/>
      <c r="AB199" s="289">
        <f t="shared" si="98"/>
        <v>0</v>
      </c>
      <c r="AC199" s="289">
        <f t="shared" si="99"/>
        <v>0</v>
      </c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268"/>
      <c r="AT199" s="289"/>
      <c r="AU199" s="289"/>
      <c r="AV199" s="268"/>
      <c r="AW199" s="52">
        <f t="shared" si="100"/>
        <v>0</v>
      </c>
      <c r="AX199" s="16">
        <f t="shared" si="90"/>
        <v>0</v>
      </c>
      <c r="AY199" s="37">
        <f t="shared" si="91"/>
        <v>0</v>
      </c>
      <c r="AZ199" s="42">
        <f t="shared" si="101"/>
        <v>0</v>
      </c>
      <c r="BA199" s="37">
        <f t="shared" si="102"/>
        <v>0</v>
      </c>
      <c r="BB199" s="63">
        <f t="shared" si="92"/>
        <v>0</v>
      </c>
      <c r="BC199" s="26"/>
      <c r="BD199" s="37">
        <f t="shared" si="93"/>
        <v>0</v>
      </c>
      <c r="BE199" s="37" t="str">
        <f t="shared" si="94"/>
        <v>-</v>
      </c>
      <c r="BF199" s="37" t="str">
        <f t="shared" si="95"/>
        <v>-</v>
      </c>
      <c r="BG199" s="52" t="str">
        <f t="shared" si="96"/>
        <v>-</v>
      </c>
      <c r="BH199" s="35" t="str">
        <f t="shared" si="97"/>
        <v>-</v>
      </c>
    </row>
    <row r="200" spans="1:60" hidden="1" x14ac:dyDescent="0.25">
      <c r="A200" s="118"/>
      <c r="B200" s="31"/>
      <c r="C200" s="18"/>
      <c r="D200" s="18"/>
      <c r="E200" s="57"/>
      <c r="F200" s="57"/>
      <c r="G200" s="58"/>
      <c r="H200" s="261"/>
      <c r="I200" s="26"/>
      <c r="J200" s="16">
        <f t="shared" si="78"/>
        <v>0</v>
      </c>
      <c r="K200" s="16">
        <f t="shared" si="89"/>
        <v>0</v>
      </c>
      <c r="L200" s="26"/>
      <c r="M200" s="16">
        <f t="shared" si="79"/>
        <v>0</v>
      </c>
      <c r="N200" s="16">
        <f t="shared" si="80"/>
        <v>0</v>
      </c>
      <c r="O200" s="26"/>
      <c r="P200" s="16">
        <f t="shared" si="81"/>
        <v>0</v>
      </c>
      <c r="Q200" s="16">
        <f t="shared" si="82"/>
        <v>0</v>
      </c>
      <c r="R200" s="26"/>
      <c r="S200" s="16">
        <f t="shared" si="83"/>
        <v>0</v>
      </c>
      <c r="T200" s="16">
        <f t="shared" si="84"/>
        <v>0</v>
      </c>
      <c r="U200" s="26"/>
      <c r="V200" s="16">
        <f t="shared" si="85"/>
        <v>0</v>
      </c>
      <c r="W200" s="16">
        <f t="shared" si="87"/>
        <v>0</v>
      </c>
      <c r="X200" s="26"/>
      <c r="Y200" s="16">
        <f t="shared" si="86"/>
        <v>0</v>
      </c>
      <c r="Z200" s="16">
        <f t="shared" si="88"/>
        <v>0</v>
      </c>
      <c r="AA200" s="16"/>
      <c r="AB200" s="289">
        <f t="shared" si="98"/>
        <v>0</v>
      </c>
      <c r="AC200" s="289">
        <f t="shared" si="99"/>
        <v>0</v>
      </c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268"/>
      <c r="AT200" s="289"/>
      <c r="AU200" s="289"/>
      <c r="AV200" s="268"/>
      <c r="AW200" s="52">
        <f t="shared" si="100"/>
        <v>0</v>
      </c>
      <c r="AX200" s="16">
        <f t="shared" si="90"/>
        <v>0</v>
      </c>
      <c r="AY200" s="37">
        <f t="shared" si="91"/>
        <v>0</v>
      </c>
      <c r="AZ200" s="42">
        <f t="shared" si="101"/>
        <v>0</v>
      </c>
      <c r="BA200" s="37">
        <f t="shared" si="102"/>
        <v>0</v>
      </c>
      <c r="BB200" s="63">
        <f t="shared" si="92"/>
        <v>0</v>
      </c>
      <c r="BC200" s="26"/>
      <c r="BD200" s="37">
        <f t="shared" si="93"/>
        <v>0</v>
      </c>
      <c r="BE200" s="37" t="str">
        <f t="shared" si="94"/>
        <v>-</v>
      </c>
      <c r="BF200" s="37" t="str">
        <f t="shared" si="95"/>
        <v>-</v>
      </c>
      <c r="BG200" s="52" t="str">
        <f t="shared" si="96"/>
        <v>-</v>
      </c>
      <c r="BH200" s="35" t="str">
        <f t="shared" si="97"/>
        <v>-</v>
      </c>
    </row>
    <row r="201" spans="1:60" hidden="1" x14ac:dyDescent="0.25">
      <c r="A201" s="118"/>
      <c r="B201" s="31"/>
      <c r="C201" s="18"/>
      <c r="D201" s="18"/>
      <c r="E201" s="57"/>
      <c r="F201" s="57"/>
      <c r="G201" s="58"/>
      <c r="H201" s="261"/>
      <c r="I201" s="26"/>
      <c r="J201" s="16">
        <f t="shared" si="78"/>
        <v>0</v>
      </c>
      <c r="K201" s="16">
        <f t="shared" si="89"/>
        <v>0</v>
      </c>
      <c r="L201" s="26"/>
      <c r="M201" s="16">
        <f t="shared" si="79"/>
        <v>0</v>
      </c>
      <c r="N201" s="16">
        <f t="shared" si="80"/>
        <v>0</v>
      </c>
      <c r="O201" s="26"/>
      <c r="P201" s="16">
        <f t="shared" si="81"/>
        <v>0</v>
      </c>
      <c r="Q201" s="16">
        <f t="shared" si="82"/>
        <v>0</v>
      </c>
      <c r="R201" s="26"/>
      <c r="S201" s="16">
        <f t="shared" si="83"/>
        <v>0</v>
      </c>
      <c r="T201" s="16">
        <f t="shared" si="84"/>
        <v>0</v>
      </c>
      <c r="U201" s="26"/>
      <c r="V201" s="16">
        <f t="shared" si="85"/>
        <v>0</v>
      </c>
      <c r="W201" s="16">
        <f t="shared" si="87"/>
        <v>0</v>
      </c>
      <c r="X201" s="26"/>
      <c r="Y201" s="16">
        <f t="shared" si="86"/>
        <v>0</v>
      </c>
      <c r="Z201" s="16">
        <f t="shared" si="88"/>
        <v>0</v>
      </c>
      <c r="AA201" s="16"/>
      <c r="AB201" s="289">
        <f t="shared" si="98"/>
        <v>0</v>
      </c>
      <c r="AC201" s="289">
        <f t="shared" si="99"/>
        <v>0</v>
      </c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268"/>
      <c r="AT201" s="289"/>
      <c r="AU201" s="289"/>
      <c r="AV201" s="268"/>
      <c r="AW201" s="52">
        <f t="shared" si="100"/>
        <v>0</v>
      </c>
      <c r="AX201" s="16">
        <f t="shared" si="90"/>
        <v>0</v>
      </c>
      <c r="AY201" s="37">
        <f t="shared" si="91"/>
        <v>0</v>
      </c>
      <c r="AZ201" s="42">
        <f t="shared" si="101"/>
        <v>0</v>
      </c>
      <c r="BA201" s="37">
        <f t="shared" si="102"/>
        <v>0</v>
      </c>
      <c r="BB201" s="63">
        <f t="shared" si="92"/>
        <v>0</v>
      </c>
      <c r="BC201" s="26"/>
      <c r="BD201" s="37">
        <f t="shared" si="93"/>
        <v>0</v>
      </c>
      <c r="BE201" s="37" t="str">
        <f t="shared" si="94"/>
        <v>-</v>
      </c>
      <c r="BF201" s="37" t="str">
        <f t="shared" si="95"/>
        <v>-</v>
      </c>
      <c r="BG201" s="52" t="str">
        <f t="shared" si="96"/>
        <v>-</v>
      </c>
      <c r="BH201" s="35" t="str">
        <f t="shared" si="97"/>
        <v>-</v>
      </c>
    </row>
    <row r="202" spans="1:60" hidden="1" x14ac:dyDescent="0.25">
      <c r="A202" s="118"/>
      <c r="B202" s="31"/>
      <c r="C202" s="18"/>
      <c r="D202" s="18"/>
      <c r="E202" s="57"/>
      <c r="F202" s="57"/>
      <c r="G202" s="58"/>
      <c r="H202" s="261"/>
      <c r="I202" s="26"/>
      <c r="J202" s="16">
        <f t="shared" si="78"/>
        <v>0</v>
      </c>
      <c r="K202" s="16">
        <f t="shared" si="89"/>
        <v>0</v>
      </c>
      <c r="L202" s="26"/>
      <c r="M202" s="16">
        <f t="shared" si="79"/>
        <v>0</v>
      </c>
      <c r="N202" s="16">
        <f t="shared" si="80"/>
        <v>0</v>
      </c>
      <c r="O202" s="26"/>
      <c r="P202" s="16">
        <f t="shared" si="81"/>
        <v>0</v>
      </c>
      <c r="Q202" s="16">
        <f t="shared" si="82"/>
        <v>0</v>
      </c>
      <c r="R202" s="26"/>
      <c r="S202" s="16">
        <f t="shared" si="83"/>
        <v>0</v>
      </c>
      <c r="T202" s="16">
        <f t="shared" si="84"/>
        <v>0</v>
      </c>
      <c r="U202" s="26"/>
      <c r="V202" s="16">
        <f t="shared" si="85"/>
        <v>0</v>
      </c>
      <c r="W202" s="16">
        <f t="shared" si="87"/>
        <v>0</v>
      </c>
      <c r="X202" s="26"/>
      <c r="Y202" s="16">
        <f t="shared" si="86"/>
        <v>0</v>
      </c>
      <c r="Z202" s="16">
        <f t="shared" si="88"/>
        <v>0</v>
      </c>
      <c r="AA202" s="16"/>
      <c r="AB202" s="289">
        <f t="shared" si="98"/>
        <v>0</v>
      </c>
      <c r="AC202" s="289">
        <f t="shared" si="99"/>
        <v>0</v>
      </c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268"/>
      <c r="AT202" s="289"/>
      <c r="AU202" s="289"/>
      <c r="AV202" s="268"/>
      <c r="AW202" s="52">
        <f t="shared" si="100"/>
        <v>0</v>
      </c>
      <c r="AX202" s="16">
        <f t="shared" si="90"/>
        <v>0</v>
      </c>
      <c r="AY202" s="37">
        <f t="shared" si="91"/>
        <v>0</v>
      </c>
      <c r="AZ202" s="42">
        <f t="shared" si="101"/>
        <v>0</v>
      </c>
      <c r="BA202" s="37">
        <f t="shared" si="102"/>
        <v>0</v>
      </c>
      <c r="BB202" s="63">
        <f t="shared" si="92"/>
        <v>0</v>
      </c>
      <c r="BC202" s="26"/>
      <c r="BD202" s="37">
        <f t="shared" si="93"/>
        <v>0</v>
      </c>
      <c r="BE202" s="37" t="str">
        <f t="shared" si="94"/>
        <v>-</v>
      </c>
      <c r="BF202" s="37" t="str">
        <f t="shared" si="95"/>
        <v>-</v>
      </c>
      <c r="BG202" s="52" t="str">
        <f t="shared" si="96"/>
        <v>-</v>
      </c>
      <c r="BH202" s="35" t="str">
        <f t="shared" si="97"/>
        <v>-</v>
      </c>
    </row>
    <row r="203" spans="1:60" hidden="1" x14ac:dyDescent="0.25">
      <c r="A203" s="118"/>
      <c r="B203" s="31"/>
      <c r="C203" s="18"/>
      <c r="D203" s="18"/>
      <c r="E203" s="57"/>
      <c r="F203" s="57"/>
      <c r="G203" s="58"/>
      <c r="H203" s="261"/>
      <c r="I203" s="26"/>
      <c r="J203" s="16">
        <f t="shared" si="78"/>
        <v>0</v>
      </c>
      <c r="K203" s="16">
        <f t="shared" si="89"/>
        <v>0</v>
      </c>
      <c r="L203" s="26"/>
      <c r="M203" s="16">
        <f t="shared" si="79"/>
        <v>0</v>
      </c>
      <c r="N203" s="16">
        <f t="shared" si="80"/>
        <v>0</v>
      </c>
      <c r="O203" s="26"/>
      <c r="P203" s="16">
        <f t="shared" si="81"/>
        <v>0</v>
      </c>
      <c r="Q203" s="16">
        <f t="shared" si="82"/>
        <v>0</v>
      </c>
      <c r="R203" s="26"/>
      <c r="S203" s="16">
        <f t="shared" si="83"/>
        <v>0</v>
      </c>
      <c r="T203" s="16">
        <f t="shared" si="84"/>
        <v>0</v>
      </c>
      <c r="U203" s="26"/>
      <c r="V203" s="16">
        <f t="shared" si="85"/>
        <v>0</v>
      </c>
      <c r="W203" s="16">
        <f t="shared" si="87"/>
        <v>0</v>
      </c>
      <c r="X203" s="26"/>
      <c r="Y203" s="16">
        <f t="shared" si="86"/>
        <v>0</v>
      </c>
      <c r="Z203" s="16">
        <f t="shared" si="88"/>
        <v>0</v>
      </c>
      <c r="AA203" s="16"/>
      <c r="AB203" s="289">
        <f t="shared" si="98"/>
        <v>0</v>
      </c>
      <c r="AC203" s="289">
        <f t="shared" si="99"/>
        <v>0</v>
      </c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268"/>
      <c r="AT203" s="289"/>
      <c r="AU203" s="289"/>
      <c r="AV203" s="268"/>
      <c r="AW203" s="52">
        <f t="shared" si="100"/>
        <v>0</v>
      </c>
      <c r="AX203" s="16">
        <f t="shared" si="90"/>
        <v>0</v>
      </c>
      <c r="AY203" s="37">
        <f t="shared" si="91"/>
        <v>0</v>
      </c>
      <c r="AZ203" s="42">
        <f t="shared" si="101"/>
        <v>0</v>
      </c>
      <c r="BA203" s="37">
        <f t="shared" si="102"/>
        <v>0</v>
      </c>
      <c r="BB203" s="63">
        <f t="shared" si="92"/>
        <v>0</v>
      </c>
      <c r="BC203" s="26"/>
      <c r="BD203" s="37">
        <f t="shared" si="93"/>
        <v>0</v>
      </c>
      <c r="BE203" s="37" t="str">
        <f t="shared" si="94"/>
        <v>-</v>
      </c>
      <c r="BF203" s="37" t="str">
        <f t="shared" si="95"/>
        <v>-</v>
      </c>
      <c r="BG203" s="52" t="str">
        <f t="shared" si="96"/>
        <v>-</v>
      </c>
      <c r="BH203" s="35" t="str">
        <f t="shared" si="97"/>
        <v>-</v>
      </c>
    </row>
    <row r="204" spans="1:60" hidden="1" x14ac:dyDescent="0.25">
      <c r="A204" s="118"/>
      <c r="B204" s="31"/>
      <c r="C204" s="18"/>
      <c r="D204" s="18"/>
      <c r="E204" s="57"/>
      <c r="F204" s="57"/>
      <c r="G204" s="58"/>
      <c r="H204" s="261"/>
      <c r="I204" s="26"/>
      <c r="J204" s="16">
        <f t="shared" si="78"/>
        <v>0</v>
      </c>
      <c r="K204" s="16">
        <f t="shared" si="89"/>
        <v>0</v>
      </c>
      <c r="L204" s="26"/>
      <c r="M204" s="16">
        <f t="shared" si="79"/>
        <v>0</v>
      </c>
      <c r="N204" s="16">
        <f t="shared" si="80"/>
        <v>0</v>
      </c>
      <c r="O204" s="26"/>
      <c r="P204" s="16">
        <f t="shared" si="81"/>
        <v>0</v>
      </c>
      <c r="Q204" s="16">
        <f t="shared" si="82"/>
        <v>0</v>
      </c>
      <c r="R204" s="26"/>
      <c r="S204" s="16">
        <f t="shared" si="83"/>
        <v>0</v>
      </c>
      <c r="T204" s="16">
        <f t="shared" si="84"/>
        <v>0</v>
      </c>
      <c r="U204" s="26"/>
      <c r="V204" s="16">
        <f t="shared" si="85"/>
        <v>0</v>
      </c>
      <c r="W204" s="16">
        <f t="shared" si="87"/>
        <v>0</v>
      </c>
      <c r="X204" s="26"/>
      <c r="Y204" s="16">
        <f t="shared" si="86"/>
        <v>0</v>
      </c>
      <c r="Z204" s="16">
        <f t="shared" si="88"/>
        <v>0</v>
      </c>
      <c r="AA204" s="16"/>
      <c r="AB204" s="289">
        <f t="shared" si="98"/>
        <v>0</v>
      </c>
      <c r="AC204" s="289">
        <f t="shared" si="99"/>
        <v>0</v>
      </c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268"/>
      <c r="AT204" s="289"/>
      <c r="AU204" s="289"/>
      <c r="AV204" s="268"/>
      <c r="AW204" s="52">
        <f t="shared" si="100"/>
        <v>0</v>
      </c>
      <c r="AX204" s="16">
        <f t="shared" si="90"/>
        <v>0</v>
      </c>
      <c r="AY204" s="37">
        <f t="shared" si="91"/>
        <v>0</v>
      </c>
      <c r="AZ204" s="42">
        <f t="shared" si="101"/>
        <v>0</v>
      </c>
      <c r="BA204" s="37">
        <f t="shared" si="102"/>
        <v>0</v>
      </c>
      <c r="BB204" s="63">
        <f t="shared" si="92"/>
        <v>0</v>
      </c>
      <c r="BC204" s="26"/>
      <c r="BD204" s="37">
        <f t="shared" si="93"/>
        <v>0</v>
      </c>
      <c r="BE204" s="37" t="str">
        <f t="shared" si="94"/>
        <v>-</v>
      </c>
      <c r="BF204" s="37" t="str">
        <f t="shared" si="95"/>
        <v>-</v>
      </c>
      <c r="BG204" s="52" t="str">
        <f t="shared" si="96"/>
        <v>-</v>
      </c>
      <c r="BH204" s="35" t="str">
        <f t="shared" si="97"/>
        <v>-</v>
      </c>
    </row>
    <row r="205" spans="1:60" hidden="1" x14ac:dyDescent="0.25">
      <c r="A205" s="118"/>
      <c r="B205" s="32"/>
      <c r="C205" s="18"/>
      <c r="D205" s="18"/>
      <c r="E205" s="57"/>
      <c r="F205" s="57"/>
      <c r="G205" s="58"/>
      <c r="H205" s="261"/>
      <c r="I205" s="26"/>
      <c r="J205" s="16">
        <f t="shared" si="78"/>
        <v>0</v>
      </c>
      <c r="K205" s="16">
        <f t="shared" si="89"/>
        <v>0</v>
      </c>
      <c r="L205" s="26"/>
      <c r="M205" s="16">
        <f t="shared" si="79"/>
        <v>0</v>
      </c>
      <c r="N205" s="16">
        <f t="shared" si="80"/>
        <v>0</v>
      </c>
      <c r="O205" s="26"/>
      <c r="P205" s="16">
        <f t="shared" si="81"/>
        <v>0</v>
      </c>
      <c r="Q205" s="16">
        <f t="shared" si="82"/>
        <v>0</v>
      </c>
      <c r="R205" s="26"/>
      <c r="S205" s="16">
        <f t="shared" si="83"/>
        <v>0</v>
      </c>
      <c r="T205" s="16">
        <f t="shared" si="84"/>
        <v>0</v>
      </c>
      <c r="U205" s="26"/>
      <c r="V205" s="16">
        <f t="shared" si="85"/>
        <v>0</v>
      </c>
      <c r="W205" s="16">
        <f t="shared" si="87"/>
        <v>0</v>
      </c>
      <c r="X205" s="26"/>
      <c r="Y205" s="16">
        <f t="shared" si="86"/>
        <v>0</v>
      </c>
      <c r="Z205" s="16">
        <f t="shared" si="88"/>
        <v>0</v>
      </c>
      <c r="AA205" s="16"/>
      <c r="AB205" s="289">
        <f t="shared" si="98"/>
        <v>0</v>
      </c>
      <c r="AC205" s="289">
        <f t="shared" si="99"/>
        <v>0</v>
      </c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268"/>
      <c r="AT205" s="289"/>
      <c r="AU205" s="289"/>
      <c r="AV205" s="268"/>
      <c r="AW205" s="52">
        <f t="shared" si="100"/>
        <v>0</v>
      </c>
      <c r="AX205" s="16">
        <f t="shared" si="90"/>
        <v>0</v>
      </c>
      <c r="AY205" s="37">
        <f t="shared" si="91"/>
        <v>0</v>
      </c>
      <c r="AZ205" s="42">
        <f t="shared" si="101"/>
        <v>0</v>
      </c>
      <c r="BA205" s="37">
        <f t="shared" si="102"/>
        <v>0</v>
      </c>
      <c r="BB205" s="63">
        <f t="shared" si="92"/>
        <v>0</v>
      </c>
      <c r="BC205" s="26"/>
      <c r="BD205" s="37">
        <f t="shared" si="93"/>
        <v>0</v>
      </c>
      <c r="BE205" s="37" t="str">
        <f t="shared" si="94"/>
        <v>-</v>
      </c>
      <c r="BF205" s="37" t="str">
        <f t="shared" si="95"/>
        <v>-</v>
      </c>
      <c r="BG205" s="52" t="str">
        <f t="shared" si="96"/>
        <v>-</v>
      </c>
      <c r="BH205" s="35" t="str">
        <f t="shared" si="97"/>
        <v>-</v>
      </c>
    </row>
    <row r="206" spans="1:60" hidden="1" x14ac:dyDescent="0.25">
      <c r="A206" s="118"/>
      <c r="B206" s="31"/>
      <c r="C206" s="18"/>
      <c r="D206" s="18"/>
      <c r="E206" s="57"/>
      <c r="F206" s="57"/>
      <c r="G206" s="58"/>
      <c r="H206" s="261"/>
      <c r="I206" s="26"/>
      <c r="J206" s="16">
        <f t="shared" si="78"/>
        <v>0</v>
      </c>
      <c r="K206" s="16">
        <f t="shared" si="89"/>
        <v>0</v>
      </c>
      <c r="L206" s="26"/>
      <c r="M206" s="16">
        <f t="shared" si="79"/>
        <v>0</v>
      </c>
      <c r="N206" s="16">
        <f t="shared" si="80"/>
        <v>0</v>
      </c>
      <c r="O206" s="26"/>
      <c r="P206" s="16">
        <f t="shared" si="81"/>
        <v>0</v>
      </c>
      <c r="Q206" s="16">
        <f t="shared" si="82"/>
        <v>0</v>
      </c>
      <c r="R206" s="26"/>
      <c r="S206" s="16">
        <f t="shared" si="83"/>
        <v>0</v>
      </c>
      <c r="T206" s="16">
        <f t="shared" si="84"/>
        <v>0</v>
      </c>
      <c r="U206" s="26"/>
      <c r="V206" s="16">
        <f t="shared" si="85"/>
        <v>0</v>
      </c>
      <c r="W206" s="16">
        <f t="shared" si="87"/>
        <v>0</v>
      </c>
      <c r="X206" s="26"/>
      <c r="Y206" s="16">
        <f t="shared" si="86"/>
        <v>0</v>
      </c>
      <c r="Z206" s="16">
        <f t="shared" si="88"/>
        <v>0</v>
      </c>
      <c r="AA206" s="16"/>
      <c r="AB206" s="289">
        <f t="shared" si="98"/>
        <v>0</v>
      </c>
      <c r="AC206" s="289">
        <f t="shared" si="99"/>
        <v>0</v>
      </c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268"/>
      <c r="AT206" s="289"/>
      <c r="AU206" s="289"/>
      <c r="AV206" s="268"/>
      <c r="AW206" s="52">
        <f t="shared" si="100"/>
        <v>0</v>
      </c>
      <c r="AX206" s="16">
        <f t="shared" si="90"/>
        <v>0</v>
      </c>
      <c r="AY206" s="37">
        <f t="shared" si="91"/>
        <v>0</v>
      </c>
      <c r="AZ206" s="42">
        <f t="shared" si="101"/>
        <v>0</v>
      </c>
      <c r="BA206" s="37">
        <f t="shared" si="102"/>
        <v>0</v>
      </c>
      <c r="BB206" s="63">
        <f t="shared" si="92"/>
        <v>0</v>
      </c>
      <c r="BC206" s="26"/>
      <c r="BD206" s="37">
        <f t="shared" si="93"/>
        <v>0</v>
      </c>
      <c r="BE206" s="37" t="str">
        <f t="shared" si="94"/>
        <v>-</v>
      </c>
      <c r="BF206" s="37" t="str">
        <f t="shared" si="95"/>
        <v>-</v>
      </c>
      <c r="BG206" s="52" t="str">
        <f t="shared" si="96"/>
        <v>-</v>
      </c>
      <c r="BH206" s="35" t="str">
        <f t="shared" si="97"/>
        <v>-</v>
      </c>
    </row>
    <row r="207" spans="1:60" hidden="1" x14ac:dyDescent="0.25">
      <c r="A207" s="118"/>
      <c r="B207" s="31"/>
      <c r="C207" s="18"/>
      <c r="D207" s="18"/>
      <c r="E207" s="57"/>
      <c r="F207" s="57"/>
      <c r="G207" s="58"/>
      <c r="H207" s="261"/>
      <c r="I207" s="26"/>
      <c r="J207" s="16">
        <f t="shared" si="78"/>
        <v>0</v>
      </c>
      <c r="K207" s="16">
        <f t="shared" si="89"/>
        <v>0</v>
      </c>
      <c r="L207" s="26"/>
      <c r="M207" s="16">
        <f t="shared" si="79"/>
        <v>0</v>
      </c>
      <c r="N207" s="16">
        <f t="shared" si="80"/>
        <v>0</v>
      </c>
      <c r="O207" s="26"/>
      <c r="P207" s="16">
        <f t="shared" si="81"/>
        <v>0</v>
      </c>
      <c r="Q207" s="16">
        <f t="shared" si="82"/>
        <v>0</v>
      </c>
      <c r="R207" s="26"/>
      <c r="S207" s="16">
        <f t="shared" si="83"/>
        <v>0</v>
      </c>
      <c r="T207" s="16">
        <f t="shared" si="84"/>
        <v>0</v>
      </c>
      <c r="U207" s="26"/>
      <c r="V207" s="16">
        <f t="shared" si="85"/>
        <v>0</v>
      </c>
      <c r="W207" s="16">
        <f t="shared" si="87"/>
        <v>0</v>
      </c>
      <c r="X207" s="26"/>
      <c r="Y207" s="16">
        <f t="shared" si="86"/>
        <v>0</v>
      </c>
      <c r="Z207" s="16">
        <f t="shared" si="88"/>
        <v>0</v>
      </c>
      <c r="AA207" s="16"/>
      <c r="AB207" s="289">
        <f t="shared" si="98"/>
        <v>0</v>
      </c>
      <c r="AC207" s="289">
        <f t="shared" si="99"/>
        <v>0</v>
      </c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268"/>
      <c r="AT207" s="289"/>
      <c r="AU207" s="289"/>
      <c r="AV207" s="268"/>
      <c r="AW207" s="52">
        <f t="shared" si="100"/>
        <v>0</v>
      </c>
      <c r="AX207" s="16">
        <f t="shared" si="90"/>
        <v>0</v>
      </c>
      <c r="AY207" s="37">
        <f t="shared" si="91"/>
        <v>0</v>
      </c>
      <c r="AZ207" s="42">
        <f t="shared" si="101"/>
        <v>0</v>
      </c>
      <c r="BA207" s="37">
        <f t="shared" si="102"/>
        <v>0</v>
      </c>
      <c r="BB207" s="63">
        <f t="shared" si="92"/>
        <v>0</v>
      </c>
      <c r="BC207" s="26"/>
      <c r="BD207" s="37">
        <f t="shared" si="93"/>
        <v>0</v>
      </c>
      <c r="BE207" s="37" t="str">
        <f t="shared" si="94"/>
        <v>-</v>
      </c>
      <c r="BF207" s="37" t="str">
        <f t="shared" si="95"/>
        <v>-</v>
      </c>
      <c r="BG207" s="52" t="str">
        <f t="shared" si="96"/>
        <v>-</v>
      </c>
      <c r="BH207" s="35" t="str">
        <f t="shared" si="97"/>
        <v>-</v>
      </c>
    </row>
    <row r="208" spans="1:60" hidden="1" x14ac:dyDescent="0.25">
      <c r="A208" s="118"/>
      <c r="B208" s="31"/>
      <c r="C208" s="18"/>
      <c r="D208" s="18"/>
      <c r="E208" s="57"/>
      <c r="F208" s="57"/>
      <c r="G208" s="58"/>
      <c r="H208" s="261"/>
      <c r="I208" s="26"/>
      <c r="J208" s="16">
        <f t="shared" si="78"/>
        <v>0</v>
      </c>
      <c r="K208" s="16">
        <f t="shared" si="89"/>
        <v>0</v>
      </c>
      <c r="L208" s="26"/>
      <c r="M208" s="16">
        <f t="shared" si="79"/>
        <v>0</v>
      </c>
      <c r="N208" s="16">
        <f t="shared" si="80"/>
        <v>0</v>
      </c>
      <c r="O208" s="26"/>
      <c r="P208" s="16">
        <f t="shared" si="81"/>
        <v>0</v>
      </c>
      <c r="Q208" s="16">
        <f t="shared" si="82"/>
        <v>0</v>
      </c>
      <c r="R208" s="26"/>
      <c r="S208" s="16">
        <f t="shared" si="83"/>
        <v>0</v>
      </c>
      <c r="T208" s="16">
        <f t="shared" si="84"/>
        <v>0</v>
      </c>
      <c r="U208" s="26"/>
      <c r="V208" s="16">
        <f t="shared" si="85"/>
        <v>0</v>
      </c>
      <c r="W208" s="16">
        <f t="shared" si="87"/>
        <v>0</v>
      </c>
      <c r="X208" s="26"/>
      <c r="Y208" s="16">
        <f t="shared" si="86"/>
        <v>0</v>
      </c>
      <c r="Z208" s="16">
        <f t="shared" si="88"/>
        <v>0</v>
      </c>
      <c r="AA208" s="16"/>
      <c r="AB208" s="289">
        <f t="shared" si="98"/>
        <v>0</v>
      </c>
      <c r="AC208" s="289">
        <f t="shared" si="99"/>
        <v>0</v>
      </c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268"/>
      <c r="AT208" s="289"/>
      <c r="AU208" s="289"/>
      <c r="AV208" s="268"/>
      <c r="AW208" s="52">
        <f t="shared" si="100"/>
        <v>0</v>
      </c>
      <c r="AX208" s="16">
        <f t="shared" si="90"/>
        <v>0</v>
      </c>
      <c r="AY208" s="37">
        <f t="shared" si="91"/>
        <v>0</v>
      </c>
      <c r="AZ208" s="42">
        <f t="shared" si="101"/>
        <v>0</v>
      </c>
      <c r="BA208" s="37">
        <f t="shared" si="102"/>
        <v>0</v>
      </c>
      <c r="BB208" s="63">
        <f t="shared" si="92"/>
        <v>0</v>
      </c>
      <c r="BC208" s="26"/>
      <c r="BD208" s="37">
        <f t="shared" si="93"/>
        <v>0</v>
      </c>
      <c r="BE208" s="37" t="str">
        <f t="shared" si="94"/>
        <v>-</v>
      </c>
      <c r="BF208" s="37" t="str">
        <f t="shared" si="95"/>
        <v>-</v>
      </c>
      <c r="BG208" s="52" t="str">
        <f t="shared" si="96"/>
        <v>-</v>
      </c>
      <c r="BH208" s="35" t="str">
        <f t="shared" si="97"/>
        <v>-</v>
      </c>
    </row>
    <row r="209" spans="1:60" hidden="1" x14ac:dyDescent="0.25">
      <c r="A209" s="118"/>
      <c r="B209" s="31"/>
      <c r="C209" s="18"/>
      <c r="D209" s="18"/>
      <c r="E209" s="57"/>
      <c r="F209" s="57"/>
      <c r="G209" s="58"/>
      <c r="H209" s="261"/>
      <c r="I209" s="26"/>
      <c r="J209" s="16">
        <f t="shared" si="78"/>
        <v>0</v>
      </c>
      <c r="K209" s="16">
        <f t="shared" si="89"/>
        <v>0</v>
      </c>
      <c r="L209" s="26"/>
      <c r="M209" s="16">
        <f t="shared" si="79"/>
        <v>0</v>
      </c>
      <c r="N209" s="16">
        <f t="shared" si="80"/>
        <v>0</v>
      </c>
      <c r="O209" s="26"/>
      <c r="P209" s="16">
        <f t="shared" si="81"/>
        <v>0</v>
      </c>
      <c r="Q209" s="16">
        <f t="shared" si="82"/>
        <v>0</v>
      </c>
      <c r="R209" s="26"/>
      <c r="S209" s="16">
        <f t="shared" si="83"/>
        <v>0</v>
      </c>
      <c r="T209" s="16">
        <f t="shared" si="84"/>
        <v>0</v>
      </c>
      <c r="U209" s="26"/>
      <c r="V209" s="16">
        <f t="shared" si="85"/>
        <v>0</v>
      </c>
      <c r="W209" s="16">
        <f t="shared" si="87"/>
        <v>0</v>
      </c>
      <c r="X209" s="26"/>
      <c r="Y209" s="16">
        <f t="shared" si="86"/>
        <v>0</v>
      </c>
      <c r="Z209" s="16">
        <f t="shared" si="88"/>
        <v>0</v>
      </c>
      <c r="AA209" s="16"/>
      <c r="AB209" s="289">
        <f t="shared" si="98"/>
        <v>0</v>
      </c>
      <c r="AC209" s="289">
        <f t="shared" si="99"/>
        <v>0</v>
      </c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268"/>
      <c r="AT209" s="289"/>
      <c r="AU209" s="289"/>
      <c r="AV209" s="268"/>
      <c r="AW209" s="52">
        <f t="shared" si="100"/>
        <v>0</v>
      </c>
      <c r="AX209" s="16">
        <f t="shared" si="90"/>
        <v>0</v>
      </c>
      <c r="AY209" s="37">
        <f t="shared" si="91"/>
        <v>0</v>
      </c>
      <c r="AZ209" s="42">
        <f t="shared" si="101"/>
        <v>0</v>
      </c>
      <c r="BA209" s="37">
        <f t="shared" si="102"/>
        <v>0</v>
      </c>
      <c r="BB209" s="63">
        <f t="shared" si="92"/>
        <v>0</v>
      </c>
      <c r="BC209" s="26"/>
      <c r="BD209" s="37">
        <f t="shared" si="93"/>
        <v>0</v>
      </c>
      <c r="BE209" s="37" t="str">
        <f t="shared" si="94"/>
        <v>-</v>
      </c>
      <c r="BF209" s="37" t="str">
        <f t="shared" si="95"/>
        <v>-</v>
      </c>
      <c r="BG209" s="52" t="str">
        <f t="shared" si="96"/>
        <v>-</v>
      </c>
      <c r="BH209" s="35" t="str">
        <f t="shared" si="97"/>
        <v>-</v>
      </c>
    </row>
    <row r="210" spans="1:60" hidden="1" x14ac:dyDescent="0.25">
      <c r="A210" s="118"/>
      <c r="B210" s="32"/>
      <c r="C210" s="18"/>
      <c r="D210" s="18"/>
      <c r="E210" s="57"/>
      <c r="F210" s="57"/>
      <c r="G210" s="58"/>
      <c r="H210" s="261"/>
      <c r="I210" s="26"/>
      <c r="J210" s="16">
        <f t="shared" si="78"/>
        <v>0</v>
      </c>
      <c r="K210" s="16">
        <f t="shared" si="89"/>
        <v>0</v>
      </c>
      <c r="L210" s="26"/>
      <c r="M210" s="16">
        <f t="shared" si="79"/>
        <v>0</v>
      </c>
      <c r="N210" s="16">
        <f t="shared" si="80"/>
        <v>0</v>
      </c>
      <c r="O210" s="26"/>
      <c r="P210" s="16">
        <f t="shared" si="81"/>
        <v>0</v>
      </c>
      <c r="Q210" s="16">
        <f t="shared" si="82"/>
        <v>0</v>
      </c>
      <c r="R210" s="26"/>
      <c r="S210" s="16">
        <f t="shared" si="83"/>
        <v>0</v>
      </c>
      <c r="T210" s="16">
        <f t="shared" si="84"/>
        <v>0</v>
      </c>
      <c r="U210" s="26"/>
      <c r="V210" s="16">
        <f t="shared" si="85"/>
        <v>0</v>
      </c>
      <c r="W210" s="16">
        <f t="shared" si="87"/>
        <v>0</v>
      </c>
      <c r="X210" s="26"/>
      <c r="Y210" s="16">
        <f t="shared" si="86"/>
        <v>0</v>
      </c>
      <c r="Z210" s="16">
        <f t="shared" si="88"/>
        <v>0</v>
      </c>
      <c r="AA210" s="16"/>
      <c r="AB210" s="289">
        <f t="shared" si="98"/>
        <v>0</v>
      </c>
      <c r="AC210" s="289">
        <f t="shared" si="99"/>
        <v>0</v>
      </c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268"/>
      <c r="AT210" s="289"/>
      <c r="AU210" s="289"/>
      <c r="AV210" s="268"/>
      <c r="AW210" s="52">
        <f t="shared" si="100"/>
        <v>0</v>
      </c>
      <c r="AX210" s="16">
        <f t="shared" si="90"/>
        <v>0</v>
      </c>
      <c r="AY210" s="37">
        <f t="shared" si="91"/>
        <v>0</v>
      </c>
      <c r="AZ210" s="42">
        <f t="shared" si="101"/>
        <v>0</v>
      </c>
      <c r="BA210" s="37">
        <f t="shared" si="102"/>
        <v>0</v>
      </c>
      <c r="BB210" s="63">
        <f t="shared" si="92"/>
        <v>0</v>
      </c>
      <c r="BC210" s="26"/>
      <c r="BD210" s="37">
        <f t="shared" si="93"/>
        <v>0</v>
      </c>
      <c r="BE210" s="37" t="str">
        <f t="shared" si="94"/>
        <v>-</v>
      </c>
      <c r="BF210" s="37" t="str">
        <f t="shared" si="95"/>
        <v>-</v>
      </c>
      <c r="BG210" s="52" t="str">
        <f t="shared" si="96"/>
        <v>-</v>
      </c>
      <c r="BH210" s="35" t="str">
        <f t="shared" si="97"/>
        <v>-</v>
      </c>
    </row>
    <row r="211" spans="1:60" hidden="1" x14ac:dyDescent="0.25">
      <c r="A211" s="118"/>
      <c r="B211" s="31"/>
      <c r="C211" s="18"/>
      <c r="D211" s="18"/>
      <c r="E211" s="57"/>
      <c r="F211" s="57"/>
      <c r="G211" s="58"/>
      <c r="H211" s="261"/>
      <c r="I211" s="26"/>
      <c r="J211" s="16">
        <f t="shared" si="78"/>
        <v>0</v>
      </c>
      <c r="K211" s="16">
        <f t="shared" si="89"/>
        <v>0</v>
      </c>
      <c r="L211" s="26"/>
      <c r="M211" s="16">
        <f t="shared" si="79"/>
        <v>0</v>
      </c>
      <c r="N211" s="16">
        <f t="shared" si="80"/>
        <v>0</v>
      </c>
      <c r="O211" s="26"/>
      <c r="P211" s="16">
        <f t="shared" si="81"/>
        <v>0</v>
      </c>
      <c r="Q211" s="16">
        <f t="shared" si="82"/>
        <v>0</v>
      </c>
      <c r="R211" s="26"/>
      <c r="S211" s="16">
        <f t="shared" si="83"/>
        <v>0</v>
      </c>
      <c r="T211" s="16">
        <f t="shared" si="84"/>
        <v>0</v>
      </c>
      <c r="U211" s="26"/>
      <c r="V211" s="16">
        <f t="shared" si="85"/>
        <v>0</v>
      </c>
      <c r="W211" s="16">
        <f t="shared" si="87"/>
        <v>0</v>
      </c>
      <c r="X211" s="26"/>
      <c r="Y211" s="16">
        <f t="shared" si="86"/>
        <v>0</v>
      </c>
      <c r="Z211" s="16">
        <f t="shared" si="88"/>
        <v>0</v>
      </c>
      <c r="AA211" s="16"/>
      <c r="AB211" s="289">
        <f t="shared" si="98"/>
        <v>0</v>
      </c>
      <c r="AC211" s="289">
        <f t="shared" si="99"/>
        <v>0</v>
      </c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268"/>
      <c r="AT211" s="289"/>
      <c r="AU211" s="289"/>
      <c r="AV211" s="268"/>
      <c r="AW211" s="52">
        <f t="shared" si="100"/>
        <v>0</v>
      </c>
      <c r="AX211" s="16">
        <f t="shared" si="90"/>
        <v>0</v>
      </c>
      <c r="AY211" s="37">
        <f t="shared" si="91"/>
        <v>0</v>
      </c>
      <c r="AZ211" s="42">
        <f t="shared" si="101"/>
        <v>0</v>
      </c>
      <c r="BA211" s="37">
        <f t="shared" si="102"/>
        <v>0</v>
      </c>
      <c r="BB211" s="63">
        <f t="shared" si="92"/>
        <v>0</v>
      </c>
      <c r="BC211" s="26"/>
      <c r="BD211" s="37">
        <f t="shared" si="93"/>
        <v>0</v>
      </c>
      <c r="BE211" s="37" t="str">
        <f t="shared" si="94"/>
        <v>-</v>
      </c>
      <c r="BF211" s="37" t="str">
        <f t="shared" si="95"/>
        <v>-</v>
      </c>
      <c r="BG211" s="52" t="str">
        <f t="shared" si="96"/>
        <v>-</v>
      </c>
      <c r="BH211" s="35" t="str">
        <f t="shared" si="97"/>
        <v>-</v>
      </c>
    </row>
    <row r="212" spans="1:60" hidden="1" x14ac:dyDescent="0.25">
      <c r="A212" s="118"/>
      <c r="B212" s="31"/>
      <c r="C212" s="18"/>
      <c r="D212" s="18"/>
      <c r="E212" s="57"/>
      <c r="F212" s="57"/>
      <c r="G212" s="58"/>
      <c r="H212" s="261"/>
      <c r="I212" s="26"/>
      <c r="J212" s="16">
        <f t="shared" si="78"/>
        <v>0</v>
      </c>
      <c r="K212" s="16">
        <f t="shared" si="89"/>
        <v>0</v>
      </c>
      <c r="L212" s="26"/>
      <c r="M212" s="16">
        <f t="shared" si="79"/>
        <v>0</v>
      </c>
      <c r="N212" s="16">
        <f t="shared" si="80"/>
        <v>0</v>
      </c>
      <c r="O212" s="26"/>
      <c r="P212" s="16">
        <f t="shared" si="81"/>
        <v>0</v>
      </c>
      <c r="Q212" s="16">
        <f t="shared" si="82"/>
        <v>0</v>
      </c>
      <c r="R212" s="26"/>
      <c r="S212" s="16">
        <f t="shared" si="83"/>
        <v>0</v>
      </c>
      <c r="T212" s="16">
        <f t="shared" si="84"/>
        <v>0</v>
      </c>
      <c r="U212" s="26"/>
      <c r="V212" s="16">
        <f t="shared" si="85"/>
        <v>0</v>
      </c>
      <c r="W212" s="16">
        <f t="shared" si="87"/>
        <v>0</v>
      </c>
      <c r="X212" s="26"/>
      <c r="Y212" s="16">
        <f t="shared" si="86"/>
        <v>0</v>
      </c>
      <c r="Z212" s="16">
        <f t="shared" si="88"/>
        <v>0</v>
      </c>
      <c r="AA212" s="16"/>
      <c r="AB212" s="289">
        <f t="shared" si="98"/>
        <v>0</v>
      </c>
      <c r="AC212" s="289">
        <f t="shared" si="99"/>
        <v>0</v>
      </c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268"/>
      <c r="AT212" s="289"/>
      <c r="AU212" s="289"/>
      <c r="AV212" s="268"/>
      <c r="AW212" s="52">
        <f t="shared" si="100"/>
        <v>0</v>
      </c>
      <c r="AX212" s="16">
        <f t="shared" si="90"/>
        <v>0</v>
      </c>
      <c r="AY212" s="37">
        <f t="shared" si="91"/>
        <v>0</v>
      </c>
      <c r="AZ212" s="42">
        <f t="shared" si="101"/>
        <v>0</v>
      </c>
      <c r="BA212" s="37">
        <f t="shared" si="102"/>
        <v>0</v>
      </c>
      <c r="BB212" s="63">
        <f t="shared" si="92"/>
        <v>0</v>
      </c>
      <c r="BC212" s="26"/>
      <c r="BD212" s="37">
        <f t="shared" si="93"/>
        <v>0</v>
      </c>
      <c r="BE212" s="37" t="str">
        <f t="shared" si="94"/>
        <v>-</v>
      </c>
      <c r="BF212" s="37" t="str">
        <f t="shared" si="95"/>
        <v>-</v>
      </c>
      <c r="BG212" s="52" t="str">
        <f t="shared" si="96"/>
        <v>-</v>
      </c>
      <c r="BH212" s="35" t="str">
        <f t="shared" si="97"/>
        <v>-</v>
      </c>
    </row>
    <row r="213" spans="1:60" hidden="1" x14ac:dyDescent="0.25">
      <c r="A213" s="118"/>
      <c r="B213" s="31"/>
      <c r="C213" s="18"/>
      <c r="D213" s="18"/>
      <c r="E213" s="57"/>
      <c r="F213" s="57"/>
      <c r="G213" s="58"/>
      <c r="H213" s="261"/>
      <c r="I213" s="26"/>
      <c r="J213" s="16">
        <f t="shared" si="78"/>
        <v>0</v>
      </c>
      <c r="K213" s="16">
        <f t="shared" si="89"/>
        <v>0</v>
      </c>
      <c r="L213" s="26"/>
      <c r="M213" s="16">
        <f t="shared" si="79"/>
        <v>0</v>
      </c>
      <c r="N213" s="16">
        <f t="shared" si="80"/>
        <v>0</v>
      </c>
      <c r="O213" s="26"/>
      <c r="P213" s="16">
        <f t="shared" si="81"/>
        <v>0</v>
      </c>
      <c r="Q213" s="16">
        <f t="shared" si="82"/>
        <v>0</v>
      </c>
      <c r="R213" s="26"/>
      <c r="S213" s="16">
        <f t="shared" si="83"/>
        <v>0</v>
      </c>
      <c r="T213" s="16">
        <f t="shared" si="84"/>
        <v>0</v>
      </c>
      <c r="U213" s="26"/>
      <c r="V213" s="16">
        <f t="shared" si="85"/>
        <v>0</v>
      </c>
      <c r="W213" s="16">
        <f t="shared" si="87"/>
        <v>0</v>
      </c>
      <c r="X213" s="26"/>
      <c r="Y213" s="16">
        <f t="shared" si="86"/>
        <v>0</v>
      </c>
      <c r="Z213" s="16">
        <f t="shared" si="88"/>
        <v>0</v>
      </c>
      <c r="AA213" s="16"/>
      <c r="AB213" s="289">
        <f t="shared" si="98"/>
        <v>0</v>
      </c>
      <c r="AC213" s="289">
        <f t="shared" si="99"/>
        <v>0</v>
      </c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268"/>
      <c r="AT213" s="289"/>
      <c r="AU213" s="289"/>
      <c r="AV213" s="268"/>
      <c r="AW213" s="52">
        <f t="shared" si="100"/>
        <v>0</v>
      </c>
      <c r="AX213" s="16">
        <f t="shared" si="90"/>
        <v>0</v>
      </c>
      <c r="AY213" s="37">
        <f t="shared" si="91"/>
        <v>0</v>
      </c>
      <c r="AZ213" s="42">
        <f t="shared" si="101"/>
        <v>0</v>
      </c>
      <c r="BA213" s="37">
        <f t="shared" si="102"/>
        <v>0</v>
      </c>
      <c r="BB213" s="63">
        <f t="shared" si="92"/>
        <v>0</v>
      </c>
      <c r="BC213" s="26"/>
      <c r="BD213" s="37">
        <f t="shared" si="93"/>
        <v>0</v>
      </c>
      <c r="BE213" s="37" t="str">
        <f t="shared" si="94"/>
        <v>-</v>
      </c>
      <c r="BF213" s="37" t="str">
        <f t="shared" si="95"/>
        <v>-</v>
      </c>
      <c r="BG213" s="52" t="str">
        <f t="shared" si="96"/>
        <v>-</v>
      </c>
      <c r="BH213" s="35" t="str">
        <f t="shared" si="97"/>
        <v>-</v>
      </c>
    </row>
    <row r="214" spans="1:60" hidden="1" x14ac:dyDescent="0.25">
      <c r="A214" s="118"/>
      <c r="B214" s="32"/>
      <c r="C214" s="18"/>
      <c r="D214" s="18"/>
      <c r="E214" s="57"/>
      <c r="F214" s="57"/>
      <c r="G214" s="58"/>
      <c r="H214" s="261"/>
      <c r="I214" s="26"/>
      <c r="J214" s="16">
        <f t="shared" si="78"/>
        <v>0</v>
      </c>
      <c r="K214" s="16">
        <f t="shared" si="89"/>
        <v>0</v>
      </c>
      <c r="L214" s="26"/>
      <c r="M214" s="16">
        <f t="shared" si="79"/>
        <v>0</v>
      </c>
      <c r="N214" s="16">
        <f t="shared" si="80"/>
        <v>0</v>
      </c>
      <c r="O214" s="26"/>
      <c r="P214" s="16">
        <f t="shared" si="81"/>
        <v>0</v>
      </c>
      <c r="Q214" s="16">
        <f t="shared" si="82"/>
        <v>0</v>
      </c>
      <c r="R214" s="26"/>
      <c r="S214" s="16">
        <f t="shared" si="83"/>
        <v>0</v>
      </c>
      <c r="T214" s="16">
        <f t="shared" si="84"/>
        <v>0</v>
      </c>
      <c r="U214" s="26"/>
      <c r="V214" s="16">
        <f t="shared" si="85"/>
        <v>0</v>
      </c>
      <c r="W214" s="16">
        <f t="shared" si="87"/>
        <v>0</v>
      </c>
      <c r="X214" s="26"/>
      <c r="Y214" s="16">
        <f t="shared" si="86"/>
        <v>0</v>
      </c>
      <c r="Z214" s="16">
        <f t="shared" si="88"/>
        <v>0</v>
      </c>
      <c r="AA214" s="16"/>
      <c r="AB214" s="289">
        <f t="shared" si="98"/>
        <v>0</v>
      </c>
      <c r="AC214" s="289">
        <f t="shared" si="99"/>
        <v>0</v>
      </c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268"/>
      <c r="AT214" s="289"/>
      <c r="AU214" s="289"/>
      <c r="AV214" s="268"/>
      <c r="AW214" s="52">
        <f t="shared" si="100"/>
        <v>0</v>
      </c>
      <c r="AX214" s="16">
        <f t="shared" si="90"/>
        <v>0</v>
      </c>
      <c r="AY214" s="37">
        <f t="shared" si="91"/>
        <v>0</v>
      </c>
      <c r="AZ214" s="42">
        <f t="shared" si="101"/>
        <v>0</v>
      </c>
      <c r="BA214" s="37">
        <f t="shared" si="102"/>
        <v>0</v>
      </c>
      <c r="BB214" s="63">
        <f t="shared" si="92"/>
        <v>0</v>
      </c>
      <c r="BC214" s="26"/>
      <c r="BD214" s="37">
        <f t="shared" si="93"/>
        <v>0</v>
      </c>
      <c r="BE214" s="37" t="str">
        <f t="shared" si="94"/>
        <v>-</v>
      </c>
      <c r="BF214" s="37" t="str">
        <f t="shared" si="95"/>
        <v>-</v>
      </c>
      <c r="BG214" s="52" t="str">
        <f t="shared" si="96"/>
        <v>-</v>
      </c>
      <c r="BH214" s="35" t="str">
        <f t="shared" si="97"/>
        <v>-</v>
      </c>
    </row>
    <row r="215" spans="1:60" hidden="1" x14ac:dyDescent="0.25">
      <c r="A215" s="118"/>
      <c r="B215" s="31"/>
      <c r="C215" s="18"/>
      <c r="D215" s="18"/>
      <c r="E215" s="57"/>
      <c r="F215" s="57"/>
      <c r="G215" s="58"/>
      <c r="H215" s="261"/>
      <c r="I215" s="26"/>
      <c r="J215" s="16">
        <f t="shared" si="78"/>
        <v>0</v>
      </c>
      <c r="K215" s="16">
        <f t="shared" si="89"/>
        <v>0</v>
      </c>
      <c r="L215" s="26"/>
      <c r="M215" s="16">
        <f t="shared" si="79"/>
        <v>0</v>
      </c>
      <c r="N215" s="16">
        <f t="shared" si="80"/>
        <v>0</v>
      </c>
      <c r="O215" s="26"/>
      <c r="P215" s="16">
        <f t="shared" si="81"/>
        <v>0</v>
      </c>
      <c r="Q215" s="16">
        <f t="shared" si="82"/>
        <v>0</v>
      </c>
      <c r="R215" s="26"/>
      <c r="S215" s="16">
        <f t="shared" si="83"/>
        <v>0</v>
      </c>
      <c r="T215" s="16">
        <f t="shared" si="84"/>
        <v>0</v>
      </c>
      <c r="U215" s="26"/>
      <c r="V215" s="16">
        <f t="shared" si="85"/>
        <v>0</v>
      </c>
      <c r="W215" s="16">
        <f t="shared" si="87"/>
        <v>0</v>
      </c>
      <c r="X215" s="26"/>
      <c r="Y215" s="16">
        <f t="shared" si="86"/>
        <v>0</v>
      </c>
      <c r="Z215" s="16">
        <f t="shared" si="88"/>
        <v>0</v>
      </c>
      <c r="AA215" s="16"/>
      <c r="AB215" s="289">
        <f t="shared" si="98"/>
        <v>0</v>
      </c>
      <c r="AC215" s="289">
        <f t="shared" si="99"/>
        <v>0</v>
      </c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268"/>
      <c r="AT215" s="289"/>
      <c r="AU215" s="289"/>
      <c r="AV215" s="268"/>
      <c r="AW215" s="52">
        <f t="shared" si="100"/>
        <v>0</v>
      </c>
      <c r="AX215" s="16">
        <f t="shared" si="90"/>
        <v>0</v>
      </c>
      <c r="AY215" s="37">
        <f t="shared" si="91"/>
        <v>0</v>
      </c>
      <c r="AZ215" s="42">
        <f t="shared" si="101"/>
        <v>0</v>
      </c>
      <c r="BA215" s="37">
        <f t="shared" si="102"/>
        <v>0</v>
      </c>
      <c r="BB215" s="63">
        <f t="shared" si="92"/>
        <v>0</v>
      </c>
      <c r="BC215" s="26"/>
      <c r="BD215" s="37">
        <f t="shared" si="93"/>
        <v>0</v>
      </c>
      <c r="BE215" s="37" t="str">
        <f t="shared" si="94"/>
        <v>-</v>
      </c>
      <c r="BF215" s="37" t="str">
        <f t="shared" si="95"/>
        <v>-</v>
      </c>
      <c r="BG215" s="52" t="str">
        <f t="shared" si="96"/>
        <v>-</v>
      </c>
      <c r="BH215" s="35" t="str">
        <f t="shared" si="97"/>
        <v>-</v>
      </c>
    </row>
    <row r="216" spans="1:60" hidden="1" x14ac:dyDescent="0.25">
      <c r="A216" s="118"/>
      <c r="B216" s="31"/>
      <c r="C216" s="18"/>
      <c r="D216" s="18"/>
      <c r="E216" s="57"/>
      <c r="F216" s="57"/>
      <c r="G216" s="58"/>
      <c r="H216" s="261"/>
      <c r="I216" s="26"/>
      <c r="J216" s="16">
        <f t="shared" si="78"/>
        <v>0</v>
      </c>
      <c r="K216" s="16">
        <f t="shared" si="89"/>
        <v>0</v>
      </c>
      <c r="L216" s="26"/>
      <c r="M216" s="16">
        <f t="shared" si="79"/>
        <v>0</v>
      </c>
      <c r="N216" s="16">
        <f t="shared" si="80"/>
        <v>0</v>
      </c>
      <c r="O216" s="26"/>
      <c r="P216" s="16">
        <f t="shared" si="81"/>
        <v>0</v>
      </c>
      <c r="Q216" s="16">
        <f t="shared" si="82"/>
        <v>0</v>
      </c>
      <c r="R216" s="26"/>
      <c r="S216" s="16">
        <f t="shared" si="83"/>
        <v>0</v>
      </c>
      <c r="T216" s="16">
        <f t="shared" si="84"/>
        <v>0</v>
      </c>
      <c r="U216" s="26"/>
      <c r="V216" s="16">
        <f t="shared" si="85"/>
        <v>0</v>
      </c>
      <c r="W216" s="16">
        <f t="shared" si="87"/>
        <v>0</v>
      </c>
      <c r="X216" s="26"/>
      <c r="Y216" s="16">
        <f t="shared" si="86"/>
        <v>0</v>
      </c>
      <c r="Z216" s="16">
        <f t="shared" si="88"/>
        <v>0</v>
      </c>
      <c r="AA216" s="16"/>
      <c r="AB216" s="289">
        <f t="shared" si="98"/>
        <v>0</v>
      </c>
      <c r="AC216" s="289">
        <f t="shared" si="99"/>
        <v>0</v>
      </c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268"/>
      <c r="AT216" s="289"/>
      <c r="AU216" s="289"/>
      <c r="AV216" s="268"/>
      <c r="AW216" s="52">
        <f t="shared" si="100"/>
        <v>0</v>
      </c>
      <c r="AX216" s="16">
        <f t="shared" si="90"/>
        <v>0</v>
      </c>
      <c r="AY216" s="37">
        <f t="shared" si="91"/>
        <v>0</v>
      </c>
      <c r="AZ216" s="42">
        <f t="shared" si="101"/>
        <v>0</v>
      </c>
      <c r="BA216" s="37">
        <f t="shared" si="102"/>
        <v>0</v>
      </c>
      <c r="BB216" s="63">
        <f t="shared" si="92"/>
        <v>0</v>
      </c>
      <c r="BC216" s="26"/>
      <c r="BD216" s="37">
        <f t="shared" si="93"/>
        <v>0</v>
      </c>
      <c r="BE216" s="37" t="str">
        <f t="shared" si="94"/>
        <v>-</v>
      </c>
      <c r="BF216" s="37" t="str">
        <f t="shared" si="95"/>
        <v>-</v>
      </c>
      <c r="BG216" s="52" t="str">
        <f t="shared" si="96"/>
        <v>-</v>
      </c>
      <c r="BH216" s="35" t="str">
        <f t="shared" si="97"/>
        <v>-</v>
      </c>
    </row>
    <row r="217" spans="1:60" hidden="1" x14ac:dyDescent="0.25">
      <c r="A217" s="118"/>
      <c r="B217" s="31"/>
      <c r="C217" s="18"/>
      <c r="D217" s="18"/>
      <c r="E217" s="57"/>
      <c r="F217" s="57"/>
      <c r="G217" s="58"/>
      <c r="H217" s="261"/>
      <c r="I217" s="26"/>
      <c r="J217" s="16">
        <f t="shared" si="78"/>
        <v>0</v>
      </c>
      <c r="K217" s="16">
        <f t="shared" si="89"/>
        <v>0</v>
      </c>
      <c r="L217" s="26"/>
      <c r="M217" s="16">
        <f t="shared" si="79"/>
        <v>0</v>
      </c>
      <c r="N217" s="16">
        <f t="shared" si="80"/>
        <v>0</v>
      </c>
      <c r="O217" s="26"/>
      <c r="P217" s="16">
        <f t="shared" si="81"/>
        <v>0</v>
      </c>
      <c r="Q217" s="16">
        <f t="shared" si="82"/>
        <v>0</v>
      </c>
      <c r="R217" s="26"/>
      <c r="S217" s="16">
        <f t="shared" si="83"/>
        <v>0</v>
      </c>
      <c r="T217" s="16">
        <f t="shared" si="84"/>
        <v>0</v>
      </c>
      <c r="U217" s="26"/>
      <c r="V217" s="16">
        <f t="shared" si="85"/>
        <v>0</v>
      </c>
      <c r="W217" s="16">
        <f t="shared" si="87"/>
        <v>0</v>
      </c>
      <c r="X217" s="26"/>
      <c r="Y217" s="16">
        <f t="shared" si="86"/>
        <v>0</v>
      </c>
      <c r="Z217" s="16">
        <f t="shared" si="88"/>
        <v>0</v>
      </c>
      <c r="AA217" s="16"/>
      <c r="AB217" s="289">
        <f t="shared" si="98"/>
        <v>0</v>
      </c>
      <c r="AC217" s="289">
        <f t="shared" si="99"/>
        <v>0</v>
      </c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268"/>
      <c r="AT217" s="289"/>
      <c r="AU217" s="289"/>
      <c r="AV217" s="268"/>
      <c r="AW217" s="52">
        <f t="shared" si="100"/>
        <v>0</v>
      </c>
      <c r="AX217" s="16">
        <f t="shared" si="90"/>
        <v>0</v>
      </c>
      <c r="AY217" s="37">
        <f t="shared" si="91"/>
        <v>0</v>
      </c>
      <c r="AZ217" s="42">
        <f t="shared" si="101"/>
        <v>0</v>
      </c>
      <c r="BA217" s="37">
        <f t="shared" si="102"/>
        <v>0</v>
      </c>
      <c r="BB217" s="63">
        <f t="shared" si="92"/>
        <v>0</v>
      </c>
      <c r="BC217" s="26"/>
      <c r="BD217" s="37">
        <f t="shared" si="93"/>
        <v>0</v>
      </c>
      <c r="BE217" s="37" t="str">
        <f t="shared" si="94"/>
        <v>-</v>
      </c>
      <c r="BF217" s="37" t="str">
        <f t="shared" si="95"/>
        <v>-</v>
      </c>
      <c r="BG217" s="52" t="str">
        <f t="shared" si="96"/>
        <v>-</v>
      </c>
      <c r="BH217" s="35" t="str">
        <f t="shared" si="97"/>
        <v>-</v>
      </c>
    </row>
    <row r="218" spans="1:60" hidden="1" x14ac:dyDescent="0.25">
      <c r="A218" s="118"/>
      <c r="B218" s="31"/>
      <c r="C218" s="18"/>
      <c r="D218" s="18"/>
      <c r="E218" s="57"/>
      <c r="F218" s="57"/>
      <c r="G218" s="58"/>
      <c r="H218" s="261"/>
      <c r="I218" s="26"/>
      <c r="J218" s="16">
        <f t="shared" si="78"/>
        <v>0</v>
      </c>
      <c r="K218" s="16">
        <f t="shared" si="89"/>
        <v>0</v>
      </c>
      <c r="L218" s="26"/>
      <c r="M218" s="16">
        <f t="shared" si="79"/>
        <v>0</v>
      </c>
      <c r="N218" s="16">
        <f t="shared" si="80"/>
        <v>0</v>
      </c>
      <c r="O218" s="26"/>
      <c r="P218" s="16">
        <f t="shared" si="81"/>
        <v>0</v>
      </c>
      <c r="Q218" s="16">
        <f t="shared" si="82"/>
        <v>0</v>
      </c>
      <c r="R218" s="26"/>
      <c r="S218" s="16">
        <f t="shared" si="83"/>
        <v>0</v>
      </c>
      <c r="T218" s="16">
        <f t="shared" si="84"/>
        <v>0</v>
      </c>
      <c r="U218" s="26"/>
      <c r="V218" s="16">
        <f t="shared" si="85"/>
        <v>0</v>
      </c>
      <c r="W218" s="16">
        <f t="shared" si="87"/>
        <v>0</v>
      </c>
      <c r="X218" s="26"/>
      <c r="Y218" s="16">
        <f t="shared" si="86"/>
        <v>0</v>
      </c>
      <c r="Z218" s="16">
        <f t="shared" si="88"/>
        <v>0</v>
      </c>
      <c r="AA218" s="16"/>
      <c r="AB218" s="289">
        <f t="shared" si="98"/>
        <v>0</v>
      </c>
      <c r="AC218" s="289">
        <f t="shared" si="99"/>
        <v>0</v>
      </c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268"/>
      <c r="AT218" s="289"/>
      <c r="AU218" s="289"/>
      <c r="AV218" s="268"/>
      <c r="AW218" s="52">
        <f t="shared" si="100"/>
        <v>0</v>
      </c>
      <c r="AX218" s="16">
        <f t="shared" si="90"/>
        <v>0</v>
      </c>
      <c r="AY218" s="37">
        <f t="shared" si="91"/>
        <v>0</v>
      </c>
      <c r="AZ218" s="42">
        <f t="shared" si="101"/>
        <v>0</v>
      </c>
      <c r="BA218" s="37">
        <f t="shared" si="102"/>
        <v>0</v>
      </c>
      <c r="BB218" s="63">
        <f t="shared" si="92"/>
        <v>0</v>
      </c>
      <c r="BC218" s="26"/>
      <c r="BD218" s="37">
        <f t="shared" si="93"/>
        <v>0</v>
      </c>
      <c r="BE218" s="37" t="str">
        <f t="shared" si="94"/>
        <v>-</v>
      </c>
      <c r="BF218" s="37" t="str">
        <f t="shared" si="95"/>
        <v>-</v>
      </c>
      <c r="BG218" s="52" t="str">
        <f t="shared" si="96"/>
        <v>-</v>
      </c>
      <c r="BH218" s="35" t="str">
        <f t="shared" si="97"/>
        <v>-</v>
      </c>
    </row>
    <row r="219" spans="1:60" hidden="1" x14ac:dyDescent="0.25">
      <c r="A219" s="118"/>
      <c r="B219" s="32"/>
      <c r="C219" s="18"/>
      <c r="D219" s="18"/>
      <c r="E219" s="57"/>
      <c r="F219" s="57"/>
      <c r="G219" s="58"/>
      <c r="H219" s="261"/>
      <c r="I219" s="26"/>
      <c r="J219" s="16">
        <f t="shared" si="78"/>
        <v>0</v>
      </c>
      <c r="K219" s="16">
        <f t="shared" si="89"/>
        <v>0</v>
      </c>
      <c r="L219" s="26"/>
      <c r="M219" s="16">
        <f t="shared" si="79"/>
        <v>0</v>
      </c>
      <c r="N219" s="16">
        <f t="shared" si="80"/>
        <v>0</v>
      </c>
      <c r="O219" s="26"/>
      <c r="P219" s="16">
        <f t="shared" si="81"/>
        <v>0</v>
      </c>
      <c r="Q219" s="16">
        <f t="shared" si="82"/>
        <v>0</v>
      </c>
      <c r="R219" s="26"/>
      <c r="S219" s="16">
        <f t="shared" si="83"/>
        <v>0</v>
      </c>
      <c r="T219" s="16">
        <f t="shared" si="84"/>
        <v>0</v>
      </c>
      <c r="U219" s="26"/>
      <c r="V219" s="16">
        <f t="shared" si="85"/>
        <v>0</v>
      </c>
      <c r="W219" s="16">
        <f t="shared" si="87"/>
        <v>0</v>
      </c>
      <c r="X219" s="26"/>
      <c r="Y219" s="16">
        <f t="shared" si="86"/>
        <v>0</v>
      </c>
      <c r="Z219" s="16">
        <f t="shared" si="88"/>
        <v>0</v>
      </c>
      <c r="AA219" s="16"/>
      <c r="AB219" s="289">
        <f t="shared" si="98"/>
        <v>0</v>
      </c>
      <c r="AC219" s="289">
        <f t="shared" si="99"/>
        <v>0</v>
      </c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268"/>
      <c r="AT219" s="289"/>
      <c r="AU219" s="289"/>
      <c r="AV219" s="268"/>
      <c r="AW219" s="52">
        <f t="shared" si="100"/>
        <v>0</v>
      </c>
      <c r="AX219" s="16">
        <f t="shared" si="90"/>
        <v>0</v>
      </c>
      <c r="AY219" s="37">
        <f t="shared" si="91"/>
        <v>0</v>
      </c>
      <c r="AZ219" s="42">
        <f t="shared" si="101"/>
        <v>0</v>
      </c>
      <c r="BA219" s="37">
        <f t="shared" si="102"/>
        <v>0</v>
      </c>
      <c r="BB219" s="63">
        <f t="shared" si="92"/>
        <v>0</v>
      </c>
      <c r="BC219" s="26"/>
      <c r="BD219" s="37">
        <f t="shared" si="93"/>
        <v>0</v>
      </c>
      <c r="BE219" s="37" t="str">
        <f t="shared" si="94"/>
        <v>-</v>
      </c>
      <c r="BF219" s="37" t="str">
        <f t="shared" si="95"/>
        <v>-</v>
      </c>
      <c r="BG219" s="52" t="str">
        <f t="shared" si="96"/>
        <v>-</v>
      </c>
      <c r="BH219" s="35" t="str">
        <f t="shared" si="97"/>
        <v>-</v>
      </c>
    </row>
    <row r="220" spans="1:60" hidden="1" x14ac:dyDescent="0.25">
      <c r="A220" s="118"/>
      <c r="B220" s="31"/>
      <c r="C220" s="18"/>
      <c r="D220" s="18"/>
      <c r="E220" s="57"/>
      <c r="F220" s="57"/>
      <c r="G220" s="58"/>
      <c r="H220" s="261"/>
      <c r="I220" s="26"/>
      <c r="J220" s="16">
        <f t="shared" si="78"/>
        <v>0</v>
      </c>
      <c r="K220" s="16">
        <f t="shared" si="89"/>
        <v>0</v>
      </c>
      <c r="L220" s="26"/>
      <c r="M220" s="16">
        <f t="shared" si="79"/>
        <v>0</v>
      </c>
      <c r="N220" s="16">
        <f t="shared" si="80"/>
        <v>0</v>
      </c>
      <c r="O220" s="26"/>
      <c r="P220" s="16">
        <f t="shared" si="81"/>
        <v>0</v>
      </c>
      <c r="Q220" s="16">
        <f t="shared" si="82"/>
        <v>0</v>
      </c>
      <c r="R220" s="26"/>
      <c r="S220" s="16">
        <f t="shared" si="83"/>
        <v>0</v>
      </c>
      <c r="T220" s="16">
        <f t="shared" si="84"/>
        <v>0</v>
      </c>
      <c r="U220" s="26"/>
      <c r="V220" s="16">
        <f t="shared" si="85"/>
        <v>0</v>
      </c>
      <c r="W220" s="16">
        <f t="shared" si="87"/>
        <v>0</v>
      </c>
      <c r="X220" s="26"/>
      <c r="Y220" s="16">
        <f t="shared" si="86"/>
        <v>0</v>
      </c>
      <c r="Z220" s="16">
        <f t="shared" si="88"/>
        <v>0</v>
      </c>
      <c r="AA220" s="16"/>
      <c r="AB220" s="289">
        <f t="shared" si="98"/>
        <v>0</v>
      </c>
      <c r="AC220" s="289">
        <f t="shared" si="99"/>
        <v>0</v>
      </c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268"/>
      <c r="AT220" s="289"/>
      <c r="AU220" s="289"/>
      <c r="AV220" s="268"/>
      <c r="AW220" s="52">
        <f t="shared" si="100"/>
        <v>0</v>
      </c>
      <c r="AX220" s="16">
        <f t="shared" si="90"/>
        <v>0</v>
      </c>
      <c r="AY220" s="37">
        <f t="shared" si="91"/>
        <v>0</v>
      </c>
      <c r="AZ220" s="42">
        <f t="shared" si="101"/>
        <v>0</v>
      </c>
      <c r="BA220" s="37">
        <f t="shared" si="102"/>
        <v>0</v>
      </c>
      <c r="BB220" s="63">
        <f t="shared" si="92"/>
        <v>0</v>
      </c>
      <c r="BC220" s="26"/>
      <c r="BD220" s="37">
        <f t="shared" si="93"/>
        <v>0</v>
      </c>
      <c r="BE220" s="37" t="str">
        <f t="shared" si="94"/>
        <v>-</v>
      </c>
      <c r="BF220" s="37" t="str">
        <f t="shared" si="95"/>
        <v>-</v>
      </c>
      <c r="BG220" s="52" t="str">
        <f t="shared" si="96"/>
        <v>-</v>
      </c>
      <c r="BH220" s="35" t="str">
        <f t="shared" si="97"/>
        <v>-</v>
      </c>
    </row>
    <row r="221" spans="1:60" hidden="1" x14ac:dyDescent="0.25">
      <c r="A221" s="118"/>
      <c r="B221" s="31"/>
      <c r="C221" s="18"/>
      <c r="D221" s="18"/>
      <c r="E221" s="57"/>
      <c r="F221" s="57"/>
      <c r="G221" s="58"/>
      <c r="H221" s="261"/>
      <c r="I221" s="26"/>
      <c r="J221" s="16">
        <f t="shared" si="78"/>
        <v>0</v>
      </c>
      <c r="K221" s="16">
        <f t="shared" si="89"/>
        <v>0</v>
      </c>
      <c r="L221" s="26"/>
      <c r="M221" s="16">
        <f t="shared" si="79"/>
        <v>0</v>
      </c>
      <c r="N221" s="16">
        <f t="shared" si="80"/>
        <v>0</v>
      </c>
      <c r="O221" s="26"/>
      <c r="P221" s="16">
        <f t="shared" si="81"/>
        <v>0</v>
      </c>
      <c r="Q221" s="16">
        <f t="shared" si="82"/>
        <v>0</v>
      </c>
      <c r="R221" s="26"/>
      <c r="S221" s="16">
        <f t="shared" si="83"/>
        <v>0</v>
      </c>
      <c r="T221" s="16">
        <f t="shared" si="84"/>
        <v>0</v>
      </c>
      <c r="U221" s="26"/>
      <c r="V221" s="16">
        <f t="shared" si="85"/>
        <v>0</v>
      </c>
      <c r="W221" s="16">
        <f t="shared" si="87"/>
        <v>0</v>
      </c>
      <c r="X221" s="26"/>
      <c r="Y221" s="16">
        <f t="shared" si="86"/>
        <v>0</v>
      </c>
      <c r="Z221" s="16">
        <f t="shared" si="88"/>
        <v>0</v>
      </c>
      <c r="AA221" s="16"/>
      <c r="AB221" s="289">
        <f t="shared" si="98"/>
        <v>0</v>
      </c>
      <c r="AC221" s="289">
        <f t="shared" si="99"/>
        <v>0</v>
      </c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268"/>
      <c r="AT221" s="289"/>
      <c r="AU221" s="289"/>
      <c r="AV221" s="268"/>
      <c r="AW221" s="52">
        <f t="shared" si="100"/>
        <v>0</v>
      </c>
      <c r="AX221" s="16">
        <f t="shared" si="90"/>
        <v>0</v>
      </c>
      <c r="AY221" s="37">
        <f t="shared" si="91"/>
        <v>0</v>
      </c>
      <c r="AZ221" s="42">
        <f t="shared" si="101"/>
        <v>0</v>
      </c>
      <c r="BA221" s="37">
        <f t="shared" si="102"/>
        <v>0</v>
      </c>
      <c r="BB221" s="63">
        <f t="shared" si="92"/>
        <v>0</v>
      </c>
      <c r="BC221" s="26"/>
      <c r="BD221" s="37">
        <f t="shared" si="93"/>
        <v>0</v>
      </c>
      <c r="BE221" s="37" t="str">
        <f t="shared" si="94"/>
        <v>-</v>
      </c>
      <c r="BF221" s="37" t="str">
        <f t="shared" si="95"/>
        <v>-</v>
      </c>
      <c r="BG221" s="52" t="str">
        <f t="shared" si="96"/>
        <v>-</v>
      </c>
      <c r="BH221" s="35" t="str">
        <f t="shared" si="97"/>
        <v>-</v>
      </c>
    </row>
    <row r="222" spans="1:60" hidden="1" x14ac:dyDescent="0.25">
      <c r="A222" s="118"/>
      <c r="B222" s="31"/>
      <c r="C222" s="18"/>
      <c r="D222" s="18"/>
      <c r="E222" s="57"/>
      <c r="F222" s="57"/>
      <c r="G222" s="58"/>
      <c r="H222" s="261"/>
      <c r="I222" s="26"/>
      <c r="J222" s="16">
        <f t="shared" si="78"/>
        <v>0</v>
      </c>
      <c r="K222" s="16">
        <f t="shared" si="89"/>
        <v>0</v>
      </c>
      <c r="L222" s="26"/>
      <c r="M222" s="16">
        <f t="shared" si="79"/>
        <v>0</v>
      </c>
      <c r="N222" s="16">
        <f t="shared" si="80"/>
        <v>0</v>
      </c>
      <c r="O222" s="26"/>
      <c r="P222" s="16">
        <f t="shared" si="81"/>
        <v>0</v>
      </c>
      <c r="Q222" s="16">
        <f t="shared" si="82"/>
        <v>0</v>
      </c>
      <c r="R222" s="26"/>
      <c r="S222" s="16">
        <f t="shared" si="83"/>
        <v>0</v>
      </c>
      <c r="T222" s="16">
        <f t="shared" si="84"/>
        <v>0</v>
      </c>
      <c r="U222" s="26"/>
      <c r="V222" s="16">
        <f t="shared" si="85"/>
        <v>0</v>
      </c>
      <c r="W222" s="16">
        <f t="shared" si="87"/>
        <v>0</v>
      </c>
      <c r="X222" s="26"/>
      <c r="Y222" s="16">
        <f t="shared" si="86"/>
        <v>0</v>
      </c>
      <c r="Z222" s="16">
        <f t="shared" si="88"/>
        <v>0</v>
      </c>
      <c r="AA222" s="16"/>
      <c r="AB222" s="289">
        <f t="shared" si="98"/>
        <v>0</v>
      </c>
      <c r="AC222" s="289">
        <f t="shared" si="99"/>
        <v>0</v>
      </c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268"/>
      <c r="AT222" s="289"/>
      <c r="AU222" s="289"/>
      <c r="AV222" s="268"/>
      <c r="AW222" s="52">
        <f t="shared" si="100"/>
        <v>0</v>
      </c>
      <c r="AX222" s="16">
        <f t="shared" si="90"/>
        <v>0</v>
      </c>
      <c r="AY222" s="37">
        <f t="shared" si="91"/>
        <v>0</v>
      </c>
      <c r="AZ222" s="42">
        <f t="shared" si="101"/>
        <v>0</v>
      </c>
      <c r="BA222" s="37">
        <f t="shared" si="102"/>
        <v>0</v>
      </c>
      <c r="BB222" s="63">
        <f t="shared" si="92"/>
        <v>0</v>
      </c>
      <c r="BC222" s="26"/>
      <c r="BD222" s="37">
        <f t="shared" si="93"/>
        <v>0</v>
      </c>
      <c r="BE222" s="37" t="str">
        <f t="shared" si="94"/>
        <v>-</v>
      </c>
      <c r="BF222" s="37" t="str">
        <f t="shared" si="95"/>
        <v>-</v>
      </c>
      <c r="BG222" s="52" t="str">
        <f t="shared" si="96"/>
        <v>-</v>
      </c>
      <c r="BH222" s="35" t="str">
        <f t="shared" si="97"/>
        <v>-</v>
      </c>
    </row>
    <row r="223" spans="1:60" hidden="1" x14ac:dyDescent="0.25">
      <c r="A223" s="118"/>
      <c r="B223" s="31"/>
      <c r="C223" s="18"/>
      <c r="D223" s="18"/>
      <c r="E223" s="57"/>
      <c r="F223" s="57"/>
      <c r="G223" s="58"/>
      <c r="H223" s="261"/>
      <c r="I223" s="26"/>
      <c r="J223" s="16">
        <f t="shared" si="78"/>
        <v>0</v>
      </c>
      <c r="K223" s="16">
        <f t="shared" si="89"/>
        <v>0</v>
      </c>
      <c r="L223" s="26"/>
      <c r="M223" s="16">
        <f t="shared" si="79"/>
        <v>0</v>
      </c>
      <c r="N223" s="16">
        <f t="shared" si="80"/>
        <v>0</v>
      </c>
      <c r="O223" s="26"/>
      <c r="P223" s="16">
        <f t="shared" si="81"/>
        <v>0</v>
      </c>
      <c r="Q223" s="16">
        <f t="shared" si="82"/>
        <v>0</v>
      </c>
      <c r="R223" s="26"/>
      <c r="S223" s="16">
        <f t="shared" si="83"/>
        <v>0</v>
      </c>
      <c r="T223" s="16">
        <f t="shared" si="84"/>
        <v>0</v>
      </c>
      <c r="U223" s="26"/>
      <c r="V223" s="16">
        <f t="shared" si="85"/>
        <v>0</v>
      </c>
      <c r="W223" s="16">
        <f t="shared" si="87"/>
        <v>0</v>
      </c>
      <c r="X223" s="26"/>
      <c r="Y223" s="16">
        <f t="shared" si="86"/>
        <v>0</v>
      </c>
      <c r="Z223" s="16">
        <f t="shared" si="88"/>
        <v>0</v>
      </c>
      <c r="AA223" s="16"/>
      <c r="AB223" s="289">
        <f t="shared" si="98"/>
        <v>0</v>
      </c>
      <c r="AC223" s="289">
        <f t="shared" si="99"/>
        <v>0</v>
      </c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268"/>
      <c r="AT223" s="289"/>
      <c r="AU223" s="289"/>
      <c r="AV223" s="268"/>
      <c r="AW223" s="52">
        <f t="shared" si="100"/>
        <v>0</v>
      </c>
      <c r="AX223" s="16">
        <f t="shared" si="90"/>
        <v>0</v>
      </c>
      <c r="AY223" s="37">
        <f t="shared" si="91"/>
        <v>0</v>
      </c>
      <c r="AZ223" s="42">
        <f t="shared" si="101"/>
        <v>0</v>
      </c>
      <c r="BA223" s="37">
        <f t="shared" si="102"/>
        <v>0</v>
      </c>
      <c r="BB223" s="63">
        <f t="shared" si="92"/>
        <v>0</v>
      </c>
      <c r="BC223" s="26"/>
      <c r="BD223" s="37">
        <f t="shared" si="93"/>
        <v>0</v>
      </c>
      <c r="BE223" s="37" t="str">
        <f t="shared" si="94"/>
        <v>-</v>
      </c>
      <c r="BF223" s="37" t="str">
        <f t="shared" si="95"/>
        <v>-</v>
      </c>
      <c r="BG223" s="52" t="str">
        <f t="shared" si="96"/>
        <v>-</v>
      </c>
      <c r="BH223" s="35" t="str">
        <f t="shared" si="97"/>
        <v>-</v>
      </c>
    </row>
    <row r="224" spans="1:60" hidden="1" x14ac:dyDescent="0.25">
      <c r="A224" s="118"/>
      <c r="B224" s="32"/>
      <c r="C224" s="18"/>
      <c r="D224" s="18"/>
      <c r="E224" s="57"/>
      <c r="F224" s="57"/>
      <c r="G224" s="58"/>
      <c r="H224" s="261"/>
      <c r="I224" s="26"/>
      <c r="J224" s="16">
        <f t="shared" si="78"/>
        <v>0</v>
      </c>
      <c r="K224" s="16">
        <f t="shared" si="89"/>
        <v>0</v>
      </c>
      <c r="L224" s="26"/>
      <c r="M224" s="16">
        <f t="shared" si="79"/>
        <v>0</v>
      </c>
      <c r="N224" s="16">
        <f t="shared" si="80"/>
        <v>0</v>
      </c>
      <c r="O224" s="26"/>
      <c r="P224" s="16">
        <f t="shared" si="81"/>
        <v>0</v>
      </c>
      <c r="Q224" s="16">
        <f t="shared" si="82"/>
        <v>0</v>
      </c>
      <c r="R224" s="26"/>
      <c r="S224" s="16">
        <f t="shared" si="83"/>
        <v>0</v>
      </c>
      <c r="T224" s="16">
        <f t="shared" si="84"/>
        <v>0</v>
      </c>
      <c r="U224" s="26"/>
      <c r="V224" s="16">
        <f t="shared" si="85"/>
        <v>0</v>
      </c>
      <c r="W224" s="16">
        <f t="shared" si="87"/>
        <v>0</v>
      </c>
      <c r="X224" s="26"/>
      <c r="Y224" s="16">
        <f t="shared" si="86"/>
        <v>0</v>
      </c>
      <c r="Z224" s="16">
        <f t="shared" si="88"/>
        <v>0</v>
      </c>
      <c r="AA224" s="16"/>
      <c r="AB224" s="289">
        <f t="shared" si="98"/>
        <v>0</v>
      </c>
      <c r="AC224" s="289">
        <f t="shared" si="99"/>
        <v>0</v>
      </c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268"/>
      <c r="AT224" s="289"/>
      <c r="AU224" s="289"/>
      <c r="AV224" s="268"/>
      <c r="AW224" s="52">
        <f t="shared" si="100"/>
        <v>0</v>
      </c>
      <c r="AX224" s="16">
        <f t="shared" si="90"/>
        <v>0</v>
      </c>
      <c r="AY224" s="37">
        <f t="shared" si="91"/>
        <v>0</v>
      </c>
      <c r="AZ224" s="42">
        <f t="shared" si="101"/>
        <v>0</v>
      </c>
      <c r="BA224" s="37">
        <f t="shared" si="102"/>
        <v>0</v>
      </c>
      <c r="BB224" s="63">
        <f t="shared" si="92"/>
        <v>0</v>
      </c>
      <c r="BC224" s="26"/>
      <c r="BD224" s="37">
        <f t="shared" si="93"/>
        <v>0</v>
      </c>
      <c r="BE224" s="37" t="str">
        <f t="shared" si="94"/>
        <v>-</v>
      </c>
      <c r="BF224" s="37" t="str">
        <f t="shared" si="95"/>
        <v>-</v>
      </c>
      <c r="BG224" s="52" t="str">
        <f t="shared" si="96"/>
        <v>-</v>
      </c>
      <c r="BH224" s="35" t="str">
        <f t="shared" si="97"/>
        <v>-</v>
      </c>
    </row>
    <row r="225" spans="1:60" hidden="1" x14ac:dyDescent="0.25">
      <c r="A225" s="118"/>
      <c r="B225" s="31"/>
      <c r="C225" s="18"/>
      <c r="D225" s="18"/>
      <c r="E225" s="57"/>
      <c r="F225" s="57"/>
      <c r="G225" s="58"/>
      <c r="H225" s="261"/>
      <c r="I225" s="26"/>
      <c r="J225" s="16">
        <f t="shared" si="78"/>
        <v>0</v>
      </c>
      <c r="K225" s="16">
        <f t="shared" si="89"/>
        <v>0</v>
      </c>
      <c r="L225" s="26"/>
      <c r="M225" s="16">
        <f t="shared" si="79"/>
        <v>0</v>
      </c>
      <c r="N225" s="16">
        <f t="shared" si="80"/>
        <v>0</v>
      </c>
      <c r="O225" s="26"/>
      <c r="P225" s="16">
        <f t="shared" si="81"/>
        <v>0</v>
      </c>
      <c r="Q225" s="16">
        <f t="shared" si="82"/>
        <v>0</v>
      </c>
      <c r="R225" s="26"/>
      <c r="S225" s="16">
        <f t="shared" si="83"/>
        <v>0</v>
      </c>
      <c r="T225" s="16">
        <f t="shared" si="84"/>
        <v>0</v>
      </c>
      <c r="U225" s="26"/>
      <c r="V225" s="16">
        <f t="shared" si="85"/>
        <v>0</v>
      </c>
      <c r="W225" s="16">
        <f t="shared" si="87"/>
        <v>0</v>
      </c>
      <c r="X225" s="26"/>
      <c r="Y225" s="16">
        <f t="shared" si="86"/>
        <v>0</v>
      </c>
      <c r="Z225" s="16">
        <f t="shared" si="88"/>
        <v>0</v>
      </c>
      <c r="AA225" s="16"/>
      <c r="AB225" s="289">
        <f t="shared" si="98"/>
        <v>0</v>
      </c>
      <c r="AC225" s="289">
        <f t="shared" si="99"/>
        <v>0</v>
      </c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268"/>
      <c r="AT225" s="289"/>
      <c r="AU225" s="289"/>
      <c r="AV225" s="268"/>
      <c r="AW225" s="52">
        <f t="shared" si="100"/>
        <v>0</v>
      </c>
      <c r="AX225" s="16">
        <f t="shared" si="90"/>
        <v>0</v>
      </c>
      <c r="AY225" s="37">
        <f t="shared" si="91"/>
        <v>0</v>
      </c>
      <c r="AZ225" s="42">
        <f t="shared" si="101"/>
        <v>0</v>
      </c>
      <c r="BA225" s="37">
        <f t="shared" si="102"/>
        <v>0</v>
      </c>
      <c r="BB225" s="63">
        <f t="shared" si="92"/>
        <v>0</v>
      </c>
      <c r="BC225" s="26"/>
      <c r="BD225" s="37">
        <f t="shared" si="93"/>
        <v>0</v>
      </c>
      <c r="BE225" s="37" t="str">
        <f t="shared" si="94"/>
        <v>-</v>
      </c>
      <c r="BF225" s="37" t="str">
        <f t="shared" si="95"/>
        <v>-</v>
      </c>
      <c r="BG225" s="52" t="str">
        <f t="shared" si="96"/>
        <v>-</v>
      </c>
      <c r="BH225" s="35" t="str">
        <f t="shared" si="97"/>
        <v>-</v>
      </c>
    </row>
    <row r="226" spans="1:60" hidden="1" x14ac:dyDescent="0.25">
      <c r="A226" s="17"/>
      <c r="B226" s="31"/>
      <c r="C226" s="18"/>
      <c r="D226" s="18"/>
      <c r="E226" s="57"/>
      <c r="F226" s="57"/>
      <c r="G226" s="58"/>
      <c r="H226" s="261"/>
      <c r="I226" s="26"/>
      <c r="J226" s="16">
        <f t="shared" si="78"/>
        <v>0</v>
      </c>
      <c r="K226" s="16">
        <f t="shared" si="89"/>
        <v>0</v>
      </c>
      <c r="L226" s="26"/>
      <c r="M226" s="16">
        <f t="shared" si="79"/>
        <v>0</v>
      </c>
      <c r="N226" s="16">
        <f t="shared" si="80"/>
        <v>0</v>
      </c>
      <c r="O226" s="26"/>
      <c r="P226" s="16">
        <f t="shared" si="81"/>
        <v>0</v>
      </c>
      <c r="Q226" s="16">
        <f t="shared" si="82"/>
        <v>0</v>
      </c>
      <c r="R226" s="26"/>
      <c r="S226" s="16">
        <f t="shared" si="83"/>
        <v>0</v>
      </c>
      <c r="T226" s="16">
        <f t="shared" si="84"/>
        <v>0</v>
      </c>
      <c r="U226" s="26"/>
      <c r="V226" s="16">
        <f t="shared" si="85"/>
        <v>0</v>
      </c>
      <c r="W226" s="16">
        <f t="shared" si="87"/>
        <v>0</v>
      </c>
      <c r="X226" s="26"/>
      <c r="Y226" s="16">
        <f t="shared" si="86"/>
        <v>0</v>
      </c>
      <c r="Z226" s="16">
        <f t="shared" si="88"/>
        <v>0</v>
      </c>
      <c r="AA226" s="16"/>
      <c r="AB226" s="289">
        <f t="shared" si="98"/>
        <v>0</v>
      </c>
      <c r="AC226" s="289">
        <f t="shared" si="99"/>
        <v>0</v>
      </c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268"/>
      <c r="AT226" s="289"/>
      <c r="AU226" s="289"/>
      <c r="AV226" s="268"/>
      <c r="AW226" s="52">
        <f t="shared" si="100"/>
        <v>0</v>
      </c>
      <c r="AX226" s="16">
        <f t="shared" si="90"/>
        <v>0</v>
      </c>
      <c r="AY226" s="37">
        <f t="shared" si="91"/>
        <v>0</v>
      </c>
      <c r="AZ226" s="42">
        <f t="shared" si="101"/>
        <v>0</v>
      </c>
      <c r="BA226" s="37">
        <f t="shared" si="102"/>
        <v>0</v>
      </c>
      <c r="BB226" s="63">
        <f t="shared" si="92"/>
        <v>0</v>
      </c>
      <c r="BC226" s="26"/>
      <c r="BD226" s="37">
        <f t="shared" si="93"/>
        <v>0</v>
      </c>
      <c r="BE226" s="37" t="str">
        <f t="shared" si="94"/>
        <v>-</v>
      </c>
      <c r="BF226" s="37" t="str">
        <f t="shared" si="95"/>
        <v>-</v>
      </c>
      <c r="BG226" s="52" t="str">
        <f t="shared" si="96"/>
        <v>-</v>
      </c>
      <c r="BH226" s="35" t="str">
        <f t="shared" si="97"/>
        <v>-</v>
      </c>
    </row>
    <row r="227" spans="1:60" hidden="1" x14ac:dyDescent="0.25">
      <c r="A227" s="17"/>
      <c r="B227" s="31"/>
      <c r="C227" s="18"/>
      <c r="D227" s="18"/>
      <c r="E227" s="57"/>
      <c r="F227" s="57"/>
      <c r="G227" s="58"/>
      <c r="H227" s="261"/>
      <c r="I227" s="26"/>
      <c r="J227" s="16">
        <f t="shared" si="78"/>
        <v>0</v>
      </c>
      <c r="K227" s="16">
        <f t="shared" si="89"/>
        <v>0</v>
      </c>
      <c r="L227" s="26"/>
      <c r="M227" s="16">
        <f t="shared" si="79"/>
        <v>0</v>
      </c>
      <c r="N227" s="16">
        <f t="shared" si="80"/>
        <v>0</v>
      </c>
      <c r="O227" s="26"/>
      <c r="P227" s="16">
        <f t="shared" si="81"/>
        <v>0</v>
      </c>
      <c r="Q227" s="16">
        <f t="shared" si="82"/>
        <v>0</v>
      </c>
      <c r="R227" s="26"/>
      <c r="S227" s="16">
        <f t="shared" si="83"/>
        <v>0</v>
      </c>
      <c r="T227" s="16">
        <f t="shared" si="84"/>
        <v>0</v>
      </c>
      <c r="U227" s="26"/>
      <c r="V227" s="16">
        <f t="shared" si="85"/>
        <v>0</v>
      </c>
      <c r="W227" s="16">
        <f t="shared" si="87"/>
        <v>0</v>
      </c>
      <c r="X227" s="26"/>
      <c r="Y227" s="16">
        <f t="shared" si="86"/>
        <v>0</v>
      </c>
      <c r="Z227" s="16">
        <f t="shared" si="88"/>
        <v>0</v>
      </c>
      <c r="AA227" s="16"/>
      <c r="AB227" s="289">
        <f t="shared" si="98"/>
        <v>0</v>
      </c>
      <c r="AC227" s="289">
        <f t="shared" si="99"/>
        <v>0</v>
      </c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268"/>
      <c r="AT227" s="289"/>
      <c r="AU227" s="289"/>
      <c r="AV227" s="268"/>
      <c r="AW227" s="52">
        <f t="shared" si="100"/>
        <v>0</v>
      </c>
      <c r="AX227" s="16">
        <f t="shared" si="90"/>
        <v>0</v>
      </c>
      <c r="AY227" s="37">
        <f t="shared" si="91"/>
        <v>0</v>
      </c>
      <c r="AZ227" s="42">
        <f t="shared" si="101"/>
        <v>0</v>
      </c>
      <c r="BA227" s="37">
        <f t="shared" si="102"/>
        <v>0</v>
      </c>
      <c r="BB227" s="63">
        <f t="shared" si="92"/>
        <v>0</v>
      </c>
      <c r="BC227" s="26"/>
      <c r="BD227" s="37">
        <f t="shared" si="93"/>
        <v>0</v>
      </c>
      <c r="BE227" s="37" t="str">
        <f t="shared" si="94"/>
        <v>-</v>
      </c>
      <c r="BF227" s="37" t="str">
        <f t="shared" si="95"/>
        <v>-</v>
      </c>
      <c r="BG227" s="52" t="str">
        <f t="shared" si="96"/>
        <v>-</v>
      </c>
      <c r="BH227" s="35" t="str">
        <f t="shared" si="97"/>
        <v>-</v>
      </c>
    </row>
    <row r="228" spans="1:60" hidden="1" x14ac:dyDescent="0.25">
      <c r="A228" s="17"/>
      <c r="B228" s="31"/>
      <c r="C228" s="18"/>
      <c r="D228" s="18"/>
      <c r="E228" s="57"/>
      <c r="F228" s="57"/>
      <c r="G228" s="58"/>
      <c r="H228" s="261"/>
      <c r="I228" s="26"/>
      <c r="J228" s="16">
        <f t="shared" si="78"/>
        <v>0</v>
      </c>
      <c r="K228" s="16">
        <f t="shared" si="89"/>
        <v>0</v>
      </c>
      <c r="L228" s="26"/>
      <c r="M228" s="16">
        <f t="shared" si="79"/>
        <v>0</v>
      </c>
      <c r="N228" s="16">
        <f t="shared" si="80"/>
        <v>0</v>
      </c>
      <c r="O228" s="26"/>
      <c r="P228" s="16">
        <f t="shared" si="81"/>
        <v>0</v>
      </c>
      <c r="Q228" s="16">
        <f t="shared" si="82"/>
        <v>0</v>
      </c>
      <c r="R228" s="26"/>
      <c r="S228" s="16">
        <f t="shared" si="83"/>
        <v>0</v>
      </c>
      <c r="T228" s="16">
        <f t="shared" si="84"/>
        <v>0</v>
      </c>
      <c r="U228" s="26"/>
      <c r="V228" s="16">
        <f t="shared" si="85"/>
        <v>0</v>
      </c>
      <c r="W228" s="16">
        <f t="shared" si="87"/>
        <v>0</v>
      </c>
      <c r="X228" s="26"/>
      <c r="Y228" s="16">
        <f t="shared" si="86"/>
        <v>0</v>
      </c>
      <c r="Z228" s="16">
        <f t="shared" si="88"/>
        <v>0</v>
      </c>
      <c r="AA228" s="16"/>
      <c r="AB228" s="289">
        <f t="shared" si="98"/>
        <v>0</v>
      </c>
      <c r="AC228" s="289">
        <f t="shared" si="99"/>
        <v>0</v>
      </c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268"/>
      <c r="AT228" s="289"/>
      <c r="AU228" s="289"/>
      <c r="AV228" s="268"/>
      <c r="AW228" s="52">
        <f t="shared" si="100"/>
        <v>0</v>
      </c>
      <c r="AX228" s="16">
        <f t="shared" si="90"/>
        <v>0</v>
      </c>
      <c r="AY228" s="37">
        <f t="shared" si="91"/>
        <v>0</v>
      </c>
      <c r="AZ228" s="42">
        <f t="shared" si="101"/>
        <v>0</v>
      </c>
      <c r="BA228" s="37">
        <f t="shared" si="102"/>
        <v>0</v>
      </c>
      <c r="BB228" s="63">
        <f t="shared" si="92"/>
        <v>0</v>
      </c>
      <c r="BC228" s="26"/>
      <c r="BD228" s="37">
        <f t="shared" si="93"/>
        <v>0</v>
      </c>
      <c r="BE228" s="37" t="str">
        <f t="shared" si="94"/>
        <v>-</v>
      </c>
      <c r="BF228" s="37" t="str">
        <f t="shared" si="95"/>
        <v>-</v>
      </c>
      <c r="BG228" s="52" t="str">
        <f t="shared" si="96"/>
        <v>-</v>
      </c>
      <c r="BH228" s="35" t="str">
        <f t="shared" si="97"/>
        <v>-</v>
      </c>
    </row>
    <row r="229" spans="1:60" hidden="1" x14ac:dyDescent="0.25">
      <c r="A229" s="17"/>
      <c r="B229" s="31"/>
      <c r="C229" s="18"/>
      <c r="D229" s="18"/>
      <c r="E229" s="57"/>
      <c r="F229" s="57"/>
      <c r="G229" s="58"/>
      <c r="H229" s="261"/>
      <c r="I229" s="26"/>
      <c r="J229" s="16">
        <f t="shared" si="78"/>
        <v>0</v>
      </c>
      <c r="K229" s="16">
        <f t="shared" si="89"/>
        <v>0</v>
      </c>
      <c r="L229" s="26"/>
      <c r="M229" s="16">
        <f t="shared" si="79"/>
        <v>0</v>
      </c>
      <c r="N229" s="16">
        <f t="shared" si="80"/>
        <v>0</v>
      </c>
      <c r="O229" s="26"/>
      <c r="P229" s="16">
        <f t="shared" si="81"/>
        <v>0</v>
      </c>
      <c r="Q229" s="16">
        <f t="shared" si="82"/>
        <v>0</v>
      </c>
      <c r="R229" s="26"/>
      <c r="S229" s="16">
        <f t="shared" si="83"/>
        <v>0</v>
      </c>
      <c r="T229" s="16">
        <f t="shared" si="84"/>
        <v>0</v>
      </c>
      <c r="U229" s="26"/>
      <c r="V229" s="16">
        <f t="shared" si="85"/>
        <v>0</v>
      </c>
      <c r="W229" s="16">
        <f t="shared" si="87"/>
        <v>0</v>
      </c>
      <c r="X229" s="26"/>
      <c r="Y229" s="16">
        <f t="shared" si="86"/>
        <v>0</v>
      </c>
      <c r="Z229" s="16">
        <f t="shared" si="88"/>
        <v>0</v>
      </c>
      <c r="AA229" s="16"/>
      <c r="AB229" s="289">
        <f t="shared" si="98"/>
        <v>0</v>
      </c>
      <c r="AC229" s="289">
        <f t="shared" si="99"/>
        <v>0</v>
      </c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268"/>
      <c r="AT229" s="289"/>
      <c r="AU229" s="289"/>
      <c r="AV229" s="268"/>
      <c r="AW229" s="52">
        <f t="shared" si="100"/>
        <v>0</v>
      </c>
      <c r="AX229" s="16">
        <f t="shared" si="90"/>
        <v>0</v>
      </c>
      <c r="AY229" s="37">
        <f t="shared" si="91"/>
        <v>0</v>
      </c>
      <c r="AZ229" s="42">
        <f t="shared" si="101"/>
        <v>0</v>
      </c>
      <c r="BA229" s="37">
        <f t="shared" si="102"/>
        <v>0</v>
      </c>
      <c r="BB229" s="63">
        <f t="shared" si="92"/>
        <v>0</v>
      </c>
      <c r="BC229" s="26"/>
      <c r="BD229" s="37">
        <f t="shared" si="93"/>
        <v>0</v>
      </c>
      <c r="BE229" s="37" t="str">
        <f t="shared" si="94"/>
        <v>-</v>
      </c>
      <c r="BF229" s="37" t="str">
        <f t="shared" si="95"/>
        <v>-</v>
      </c>
      <c r="BG229" s="52" t="str">
        <f t="shared" si="96"/>
        <v>-</v>
      </c>
      <c r="BH229" s="35" t="str">
        <f t="shared" si="97"/>
        <v>-</v>
      </c>
    </row>
    <row r="230" spans="1:60" hidden="1" x14ac:dyDescent="0.25">
      <c r="A230" s="17"/>
      <c r="B230" s="31"/>
      <c r="C230" s="18"/>
      <c r="D230" s="18"/>
      <c r="E230" s="57"/>
      <c r="F230" s="57"/>
      <c r="G230" s="58"/>
      <c r="H230" s="261"/>
      <c r="I230" s="26"/>
      <c r="J230" s="16">
        <f t="shared" ref="J230:J245" si="103">I230*$E230</f>
        <v>0</v>
      </c>
      <c r="K230" s="16">
        <f t="shared" si="89"/>
        <v>0</v>
      </c>
      <c r="L230" s="26"/>
      <c r="M230" s="16">
        <f t="shared" ref="M230:M245" si="104">L230*$E230</f>
        <v>0</v>
      </c>
      <c r="N230" s="16">
        <f t="shared" ref="N230:N245" si="105">L230*$F230</f>
        <v>0</v>
      </c>
      <c r="O230" s="26"/>
      <c r="P230" s="16">
        <f t="shared" ref="P230:P245" si="106">O230*$E230</f>
        <v>0</v>
      </c>
      <c r="Q230" s="16">
        <f t="shared" ref="Q230:Q245" si="107">O230*$F230</f>
        <v>0</v>
      </c>
      <c r="R230" s="26"/>
      <c r="S230" s="16">
        <f t="shared" ref="S230:S245" si="108">R230*$E230</f>
        <v>0</v>
      </c>
      <c r="T230" s="16">
        <f t="shared" ref="T230:T245" si="109">R230*$F230</f>
        <v>0</v>
      </c>
      <c r="U230" s="26"/>
      <c r="V230" s="16">
        <f t="shared" ref="V230:V245" si="110">U230*$E230</f>
        <v>0</v>
      </c>
      <c r="W230" s="16">
        <f t="shared" si="87"/>
        <v>0</v>
      </c>
      <c r="X230" s="26"/>
      <c r="Y230" s="16">
        <f t="shared" ref="Y230:Y245" si="111">X230*$E230</f>
        <v>0</v>
      </c>
      <c r="Z230" s="16">
        <f t="shared" si="88"/>
        <v>0</v>
      </c>
      <c r="AA230" s="16"/>
      <c r="AB230" s="289">
        <f t="shared" si="98"/>
        <v>0</v>
      </c>
      <c r="AC230" s="289">
        <f t="shared" si="99"/>
        <v>0</v>
      </c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268"/>
      <c r="AT230" s="289"/>
      <c r="AU230" s="289"/>
      <c r="AV230" s="268"/>
      <c r="AW230" s="52">
        <f t="shared" si="100"/>
        <v>0</v>
      </c>
      <c r="AX230" s="16">
        <f t="shared" si="90"/>
        <v>0</v>
      </c>
      <c r="AY230" s="37">
        <f t="shared" si="91"/>
        <v>0</v>
      </c>
      <c r="AZ230" s="42">
        <f t="shared" si="101"/>
        <v>0</v>
      </c>
      <c r="BA230" s="37">
        <f t="shared" si="102"/>
        <v>0</v>
      </c>
      <c r="BB230" s="63">
        <f t="shared" si="92"/>
        <v>0</v>
      </c>
      <c r="BC230" s="26"/>
      <c r="BD230" s="37">
        <f t="shared" si="93"/>
        <v>0</v>
      </c>
      <c r="BE230" s="37" t="str">
        <f t="shared" si="94"/>
        <v>-</v>
      </c>
      <c r="BF230" s="37" t="str">
        <f t="shared" si="95"/>
        <v>-</v>
      </c>
      <c r="BG230" s="52" t="str">
        <f t="shared" si="96"/>
        <v>-</v>
      </c>
      <c r="BH230" s="35" t="str">
        <f t="shared" si="97"/>
        <v>-</v>
      </c>
    </row>
    <row r="231" spans="1:60" hidden="1" x14ac:dyDescent="0.25">
      <c r="A231" s="17"/>
      <c r="B231" s="31"/>
      <c r="C231" s="18"/>
      <c r="D231" s="18"/>
      <c r="E231" s="57"/>
      <c r="F231" s="57"/>
      <c r="G231" s="58"/>
      <c r="H231" s="261"/>
      <c r="I231" s="26"/>
      <c r="J231" s="16">
        <f t="shared" si="103"/>
        <v>0</v>
      </c>
      <c r="K231" s="16">
        <f t="shared" si="89"/>
        <v>0</v>
      </c>
      <c r="L231" s="26"/>
      <c r="M231" s="16">
        <f t="shared" si="104"/>
        <v>0</v>
      </c>
      <c r="N231" s="16">
        <f t="shared" si="105"/>
        <v>0</v>
      </c>
      <c r="O231" s="26"/>
      <c r="P231" s="16">
        <f t="shared" si="106"/>
        <v>0</v>
      </c>
      <c r="Q231" s="16">
        <f t="shared" si="107"/>
        <v>0</v>
      </c>
      <c r="R231" s="26"/>
      <c r="S231" s="16">
        <f t="shared" si="108"/>
        <v>0</v>
      </c>
      <c r="T231" s="16">
        <f t="shared" si="109"/>
        <v>0</v>
      </c>
      <c r="U231" s="26"/>
      <c r="V231" s="16">
        <f t="shared" si="110"/>
        <v>0</v>
      </c>
      <c r="W231" s="16">
        <f t="shared" ref="W231:W245" si="112">U231*$F231</f>
        <v>0</v>
      </c>
      <c r="X231" s="26"/>
      <c r="Y231" s="16">
        <f t="shared" si="111"/>
        <v>0</v>
      </c>
      <c r="Z231" s="16">
        <f t="shared" ref="Z231:Z245" si="113">X231*$F231</f>
        <v>0</v>
      </c>
      <c r="AA231" s="16"/>
      <c r="AB231" s="289">
        <f t="shared" si="98"/>
        <v>0</v>
      </c>
      <c r="AC231" s="289">
        <f t="shared" si="99"/>
        <v>0</v>
      </c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268"/>
      <c r="AT231" s="289"/>
      <c r="AU231" s="289"/>
      <c r="AV231" s="268"/>
      <c r="AW231" s="52">
        <f t="shared" si="100"/>
        <v>0</v>
      </c>
      <c r="AX231" s="16">
        <f t="shared" si="90"/>
        <v>0</v>
      </c>
      <c r="AY231" s="37">
        <f t="shared" si="91"/>
        <v>0</v>
      </c>
      <c r="AZ231" s="42">
        <f t="shared" si="101"/>
        <v>0</v>
      </c>
      <c r="BA231" s="37">
        <f t="shared" si="102"/>
        <v>0</v>
      </c>
      <c r="BB231" s="63">
        <f t="shared" si="92"/>
        <v>0</v>
      </c>
      <c r="BC231" s="26"/>
      <c r="BD231" s="37">
        <f t="shared" si="93"/>
        <v>0</v>
      </c>
      <c r="BE231" s="37" t="str">
        <f t="shared" si="94"/>
        <v>-</v>
      </c>
      <c r="BF231" s="37" t="str">
        <f t="shared" si="95"/>
        <v>-</v>
      </c>
      <c r="BG231" s="52" t="str">
        <f t="shared" si="96"/>
        <v>-</v>
      </c>
      <c r="BH231" s="35" t="str">
        <f t="shared" si="97"/>
        <v>-</v>
      </c>
    </row>
    <row r="232" spans="1:60" hidden="1" x14ac:dyDescent="0.25">
      <c r="A232" s="17"/>
      <c r="B232" s="31"/>
      <c r="C232" s="18"/>
      <c r="D232" s="18"/>
      <c r="E232" s="57"/>
      <c r="F232" s="57"/>
      <c r="G232" s="58"/>
      <c r="H232" s="261"/>
      <c r="I232" s="26"/>
      <c r="J232" s="16">
        <f t="shared" si="103"/>
        <v>0</v>
      </c>
      <c r="K232" s="16">
        <f t="shared" si="89"/>
        <v>0</v>
      </c>
      <c r="L232" s="26"/>
      <c r="M232" s="16">
        <f t="shared" si="104"/>
        <v>0</v>
      </c>
      <c r="N232" s="16">
        <f t="shared" si="105"/>
        <v>0</v>
      </c>
      <c r="O232" s="26"/>
      <c r="P232" s="16">
        <f t="shared" si="106"/>
        <v>0</v>
      </c>
      <c r="Q232" s="16">
        <f t="shared" si="107"/>
        <v>0</v>
      </c>
      <c r="R232" s="26"/>
      <c r="S232" s="16">
        <f t="shared" si="108"/>
        <v>0</v>
      </c>
      <c r="T232" s="16">
        <f t="shared" si="109"/>
        <v>0</v>
      </c>
      <c r="U232" s="26"/>
      <c r="V232" s="16">
        <f t="shared" si="110"/>
        <v>0</v>
      </c>
      <c r="W232" s="16">
        <f t="shared" si="112"/>
        <v>0</v>
      </c>
      <c r="X232" s="26"/>
      <c r="Y232" s="16">
        <f t="shared" si="111"/>
        <v>0</v>
      </c>
      <c r="Z232" s="16">
        <f t="shared" si="113"/>
        <v>0</v>
      </c>
      <c r="AA232" s="16"/>
      <c r="AB232" s="289">
        <f t="shared" si="98"/>
        <v>0</v>
      </c>
      <c r="AC232" s="289">
        <f t="shared" si="99"/>
        <v>0</v>
      </c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268"/>
      <c r="AT232" s="289"/>
      <c r="AU232" s="289"/>
      <c r="AV232" s="268"/>
      <c r="AW232" s="52">
        <f t="shared" si="100"/>
        <v>0</v>
      </c>
      <c r="AX232" s="16">
        <f t="shared" si="90"/>
        <v>0</v>
      </c>
      <c r="AY232" s="37">
        <f t="shared" si="91"/>
        <v>0</v>
      </c>
      <c r="AZ232" s="42">
        <f t="shared" si="101"/>
        <v>0</v>
      </c>
      <c r="BA232" s="37">
        <f t="shared" si="102"/>
        <v>0</v>
      </c>
      <c r="BB232" s="63">
        <f t="shared" si="92"/>
        <v>0</v>
      </c>
      <c r="BC232" s="26"/>
      <c r="BD232" s="37">
        <f t="shared" si="93"/>
        <v>0</v>
      </c>
      <c r="BE232" s="37" t="str">
        <f t="shared" si="94"/>
        <v>-</v>
      </c>
      <c r="BF232" s="37" t="str">
        <f t="shared" si="95"/>
        <v>-</v>
      </c>
      <c r="BG232" s="52" t="str">
        <f t="shared" si="96"/>
        <v>-</v>
      </c>
      <c r="BH232" s="35" t="str">
        <f t="shared" si="97"/>
        <v>-</v>
      </c>
    </row>
    <row r="233" spans="1:60" hidden="1" x14ac:dyDescent="0.25">
      <c r="A233" s="17"/>
      <c r="B233" s="31"/>
      <c r="C233" s="18"/>
      <c r="D233" s="18"/>
      <c r="E233" s="57"/>
      <c r="F233" s="57"/>
      <c r="G233" s="58"/>
      <c r="H233" s="261"/>
      <c r="I233" s="26"/>
      <c r="J233" s="16">
        <f t="shared" si="103"/>
        <v>0</v>
      </c>
      <c r="K233" s="16">
        <f t="shared" si="89"/>
        <v>0</v>
      </c>
      <c r="L233" s="26"/>
      <c r="M233" s="16">
        <f t="shared" si="104"/>
        <v>0</v>
      </c>
      <c r="N233" s="16">
        <f t="shared" si="105"/>
        <v>0</v>
      </c>
      <c r="O233" s="26"/>
      <c r="P233" s="16">
        <f t="shared" si="106"/>
        <v>0</v>
      </c>
      <c r="Q233" s="16">
        <f t="shared" si="107"/>
        <v>0</v>
      </c>
      <c r="R233" s="26"/>
      <c r="S233" s="16">
        <f t="shared" si="108"/>
        <v>0</v>
      </c>
      <c r="T233" s="16">
        <f t="shared" si="109"/>
        <v>0</v>
      </c>
      <c r="U233" s="26"/>
      <c r="V233" s="16">
        <f t="shared" si="110"/>
        <v>0</v>
      </c>
      <c r="W233" s="16">
        <f t="shared" si="112"/>
        <v>0</v>
      </c>
      <c r="X233" s="26"/>
      <c r="Y233" s="16">
        <f t="shared" si="111"/>
        <v>0</v>
      </c>
      <c r="Z233" s="16">
        <f t="shared" si="113"/>
        <v>0</v>
      </c>
      <c r="AA233" s="16"/>
      <c r="AB233" s="289">
        <f t="shared" si="98"/>
        <v>0</v>
      </c>
      <c r="AC233" s="289">
        <f t="shared" si="99"/>
        <v>0</v>
      </c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268"/>
      <c r="AT233" s="289"/>
      <c r="AU233" s="289"/>
      <c r="AV233" s="268"/>
      <c r="AW233" s="52">
        <f t="shared" si="100"/>
        <v>0</v>
      </c>
      <c r="AX233" s="16">
        <f t="shared" si="90"/>
        <v>0</v>
      </c>
      <c r="AY233" s="37">
        <f t="shared" si="91"/>
        <v>0</v>
      </c>
      <c r="AZ233" s="42">
        <f t="shared" si="101"/>
        <v>0</v>
      </c>
      <c r="BA233" s="37">
        <f t="shared" si="102"/>
        <v>0</v>
      </c>
      <c r="BB233" s="63">
        <f t="shared" si="92"/>
        <v>0</v>
      </c>
      <c r="BC233" s="26"/>
      <c r="BD233" s="37">
        <f t="shared" si="93"/>
        <v>0</v>
      </c>
      <c r="BE233" s="37" t="str">
        <f t="shared" si="94"/>
        <v>-</v>
      </c>
      <c r="BF233" s="37" t="str">
        <f t="shared" si="95"/>
        <v>-</v>
      </c>
      <c r="BG233" s="52" t="str">
        <f t="shared" si="96"/>
        <v>-</v>
      </c>
      <c r="BH233" s="35" t="str">
        <f t="shared" si="97"/>
        <v>-</v>
      </c>
    </row>
    <row r="234" spans="1:60" hidden="1" x14ac:dyDescent="0.25">
      <c r="A234" s="17"/>
      <c r="B234" s="31"/>
      <c r="C234" s="18"/>
      <c r="D234" s="18"/>
      <c r="E234" s="57"/>
      <c r="F234" s="57"/>
      <c r="G234" s="58"/>
      <c r="H234" s="261"/>
      <c r="I234" s="26"/>
      <c r="J234" s="16">
        <f t="shared" si="103"/>
        <v>0</v>
      </c>
      <c r="K234" s="16">
        <f t="shared" si="89"/>
        <v>0</v>
      </c>
      <c r="L234" s="26"/>
      <c r="M234" s="16">
        <f t="shared" si="104"/>
        <v>0</v>
      </c>
      <c r="N234" s="16">
        <f t="shared" si="105"/>
        <v>0</v>
      </c>
      <c r="O234" s="26"/>
      <c r="P234" s="16">
        <f t="shared" si="106"/>
        <v>0</v>
      </c>
      <c r="Q234" s="16">
        <f t="shared" si="107"/>
        <v>0</v>
      </c>
      <c r="R234" s="26"/>
      <c r="S234" s="16">
        <f t="shared" si="108"/>
        <v>0</v>
      </c>
      <c r="T234" s="16">
        <f t="shared" si="109"/>
        <v>0</v>
      </c>
      <c r="U234" s="26"/>
      <c r="V234" s="16">
        <f t="shared" si="110"/>
        <v>0</v>
      </c>
      <c r="W234" s="16">
        <f t="shared" si="112"/>
        <v>0</v>
      </c>
      <c r="X234" s="26"/>
      <c r="Y234" s="16">
        <f t="shared" si="111"/>
        <v>0</v>
      </c>
      <c r="Z234" s="16">
        <f t="shared" si="113"/>
        <v>0</v>
      </c>
      <c r="AA234" s="16"/>
      <c r="AB234" s="289">
        <f t="shared" si="98"/>
        <v>0</v>
      </c>
      <c r="AC234" s="289">
        <f t="shared" si="99"/>
        <v>0</v>
      </c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268"/>
      <c r="AT234" s="289"/>
      <c r="AU234" s="289"/>
      <c r="AV234" s="268"/>
      <c r="AW234" s="52">
        <f t="shared" si="100"/>
        <v>0</v>
      </c>
      <c r="AX234" s="16">
        <f t="shared" si="90"/>
        <v>0</v>
      </c>
      <c r="AY234" s="37">
        <f t="shared" si="91"/>
        <v>0</v>
      </c>
      <c r="AZ234" s="42">
        <f t="shared" si="101"/>
        <v>0</v>
      </c>
      <c r="BA234" s="37">
        <f t="shared" si="102"/>
        <v>0</v>
      </c>
      <c r="BB234" s="63">
        <f t="shared" si="92"/>
        <v>0</v>
      </c>
      <c r="BC234" s="26"/>
      <c r="BD234" s="37">
        <f t="shared" si="93"/>
        <v>0</v>
      </c>
      <c r="BE234" s="37" t="str">
        <f t="shared" si="94"/>
        <v>-</v>
      </c>
      <c r="BF234" s="37" t="str">
        <f t="shared" si="95"/>
        <v>-</v>
      </c>
      <c r="BG234" s="52" t="str">
        <f t="shared" si="96"/>
        <v>-</v>
      </c>
      <c r="BH234" s="35" t="str">
        <f t="shared" si="97"/>
        <v>-</v>
      </c>
    </row>
    <row r="235" spans="1:60" hidden="1" x14ac:dyDescent="0.25">
      <c r="A235" s="17"/>
      <c r="B235" s="31"/>
      <c r="C235" s="18"/>
      <c r="D235" s="18"/>
      <c r="E235" s="57"/>
      <c r="F235" s="57"/>
      <c r="G235" s="58"/>
      <c r="H235" s="261"/>
      <c r="I235" s="26"/>
      <c r="J235" s="16">
        <f t="shared" si="103"/>
        <v>0</v>
      </c>
      <c r="K235" s="16">
        <f t="shared" si="89"/>
        <v>0</v>
      </c>
      <c r="L235" s="26"/>
      <c r="M235" s="16">
        <f t="shared" si="104"/>
        <v>0</v>
      </c>
      <c r="N235" s="16">
        <f t="shared" si="105"/>
        <v>0</v>
      </c>
      <c r="O235" s="26"/>
      <c r="P235" s="16">
        <f t="shared" si="106"/>
        <v>0</v>
      </c>
      <c r="Q235" s="16">
        <f t="shared" si="107"/>
        <v>0</v>
      </c>
      <c r="R235" s="26"/>
      <c r="S235" s="16">
        <f t="shared" si="108"/>
        <v>0</v>
      </c>
      <c r="T235" s="16">
        <f t="shared" si="109"/>
        <v>0</v>
      </c>
      <c r="U235" s="26"/>
      <c r="V235" s="16">
        <f t="shared" si="110"/>
        <v>0</v>
      </c>
      <c r="W235" s="16">
        <f t="shared" si="112"/>
        <v>0</v>
      </c>
      <c r="X235" s="26"/>
      <c r="Y235" s="16">
        <f t="shared" si="111"/>
        <v>0</v>
      </c>
      <c r="Z235" s="16">
        <f t="shared" si="113"/>
        <v>0</v>
      </c>
      <c r="AA235" s="16"/>
      <c r="AB235" s="289">
        <f t="shared" si="98"/>
        <v>0</v>
      </c>
      <c r="AC235" s="289">
        <f t="shared" si="99"/>
        <v>0</v>
      </c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268"/>
      <c r="AT235" s="289"/>
      <c r="AU235" s="289"/>
      <c r="AV235" s="268"/>
      <c r="AW235" s="52">
        <f t="shared" si="100"/>
        <v>0</v>
      </c>
      <c r="AX235" s="16">
        <f t="shared" si="90"/>
        <v>0</v>
      </c>
      <c r="AY235" s="37">
        <f t="shared" si="91"/>
        <v>0</v>
      </c>
      <c r="AZ235" s="42">
        <f t="shared" si="101"/>
        <v>0</v>
      </c>
      <c r="BA235" s="37">
        <f t="shared" si="102"/>
        <v>0</v>
      </c>
      <c r="BB235" s="63">
        <f t="shared" si="92"/>
        <v>0</v>
      </c>
      <c r="BC235" s="26"/>
      <c r="BD235" s="37">
        <f t="shared" si="93"/>
        <v>0</v>
      </c>
      <c r="BE235" s="37" t="str">
        <f t="shared" si="94"/>
        <v>-</v>
      </c>
      <c r="BF235" s="37" t="str">
        <f t="shared" si="95"/>
        <v>-</v>
      </c>
      <c r="BG235" s="52" t="str">
        <f t="shared" si="96"/>
        <v>-</v>
      </c>
      <c r="BH235" s="35" t="str">
        <f t="shared" si="97"/>
        <v>-</v>
      </c>
    </row>
    <row r="236" spans="1:60" hidden="1" x14ac:dyDescent="0.25">
      <c r="A236" s="17"/>
      <c r="B236" s="31"/>
      <c r="C236" s="18"/>
      <c r="D236" s="18"/>
      <c r="E236" s="57"/>
      <c r="F236" s="57"/>
      <c r="G236" s="58"/>
      <c r="H236" s="261"/>
      <c r="I236" s="26"/>
      <c r="J236" s="16">
        <f t="shared" si="103"/>
        <v>0</v>
      </c>
      <c r="K236" s="16">
        <f t="shared" si="89"/>
        <v>0</v>
      </c>
      <c r="L236" s="26"/>
      <c r="M236" s="16">
        <f t="shared" si="104"/>
        <v>0</v>
      </c>
      <c r="N236" s="16">
        <f t="shared" si="105"/>
        <v>0</v>
      </c>
      <c r="O236" s="26"/>
      <c r="P236" s="16">
        <f t="shared" si="106"/>
        <v>0</v>
      </c>
      <c r="Q236" s="16">
        <f t="shared" si="107"/>
        <v>0</v>
      </c>
      <c r="R236" s="26"/>
      <c r="S236" s="16">
        <f t="shared" si="108"/>
        <v>0</v>
      </c>
      <c r="T236" s="16">
        <f t="shared" si="109"/>
        <v>0</v>
      </c>
      <c r="U236" s="26"/>
      <c r="V236" s="16">
        <f t="shared" si="110"/>
        <v>0</v>
      </c>
      <c r="W236" s="16">
        <f t="shared" si="112"/>
        <v>0</v>
      </c>
      <c r="X236" s="26"/>
      <c r="Y236" s="16">
        <f t="shared" si="111"/>
        <v>0</v>
      </c>
      <c r="Z236" s="16">
        <f t="shared" si="113"/>
        <v>0</v>
      </c>
      <c r="AA236" s="16"/>
      <c r="AB236" s="289">
        <f t="shared" si="98"/>
        <v>0</v>
      </c>
      <c r="AC236" s="289">
        <f t="shared" si="99"/>
        <v>0</v>
      </c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268"/>
      <c r="AT236" s="289"/>
      <c r="AU236" s="289"/>
      <c r="AV236" s="268"/>
      <c r="AW236" s="52">
        <f t="shared" si="100"/>
        <v>0</v>
      </c>
      <c r="AX236" s="16">
        <f t="shared" si="90"/>
        <v>0</v>
      </c>
      <c r="AY236" s="37">
        <f t="shared" si="91"/>
        <v>0</v>
      </c>
      <c r="AZ236" s="42">
        <f t="shared" si="101"/>
        <v>0</v>
      </c>
      <c r="BA236" s="37">
        <f t="shared" si="102"/>
        <v>0</v>
      </c>
      <c r="BB236" s="63">
        <f t="shared" si="92"/>
        <v>0</v>
      </c>
      <c r="BC236" s="26"/>
      <c r="BD236" s="37">
        <f t="shared" si="93"/>
        <v>0</v>
      </c>
      <c r="BE236" s="37" t="str">
        <f t="shared" si="94"/>
        <v>-</v>
      </c>
      <c r="BF236" s="37" t="str">
        <f t="shared" si="95"/>
        <v>-</v>
      </c>
      <c r="BG236" s="52" t="str">
        <f t="shared" si="96"/>
        <v>-</v>
      </c>
      <c r="BH236" s="35" t="str">
        <f t="shared" si="97"/>
        <v>-</v>
      </c>
    </row>
    <row r="237" spans="1:60" hidden="1" x14ac:dyDescent="0.25">
      <c r="A237" s="17"/>
      <c r="B237" s="31"/>
      <c r="C237" s="18"/>
      <c r="D237" s="18"/>
      <c r="E237" s="57"/>
      <c r="F237" s="57"/>
      <c r="G237" s="58"/>
      <c r="H237" s="261"/>
      <c r="I237" s="26"/>
      <c r="J237" s="16">
        <f t="shared" si="103"/>
        <v>0</v>
      </c>
      <c r="K237" s="16">
        <f t="shared" si="89"/>
        <v>0</v>
      </c>
      <c r="L237" s="26"/>
      <c r="M237" s="16">
        <f t="shared" si="104"/>
        <v>0</v>
      </c>
      <c r="N237" s="16">
        <f t="shared" si="105"/>
        <v>0</v>
      </c>
      <c r="O237" s="26"/>
      <c r="P237" s="16">
        <f t="shared" si="106"/>
        <v>0</v>
      </c>
      <c r="Q237" s="16">
        <f t="shared" si="107"/>
        <v>0</v>
      </c>
      <c r="R237" s="26"/>
      <c r="S237" s="16">
        <f t="shared" si="108"/>
        <v>0</v>
      </c>
      <c r="T237" s="16">
        <f t="shared" si="109"/>
        <v>0</v>
      </c>
      <c r="U237" s="26"/>
      <c r="V237" s="16">
        <f t="shared" si="110"/>
        <v>0</v>
      </c>
      <c r="W237" s="16">
        <f t="shared" si="112"/>
        <v>0</v>
      </c>
      <c r="X237" s="26"/>
      <c r="Y237" s="16">
        <f t="shared" si="111"/>
        <v>0</v>
      </c>
      <c r="Z237" s="16">
        <f t="shared" si="113"/>
        <v>0</v>
      </c>
      <c r="AA237" s="16"/>
      <c r="AB237" s="289">
        <f t="shared" si="98"/>
        <v>0</v>
      </c>
      <c r="AC237" s="289">
        <f t="shared" si="99"/>
        <v>0</v>
      </c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268"/>
      <c r="AT237" s="289"/>
      <c r="AU237" s="289"/>
      <c r="AV237" s="268"/>
      <c r="AW237" s="52">
        <f t="shared" si="100"/>
        <v>0</v>
      </c>
      <c r="AX237" s="16">
        <f t="shared" si="90"/>
        <v>0</v>
      </c>
      <c r="AY237" s="37">
        <f t="shared" si="91"/>
        <v>0</v>
      </c>
      <c r="AZ237" s="42">
        <f t="shared" si="101"/>
        <v>0</v>
      </c>
      <c r="BA237" s="37">
        <f t="shared" si="102"/>
        <v>0</v>
      </c>
      <c r="BB237" s="63">
        <f t="shared" si="92"/>
        <v>0</v>
      </c>
      <c r="BC237" s="26"/>
      <c r="BD237" s="37">
        <f t="shared" si="93"/>
        <v>0</v>
      </c>
      <c r="BE237" s="37" t="str">
        <f t="shared" si="94"/>
        <v>-</v>
      </c>
      <c r="BF237" s="37" t="str">
        <f t="shared" si="95"/>
        <v>-</v>
      </c>
      <c r="BG237" s="52" t="str">
        <f t="shared" si="96"/>
        <v>-</v>
      </c>
      <c r="BH237" s="35" t="str">
        <f t="shared" si="97"/>
        <v>-</v>
      </c>
    </row>
    <row r="238" spans="1:60" hidden="1" x14ac:dyDescent="0.25">
      <c r="A238" s="17"/>
      <c r="B238" s="31"/>
      <c r="C238" s="18"/>
      <c r="D238" s="18"/>
      <c r="E238" s="57"/>
      <c r="F238" s="57"/>
      <c r="G238" s="58"/>
      <c r="H238" s="261"/>
      <c r="I238" s="26"/>
      <c r="J238" s="16">
        <f t="shared" si="103"/>
        <v>0</v>
      </c>
      <c r="K238" s="16">
        <f t="shared" si="89"/>
        <v>0</v>
      </c>
      <c r="L238" s="26"/>
      <c r="M238" s="16">
        <f t="shared" si="104"/>
        <v>0</v>
      </c>
      <c r="N238" s="16">
        <f t="shared" si="105"/>
        <v>0</v>
      </c>
      <c r="O238" s="26"/>
      <c r="P238" s="16">
        <f t="shared" si="106"/>
        <v>0</v>
      </c>
      <c r="Q238" s="16">
        <f t="shared" si="107"/>
        <v>0</v>
      </c>
      <c r="R238" s="26"/>
      <c r="S238" s="16">
        <f t="shared" si="108"/>
        <v>0</v>
      </c>
      <c r="T238" s="16">
        <f t="shared" si="109"/>
        <v>0</v>
      </c>
      <c r="U238" s="26"/>
      <c r="V238" s="16">
        <f t="shared" si="110"/>
        <v>0</v>
      </c>
      <c r="W238" s="16">
        <f t="shared" si="112"/>
        <v>0</v>
      </c>
      <c r="X238" s="26"/>
      <c r="Y238" s="16">
        <f t="shared" si="111"/>
        <v>0</v>
      </c>
      <c r="Z238" s="16">
        <f t="shared" si="113"/>
        <v>0</v>
      </c>
      <c r="AA238" s="16"/>
      <c r="AB238" s="289">
        <f t="shared" si="98"/>
        <v>0</v>
      </c>
      <c r="AC238" s="289">
        <f t="shared" si="99"/>
        <v>0</v>
      </c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268"/>
      <c r="AT238" s="289"/>
      <c r="AU238" s="289"/>
      <c r="AV238" s="268"/>
      <c r="AW238" s="52">
        <f t="shared" si="100"/>
        <v>0</v>
      </c>
      <c r="AX238" s="16">
        <f t="shared" si="90"/>
        <v>0</v>
      </c>
      <c r="AY238" s="37">
        <f t="shared" si="91"/>
        <v>0</v>
      </c>
      <c r="AZ238" s="42">
        <f t="shared" si="101"/>
        <v>0</v>
      </c>
      <c r="BA238" s="37">
        <f t="shared" si="102"/>
        <v>0</v>
      </c>
      <c r="BB238" s="63">
        <f t="shared" si="92"/>
        <v>0</v>
      </c>
      <c r="BC238" s="26"/>
      <c r="BD238" s="37">
        <f t="shared" si="93"/>
        <v>0</v>
      </c>
      <c r="BE238" s="37" t="str">
        <f t="shared" si="94"/>
        <v>-</v>
      </c>
      <c r="BF238" s="37" t="str">
        <f t="shared" si="95"/>
        <v>-</v>
      </c>
      <c r="BG238" s="52" t="str">
        <f t="shared" si="96"/>
        <v>-</v>
      </c>
      <c r="BH238" s="35" t="str">
        <f t="shared" si="97"/>
        <v>-</v>
      </c>
    </row>
    <row r="239" spans="1:60" hidden="1" x14ac:dyDescent="0.25">
      <c r="A239" s="17"/>
      <c r="B239" s="31"/>
      <c r="C239" s="18"/>
      <c r="D239" s="18"/>
      <c r="E239" s="57"/>
      <c r="F239" s="57"/>
      <c r="G239" s="58"/>
      <c r="H239" s="261"/>
      <c r="I239" s="26"/>
      <c r="J239" s="16">
        <f t="shared" si="103"/>
        <v>0</v>
      </c>
      <c r="K239" s="16">
        <f t="shared" si="89"/>
        <v>0</v>
      </c>
      <c r="L239" s="26"/>
      <c r="M239" s="16">
        <f t="shared" si="104"/>
        <v>0</v>
      </c>
      <c r="N239" s="16">
        <f t="shared" si="105"/>
        <v>0</v>
      </c>
      <c r="O239" s="26"/>
      <c r="P239" s="16">
        <f t="shared" si="106"/>
        <v>0</v>
      </c>
      <c r="Q239" s="16">
        <f t="shared" si="107"/>
        <v>0</v>
      </c>
      <c r="R239" s="26"/>
      <c r="S239" s="16">
        <f t="shared" si="108"/>
        <v>0</v>
      </c>
      <c r="T239" s="16">
        <f t="shared" si="109"/>
        <v>0</v>
      </c>
      <c r="U239" s="26"/>
      <c r="V239" s="16">
        <f t="shared" si="110"/>
        <v>0</v>
      </c>
      <c r="W239" s="16">
        <f t="shared" si="112"/>
        <v>0</v>
      </c>
      <c r="X239" s="26"/>
      <c r="Y239" s="16">
        <f t="shared" si="111"/>
        <v>0</v>
      </c>
      <c r="Z239" s="16">
        <f t="shared" si="113"/>
        <v>0</v>
      </c>
      <c r="AA239" s="16"/>
      <c r="AB239" s="289">
        <f t="shared" si="98"/>
        <v>0</v>
      </c>
      <c r="AC239" s="289">
        <f t="shared" si="99"/>
        <v>0</v>
      </c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268"/>
      <c r="AT239" s="289"/>
      <c r="AU239" s="289"/>
      <c r="AV239" s="268"/>
      <c r="AW239" s="52">
        <f t="shared" si="100"/>
        <v>0</v>
      </c>
      <c r="AX239" s="16">
        <f t="shared" si="90"/>
        <v>0</v>
      </c>
      <c r="AY239" s="37">
        <f t="shared" si="91"/>
        <v>0</v>
      </c>
      <c r="AZ239" s="42">
        <f t="shared" si="101"/>
        <v>0</v>
      </c>
      <c r="BA239" s="37">
        <f t="shared" si="102"/>
        <v>0</v>
      </c>
      <c r="BB239" s="63">
        <f t="shared" si="92"/>
        <v>0</v>
      </c>
      <c r="BC239" s="26"/>
      <c r="BD239" s="37">
        <f t="shared" si="93"/>
        <v>0</v>
      </c>
      <c r="BE239" s="37" t="str">
        <f t="shared" si="94"/>
        <v>-</v>
      </c>
      <c r="BF239" s="37" t="str">
        <f t="shared" si="95"/>
        <v>-</v>
      </c>
      <c r="BG239" s="52" t="str">
        <f t="shared" si="96"/>
        <v>-</v>
      </c>
      <c r="BH239" s="35" t="str">
        <f t="shared" si="97"/>
        <v>-</v>
      </c>
    </row>
    <row r="240" spans="1:60" hidden="1" x14ac:dyDescent="0.25">
      <c r="A240" s="17"/>
      <c r="B240" s="31"/>
      <c r="C240" s="18"/>
      <c r="D240" s="18"/>
      <c r="E240" s="57"/>
      <c r="F240" s="57"/>
      <c r="G240" s="58"/>
      <c r="H240" s="261"/>
      <c r="I240" s="26"/>
      <c r="J240" s="16">
        <f t="shared" si="103"/>
        <v>0</v>
      </c>
      <c r="K240" s="16">
        <f t="shared" si="89"/>
        <v>0</v>
      </c>
      <c r="L240" s="26"/>
      <c r="M240" s="16">
        <f t="shared" si="104"/>
        <v>0</v>
      </c>
      <c r="N240" s="16">
        <f t="shared" si="105"/>
        <v>0</v>
      </c>
      <c r="O240" s="26"/>
      <c r="P240" s="16">
        <f t="shared" si="106"/>
        <v>0</v>
      </c>
      <c r="Q240" s="16">
        <f t="shared" si="107"/>
        <v>0</v>
      </c>
      <c r="R240" s="26"/>
      <c r="S240" s="16">
        <f t="shared" si="108"/>
        <v>0</v>
      </c>
      <c r="T240" s="16">
        <f t="shared" si="109"/>
        <v>0</v>
      </c>
      <c r="U240" s="26"/>
      <c r="V240" s="16">
        <f t="shared" si="110"/>
        <v>0</v>
      </c>
      <c r="W240" s="16">
        <f t="shared" si="112"/>
        <v>0</v>
      </c>
      <c r="X240" s="26"/>
      <c r="Y240" s="16">
        <f t="shared" si="111"/>
        <v>0</v>
      </c>
      <c r="Z240" s="16">
        <f t="shared" si="113"/>
        <v>0</v>
      </c>
      <c r="AA240" s="16"/>
      <c r="AB240" s="289">
        <f t="shared" si="98"/>
        <v>0</v>
      </c>
      <c r="AC240" s="289">
        <f t="shared" si="99"/>
        <v>0</v>
      </c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268"/>
      <c r="AT240" s="289"/>
      <c r="AU240" s="289"/>
      <c r="AV240" s="268"/>
      <c r="AW240" s="52">
        <f t="shared" si="100"/>
        <v>0</v>
      </c>
      <c r="AX240" s="16">
        <f t="shared" si="90"/>
        <v>0</v>
      </c>
      <c r="AY240" s="37">
        <f t="shared" si="91"/>
        <v>0</v>
      </c>
      <c r="AZ240" s="42">
        <f t="shared" si="101"/>
        <v>0</v>
      </c>
      <c r="BA240" s="37">
        <f t="shared" si="102"/>
        <v>0</v>
      </c>
      <c r="BB240" s="63">
        <f t="shared" si="92"/>
        <v>0</v>
      </c>
      <c r="BC240" s="26"/>
      <c r="BD240" s="37">
        <f t="shared" si="93"/>
        <v>0</v>
      </c>
      <c r="BE240" s="37" t="str">
        <f t="shared" si="94"/>
        <v>-</v>
      </c>
      <c r="BF240" s="37" t="str">
        <f t="shared" si="95"/>
        <v>-</v>
      </c>
      <c r="BG240" s="52" t="str">
        <f t="shared" si="96"/>
        <v>-</v>
      </c>
      <c r="BH240" s="35" t="str">
        <f t="shared" si="97"/>
        <v>-</v>
      </c>
    </row>
    <row r="241" spans="1:60" hidden="1" x14ac:dyDescent="0.25">
      <c r="A241" s="17"/>
      <c r="B241" s="31"/>
      <c r="C241" s="18"/>
      <c r="D241" s="18"/>
      <c r="E241" s="57"/>
      <c r="F241" s="57"/>
      <c r="G241" s="58"/>
      <c r="H241" s="261"/>
      <c r="I241" s="26"/>
      <c r="J241" s="16">
        <f t="shared" si="103"/>
        <v>0</v>
      </c>
      <c r="K241" s="16">
        <f t="shared" si="89"/>
        <v>0</v>
      </c>
      <c r="L241" s="26"/>
      <c r="M241" s="16">
        <f t="shared" si="104"/>
        <v>0</v>
      </c>
      <c r="N241" s="16">
        <f t="shared" si="105"/>
        <v>0</v>
      </c>
      <c r="O241" s="26"/>
      <c r="P241" s="16">
        <f t="shared" si="106"/>
        <v>0</v>
      </c>
      <c r="Q241" s="16">
        <f t="shared" si="107"/>
        <v>0</v>
      </c>
      <c r="R241" s="26"/>
      <c r="S241" s="16">
        <f t="shared" si="108"/>
        <v>0</v>
      </c>
      <c r="T241" s="16">
        <f t="shared" si="109"/>
        <v>0</v>
      </c>
      <c r="U241" s="26"/>
      <c r="V241" s="16">
        <f t="shared" si="110"/>
        <v>0</v>
      </c>
      <c r="W241" s="16">
        <f t="shared" si="112"/>
        <v>0</v>
      </c>
      <c r="X241" s="26"/>
      <c r="Y241" s="16">
        <f t="shared" si="111"/>
        <v>0</v>
      </c>
      <c r="Z241" s="16">
        <f t="shared" si="113"/>
        <v>0</v>
      </c>
      <c r="AA241" s="16"/>
      <c r="AB241" s="289">
        <f t="shared" si="98"/>
        <v>0</v>
      </c>
      <c r="AC241" s="289">
        <f t="shared" si="99"/>
        <v>0</v>
      </c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268"/>
      <c r="AT241" s="289"/>
      <c r="AU241" s="289"/>
      <c r="AV241" s="268"/>
      <c r="AW241" s="52">
        <f t="shared" si="100"/>
        <v>0</v>
      </c>
      <c r="AX241" s="16">
        <f t="shared" si="90"/>
        <v>0</v>
      </c>
      <c r="AY241" s="37">
        <f t="shared" si="91"/>
        <v>0</v>
      </c>
      <c r="AZ241" s="42">
        <f t="shared" si="101"/>
        <v>0</v>
      </c>
      <c r="BA241" s="37">
        <f t="shared" si="102"/>
        <v>0</v>
      </c>
      <c r="BB241" s="63">
        <f t="shared" si="92"/>
        <v>0</v>
      </c>
      <c r="BC241" s="26"/>
      <c r="BD241" s="37">
        <f t="shared" si="93"/>
        <v>0</v>
      </c>
      <c r="BE241" s="37" t="str">
        <f t="shared" si="94"/>
        <v>-</v>
      </c>
      <c r="BF241" s="37" t="str">
        <f t="shared" si="95"/>
        <v>-</v>
      </c>
      <c r="BG241" s="52" t="str">
        <f t="shared" si="96"/>
        <v>-</v>
      </c>
      <c r="BH241" s="35" t="str">
        <f t="shared" si="97"/>
        <v>-</v>
      </c>
    </row>
    <row r="242" spans="1:60" hidden="1" x14ac:dyDescent="0.25">
      <c r="A242" s="17"/>
      <c r="B242" s="31"/>
      <c r="C242" s="18"/>
      <c r="D242" s="18"/>
      <c r="E242" s="57"/>
      <c r="F242" s="57"/>
      <c r="G242" s="58"/>
      <c r="H242" s="261"/>
      <c r="I242" s="26"/>
      <c r="J242" s="16">
        <f t="shared" si="103"/>
        <v>0</v>
      </c>
      <c r="K242" s="16">
        <f t="shared" si="89"/>
        <v>0</v>
      </c>
      <c r="L242" s="26"/>
      <c r="M242" s="16">
        <f t="shared" si="104"/>
        <v>0</v>
      </c>
      <c r="N242" s="16">
        <f t="shared" si="105"/>
        <v>0</v>
      </c>
      <c r="O242" s="26"/>
      <c r="P242" s="16">
        <f t="shared" si="106"/>
        <v>0</v>
      </c>
      <c r="Q242" s="16">
        <f t="shared" si="107"/>
        <v>0</v>
      </c>
      <c r="R242" s="26"/>
      <c r="S242" s="16">
        <f t="shared" si="108"/>
        <v>0</v>
      </c>
      <c r="T242" s="16">
        <f t="shared" si="109"/>
        <v>0</v>
      </c>
      <c r="U242" s="26"/>
      <c r="V242" s="16">
        <f t="shared" si="110"/>
        <v>0</v>
      </c>
      <c r="W242" s="16">
        <f t="shared" si="112"/>
        <v>0</v>
      </c>
      <c r="X242" s="26"/>
      <c r="Y242" s="16">
        <f t="shared" si="111"/>
        <v>0</v>
      </c>
      <c r="Z242" s="16">
        <f t="shared" si="113"/>
        <v>0</v>
      </c>
      <c r="AA242" s="16"/>
      <c r="AB242" s="289">
        <f t="shared" si="98"/>
        <v>0</v>
      </c>
      <c r="AC242" s="289">
        <f t="shared" si="99"/>
        <v>0</v>
      </c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268"/>
      <c r="AT242" s="289"/>
      <c r="AU242" s="289"/>
      <c r="AV242" s="268"/>
      <c r="AW242" s="52">
        <f t="shared" si="100"/>
        <v>0</v>
      </c>
      <c r="AX242" s="16">
        <f t="shared" si="90"/>
        <v>0</v>
      </c>
      <c r="AY242" s="37">
        <f t="shared" si="91"/>
        <v>0</v>
      </c>
      <c r="AZ242" s="42">
        <f t="shared" si="101"/>
        <v>0</v>
      </c>
      <c r="BA242" s="37">
        <f t="shared" si="102"/>
        <v>0</v>
      </c>
      <c r="BB242" s="63">
        <f t="shared" si="92"/>
        <v>0</v>
      </c>
      <c r="BC242" s="26"/>
      <c r="BD242" s="37">
        <f t="shared" si="93"/>
        <v>0</v>
      </c>
      <c r="BE242" s="37" t="str">
        <f t="shared" si="94"/>
        <v>-</v>
      </c>
      <c r="BF242" s="37" t="str">
        <f t="shared" si="95"/>
        <v>-</v>
      </c>
      <c r="BG242" s="52" t="str">
        <f t="shared" si="96"/>
        <v>-</v>
      </c>
      <c r="BH242" s="35" t="str">
        <f t="shared" si="97"/>
        <v>-</v>
      </c>
    </row>
    <row r="243" spans="1:60" hidden="1" x14ac:dyDescent="0.25">
      <c r="A243" s="17"/>
      <c r="B243" s="31"/>
      <c r="C243" s="18"/>
      <c r="D243" s="18"/>
      <c r="E243" s="57"/>
      <c r="F243" s="57"/>
      <c r="G243" s="58"/>
      <c r="H243" s="261"/>
      <c r="I243" s="26"/>
      <c r="J243" s="16">
        <f t="shared" si="103"/>
        <v>0</v>
      </c>
      <c r="K243" s="16">
        <f t="shared" si="89"/>
        <v>0</v>
      </c>
      <c r="L243" s="26"/>
      <c r="M243" s="16">
        <f t="shared" si="104"/>
        <v>0</v>
      </c>
      <c r="N243" s="16">
        <f t="shared" si="105"/>
        <v>0</v>
      </c>
      <c r="O243" s="26"/>
      <c r="P243" s="16">
        <f t="shared" si="106"/>
        <v>0</v>
      </c>
      <c r="Q243" s="16">
        <f t="shared" si="107"/>
        <v>0</v>
      </c>
      <c r="R243" s="26"/>
      <c r="S243" s="16">
        <f t="shared" si="108"/>
        <v>0</v>
      </c>
      <c r="T243" s="16">
        <f t="shared" si="109"/>
        <v>0</v>
      </c>
      <c r="U243" s="26"/>
      <c r="V243" s="16">
        <f t="shared" si="110"/>
        <v>0</v>
      </c>
      <c r="W243" s="16">
        <f t="shared" si="112"/>
        <v>0</v>
      </c>
      <c r="X243" s="26"/>
      <c r="Y243" s="16">
        <f t="shared" si="111"/>
        <v>0</v>
      </c>
      <c r="Z243" s="16">
        <f t="shared" si="113"/>
        <v>0</v>
      </c>
      <c r="AA243" s="16"/>
      <c r="AB243" s="289">
        <f t="shared" si="98"/>
        <v>0</v>
      </c>
      <c r="AC243" s="289">
        <f t="shared" si="99"/>
        <v>0</v>
      </c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268"/>
      <c r="AT243" s="289"/>
      <c r="AU243" s="289"/>
      <c r="AV243" s="268"/>
      <c r="AW243" s="52">
        <f t="shared" si="100"/>
        <v>0</v>
      </c>
      <c r="AX243" s="16">
        <f t="shared" si="90"/>
        <v>0</v>
      </c>
      <c r="AY243" s="37">
        <f t="shared" si="91"/>
        <v>0</v>
      </c>
      <c r="AZ243" s="42">
        <f t="shared" si="101"/>
        <v>0</v>
      </c>
      <c r="BA243" s="37">
        <f t="shared" si="102"/>
        <v>0</v>
      </c>
      <c r="BB243" s="63">
        <f t="shared" si="92"/>
        <v>0</v>
      </c>
      <c r="BC243" s="26"/>
      <c r="BD243" s="37">
        <f t="shared" si="93"/>
        <v>0</v>
      </c>
      <c r="BE243" s="37" t="str">
        <f t="shared" si="94"/>
        <v>-</v>
      </c>
      <c r="BF243" s="37" t="str">
        <f t="shared" si="95"/>
        <v>-</v>
      </c>
      <c r="BG243" s="52" t="str">
        <f t="shared" si="96"/>
        <v>-</v>
      </c>
      <c r="BH243" s="35" t="str">
        <f t="shared" si="97"/>
        <v>-</v>
      </c>
    </row>
    <row r="244" spans="1:60" hidden="1" x14ac:dyDescent="0.25">
      <c r="A244" s="17"/>
      <c r="B244" s="31"/>
      <c r="C244" s="18"/>
      <c r="D244" s="18"/>
      <c r="E244" s="57"/>
      <c r="F244" s="57"/>
      <c r="G244" s="58"/>
      <c r="H244" s="261"/>
      <c r="I244" s="26"/>
      <c r="J244" s="16">
        <f t="shared" si="103"/>
        <v>0</v>
      </c>
      <c r="K244" s="16">
        <f t="shared" si="89"/>
        <v>0</v>
      </c>
      <c r="L244" s="26"/>
      <c r="M244" s="16">
        <f t="shared" si="104"/>
        <v>0</v>
      </c>
      <c r="N244" s="16">
        <f t="shared" si="105"/>
        <v>0</v>
      </c>
      <c r="O244" s="26"/>
      <c r="P244" s="16">
        <f t="shared" si="106"/>
        <v>0</v>
      </c>
      <c r="Q244" s="16">
        <f t="shared" si="107"/>
        <v>0</v>
      </c>
      <c r="R244" s="26"/>
      <c r="S244" s="16">
        <f t="shared" si="108"/>
        <v>0</v>
      </c>
      <c r="T244" s="16">
        <f t="shared" si="109"/>
        <v>0</v>
      </c>
      <c r="U244" s="26"/>
      <c r="V244" s="16">
        <f t="shared" si="110"/>
        <v>0</v>
      </c>
      <c r="W244" s="16">
        <f t="shared" si="112"/>
        <v>0</v>
      </c>
      <c r="X244" s="26"/>
      <c r="Y244" s="16">
        <f t="shared" si="111"/>
        <v>0</v>
      </c>
      <c r="Z244" s="16">
        <f t="shared" si="113"/>
        <v>0</v>
      </c>
      <c r="AA244" s="16"/>
      <c r="AB244" s="289">
        <f t="shared" si="98"/>
        <v>0</v>
      </c>
      <c r="AC244" s="289">
        <f t="shared" si="99"/>
        <v>0</v>
      </c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268"/>
      <c r="AT244" s="289"/>
      <c r="AU244" s="289"/>
      <c r="AV244" s="268"/>
      <c r="AW244" s="52">
        <f t="shared" si="100"/>
        <v>0</v>
      </c>
      <c r="AX244" s="16">
        <f t="shared" si="90"/>
        <v>0</v>
      </c>
      <c r="AY244" s="37">
        <f t="shared" si="91"/>
        <v>0</v>
      </c>
      <c r="AZ244" s="42">
        <f t="shared" si="101"/>
        <v>0</v>
      </c>
      <c r="BA244" s="37">
        <f t="shared" si="102"/>
        <v>0</v>
      </c>
      <c r="BB244" s="63">
        <f t="shared" si="92"/>
        <v>0</v>
      </c>
      <c r="BC244" s="26"/>
      <c r="BD244" s="37">
        <f t="shared" si="93"/>
        <v>0</v>
      </c>
      <c r="BE244" s="37" t="str">
        <f t="shared" si="94"/>
        <v>-</v>
      </c>
      <c r="BF244" s="37" t="str">
        <f t="shared" si="95"/>
        <v>-</v>
      </c>
      <c r="BG244" s="52" t="str">
        <f t="shared" si="96"/>
        <v>-</v>
      </c>
      <c r="BH244" s="35" t="str">
        <f t="shared" si="97"/>
        <v>-</v>
      </c>
    </row>
    <row r="245" spans="1:60" x14ac:dyDescent="0.25">
      <c r="A245" s="17"/>
      <c r="B245" s="31"/>
      <c r="C245" s="18"/>
      <c r="D245" s="18"/>
      <c r="E245" s="57"/>
      <c r="F245" s="57"/>
      <c r="G245" s="58"/>
      <c r="H245" s="261"/>
      <c r="I245" s="26"/>
      <c r="J245" s="16">
        <f t="shared" si="103"/>
        <v>0</v>
      </c>
      <c r="K245" s="16">
        <f t="shared" si="89"/>
        <v>0</v>
      </c>
      <c r="L245" s="26"/>
      <c r="M245" s="16">
        <f t="shared" si="104"/>
        <v>0</v>
      </c>
      <c r="N245" s="16">
        <f t="shared" si="105"/>
        <v>0</v>
      </c>
      <c r="O245" s="26"/>
      <c r="P245" s="16">
        <f t="shared" si="106"/>
        <v>0</v>
      </c>
      <c r="Q245" s="16">
        <f t="shared" si="107"/>
        <v>0</v>
      </c>
      <c r="R245" s="26"/>
      <c r="S245" s="16">
        <f t="shared" si="108"/>
        <v>0</v>
      </c>
      <c r="T245" s="16">
        <f t="shared" si="109"/>
        <v>0</v>
      </c>
      <c r="U245" s="26"/>
      <c r="V245" s="16">
        <f t="shared" si="110"/>
        <v>0</v>
      </c>
      <c r="W245" s="16">
        <f t="shared" si="112"/>
        <v>0</v>
      </c>
      <c r="X245" s="26"/>
      <c r="Y245" s="16">
        <f t="shared" si="111"/>
        <v>0</v>
      </c>
      <c r="Z245" s="16">
        <f t="shared" si="113"/>
        <v>0</v>
      </c>
      <c r="AA245" s="16"/>
      <c r="AB245" s="289">
        <f t="shared" si="98"/>
        <v>0</v>
      </c>
      <c r="AC245" s="289">
        <f t="shared" si="99"/>
        <v>0</v>
      </c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268"/>
      <c r="AT245" s="289"/>
      <c r="AU245" s="289"/>
      <c r="AV245" s="268"/>
      <c r="AW245" s="52">
        <f t="shared" si="100"/>
        <v>0</v>
      </c>
      <c r="AX245" s="16">
        <f t="shared" si="90"/>
        <v>0</v>
      </c>
      <c r="AY245" s="37">
        <f t="shared" si="91"/>
        <v>0</v>
      </c>
      <c r="AZ245" s="42">
        <f t="shared" si="101"/>
        <v>0</v>
      </c>
      <c r="BA245" s="37">
        <f t="shared" si="102"/>
        <v>0</v>
      </c>
      <c r="BB245" s="63">
        <f t="shared" si="92"/>
        <v>0</v>
      </c>
      <c r="BC245" s="26"/>
      <c r="BD245" s="37">
        <f t="shared" si="93"/>
        <v>0</v>
      </c>
      <c r="BE245" s="37" t="str">
        <f t="shared" si="94"/>
        <v>-</v>
      </c>
      <c r="BF245" s="37" t="str">
        <f t="shared" si="95"/>
        <v>-</v>
      </c>
      <c r="BG245" s="52" t="str">
        <f t="shared" si="96"/>
        <v>-</v>
      </c>
      <c r="BH245" s="35" t="str">
        <f t="shared" si="97"/>
        <v>-</v>
      </c>
    </row>
    <row r="246" spans="1:60" x14ac:dyDescent="0.25">
      <c r="A246" s="10"/>
      <c r="B246" s="1"/>
      <c r="C246" s="1"/>
      <c r="D246" s="1"/>
      <c r="E246" s="48"/>
      <c r="F246" s="48"/>
      <c r="G246" s="1"/>
      <c r="H246" s="261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269"/>
      <c r="AT246" s="125"/>
      <c r="AU246" s="125"/>
      <c r="AV246" s="269"/>
      <c r="AW246" s="53"/>
      <c r="AX246" s="1"/>
      <c r="AY246" s="1"/>
      <c r="AZ246" s="1"/>
      <c r="BA246" s="1"/>
      <c r="BB246" s="59"/>
      <c r="BC246" s="1"/>
      <c r="BD246" s="1"/>
      <c r="BE246" s="1"/>
      <c r="BF246" s="1"/>
      <c r="BG246" s="53"/>
      <c r="BH246" s="1"/>
    </row>
    <row r="247" spans="1:60" x14ac:dyDescent="0.25">
      <c r="A247" s="7"/>
      <c r="B247" s="8"/>
      <c r="C247" s="12" t="s">
        <v>4</v>
      </c>
      <c r="D247" s="12"/>
      <c r="E247" s="9"/>
      <c r="F247" s="9"/>
      <c r="G247" s="9"/>
      <c r="H247" s="261"/>
      <c r="I247" s="25">
        <f t="shared" ref="I247:AC247" si="114">SUM(I4:I245)</f>
        <v>0</v>
      </c>
      <c r="J247" s="181">
        <f t="shared" si="114"/>
        <v>0</v>
      </c>
      <c r="K247" s="25">
        <f t="shared" si="114"/>
        <v>0</v>
      </c>
      <c r="L247" s="25">
        <f t="shared" si="114"/>
        <v>299</v>
      </c>
      <c r="M247" s="25">
        <f t="shared" si="114"/>
        <v>4903.9979967791114</v>
      </c>
      <c r="N247" s="25">
        <f t="shared" si="114"/>
        <v>11715.5</v>
      </c>
      <c r="O247" s="25">
        <f t="shared" si="114"/>
        <v>278</v>
      </c>
      <c r="P247" s="25">
        <f t="shared" si="114"/>
        <v>5315.2741868708899</v>
      </c>
      <c r="Q247" s="25">
        <f t="shared" si="114"/>
        <v>12291</v>
      </c>
      <c r="R247" s="25">
        <f t="shared" si="114"/>
        <v>272</v>
      </c>
      <c r="S247" s="25">
        <f t="shared" si="114"/>
        <v>4699.3304966553314</v>
      </c>
      <c r="T247" s="25">
        <f t="shared" si="114"/>
        <v>11134</v>
      </c>
      <c r="U247" s="25">
        <f t="shared" si="114"/>
        <v>226</v>
      </c>
      <c r="V247" s="181">
        <f t="shared" si="114"/>
        <v>3599.7111694878977</v>
      </c>
      <c r="W247" s="25">
        <f t="shared" si="114"/>
        <v>8682</v>
      </c>
      <c r="X247" s="25">
        <f t="shared" si="114"/>
        <v>221</v>
      </c>
      <c r="Y247" s="25">
        <f t="shared" si="114"/>
        <v>3844.3031066870626</v>
      </c>
      <c r="Z247" s="181">
        <f t="shared" si="114"/>
        <v>9216</v>
      </c>
      <c r="AA247" s="181">
        <f t="shared" si="114"/>
        <v>202</v>
      </c>
      <c r="AB247" s="181">
        <f t="shared" si="114"/>
        <v>3649.1665381200942</v>
      </c>
      <c r="AC247" s="181">
        <f t="shared" si="114"/>
        <v>8465</v>
      </c>
      <c r="AD247" s="181"/>
      <c r="AE247" s="181"/>
      <c r="AF247" s="181"/>
      <c r="AG247" s="181"/>
      <c r="AH247" s="181"/>
      <c r="AI247" s="181"/>
      <c r="AJ247" s="181"/>
      <c r="AK247" s="181"/>
      <c r="AL247" s="181"/>
      <c r="AM247" s="181"/>
      <c r="AN247" s="181"/>
      <c r="AO247" s="181"/>
      <c r="AP247" s="181"/>
      <c r="AQ247" s="181"/>
      <c r="AR247" s="181"/>
      <c r="AS247" s="270"/>
      <c r="AT247" s="181"/>
      <c r="AU247" s="181"/>
      <c r="AV247" s="270"/>
      <c r="AW247" s="25">
        <f t="shared" ref="AW247:BD247" si="115">SUM(AW4:AW245)</f>
        <v>1498</v>
      </c>
      <c r="AX247" s="25">
        <f t="shared" si="115"/>
        <v>26011.78349460039</v>
      </c>
      <c r="AY247" s="25">
        <f t="shared" si="115"/>
        <v>61503.5</v>
      </c>
      <c r="AZ247" s="25">
        <f t="shared" si="115"/>
        <v>9.6145454019551035</v>
      </c>
      <c r="BA247" s="25">
        <f t="shared" si="115"/>
        <v>288.43636205865306</v>
      </c>
      <c r="BB247" s="25">
        <f t="shared" si="115"/>
        <v>11814.560489281852</v>
      </c>
      <c r="BC247" s="25">
        <f t="shared" si="115"/>
        <v>1039</v>
      </c>
      <c r="BD247" s="181">
        <f t="shared" si="115"/>
        <v>45851.5</v>
      </c>
      <c r="BE247" s="1"/>
      <c r="BF247" s="1"/>
      <c r="BG247" s="1"/>
      <c r="BH247" s="1"/>
    </row>
    <row r="248" spans="1:60" x14ac:dyDescent="0.25">
      <c r="A248" s="1"/>
      <c r="B248" s="1"/>
      <c r="C248" s="1"/>
      <c r="D248" s="1"/>
      <c r="E248" s="48"/>
      <c r="F248" s="48"/>
      <c r="G248" s="1"/>
      <c r="H248" s="261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269"/>
      <c r="AT248" s="125"/>
      <c r="AU248" s="125"/>
      <c r="AV248" s="269"/>
      <c r="AW248" s="53"/>
      <c r="AX248" s="1"/>
      <c r="AY248" s="1"/>
      <c r="AZ248" s="1"/>
      <c r="BA248" s="1"/>
      <c r="BB248" s="59"/>
      <c r="BC248" s="1"/>
      <c r="BD248" s="1"/>
      <c r="BE248" s="1"/>
      <c r="BF248" s="1"/>
      <c r="BG248" s="1"/>
      <c r="BH248" s="1"/>
    </row>
    <row r="249" spans="1:60" x14ac:dyDescent="0.25">
      <c r="A249" s="71"/>
      <c r="B249" s="71"/>
      <c r="C249" s="75" t="s">
        <v>21</v>
      </c>
      <c r="D249" s="75"/>
      <c r="E249" s="76"/>
      <c r="F249" s="76"/>
      <c r="G249" s="77"/>
      <c r="H249" s="262"/>
      <c r="I249" s="78"/>
      <c r="J249" s="78"/>
      <c r="K249" s="78">
        <f>J247</f>
        <v>0</v>
      </c>
      <c r="L249" s="78"/>
      <c r="M249" s="78"/>
      <c r="N249" s="78">
        <f>M247</f>
        <v>4903.9979967791114</v>
      </c>
      <c r="O249" s="78"/>
      <c r="P249" s="78"/>
      <c r="Q249" s="78">
        <f>P247</f>
        <v>5315.2741868708899</v>
      </c>
      <c r="R249" s="78"/>
      <c r="S249" s="78"/>
      <c r="T249" s="78">
        <f>S247</f>
        <v>4699.3304966553314</v>
      </c>
      <c r="U249" s="78"/>
      <c r="V249" s="78"/>
      <c r="W249" s="78">
        <f>V247</f>
        <v>3599.7111694878977</v>
      </c>
      <c r="X249" s="78"/>
      <c r="Y249" s="78"/>
      <c r="Z249" s="78">
        <f>Y247</f>
        <v>3844.3031066870626</v>
      </c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271"/>
      <c r="AT249" s="78"/>
      <c r="AU249" s="78"/>
      <c r="AV249" s="271"/>
      <c r="AW249" s="78"/>
      <c r="AX249" s="77"/>
      <c r="AY249" s="77">
        <f>AX247</f>
        <v>26011.78349460039</v>
      </c>
      <c r="AZ249" s="79"/>
      <c r="BA249" s="79"/>
      <c r="BB249" s="76"/>
      <c r="BC249" s="79"/>
      <c r="BD249" s="79"/>
      <c r="BE249" s="1"/>
      <c r="BF249" s="1"/>
      <c r="BG249" s="1"/>
      <c r="BH249" s="1"/>
    </row>
    <row r="250" spans="1:60" x14ac:dyDescent="0.25">
      <c r="A250" s="43"/>
      <c r="B250" s="43"/>
      <c r="C250" s="75" t="s">
        <v>22</v>
      </c>
      <c r="D250" s="75"/>
      <c r="E250" s="80"/>
      <c r="F250" s="80"/>
      <c r="G250" s="81"/>
      <c r="H250" s="263"/>
      <c r="I250" s="82"/>
      <c r="J250" s="82"/>
      <c r="K250" s="78">
        <v>0</v>
      </c>
      <c r="L250" s="82"/>
      <c r="M250" s="82"/>
      <c r="N250" s="78">
        <v>0</v>
      </c>
      <c r="O250" s="82"/>
      <c r="P250" s="82"/>
      <c r="Q250" s="78">
        <v>0</v>
      </c>
      <c r="R250" s="82"/>
      <c r="S250" s="82"/>
      <c r="T250" s="78">
        <v>0</v>
      </c>
      <c r="U250" s="82"/>
      <c r="V250" s="82"/>
      <c r="W250" s="78">
        <v>0</v>
      </c>
      <c r="X250" s="82"/>
      <c r="Y250" s="82"/>
      <c r="Z250" s="78">
        <v>0</v>
      </c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271"/>
      <c r="AT250" s="78"/>
      <c r="AU250" s="78"/>
      <c r="AV250" s="271"/>
      <c r="AW250" s="82"/>
      <c r="AX250" s="81"/>
      <c r="AY250" s="77">
        <f>K250+N250+Q250+T250+W250+AV250</f>
        <v>0</v>
      </c>
      <c r="AZ250" s="83"/>
      <c r="BA250" s="83"/>
      <c r="BB250" s="84"/>
      <c r="BC250" s="83"/>
      <c r="BD250" s="83"/>
      <c r="BE250" s="1"/>
      <c r="BF250" s="1"/>
      <c r="BG250" s="1"/>
      <c r="BH250" s="1"/>
    </row>
    <row r="251" spans="1:60" x14ac:dyDescent="0.25">
      <c r="A251" s="43"/>
      <c r="B251" s="43"/>
      <c r="C251" s="75" t="s">
        <v>41</v>
      </c>
      <c r="D251" s="75"/>
      <c r="E251" s="80"/>
      <c r="F251" s="80"/>
      <c r="G251" s="81"/>
      <c r="H251" s="263"/>
      <c r="I251" s="82"/>
      <c r="J251" s="82"/>
      <c r="K251" s="126" t="e">
        <f>K250/K247</f>
        <v>#DIV/0!</v>
      </c>
      <c r="L251" s="82"/>
      <c r="M251" s="82"/>
      <c r="N251" s="126">
        <f>N250/N247</f>
        <v>0</v>
      </c>
      <c r="O251" s="82"/>
      <c r="P251" s="82"/>
      <c r="Q251" s="126">
        <f>Q250/Q247</f>
        <v>0</v>
      </c>
      <c r="R251" s="82"/>
      <c r="S251" s="82"/>
      <c r="T251" s="126">
        <f>T250/T247</f>
        <v>0</v>
      </c>
      <c r="U251" s="82"/>
      <c r="V251" s="82"/>
      <c r="W251" s="126">
        <f>W250/W247</f>
        <v>0</v>
      </c>
      <c r="X251" s="82"/>
      <c r="Y251" s="82"/>
      <c r="Z251" s="126">
        <f>Z250/Z247</f>
        <v>0</v>
      </c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272"/>
      <c r="AT251" s="126"/>
      <c r="AU251" s="126"/>
      <c r="AV251" s="272"/>
      <c r="AW251" s="82"/>
      <c r="AX251" s="81"/>
      <c r="AY251" s="92">
        <f>AY250/AY247</f>
        <v>0</v>
      </c>
      <c r="AZ251" s="83"/>
      <c r="BA251" s="83"/>
      <c r="BB251" s="84"/>
      <c r="BC251" s="83"/>
      <c r="BD251" s="83"/>
      <c r="BE251" s="1"/>
      <c r="BF251" s="1"/>
      <c r="BG251" s="1"/>
      <c r="BH251" s="1"/>
    </row>
    <row r="252" spans="1:60" x14ac:dyDescent="0.25">
      <c r="A252" s="43"/>
      <c r="B252" s="43"/>
      <c r="C252" s="75" t="s">
        <v>23</v>
      </c>
      <c r="D252" s="75"/>
      <c r="E252" s="80"/>
      <c r="F252" s="80"/>
      <c r="G252" s="81"/>
      <c r="H252" s="263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2"/>
      <c r="AE252" s="82"/>
      <c r="AF252" s="82"/>
      <c r="AG252" s="82"/>
      <c r="AH252" s="82"/>
      <c r="AI252" s="82"/>
      <c r="AJ252" s="82"/>
      <c r="AK252" s="82"/>
      <c r="AL252" s="82"/>
      <c r="AM252" s="82"/>
      <c r="AN252" s="82"/>
      <c r="AO252" s="82"/>
      <c r="AP252" s="82"/>
      <c r="AQ252" s="82"/>
      <c r="AR252" s="82"/>
      <c r="AS252" s="273"/>
      <c r="AT252" s="82"/>
      <c r="AU252" s="82"/>
      <c r="AV252" s="273"/>
      <c r="AW252" s="82"/>
      <c r="AX252" s="81"/>
      <c r="AY252" s="81"/>
      <c r="AZ252" s="83"/>
      <c r="BA252" s="83"/>
      <c r="BB252" s="84"/>
      <c r="BC252" s="83"/>
      <c r="BD252" s="83"/>
      <c r="BE252" s="1"/>
      <c r="BF252" s="1"/>
      <c r="BG252" s="1"/>
      <c r="BH252" s="1"/>
    </row>
    <row r="253" spans="1:60" x14ac:dyDescent="0.25">
      <c r="A253" s="71"/>
      <c r="B253" s="71"/>
      <c r="C253" s="75" t="s">
        <v>24</v>
      </c>
      <c r="D253" s="75"/>
      <c r="E253" s="76"/>
      <c r="F253" s="76"/>
      <c r="G253" s="77"/>
      <c r="H253" s="262"/>
      <c r="I253" s="78"/>
      <c r="J253" s="78"/>
      <c r="K253" s="78">
        <f>K247-K249-K250-K252</f>
        <v>0</v>
      </c>
      <c r="L253" s="78"/>
      <c r="M253" s="78"/>
      <c r="N253" s="78">
        <f>N247-N249-N250-N252</f>
        <v>6811.5020032208886</v>
      </c>
      <c r="O253" s="78"/>
      <c r="P253" s="78"/>
      <c r="Q253" s="78">
        <f>Q247-Q249-Q250-Q252</f>
        <v>6975.7258131291101</v>
      </c>
      <c r="R253" s="78"/>
      <c r="S253" s="78"/>
      <c r="T253" s="78">
        <f>T247-T249-T250-T252</f>
        <v>6434.6695033446686</v>
      </c>
      <c r="U253" s="78"/>
      <c r="V253" s="78"/>
      <c r="W253" s="78">
        <f>W247-W249-W250-W252</f>
        <v>5082.2888305121023</v>
      </c>
      <c r="X253" s="78"/>
      <c r="Y253" s="78"/>
      <c r="Z253" s="78">
        <f>Z247-Z249-Z250-Z252</f>
        <v>5371.6968933129374</v>
      </c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271"/>
      <c r="AT253" s="78"/>
      <c r="AU253" s="78"/>
      <c r="AV253" s="271"/>
      <c r="AW253" s="78"/>
      <c r="AX253" s="77"/>
      <c r="AY253" s="77">
        <f>AY247-AY249-AY250-AY252</f>
        <v>35491.716505399614</v>
      </c>
      <c r="AZ253" s="79"/>
      <c r="BA253" s="79"/>
      <c r="BB253" s="76"/>
      <c r="BC253" s="79"/>
      <c r="BD253" s="79"/>
      <c r="BE253" s="1"/>
      <c r="BF253" s="1"/>
      <c r="BG253" s="1"/>
      <c r="BH253" s="1"/>
    </row>
    <row r="254" spans="1:60" x14ac:dyDescent="0.25">
      <c r="A254" s="43"/>
      <c r="B254" s="43"/>
      <c r="C254" s="75" t="s">
        <v>25</v>
      </c>
      <c r="D254" s="75"/>
      <c r="E254" s="85"/>
      <c r="F254" s="85"/>
      <c r="G254" s="83"/>
      <c r="H254" s="264"/>
      <c r="I254" s="31"/>
      <c r="J254" s="31"/>
      <c r="K254" s="127" t="e">
        <f>K253/K247</f>
        <v>#DIV/0!</v>
      </c>
      <c r="L254" s="31"/>
      <c r="M254" s="31"/>
      <c r="N254" s="127">
        <f>N253/N247</f>
        <v>0.58140941515265154</v>
      </c>
      <c r="O254" s="31"/>
      <c r="P254" s="31"/>
      <c r="Q254" s="127">
        <f>Q253/Q247</f>
        <v>0.56754745855740862</v>
      </c>
      <c r="R254" s="31"/>
      <c r="S254" s="31"/>
      <c r="T254" s="127">
        <f>T253/T247</f>
        <v>0.57792972007766019</v>
      </c>
      <c r="U254" s="31"/>
      <c r="V254" s="31"/>
      <c r="W254" s="127">
        <f>W253/W247</f>
        <v>0.58538226566598739</v>
      </c>
      <c r="X254" s="31"/>
      <c r="Y254" s="31"/>
      <c r="Z254" s="127">
        <f>Z253/Z247</f>
        <v>0.58286641637510173</v>
      </c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P254" s="127"/>
      <c r="AQ254" s="127"/>
      <c r="AR254" s="127"/>
      <c r="AS254" s="274"/>
      <c r="AT254" s="127"/>
      <c r="AU254" s="127"/>
      <c r="AV254" s="274"/>
      <c r="AW254" s="87"/>
      <c r="AX254" s="83"/>
      <c r="AY254" s="86">
        <f>AY253/AY247</f>
        <v>0.57706824010665436</v>
      </c>
      <c r="AZ254" s="83"/>
      <c r="BA254" s="83"/>
      <c r="BB254" s="84"/>
      <c r="BC254" s="83"/>
      <c r="BD254" s="83"/>
      <c r="BE254" s="1"/>
      <c r="BF254" s="1"/>
      <c r="BG254" s="1"/>
      <c r="BH254" s="1"/>
    </row>
  </sheetData>
  <mergeCells count="21">
    <mergeCell ref="O1:Q2"/>
    <mergeCell ref="A2:B2"/>
    <mergeCell ref="D2:E2"/>
    <mergeCell ref="F2:G2"/>
    <mergeCell ref="A1:B1"/>
    <mergeCell ref="D1:E1"/>
    <mergeCell ref="F1:G1"/>
    <mergeCell ref="I1:K2"/>
    <mergeCell ref="L1:N2"/>
    <mergeCell ref="AW1:BH2"/>
    <mergeCell ref="R1:T2"/>
    <mergeCell ref="U1:W2"/>
    <mergeCell ref="X1:Z2"/>
    <mergeCell ref="AA1:AC2"/>
    <mergeCell ref="AD1:AF2"/>
    <mergeCell ref="AG1:AI2"/>
    <mergeCell ref="AJ1:AL2"/>
    <mergeCell ref="AM1:AO2"/>
    <mergeCell ref="AP1:AR2"/>
    <mergeCell ref="AT1:AT3"/>
    <mergeCell ref="AU1:AU3"/>
  </mergeCells>
  <conditionalFormatting sqref="B39">
    <cfRule type="duplicateValues" dxfId="3455" priority="48"/>
  </conditionalFormatting>
  <conditionalFormatting sqref="A39">
    <cfRule type="duplicateValues" dxfId="3454" priority="47"/>
  </conditionalFormatting>
  <conditionalFormatting sqref="B61:B64">
    <cfRule type="duplicateValues" dxfId="3453" priority="46"/>
  </conditionalFormatting>
  <conditionalFormatting sqref="A61:A64">
    <cfRule type="duplicateValues" dxfId="3452" priority="45"/>
  </conditionalFormatting>
  <conditionalFormatting sqref="B66">
    <cfRule type="duplicateValues" dxfId="3451" priority="44"/>
  </conditionalFormatting>
  <conditionalFormatting sqref="A66">
    <cfRule type="duplicateValues" dxfId="3450" priority="43"/>
  </conditionalFormatting>
  <conditionalFormatting sqref="B68">
    <cfRule type="duplicateValues" dxfId="3449" priority="42"/>
  </conditionalFormatting>
  <conditionalFormatting sqref="A68">
    <cfRule type="duplicateValues" dxfId="3448" priority="41"/>
  </conditionalFormatting>
  <conditionalFormatting sqref="B72">
    <cfRule type="duplicateValues" dxfId="3447" priority="40"/>
  </conditionalFormatting>
  <conditionalFormatting sqref="A72">
    <cfRule type="duplicateValues" dxfId="3446" priority="39"/>
  </conditionalFormatting>
  <conditionalFormatting sqref="B73:B75">
    <cfRule type="duplicateValues" dxfId="3445" priority="38"/>
  </conditionalFormatting>
  <conditionalFormatting sqref="A73:A75">
    <cfRule type="duplicateValues" dxfId="3444" priority="37"/>
  </conditionalFormatting>
  <conditionalFormatting sqref="B77:B87">
    <cfRule type="duplicateValues" dxfId="3443" priority="36"/>
  </conditionalFormatting>
  <conditionalFormatting sqref="A77:A87">
    <cfRule type="duplicateValues" dxfId="3442" priority="35"/>
  </conditionalFormatting>
  <conditionalFormatting sqref="B90:B98">
    <cfRule type="duplicateValues" dxfId="3441" priority="34"/>
  </conditionalFormatting>
  <conditionalFormatting sqref="A90:A98">
    <cfRule type="duplicateValues" dxfId="3440" priority="33"/>
  </conditionalFormatting>
  <conditionalFormatting sqref="B89">
    <cfRule type="duplicateValues" dxfId="3439" priority="32"/>
  </conditionalFormatting>
  <conditionalFormatting sqref="A89">
    <cfRule type="duplicateValues" dxfId="3438" priority="31"/>
  </conditionalFormatting>
  <conditionalFormatting sqref="B100">
    <cfRule type="duplicateValues" dxfId="3437" priority="30"/>
  </conditionalFormatting>
  <conditionalFormatting sqref="A100">
    <cfRule type="duplicateValues" dxfId="3436" priority="29"/>
  </conditionalFormatting>
  <conditionalFormatting sqref="B102:B103">
    <cfRule type="duplicateValues" dxfId="3435" priority="28"/>
  </conditionalFormatting>
  <conditionalFormatting sqref="A102:A103">
    <cfRule type="duplicateValues" dxfId="3434" priority="27"/>
  </conditionalFormatting>
  <conditionalFormatting sqref="B107:B111">
    <cfRule type="duplicateValues" dxfId="3433" priority="26"/>
  </conditionalFormatting>
  <conditionalFormatting sqref="A107:A111">
    <cfRule type="duplicateValues" dxfId="3432" priority="25"/>
  </conditionalFormatting>
  <conditionalFormatting sqref="B112:B116">
    <cfRule type="duplicateValues" dxfId="3431" priority="24"/>
  </conditionalFormatting>
  <conditionalFormatting sqref="A112:A116">
    <cfRule type="duplicateValues" dxfId="3430" priority="23"/>
  </conditionalFormatting>
  <conditionalFormatting sqref="B89:B98">
    <cfRule type="duplicateValues" dxfId="3429" priority="22"/>
  </conditionalFormatting>
  <conditionalFormatting sqref="A89:A98">
    <cfRule type="duplicateValues" dxfId="3428" priority="21"/>
  </conditionalFormatting>
  <conditionalFormatting sqref="A37:A254 A1:A35">
    <cfRule type="duplicateValues" dxfId="3427" priority="20"/>
  </conditionalFormatting>
  <conditionalFormatting sqref="A42">
    <cfRule type="duplicateValues" dxfId="3426" priority="19"/>
  </conditionalFormatting>
  <conditionalFormatting sqref="B67:B75">
    <cfRule type="duplicateValues" dxfId="3425" priority="18"/>
  </conditionalFormatting>
  <conditionalFormatting sqref="A67:A75">
    <cfRule type="duplicateValues" dxfId="3424" priority="17"/>
  </conditionalFormatting>
  <conditionalFormatting sqref="B83:B111">
    <cfRule type="duplicateValues" dxfId="3423" priority="16"/>
  </conditionalFormatting>
  <conditionalFormatting sqref="A83:A111">
    <cfRule type="duplicateValues" dxfId="3422" priority="15"/>
  </conditionalFormatting>
  <conditionalFormatting sqref="B113:B117">
    <cfRule type="duplicateValues" dxfId="3421" priority="14"/>
  </conditionalFormatting>
  <conditionalFormatting sqref="A113:A117">
    <cfRule type="duplicateValues" dxfId="3420" priority="13"/>
  </conditionalFormatting>
  <conditionalFormatting sqref="A247">
    <cfRule type="duplicateValues" dxfId="3419" priority="12"/>
  </conditionalFormatting>
  <conditionalFormatting sqref="B247">
    <cfRule type="duplicateValues" dxfId="3418" priority="11"/>
  </conditionalFormatting>
  <conditionalFormatting sqref="A249:A254">
    <cfRule type="duplicateValues" dxfId="3417" priority="10"/>
  </conditionalFormatting>
  <conditionalFormatting sqref="B249:B254">
    <cfRule type="duplicateValues" dxfId="3416" priority="9"/>
  </conditionalFormatting>
  <conditionalFormatting sqref="B223 B214:B220">
    <cfRule type="duplicateValues" dxfId="3415" priority="8"/>
  </conditionalFormatting>
  <conditionalFormatting sqref="B210:B211">
    <cfRule type="duplicateValues" dxfId="3414" priority="7"/>
  </conditionalFormatting>
  <conditionalFormatting sqref="B205:B206 B209">
    <cfRule type="duplicateValues" dxfId="3413" priority="6"/>
  </conditionalFormatting>
  <conditionalFormatting sqref="B219:B220">
    <cfRule type="duplicateValues" dxfId="3412" priority="5"/>
  </conditionalFormatting>
  <conditionalFormatting sqref="B224:B225 B244:B254 B1 B37:B202 B3:B35">
    <cfRule type="duplicateValues" dxfId="3411" priority="49"/>
  </conditionalFormatting>
  <conditionalFormatting sqref="B37:B254 B1 B3:B35">
    <cfRule type="duplicateValues" dxfId="3410" priority="50"/>
  </conditionalFormatting>
  <conditionalFormatting sqref="A37:A254">
    <cfRule type="duplicateValues" dxfId="3409" priority="51"/>
  </conditionalFormatting>
  <conditionalFormatting sqref="A36">
    <cfRule type="duplicateValues" dxfId="3408" priority="1"/>
  </conditionalFormatting>
  <conditionalFormatting sqref="B36">
    <cfRule type="duplicateValues" dxfId="3407" priority="2"/>
  </conditionalFormatting>
  <conditionalFormatting sqref="B36">
    <cfRule type="duplicateValues" dxfId="3406" priority="3"/>
  </conditionalFormatting>
  <conditionalFormatting sqref="A36">
    <cfRule type="duplicateValues" dxfId="3405" priority="4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</sheetPr>
  <dimension ref="A1:AS245"/>
  <sheetViews>
    <sheetView workbookViewId="0">
      <selection activeCell="L22" sqref="L22"/>
    </sheetView>
  </sheetViews>
  <sheetFormatPr defaultRowHeight="15" x14ac:dyDescent="0.25"/>
  <cols>
    <col min="7" max="7" width="1.28515625" customWidth="1"/>
    <col min="8" max="8" width="10.140625" bestFit="1" customWidth="1"/>
    <col min="9" max="9" width="10.7109375" bestFit="1" customWidth="1"/>
    <col min="15" max="19" width="0" hidden="1" customWidth="1"/>
    <col min="20" max="20" width="1.42578125" customWidth="1"/>
    <col min="23" max="23" width="2.28515625" customWidth="1"/>
    <col min="27" max="27" width="14" customWidth="1"/>
    <col min="34" max="34" width="10.7109375" bestFit="1" customWidth="1"/>
    <col min="36" max="36" width="10.140625" bestFit="1" customWidth="1"/>
    <col min="43" max="43" width="10.140625" bestFit="1" customWidth="1"/>
  </cols>
  <sheetData>
    <row r="1" spans="1:45" x14ac:dyDescent="0.25">
      <c r="A1" s="463" t="s">
        <v>582</v>
      </c>
      <c r="B1" s="464"/>
      <c r="C1" s="465"/>
      <c r="D1" s="472">
        <v>43646</v>
      </c>
      <c r="E1" s="473"/>
      <c r="F1" s="474"/>
      <c r="G1" s="265"/>
      <c r="H1" s="475">
        <v>43496</v>
      </c>
      <c r="I1" s="475">
        <v>43524</v>
      </c>
      <c r="J1" s="475">
        <v>43555</v>
      </c>
      <c r="K1" s="475">
        <v>43585</v>
      </c>
      <c r="L1" s="475">
        <v>43616</v>
      </c>
      <c r="M1" s="475">
        <v>42916</v>
      </c>
      <c r="N1" s="476">
        <v>42946</v>
      </c>
      <c r="O1" s="477">
        <v>42978</v>
      </c>
      <c r="P1" s="477">
        <v>42979</v>
      </c>
      <c r="Q1" s="477">
        <v>43010</v>
      </c>
      <c r="R1" s="477">
        <v>43042</v>
      </c>
      <c r="S1" s="477">
        <v>43073</v>
      </c>
      <c r="T1" s="259"/>
      <c r="U1" s="484" t="s">
        <v>598</v>
      </c>
      <c r="V1" s="485"/>
      <c r="W1" s="259"/>
      <c r="X1" s="461" t="s">
        <v>7</v>
      </c>
      <c r="Y1" s="461"/>
      <c r="Z1" s="461"/>
      <c r="AA1" s="461"/>
      <c r="AB1" s="461"/>
      <c r="AC1" s="461"/>
      <c r="AD1" s="461"/>
      <c r="AE1" s="461"/>
      <c r="AF1" s="461"/>
      <c r="AG1" s="461"/>
      <c r="AH1" s="461"/>
      <c r="AI1" s="461"/>
      <c r="AJ1" s="461"/>
      <c r="AK1" s="461"/>
      <c r="AL1" s="461"/>
      <c r="AM1" s="461"/>
      <c r="AN1" s="461"/>
      <c r="AO1" s="461"/>
      <c r="AP1" s="461"/>
      <c r="AQ1" s="461"/>
      <c r="AR1" s="461"/>
      <c r="AS1" s="461"/>
    </row>
    <row r="2" spans="1:45" x14ac:dyDescent="0.25">
      <c r="A2" s="466" t="s">
        <v>583</v>
      </c>
      <c r="B2" s="467"/>
      <c r="C2" s="468"/>
      <c r="D2" s="478">
        <v>43466</v>
      </c>
      <c r="E2" s="479"/>
      <c r="F2" s="480"/>
      <c r="G2" s="265"/>
      <c r="H2" s="475"/>
      <c r="I2" s="475"/>
      <c r="J2" s="475"/>
      <c r="K2" s="475"/>
      <c r="L2" s="475"/>
      <c r="M2" s="475"/>
      <c r="N2" s="476"/>
      <c r="O2" s="477"/>
      <c r="P2" s="477"/>
      <c r="Q2" s="477"/>
      <c r="R2" s="477"/>
      <c r="S2" s="477"/>
      <c r="T2" s="259"/>
      <c r="U2" s="486"/>
      <c r="V2" s="487"/>
      <c r="W2" s="259"/>
      <c r="X2" s="461"/>
      <c r="Y2" s="461"/>
      <c r="Z2" s="461"/>
      <c r="AA2" s="461"/>
      <c r="AB2" s="461"/>
      <c r="AC2" s="461"/>
      <c r="AD2" s="461"/>
      <c r="AE2" s="461"/>
      <c r="AF2" s="461"/>
      <c r="AG2" s="461"/>
      <c r="AH2" s="461"/>
      <c r="AI2" s="461"/>
      <c r="AJ2" s="461"/>
      <c r="AK2" s="461"/>
      <c r="AL2" s="461"/>
      <c r="AM2" s="461"/>
      <c r="AN2" s="461"/>
      <c r="AO2" s="461"/>
      <c r="AP2" s="461"/>
      <c r="AQ2" s="461"/>
      <c r="AR2" s="461"/>
      <c r="AS2" s="461"/>
    </row>
    <row r="3" spans="1:45" ht="15.75" thickBot="1" x14ac:dyDescent="0.3">
      <c r="A3" s="469" t="s">
        <v>584</v>
      </c>
      <c r="B3" s="470"/>
      <c r="C3" s="471"/>
      <c r="D3" s="481">
        <f>ROUND(D1-D2,0)</f>
        <v>180</v>
      </c>
      <c r="E3" s="482"/>
      <c r="F3" s="483"/>
      <c r="G3" s="265"/>
      <c r="H3" s="475"/>
      <c r="I3" s="475"/>
      <c r="J3" s="475"/>
      <c r="K3" s="475"/>
      <c r="L3" s="475"/>
      <c r="M3" s="475"/>
      <c r="N3" s="476"/>
      <c r="O3" s="477"/>
      <c r="P3" s="477"/>
      <c r="Q3" s="477"/>
      <c r="R3" s="477"/>
      <c r="S3" s="477"/>
      <c r="T3" s="259"/>
      <c r="U3" s="488"/>
      <c r="V3" s="489"/>
      <c r="W3" s="259"/>
      <c r="X3" s="462"/>
      <c r="Y3" s="462"/>
      <c r="Z3" s="462"/>
      <c r="AA3" s="462"/>
      <c r="AB3" s="462"/>
      <c r="AC3" s="462"/>
      <c r="AD3" s="462"/>
      <c r="AE3" s="462"/>
      <c r="AF3" s="462"/>
      <c r="AG3" s="462"/>
      <c r="AH3" s="462"/>
      <c r="AI3" s="462"/>
      <c r="AJ3" s="462"/>
      <c r="AK3" s="462"/>
      <c r="AL3" s="462"/>
      <c r="AM3" s="462"/>
      <c r="AN3" s="462"/>
      <c r="AO3" s="462"/>
      <c r="AP3" s="462"/>
      <c r="AQ3" s="462"/>
      <c r="AR3" s="462"/>
      <c r="AS3" s="462"/>
    </row>
    <row r="4" spans="1:45" ht="61.5" thickBot="1" x14ac:dyDescent="0.3">
      <c r="A4" s="275" t="s">
        <v>2</v>
      </c>
      <c r="B4" s="276" t="s">
        <v>1</v>
      </c>
      <c r="C4" s="276" t="s">
        <v>314</v>
      </c>
      <c r="D4" s="275" t="s">
        <v>211</v>
      </c>
      <c r="E4" s="275" t="s">
        <v>212</v>
      </c>
      <c r="F4" s="275" t="s">
        <v>20</v>
      </c>
      <c r="G4" s="266"/>
      <c r="H4" s="4" t="s">
        <v>5</v>
      </c>
      <c r="I4" s="4" t="s">
        <v>5</v>
      </c>
      <c r="J4" s="4" t="s">
        <v>5</v>
      </c>
      <c r="K4" s="4" t="s">
        <v>5</v>
      </c>
      <c r="L4" s="4" t="s">
        <v>5</v>
      </c>
      <c r="M4" s="4" t="s">
        <v>5</v>
      </c>
      <c r="N4" s="4" t="s">
        <v>5</v>
      </c>
      <c r="O4" s="4" t="s">
        <v>5</v>
      </c>
      <c r="P4" s="4" t="s">
        <v>5</v>
      </c>
      <c r="Q4" s="4" t="s">
        <v>5</v>
      </c>
      <c r="R4" s="4" t="s">
        <v>5</v>
      </c>
      <c r="S4" s="258" t="s">
        <v>5</v>
      </c>
      <c r="T4" s="308"/>
      <c r="U4" s="323" t="s">
        <v>599</v>
      </c>
      <c r="V4" s="324" t="s">
        <v>579</v>
      </c>
      <c r="W4" s="308"/>
      <c r="X4" s="316" t="s">
        <v>19</v>
      </c>
      <c r="Y4" s="317" t="s">
        <v>302</v>
      </c>
      <c r="Z4" s="317" t="s">
        <v>303</v>
      </c>
      <c r="AA4" s="325" t="s">
        <v>304</v>
      </c>
      <c r="AB4" s="325" t="s">
        <v>305</v>
      </c>
      <c r="AC4" s="319" t="s">
        <v>306</v>
      </c>
      <c r="AD4" s="317" t="s">
        <v>11</v>
      </c>
      <c r="AE4" s="317" t="s">
        <v>278</v>
      </c>
      <c r="AF4" s="317" t="s">
        <v>279</v>
      </c>
      <c r="AG4" s="317" t="s">
        <v>307</v>
      </c>
      <c r="AH4" s="320" t="s">
        <v>281</v>
      </c>
      <c r="AI4" s="317" t="s">
        <v>282</v>
      </c>
      <c r="AJ4" s="317" t="s">
        <v>284</v>
      </c>
      <c r="AK4" s="317" t="s">
        <v>285</v>
      </c>
      <c r="AL4" s="317" t="s">
        <v>283</v>
      </c>
      <c r="AM4" s="317" t="s">
        <v>308</v>
      </c>
      <c r="AN4" s="317" t="s">
        <v>289</v>
      </c>
      <c r="AO4" s="317" t="s">
        <v>290</v>
      </c>
      <c r="AP4" s="317" t="s">
        <v>286</v>
      </c>
      <c r="AQ4" s="317" t="s">
        <v>287</v>
      </c>
      <c r="AR4" s="317"/>
      <c r="AS4" s="321"/>
    </row>
    <row r="5" spans="1:45" x14ac:dyDescent="0.25">
      <c r="A5" s="17">
        <v>317277</v>
      </c>
      <c r="B5" s="18" t="s">
        <v>547</v>
      </c>
      <c r="C5" s="18" t="s">
        <v>315</v>
      </c>
      <c r="D5" s="58">
        <v>23.16</v>
      </c>
      <c r="E5" s="57">
        <v>44.5</v>
      </c>
      <c r="F5" s="58">
        <v>89</v>
      </c>
      <c r="G5" s="261"/>
      <c r="H5" s="26"/>
      <c r="I5" s="26"/>
      <c r="J5" s="26"/>
      <c r="K5" s="26"/>
      <c r="L5" s="26"/>
      <c r="M5" s="26">
        <v>0</v>
      </c>
      <c r="N5" s="26">
        <v>0</v>
      </c>
      <c r="O5" s="26"/>
      <c r="P5" s="26"/>
      <c r="Q5" s="26"/>
      <c r="R5" s="26"/>
      <c r="S5" s="26"/>
      <c r="T5" s="260"/>
      <c r="U5" s="322">
        <v>2</v>
      </c>
      <c r="V5" s="256">
        <v>3</v>
      </c>
      <c r="W5" s="260"/>
      <c r="X5" s="309">
        <f>SUM(H5:S5)</f>
        <v>0</v>
      </c>
      <c r="Y5" s="310">
        <f>X5/(((U5-1)*30)+(V5*7))</f>
        <v>0</v>
      </c>
      <c r="Z5" s="310">
        <f>Y5*30</f>
        <v>0</v>
      </c>
      <c r="AA5" s="309">
        <v>1</v>
      </c>
      <c r="AB5" s="309">
        <v>0</v>
      </c>
      <c r="AC5" s="311">
        <f t="shared" ref="AC5:AC36" si="0">AA5+AB5</f>
        <v>1</v>
      </c>
      <c r="AD5" s="310" t="str">
        <f t="shared" ref="AD5:AD24" si="1">IFERROR(AC5/Y5,"Not Sold")</f>
        <v>Not Sold</v>
      </c>
      <c r="AE5" s="310">
        <v>14</v>
      </c>
      <c r="AF5" s="310" t="str">
        <f>IFERROR(AD5-AE5,"-")</f>
        <v>-</v>
      </c>
      <c r="AG5" s="310">
        <f>Z5*4</f>
        <v>0</v>
      </c>
      <c r="AH5" s="312" t="str">
        <f t="shared" ref="AH5:AH68" si="2">IFERROR(AD5+$D$1,"Not Sold")</f>
        <v>Not Sold</v>
      </c>
      <c r="AI5" s="313">
        <f t="shared" ref="AI5:AI68" si="3">$D$1+AE5</f>
        <v>43660</v>
      </c>
      <c r="AJ5" s="313">
        <f>MAX(AH5,AI5)</f>
        <v>43660</v>
      </c>
      <c r="AK5" s="314">
        <f>Y5*AE5</f>
        <v>0</v>
      </c>
      <c r="AL5" s="314">
        <f>AC5-AK5</f>
        <v>1</v>
      </c>
      <c r="AM5" s="309">
        <v>1</v>
      </c>
      <c r="AN5" s="314">
        <f>IF(AG5-AL5&lt;1,0,AG5-AL5)</f>
        <v>0</v>
      </c>
      <c r="AO5" s="314">
        <f>AN5*D5</f>
        <v>0</v>
      </c>
      <c r="AP5" s="314" t="str">
        <f>IFERROR(AN5/Y5,"-")</f>
        <v>-</v>
      </c>
      <c r="AQ5" s="313" t="str">
        <f>IFERROR(AP5+AJ5,"-")</f>
        <v>-</v>
      </c>
      <c r="AR5" s="309"/>
      <c r="AS5" s="315"/>
    </row>
    <row r="6" spans="1:45" x14ac:dyDescent="0.25">
      <c r="A6" s="17">
        <v>317278</v>
      </c>
      <c r="B6" s="18" t="s">
        <v>548</v>
      </c>
      <c r="C6" s="18" t="s">
        <v>316</v>
      </c>
      <c r="D6" s="58">
        <v>23.16</v>
      </c>
      <c r="E6" s="57">
        <v>44.5</v>
      </c>
      <c r="F6" s="58">
        <v>89</v>
      </c>
      <c r="G6" s="261"/>
      <c r="H6" s="26"/>
      <c r="I6" s="26"/>
      <c r="J6" s="26"/>
      <c r="K6" s="26"/>
      <c r="L6" s="26"/>
      <c r="M6" s="26">
        <v>0</v>
      </c>
      <c r="N6" s="26">
        <v>2</v>
      </c>
      <c r="O6" s="26"/>
      <c r="P6" s="26"/>
      <c r="Q6" s="26"/>
      <c r="R6" s="26"/>
      <c r="S6" s="26"/>
      <c r="T6" s="260"/>
      <c r="U6" s="256">
        <v>2</v>
      </c>
      <c r="V6" s="256">
        <v>3</v>
      </c>
      <c r="W6" s="260"/>
      <c r="X6" s="242">
        <f t="shared" ref="X6:X69" si="4">SUM(H6:S6)</f>
        <v>2</v>
      </c>
      <c r="Y6" s="247">
        <f t="shared" ref="Y6:Y69" si="5">X6/(((U6-1)*30)+(V6*7))</f>
        <v>3.9215686274509803E-2</v>
      </c>
      <c r="Z6" s="247">
        <f t="shared" ref="Z6:Z36" si="6">Y6*30</f>
        <v>1.1764705882352942</v>
      </c>
      <c r="AA6" s="242">
        <v>1</v>
      </c>
      <c r="AB6" s="242">
        <v>6</v>
      </c>
      <c r="AC6" s="243">
        <f t="shared" si="0"/>
        <v>7</v>
      </c>
      <c r="AD6" s="247">
        <f t="shared" si="1"/>
        <v>178.5</v>
      </c>
      <c r="AE6" s="247">
        <v>14</v>
      </c>
      <c r="AF6" s="247">
        <f t="shared" ref="AF6:AF69" si="7">IFERROR(AD6-AE6,"-")</f>
        <v>164.5</v>
      </c>
      <c r="AG6" s="247">
        <f t="shared" ref="AG6:AG69" si="8">Z6*4</f>
        <v>4.7058823529411766</v>
      </c>
      <c r="AH6" s="248">
        <f t="shared" si="2"/>
        <v>43824.5</v>
      </c>
      <c r="AI6" s="249">
        <f t="shared" si="3"/>
        <v>43660</v>
      </c>
      <c r="AJ6" s="249">
        <f t="shared" ref="AJ6:AJ69" si="9">MAX(AH6,AI6)</f>
        <v>43824.5</v>
      </c>
      <c r="AK6" s="253">
        <f t="shared" ref="AK6:AK69" si="10">Y6*AE6</f>
        <v>0.5490196078431373</v>
      </c>
      <c r="AL6" s="253">
        <f t="shared" ref="AL6:AL69" si="11">AC6-AK6</f>
        <v>6.4509803921568629</v>
      </c>
      <c r="AM6" s="242">
        <v>1</v>
      </c>
      <c r="AN6" s="253">
        <f t="shared" ref="AN6:AN69" si="12">IF(AG6-AL6&lt;1,0,AG6-AL6)</f>
        <v>0</v>
      </c>
      <c r="AO6" s="253">
        <f t="shared" ref="AO6:AO69" si="13">AN6*D6</f>
        <v>0</v>
      </c>
      <c r="AP6" s="253">
        <f t="shared" ref="AP6:AP69" si="14">IFERROR(AN6/Y6,"-")</f>
        <v>0</v>
      </c>
      <c r="AQ6" s="249">
        <f t="shared" ref="AQ6:AQ69" si="15">IFERROR(AP6+AJ6,"-")</f>
        <v>43824.5</v>
      </c>
      <c r="AR6" s="242"/>
      <c r="AS6" s="244"/>
    </row>
    <row r="7" spans="1:45" x14ac:dyDescent="0.25">
      <c r="A7" s="17">
        <v>317280</v>
      </c>
      <c r="B7" s="18" t="s">
        <v>549</v>
      </c>
      <c r="C7" s="18" t="s">
        <v>317</v>
      </c>
      <c r="D7" s="58">
        <v>23.16</v>
      </c>
      <c r="E7" s="57">
        <v>44.5</v>
      </c>
      <c r="F7" s="58">
        <v>89</v>
      </c>
      <c r="G7" s="261"/>
      <c r="H7" s="26"/>
      <c r="I7" s="26"/>
      <c r="J7" s="26"/>
      <c r="K7" s="26"/>
      <c r="L7" s="26"/>
      <c r="M7" s="26">
        <v>0</v>
      </c>
      <c r="N7" s="26">
        <v>0</v>
      </c>
      <c r="O7" s="26"/>
      <c r="P7" s="26"/>
      <c r="Q7" s="26"/>
      <c r="R7" s="26"/>
      <c r="S7" s="26"/>
      <c r="T7" s="260"/>
      <c r="U7" s="256">
        <v>2</v>
      </c>
      <c r="V7" s="256">
        <v>3</v>
      </c>
      <c r="W7" s="260"/>
      <c r="X7" s="242">
        <f t="shared" si="4"/>
        <v>0</v>
      </c>
      <c r="Y7" s="247">
        <f t="shared" si="5"/>
        <v>0</v>
      </c>
      <c r="Z7" s="247">
        <f t="shared" si="6"/>
        <v>0</v>
      </c>
      <c r="AA7" s="242">
        <v>1</v>
      </c>
      <c r="AB7" s="242">
        <v>8</v>
      </c>
      <c r="AC7" s="243">
        <f t="shared" si="0"/>
        <v>9</v>
      </c>
      <c r="AD7" s="247" t="str">
        <f t="shared" si="1"/>
        <v>Not Sold</v>
      </c>
      <c r="AE7" s="247">
        <v>14</v>
      </c>
      <c r="AF7" s="247" t="str">
        <f t="shared" si="7"/>
        <v>-</v>
      </c>
      <c r="AG7" s="247">
        <f t="shared" si="8"/>
        <v>0</v>
      </c>
      <c r="AH7" s="248" t="str">
        <f t="shared" si="2"/>
        <v>Not Sold</v>
      </c>
      <c r="AI7" s="249">
        <f t="shared" si="3"/>
        <v>43660</v>
      </c>
      <c r="AJ7" s="249">
        <f t="shared" si="9"/>
        <v>43660</v>
      </c>
      <c r="AK7" s="253">
        <f t="shared" si="10"/>
        <v>0</v>
      </c>
      <c r="AL7" s="253">
        <f t="shared" si="11"/>
        <v>9</v>
      </c>
      <c r="AM7" s="242">
        <v>1</v>
      </c>
      <c r="AN7" s="253">
        <f t="shared" si="12"/>
        <v>0</v>
      </c>
      <c r="AO7" s="253">
        <f t="shared" si="13"/>
        <v>0</v>
      </c>
      <c r="AP7" s="253" t="str">
        <f t="shared" si="14"/>
        <v>-</v>
      </c>
      <c r="AQ7" s="249" t="str">
        <f t="shared" si="15"/>
        <v>-</v>
      </c>
      <c r="AR7" s="242"/>
      <c r="AS7" s="244"/>
    </row>
    <row r="8" spans="1:45" x14ac:dyDescent="0.25">
      <c r="A8" s="17">
        <v>317296</v>
      </c>
      <c r="B8" s="18" t="s">
        <v>550</v>
      </c>
      <c r="C8" s="18" t="s">
        <v>318</v>
      </c>
      <c r="D8" s="58">
        <v>28.95</v>
      </c>
      <c r="E8" s="57">
        <v>49.5</v>
      </c>
      <c r="F8" s="58">
        <v>99</v>
      </c>
      <c r="G8" s="261"/>
      <c r="H8" s="26"/>
      <c r="I8" s="26"/>
      <c r="J8" s="26"/>
      <c r="K8" s="26"/>
      <c r="L8" s="26"/>
      <c r="M8" s="26">
        <v>0</v>
      </c>
      <c r="N8" s="26">
        <v>1</v>
      </c>
      <c r="O8" s="26"/>
      <c r="P8" s="26"/>
      <c r="Q8" s="26"/>
      <c r="R8" s="26"/>
      <c r="S8" s="26"/>
      <c r="T8" s="260"/>
      <c r="U8" s="256">
        <v>2</v>
      </c>
      <c r="V8" s="256">
        <v>3</v>
      </c>
      <c r="W8" s="260"/>
      <c r="X8" s="242">
        <f t="shared" si="4"/>
        <v>1</v>
      </c>
      <c r="Y8" s="247">
        <f t="shared" si="5"/>
        <v>1.9607843137254902E-2</v>
      </c>
      <c r="Z8" s="247">
        <f t="shared" si="6"/>
        <v>0.58823529411764708</v>
      </c>
      <c r="AA8" s="242">
        <v>1</v>
      </c>
      <c r="AB8" s="242">
        <v>25</v>
      </c>
      <c r="AC8" s="243">
        <f t="shared" si="0"/>
        <v>26</v>
      </c>
      <c r="AD8" s="247">
        <f t="shared" si="1"/>
        <v>1326</v>
      </c>
      <c r="AE8" s="247">
        <v>14</v>
      </c>
      <c r="AF8" s="247">
        <f t="shared" si="7"/>
        <v>1312</v>
      </c>
      <c r="AG8" s="247">
        <f t="shared" si="8"/>
        <v>2.3529411764705883</v>
      </c>
      <c r="AH8" s="248">
        <f t="shared" si="2"/>
        <v>44972</v>
      </c>
      <c r="AI8" s="249">
        <f t="shared" si="3"/>
        <v>43660</v>
      </c>
      <c r="AJ8" s="249">
        <f t="shared" si="9"/>
        <v>44972</v>
      </c>
      <c r="AK8" s="253">
        <f t="shared" si="10"/>
        <v>0.27450980392156865</v>
      </c>
      <c r="AL8" s="253">
        <f t="shared" si="11"/>
        <v>25.725490196078432</v>
      </c>
      <c r="AM8" s="242">
        <v>1</v>
      </c>
      <c r="AN8" s="253">
        <f t="shared" si="12"/>
        <v>0</v>
      </c>
      <c r="AO8" s="253">
        <f t="shared" si="13"/>
        <v>0</v>
      </c>
      <c r="AP8" s="253">
        <f t="shared" si="14"/>
        <v>0</v>
      </c>
      <c r="AQ8" s="249">
        <f t="shared" si="15"/>
        <v>44972</v>
      </c>
      <c r="AR8" s="242"/>
      <c r="AS8" s="244"/>
    </row>
    <row r="9" spans="1:45" x14ac:dyDescent="0.25">
      <c r="A9" s="17">
        <v>317301</v>
      </c>
      <c r="B9" s="18" t="s">
        <v>551</v>
      </c>
      <c r="C9" s="18" t="s">
        <v>319</v>
      </c>
      <c r="D9" s="58">
        <v>28.950000000000003</v>
      </c>
      <c r="E9" s="57">
        <v>49.5</v>
      </c>
      <c r="F9" s="58">
        <v>99</v>
      </c>
      <c r="G9" s="261"/>
      <c r="H9" s="26"/>
      <c r="I9" s="26"/>
      <c r="J9" s="26"/>
      <c r="K9" s="26"/>
      <c r="L9" s="26"/>
      <c r="M9" s="26">
        <v>1</v>
      </c>
      <c r="N9" s="26">
        <v>0</v>
      </c>
      <c r="O9" s="26"/>
      <c r="P9" s="26"/>
      <c r="Q9" s="26"/>
      <c r="R9" s="26"/>
      <c r="S9" s="26"/>
      <c r="T9" s="260"/>
      <c r="U9" s="256">
        <v>2</v>
      </c>
      <c r="V9" s="256">
        <v>3</v>
      </c>
      <c r="W9" s="260"/>
      <c r="X9" s="242">
        <f t="shared" si="4"/>
        <v>1</v>
      </c>
      <c r="Y9" s="247">
        <f t="shared" si="5"/>
        <v>1.9607843137254902E-2</v>
      </c>
      <c r="Z9" s="247">
        <f t="shared" si="6"/>
        <v>0.58823529411764708</v>
      </c>
      <c r="AA9" s="242">
        <v>1</v>
      </c>
      <c r="AB9" s="242">
        <v>9</v>
      </c>
      <c r="AC9" s="243">
        <f t="shared" si="0"/>
        <v>10</v>
      </c>
      <c r="AD9" s="247">
        <f t="shared" si="1"/>
        <v>510</v>
      </c>
      <c r="AE9" s="247">
        <v>14</v>
      </c>
      <c r="AF9" s="247">
        <f t="shared" si="7"/>
        <v>496</v>
      </c>
      <c r="AG9" s="247">
        <f t="shared" si="8"/>
        <v>2.3529411764705883</v>
      </c>
      <c r="AH9" s="248">
        <f t="shared" si="2"/>
        <v>44156</v>
      </c>
      <c r="AI9" s="249">
        <f t="shared" si="3"/>
        <v>43660</v>
      </c>
      <c r="AJ9" s="249">
        <f t="shared" si="9"/>
        <v>44156</v>
      </c>
      <c r="AK9" s="253">
        <f t="shared" si="10"/>
        <v>0.27450980392156865</v>
      </c>
      <c r="AL9" s="253">
        <f t="shared" si="11"/>
        <v>9.7254901960784306</v>
      </c>
      <c r="AM9" s="242">
        <v>1</v>
      </c>
      <c r="AN9" s="253">
        <f t="shared" si="12"/>
        <v>0</v>
      </c>
      <c r="AO9" s="253">
        <f t="shared" si="13"/>
        <v>0</v>
      </c>
      <c r="AP9" s="253">
        <f t="shared" si="14"/>
        <v>0</v>
      </c>
      <c r="AQ9" s="249">
        <f t="shared" si="15"/>
        <v>44156</v>
      </c>
      <c r="AR9" s="242"/>
      <c r="AS9" s="244"/>
    </row>
    <row r="10" spans="1:45" x14ac:dyDescent="0.25">
      <c r="A10" s="17">
        <v>317311</v>
      </c>
      <c r="B10" s="18" t="s">
        <v>552</v>
      </c>
      <c r="C10" s="18" t="s">
        <v>320</v>
      </c>
      <c r="D10" s="58">
        <v>22.39</v>
      </c>
      <c r="E10" s="57">
        <v>34.5</v>
      </c>
      <c r="F10" s="58">
        <v>69</v>
      </c>
      <c r="G10" s="261"/>
      <c r="H10" s="26"/>
      <c r="I10" s="26"/>
      <c r="J10" s="26"/>
      <c r="K10" s="26"/>
      <c r="L10" s="26"/>
      <c r="M10" s="26">
        <v>0</v>
      </c>
      <c r="N10" s="26">
        <v>0</v>
      </c>
      <c r="O10" s="26"/>
      <c r="P10" s="26"/>
      <c r="Q10" s="26"/>
      <c r="R10" s="26"/>
      <c r="S10" s="26"/>
      <c r="T10" s="260"/>
      <c r="U10" s="256">
        <v>2</v>
      </c>
      <c r="V10" s="256">
        <v>3</v>
      </c>
      <c r="W10" s="260"/>
      <c r="X10" s="242">
        <f t="shared" si="4"/>
        <v>0</v>
      </c>
      <c r="Y10" s="247">
        <f t="shared" si="5"/>
        <v>0</v>
      </c>
      <c r="Z10" s="247">
        <f t="shared" si="6"/>
        <v>0</v>
      </c>
      <c r="AA10" s="242">
        <v>1</v>
      </c>
      <c r="AB10" s="242">
        <v>20</v>
      </c>
      <c r="AC10" s="243">
        <f t="shared" si="0"/>
        <v>21</v>
      </c>
      <c r="AD10" s="247" t="str">
        <f t="shared" si="1"/>
        <v>Not Sold</v>
      </c>
      <c r="AE10" s="247">
        <v>14</v>
      </c>
      <c r="AF10" s="247" t="str">
        <f t="shared" si="7"/>
        <v>-</v>
      </c>
      <c r="AG10" s="247">
        <f t="shared" si="8"/>
        <v>0</v>
      </c>
      <c r="AH10" s="248" t="str">
        <f t="shared" si="2"/>
        <v>Not Sold</v>
      </c>
      <c r="AI10" s="249">
        <f t="shared" si="3"/>
        <v>43660</v>
      </c>
      <c r="AJ10" s="249">
        <f t="shared" si="9"/>
        <v>43660</v>
      </c>
      <c r="AK10" s="253">
        <f t="shared" si="10"/>
        <v>0</v>
      </c>
      <c r="AL10" s="253">
        <f t="shared" si="11"/>
        <v>21</v>
      </c>
      <c r="AM10" s="242">
        <v>1</v>
      </c>
      <c r="AN10" s="253">
        <f t="shared" si="12"/>
        <v>0</v>
      </c>
      <c r="AO10" s="253">
        <f t="shared" si="13"/>
        <v>0</v>
      </c>
      <c r="AP10" s="253" t="str">
        <f t="shared" si="14"/>
        <v>-</v>
      </c>
      <c r="AQ10" s="249" t="str">
        <f t="shared" si="15"/>
        <v>-</v>
      </c>
      <c r="AR10" s="242"/>
      <c r="AS10" s="244"/>
    </row>
    <row r="11" spans="1:45" x14ac:dyDescent="0.25">
      <c r="A11" s="17">
        <v>317312</v>
      </c>
      <c r="B11" s="18" t="s">
        <v>553</v>
      </c>
      <c r="C11" s="18" t="s">
        <v>321</v>
      </c>
      <c r="D11" s="58">
        <v>22.39</v>
      </c>
      <c r="E11" s="57">
        <v>34.5</v>
      </c>
      <c r="F11" s="58">
        <v>69</v>
      </c>
      <c r="G11" s="261"/>
      <c r="H11" s="26"/>
      <c r="I11" s="26"/>
      <c r="J11" s="26"/>
      <c r="K11" s="26"/>
      <c r="L11" s="26"/>
      <c r="M11" s="26">
        <v>0</v>
      </c>
      <c r="N11" s="26">
        <v>1</v>
      </c>
      <c r="O11" s="26"/>
      <c r="P11" s="26"/>
      <c r="Q11" s="26"/>
      <c r="R11" s="26"/>
      <c r="S11" s="26"/>
      <c r="T11" s="260"/>
      <c r="U11" s="256">
        <v>2</v>
      </c>
      <c r="V11" s="256">
        <v>3</v>
      </c>
      <c r="W11" s="260"/>
      <c r="X11" s="242">
        <f t="shared" si="4"/>
        <v>1</v>
      </c>
      <c r="Y11" s="247">
        <f t="shared" si="5"/>
        <v>1.9607843137254902E-2</v>
      </c>
      <c r="Z11" s="247">
        <f t="shared" si="6"/>
        <v>0.58823529411764708</v>
      </c>
      <c r="AA11" s="242">
        <v>1</v>
      </c>
      <c r="AB11" s="242">
        <v>1</v>
      </c>
      <c r="AC11" s="243">
        <f t="shared" si="0"/>
        <v>2</v>
      </c>
      <c r="AD11" s="247">
        <f t="shared" si="1"/>
        <v>102</v>
      </c>
      <c r="AE11" s="247">
        <v>14</v>
      </c>
      <c r="AF11" s="247">
        <f t="shared" si="7"/>
        <v>88</v>
      </c>
      <c r="AG11" s="247">
        <f t="shared" si="8"/>
        <v>2.3529411764705883</v>
      </c>
      <c r="AH11" s="248">
        <f t="shared" si="2"/>
        <v>43748</v>
      </c>
      <c r="AI11" s="249">
        <f t="shared" si="3"/>
        <v>43660</v>
      </c>
      <c r="AJ11" s="249">
        <f t="shared" si="9"/>
        <v>43748</v>
      </c>
      <c r="AK11" s="253">
        <f t="shared" si="10"/>
        <v>0.27450980392156865</v>
      </c>
      <c r="AL11" s="253">
        <f t="shared" si="11"/>
        <v>1.7254901960784315</v>
      </c>
      <c r="AM11" s="242">
        <v>1</v>
      </c>
      <c r="AN11" s="253">
        <f t="shared" si="12"/>
        <v>0</v>
      </c>
      <c r="AO11" s="253">
        <f t="shared" si="13"/>
        <v>0</v>
      </c>
      <c r="AP11" s="253">
        <f t="shared" si="14"/>
        <v>0</v>
      </c>
      <c r="AQ11" s="249">
        <f t="shared" si="15"/>
        <v>43748</v>
      </c>
      <c r="AR11" s="242"/>
      <c r="AS11" s="244"/>
    </row>
    <row r="12" spans="1:45" x14ac:dyDescent="0.25">
      <c r="A12" s="17">
        <v>317316</v>
      </c>
      <c r="B12" s="18" t="s">
        <v>554</v>
      </c>
      <c r="C12" s="18" t="s">
        <v>322</v>
      </c>
      <c r="D12" s="58">
        <v>22.39</v>
      </c>
      <c r="E12" s="57">
        <v>34.5</v>
      </c>
      <c r="F12" s="58">
        <v>69</v>
      </c>
      <c r="G12" s="261"/>
      <c r="H12" s="26"/>
      <c r="I12" s="26"/>
      <c r="J12" s="26"/>
      <c r="K12" s="26"/>
      <c r="L12" s="26"/>
      <c r="M12" s="26">
        <v>1</v>
      </c>
      <c r="N12" s="26">
        <v>1</v>
      </c>
      <c r="O12" s="26"/>
      <c r="P12" s="26"/>
      <c r="Q12" s="26"/>
      <c r="R12" s="26"/>
      <c r="S12" s="26"/>
      <c r="T12" s="260"/>
      <c r="U12" s="256">
        <v>2</v>
      </c>
      <c r="V12" s="256">
        <v>3</v>
      </c>
      <c r="W12" s="260"/>
      <c r="X12" s="242">
        <f t="shared" si="4"/>
        <v>2</v>
      </c>
      <c r="Y12" s="247">
        <f t="shared" si="5"/>
        <v>3.9215686274509803E-2</v>
      </c>
      <c r="Z12" s="247">
        <f t="shared" si="6"/>
        <v>1.1764705882352942</v>
      </c>
      <c r="AA12" s="242">
        <v>1</v>
      </c>
      <c r="AB12" s="242">
        <v>5</v>
      </c>
      <c r="AC12" s="243">
        <f t="shared" si="0"/>
        <v>6</v>
      </c>
      <c r="AD12" s="247">
        <f t="shared" si="1"/>
        <v>153</v>
      </c>
      <c r="AE12" s="247">
        <v>14</v>
      </c>
      <c r="AF12" s="247">
        <f t="shared" si="7"/>
        <v>139</v>
      </c>
      <c r="AG12" s="247">
        <f t="shared" si="8"/>
        <v>4.7058823529411766</v>
      </c>
      <c r="AH12" s="248">
        <f t="shared" si="2"/>
        <v>43799</v>
      </c>
      <c r="AI12" s="249">
        <f t="shared" si="3"/>
        <v>43660</v>
      </c>
      <c r="AJ12" s="249">
        <f t="shared" si="9"/>
        <v>43799</v>
      </c>
      <c r="AK12" s="253">
        <f t="shared" si="10"/>
        <v>0.5490196078431373</v>
      </c>
      <c r="AL12" s="253">
        <f t="shared" si="11"/>
        <v>5.4509803921568629</v>
      </c>
      <c r="AM12" s="242">
        <v>1</v>
      </c>
      <c r="AN12" s="253">
        <f t="shared" si="12"/>
        <v>0</v>
      </c>
      <c r="AO12" s="253">
        <f t="shared" si="13"/>
        <v>0</v>
      </c>
      <c r="AP12" s="253">
        <f t="shared" si="14"/>
        <v>0</v>
      </c>
      <c r="AQ12" s="249">
        <f t="shared" si="15"/>
        <v>43799</v>
      </c>
      <c r="AR12" s="242"/>
      <c r="AS12" s="244"/>
    </row>
    <row r="13" spans="1:45" x14ac:dyDescent="0.25">
      <c r="A13" s="17">
        <v>317320</v>
      </c>
      <c r="B13" s="18" t="s">
        <v>555</v>
      </c>
      <c r="C13" s="18" t="s">
        <v>323</v>
      </c>
      <c r="D13" s="58">
        <v>21.229999999999997</v>
      </c>
      <c r="E13" s="57">
        <v>34.5</v>
      </c>
      <c r="F13" s="58">
        <v>69</v>
      </c>
      <c r="G13" s="261"/>
      <c r="H13" s="26"/>
      <c r="I13" s="26"/>
      <c r="J13" s="26"/>
      <c r="K13" s="26"/>
      <c r="L13" s="26"/>
      <c r="M13" s="26">
        <v>1</v>
      </c>
      <c r="N13" s="26">
        <v>3</v>
      </c>
      <c r="O13" s="26"/>
      <c r="P13" s="26"/>
      <c r="Q13" s="26"/>
      <c r="R13" s="26"/>
      <c r="S13" s="26"/>
      <c r="T13" s="260"/>
      <c r="U13" s="256">
        <v>2</v>
      </c>
      <c r="V13" s="256">
        <v>3</v>
      </c>
      <c r="W13" s="260"/>
      <c r="X13" s="242">
        <f t="shared" si="4"/>
        <v>4</v>
      </c>
      <c r="Y13" s="247">
        <f t="shared" si="5"/>
        <v>7.8431372549019607E-2</v>
      </c>
      <c r="Z13" s="247">
        <f t="shared" si="6"/>
        <v>2.3529411764705883</v>
      </c>
      <c r="AA13" s="242">
        <v>1</v>
      </c>
      <c r="AB13" s="242">
        <v>16</v>
      </c>
      <c r="AC13" s="243">
        <f t="shared" si="0"/>
        <v>17</v>
      </c>
      <c r="AD13" s="247">
        <f t="shared" si="1"/>
        <v>216.75</v>
      </c>
      <c r="AE13" s="247">
        <v>14</v>
      </c>
      <c r="AF13" s="247">
        <f t="shared" si="7"/>
        <v>202.75</v>
      </c>
      <c r="AG13" s="247">
        <f t="shared" si="8"/>
        <v>9.4117647058823533</v>
      </c>
      <c r="AH13" s="248">
        <f t="shared" si="2"/>
        <v>43862.75</v>
      </c>
      <c r="AI13" s="249">
        <f t="shared" si="3"/>
        <v>43660</v>
      </c>
      <c r="AJ13" s="249">
        <f t="shared" si="9"/>
        <v>43862.75</v>
      </c>
      <c r="AK13" s="253">
        <f t="shared" si="10"/>
        <v>1.0980392156862746</v>
      </c>
      <c r="AL13" s="253">
        <f t="shared" si="11"/>
        <v>15.901960784313726</v>
      </c>
      <c r="AM13" s="242">
        <v>1</v>
      </c>
      <c r="AN13" s="253">
        <f t="shared" si="12"/>
        <v>0</v>
      </c>
      <c r="AO13" s="253">
        <f t="shared" si="13"/>
        <v>0</v>
      </c>
      <c r="AP13" s="253">
        <f t="shared" si="14"/>
        <v>0</v>
      </c>
      <c r="AQ13" s="249">
        <f t="shared" si="15"/>
        <v>43862.75</v>
      </c>
      <c r="AR13" s="242"/>
      <c r="AS13" s="244"/>
    </row>
    <row r="14" spans="1:45" x14ac:dyDescent="0.25">
      <c r="A14" s="17">
        <v>317324</v>
      </c>
      <c r="B14" s="18" t="s">
        <v>556</v>
      </c>
      <c r="C14" s="18" t="s">
        <v>324</v>
      </c>
      <c r="D14" s="58">
        <v>21.229999999999997</v>
      </c>
      <c r="E14" s="57">
        <v>34.5</v>
      </c>
      <c r="F14" s="58">
        <v>69</v>
      </c>
      <c r="G14" s="261"/>
      <c r="H14" s="26"/>
      <c r="I14" s="26"/>
      <c r="J14" s="26"/>
      <c r="K14" s="26"/>
      <c r="L14" s="26"/>
      <c r="M14" s="26">
        <v>0</v>
      </c>
      <c r="N14" s="26">
        <v>0</v>
      </c>
      <c r="O14" s="26"/>
      <c r="P14" s="26"/>
      <c r="Q14" s="26"/>
      <c r="R14" s="26"/>
      <c r="S14" s="26"/>
      <c r="T14" s="260"/>
      <c r="U14" s="256">
        <v>2</v>
      </c>
      <c r="V14" s="256">
        <v>3</v>
      </c>
      <c r="W14" s="260"/>
      <c r="X14" s="242">
        <f t="shared" si="4"/>
        <v>0</v>
      </c>
      <c r="Y14" s="247">
        <f t="shared" si="5"/>
        <v>0</v>
      </c>
      <c r="Z14" s="247">
        <f t="shared" si="6"/>
        <v>0</v>
      </c>
      <c r="AA14" s="242">
        <v>1</v>
      </c>
      <c r="AB14" s="242">
        <v>0</v>
      </c>
      <c r="AC14" s="243">
        <f t="shared" si="0"/>
        <v>1</v>
      </c>
      <c r="AD14" s="247" t="str">
        <f t="shared" si="1"/>
        <v>Not Sold</v>
      </c>
      <c r="AE14" s="247">
        <v>14</v>
      </c>
      <c r="AF14" s="247" t="str">
        <f t="shared" si="7"/>
        <v>-</v>
      </c>
      <c r="AG14" s="247">
        <f t="shared" si="8"/>
        <v>0</v>
      </c>
      <c r="AH14" s="248" t="str">
        <f t="shared" si="2"/>
        <v>Not Sold</v>
      </c>
      <c r="AI14" s="249">
        <f t="shared" si="3"/>
        <v>43660</v>
      </c>
      <c r="AJ14" s="249">
        <f t="shared" si="9"/>
        <v>43660</v>
      </c>
      <c r="AK14" s="253">
        <f t="shared" si="10"/>
        <v>0</v>
      </c>
      <c r="AL14" s="253">
        <f t="shared" si="11"/>
        <v>1</v>
      </c>
      <c r="AM14" s="242">
        <v>1</v>
      </c>
      <c r="AN14" s="253">
        <f t="shared" si="12"/>
        <v>0</v>
      </c>
      <c r="AO14" s="253">
        <f t="shared" si="13"/>
        <v>0</v>
      </c>
      <c r="AP14" s="253" t="str">
        <f t="shared" si="14"/>
        <v>-</v>
      </c>
      <c r="AQ14" s="249" t="str">
        <f t="shared" si="15"/>
        <v>-</v>
      </c>
      <c r="AR14" s="242"/>
      <c r="AS14" s="244"/>
    </row>
    <row r="15" spans="1:45" x14ac:dyDescent="0.25">
      <c r="A15" s="17">
        <v>317327</v>
      </c>
      <c r="B15" s="18" t="s">
        <v>557</v>
      </c>
      <c r="C15" s="18" t="s">
        <v>325</v>
      </c>
      <c r="D15" s="58">
        <v>21.229999999999997</v>
      </c>
      <c r="E15" s="57">
        <v>34.5</v>
      </c>
      <c r="F15" s="58">
        <v>69</v>
      </c>
      <c r="G15" s="261"/>
      <c r="H15" s="26"/>
      <c r="I15" s="26"/>
      <c r="J15" s="26"/>
      <c r="K15" s="26"/>
      <c r="L15" s="26"/>
      <c r="M15" s="26">
        <v>1</v>
      </c>
      <c r="N15" s="26">
        <v>4</v>
      </c>
      <c r="O15" s="26"/>
      <c r="P15" s="26"/>
      <c r="Q15" s="26"/>
      <c r="R15" s="26"/>
      <c r="S15" s="26"/>
      <c r="T15" s="260"/>
      <c r="U15" s="256">
        <v>2</v>
      </c>
      <c r="V15" s="256">
        <v>3</v>
      </c>
      <c r="W15" s="260"/>
      <c r="X15" s="242">
        <f t="shared" si="4"/>
        <v>5</v>
      </c>
      <c r="Y15" s="247">
        <f t="shared" si="5"/>
        <v>9.8039215686274508E-2</v>
      </c>
      <c r="Z15" s="247">
        <f t="shared" si="6"/>
        <v>2.9411764705882351</v>
      </c>
      <c r="AA15" s="242">
        <v>1</v>
      </c>
      <c r="AB15" s="242">
        <v>12</v>
      </c>
      <c r="AC15" s="243">
        <f t="shared" si="0"/>
        <v>13</v>
      </c>
      <c r="AD15" s="247">
        <f t="shared" si="1"/>
        <v>132.6</v>
      </c>
      <c r="AE15" s="247">
        <v>14</v>
      </c>
      <c r="AF15" s="247">
        <f t="shared" si="7"/>
        <v>118.6</v>
      </c>
      <c r="AG15" s="247">
        <f t="shared" si="8"/>
        <v>11.76470588235294</v>
      </c>
      <c r="AH15" s="248">
        <f t="shared" si="2"/>
        <v>43778.6</v>
      </c>
      <c r="AI15" s="249">
        <f t="shared" si="3"/>
        <v>43660</v>
      </c>
      <c r="AJ15" s="249">
        <f t="shared" si="9"/>
        <v>43778.6</v>
      </c>
      <c r="AK15" s="253">
        <f t="shared" si="10"/>
        <v>1.3725490196078431</v>
      </c>
      <c r="AL15" s="253">
        <f t="shared" si="11"/>
        <v>11.627450980392156</v>
      </c>
      <c r="AM15" s="242">
        <v>1</v>
      </c>
      <c r="AN15" s="253">
        <f t="shared" si="12"/>
        <v>0</v>
      </c>
      <c r="AO15" s="253">
        <f t="shared" si="13"/>
        <v>0</v>
      </c>
      <c r="AP15" s="253">
        <f t="shared" si="14"/>
        <v>0</v>
      </c>
      <c r="AQ15" s="249">
        <f t="shared" si="15"/>
        <v>43778.6</v>
      </c>
      <c r="AR15" s="242"/>
      <c r="AS15" s="244"/>
    </row>
    <row r="16" spans="1:45" x14ac:dyDescent="0.25">
      <c r="A16" s="17">
        <v>317333</v>
      </c>
      <c r="B16" s="18" t="s">
        <v>558</v>
      </c>
      <c r="C16" s="18" t="s">
        <v>326</v>
      </c>
      <c r="D16" s="58">
        <v>22.39</v>
      </c>
      <c r="E16" s="57">
        <v>34.5</v>
      </c>
      <c r="F16" s="58">
        <v>69</v>
      </c>
      <c r="G16" s="261"/>
      <c r="H16" s="26"/>
      <c r="I16" s="26"/>
      <c r="J16" s="26"/>
      <c r="K16" s="26"/>
      <c r="L16" s="26"/>
      <c r="M16" s="26">
        <v>0</v>
      </c>
      <c r="N16" s="26">
        <v>0</v>
      </c>
      <c r="O16" s="26"/>
      <c r="P16" s="26"/>
      <c r="Q16" s="26"/>
      <c r="R16" s="26"/>
      <c r="S16" s="26"/>
      <c r="T16" s="260"/>
      <c r="U16" s="256">
        <v>2</v>
      </c>
      <c r="V16" s="256">
        <v>3</v>
      </c>
      <c r="W16" s="260"/>
      <c r="X16" s="242">
        <f t="shared" si="4"/>
        <v>0</v>
      </c>
      <c r="Y16" s="247">
        <f t="shared" si="5"/>
        <v>0</v>
      </c>
      <c r="Z16" s="247">
        <f t="shared" si="6"/>
        <v>0</v>
      </c>
      <c r="AA16" s="242">
        <v>1</v>
      </c>
      <c r="AB16" s="242">
        <v>5</v>
      </c>
      <c r="AC16" s="243">
        <f t="shared" si="0"/>
        <v>6</v>
      </c>
      <c r="AD16" s="247" t="str">
        <f t="shared" si="1"/>
        <v>Not Sold</v>
      </c>
      <c r="AE16" s="247">
        <v>14</v>
      </c>
      <c r="AF16" s="247" t="str">
        <f t="shared" si="7"/>
        <v>-</v>
      </c>
      <c r="AG16" s="247">
        <f t="shared" si="8"/>
        <v>0</v>
      </c>
      <c r="AH16" s="248" t="str">
        <f t="shared" si="2"/>
        <v>Not Sold</v>
      </c>
      <c r="AI16" s="249">
        <f t="shared" si="3"/>
        <v>43660</v>
      </c>
      <c r="AJ16" s="249">
        <f t="shared" si="9"/>
        <v>43660</v>
      </c>
      <c r="AK16" s="253">
        <f t="shared" si="10"/>
        <v>0</v>
      </c>
      <c r="AL16" s="253">
        <f t="shared" si="11"/>
        <v>6</v>
      </c>
      <c r="AM16" s="242">
        <v>1</v>
      </c>
      <c r="AN16" s="253">
        <f t="shared" si="12"/>
        <v>0</v>
      </c>
      <c r="AO16" s="253">
        <f t="shared" si="13"/>
        <v>0</v>
      </c>
      <c r="AP16" s="253" t="str">
        <f t="shared" si="14"/>
        <v>-</v>
      </c>
      <c r="AQ16" s="249" t="str">
        <f t="shared" si="15"/>
        <v>-</v>
      </c>
      <c r="AR16" s="242"/>
      <c r="AS16" s="244"/>
    </row>
    <row r="17" spans="1:45" x14ac:dyDescent="0.25">
      <c r="A17" s="17">
        <v>317335</v>
      </c>
      <c r="B17" s="18" t="s">
        <v>559</v>
      </c>
      <c r="C17" s="18" t="s">
        <v>327</v>
      </c>
      <c r="D17" s="58">
        <v>22.39</v>
      </c>
      <c r="E17" s="57">
        <v>34.5</v>
      </c>
      <c r="F17" s="58">
        <v>69</v>
      </c>
      <c r="G17" s="261"/>
      <c r="H17" s="26"/>
      <c r="I17" s="26"/>
      <c r="J17" s="26"/>
      <c r="K17" s="26"/>
      <c r="L17" s="26"/>
      <c r="M17" s="26">
        <v>0</v>
      </c>
      <c r="N17" s="26">
        <v>0</v>
      </c>
      <c r="O17" s="26"/>
      <c r="P17" s="26"/>
      <c r="Q17" s="26"/>
      <c r="R17" s="26"/>
      <c r="S17" s="26"/>
      <c r="T17" s="260"/>
      <c r="U17" s="256">
        <v>2</v>
      </c>
      <c r="V17" s="256">
        <v>3</v>
      </c>
      <c r="W17" s="260"/>
      <c r="X17" s="242">
        <f t="shared" si="4"/>
        <v>0</v>
      </c>
      <c r="Y17" s="247">
        <f t="shared" si="5"/>
        <v>0</v>
      </c>
      <c r="Z17" s="247">
        <f t="shared" si="6"/>
        <v>0</v>
      </c>
      <c r="AA17" s="242">
        <v>1</v>
      </c>
      <c r="AB17" s="242">
        <v>18</v>
      </c>
      <c r="AC17" s="243">
        <f t="shared" si="0"/>
        <v>19</v>
      </c>
      <c r="AD17" s="247" t="str">
        <f t="shared" si="1"/>
        <v>Not Sold</v>
      </c>
      <c r="AE17" s="247">
        <v>14</v>
      </c>
      <c r="AF17" s="247" t="str">
        <f t="shared" si="7"/>
        <v>-</v>
      </c>
      <c r="AG17" s="247">
        <f t="shared" si="8"/>
        <v>0</v>
      </c>
      <c r="AH17" s="248" t="str">
        <f t="shared" si="2"/>
        <v>Not Sold</v>
      </c>
      <c r="AI17" s="249">
        <f t="shared" si="3"/>
        <v>43660</v>
      </c>
      <c r="AJ17" s="249">
        <f t="shared" si="9"/>
        <v>43660</v>
      </c>
      <c r="AK17" s="253">
        <f t="shared" si="10"/>
        <v>0</v>
      </c>
      <c r="AL17" s="253">
        <f t="shared" si="11"/>
        <v>19</v>
      </c>
      <c r="AM17" s="242">
        <v>1</v>
      </c>
      <c r="AN17" s="253">
        <f t="shared" si="12"/>
        <v>0</v>
      </c>
      <c r="AO17" s="253">
        <f t="shared" si="13"/>
        <v>0</v>
      </c>
      <c r="AP17" s="253" t="str">
        <f t="shared" si="14"/>
        <v>-</v>
      </c>
      <c r="AQ17" s="249" t="str">
        <f t="shared" si="15"/>
        <v>-</v>
      </c>
      <c r="AR17" s="242"/>
      <c r="AS17" s="244"/>
    </row>
    <row r="18" spans="1:45" x14ac:dyDescent="0.25">
      <c r="A18" s="17">
        <v>317336</v>
      </c>
      <c r="B18" s="18" t="s">
        <v>560</v>
      </c>
      <c r="C18" s="18" t="s">
        <v>328</v>
      </c>
      <c r="D18" s="58">
        <v>22.39</v>
      </c>
      <c r="E18" s="57">
        <v>34.5</v>
      </c>
      <c r="F18" s="58">
        <v>69</v>
      </c>
      <c r="G18" s="261"/>
      <c r="H18" s="26"/>
      <c r="I18" s="26"/>
      <c r="J18" s="26"/>
      <c r="K18" s="26"/>
      <c r="L18" s="26"/>
      <c r="M18" s="26">
        <v>0</v>
      </c>
      <c r="N18" s="26">
        <v>1</v>
      </c>
      <c r="O18" s="26"/>
      <c r="P18" s="26"/>
      <c r="Q18" s="26"/>
      <c r="R18" s="26"/>
      <c r="S18" s="26"/>
      <c r="T18" s="260"/>
      <c r="U18" s="256">
        <v>2</v>
      </c>
      <c r="V18" s="256">
        <v>3</v>
      </c>
      <c r="W18" s="260"/>
      <c r="X18" s="242">
        <f t="shared" si="4"/>
        <v>1</v>
      </c>
      <c r="Y18" s="247">
        <f t="shared" si="5"/>
        <v>1.9607843137254902E-2</v>
      </c>
      <c r="Z18" s="247">
        <f t="shared" si="6"/>
        <v>0.58823529411764708</v>
      </c>
      <c r="AA18" s="242">
        <v>1</v>
      </c>
      <c r="AB18" s="242">
        <v>7</v>
      </c>
      <c r="AC18" s="243">
        <f t="shared" si="0"/>
        <v>8</v>
      </c>
      <c r="AD18" s="247">
        <f t="shared" si="1"/>
        <v>408</v>
      </c>
      <c r="AE18" s="247">
        <v>14</v>
      </c>
      <c r="AF18" s="247">
        <f t="shared" si="7"/>
        <v>394</v>
      </c>
      <c r="AG18" s="247">
        <f t="shared" si="8"/>
        <v>2.3529411764705883</v>
      </c>
      <c r="AH18" s="248">
        <f t="shared" si="2"/>
        <v>44054</v>
      </c>
      <c r="AI18" s="249">
        <f t="shared" si="3"/>
        <v>43660</v>
      </c>
      <c r="AJ18" s="249">
        <f t="shared" si="9"/>
        <v>44054</v>
      </c>
      <c r="AK18" s="253">
        <f t="shared" si="10"/>
        <v>0.27450980392156865</v>
      </c>
      <c r="AL18" s="253">
        <f t="shared" si="11"/>
        <v>7.7254901960784315</v>
      </c>
      <c r="AM18" s="242">
        <v>1</v>
      </c>
      <c r="AN18" s="253">
        <f t="shared" si="12"/>
        <v>0</v>
      </c>
      <c r="AO18" s="253">
        <f t="shared" si="13"/>
        <v>0</v>
      </c>
      <c r="AP18" s="253">
        <f t="shared" si="14"/>
        <v>0</v>
      </c>
      <c r="AQ18" s="249">
        <f t="shared" si="15"/>
        <v>44054</v>
      </c>
      <c r="AR18" s="242"/>
      <c r="AS18" s="244"/>
    </row>
    <row r="19" spans="1:45" x14ac:dyDescent="0.25">
      <c r="A19" s="17">
        <v>317339</v>
      </c>
      <c r="B19" s="18" t="s">
        <v>561</v>
      </c>
      <c r="C19" s="18" t="s">
        <v>329</v>
      </c>
      <c r="D19" s="58">
        <v>22.39</v>
      </c>
      <c r="E19" s="57">
        <v>34.5</v>
      </c>
      <c r="F19" s="58">
        <v>69</v>
      </c>
      <c r="G19" s="261"/>
      <c r="H19" s="26"/>
      <c r="I19" s="26"/>
      <c r="J19" s="26"/>
      <c r="K19" s="26"/>
      <c r="L19" s="26"/>
      <c r="M19" s="26">
        <v>0</v>
      </c>
      <c r="N19" s="26">
        <v>3</v>
      </c>
      <c r="O19" s="26"/>
      <c r="P19" s="26"/>
      <c r="Q19" s="26"/>
      <c r="R19" s="26"/>
      <c r="S19" s="26"/>
      <c r="T19" s="260"/>
      <c r="U19" s="256">
        <v>2</v>
      </c>
      <c r="V19" s="256">
        <v>3</v>
      </c>
      <c r="W19" s="260"/>
      <c r="X19" s="242">
        <f t="shared" si="4"/>
        <v>3</v>
      </c>
      <c r="Y19" s="247">
        <f t="shared" si="5"/>
        <v>5.8823529411764705E-2</v>
      </c>
      <c r="Z19" s="247">
        <f t="shared" si="6"/>
        <v>1.7647058823529411</v>
      </c>
      <c r="AA19" s="242">
        <v>1</v>
      </c>
      <c r="AB19" s="242">
        <v>10</v>
      </c>
      <c r="AC19" s="243">
        <f t="shared" si="0"/>
        <v>11</v>
      </c>
      <c r="AD19" s="247">
        <f t="shared" si="1"/>
        <v>187</v>
      </c>
      <c r="AE19" s="247">
        <v>14</v>
      </c>
      <c r="AF19" s="247">
        <f t="shared" si="7"/>
        <v>173</v>
      </c>
      <c r="AG19" s="247">
        <f t="shared" si="8"/>
        <v>7.0588235294117645</v>
      </c>
      <c r="AH19" s="248">
        <f t="shared" si="2"/>
        <v>43833</v>
      </c>
      <c r="AI19" s="249">
        <f t="shared" si="3"/>
        <v>43660</v>
      </c>
      <c r="AJ19" s="249">
        <f t="shared" si="9"/>
        <v>43833</v>
      </c>
      <c r="AK19" s="253">
        <f t="shared" si="10"/>
        <v>0.82352941176470584</v>
      </c>
      <c r="AL19" s="253">
        <f t="shared" si="11"/>
        <v>10.176470588235293</v>
      </c>
      <c r="AM19" s="242">
        <v>1</v>
      </c>
      <c r="AN19" s="253">
        <f t="shared" si="12"/>
        <v>0</v>
      </c>
      <c r="AO19" s="253">
        <f t="shared" si="13"/>
        <v>0</v>
      </c>
      <c r="AP19" s="253">
        <f t="shared" si="14"/>
        <v>0</v>
      </c>
      <c r="AQ19" s="249">
        <f t="shared" si="15"/>
        <v>43833</v>
      </c>
      <c r="AR19" s="242"/>
      <c r="AS19" s="244"/>
    </row>
    <row r="20" spans="1:45" x14ac:dyDescent="0.25">
      <c r="A20" s="17">
        <v>317343</v>
      </c>
      <c r="B20" s="18" t="s">
        <v>562</v>
      </c>
      <c r="C20" s="18" t="s">
        <v>330</v>
      </c>
      <c r="D20" s="58">
        <v>22.39</v>
      </c>
      <c r="E20" s="57">
        <v>34.5</v>
      </c>
      <c r="F20" s="58">
        <v>69</v>
      </c>
      <c r="G20" s="261"/>
      <c r="H20" s="26"/>
      <c r="I20" s="26"/>
      <c r="J20" s="26"/>
      <c r="K20" s="26"/>
      <c r="L20" s="26"/>
      <c r="M20" s="26">
        <v>0</v>
      </c>
      <c r="N20" s="26">
        <v>1</v>
      </c>
      <c r="O20" s="26"/>
      <c r="P20" s="26"/>
      <c r="Q20" s="26"/>
      <c r="R20" s="26"/>
      <c r="S20" s="26"/>
      <c r="T20" s="260"/>
      <c r="U20" s="256">
        <v>2</v>
      </c>
      <c r="V20" s="256">
        <v>3</v>
      </c>
      <c r="W20" s="260"/>
      <c r="X20" s="242">
        <f t="shared" si="4"/>
        <v>1</v>
      </c>
      <c r="Y20" s="247">
        <f t="shared" si="5"/>
        <v>1.9607843137254902E-2</v>
      </c>
      <c r="Z20" s="247">
        <f t="shared" si="6"/>
        <v>0.58823529411764708</v>
      </c>
      <c r="AA20" s="242">
        <v>1</v>
      </c>
      <c r="AB20" s="242">
        <v>25</v>
      </c>
      <c r="AC20" s="243">
        <f t="shared" si="0"/>
        <v>26</v>
      </c>
      <c r="AD20" s="247">
        <f t="shared" si="1"/>
        <v>1326</v>
      </c>
      <c r="AE20" s="247">
        <v>14</v>
      </c>
      <c r="AF20" s="247">
        <f t="shared" si="7"/>
        <v>1312</v>
      </c>
      <c r="AG20" s="247">
        <f t="shared" si="8"/>
        <v>2.3529411764705883</v>
      </c>
      <c r="AH20" s="248">
        <f t="shared" si="2"/>
        <v>44972</v>
      </c>
      <c r="AI20" s="249">
        <f t="shared" si="3"/>
        <v>43660</v>
      </c>
      <c r="AJ20" s="249">
        <f t="shared" si="9"/>
        <v>44972</v>
      </c>
      <c r="AK20" s="253">
        <f t="shared" si="10"/>
        <v>0.27450980392156865</v>
      </c>
      <c r="AL20" s="253">
        <f t="shared" si="11"/>
        <v>25.725490196078432</v>
      </c>
      <c r="AM20" s="242">
        <v>1</v>
      </c>
      <c r="AN20" s="253">
        <f t="shared" si="12"/>
        <v>0</v>
      </c>
      <c r="AO20" s="253">
        <f t="shared" si="13"/>
        <v>0</v>
      </c>
      <c r="AP20" s="253">
        <f t="shared" si="14"/>
        <v>0</v>
      </c>
      <c r="AQ20" s="249">
        <f t="shared" si="15"/>
        <v>44972</v>
      </c>
      <c r="AR20" s="242"/>
      <c r="AS20" s="244"/>
    </row>
    <row r="21" spans="1:45" x14ac:dyDescent="0.25">
      <c r="A21" s="17">
        <v>317345</v>
      </c>
      <c r="B21" s="18" t="s">
        <v>563</v>
      </c>
      <c r="C21" s="18" t="s">
        <v>331</v>
      </c>
      <c r="D21" s="58">
        <v>22.39</v>
      </c>
      <c r="E21" s="57">
        <v>34.5</v>
      </c>
      <c r="F21" s="58">
        <v>69</v>
      </c>
      <c r="G21" s="261"/>
      <c r="H21" s="26"/>
      <c r="I21" s="26"/>
      <c r="J21" s="26"/>
      <c r="K21" s="26"/>
      <c r="L21" s="26"/>
      <c r="M21" s="26">
        <v>1</v>
      </c>
      <c r="N21" s="26">
        <v>1</v>
      </c>
      <c r="O21" s="26"/>
      <c r="P21" s="26"/>
      <c r="Q21" s="26"/>
      <c r="R21" s="26"/>
      <c r="S21" s="26"/>
      <c r="T21" s="260"/>
      <c r="U21" s="256">
        <v>2</v>
      </c>
      <c r="V21" s="256">
        <v>3</v>
      </c>
      <c r="W21" s="260"/>
      <c r="X21" s="242">
        <f t="shared" si="4"/>
        <v>2</v>
      </c>
      <c r="Y21" s="247">
        <f t="shared" si="5"/>
        <v>3.9215686274509803E-2</v>
      </c>
      <c r="Z21" s="247">
        <f t="shared" si="6"/>
        <v>1.1764705882352942</v>
      </c>
      <c r="AA21" s="242">
        <v>1</v>
      </c>
      <c r="AB21" s="242">
        <v>19</v>
      </c>
      <c r="AC21" s="243">
        <f t="shared" si="0"/>
        <v>20</v>
      </c>
      <c r="AD21" s="247">
        <f t="shared" si="1"/>
        <v>510</v>
      </c>
      <c r="AE21" s="247">
        <v>14</v>
      </c>
      <c r="AF21" s="247">
        <f t="shared" si="7"/>
        <v>496</v>
      </c>
      <c r="AG21" s="247">
        <f t="shared" si="8"/>
        <v>4.7058823529411766</v>
      </c>
      <c r="AH21" s="248">
        <f t="shared" si="2"/>
        <v>44156</v>
      </c>
      <c r="AI21" s="249">
        <f t="shared" si="3"/>
        <v>43660</v>
      </c>
      <c r="AJ21" s="249">
        <f t="shared" si="9"/>
        <v>44156</v>
      </c>
      <c r="AK21" s="253">
        <f t="shared" si="10"/>
        <v>0.5490196078431373</v>
      </c>
      <c r="AL21" s="253">
        <f t="shared" si="11"/>
        <v>19.450980392156861</v>
      </c>
      <c r="AM21" s="242">
        <v>1</v>
      </c>
      <c r="AN21" s="253">
        <f t="shared" si="12"/>
        <v>0</v>
      </c>
      <c r="AO21" s="253">
        <f t="shared" si="13"/>
        <v>0</v>
      </c>
      <c r="AP21" s="253">
        <f t="shared" si="14"/>
        <v>0</v>
      </c>
      <c r="AQ21" s="249">
        <f t="shared" si="15"/>
        <v>44156</v>
      </c>
      <c r="AR21" s="242"/>
      <c r="AS21" s="244"/>
    </row>
    <row r="22" spans="1:45" x14ac:dyDescent="0.25">
      <c r="A22" s="17">
        <v>663479</v>
      </c>
      <c r="B22" s="18" t="s">
        <v>564</v>
      </c>
      <c r="C22" s="18" t="s">
        <v>332</v>
      </c>
      <c r="D22" s="58">
        <v>102.13</v>
      </c>
      <c r="E22" s="57">
        <v>155</v>
      </c>
      <c r="F22" s="58">
        <v>309</v>
      </c>
      <c r="G22" s="261"/>
      <c r="H22" s="26"/>
      <c r="I22" s="26"/>
      <c r="J22" s="26"/>
      <c r="K22" s="26"/>
      <c r="L22" s="26"/>
      <c r="M22" s="26">
        <v>0</v>
      </c>
      <c r="N22" s="26">
        <v>0</v>
      </c>
      <c r="O22" s="26"/>
      <c r="P22" s="26"/>
      <c r="Q22" s="26"/>
      <c r="R22" s="26"/>
      <c r="S22" s="26"/>
      <c r="T22" s="260"/>
      <c r="U22" s="256">
        <v>2</v>
      </c>
      <c r="V22" s="256">
        <v>3</v>
      </c>
      <c r="W22" s="260"/>
      <c r="X22" s="242">
        <f t="shared" si="4"/>
        <v>0</v>
      </c>
      <c r="Y22" s="247">
        <f t="shared" si="5"/>
        <v>0</v>
      </c>
      <c r="Z22" s="247">
        <f t="shared" si="6"/>
        <v>0</v>
      </c>
      <c r="AA22" s="242">
        <v>1</v>
      </c>
      <c r="AB22" s="242">
        <v>0</v>
      </c>
      <c r="AC22" s="243">
        <f t="shared" si="0"/>
        <v>1</v>
      </c>
      <c r="AD22" s="247" t="str">
        <f t="shared" si="1"/>
        <v>Not Sold</v>
      </c>
      <c r="AE22" s="247">
        <v>14</v>
      </c>
      <c r="AF22" s="247" t="str">
        <f t="shared" si="7"/>
        <v>-</v>
      </c>
      <c r="AG22" s="247">
        <f t="shared" si="8"/>
        <v>0</v>
      </c>
      <c r="AH22" s="248" t="str">
        <f t="shared" si="2"/>
        <v>Not Sold</v>
      </c>
      <c r="AI22" s="249">
        <f t="shared" si="3"/>
        <v>43660</v>
      </c>
      <c r="AJ22" s="249">
        <f t="shared" si="9"/>
        <v>43660</v>
      </c>
      <c r="AK22" s="253">
        <f t="shared" si="10"/>
        <v>0</v>
      </c>
      <c r="AL22" s="253">
        <f t="shared" si="11"/>
        <v>1</v>
      </c>
      <c r="AM22" s="242">
        <v>1</v>
      </c>
      <c r="AN22" s="253">
        <f t="shared" si="12"/>
        <v>0</v>
      </c>
      <c r="AO22" s="253">
        <f t="shared" si="13"/>
        <v>0</v>
      </c>
      <c r="AP22" s="253" t="str">
        <f t="shared" si="14"/>
        <v>-</v>
      </c>
      <c r="AQ22" s="249" t="str">
        <f t="shared" si="15"/>
        <v>-</v>
      </c>
      <c r="AR22" s="242"/>
      <c r="AS22" s="244"/>
    </row>
    <row r="23" spans="1:45" x14ac:dyDescent="0.25">
      <c r="A23" s="17">
        <v>663480</v>
      </c>
      <c r="B23" s="18" t="s">
        <v>565</v>
      </c>
      <c r="C23" s="18" t="s">
        <v>333</v>
      </c>
      <c r="D23" s="58">
        <v>18.130000000000013</v>
      </c>
      <c r="E23" s="57">
        <v>54.5</v>
      </c>
      <c r="F23" s="58">
        <v>109</v>
      </c>
      <c r="G23" s="261"/>
      <c r="H23" s="26"/>
      <c r="I23" s="26"/>
      <c r="J23" s="26"/>
      <c r="K23" s="26"/>
      <c r="L23" s="26"/>
      <c r="M23" s="26">
        <v>0</v>
      </c>
      <c r="N23" s="26">
        <v>0</v>
      </c>
      <c r="O23" s="26"/>
      <c r="P23" s="26"/>
      <c r="Q23" s="26"/>
      <c r="R23" s="26"/>
      <c r="S23" s="26"/>
      <c r="T23" s="260"/>
      <c r="U23" s="256">
        <v>2</v>
      </c>
      <c r="V23" s="256">
        <v>3</v>
      </c>
      <c r="W23" s="260"/>
      <c r="X23" s="242">
        <f t="shared" si="4"/>
        <v>0</v>
      </c>
      <c r="Y23" s="247">
        <f t="shared" si="5"/>
        <v>0</v>
      </c>
      <c r="Z23" s="247">
        <f t="shared" si="6"/>
        <v>0</v>
      </c>
      <c r="AA23" s="242">
        <v>1</v>
      </c>
      <c r="AB23" s="242">
        <v>0</v>
      </c>
      <c r="AC23" s="243">
        <f t="shared" si="0"/>
        <v>1</v>
      </c>
      <c r="AD23" s="247" t="str">
        <f t="shared" si="1"/>
        <v>Not Sold</v>
      </c>
      <c r="AE23" s="247">
        <v>14</v>
      </c>
      <c r="AF23" s="247" t="str">
        <f t="shared" si="7"/>
        <v>-</v>
      </c>
      <c r="AG23" s="247">
        <f t="shared" si="8"/>
        <v>0</v>
      </c>
      <c r="AH23" s="248" t="str">
        <f t="shared" si="2"/>
        <v>Not Sold</v>
      </c>
      <c r="AI23" s="249">
        <f t="shared" si="3"/>
        <v>43660</v>
      </c>
      <c r="AJ23" s="249">
        <f t="shared" si="9"/>
        <v>43660</v>
      </c>
      <c r="AK23" s="253">
        <f t="shared" si="10"/>
        <v>0</v>
      </c>
      <c r="AL23" s="253">
        <f t="shared" si="11"/>
        <v>1</v>
      </c>
      <c r="AM23" s="242">
        <v>1</v>
      </c>
      <c r="AN23" s="253">
        <f t="shared" si="12"/>
        <v>0</v>
      </c>
      <c r="AO23" s="253">
        <f t="shared" si="13"/>
        <v>0</v>
      </c>
      <c r="AP23" s="253" t="str">
        <f t="shared" si="14"/>
        <v>-</v>
      </c>
      <c r="AQ23" s="249" t="str">
        <f t="shared" si="15"/>
        <v>-</v>
      </c>
      <c r="AR23" s="242"/>
      <c r="AS23" s="244"/>
    </row>
    <row r="24" spans="1:45" x14ac:dyDescent="0.25">
      <c r="A24" s="17">
        <v>663481</v>
      </c>
      <c r="B24" s="18" t="s">
        <v>566</v>
      </c>
      <c r="C24" s="18" t="s">
        <v>334</v>
      </c>
      <c r="D24" s="58">
        <v>18.13</v>
      </c>
      <c r="E24" s="57">
        <v>54.5</v>
      </c>
      <c r="F24" s="58">
        <v>109</v>
      </c>
      <c r="G24" s="261"/>
      <c r="H24" s="26"/>
      <c r="I24" s="26"/>
      <c r="J24" s="26"/>
      <c r="K24" s="26"/>
      <c r="L24" s="26"/>
      <c r="M24" s="26">
        <v>0</v>
      </c>
      <c r="N24" s="26">
        <v>0</v>
      </c>
      <c r="O24" s="26"/>
      <c r="P24" s="26"/>
      <c r="Q24" s="26"/>
      <c r="R24" s="26"/>
      <c r="S24" s="26"/>
      <c r="T24" s="260"/>
      <c r="U24" s="256">
        <v>2</v>
      </c>
      <c r="V24" s="256">
        <v>3</v>
      </c>
      <c r="W24" s="260"/>
      <c r="X24" s="242">
        <f t="shared" si="4"/>
        <v>0</v>
      </c>
      <c r="Y24" s="247">
        <f t="shared" si="5"/>
        <v>0</v>
      </c>
      <c r="Z24" s="247">
        <f t="shared" si="6"/>
        <v>0</v>
      </c>
      <c r="AA24" s="242">
        <v>1</v>
      </c>
      <c r="AB24" s="242">
        <v>0</v>
      </c>
      <c r="AC24" s="243">
        <f t="shared" si="0"/>
        <v>1</v>
      </c>
      <c r="AD24" s="247" t="str">
        <f t="shared" si="1"/>
        <v>Not Sold</v>
      </c>
      <c r="AE24" s="247">
        <v>14</v>
      </c>
      <c r="AF24" s="247" t="str">
        <f t="shared" si="7"/>
        <v>-</v>
      </c>
      <c r="AG24" s="247">
        <f t="shared" si="8"/>
        <v>0</v>
      </c>
      <c r="AH24" s="248" t="str">
        <f t="shared" si="2"/>
        <v>Not Sold</v>
      </c>
      <c r="AI24" s="249">
        <f t="shared" si="3"/>
        <v>43660</v>
      </c>
      <c r="AJ24" s="249">
        <f t="shared" si="9"/>
        <v>43660</v>
      </c>
      <c r="AK24" s="253">
        <f t="shared" si="10"/>
        <v>0</v>
      </c>
      <c r="AL24" s="253">
        <f t="shared" si="11"/>
        <v>1</v>
      </c>
      <c r="AM24" s="242">
        <v>1</v>
      </c>
      <c r="AN24" s="253">
        <f t="shared" si="12"/>
        <v>0</v>
      </c>
      <c r="AO24" s="253">
        <f t="shared" si="13"/>
        <v>0</v>
      </c>
      <c r="AP24" s="253" t="str">
        <f t="shared" si="14"/>
        <v>-</v>
      </c>
      <c r="AQ24" s="249" t="str">
        <f t="shared" si="15"/>
        <v>-</v>
      </c>
      <c r="AR24" s="242"/>
      <c r="AS24" s="244"/>
    </row>
    <row r="25" spans="1:45" x14ac:dyDescent="0.25">
      <c r="A25" s="17">
        <v>663501</v>
      </c>
      <c r="B25" s="18" t="s">
        <v>567</v>
      </c>
      <c r="C25" s="18" t="s">
        <v>335</v>
      </c>
      <c r="D25" s="58">
        <v>66.22</v>
      </c>
      <c r="E25" s="57">
        <v>119.5</v>
      </c>
      <c r="F25" s="58">
        <v>239</v>
      </c>
      <c r="G25" s="261"/>
      <c r="H25" s="26"/>
      <c r="I25" s="26"/>
      <c r="J25" s="26"/>
      <c r="K25" s="26"/>
      <c r="L25" s="26"/>
      <c r="M25" s="26">
        <v>0</v>
      </c>
      <c r="N25" s="26">
        <v>0</v>
      </c>
      <c r="O25" s="26"/>
      <c r="P25" s="26"/>
      <c r="Q25" s="26"/>
      <c r="R25" s="26"/>
      <c r="S25" s="26"/>
      <c r="T25" s="260"/>
      <c r="U25" s="256">
        <v>2</v>
      </c>
      <c r="V25" s="256">
        <v>3</v>
      </c>
      <c r="W25" s="260"/>
      <c r="X25" s="242">
        <f t="shared" si="4"/>
        <v>0</v>
      </c>
      <c r="Y25" s="247">
        <f t="shared" si="5"/>
        <v>0</v>
      </c>
      <c r="Z25" s="247">
        <f t="shared" si="6"/>
        <v>0</v>
      </c>
      <c r="AA25" s="242">
        <v>1</v>
      </c>
      <c r="AB25" s="242">
        <v>0</v>
      </c>
      <c r="AC25" s="243">
        <f t="shared" si="0"/>
        <v>1</v>
      </c>
      <c r="AD25" s="247" t="str">
        <f>IFERROR(AC25/Y25,"Not Sold")</f>
        <v>Not Sold</v>
      </c>
      <c r="AE25" s="247">
        <v>14</v>
      </c>
      <c r="AF25" s="247" t="str">
        <f t="shared" si="7"/>
        <v>-</v>
      </c>
      <c r="AG25" s="247">
        <f t="shared" si="8"/>
        <v>0</v>
      </c>
      <c r="AH25" s="248" t="str">
        <f t="shared" si="2"/>
        <v>Not Sold</v>
      </c>
      <c r="AI25" s="249">
        <f t="shared" si="3"/>
        <v>43660</v>
      </c>
      <c r="AJ25" s="249">
        <f t="shared" si="9"/>
        <v>43660</v>
      </c>
      <c r="AK25" s="253">
        <f t="shared" si="10"/>
        <v>0</v>
      </c>
      <c r="AL25" s="253">
        <f t="shared" si="11"/>
        <v>1</v>
      </c>
      <c r="AM25" s="242">
        <v>1</v>
      </c>
      <c r="AN25" s="253">
        <f t="shared" si="12"/>
        <v>0</v>
      </c>
      <c r="AO25" s="253">
        <f t="shared" si="13"/>
        <v>0</v>
      </c>
      <c r="AP25" s="253" t="str">
        <f t="shared" si="14"/>
        <v>-</v>
      </c>
      <c r="AQ25" s="249" t="str">
        <f t="shared" si="15"/>
        <v>-</v>
      </c>
      <c r="AR25" s="242"/>
      <c r="AS25" s="244"/>
    </row>
    <row r="26" spans="1:45" x14ac:dyDescent="0.25">
      <c r="A26" s="17">
        <v>665858</v>
      </c>
      <c r="B26" s="18" t="s">
        <v>568</v>
      </c>
      <c r="C26" s="18" t="s">
        <v>336</v>
      </c>
      <c r="D26" s="58">
        <v>66.220000000000013</v>
      </c>
      <c r="E26" s="57">
        <v>119.5</v>
      </c>
      <c r="F26" s="58">
        <v>239</v>
      </c>
      <c r="G26" s="261"/>
      <c r="H26" s="26"/>
      <c r="I26" s="26"/>
      <c r="J26" s="26"/>
      <c r="K26" s="26"/>
      <c r="L26" s="26"/>
      <c r="M26" s="26">
        <v>0</v>
      </c>
      <c r="N26" s="26">
        <v>0</v>
      </c>
      <c r="O26" s="26"/>
      <c r="P26" s="26"/>
      <c r="Q26" s="26"/>
      <c r="R26" s="26"/>
      <c r="S26" s="26"/>
      <c r="T26" s="260"/>
      <c r="U26" s="256">
        <v>2</v>
      </c>
      <c r="V26" s="256">
        <v>3</v>
      </c>
      <c r="W26" s="260"/>
      <c r="X26" s="242">
        <f t="shared" si="4"/>
        <v>0</v>
      </c>
      <c r="Y26" s="247">
        <f t="shared" si="5"/>
        <v>0</v>
      </c>
      <c r="Z26" s="247">
        <f t="shared" si="6"/>
        <v>0</v>
      </c>
      <c r="AA26" s="242">
        <v>1</v>
      </c>
      <c r="AB26" s="242">
        <v>0</v>
      </c>
      <c r="AC26" s="243">
        <f t="shared" si="0"/>
        <v>1</v>
      </c>
      <c r="AD26" s="247" t="str">
        <f t="shared" ref="AD26:AD89" si="16">IFERROR(AC26/Y26,"Not Sold")</f>
        <v>Not Sold</v>
      </c>
      <c r="AE26" s="247">
        <v>14</v>
      </c>
      <c r="AF26" s="247" t="str">
        <f t="shared" si="7"/>
        <v>-</v>
      </c>
      <c r="AG26" s="247">
        <f t="shared" si="8"/>
        <v>0</v>
      </c>
      <c r="AH26" s="248" t="str">
        <f t="shared" si="2"/>
        <v>Not Sold</v>
      </c>
      <c r="AI26" s="249">
        <f t="shared" si="3"/>
        <v>43660</v>
      </c>
      <c r="AJ26" s="249">
        <f t="shared" si="9"/>
        <v>43660</v>
      </c>
      <c r="AK26" s="253">
        <f t="shared" si="10"/>
        <v>0</v>
      </c>
      <c r="AL26" s="253">
        <f t="shared" si="11"/>
        <v>1</v>
      </c>
      <c r="AM26" s="242">
        <v>1</v>
      </c>
      <c r="AN26" s="253">
        <f t="shared" si="12"/>
        <v>0</v>
      </c>
      <c r="AO26" s="253">
        <f t="shared" si="13"/>
        <v>0</v>
      </c>
      <c r="AP26" s="253" t="str">
        <f t="shared" si="14"/>
        <v>-</v>
      </c>
      <c r="AQ26" s="249" t="str">
        <f t="shared" si="15"/>
        <v>-</v>
      </c>
      <c r="AR26" s="242"/>
      <c r="AS26" s="244"/>
    </row>
    <row r="27" spans="1:45" x14ac:dyDescent="0.25">
      <c r="A27" s="17">
        <v>665859</v>
      </c>
      <c r="B27" s="18" t="s">
        <v>569</v>
      </c>
      <c r="C27" s="18" t="s">
        <v>337</v>
      </c>
      <c r="D27" s="58">
        <v>30.820000000000391</v>
      </c>
      <c r="E27" s="57">
        <v>74.5</v>
      </c>
      <c r="F27" s="58">
        <v>149</v>
      </c>
      <c r="G27" s="261"/>
      <c r="H27" s="26"/>
      <c r="I27" s="26"/>
      <c r="J27" s="26"/>
      <c r="K27" s="26"/>
      <c r="L27" s="26"/>
      <c r="M27" s="26">
        <v>0</v>
      </c>
      <c r="N27" s="26">
        <v>0</v>
      </c>
      <c r="O27" s="26"/>
      <c r="P27" s="26"/>
      <c r="Q27" s="26"/>
      <c r="R27" s="26"/>
      <c r="S27" s="26"/>
      <c r="T27" s="260"/>
      <c r="U27" s="256">
        <v>2</v>
      </c>
      <c r="V27" s="256">
        <v>3</v>
      </c>
      <c r="W27" s="260"/>
      <c r="X27" s="242">
        <f t="shared" si="4"/>
        <v>0</v>
      </c>
      <c r="Y27" s="247">
        <f t="shared" si="5"/>
        <v>0</v>
      </c>
      <c r="Z27" s="247">
        <f t="shared" si="6"/>
        <v>0</v>
      </c>
      <c r="AA27" s="242">
        <v>1</v>
      </c>
      <c r="AB27" s="242">
        <v>0</v>
      </c>
      <c r="AC27" s="243">
        <f t="shared" si="0"/>
        <v>1</v>
      </c>
      <c r="AD27" s="247" t="str">
        <f t="shared" si="16"/>
        <v>Not Sold</v>
      </c>
      <c r="AE27" s="247">
        <v>14</v>
      </c>
      <c r="AF27" s="247" t="str">
        <f t="shared" si="7"/>
        <v>-</v>
      </c>
      <c r="AG27" s="247">
        <f t="shared" si="8"/>
        <v>0</v>
      </c>
      <c r="AH27" s="248" t="str">
        <f t="shared" si="2"/>
        <v>Not Sold</v>
      </c>
      <c r="AI27" s="249">
        <f t="shared" si="3"/>
        <v>43660</v>
      </c>
      <c r="AJ27" s="249">
        <f t="shared" si="9"/>
        <v>43660</v>
      </c>
      <c r="AK27" s="253">
        <f t="shared" si="10"/>
        <v>0</v>
      </c>
      <c r="AL27" s="253">
        <f t="shared" si="11"/>
        <v>1</v>
      </c>
      <c r="AM27" s="242">
        <v>1</v>
      </c>
      <c r="AN27" s="253">
        <f t="shared" si="12"/>
        <v>0</v>
      </c>
      <c r="AO27" s="253">
        <f t="shared" si="13"/>
        <v>0</v>
      </c>
      <c r="AP27" s="253" t="str">
        <f t="shared" si="14"/>
        <v>-</v>
      </c>
      <c r="AQ27" s="249" t="str">
        <f t="shared" si="15"/>
        <v>-</v>
      </c>
      <c r="AR27" s="242"/>
      <c r="AS27" s="244"/>
    </row>
    <row r="28" spans="1:45" x14ac:dyDescent="0.25">
      <c r="A28" s="17">
        <v>665860</v>
      </c>
      <c r="B28" s="18" t="s">
        <v>570</v>
      </c>
      <c r="C28" s="18" t="s">
        <v>338</v>
      </c>
      <c r="D28" s="58">
        <v>27.19</v>
      </c>
      <c r="E28" s="57">
        <v>74.5</v>
      </c>
      <c r="F28" s="58">
        <v>149</v>
      </c>
      <c r="G28" s="261"/>
      <c r="H28" s="26"/>
      <c r="I28" s="26"/>
      <c r="J28" s="26"/>
      <c r="K28" s="26"/>
      <c r="L28" s="26"/>
      <c r="M28" s="26">
        <v>0</v>
      </c>
      <c r="N28" s="26">
        <v>0</v>
      </c>
      <c r="O28" s="26"/>
      <c r="P28" s="26"/>
      <c r="Q28" s="26"/>
      <c r="R28" s="26"/>
      <c r="S28" s="26"/>
      <c r="T28" s="260"/>
      <c r="U28" s="256">
        <v>2</v>
      </c>
      <c r="V28" s="256">
        <v>3</v>
      </c>
      <c r="W28" s="260"/>
      <c r="X28" s="242">
        <f t="shared" si="4"/>
        <v>0</v>
      </c>
      <c r="Y28" s="247">
        <f t="shared" si="5"/>
        <v>0</v>
      </c>
      <c r="Z28" s="247">
        <f t="shared" si="6"/>
        <v>0</v>
      </c>
      <c r="AA28" s="242">
        <v>1</v>
      </c>
      <c r="AB28" s="242">
        <v>0</v>
      </c>
      <c r="AC28" s="243">
        <f t="shared" si="0"/>
        <v>1</v>
      </c>
      <c r="AD28" s="247" t="str">
        <f t="shared" si="16"/>
        <v>Not Sold</v>
      </c>
      <c r="AE28" s="247">
        <v>14</v>
      </c>
      <c r="AF28" s="247" t="str">
        <f t="shared" si="7"/>
        <v>-</v>
      </c>
      <c r="AG28" s="247">
        <f t="shared" si="8"/>
        <v>0</v>
      </c>
      <c r="AH28" s="248" t="str">
        <f t="shared" si="2"/>
        <v>Not Sold</v>
      </c>
      <c r="AI28" s="249">
        <f t="shared" si="3"/>
        <v>43660</v>
      </c>
      <c r="AJ28" s="249">
        <f t="shared" si="9"/>
        <v>43660</v>
      </c>
      <c r="AK28" s="253">
        <f t="shared" si="10"/>
        <v>0</v>
      </c>
      <c r="AL28" s="253">
        <f t="shared" si="11"/>
        <v>1</v>
      </c>
      <c r="AM28" s="242">
        <v>1</v>
      </c>
      <c r="AN28" s="253">
        <f t="shared" si="12"/>
        <v>0</v>
      </c>
      <c r="AO28" s="253">
        <f t="shared" si="13"/>
        <v>0</v>
      </c>
      <c r="AP28" s="253" t="str">
        <f t="shared" si="14"/>
        <v>-</v>
      </c>
      <c r="AQ28" s="249" t="str">
        <f t="shared" si="15"/>
        <v>-</v>
      </c>
      <c r="AR28" s="242"/>
      <c r="AS28" s="244"/>
    </row>
    <row r="29" spans="1:45" x14ac:dyDescent="0.25">
      <c r="A29" s="17">
        <v>665862</v>
      </c>
      <c r="B29" s="18" t="s">
        <v>571</v>
      </c>
      <c r="C29" s="18" t="s">
        <v>339</v>
      </c>
      <c r="D29" s="58">
        <v>23.570000000000004</v>
      </c>
      <c r="E29" s="57">
        <v>54.5</v>
      </c>
      <c r="F29" s="58">
        <v>109</v>
      </c>
      <c r="G29" s="261"/>
      <c r="H29" s="26"/>
      <c r="I29" s="26"/>
      <c r="J29" s="26"/>
      <c r="K29" s="26"/>
      <c r="L29" s="26"/>
      <c r="M29" s="26">
        <v>0</v>
      </c>
      <c r="N29" s="26">
        <v>0</v>
      </c>
      <c r="O29" s="26"/>
      <c r="P29" s="26"/>
      <c r="Q29" s="26"/>
      <c r="R29" s="26"/>
      <c r="S29" s="26"/>
      <c r="T29" s="260"/>
      <c r="U29" s="256">
        <v>2</v>
      </c>
      <c r="V29" s="256">
        <v>3</v>
      </c>
      <c r="W29" s="260"/>
      <c r="X29" s="242">
        <f t="shared" si="4"/>
        <v>0</v>
      </c>
      <c r="Y29" s="247">
        <f t="shared" si="5"/>
        <v>0</v>
      </c>
      <c r="Z29" s="247">
        <f t="shared" si="6"/>
        <v>0</v>
      </c>
      <c r="AA29" s="242">
        <v>1</v>
      </c>
      <c r="AB29" s="242">
        <v>0</v>
      </c>
      <c r="AC29" s="243">
        <f t="shared" si="0"/>
        <v>1</v>
      </c>
      <c r="AD29" s="247" t="str">
        <f t="shared" si="16"/>
        <v>Not Sold</v>
      </c>
      <c r="AE29" s="247">
        <v>14</v>
      </c>
      <c r="AF29" s="247" t="str">
        <f t="shared" si="7"/>
        <v>-</v>
      </c>
      <c r="AG29" s="247">
        <f t="shared" si="8"/>
        <v>0</v>
      </c>
      <c r="AH29" s="248" t="str">
        <f t="shared" si="2"/>
        <v>Not Sold</v>
      </c>
      <c r="AI29" s="249">
        <f t="shared" si="3"/>
        <v>43660</v>
      </c>
      <c r="AJ29" s="249">
        <f t="shared" si="9"/>
        <v>43660</v>
      </c>
      <c r="AK29" s="253">
        <f t="shared" si="10"/>
        <v>0</v>
      </c>
      <c r="AL29" s="253">
        <f t="shared" si="11"/>
        <v>1</v>
      </c>
      <c r="AM29" s="242">
        <v>1</v>
      </c>
      <c r="AN29" s="253">
        <f t="shared" si="12"/>
        <v>0</v>
      </c>
      <c r="AO29" s="253">
        <f t="shared" si="13"/>
        <v>0</v>
      </c>
      <c r="AP29" s="253" t="str">
        <f t="shared" si="14"/>
        <v>-</v>
      </c>
      <c r="AQ29" s="249" t="str">
        <f t="shared" si="15"/>
        <v>-</v>
      </c>
      <c r="AR29" s="242"/>
      <c r="AS29" s="244"/>
    </row>
    <row r="30" spans="1:45" x14ac:dyDescent="0.25">
      <c r="A30" s="17">
        <v>671807</v>
      </c>
      <c r="B30" s="18" t="s">
        <v>572</v>
      </c>
      <c r="C30" s="18" t="s">
        <v>340</v>
      </c>
      <c r="D30" s="58">
        <v>23.569999999999997</v>
      </c>
      <c r="E30" s="57">
        <v>54.5</v>
      </c>
      <c r="F30" s="58">
        <v>109</v>
      </c>
      <c r="G30" s="261"/>
      <c r="H30" s="26"/>
      <c r="I30" s="26"/>
      <c r="J30" s="26"/>
      <c r="K30" s="26"/>
      <c r="L30" s="26"/>
      <c r="M30" s="26">
        <v>0</v>
      </c>
      <c r="N30" s="26">
        <v>0</v>
      </c>
      <c r="O30" s="26"/>
      <c r="P30" s="26"/>
      <c r="Q30" s="26"/>
      <c r="R30" s="26"/>
      <c r="S30" s="26"/>
      <c r="T30" s="260"/>
      <c r="U30" s="256">
        <v>2</v>
      </c>
      <c r="V30" s="256">
        <v>3</v>
      </c>
      <c r="W30" s="260"/>
      <c r="X30" s="242">
        <f t="shared" si="4"/>
        <v>0</v>
      </c>
      <c r="Y30" s="247">
        <f t="shared" si="5"/>
        <v>0</v>
      </c>
      <c r="Z30" s="247">
        <f t="shared" si="6"/>
        <v>0</v>
      </c>
      <c r="AA30" s="242">
        <v>1</v>
      </c>
      <c r="AB30" s="242">
        <v>0</v>
      </c>
      <c r="AC30" s="243">
        <f t="shared" si="0"/>
        <v>1</v>
      </c>
      <c r="AD30" s="247" t="str">
        <f t="shared" si="16"/>
        <v>Not Sold</v>
      </c>
      <c r="AE30" s="247">
        <v>14</v>
      </c>
      <c r="AF30" s="247" t="str">
        <f t="shared" si="7"/>
        <v>-</v>
      </c>
      <c r="AG30" s="247">
        <f t="shared" si="8"/>
        <v>0</v>
      </c>
      <c r="AH30" s="248" t="str">
        <f t="shared" si="2"/>
        <v>Not Sold</v>
      </c>
      <c r="AI30" s="249">
        <f t="shared" si="3"/>
        <v>43660</v>
      </c>
      <c r="AJ30" s="249">
        <f t="shared" si="9"/>
        <v>43660</v>
      </c>
      <c r="AK30" s="253">
        <f t="shared" si="10"/>
        <v>0</v>
      </c>
      <c r="AL30" s="253">
        <f t="shared" si="11"/>
        <v>1</v>
      </c>
      <c r="AM30" s="242">
        <v>1</v>
      </c>
      <c r="AN30" s="253">
        <f t="shared" si="12"/>
        <v>0</v>
      </c>
      <c r="AO30" s="253">
        <f t="shared" si="13"/>
        <v>0</v>
      </c>
      <c r="AP30" s="253" t="str">
        <f t="shared" si="14"/>
        <v>-</v>
      </c>
      <c r="AQ30" s="249" t="str">
        <f t="shared" si="15"/>
        <v>-</v>
      </c>
      <c r="AR30" s="242"/>
      <c r="AS30" s="244"/>
    </row>
    <row r="31" spans="1:45" x14ac:dyDescent="0.25">
      <c r="A31" s="17">
        <v>671812</v>
      </c>
      <c r="B31" s="18" t="s">
        <v>573</v>
      </c>
      <c r="C31" s="18" t="s">
        <v>341</v>
      </c>
      <c r="D31" s="58">
        <v>88.91</v>
      </c>
      <c r="E31" s="57">
        <v>149.5</v>
      </c>
      <c r="F31" s="58">
        <v>299</v>
      </c>
      <c r="G31" s="261"/>
      <c r="H31" s="26"/>
      <c r="I31" s="26"/>
      <c r="J31" s="26"/>
      <c r="K31" s="26"/>
      <c r="L31" s="26"/>
      <c r="M31" s="26">
        <v>0</v>
      </c>
      <c r="N31" s="26">
        <v>0</v>
      </c>
      <c r="O31" s="26"/>
      <c r="P31" s="26"/>
      <c r="Q31" s="26"/>
      <c r="R31" s="26"/>
      <c r="S31" s="26"/>
      <c r="T31" s="260"/>
      <c r="U31" s="256">
        <v>2</v>
      </c>
      <c r="V31" s="256">
        <v>3</v>
      </c>
      <c r="W31" s="260"/>
      <c r="X31" s="242">
        <f t="shared" si="4"/>
        <v>0</v>
      </c>
      <c r="Y31" s="247">
        <f t="shared" si="5"/>
        <v>0</v>
      </c>
      <c r="Z31" s="247">
        <f t="shared" si="6"/>
        <v>0</v>
      </c>
      <c r="AA31" s="242">
        <v>1</v>
      </c>
      <c r="AB31" s="242">
        <v>0</v>
      </c>
      <c r="AC31" s="243">
        <f t="shared" si="0"/>
        <v>1</v>
      </c>
      <c r="AD31" s="247" t="str">
        <f t="shared" si="16"/>
        <v>Not Sold</v>
      </c>
      <c r="AE31" s="247">
        <v>14</v>
      </c>
      <c r="AF31" s="247" t="str">
        <f t="shared" si="7"/>
        <v>-</v>
      </c>
      <c r="AG31" s="247">
        <f t="shared" si="8"/>
        <v>0</v>
      </c>
      <c r="AH31" s="248" t="str">
        <f t="shared" si="2"/>
        <v>Not Sold</v>
      </c>
      <c r="AI31" s="249">
        <f t="shared" si="3"/>
        <v>43660</v>
      </c>
      <c r="AJ31" s="249">
        <f t="shared" si="9"/>
        <v>43660</v>
      </c>
      <c r="AK31" s="253">
        <f t="shared" si="10"/>
        <v>0</v>
      </c>
      <c r="AL31" s="253">
        <f t="shared" si="11"/>
        <v>1</v>
      </c>
      <c r="AM31" s="242">
        <v>1</v>
      </c>
      <c r="AN31" s="253">
        <f t="shared" si="12"/>
        <v>0</v>
      </c>
      <c r="AO31" s="253">
        <f t="shared" si="13"/>
        <v>0</v>
      </c>
      <c r="AP31" s="253" t="str">
        <f t="shared" si="14"/>
        <v>-</v>
      </c>
      <c r="AQ31" s="249" t="str">
        <f t="shared" si="15"/>
        <v>-</v>
      </c>
      <c r="AR31" s="242"/>
      <c r="AS31" s="244"/>
    </row>
    <row r="32" spans="1:45" x14ac:dyDescent="0.25">
      <c r="A32" s="17">
        <v>674011</v>
      </c>
      <c r="B32" s="18" t="s">
        <v>574</v>
      </c>
      <c r="C32" s="18" t="s">
        <v>342</v>
      </c>
      <c r="D32" s="58">
        <v>45.32</v>
      </c>
      <c r="E32" s="57">
        <v>79.5</v>
      </c>
      <c r="F32" s="58">
        <v>159</v>
      </c>
      <c r="G32" s="261"/>
      <c r="H32" s="26"/>
      <c r="I32" s="26"/>
      <c r="J32" s="26"/>
      <c r="K32" s="26"/>
      <c r="L32" s="26"/>
      <c r="M32" s="26">
        <v>0</v>
      </c>
      <c r="N32" s="26">
        <v>0</v>
      </c>
      <c r="O32" s="26"/>
      <c r="P32" s="26"/>
      <c r="Q32" s="26"/>
      <c r="R32" s="26"/>
      <c r="S32" s="26"/>
      <c r="T32" s="260"/>
      <c r="U32" s="256">
        <v>2</v>
      </c>
      <c r="V32" s="256">
        <v>3</v>
      </c>
      <c r="W32" s="260"/>
      <c r="X32" s="242">
        <f t="shared" si="4"/>
        <v>0</v>
      </c>
      <c r="Y32" s="247">
        <f t="shared" si="5"/>
        <v>0</v>
      </c>
      <c r="Z32" s="247">
        <f t="shared" si="6"/>
        <v>0</v>
      </c>
      <c r="AA32" s="242">
        <v>1</v>
      </c>
      <c r="AB32" s="242">
        <v>0</v>
      </c>
      <c r="AC32" s="243">
        <f t="shared" si="0"/>
        <v>1</v>
      </c>
      <c r="AD32" s="247" t="str">
        <f t="shared" si="16"/>
        <v>Not Sold</v>
      </c>
      <c r="AE32" s="247">
        <v>14</v>
      </c>
      <c r="AF32" s="247" t="str">
        <f t="shared" si="7"/>
        <v>-</v>
      </c>
      <c r="AG32" s="247">
        <f t="shared" si="8"/>
        <v>0</v>
      </c>
      <c r="AH32" s="248" t="str">
        <f t="shared" si="2"/>
        <v>Not Sold</v>
      </c>
      <c r="AI32" s="249">
        <f t="shared" si="3"/>
        <v>43660</v>
      </c>
      <c r="AJ32" s="249">
        <f t="shared" si="9"/>
        <v>43660</v>
      </c>
      <c r="AK32" s="253">
        <f t="shared" si="10"/>
        <v>0</v>
      </c>
      <c r="AL32" s="253">
        <f t="shared" si="11"/>
        <v>1</v>
      </c>
      <c r="AM32" s="242">
        <v>1</v>
      </c>
      <c r="AN32" s="253">
        <f t="shared" si="12"/>
        <v>0</v>
      </c>
      <c r="AO32" s="253">
        <f t="shared" si="13"/>
        <v>0</v>
      </c>
      <c r="AP32" s="253" t="str">
        <f t="shared" si="14"/>
        <v>-</v>
      </c>
      <c r="AQ32" s="249" t="str">
        <f t="shared" si="15"/>
        <v>-</v>
      </c>
      <c r="AR32" s="242"/>
      <c r="AS32" s="244"/>
    </row>
    <row r="33" spans="1:45" x14ac:dyDescent="0.25">
      <c r="A33" s="17">
        <v>676636</v>
      </c>
      <c r="B33" s="18" t="s">
        <v>575</v>
      </c>
      <c r="C33" s="18" t="s">
        <v>343</v>
      </c>
      <c r="D33" s="58">
        <v>45.32</v>
      </c>
      <c r="E33" s="57">
        <v>79.5</v>
      </c>
      <c r="F33" s="58">
        <v>159</v>
      </c>
      <c r="G33" s="261"/>
      <c r="H33" s="26"/>
      <c r="I33" s="26"/>
      <c r="J33" s="26"/>
      <c r="K33" s="26"/>
      <c r="L33" s="26"/>
      <c r="M33" s="26">
        <v>0</v>
      </c>
      <c r="N33" s="26">
        <v>0</v>
      </c>
      <c r="O33" s="26"/>
      <c r="P33" s="26"/>
      <c r="Q33" s="26"/>
      <c r="R33" s="26"/>
      <c r="S33" s="26"/>
      <c r="T33" s="260"/>
      <c r="U33" s="256">
        <v>2</v>
      </c>
      <c r="V33" s="256">
        <v>3</v>
      </c>
      <c r="W33" s="260"/>
      <c r="X33" s="242">
        <f t="shared" si="4"/>
        <v>0</v>
      </c>
      <c r="Y33" s="247">
        <f t="shared" si="5"/>
        <v>0</v>
      </c>
      <c r="Z33" s="247">
        <f t="shared" si="6"/>
        <v>0</v>
      </c>
      <c r="AA33" s="242">
        <v>1</v>
      </c>
      <c r="AB33" s="242">
        <v>0</v>
      </c>
      <c r="AC33" s="243">
        <f t="shared" si="0"/>
        <v>1</v>
      </c>
      <c r="AD33" s="247" t="str">
        <f t="shared" si="16"/>
        <v>Not Sold</v>
      </c>
      <c r="AE33" s="247">
        <v>14</v>
      </c>
      <c r="AF33" s="247" t="str">
        <f t="shared" si="7"/>
        <v>-</v>
      </c>
      <c r="AG33" s="247">
        <f t="shared" si="8"/>
        <v>0</v>
      </c>
      <c r="AH33" s="248" t="str">
        <f t="shared" si="2"/>
        <v>Not Sold</v>
      </c>
      <c r="AI33" s="249">
        <f t="shared" si="3"/>
        <v>43660</v>
      </c>
      <c r="AJ33" s="249">
        <f t="shared" si="9"/>
        <v>43660</v>
      </c>
      <c r="AK33" s="253">
        <f t="shared" si="10"/>
        <v>0</v>
      </c>
      <c r="AL33" s="253">
        <f t="shared" si="11"/>
        <v>1</v>
      </c>
      <c r="AM33" s="242">
        <v>1</v>
      </c>
      <c r="AN33" s="253">
        <f t="shared" si="12"/>
        <v>0</v>
      </c>
      <c r="AO33" s="253">
        <f t="shared" si="13"/>
        <v>0</v>
      </c>
      <c r="AP33" s="253" t="str">
        <f t="shared" si="14"/>
        <v>-</v>
      </c>
      <c r="AQ33" s="249" t="str">
        <f t="shared" si="15"/>
        <v>-</v>
      </c>
      <c r="AR33" s="242"/>
      <c r="AS33" s="244"/>
    </row>
    <row r="34" spans="1:45" x14ac:dyDescent="0.25">
      <c r="A34" s="17">
        <v>676638</v>
      </c>
      <c r="B34" s="18" t="s">
        <v>576</v>
      </c>
      <c r="C34" s="18" t="s">
        <v>344</v>
      </c>
      <c r="D34" s="58">
        <v>45.32</v>
      </c>
      <c r="E34" s="57">
        <v>79.5</v>
      </c>
      <c r="F34" s="58">
        <v>159</v>
      </c>
      <c r="G34" s="261"/>
      <c r="H34" s="26"/>
      <c r="I34" s="26"/>
      <c r="J34" s="26"/>
      <c r="K34" s="26"/>
      <c r="L34" s="26"/>
      <c r="M34" s="26">
        <v>0</v>
      </c>
      <c r="N34" s="26">
        <v>0</v>
      </c>
      <c r="O34" s="26"/>
      <c r="P34" s="26"/>
      <c r="Q34" s="26"/>
      <c r="R34" s="26"/>
      <c r="S34" s="26"/>
      <c r="T34" s="260"/>
      <c r="U34" s="256">
        <v>2</v>
      </c>
      <c r="V34" s="256">
        <v>3</v>
      </c>
      <c r="W34" s="260"/>
      <c r="X34" s="242">
        <f t="shared" si="4"/>
        <v>0</v>
      </c>
      <c r="Y34" s="247">
        <f t="shared" si="5"/>
        <v>0</v>
      </c>
      <c r="Z34" s="247">
        <f t="shared" si="6"/>
        <v>0</v>
      </c>
      <c r="AA34" s="242">
        <v>1</v>
      </c>
      <c r="AB34" s="242">
        <v>0</v>
      </c>
      <c r="AC34" s="243">
        <f t="shared" si="0"/>
        <v>1</v>
      </c>
      <c r="AD34" s="247" t="str">
        <f t="shared" si="16"/>
        <v>Not Sold</v>
      </c>
      <c r="AE34" s="247">
        <v>14</v>
      </c>
      <c r="AF34" s="247" t="str">
        <f t="shared" si="7"/>
        <v>-</v>
      </c>
      <c r="AG34" s="247">
        <f t="shared" si="8"/>
        <v>0</v>
      </c>
      <c r="AH34" s="248" t="str">
        <f t="shared" si="2"/>
        <v>Not Sold</v>
      </c>
      <c r="AI34" s="249">
        <f t="shared" si="3"/>
        <v>43660</v>
      </c>
      <c r="AJ34" s="249">
        <f t="shared" si="9"/>
        <v>43660</v>
      </c>
      <c r="AK34" s="253">
        <f t="shared" si="10"/>
        <v>0</v>
      </c>
      <c r="AL34" s="253">
        <f t="shared" si="11"/>
        <v>1</v>
      </c>
      <c r="AM34" s="242">
        <v>1</v>
      </c>
      <c r="AN34" s="253">
        <f t="shared" si="12"/>
        <v>0</v>
      </c>
      <c r="AO34" s="253">
        <f t="shared" si="13"/>
        <v>0</v>
      </c>
      <c r="AP34" s="253" t="str">
        <f t="shared" si="14"/>
        <v>-</v>
      </c>
      <c r="AQ34" s="249" t="str">
        <f t="shared" si="15"/>
        <v>-</v>
      </c>
      <c r="AR34" s="242"/>
      <c r="AS34" s="244"/>
    </row>
    <row r="35" spans="1:45" x14ac:dyDescent="0.25">
      <c r="A35" s="17">
        <v>676641</v>
      </c>
      <c r="B35" s="18" t="s">
        <v>577</v>
      </c>
      <c r="C35" s="18" t="s">
        <v>345</v>
      </c>
      <c r="D35" s="58">
        <v>15.43</v>
      </c>
      <c r="E35" s="57">
        <v>34.5</v>
      </c>
      <c r="F35" s="58">
        <v>69</v>
      </c>
      <c r="G35" s="261"/>
      <c r="H35" s="26"/>
      <c r="I35" s="26"/>
      <c r="J35" s="26"/>
      <c r="K35" s="26"/>
      <c r="L35" s="26"/>
      <c r="M35" s="26">
        <v>0</v>
      </c>
      <c r="N35" s="26">
        <v>3</v>
      </c>
      <c r="O35" s="26"/>
      <c r="P35" s="26"/>
      <c r="Q35" s="26"/>
      <c r="R35" s="26"/>
      <c r="S35" s="26"/>
      <c r="T35" s="260"/>
      <c r="U35" s="256">
        <v>2</v>
      </c>
      <c r="V35" s="256">
        <v>3</v>
      </c>
      <c r="W35" s="260"/>
      <c r="X35" s="242">
        <f t="shared" si="4"/>
        <v>3</v>
      </c>
      <c r="Y35" s="247">
        <f t="shared" si="5"/>
        <v>5.8823529411764705E-2</v>
      </c>
      <c r="Z35" s="247">
        <f t="shared" si="6"/>
        <v>1.7647058823529411</v>
      </c>
      <c r="AA35" s="242">
        <v>1</v>
      </c>
      <c r="AB35" s="242">
        <v>31</v>
      </c>
      <c r="AC35" s="243">
        <f t="shared" si="0"/>
        <v>32</v>
      </c>
      <c r="AD35" s="247">
        <f t="shared" si="16"/>
        <v>544</v>
      </c>
      <c r="AE35" s="247">
        <v>14</v>
      </c>
      <c r="AF35" s="247">
        <f t="shared" si="7"/>
        <v>530</v>
      </c>
      <c r="AG35" s="247">
        <f t="shared" si="8"/>
        <v>7.0588235294117645</v>
      </c>
      <c r="AH35" s="248">
        <f t="shared" si="2"/>
        <v>44190</v>
      </c>
      <c r="AI35" s="249">
        <f t="shared" si="3"/>
        <v>43660</v>
      </c>
      <c r="AJ35" s="249">
        <f t="shared" si="9"/>
        <v>44190</v>
      </c>
      <c r="AK35" s="253">
        <f t="shared" si="10"/>
        <v>0.82352941176470584</v>
      </c>
      <c r="AL35" s="253">
        <f t="shared" si="11"/>
        <v>31.176470588235293</v>
      </c>
      <c r="AM35" s="242">
        <v>1</v>
      </c>
      <c r="AN35" s="253">
        <f t="shared" si="12"/>
        <v>0</v>
      </c>
      <c r="AO35" s="253">
        <f t="shared" si="13"/>
        <v>0</v>
      </c>
      <c r="AP35" s="253">
        <f t="shared" si="14"/>
        <v>0</v>
      </c>
      <c r="AQ35" s="249">
        <f t="shared" si="15"/>
        <v>44190</v>
      </c>
      <c r="AR35" s="242"/>
      <c r="AS35" s="244"/>
    </row>
    <row r="36" spans="1:45" x14ac:dyDescent="0.25">
      <c r="A36" s="17">
        <v>676642</v>
      </c>
      <c r="B36" s="18" t="s">
        <v>578</v>
      </c>
      <c r="C36" s="18" t="s">
        <v>346</v>
      </c>
      <c r="D36" s="58">
        <v>15.43</v>
      </c>
      <c r="E36" s="57">
        <v>34.5</v>
      </c>
      <c r="F36" s="58">
        <v>69</v>
      </c>
      <c r="G36" s="261"/>
      <c r="H36" s="26"/>
      <c r="I36" s="26"/>
      <c r="J36" s="26"/>
      <c r="K36" s="26"/>
      <c r="L36" s="26"/>
      <c r="M36" s="26">
        <v>0</v>
      </c>
      <c r="N36" s="26">
        <v>6</v>
      </c>
      <c r="O36" s="26"/>
      <c r="P36" s="26"/>
      <c r="Q36" s="26"/>
      <c r="R36" s="26"/>
      <c r="S36" s="26"/>
      <c r="T36" s="260"/>
      <c r="U36" s="256">
        <v>2</v>
      </c>
      <c r="V36" s="256">
        <v>3</v>
      </c>
      <c r="W36" s="260"/>
      <c r="X36" s="242">
        <f t="shared" si="4"/>
        <v>6</v>
      </c>
      <c r="Y36" s="247">
        <f t="shared" si="5"/>
        <v>0.11764705882352941</v>
      </c>
      <c r="Z36" s="247">
        <f t="shared" si="6"/>
        <v>3.5294117647058822</v>
      </c>
      <c r="AA36" s="242">
        <v>1</v>
      </c>
      <c r="AB36" s="242">
        <v>28</v>
      </c>
      <c r="AC36" s="243">
        <f t="shared" si="0"/>
        <v>29</v>
      </c>
      <c r="AD36" s="247">
        <f t="shared" si="16"/>
        <v>246.5</v>
      </c>
      <c r="AE36" s="247">
        <v>14</v>
      </c>
      <c r="AF36" s="247">
        <f t="shared" si="7"/>
        <v>232.5</v>
      </c>
      <c r="AG36" s="247">
        <f t="shared" si="8"/>
        <v>14.117647058823529</v>
      </c>
      <c r="AH36" s="248">
        <f t="shared" si="2"/>
        <v>43892.5</v>
      </c>
      <c r="AI36" s="249">
        <f t="shared" si="3"/>
        <v>43660</v>
      </c>
      <c r="AJ36" s="249">
        <f t="shared" si="9"/>
        <v>43892.5</v>
      </c>
      <c r="AK36" s="253">
        <f t="shared" si="10"/>
        <v>1.6470588235294117</v>
      </c>
      <c r="AL36" s="253">
        <f t="shared" si="11"/>
        <v>27.352941176470587</v>
      </c>
      <c r="AM36" s="242">
        <v>1</v>
      </c>
      <c r="AN36" s="253">
        <f t="shared" si="12"/>
        <v>0</v>
      </c>
      <c r="AO36" s="253">
        <f t="shared" si="13"/>
        <v>0</v>
      </c>
      <c r="AP36" s="253">
        <f t="shared" si="14"/>
        <v>0</v>
      </c>
      <c r="AQ36" s="249">
        <f t="shared" si="15"/>
        <v>43892.5</v>
      </c>
      <c r="AR36" s="242"/>
      <c r="AS36" s="244"/>
    </row>
    <row r="37" spans="1:45" x14ac:dyDescent="0.25">
      <c r="A37" s="17">
        <v>734836</v>
      </c>
      <c r="B37" s="18" t="s">
        <v>43</v>
      </c>
      <c r="C37" s="18" t="s">
        <v>348</v>
      </c>
      <c r="D37" s="58">
        <v>51.990000000000009</v>
      </c>
      <c r="E37" s="57">
        <v>74.5</v>
      </c>
      <c r="F37" s="58">
        <v>149</v>
      </c>
      <c r="G37" s="261"/>
      <c r="H37" s="26"/>
      <c r="I37" s="26">
        <v>4</v>
      </c>
      <c r="J37" s="26">
        <v>5</v>
      </c>
      <c r="K37" s="26">
        <v>3</v>
      </c>
      <c r="L37" s="26">
        <v>6</v>
      </c>
      <c r="M37" s="26">
        <v>2</v>
      </c>
      <c r="N37" s="26">
        <v>3</v>
      </c>
      <c r="O37" s="26"/>
      <c r="P37" s="26"/>
      <c r="Q37" s="26"/>
      <c r="R37" s="26"/>
      <c r="S37" s="26"/>
      <c r="T37" s="260"/>
      <c r="U37" s="256">
        <v>6</v>
      </c>
      <c r="V37" s="256">
        <v>3</v>
      </c>
      <c r="W37" s="260"/>
      <c r="X37" s="242">
        <f t="shared" si="4"/>
        <v>23</v>
      </c>
      <c r="Y37" s="247">
        <f t="shared" si="5"/>
        <v>0.13450292397660818</v>
      </c>
      <c r="Z37" s="247">
        <f>Y37*30</f>
        <v>4.0350877192982457</v>
      </c>
      <c r="AA37" s="242">
        <v>1</v>
      </c>
      <c r="AB37" s="242">
        <v>16</v>
      </c>
      <c r="AC37" s="243">
        <f>AA37+AB37</f>
        <v>17</v>
      </c>
      <c r="AD37" s="247">
        <f t="shared" si="16"/>
        <v>126.39130434782609</v>
      </c>
      <c r="AE37" s="247">
        <v>14</v>
      </c>
      <c r="AF37" s="247">
        <f t="shared" si="7"/>
        <v>112.39130434782609</v>
      </c>
      <c r="AG37" s="247">
        <f t="shared" si="8"/>
        <v>16.140350877192983</v>
      </c>
      <c r="AH37" s="248">
        <f t="shared" si="2"/>
        <v>43772.391304347824</v>
      </c>
      <c r="AI37" s="249">
        <f t="shared" si="3"/>
        <v>43660</v>
      </c>
      <c r="AJ37" s="249">
        <f t="shared" si="9"/>
        <v>43772.391304347824</v>
      </c>
      <c r="AK37" s="253">
        <f t="shared" si="10"/>
        <v>1.8830409356725144</v>
      </c>
      <c r="AL37" s="253">
        <f t="shared" si="11"/>
        <v>15.116959064327485</v>
      </c>
      <c r="AM37" s="242">
        <v>1</v>
      </c>
      <c r="AN37" s="253">
        <f t="shared" si="12"/>
        <v>1.0233918128654977</v>
      </c>
      <c r="AO37" s="253">
        <f t="shared" si="13"/>
        <v>53.206140350877234</v>
      </c>
      <c r="AP37" s="253">
        <f t="shared" si="14"/>
        <v>7.6086956521739184</v>
      </c>
      <c r="AQ37" s="249">
        <f t="shared" si="15"/>
        <v>43780</v>
      </c>
      <c r="AR37" s="242"/>
      <c r="AS37" s="244"/>
    </row>
    <row r="38" spans="1:45" x14ac:dyDescent="0.25">
      <c r="A38" s="17">
        <v>734837</v>
      </c>
      <c r="B38" s="18" t="s">
        <v>44</v>
      </c>
      <c r="C38" s="18" t="s">
        <v>349</v>
      </c>
      <c r="D38" s="58">
        <v>5.2600000000000016</v>
      </c>
      <c r="E38" s="57">
        <v>24.5</v>
      </c>
      <c r="F38" s="58">
        <v>49</v>
      </c>
      <c r="G38" s="261"/>
      <c r="H38" s="26"/>
      <c r="I38" s="26">
        <v>18</v>
      </c>
      <c r="J38" s="26">
        <v>21</v>
      </c>
      <c r="K38" s="26">
        <v>14</v>
      </c>
      <c r="L38" s="26">
        <v>22</v>
      </c>
      <c r="M38" s="26">
        <v>19</v>
      </c>
      <c r="N38" s="26">
        <v>11</v>
      </c>
      <c r="O38" s="26"/>
      <c r="P38" s="26"/>
      <c r="Q38" s="26"/>
      <c r="R38" s="26"/>
      <c r="S38" s="26"/>
      <c r="T38" s="260"/>
      <c r="U38" s="256">
        <v>6</v>
      </c>
      <c r="V38" s="256">
        <v>3</v>
      </c>
      <c r="W38" s="260"/>
      <c r="X38" s="242">
        <f t="shared" si="4"/>
        <v>105</v>
      </c>
      <c r="Y38" s="247">
        <f t="shared" si="5"/>
        <v>0.61403508771929827</v>
      </c>
      <c r="Z38" s="247">
        <f t="shared" ref="Z38:Z101" si="17">Y38*30</f>
        <v>18.421052631578949</v>
      </c>
      <c r="AA38" s="242">
        <v>1</v>
      </c>
      <c r="AB38" s="242">
        <v>5</v>
      </c>
      <c r="AC38" s="243">
        <f t="shared" ref="AC38:AC101" si="18">AA38+AB38</f>
        <v>6</v>
      </c>
      <c r="AD38" s="247">
        <f t="shared" si="16"/>
        <v>9.7714285714285705</v>
      </c>
      <c r="AE38" s="247">
        <v>14</v>
      </c>
      <c r="AF38" s="247">
        <f t="shared" si="7"/>
        <v>-4.2285714285714295</v>
      </c>
      <c r="AG38" s="247">
        <f t="shared" si="8"/>
        <v>73.684210526315795</v>
      </c>
      <c r="AH38" s="248">
        <f t="shared" si="2"/>
        <v>43655.771428571432</v>
      </c>
      <c r="AI38" s="249">
        <f t="shared" si="3"/>
        <v>43660</v>
      </c>
      <c r="AJ38" s="249">
        <f t="shared" si="9"/>
        <v>43660</v>
      </c>
      <c r="AK38" s="253">
        <f t="shared" si="10"/>
        <v>8.5964912280701764</v>
      </c>
      <c r="AL38" s="253">
        <f t="shared" si="11"/>
        <v>-2.5964912280701764</v>
      </c>
      <c r="AM38" s="242">
        <v>1</v>
      </c>
      <c r="AN38" s="253">
        <f t="shared" si="12"/>
        <v>76.280701754385973</v>
      </c>
      <c r="AO38" s="253">
        <f t="shared" si="13"/>
        <v>401.23649122807035</v>
      </c>
      <c r="AP38" s="253">
        <f t="shared" si="14"/>
        <v>124.22857142857144</v>
      </c>
      <c r="AQ38" s="249">
        <f t="shared" si="15"/>
        <v>43784.228571428568</v>
      </c>
      <c r="AR38" s="242"/>
      <c r="AS38" s="244"/>
    </row>
    <row r="39" spans="1:45" x14ac:dyDescent="0.25">
      <c r="A39" s="17">
        <v>734838</v>
      </c>
      <c r="B39" s="27" t="s">
        <v>45</v>
      </c>
      <c r="C39" s="27" t="s">
        <v>350</v>
      </c>
      <c r="D39" s="58">
        <v>5.3899999999999917</v>
      </c>
      <c r="E39" s="57">
        <v>24.5</v>
      </c>
      <c r="F39" s="58">
        <v>49</v>
      </c>
      <c r="G39" s="261"/>
      <c r="H39" s="26"/>
      <c r="I39" s="26">
        <v>25</v>
      </c>
      <c r="J39" s="26">
        <v>14</v>
      </c>
      <c r="K39" s="26">
        <v>11</v>
      </c>
      <c r="L39" s="26">
        <v>11</v>
      </c>
      <c r="M39" s="26">
        <v>2</v>
      </c>
      <c r="N39" s="26">
        <v>9</v>
      </c>
      <c r="O39" s="26"/>
      <c r="P39" s="26"/>
      <c r="Q39" s="26"/>
      <c r="R39" s="26"/>
      <c r="S39" s="26"/>
      <c r="T39" s="260"/>
      <c r="U39" s="256">
        <v>6</v>
      </c>
      <c r="V39" s="256">
        <v>3</v>
      </c>
      <c r="W39" s="260"/>
      <c r="X39" s="242">
        <f t="shared" si="4"/>
        <v>72</v>
      </c>
      <c r="Y39" s="247">
        <f t="shared" si="5"/>
        <v>0.42105263157894735</v>
      </c>
      <c r="Z39" s="247">
        <f t="shared" si="17"/>
        <v>12.631578947368421</v>
      </c>
      <c r="AA39" s="242">
        <v>1</v>
      </c>
      <c r="AB39" s="242">
        <v>10</v>
      </c>
      <c r="AC39" s="243">
        <f t="shared" si="18"/>
        <v>11</v>
      </c>
      <c r="AD39" s="247">
        <f t="shared" si="16"/>
        <v>26.125</v>
      </c>
      <c r="AE39" s="247">
        <v>14</v>
      </c>
      <c r="AF39" s="247">
        <f t="shared" si="7"/>
        <v>12.125</v>
      </c>
      <c r="AG39" s="247">
        <f t="shared" si="8"/>
        <v>50.526315789473685</v>
      </c>
      <c r="AH39" s="248">
        <f t="shared" si="2"/>
        <v>43672.125</v>
      </c>
      <c r="AI39" s="249">
        <f t="shared" si="3"/>
        <v>43660</v>
      </c>
      <c r="AJ39" s="249">
        <f t="shared" si="9"/>
        <v>43672.125</v>
      </c>
      <c r="AK39" s="253">
        <f t="shared" si="10"/>
        <v>5.8947368421052628</v>
      </c>
      <c r="AL39" s="253">
        <f t="shared" si="11"/>
        <v>5.1052631578947372</v>
      </c>
      <c r="AM39" s="242">
        <v>1</v>
      </c>
      <c r="AN39" s="253">
        <f t="shared" si="12"/>
        <v>45.421052631578945</v>
      </c>
      <c r="AO39" s="253">
        <f t="shared" si="13"/>
        <v>244.81947368421012</v>
      </c>
      <c r="AP39" s="253">
        <f t="shared" si="14"/>
        <v>107.875</v>
      </c>
      <c r="AQ39" s="249">
        <f t="shared" si="15"/>
        <v>43780</v>
      </c>
      <c r="AR39" s="242"/>
      <c r="AS39" s="244"/>
    </row>
    <row r="40" spans="1:45" x14ac:dyDescent="0.25">
      <c r="A40" s="99">
        <v>734867</v>
      </c>
      <c r="B40" s="100" t="s">
        <v>55</v>
      </c>
      <c r="C40" s="100" t="s">
        <v>360</v>
      </c>
      <c r="D40" s="112">
        <v>57.060000000000038</v>
      </c>
      <c r="E40" s="101">
        <v>109.5</v>
      </c>
      <c r="F40" s="101">
        <v>219</v>
      </c>
      <c r="G40" s="267"/>
      <c r="H40" s="103"/>
      <c r="I40" s="103">
        <v>4</v>
      </c>
      <c r="J40" s="103">
        <v>10</v>
      </c>
      <c r="K40" s="103">
        <v>3</v>
      </c>
      <c r="L40" s="103">
        <v>2</v>
      </c>
      <c r="M40" s="103">
        <v>6</v>
      </c>
      <c r="N40" s="103">
        <v>2</v>
      </c>
      <c r="O40" s="103"/>
      <c r="P40" s="103"/>
      <c r="Q40" s="103"/>
      <c r="R40" s="103"/>
      <c r="S40" s="103"/>
      <c r="T40" s="260"/>
      <c r="U40" s="256">
        <v>6</v>
      </c>
      <c r="V40" s="256">
        <v>3</v>
      </c>
      <c r="W40" s="260"/>
      <c r="X40" s="242">
        <f t="shared" si="4"/>
        <v>27</v>
      </c>
      <c r="Y40" s="247">
        <f t="shared" si="5"/>
        <v>0.15789473684210525</v>
      </c>
      <c r="Z40" s="247">
        <f t="shared" si="17"/>
        <v>4.7368421052631575</v>
      </c>
      <c r="AA40" s="242">
        <v>1</v>
      </c>
      <c r="AB40" s="242">
        <v>12</v>
      </c>
      <c r="AC40" s="243">
        <f t="shared" si="18"/>
        <v>13</v>
      </c>
      <c r="AD40" s="247">
        <f t="shared" si="16"/>
        <v>82.333333333333343</v>
      </c>
      <c r="AE40" s="247">
        <v>14</v>
      </c>
      <c r="AF40" s="247">
        <f t="shared" si="7"/>
        <v>68.333333333333343</v>
      </c>
      <c r="AG40" s="247">
        <f t="shared" si="8"/>
        <v>18.94736842105263</v>
      </c>
      <c r="AH40" s="248">
        <f t="shared" si="2"/>
        <v>43728.333333333336</v>
      </c>
      <c r="AI40" s="249">
        <f t="shared" si="3"/>
        <v>43660</v>
      </c>
      <c r="AJ40" s="249">
        <f t="shared" si="9"/>
        <v>43728.333333333336</v>
      </c>
      <c r="AK40" s="253">
        <f t="shared" si="10"/>
        <v>2.2105263157894735</v>
      </c>
      <c r="AL40" s="253">
        <f t="shared" si="11"/>
        <v>10.789473684210527</v>
      </c>
      <c r="AM40" s="242">
        <v>1</v>
      </c>
      <c r="AN40" s="253">
        <f t="shared" si="12"/>
        <v>8.1578947368421026</v>
      </c>
      <c r="AO40" s="253">
        <f t="shared" si="13"/>
        <v>465.48947368421068</v>
      </c>
      <c r="AP40" s="253">
        <f t="shared" si="14"/>
        <v>51.66666666666665</v>
      </c>
      <c r="AQ40" s="249">
        <f t="shared" si="15"/>
        <v>43780</v>
      </c>
      <c r="AR40" s="246"/>
      <c r="AS40" s="244"/>
    </row>
    <row r="41" spans="1:45" x14ac:dyDescent="0.25">
      <c r="A41" s="111">
        <v>734868</v>
      </c>
      <c r="B41" s="100" t="s">
        <v>56</v>
      </c>
      <c r="C41" s="100" t="s">
        <v>361</v>
      </c>
      <c r="D41" s="112">
        <v>53.97</v>
      </c>
      <c r="E41" s="101">
        <v>109.5</v>
      </c>
      <c r="F41" s="112">
        <v>219</v>
      </c>
      <c r="G41" s="261"/>
      <c r="H41" s="103"/>
      <c r="I41" s="103">
        <v>3</v>
      </c>
      <c r="J41" s="103">
        <v>7</v>
      </c>
      <c r="K41" s="103">
        <v>3</v>
      </c>
      <c r="L41" s="103">
        <v>3</v>
      </c>
      <c r="M41" s="103">
        <v>2</v>
      </c>
      <c r="N41" s="103">
        <v>5</v>
      </c>
      <c r="O41" s="103"/>
      <c r="P41" s="103"/>
      <c r="Q41" s="103"/>
      <c r="R41" s="103"/>
      <c r="S41" s="103"/>
      <c r="T41" s="260"/>
      <c r="U41" s="256">
        <v>6</v>
      </c>
      <c r="V41" s="256">
        <v>3</v>
      </c>
      <c r="W41" s="260"/>
      <c r="X41" s="242">
        <f t="shared" si="4"/>
        <v>23</v>
      </c>
      <c r="Y41" s="247">
        <f t="shared" si="5"/>
        <v>0.13450292397660818</v>
      </c>
      <c r="Z41" s="247">
        <f t="shared" si="17"/>
        <v>4.0350877192982457</v>
      </c>
      <c r="AA41" s="242">
        <v>1</v>
      </c>
      <c r="AB41" s="242">
        <v>6</v>
      </c>
      <c r="AC41" s="243">
        <f t="shared" si="18"/>
        <v>7</v>
      </c>
      <c r="AD41" s="247">
        <f t="shared" si="16"/>
        <v>52.04347826086957</v>
      </c>
      <c r="AE41" s="247">
        <v>14</v>
      </c>
      <c r="AF41" s="247">
        <f t="shared" si="7"/>
        <v>38.04347826086957</v>
      </c>
      <c r="AG41" s="247">
        <f t="shared" si="8"/>
        <v>16.140350877192983</v>
      </c>
      <c r="AH41" s="248">
        <f t="shared" si="2"/>
        <v>43698.043478260872</v>
      </c>
      <c r="AI41" s="249">
        <f t="shared" si="3"/>
        <v>43660</v>
      </c>
      <c r="AJ41" s="249">
        <f t="shared" si="9"/>
        <v>43698.043478260872</v>
      </c>
      <c r="AK41" s="253">
        <f t="shared" si="10"/>
        <v>1.8830409356725144</v>
      </c>
      <c r="AL41" s="253">
        <f t="shared" si="11"/>
        <v>5.1169590643274852</v>
      </c>
      <c r="AM41" s="242">
        <v>1</v>
      </c>
      <c r="AN41" s="253">
        <f t="shared" si="12"/>
        <v>11.023391812865498</v>
      </c>
      <c r="AO41" s="253">
        <f t="shared" si="13"/>
        <v>594.93245614035095</v>
      </c>
      <c r="AP41" s="253">
        <f t="shared" si="14"/>
        <v>81.956521739130437</v>
      </c>
      <c r="AQ41" s="249">
        <f t="shared" si="15"/>
        <v>43780</v>
      </c>
      <c r="AR41" s="245"/>
      <c r="AS41" s="244"/>
    </row>
    <row r="42" spans="1:45" x14ac:dyDescent="0.25">
      <c r="A42" s="111">
        <v>734881</v>
      </c>
      <c r="B42" s="100" t="s">
        <v>69</v>
      </c>
      <c r="C42" s="100" t="s">
        <v>374</v>
      </c>
      <c r="D42" s="112">
        <v>41.149999999999771</v>
      </c>
      <c r="E42" s="101">
        <v>89.5</v>
      </c>
      <c r="F42" s="112">
        <v>179</v>
      </c>
      <c r="G42" s="261"/>
      <c r="H42" s="103"/>
      <c r="I42" s="103">
        <v>0</v>
      </c>
      <c r="J42" s="103">
        <v>11</v>
      </c>
      <c r="K42" s="103">
        <v>12</v>
      </c>
      <c r="L42" s="103">
        <v>10</v>
      </c>
      <c r="M42" s="103">
        <v>9</v>
      </c>
      <c r="N42" s="103">
        <v>4</v>
      </c>
      <c r="O42" s="103"/>
      <c r="P42" s="103"/>
      <c r="Q42" s="103"/>
      <c r="R42" s="103"/>
      <c r="S42" s="103"/>
      <c r="T42" s="260"/>
      <c r="U42" s="256">
        <v>6</v>
      </c>
      <c r="V42" s="256">
        <v>3</v>
      </c>
      <c r="W42" s="260"/>
      <c r="X42" s="242">
        <f t="shared" si="4"/>
        <v>46</v>
      </c>
      <c r="Y42" s="247">
        <f t="shared" si="5"/>
        <v>0.26900584795321636</v>
      </c>
      <c r="Z42" s="247">
        <f t="shared" si="17"/>
        <v>8.0701754385964914</v>
      </c>
      <c r="AA42" s="242">
        <v>1</v>
      </c>
      <c r="AB42" s="242">
        <v>18</v>
      </c>
      <c r="AC42" s="243">
        <f t="shared" si="18"/>
        <v>19</v>
      </c>
      <c r="AD42" s="247">
        <f t="shared" si="16"/>
        <v>70.630434782608702</v>
      </c>
      <c r="AE42" s="247">
        <v>14</v>
      </c>
      <c r="AF42" s="247">
        <f t="shared" si="7"/>
        <v>56.630434782608702</v>
      </c>
      <c r="AG42" s="247">
        <f t="shared" si="8"/>
        <v>32.280701754385966</v>
      </c>
      <c r="AH42" s="248">
        <f t="shared" si="2"/>
        <v>43716.630434782608</v>
      </c>
      <c r="AI42" s="249">
        <f t="shared" si="3"/>
        <v>43660</v>
      </c>
      <c r="AJ42" s="249">
        <f t="shared" si="9"/>
        <v>43716.630434782608</v>
      </c>
      <c r="AK42" s="253">
        <f t="shared" si="10"/>
        <v>3.7660818713450288</v>
      </c>
      <c r="AL42" s="253">
        <f t="shared" si="11"/>
        <v>15.23391812865497</v>
      </c>
      <c r="AM42" s="242">
        <v>1</v>
      </c>
      <c r="AN42" s="253">
        <f t="shared" si="12"/>
        <v>17.046783625730995</v>
      </c>
      <c r="AO42" s="253">
        <f t="shared" si="13"/>
        <v>701.47514619882656</v>
      </c>
      <c r="AP42" s="253">
        <f t="shared" si="14"/>
        <v>63.369565217391312</v>
      </c>
      <c r="AQ42" s="249">
        <f t="shared" si="15"/>
        <v>43780</v>
      </c>
      <c r="AR42" s="245"/>
      <c r="AS42" s="244"/>
    </row>
    <row r="43" spans="1:45" x14ac:dyDescent="0.25">
      <c r="A43" s="111">
        <v>734882</v>
      </c>
      <c r="B43" s="100" t="s">
        <v>70</v>
      </c>
      <c r="C43" s="100" t="s">
        <v>375</v>
      </c>
      <c r="D43" s="112">
        <v>37.618672566371679</v>
      </c>
      <c r="E43" s="101">
        <v>69.5</v>
      </c>
      <c r="F43" s="112">
        <v>139</v>
      </c>
      <c r="G43" s="261"/>
      <c r="H43" s="103"/>
      <c r="I43" s="103">
        <v>5</v>
      </c>
      <c r="J43" s="103">
        <v>3</v>
      </c>
      <c r="K43" s="103">
        <v>1</v>
      </c>
      <c r="L43" s="103">
        <v>1</v>
      </c>
      <c r="M43" s="103">
        <v>3</v>
      </c>
      <c r="N43" s="103">
        <v>0</v>
      </c>
      <c r="O43" s="103"/>
      <c r="P43" s="103"/>
      <c r="Q43" s="103"/>
      <c r="R43" s="103"/>
      <c r="S43" s="103"/>
      <c r="T43" s="260"/>
      <c r="U43" s="256">
        <v>6</v>
      </c>
      <c r="V43" s="256">
        <v>3</v>
      </c>
      <c r="W43" s="260"/>
      <c r="X43" s="242">
        <f t="shared" si="4"/>
        <v>13</v>
      </c>
      <c r="Y43" s="247">
        <f t="shared" si="5"/>
        <v>7.6023391812865493E-2</v>
      </c>
      <c r="Z43" s="247">
        <f t="shared" si="17"/>
        <v>2.2807017543859649</v>
      </c>
      <c r="AA43" s="242">
        <v>1</v>
      </c>
      <c r="AB43" s="242">
        <v>18</v>
      </c>
      <c r="AC43" s="243">
        <f t="shared" si="18"/>
        <v>19</v>
      </c>
      <c r="AD43" s="247">
        <f t="shared" si="16"/>
        <v>249.92307692307693</v>
      </c>
      <c r="AE43" s="247">
        <v>14</v>
      </c>
      <c r="AF43" s="247">
        <f t="shared" si="7"/>
        <v>235.92307692307693</v>
      </c>
      <c r="AG43" s="247">
        <f t="shared" si="8"/>
        <v>9.1228070175438596</v>
      </c>
      <c r="AH43" s="248">
        <f t="shared" si="2"/>
        <v>43895.923076923078</v>
      </c>
      <c r="AI43" s="249">
        <f t="shared" si="3"/>
        <v>43660</v>
      </c>
      <c r="AJ43" s="249">
        <f t="shared" si="9"/>
        <v>43895.923076923078</v>
      </c>
      <c r="AK43" s="253">
        <f t="shared" si="10"/>
        <v>1.064327485380117</v>
      </c>
      <c r="AL43" s="253">
        <f t="shared" si="11"/>
        <v>17.935672514619881</v>
      </c>
      <c r="AM43" s="242">
        <v>1</v>
      </c>
      <c r="AN43" s="253">
        <f t="shared" si="12"/>
        <v>0</v>
      </c>
      <c r="AO43" s="253">
        <f t="shared" si="13"/>
        <v>0</v>
      </c>
      <c r="AP43" s="253">
        <f t="shared" si="14"/>
        <v>0</v>
      </c>
      <c r="AQ43" s="249">
        <f t="shared" si="15"/>
        <v>43895.923076923078</v>
      </c>
      <c r="AR43" s="245"/>
      <c r="AS43" s="244"/>
    </row>
    <row r="44" spans="1:45" x14ac:dyDescent="0.25">
      <c r="A44" s="111">
        <v>734895</v>
      </c>
      <c r="B44" s="116" t="s">
        <v>83</v>
      </c>
      <c r="C44" s="116" t="s">
        <v>388</v>
      </c>
      <c r="D44" s="112">
        <v>24.729999999999976</v>
      </c>
      <c r="E44" s="101">
        <v>49.5</v>
      </c>
      <c r="F44" s="112">
        <v>99</v>
      </c>
      <c r="G44" s="261"/>
      <c r="H44" s="103"/>
      <c r="I44" s="103">
        <v>11</v>
      </c>
      <c r="J44" s="103">
        <v>6</v>
      </c>
      <c r="K44" s="103">
        <v>6</v>
      </c>
      <c r="L44" s="103">
        <v>5</v>
      </c>
      <c r="M44" s="103">
        <v>1</v>
      </c>
      <c r="N44" s="103">
        <v>7</v>
      </c>
      <c r="O44" s="103"/>
      <c r="P44" s="103"/>
      <c r="Q44" s="103"/>
      <c r="R44" s="103"/>
      <c r="S44" s="103"/>
      <c r="T44" s="260"/>
      <c r="U44" s="256">
        <v>6</v>
      </c>
      <c r="V44" s="256">
        <v>3</v>
      </c>
      <c r="W44" s="260"/>
      <c r="X44" s="242">
        <f t="shared" si="4"/>
        <v>36</v>
      </c>
      <c r="Y44" s="247">
        <f t="shared" si="5"/>
        <v>0.21052631578947367</v>
      </c>
      <c r="Z44" s="247">
        <f t="shared" si="17"/>
        <v>6.3157894736842106</v>
      </c>
      <c r="AA44" s="242">
        <v>1</v>
      </c>
      <c r="AB44" s="242">
        <v>19</v>
      </c>
      <c r="AC44" s="243">
        <f t="shared" si="18"/>
        <v>20</v>
      </c>
      <c r="AD44" s="247">
        <f t="shared" si="16"/>
        <v>95</v>
      </c>
      <c r="AE44" s="247">
        <v>14</v>
      </c>
      <c r="AF44" s="247">
        <f t="shared" si="7"/>
        <v>81</v>
      </c>
      <c r="AG44" s="247">
        <f t="shared" si="8"/>
        <v>25.263157894736842</v>
      </c>
      <c r="AH44" s="248">
        <f t="shared" si="2"/>
        <v>43741</v>
      </c>
      <c r="AI44" s="249">
        <f t="shared" si="3"/>
        <v>43660</v>
      </c>
      <c r="AJ44" s="249">
        <f t="shared" si="9"/>
        <v>43741</v>
      </c>
      <c r="AK44" s="253">
        <f t="shared" si="10"/>
        <v>2.9473684210526314</v>
      </c>
      <c r="AL44" s="253">
        <f t="shared" si="11"/>
        <v>17.05263157894737</v>
      </c>
      <c r="AM44" s="242">
        <v>1</v>
      </c>
      <c r="AN44" s="253">
        <f t="shared" si="12"/>
        <v>8.2105263157894726</v>
      </c>
      <c r="AO44" s="253">
        <f t="shared" si="13"/>
        <v>203.04631578947345</v>
      </c>
      <c r="AP44" s="253">
        <f t="shared" si="14"/>
        <v>39</v>
      </c>
      <c r="AQ44" s="249">
        <f t="shared" si="15"/>
        <v>43780</v>
      </c>
      <c r="AR44" s="245"/>
      <c r="AS44" s="244"/>
    </row>
    <row r="45" spans="1:45" x14ac:dyDescent="0.25">
      <c r="A45" s="111">
        <v>734899</v>
      </c>
      <c r="B45" s="100" t="s">
        <v>87</v>
      </c>
      <c r="C45" s="100" t="s">
        <v>392</v>
      </c>
      <c r="D45" s="112">
        <v>25.360000000000003</v>
      </c>
      <c r="E45" s="101">
        <v>54.5</v>
      </c>
      <c r="F45" s="112">
        <v>109</v>
      </c>
      <c r="G45" s="261"/>
      <c r="H45" s="103"/>
      <c r="I45" s="103">
        <v>1</v>
      </c>
      <c r="J45" s="103">
        <v>5</v>
      </c>
      <c r="K45" s="103">
        <v>1</v>
      </c>
      <c r="L45" s="103">
        <v>2</v>
      </c>
      <c r="M45" s="103">
        <v>0</v>
      </c>
      <c r="N45" s="103">
        <v>1</v>
      </c>
      <c r="O45" s="103"/>
      <c r="P45" s="103"/>
      <c r="Q45" s="103"/>
      <c r="R45" s="103"/>
      <c r="S45" s="103"/>
      <c r="T45" s="260"/>
      <c r="U45" s="256">
        <v>6</v>
      </c>
      <c r="V45" s="256">
        <v>3</v>
      </c>
      <c r="W45" s="260"/>
      <c r="X45" s="242">
        <f t="shared" si="4"/>
        <v>10</v>
      </c>
      <c r="Y45" s="247">
        <f t="shared" si="5"/>
        <v>5.8479532163742687E-2</v>
      </c>
      <c r="Z45" s="247">
        <f t="shared" si="17"/>
        <v>1.7543859649122806</v>
      </c>
      <c r="AA45" s="242">
        <v>1</v>
      </c>
      <c r="AB45" s="242">
        <v>3</v>
      </c>
      <c r="AC45" s="243">
        <f t="shared" si="18"/>
        <v>4</v>
      </c>
      <c r="AD45" s="247">
        <f t="shared" si="16"/>
        <v>68.400000000000006</v>
      </c>
      <c r="AE45" s="247">
        <v>14</v>
      </c>
      <c r="AF45" s="247">
        <f t="shared" si="7"/>
        <v>54.400000000000006</v>
      </c>
      <c r="AG45" s="247">
        <f t="shared" si="8"/>
        <v>7.0175438596491224</v>
      </c>
      <c r="AH45" s="248">
        <f t="shared" si="2"/>
        <v>43714.400000000001</v>
      </c>
      <c r="AI45" s="249">
        <f t="shared" si="3"/>
        <v>43660</v>
      </c>
      <c r="AJ45" s="249">
        <f t="shared" si="9"/>
        <v>43714.400000000001</v>
      </c>
      <c r="AK45" s="253">
        <f t="shared" si="10"/>
        <v>0.81871345029239762</v>
      </c>
      <c r="AL45" s="253">
        <f t="shared" si="11"/>
        <v>3.1812865497076022</v>
      </c>
      <c r="AM45" s="242">
        <v>1</v>
      </c>
      <c r="AN45" s="253">
        <f t="shared" si="12"/>
        <v>3.8362573099415203</v>
      </c>
      <c r="AO45" s="253">
        <f t="shared" si="13"/>
        <v>97.287485380116962</v>
      </c>
      <c r="AP45" s="253">
        <f t="shared" si="14"/>
        <v>65.599999999999994</v>
      </c>
      <c r="AQ45" s="249">
        <f t="shared" si="15"/>
        <v>43780</v>
      </c>
      <c r="AR45" s="245"/>
      <c r="AS45" s="244"/>
    </row>
    <row r="46" spans="1:45" x14ac:dyDescent="0.25">
      <c r="A46" s="111">
        <v>734904</v>
      </c>
      <c r="B46" s="100" t="s">
        <v>92</v>
      </c>
      <c r="C46" s="100" t="s">
        <v>397</v>
      </c>
      <c r="D46" s="112">
        <v>27</v>
      </c>
      <c r="E46" s="101">
        <v>64.5</v>
      </c>
      <c r="F46" s="112">
        <v>129</v>
      </c>
      <c r="G46" s="261"/>
      <c r="H46" s="103"/>
      <c r="I46" s="103">
        <v>2</v>
      </c>
      <c r="J46" s="103">
        <v>2</v>
      </c>
      <c r="K46" s="103">
        <v>3</v>
      </c>
      <c r="L46" s="103">
        <v>3</v>
      </c>
      <c r="M46" s="103">
        <v>2</v>
      </c>
      <c r="N46" s="103">
        <v>1</v>
      </c>
      <c r="O46" s="103"/>
      <c r="P46" s="103"/>
      <c r="Q46" s="103"/>
      <c r="R46" s="103"/>
      <c r="S46" s="103"/>
      <c r="T46" s="260"/>
      <c r="U46" s="256">
        <v>6</v>
      </c>
      <c r="V46" s="256">
        <v>3</v>
      </c>
      <c r="W46" s="260"/>
      <c r="X46" s="242">
        <f t="shared" si="4"/>
        <v>13</v>
      </c>
      <c r="Y46" s="247">
        <f t="shared" si="5"/>
        <v>7.6023391812865493E-2</v>
      </c>
      <c r="Z46" s="247">
        <f t="shared" si="17"/>
        <v>2.2807017543859649</v>
      </c>
      <c r="AA46" s="242">
        <v>1</v>
      </c>
      <c r="AB46" s="242">
        <v>5</v>
      </c>
      <c r="AC46" s="243">
        <f t="shared" si="18"/>
        <v>6</v>
      </c>
      <c r="AD46" s="247">
        <f t="shared" si="16"/>
        <v>78.923076923076934</v>
      </c>
      <c r="AE46" s="247">
        <v>14</v>
      </c>
      <c r="AF46" s="247">
        <f t="shared" si="7"/>
        <v>64.923076923076934</v>
      </c>
      <c r="AG46" s="247">
        <f t="shared" si="8"/>
        <v>9.1228070175438596</v>
      </c>
      <c r="AH46" s="248">
        <f t="shared" si="2"/>
        <v>43724.923076923078</v>
      </c>
      <c r="AI46" s="249">
        <f t="shared" si="3"/>
        <v>43660</v>
      </c>
      <c r="AJ46" s="249">
        <f t="shared" si="9"/>
        <v>43724.923076923078</v>
      </c>
      <c r="AK46" s="253">
        <f t="shared" si="10"/>
        <v>1.064327485380117</v>
      </c>
      <c r="AL46" s="253">
        <f t="shared" si="11"/>
        <v>4.935672514619883</v>
      </c>
      <c r="AM46" s="242">
        <v>1</v>
      </c>
      <c r="AN46" s="253">
        <f t="shared" si="12"/>
        <v>4.1871345029239766</v>
      </c>
      <c r="AO46" s="253">
        <f t="shared" si="13"/>
        <v>113.05263157894737</v>
      </c>
      <c r="AP46" s="253">
        <f t="shared" si="14"/>
        <v>55.07692307692308</v>
      </c>
      <c r="AQ46" s="249">
        <f t="shared" si="15"/>
        <v>43780</v>
      </c>
      <c r="AR46" s="245"/>
      <c r="AS46" s="244"/>
    </row>
    <row r="47" spans="1:45" x14ac:dyDescent="0.25">
      <c r="A47" s="111">
        <v>734907</v>
      </c>
      <c r="B47" s="100" t="s">
        <v>95</v>
      </c>
      <c r="C47" s="100" t="s">
        <v>400</v>
      </c>
      <c r="D47" s="112">
        <v>11</v>
      </c>
      <c r="E47" s="101">
        <v>24.5</v>
      </c>
      <c r="F47" s="112">
        <v>49</v>
      </c>
      <c r="G47" s="261"/>
      <c r="H47" s="103"/>
      <c r="I47" s="103">
        <v>0</v>
      </c>
      <c r="J47" s="103">
        <v>0</v>
      </c>
      <c r="K47" s="103">
        <v>0</v>
      </c>
      <c r="L47" s="103">
        <v>0</v>
      </c>
      <c r="M47" s="103">
        <v>0</v>
      </c>
      <c r="N47" s="103">
        <v>0</v>
      </c>
      <c r="O47" s="103"/>
      <c r="P47" s="103"/>
      <c r="Q47" s="103"/>
      <c r="R47" s="103"/>
      <c r="S47" s="103"/>
      <c r="T47" s="260"/>
      <c r="U47" s="256">
        <v>6</v>
      </c>
      <c r="V47" s="256">
        <v>3</v>
      </c>
      <c r="W47" s="260"/>
      <c r="X47" s="242">
        <f t="shared" si="4"/>
        <v>0</v>
      </c>
      <c r="Y47" s="247">
        <f t="shared" si="5"/>
        <v>0</v>
      </c>
      <c r="Z47" s="247">
        <f t="shared" si="17"/>
        <v>0</v>
      </c>
      <c r="AA47" s="242">
        <v>1</v>
      </c>
      <c r="AB47" s="242">
        <v>0</v>
      </c>
      <c r="AC47" s="243">
        <f t="shared" si="18"/>
        <v>1</v>
      </c>
      <c r="AD47" s="247" t="str">
        <f t="shared" si="16"/>
        <v>Not Sold</v>
      </c>
      <c r="AE47" s="247">
        <v>14</v>
      </c>
      <c r="AF47" s="247" t="str">
        <f t="shared" si="7"/>
        <v>-</v>
      </c>
      <c r="AG47" s="247">
        <f t="shared" si="8"/>
        <v>0</v>
      </c>
      <c r="AH47" s="248" t="str">
        <f t="shared" si="2"/>
        <v>Not Sold</v>
      </c>
      <c r="AI47" s="249">
        <f t="shared" si="3"/>
        <v>43660</v>
      </c>
      <c r="AJ47" s="249">
        <f t="shared" si="9"/>
        <v>43660</v>
      </c>
      <c r="AK47" s="253">
        <f t="shared" si="10"/>
        <v>0</v>
      </c>
      <c r="AL47" s="253">
        <f t="shared" si="11"/>
        <v>1</v>
      </c>
      <c r="AM47" s="242">
        <v>1</v>
      </c>
      <c r="AN47" s="253">
        <f t="shared" si="12"/>
        <v>0</v>
      </c>
      <c r="AO47" s="253">
        <f t="shared" si="13"/>
        <v>0</v>
      </c>
      <c r="AP47" s="253" t="str">
        <f t="shared" si="14"/>
        <v>-</v>
      </c>
      <c r="AQ47" s="249" t="str">
        <f t="shared" si="15"/>
        <v>-</v>
      </c>
      <c r="AR47" s="245"/>
      <c r="AS47" s="244"/>
    </row>
    <row r="48" spans="1:45" x14ac:dyDescent="0.25">
      <c r="A48" s="111">
        <v>734909</v>
      </c>
      <c r="B48" s="100" t="s">
        <v>96</v>
      </c>
      <c r="C48" s="100" t="s">
        <v>401</v>
      </c>
      <c r="D48" s="112">
        <v>11.76</v>
      </c>
      <c r="E48" s="101">
        <v>24.5</v>
      </c>
      <c r="F48" s="112">
        <v>49</v>
      </c>
      <c r="G48" s="261"/>
      <c r="H48" s="103"/>
      <c r="I48" s="103">
        <v>9</v>
      </c>
      <c r="J48" s="103">
        <v>5</v>
      </c>
      <c r="K48" s="103">
        <v>7</v>
      </c>
      <c r="L48" s="103">
        <v>5</v>
      </c>
      <c r="M48" s="103">
        <v>0</v>
      </c>
      <c r="N48" s="103">
        <v>3</v>
      </c>
      <c r="O48" s="103"/>
      <c r="P48" s="103"/>
      <c r="Q48" s="103"/>
      <c r="R48" s="103"/>
      <c r="S48" s="103"/>
      <c r="T48" s="260"/>
      <c r="U48" s="256">
        <v>6</v>
      </c>
      <c r="V48" s="256">
        <v>3</v>
      </c>
      <c r="W48" s="260"/>
      <c r="X48" s="242">
        <f t="shared" si="4"/>
        <v>29</v>
      </c>
      <c r="Y48" s="247">
        <f t="shared" si="5"/>
        <v>0.16959064327485379</v>
      </c>
      <c r="Z48" s="247">
        <f t="shared" si="17"/>
        <v>5.0877192982456139</v>
      </c>
      <c r="AA48" s="242">
        <v>1</v>
      </c>
      <c r="AB48" s="242">
        <v>7</v>
      </c>
      <c r="AC48" s="243">
        <f t="shared" si="18"/>
        <v>8</v>
      </c>
      <c r="AD48" s="247">
        <f t="shared" si="16"/>
        <v>47.172413793103452</v>
      </c>
      <c r="AE48" s="247">
        <v>14</v>
      </c>
      <c r="AF48" s="247">
        <f t="shared" si="7"/>
        <v>33.172413793103452</v>
      </c>
      <c r="AG48" s="247">
        <f t="shared" si="8"/>
        <v>20.350877192982455</v>
      </c>
      <c r="AH48" s="248">
        <f t="shared" si="2"/>
        <v>43693.172413793101</v>
      </c>
      <c r="AI48" s="249">
        <f t="shared" si="3"/>
        <v>43660</v>
      </c>
      <c r="AJ48" s="249">
        <f t="shared" si="9"/>
        <v>43693.172413793101</v>
      </c>
      <c r="AK48" s="253">
        <f t="shared" si="10"/>
        <v>2.3742690058479532</v>
      </c>
      <c r="AL48" s="253">
        <f t="shared" si="11"/>
        <v>5.6257309941520468</v>
      </c>
      <c r="AM48" s="242">
        <v>1</v>
      </c>
      <c r="AN48" s="253">
        <f t="shared" si="12"/>
        <v>14.725146198830409</v>
      </c>
      <c r="AO48" s="253">
        <f t="shared" si="13"/>
        <v>173.1677192982456</v>
      </c>
      <c r="AP48" s="253">
        <f t="shared" si="14"/>
        <v>86.827586206896555</v>
      </c>
      <c r="AQ48" s="249">
        <f t="shared" si="15"/>
        <v>43780</v>
      </c>
      <c r="AR48" s="245"/>
      <c r="AS48" s="244"/>
    </row>
    <row r="49" spans="1:45" x14ac:dyDescent="0.25">
      <c r="A49" s="111">
        <v>734911</v>
      </c>
      <c r="B49" s="100" t="s">
        <v>98</v>
      </c>
      <c r="C49" s="100" t="s">
        <v>403</v>
      </c>
      <c r="D49" s="112">
        <v>12.049999999999997</v>
      </c>
      <c r="E49" s="101">
        <v>24.5</v>
      </c>
      <c r="F49" s="112">
        <v>49</v>
      </c>
      <c r="G49" s="261"/>
      <c r="H49" s="103"/>
      <c r="I49" s="103">
        <v>4</v>
      </c>
      <c r="J49" s="103">
        <v>5</v>
      </c>
      <c r="K49" s="103">
        <v>9</v>
      </c>
      <c r="L49" s="103">
        <v>4</v>
      </c>
      <c r="M49" s="103">
        <v>1</v>
      </c>
      <c r="N49" s="103">
        <v>1</v>
      </c>
      <c r="O49" s="103"/>
      <c r="P49" s="103"/>
      <c r="Q49" s="103"/>
      <c r="R49" s="103"/>
      <c r="S49" s="103"/>
      <c r="T49" s="260"/>
      <c r="U49" s="256">
        <v>6</v>
      </c>
      <c r="V49" s="256">
        <v>3</v>
      </c>
      <c r="W49" s="260"/>
      <c r="X49" s="242">
        <f t="shared" si="4"/>
        <v>24</v>
      </c>
      <c r="Y49" s="247">
        <f t="shared" si="5"/>
        <v>0.14035087719298245</v>
      </c>
      <c r="Z49" s="247">
        <f t="shared" si="17"/>
        <v>4.2105263157894735</v>
      </c>
      <c r="AA49" s="242">
        <v>1</v>
      </c>
      <c r="AB49" s="242">
        <v>6</v>
      </c>
      <c r="AC49" s="243">
        <f t="shared" si="18"/>
        <v>7</v>
      </c>
      <c r="AD49" s="247">
        <f t="shared" si="16"/>
        <v>49.875</v>
      </c>
      <c r="AE49" s="247">
        <v>14</v>
      </c>
      <c r="AF49" s="247">
        <f t="shared" si="7"/>
        <v>35.875</v>
      </c>
      <c r="AG49" s="247">
        <f t="shared" si="8"/>
        <v>16.842105263157894</v>
      </c>
      <c r="AH49" s="248">
        <f t="shared" si="2"/>
        <v>43695.875</v>
      </c>
      <c r="AI49" s="249">
        <f t="shared" si="3"/>
        <v>43660</v>
      </c>
      <c r="AJ49" s="249">
        <f t="shared" si="9"/>
        <v>43695.875</v>
      </c>
      <c r="AK49" s="253">
        <f t="shared" si="10"/>
        <v>1.9649122807017543</v>
      </c>
      <c r="AL49" s="253">
        <f t="shared" si="11"/>
        <v>5.0350877192982457</v>
      </c>
      <c r="AM49" s="242">
        <v>1</v>
      </c>
      <c r="AN49" s="253">
        <f t="shared" si="12"/>
        <v>11.807017543859647</v>
      </c>
      <c r="AO49" s="253">
        <f t="shared" si="13"/>
        <v>142.27456140350873</v>
      </c>
      <c r="AP49" s="253">
        <f t="shared" si="14"/>
        <v>84.124999999999986</v>
      </c>
      <c r="AQ49" s="249">
        <f t="shared" si="15"/>
        <v>43780</v>
      </c>
      <c r="AR49" s="245"/>
      <c r="AS49" s="244"/>
    </row>
    <row r="50" spans="1:45" x14ac:dyDescent="0.25">
      <c r="A50" s="111">
        <v>734916</v>
      </c>
      <c r="B50" s="100" t="s">
        <v>103</v>
      </c>
      <c r="C50" s="100" t="s">
        <v>407</v>
      </c>
      <c r="D50" s="112">
        <v>13.479999999999993</v>
      </c>
      <c r="E50" s="101">
        <v>29.5</v>
      </c>
      <c r="F50" s="112">
        <v>59</v>
      </c>
      <c r="G50" s="261"/>
      <c r="H50" s="103"/>
      <c r="I50" s="103">
        <v>10</v>
      </c>
      <c r="J50" s="103">
        <v>2</v>
      </c>
      <c r="K50" s="103">
        <v>3</v>
      </c>
      <c r="L50" s="103">
        <v>1</v>
      </c>
      <c r="M50" s="103">
        <v>2</v>
      </c>
      <c r="N50" s="103">
        <v>0</v>
      </c>
      <c r="O50" s="103"/>
      <c r="P50" s="103"/>
      <c r="Q50" s="103"/>
      <c r="R50" s="103"/>
      <c r="S50" s="103"/>
      <c r="T50" s="260"/>
      <c r="U50" s="256">
        <v>6</v>
      </c>
      <c r="V50" s="256">
        <v>3</v>
      </c>
      <c r="W50" s="260"/>
      <c r="X50" s="242">
        <f t="shared" si="4"/>
        <v>18</v>
      </c>
      <c r="Y50" s="247">
        <f t="shared" si="5"/>
        <v>0.10526315789473684</v>
      </c>
      <c r="Z50" s="247">
        <f t="shared" si="17"/>
        <v>3.1578947368421053</v>
      </c>
      <c r="AA50" s="242">
        <v>1</v>
      </c>
      <c r="AB50" s="242">
        <v>18</v>
      </c>
      <c r="AC50" s="243">
        <f t="shared" si="18"/>
        <v>19</v>
      </c>
      <c r="AD50" s="247">
        <f t="shared" si="16"/>
        <v>180.5</v>
      </c>
      <c r="AE50" s="247">
        <v>14</v>
      </c>
      <c r="AF50" s="247">
        <f t="shared" si="7"/>
        <v>166.5</v>
      </c>
      <c r="AG50" s="247">
        <f t="shared" si="8"/>
        <v>12.631578947368421</v>
      </c>
      <c r="AH50" s="248">
        <f t="shared" si="2"/>
        <v>43826.5</v>
      </c>
      <c r="AI50" s="249">
        <f t="shared" si="3"/>
        <v>43660</v>
      </c>
      <c r="AJ50" s="249">
        <f t="shared" si="9"/>
        <v>43826.5</v>
      </c>
      <c r="AK50" s="253">
        <f t="shared" si="10"/>
        <v>1.4736842105263157</v>
      </c>
      <c r="AL50" s="253">
        <f t="shared" si="11"/>
        <v>17.526315789473685</v>
      </c>
      <c r="AM50" s="242">
        <v>1</v>
      </c>
      <c r="AN50" s="253">
        <f t="shared" si="12"/>
        <v>0</v>
      </c>
      <c r="AO50" s="253">
        <f t="shared" si="13"/>
        <v>0</v>
      </c>
      <c r="AP50" s="253">
        <f t="shared" si="14"/>
        <v>0</v>
      </c>
      <c r="AQ50" s="249">
        <f t="shared" si="15"/>
        <v>43826.5</v>
      </c>
      <c r="AR50" s="245"/>
      <c r="AS50" s="244"/>
    </row>
    <row r="51" spans="1:45" x14ac:dyDescent="0.25">
      <c r="A51" s="111">
        <v>734920</v>
      </c>
      <c r="B51" s="100" t="s">
        <v>106</v>
      </c>
      <c r="C51" s="100" t="s">
        <v>410</v>
      </c>
      <c r="D51" s="112">
        <v>13.620000000000053</v>
      </c>
      <c r="E51" s="101">
        <v>34.5</v>
      </c>
      <c r="F51" s="112">
        <v>69</v>
      </c>
      <c r="G51" s="261"/>
      <c r="H51" s="103"/>
      <c r="I51" s="103">
        <v>13</v>
      </c>
      <c r="J51" s="103">
        <v>11</v>
      </c>
      <c r="K51" s="103">
        <v>11</v>
      </c>
      <c r="L51" s="103">
        <v>9</v>
      </c>
      <c r="M51" s="103">
        <v>11</v>
      </c>
      <c r="N51" s="103">
        <v>6</v>
      </c>
      <c r="O51" s="103"/>
      <c r="P51" s="103"/>
      <c r="Q51" s="103"/>
      <c r="R51" s="103"/>
      <c r="S51" s="103"/>
      <c r="T51" s="260"/>
      <c r="U51" s="256">
        <v>6</v>
      </c>
      <c r="V51" s="256">
        <v>3</v>
      </c>
      <c r="W51" s="260"/>
      <c r="X51" s="242">
        <f t="shared" si="4"/>
        <v>61</v>
      </c>
      <c r="Y51" s="247">
        <f t="shared" si="5"/>
        <v>0.35672514619883039</v>
      </c>
      <c r="Z51" s="247">
        <f t="shared" si="17"/>
        <v>10.701754385964911</v>
      </c>
      <c r="AA51" s="242">
        <v>1</v>
      </c>
      <c r="AB51" s="242">
        <v>11</v>
      </c>
      <c r="AC51" s="243">
        <f t="shared" si="18"/>
        <v>12</v>
      </c>
      <c r="AD51" s="247">
        <f t="shared" si="16"/>
        <v>33.639344262295083</v>
      </c>
      <c r="AE51" s="247">
        <v>14</v>
      </c>
      <c r="AF51" s="247">
        <f t="shared" si="7"/>
        <v>19.639344262295083</v>
      </c>
      <c r="AG51" s="247">
        <f t="shared" si="8"/>
        <v>42.807017543859644</v>
      </c>
      <c r="AH51" s="248">
        <f t="shared" si="2"/>
        <v>43679.639344262294</v>
      </c>
      <c r="AI51" s="249">
        <f t="shared" si="3"/>
        <v>43660</v>
      </c>
      <c r="AJ51" s="249">
        <f t="shared" si="9"/>
        <v>43679.639344262294</v>
      </c>
      <c r="AK51" s="253">
        <f t="shared" si="10"/>
        <v>4.9941520467836256</v>
      </c>
      <c r="AL51" s="253">
        <f t="shared" si="11"/>
        <v>7.0058479532163744</v>
      </c>
      <c r="AM51" s="242">
        <v>1</v>
      </c>
      <c r="AN51" s="253">
        <f t="shared" si="12"/>
        <v>35.801169590643269</v>
      </c>
      <c r="AO51" s="253">
        <f t="shared" si="13"/>
        <v>487.61192982456322</v>
      </c>
      <c r="AP51" s="253">
        <f t="shared" si="14"/>
        <v>100.3606557377049</v>
      </c>
      <c r="AQ51" s="249">
        <f t="shared" si="15"/>
        <v>43780</v>
      </c>
      <c r="AR51" s="245"/>
      <c r="AS51" s="244"/>
    </row>
    <row r="52" spans="1:45" x14ac:dyDescent="0.25">
      <c r="A52" s="111">
        <v>734921</v>
      </c>
      <c r="B52" s="100" t="s">
        <v>107</v>
      </c>
      <c r="C52" s="100" t="s">
        <v>411</v>
      </c>
      <c r="D52" s="112">
        <v>13.949999999999998</v>
      </c>
      <c r="E52" s="101">
        <v>34.5</v>
      </c>
      <c r="F52" s="112">
        <v>69</v>
      </c>
      <c r="G52" s="261"/>
      <c r="H52" s="103"/>
      <c r="I52" s="103">
        <v>4</v>
      </c>
      <c r="J52" s="103">
        <v>7</v>
      </c>
      <c r="K52" s="103">
        <v>4</v>
      </c>
      <c r="L52" s="103">
        <v>6</v>
      </c>
      <c r="M52" s="103">
        <v>1</v>
      </c>
      <c r="N52" s="103">
        <v>2</v>
      </c>
      <c r="O52" s="103"/>
      <c r="P52" s="103"/>
      <c r="Q52" s="103"/>
      <c r="R52" s="103"/>
      <c r="S52" s="103"/>
      <c r="T52" s="260"/>
      <c r="U52" s="256">
        <v>6</v>
      </c>
      <c r="V52" s="256">
        <v>3</v>
      </c>
      <c r="W52" s="260"/>
      <c r="X52" s="242">
        <f t="shared" si="4"/>
        <v>24</v>
      </c>
      <c r="Y52" s="247">
        <f t="shared" si="5"/>
        <v>0.14035087719298245</v>
      </c>
      <c r="Z52" s="247">
        <f t="shared" si="17"/>
        <v>4.2105263157894735</v>
      </c>
      <c r="AA52" s="242">
        <v>1</v>
      </c>
      <c r="AB52" s="242">
        <v>4</v>
      </c>
      <c r="AC52" s="243">
        <f t="shared" si="18"/>
        <v>5</v>
      </c>
      <c r="AD52" s="247">
        <f t="shared" si="16"/>
        <v>35.625</v>
      </c>
      <c r="AE52" s="247">
        <v>14</v>
      </c>
      <c r="AF52" s="247">
        <f t="shared" si="7"/>
        <v>21.625</v>
      </c>
      <c r="AG52" s="247">
        <f t="shared" si="8"/>
        <v>16.842105263157894</v>
      </c>
      <c r="AH52" s="248">
        <f t="shared" si="2"/>
        <v>43681.625</v>
      </c>
      <c r="AI52" s="249">
        <f t="shared" si="3"/>
        <v>43660</v>
      </c>
      <c r="AJ52" s="249">
        <f t="shared" si="9"/>
        <v>43681.625</v>
      </c>
      <c r="AK52" s="253">
        <f t="shared" si="10"/>
        <v>1.9649122807017543</v>
      </c>
      <c r="AL52" s="253">
        <f t="shared" si="11"/>
        <v>3.0350877192982457</v>
      </c>
      <c r="AM52" s="242">
        <v>1</v>
      </c>
      <c r="AN52" s="253">
        <f t="shared" si="12"/>
        <v>13.807017543859647</v>
      </c>
      <c r="AO52" s="253">
        <f t="shared" si="13"/>
        <v>192.60789473684204</v>
      </c>
      <c r="AP52" s="253">
        <f t="shared" si="14"/>
        <v>98.374999999999986</v>
      </c>
      <c r="AQ52" s="249">
        <f t="shared" si="15"/>
        <v>43780</v>
      </c>
      <c r="AR52" s="245"/>
      <c r="AS52" s="244"/>
    </row>
    <row r="53" spans="1:45" x14ac:dyDescent="0.25">
      <c r="A53" s="111">
        <v>734922</v>
      </c>
      <c r="B53" s="100" t="s">
        <v>108</v>
      </c>
      <c r="C53" s="100" t="s">
        <v>412</v>
      </c>
      <c r="D53" s="112">
        <v>13.950000000000014</v>
      </c>
      <c r="E53" s="101">
        <v>34.5</v>
      </c>
      <c r="F53" s="112">
        <v>69</v>
      </c>
      <c r="G53" s="261"/>
      <c r="H53" s="103"/>
      <c r="I53" s="103">
        <v>12</v>
      </c>
      <c r="J53" s="103">
        <v>5</v>
      </c>
      <c r="K53" s="103">
        <v>12</v>
      </c>
      <c r="L53" s="103">
        <v>3</v>
      </c>
      <c r="M53" s="103">
        <v>4</v>
      </c>
      <c r="N53" s="103">
        <v>11</v>
      </c>
      <c r="O53" s="103"/>
      <c r="P53" s="103"/>
      <c r="Q53" s="103"/>
      <c r="R53" s="103"/>
      <c r="S53" s="103"/>
      <c r="T53" s="260"/>
      <c r="U53" s="256">
        <v>6</v>
      </c>
      <c r="V53" s="256">
        <v>3</v>
      </c>
      <c r="W53" s="260"/>
      <c r="X53" s="242">
        <f t="shared" si="4"/>
        <v>47</v>
      </c>
      <c r="Y53" s="247">
        <f t="shared" si="5"/>
        <v>0.27485380116959063</v>
      </c>
      <c r="Z53" s="247">
        <f t="shared" si="17"/>
        <v>8.2456140350877192</v>
      </c>
      <c r="AA53" s="242">
        <v>1</v>
      </c>
      <c r="AB53" s="242">
        <v>20</v>
      </c>
      <c r="AC53" s="243">
        <f t="shared" si="18"/>
        <v>21</v>
      </c>
      <c r="AD53" s="247">
        <f t="shared" si="16"/>
        <v>76.404255319148945</v>
      </c>
      <c r="AE53" s="247">
        <v>14</v>
      </c>
      <c r="AF53" s="247">
        <f t="shared" si="7"/>
        <v>62.404255319148945</v>
      </c>
      <c r="AG53" s="247">
        <f t="shared" si="8"/>
        <v>32.982456140350877</v>
      </c>
      <c r="AH53" s="248">
        <f t="shared" si="2"/>
        <v>43722.404255319147</v>
      </c>
      <c r="AI53" s="249">
        <f t="shared" si="3"/>
        <v>43660</v>
      </c>
      <c r="AJ53" s="249">
        <f t="shared" si="9"/>
        <v>43722.404255319147</v>
      </c>
      <c r="AK53" s="253">
        <f t="shared" si="10"/>
        <v>3.8479532163742687</v>
      </c>
      <c r="AL53" s="253">
        <f t="shared" si="11"/>
        <v>17.152046783625732</v>
      </c>
      <c r="AM53" s="242">
        <v>1</v>
      </c>
      <c r="AN53" s="253">
        <f t="shared" si="12"/>
        <v>15.830409356725145</v>
      </c>
      <c r="AO53" s="253">
        <f t="shared" si="13"/>
        <v>220.83421052631599</v>
      </c>
      <c r="AP53" s="253">
        <f t="shared" si="14"/>
        <v>57.595744680851062</v>
      </c>
      <c r="AQ53" s="249">
        <f t="shared" si="15"/>
        <v>43780</v>
      </c>
      <c r="AR53" s="245"/>
      <c r="AS53" s="244"/>
    </row>
    <row r="54" spans="1:45" x14ac:dyDescent="0.25">
      <c r="A54" s="111">
        <v>734927</v>
      </c>
      <c r="B54" s="100" t="s">
        <v>113</v>
      </c>
      <c r="C54" s="100" t="s">
        <v>417</v>
      </c>
      <c r="D54" s="112">
        <v>11.760000000000007</v>
      </c>
      <c r="E54" s="101">
        <v>24.5</v>
      </c>
      <c r="F54" s="112">
        <v>49</v>
      </c>
      <c r="G54" s="261"/>
      <c r="H54" s="103"/>
      <c r="I54" s="103">
        <v>8</v>
      </c>
      <c r="J54" s="103">
        <v>8</v>
      </c>
      <c r="K54" s="103">
        <v>13</v>
      </c>
      <c r="L54" s="103">
        <v>4</v>
      </c>
      <c r="M54" s="103">
        <v>3</v>
      </c>
      <c r="N54" s="103">
        <v>8</v>
      </c>
      <c r="O54" s="103"/>
      <c r="P54" s="103"/>
      <c r="Q54" s="103"/>
      <c r="R54" s="103"/>
      <c r="S54" s="103"/>
      <c r="T54" s="260"/>
      <c r="U54" s="256">
        <v>6</v>
      </c>
      <c r="V54" s="256">
        <v>3</v>
      </c>
      <c r="W54" s="260"/>
      <c r="X54" s="242">
        <f t="shared" si="4"/>
        <v>44</v>
      </c>
      <c r="Y54" s="247">
        <f t="shared" si="5"/>
        <v>0.25730994152046782</v>
      </c>
      <c r="Z54" s="247">
        <f t="shared" si="17"/>
        <v>7.7192982456140342</v>
      </c>
      <c r="AA54" s="242">
        <v>1</v>
      </c>
      <c r="AB54" s="242">
        <v>9</v>
      </c>
      <c r="AC54" s="243">
        <f t="shared" si="18"/>
        <v>10</v>
      </c>
      <c r="AD54" s="247">
        <f t="shared" si="16"/>
        <v>38.863636363636367</v>
      </c>
      <c r="AE54" s="247">
        <v>14</v>
      </c>
      <c r="AF54" s="247">
        <f t="shared" si="7"/>
        <v>24.863636363636367</v>
      </c>
      <c r="AG54" s="247">
        <f t="shared" si="8"/>
        <v>30.877192982456137</v>
      </c>
      <c r="AH54" s="248">
        <f t="shared" si="2"/>
        <v>43684.86363636364</v>
      </c>
      <c r="AI54" s="249">
        <f t="shared" si="3"/>
        <v>43660</v>
      </c>
      <c r="AJ54" s="249">
        <f t="shared" si="9"/>
        <v>43684.86363636364</v>
      </c>
      <c r="AK54" s="253">
        <f t="shared" si="10"/>
        <v>3.6023391812865495</v>
      </c>
      <c r="AL54" s="253">
        <f t="shared" si="11"/>
        <v>6.3976608187134509</v>
      </c>
      <c r="AM54" s="242">
        <v>1</v>
      </c>
      <c r="AN54" s="253">
        <f t="shared" si="12"/>
        <v>24.479532163742686</v>
      </c>
      <c r="AO54" s="253">
        <f t="shared" si="13"/>
        <v>287.87929824561417</v>
      </c>
      <c r="AP54" s="253">
        <f t="shared" si="14"/>
        <v>95.136363636363626</v>
      </c>
      <c r="AQ54" s="249">
        <f t="shared" si="15"/>
        <v>43780</v>
      </c>
      <c r="AR54" s="245"/>
      <c r="AS54" s="244"/>
    </row>
    <row r="55" spans="1:45" x14ac:dyDescent="0.25">
      <c r="A55" s="111">
        <v>734928</v>
      </c>
      <c r="B55" s="100" t="s">
        <v>114</v>
      </c>
      <c r="C55" s="100" t="s">
        <v>418</v>
      </c>
      <c r="D55" s="112">
        <v>11.76</v>
      </c>
      <c r="E55" s="101">
        <v>24.5</v>
      </c>
      <c r="F55" s="112">
        <v>49</v>
      </c>
      <c r="G55" s="261"/>
      <c r="H55" s="103"/>
      <c r="I55" s="103">
        <v>8</v>
      </c>
      <c r="J55" s="103">
        <v>5</v>
      </c>
      <c r="K55" s="103">
        <v>7</v>
      </c>
      <c r="L55" s="103">
        <v>3</v>
      </c>
      <c r="M55" s="103">
        <v>3</v>
      </c>
      <c r="N55" s="103">
        <v>1</v>
      </c>
      <c r="O55" s="103"/>
      <c r="P55" s="103"/>
      <c r="Q55" s="103"/>
      <c r="R55" s="103"/>
      <c r="S55" s="103"/>
      <c r="T55" s="260"/>
      <c r="U55" s="256">
        <v>6</v>
      </c>
      <c r="V55" s="256">
        <v>3</v>
      </c>
      <c r="W55" s="260"/>
      <c r="X55" s="242">
        <f t="shared" si="4"/>
        <v>27</v>
      </c>
      <c r="Y55" s="247">
        <f t="shared" si="5"/>
        <v>0.15789473684210525</v>
      </c>
      <c r="Z55" s="247">
        <f t="shared" si="17"/>
        <v>4.7368421052631575</v>
      </c>
      <c r="AA55" s="242">
        <v>1</v>
      </c>
      <c r="AB55" s="242">
        <v>18</v>
      </c>
      <c r="AC55" s="243">
        <f t="shared" si="18"/>
        <v>19</v>
      </c>
      <c r="AD55" s="247">
        <f t="shared" si="16"/>
        <v>120.33333333333334</v>
      </c>
      <c r="AE55" s="247">
        <v>14</v>
      </c>
      <c r="AF55" s="247">
        <f t="shared" si="7"/>
        <v>106.33333333333334</v>
      </c>
      <c r="AG55" s="247">
        <f t="shared" si="8"/>
        <v>18.94736842105263</v>
      </c>
      <c r="AH55" s="248">
        <f t="shared" si="2"/>
        <v>43766.333333333336</v>
      </c>
      <c r="AI55" s="249">
        <f t="shared" si="3"/>
        <v>43660</v>
      </c>
      <c r="AJ55" s="249">
        <f t="shared" si="9"/>
        <v>43766.333333333336</v>
      </c>
      <c r="AK55" s="253">
        <f t="shared" si="10"/>
        <v>2.2105263157894735</v>
      </c>
      <c r="AL55" s="253">
        <f t="shared" si="11"/>
        <v>16.789473684210527</v>
      </c>
      <c r="AM55" s="242">
        <v>1</v>
      </c>
      <c r="AN55" s="253">
        <f t="shared" si="12"/>
        <v>2.1578947368421026</v>
      </c>
      <c r="AO55" s="253">
        <f t="shared" si="13"/>
        <v>25.376842105263126</v>
      </c>
      <c r="AP55" s="253">
        <f t="shared" si="14"/>
        <v>13.66666666666665</v>
      </c>
      <c r="AQ55" s="249">
        <f t="shared" si="15"/>
        <v>43780</v>
      </c>
      <c r="AR55" s="245"/>
      <c r="AS55" s="244"/>
    </row>
    <row r="56" spans="1:45" x14ac:dyDescent="0.25">
      <c r="A56" s="111">
        <v>734941</v>
      </c>
      <c r="B56" s="100" t="s">
        <v>126</v>
      </c>
      <c r="C56" s="100" t="s">
        <v>430</v>
      </c>
      <c r="D56" s="112">
        <v>22.190000000000005</v>
      </c>
      <c r="E56" s="101">
        <v>44.5</v>
      </c>
      <c r="F56" s="112">
        <v>89</v>
      </c>
      <c r="G56" s="261"/>
      <c r="H56" s="103"/>
      <c r="I56" s="103">
        <v>2</v>
      </c>
      <c r="J56" s="103">
        <v>4</v>
      </c>
      <c r="K56" s="103">
        <v>5</v>
      </c>
      <c r="L56" s="103">
        <v>1</v>
      </c>
      <c r="M56" s="103">
        <v>0</v>
      </c>
      <c r="N56" s="103">
        <v>0</v>
      </c>
      <c r="O56" s="103"/>
      <c r="P56" s="103"/>
      <c r="Q56" s="103"/>
      <c r="R56" s="103"/>
      <c r="S56" s="103"/>
      <c r="T56" s="260"/>
      <c r="U56" s="256">
        <v>6</v>
      </c>
      <c r="V56" s="256">
        <v>3</v>
      </c>
      <c r="W56" s="260"/>
      <c r="X56" s="242">
        <f t="shared" si="4"/>
        <v>12</v>
      </c>
      <c r="Y56" s="247">
        <f t="shared" si="5"/>
        <v>7.0175438596491224E-2</v>
      </c>
      <c r="Z56" s="247">
        <f t="shared" si="17"/>
        <v>2.1052631578947367</v>
      </c>
      <c r="AA56" s="242">
        <v>1</v>
      </c>
      <c r="AB56" s="242">
        <v>3</v>
      </c>
      <c r="AC56" s="243">
        <f t="shared" si="18"/>
        <v>4</v>
      </c>
      <c r="AD56" s="247">
        <f t="shared" si="16"/>
        <v>57</v>
      </c>
      <c r="AE56" s="247">
        <v>14</v>
      </c>
      <c r="AF56" s="247">
        <f t="shared" si="7"/>
        <v>43</v>
      </c>
      <c r="AG56" s="247">
        <f t="shared" si="8"/>
        <v>8.4210526315789469</v>
      </c>
      <c r="AH56" s="248">
        <f t="shared" si="2"/>
        <v>43703</v>
      </c>
      <c r="AI56" s="249">
        <f t="shared" si="3"/>
        <v>43660</v>
      </c>
      <c r="AJ56" s="249">
        <f t="shared" si="9"/>
        <v>43703</v>
      </c>
      <c r="AK56" s="253">
        <f t="shared" si="10"/>
        <v>0.98245614035087714</v>
      </c>
      <c r="AL56" s="253">
        <f t="shared" si="11"/>
        <v>3.0175438596491229</v>
      </c>
      <c r="AM56" s="242">
        <v>1</v>
      </c>
      <c r="AN56" s="253">
        <f t="shared" si="12"/>
        <v>5.4035087719298236</v>
      </c>
      <c r="AO56" s="253">
        <f t="shared" si="13"/>
        <v>119.90385964912281</v>
      </c>
      <c r="AP56" s="253">
        <f t="shared" si="14"/>
        <v>76.999999999999986</v>
      </c>
      <c r="AQ56" s="249">
        <f t="shared" si="15"/>
        <v>43780</v>
      </c>
      <c r="AR56" s="245"/>
      <c r="AS56" s="244"/>
    </row>
    <row r="57" spans="1:45" x14ac:dyDescent="0.25">
      <c r="A57" s="111">
        <v>734942</v>
      </c>
      <c r="B57" s="100" t="s">
        <v>127</v>
      </c>
      <c r="C57" s="100" t="s">
        <v>431</v>
      </c>
      <c r="D57" s="112">
        <v>7.4611494252873589</v>
      </c>
      <c r="E57" s="101">
        <v>24.5</v>
      </c>
      <c r="F57" s="112">
        <v>49</v>
      </c>
      <c r="G57" s="261"/>
      <c r="H57" s="103"/>
      <c r="I57" s="103">
        <v>8</v>
      </c>
      <c r="J57" s="103">
        <v>1</v>
      </c>
      <c r="K57" s="103">
        <v>4</v>
      </c>
      <c r="L57" s="103">
        <v>2</v>
      </c>
      <c r="M57" s="103">
        <v>5</v>
      </c>
      <c r="N57" s="103">
        <v>0</v>
      </c>
      <c r="O57" s="103"/>
      <c r="P57" s="103"/>
      <c r="Q57" s="103"/>
      <c r="R57" s="103"/>
      <c r="S57" s="103"/>
      <c r="T57" s="260"/>
      <c r="U57" s="256">
        <v>6</v>
      </c>
      <c r="V57" s="256">
        <v>3</v>
      </c>
      <c r="W57" s="260"/>
      <c r="X57" s="242">
        <f t="shared" si="4"/>
        <v>20</v>
      </c>
      <c r="Y57" s="247">
        <f t="shared" si="5"/>
        <v>0.11695906432748537</v>
      </c>
      <c r="Z57" s="247">
        <f t="shared" si="17"/>
        <v>3.5087719298245612</v>
      </c>
      <c r="AA57" s="242">
        <v>1</v>
      </c>
      <c r="AB57" s="242">
        <v>16</v>
      </c>
      <c r="AC57" s="243">
        <f t="shared" si="18"/>
        <v>17</v>
      </c>
      <c r="AD57" s="247">
        <f t="shared" si="16"/>
        <v>145.35</v>
      </c>
      <c r="AE57" s="247">
        <v>14</v>
      </c>
      <c r="AF57" s="247">
        <f t="shared" si="7"/>
        <v>131.35</v>
      </c>
      <c r="AG57" s="247">
        <f t="shared" si="8"/>
        <v>14.035087719298245</v>
      </c>
      <c r="AH57" s="248">
        <f t="shared" si="2"/>
        <v>43791.35</v>
      </c>
      <c r="AI57" s="249">
        <f t="shared" si="3"/>
        <v>43660</v>
      </c>
      <c r="AJ57" s="249">
        <f t="shared" si="9"/>
        <v>43791.35</v>
      </c>
      <c r="AK57" s="253">
        <f t="shared" si="10"/>
        <v>1.6374269005847952</v>
      </c>
      <c r="AL57" s="253">
        <f t="shared" si="11"/>
        <v>15.362573099415204</v>
      </c>
      <c r="AM57" s="242">
        <v>1</v>
      </c>
      <c r="AN57" s="253">
        <f t="shared" si="12"/>
        <v>0</v>
      </c>
      <c r="AO57" s="253">
        <f t="shared" si="13"/>
        <v>0</v>
      </c>
      <c r="AP57" s="253">
        <f t="shared" si="14"/>
        <v>0</v>
      </c>
      <c r="AQ57" s="249">
        <f t="shared" si="15"/>
        <v>43791.35</v>
      </c>
      <c r="AR57" s="245"/>
      <c r="AS57" s="244"/>
    </row>
    <row r="58" spans="1:45" x14ac:dyDescent="0.25">
      <c r="A58" s="111">
        <v>734943</v>
      </c>
      <c r="B58" s="100" t="s">
        <v>128</v>
      </c>
      <c r="C58" s="100" t="s">
        <v>432</v>
      </c>
      <c r="D58" s="112">
        <v>7.6100000000000083</v>
      </c>
      <c r="E58" s="101">
        <v>24.5</v>
      </c>
      <c r="F58" s="112">
        <v>49</v>
      </c>
      <c r="G58" s="261"/>
      <c r="H58" s="103"/>
      <c r="I58" s="103">
        <v>8</v>
      </c>
      <c r="J58" s="103">
        <v>7</v>
      </c>
      <c r="K58" s="103">
        <v>7</v>
      </c>
      <c r="L58" s="103">
        <v>10</v>
      </c>
      <c r="M58" s="103">
        <v>1</v>
      </c>
      <c r="N58" s="103">
        <v>5</v>
      </c>
      <c r="O58" s="103"/>
      <c r="P58" s="103"/>
      <c r="Q58" s="103"/>
      <c r="R58" s="103"/>
      <c r="S58" s="103"/>
      <c r="T58" s="260"/>
      <c r="U58" s="256">
        <v>6</v>
      </c>
      <c r="V58" s="256">
        <v>3</v>
      </c>
      <c r="W58" s="260"/>
      <c r="X58" s="242">
        <f t="shared" si="4"/>
        <v>38</v>
      </c>
      <c r="Y58" s="247">
        <f t="shared" si="5"/>
        <v>0.22222222222222221</v>
      </c>
      <c r="Z58" s="247">
        <f t="shared" si="17"/>
        <v>6.6666666666666661</v>
      </c>
      <c r="AA58" s="242">
        <v>1</v>
      </c>
      <c r="AB58" s="242">
        <v>5</v>
      </c>
      <c r="AC58" s="243">
        <f t="shared" si="18"/>
        <v>6</v>
      </c>
      <c r="AD58" s="247">
        <f t="shared" si="16"/>
        <v>27</v>
      </c>
      <c r="AE58" s="247">
        <v>14</v>
      </c>
      <c r="AF58" s="247">
        <f t="shared" si="7"/>
        <v>13</v>
      </c>
      <c r="AG58" s="247">
        <f t="shared" si="8"/>
        <v>26.666666666666664</v>
      </c>
      <c r="AH58" s="248">
        <f t="shared" si="2"/>
        <v>43673</v>
      </c>
      <c r="AI58" s="249">
        <f t="shared" si="3"/>
        <v>43660</v>
      </c>
      <c r="AJ58" s="249">
        <f t="shared" si="9"/>
        <v>43673</v>
      </c>
      <c r="AK58" s="253">
        <f t="shared" si="10"/>
        <v>3.1111111111111107</v>
      </c>
      <c r="AL58" s="253">
        <f t="shared" si="11"/>
        <v>2.8888888888888893</v>
      </c>
      <c r="AM58" s="242">
        <v>1</v>
      </c>
      <c r="AN58" s="253">
        <f t="shared" si="12"/>
        <v>23.777777777777775</v>
      </c>
      <c r="AO58" s="253">
        <f t="shared" si="13"/>
        <v>180.94888888888906</v>
      </c>
      <c r="AP58" s="253">
        <f t="shared" si="14"/>
        <v>107</v>
      </c>
      <c r="AQ58" s="249">
        <f t="shared" si="15"/>
        <v>43780</v>
      </c>
      <c r="AR58" s="245"/>
      <c r="AS58" s="244"/>
    </row>
    <row r="59" spans="1:45" x14ac:dyDescent="0.25">
      <c r="A59" s="111">
        <v>734944</v>
      </c>
      <c r="B59" s="100" t="s">
        <v>129</v>
      </c>
      <c r="C59" s="100" t="s">
        <v>433</v>
      </c>
      <c r="D59" s="112">
        <v>7.6100000000000083</v>
      </c>
      <c r="E59" s="101">
        <v>24.5</v>
      </c>
      <c r="F59" s="112">
        <v>49</v>
      </c>
      <c r="G59" s="261"/>
      <c r="H59" s="103"/>
      <c r="I59" s="103">
        <v>8</v>
      </c>
      <c r="J59" s="103">
        <v>2</v>
      </c>
      <c r="K59" s="103">
        <v>5</v>
      </c>
      <c r="L59" s="103">
        <v>4</v>
      </c>
      <c r="M59" s="103">
        <v>4</v>
      </c>
      <c r="N59" s="103">
        <v>3</v>
      </c>
      <c r="O59" s="103"/>
      <c r="P59" s="103"/>
      <c r="Q59" s="103"/>
      <c r="R59" s="103"/>
      <c r="S59" s="103"/>
      <c r="T59" s="260"/>
      <c r="U59" s="256">
        <v>6</v>
      </c>
      <c r="V59" s="256">
        <v>3</v>
      </c>
      <c r="W59" s="260"/>
      <c r="X59" s="242">
        <f t="shared" si="4"/>
        <v>26</v>
      </c>
      <c r="Y59" s="247">
        <f t="shared" si="5"/>
        <v>0.15204678362573099</v>
      </c>
      <c r="Z59" s="247">
        <f t="shared" si="17"/>
        <v>4.5614035087719298</v>
      </c>
      <c r="AA59" s="242">
        <v>1</v>
      </c>
      <c r="AB59" s="242">
        <v>28</v>
      </c>
      <c r="AC59" s="243">
        <f t="shared" si="18"/>
        <v>29</v>
      </c>
      <c r="AD59" s="247">
        <f t="shared" si="16"/>
        <v>190.73076923076925</v>
      </c>
      <c r="AE59" s="247">
        <v>14</v>
      </c>
      <c r="AF59" s="247">
        <f t="shared" si="7"/>
        <v>176.73076923076925</v>
      </c>
      <c r="AG59" s="247">
        <f t="shared" si="8"/>
        <v>18.245614035087719</v>
      </c>
      <c r="AH59" s="248">
        <f t="shared" si="2"/>
        <v>43836.730769230766</v>
      </c>
      <c r="AI59" s="249">
        <f t="shared" si="3"/>
        <v>43660</v>
      </c>
      <c r="AJ59" s="249">
        <f t="shared" si="9"/>
        <v>43836.730769230766</v>
      </c>
      <c r="AK59" s="253">
        <f t="shared" si="10"/>
        <v>2.128654970760234</v>
      </c>
      <c r="AL59" s="253">
        <f t="shared" si="11"/>
        <v>26.871345029239766</v>
      </c>
      <c r="AM59" s="242">
        <v>1</v>
      </c>
      <c r="AN59" s="253">
        <f t="shared" si="12"/>
        <v>0</v>
      </c>
      <c r="AO59" s="253">
        <f t="shared" si="13"/>
        <v>0</v>
      </c>
      <c r="AP59" s="253">
        <f t="shared" si="14"/>
        <v>0</v>
      </c>
      <c r="AQ59" s="249">
        <f t="shared" si="15"/>
        <v>43836.730769230766</v>
      </c>
      <c r="AR59" s="245"/>
      <c r="AS59" s="244"/>
    </row>
    <row r="60" spans="1:45" x14ac:dyDescent="0.25">
      <c r="A60" s="111">
        <v>734948</v>
      </c>
      <c r="B60" s="100" t="s">
        <v>132</v>
      </c>
      <c r="C60" s="100" t="s">
        <v>436</v>
      </c>
      <c r="D60" s="112">
        <v>24.140000000000008</v>
      </c>
      <c r="E60" s="101">
        <v>54.5</v>
      </c>
      <c r="F60" s="112">
        <v>109</v>
      </c>
      <c r="G60" s="261"/>
      <c r="H60" s="103"/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/>
      <c r="P60" s="103"/>
      <c r="Q60" s="103"/>
      <c r="R60" s="103"/>
      <c r="S60" s="103"/>
      <c r="T60" s="260"/>
      <c r="U60" s="256">
        <v>6</v>
      </c>
      <c r="V60" s="256">
        <v>3</v>
      </c>
      <c r="W60" s="260"/>
      <c r="X60" s="242">
        <f t="shared" si="4"/>
        <v>0</v>
      </c>
      <c r="Y60" s="247">
        <f t="shared" si="5"/>
        <v>0</v>
      </c>
      <c r="Z60" s="247">
        <f t="shared" si="17"/>
        <v>0</v>
      </c>
      <c r="AA60" s="242">
        <v>1</v>
      </c>
      <c r="AB60" s="242">
        <v>0</v>
      </c>
      <c r="AC60" s="243">
        <f t="shared" si="18"/>
        <v>1</v>
      </c>
      <c r="AD60" s="247" t="str">
        <f t="shared" si="16"/>
        <v>Not Sold</v>
      </c>
      <c r="AE60" s="247">
        <v>14</v>
      </c>
      <c r="AF60" s="247" t="str">
        <f t="shared" si="7"/>
        <v>-</v>
      </c>
      <c r="AG60" s="247">
        <f t="shared" si="8"/>
        <v>0</v>
      </c>
      <c r="AH60" s="248" t="str">
        <f t="shared" si="2"/>
        <v>Not Sold</v>
      </c>
      <c r="AI60" s="249">
        <f t="shared" si="3"/>
        <v>43660</v>
      </c>
      <c r="AJ60" s="249">
        <f t="shared" si="9"/>
        <v>43660</v>
      </c>
      <c r="AK60" s="253">
        <f t="shared" si="10"/>
        <v>0</v>
      </c>
      <c r="AL60" s="253">
        <f t="shared" si="11"/>
        <v>1</v>
      </c>
      <c r="AM60" s="242">
        <v>1</v>
      </c>
      <c r="AN60" s="253">
        <f t="shared" si="12"/>
        <v>0</v>
      </c>
      <c r="AO60" s="253">
        <f t="shared" si="13"/>
        <v>0</v>
      </c>
      <c r="AP60" s="253" t="str">
        <f t="shared" si="14"/>
        <v>-</v>
      </c>
      <c r="AQ60" s="249" t="str">
        <f t="shared" si="15"/>
        <v>-</v>
      </c>
      <c r="AR60" s="245"/>
      <c r="AS60" s="244"/>
    </row>
    <row r="61" spans="1:45" x14ac:dyDescent="0.25">
      <c r="A61" s="111">
        <v>738078</v>
      </c>
      <c r="B61" s="100" t="s">
        <v>152</v>
      </c>
      <c r="C61" s="100" t="s">
        <v>455</v>
      </c>
      <c r="D61" s="112">
        <v>9.509999999999998</v>
      </c>
      <c r="E61" s="101">
        <v>24.5</v>
      </c>
      <c r="F61" s="112">
        <v>49</v>
      </c>
      <c r="G61" s="261"/>
      <c r="H61" s="103"/>
      <c r="I61" s="103">
        <v>11</v>
      </c>
      <c r="J61" s="103">
        <v>16</v>
      </c>
      <c r="K61" s="103">
        <v>10</v>
      </c>
      <c r="L61" s="103">
        <v>20</v>
      </c>
      <c r="M61" s="103">
        <v>10</v>
      </c>
      <c r="N61" s="103">
        <v>13</v>
      </c>
      <c r="O61" s="103"/>
      <c r="P61" s="103"/>
      <c r="Q61" s="103"/>
      <c r="R61" s="103"/>
      <c r="S61" s="103"/>
      <c r="T61" s="260"/>
      <c r="U61" s="256">
        <v>6</v>
      </c>
      <c r="V61" s="256">
        <v>3</v>
      </c>
      <c r="W61" s="260"/>
      <c r="X61" s="242">
        <f t="shared" si="4"/>
        <v>80</v>
      </c>
      <c r="Y61" s="247">
        <f t="shared" si="5"/>
        <v>0.46783625730994149</v>
      </c>
      <c r="Z61" s="247">
        <f t="shared" si="17"/>
        <v>14.035087719298245</v>
      </c>
      <c r="AA61" s="242">
        <v>1</v>
      </c>
      <c r="AB61" s="242">
        <v>26</v>
      </c>
      <c r="AC61" s="243">
        <f t="shared" si="18"/>
        <v>27</v>
      </c>
      <c r="AD61" s="247">
        <f t="shared" si="16"/>
        <v>57.712500000000006</v>
      </c>
      <c r="AE61" s="247">
        <v>14</v>
      </c>
      <c r="AF61" s="247">
        <f t="shared" si="7"/>
        <v>43.712500000000006</v>
      </c>
      <c r="AG61" s="247">
        <f t="shared" si="8"/>
        <v>56.140350877192979</v>
      </c>
      <c r="AH61" s="248">
        <f t="shared" si="2"/>
        <v>43703.712500000001</v>
      </c>
      <c r="AI61" s="249">
        <f t="shared" si="3"/>
        <v>43660</v>
      </c>
      <c r="AJ61" s="249">
        <f t="shared" si="9"/>
        <v>43703.712500000001</v>
      </c>
      <c r="AK61" s="253">
        <f t="shared" si="10"/>
        <v>6.5497076023391809</v>
      </c>
      <c r="AL61" s="253">
        <f t="shared" si="11"/>
        <v>20.450292397660817</v>
      </c>
      <c r="AM61" s="242">
        <v>1</v>
      </c>
      <c r="AN61" s="253">
        <f t="shared" si="12"/>
        <v>35.690058479532162</v>
      </c>
      <c r="AO61" s="253">
        <f t="shared" si="13"/>
        <v>339.4124561403508</v>
      </c>
      <c r="AP61" s="253">
        <f t="shared" si="14"/>
        <v>76.287499999999994</v>
      </c>
      <c r="AQ61" s="249">
        <f t="shared" si="15"/>
        <v>43780</v>
      </c>
      <c r="AR61" s="245"/>
      <c r="AS61" s="244"/>
    </row>
    <row r="62" spans="1:45" x14ac:dyDescent="0.25">
      <c r="A62" s="111">
        <v>739727</v>
      </c>
      <c r="B62" s="116" t="s">
        <v>156</v>
      </c>
      <c r="C62" s="116" t="s">
        <v>459</v>
      </c>
      <c r="D62" s="112">
        <v>17.329999999999998</v>
      </c>
      <c r="E62" s="101">
        <v>49.5</v>
      </c>
      <c r="F62" s="112">
        <v>99</v>
      </c>
      <c r="G62" s="261"/>
      <c r="H62" s="103"/>
      <c r="I62" s="103">
        <v>10</v>
      </c>
      <c r="J62" s="103">
        <v>17</v>
      </c>
      <c r="K62" s="103">
        <v>17</v>
      </c>
      <c r="L62" s="103">
        <v>6</v>
      </c>
      <c r="M62" s="103">
        <v>7</v>
      </c>
      <c r="N62" s="103">
        <v>6</v>
      </c>
      <c r="O62" s="103"/>
      <c r="P62" s="103"/>
      <c r="Q62" s="103"/>
      <c r="R62" s="103"/>
      <c r="S62" s="103"/>
      <c r="T62" s="260"/>
      <c r="U62" s="256">
        <v>6</v>
      </c>
      <c r="V62" s="256">
        <v>3</v>
      </c>
      <c r="W62" s="260"/>
      <c r="X62" s="242">
        <f t="shared" si="4"/>
        <v>63</v>
      </c>
      <c r="Y62" s="247">
        <f t="shared" si="5"/>
        <v>0.36842105263157893</v>
      </c>
      <c r="Z62" s="247">
        <f t="shared" si="17"/>
        <v>11.052631578947368</v>
      </c>
      <c r="AA62" s="242">
        <v>1</v>
      </c>
      <c r="AB62" s="242">
        <v>12</v>
      </c>
      <c r="AC62" s="243">
        <f t="shared" si="18"/>
        <v>13</v>
      </c>
      <c r="AD62" s="247">
        <f t="shared" si="16"/>
        <v>35.285714285714285</v>
      </c>
      <c r="AE62" s="247">
        <v>14</v>
      </c>
      <c r="AF62" s="247">
        <f t="shared" si="7"/>
        <v>21.285714285714285</v>
      </c>
      <c r="AG62" s="247">
        <f t="shared" si="8"/>
        <v>44.210526315789473</v>
      </c>
      <c r="AH62" s="248">
        <f t="shared" si="2"/>
        <v>43681.285714285717</v>
      </c>
      <c r="AI62" s="249">
        <f t="shared" si="3"/>
        <v>43660</v>
      </c>
      <c r="AJ62" s="249">
        <f t="shared" si="9"/>
        <v>43681.285714285717</v>
      </c>
      <c r="AK62" s="253">
        <f t="shared" si="10"/>
        <v>5.1578947368421053</v>
      </c>
      <c r="AL62" s="253">
        <f t="shared" si="11"/>
        <v>7.8421052631578947</v>
      </c>
      <c r="AM62" s="242">
        <v>1</v>
      </c>
      <c r="AN62" s="253">
        <f t="shared" si="12"/>
        <v>36.368421052631575</v>
      </c>
      <c r="AO62" s="253">
        <f t="shared" si="13"/>
        <v>630.26473684210509</v>
      </c>
      <c r="AP62" s="253">
        <f t="shared" si="14"/>
        <v>98.714285714285708</v>
      </c>
      <c r="AQ62" s="249">
        <f t="shared" si="15"/>
        <v>43780</v>
      </c>
      <c r="AR62" s="245"/>
      <c r="AS62" s="244"/>
    </row>
    <row r="63" spans="1:45" x14ac:dyDescent="0.25">
      <c r="A63" s="111">
        <v>739728</v>
      </c>
      <c r="B63" s="100" t="s">
        <v>157</v>
      </c>
      <c r="C63" s="100" t="s">
        <v>460</v>
      </c>
      <c r="D63" s="112">
        <v>17.329999999999998</v>
      </c>
      <c r="E63" s="101">
        <v>49.5</v>
      </c>
      <c r="F63" s="112">
        <v>99</v>
      </c>
      <c r="G63" s="261"/>
      <c r="H63" s="103"/>
      <c r="I63" s="103">
        <v>6</v>
      </c>
      <c r="J63" s="103">
        <v>8</v>
      </c>
      <c r="K63" s="103">
        <v>6</v>
      </c>
      <c r="L63" s="103">
        <v>2</v>
      </c>
      <c r="M63" s="103">
        <v>3</v>
      </c>
      <c r="N63" s="103">
        <v>4</v>
      </c>
      <c r="O63" s="103"/>
      <c r="P63" s="103"/>
      <c r="Q63" s="103"/>
      <c r="R63" s="103"/>
      <c r="S63" s="103"/>
      <c r="T63" s="260"/>
      <c r="U63" s="256">
        <v>6</v>
      </c>
      <c r="V63" s="256">
        <v>3</v>
      </c>
      <c r="W63" s="260"/>
      <c r="X63" s="242">
        <f t="shared" si="4"/>
        <v>29</v>
      </c>
      <c r="Y63" s="247">
        <f t="shared" si="5"/>
        <v>0.16959064327485379</v>
      </c>
      <c r="Z63" s="247">
        <f t="shared" si="17"/>
        <v>5.0877192982456139</v>
      </c>
      <c r="AA63" s="242">
        <v>1</v>
      </c>
      <c r="AB63" s="242">
        <v>9</v>
      </c>
      <c r="AC63" s="243">
        <f t="shared" si="18"/>
        <v>10</v>
      </c>
      <c r="AD63" s="247">
        <f t="shared" si="16"/>
        <v>58.965517241379317</v>
      </c>
      <c r="AE63" s="247">
        <v>14</v>
      </c>
      <c r="AF63" s="247">
        <f t="shared" si="7"/>
        <v>44.965517241379317</v>
      </c>
      <c r="AG63" s="247">
        <f t="shared" si="8"/>
        <v>20.350877192982455</v>
      </c>
      <c r="AH63" s="248">
        <f t="shared" si="2"/>
        <v>43704.965517241377</v>
      </c>
      <c r="AI63" s="249">
        <f t="shared" si="3"/>
        <v>43660</v>
      </c>
      <c r="AJ63" s="249">
        <f t="shared" si="9"/>
        <v>43704.965517241377</v>
      </c>
      <c r="AK63" s="253">
        <f t="shared" si="10"/>
        <v>2.3742690058479532</v>
      </c>
      <c r="AL63" s="253">
        <f t="shared" si="11"/>
        <v>7.6257309941520468</v>
      </c>
      <c r="AM63" s="242">
        <v>1</v>
      </c>
      <c r="AN63" s="253">
        <f t="shared" si="12"/>
        <v>12.725146198830409</v>
      </c>
      <c r="AO63" s="253">
        <f t="shared" si="13"/>
        <v>220.52678362573096</v>
      </c>
      <c r="AP63" s="253">
        <f t="shared" si="14"/>
        <v>75.034482758620683</v>
      </c>
      <c r="AQ63" s="249">
        <f t="shared" si="15"/>
        <v>43780</v>
      </c>
      <c r="AR63" s="245"/>
      <c r="AS63" s="244"/>
    </row>
    <row r="64" spans="1:45" x14ac:dyDescent="0.25">
      <c r="A64" s="111">
        <v>742248</v>
      </c>
      <c r="B64" s="100" t="s">
        <v>161</v>
      </c>
      <c r="C64" s="100" t="s">
        <v>464</v>
      </c>
      <c r="D64" s="112">
        <v>9.3133662145499425</v>
      </c>
      <c r="E64" s="101">
        <v>24.5</v>
      </c>
      <c r="F64" s="112">
        <v>49</v>
      </c>
      <c r="G64" s="261"/>
      <c r="H64" s="103"/>
      <c r="I64" s="103">
        <v>17</v>
      </c>
      <c r="J64" s="103">
        <v>26</v>
      </c>
      <c r="K64" s="103">
        <v>14</v>
      </c>
      <c r="L64" s="103">
        <v>19</v>
      </c>
      <c r="M64" s="103">
        <v>26</v>
      </c>
      <c r="N64" s="103">
        <v>9</v>
      </c>
      <c r="O64" s="103"/>
      <c r="P64" s="103"/>
      <c r="Q64" s="103"/>
      <c r="R64" s="103"/>
      <c r="S64" s="103"/>
      <c r="T64" s="260"/>
      <c r="U64" s="256">
        <v>6</v>
      </c>
      <c r="V64" s="256">
        <v>3</v>
      </c>
      <c r="W64" s="260"/>
      <c r="X64" s="242">
        <f t="shared" si="4"/>
        <v>111</v>
      </c>
      <c r="Y64" s="247">
        <f t="shared" si="5"/>
        <v>0.64912280701754388</v>
      </c>
      <c r="Z64" s="247">
        <f t="shared" si="17"/>
        <v>19.473684210526315</v>
      </c>
      <c r="AA64" s="242">
        <v>1</v>
      </c>
      <c r="AB64" s="242">
        <v>29</v>
      </c>
      <c r="AC64" s="243">
        <f t="shared" si="18"/>
        <v>30</v>
      </c>
      <c r="AD64" s="247">
        <f t="shared" si="16"/>
        <v>46.216216216216218</v>
      </c>
      <c r="AE64" s="247">
        <v>14</v>
      </c>
      <c r="AF64" s="247">
        <f t="shared" si="7"/>
        <v>32.216216216216218</v>
      </c>
      <c r="AG64" s="247">
        <f t="shared" si="8"/>
        <v>77.89473684210526</v>
      </c>
      <c r="AH64" s="248">
        <f t="shared" si="2"/>
        <v>43692.216216216213</v>
      </c>
      <c r="AI64" s="249">
        <f t="shared" si="3"/>
        <v>43660</v>
      </c>
      <c r="AJ64" s="249">
        <f t="shared" si="9"/>
        <v>43692.216216216213</v>
      </c>
      <c r="AK64" s="253">
        <f t="shared" si="10"/>
        <v>9.0877192982456148</v>
      </c>
      <c r="AL64" s="253">
        <f t="shared" si="11"/>
        <v>20.912280701754383</v>
      </c>
      <c r="AM64" s="242">
        <v>1</v>
      </c>
      <c r="AN64" s="253">
        <f t="shared" si="12"/>
        <v>56.982456140350877</v>
      </c>
      <c r="AO64" s="253">
        <f t="shared" si="13"/>
        <v>530.69848183961778</v>
      </c>
      <c r="AP64" s="253">
        <f t="shared" si="14"/>
        <v>87.783783783783775</v>
      </c>
      <c r="AQ64" s="249">
        <f t="shared" si="15"/>
        <v>43780</v>
      </c>
      <c r="AR64" s="245"/>
      <c r="AS64" s="244"/>
    </row>
    <row r="65" spans="1:45" x14ac:dyDescent="0.25">
      <c r="A65" s="111">
        <v>742249</v>
      </c>
      <c r="B65" s="100" t="s">
        <v>162</v>
      </c>
      <c r="C65" s="100" t="s">
        <v>465</v>
      </c>
      <c r="D65" s="112">
        <v>21.039999999999992</v>
      </c>
      <c r="E65" s="101">
        <v>49.5</v>
      </c>
      <c r="F65" s="112">
        <v>99</v>
      </c>
      <c r="G65" s="261"/>
      <c r="H65" s="103"/>
      <c r="I65" s="103">
        <v>4</v>
      </c>
      <c r="J65" s="103">
        <v>7</v>
      </c>
      <c r="K65" s="103">
        <v>5</v>
      </c>
      <c r="L65" s="103">
        <v>9</v>
      </c>
      <c r="M65" s="103">
        <v>7</v>
      </c>
      <c r="N65" s="103">
        <v>3</v>
      </c>
      <c r="O65" s="103"/>
      <c r="P65" s="103"/>
      <c r="Q65" s="103"/>
      <c r="R65" s="103"/>
      <c r="S65" s="103"/>
      <c r="T65" s="260"/>
      <c r="U65" s="256">
        <v>6</v>
      </c>
      <c r="V65" s="256">
        <v>3</v>
      </c>
      <c r="W65" s="260"/>
      <c r="X65" s="242">
        <f t="shared" si="4"/>
        <v>35</v>
      </c>
      <c r="Y65" s="247">
        <f t="shared" si="5"/>
        <v>0.2046783625730994</v>
      </c>
      <c r="Z65" s="247">
        <f t="shared" si="17"/>
        <v>6.140350877192982</v>
      </c>
      <c r="AA65" s="242">
        <v>1</v>
      </c>
      <c r="AB65" s="242">
        <v>5</v>
      </c>
      <c r="AC65" s="243">
        <f t="shared" si="18"/>
        <v>6</v>
      </c>
      <c r="AD65" s="247">
        <f t="shared" si="16"/>
        <v>29.314285714285717</v>
      </c>
      <c r="AE65" s="247">
        <v>14</v>
      </c>
      <c r="AF65" s="247">
        <f t="shared" si="7"/>
        <v>15.314285714285717</v>
      </c>
      <c r="AG65" s="247">
        <f t="shared" si="8"/>
        <v>24.561403508771928</v>
      </c>
      <c r="AH65" s="248">
        <f t="shared" si="2"/>
        <v>43675.314285714288</v>
      </c>
      <c r="AI65" s="249">
        <f t="shared" si="3"/>
        <v>43660</v>
      </c>
      <c r="AJ65" s="249">
        <f t="shared" si="9"/>
        <v>43675.314285714288</v>
      </c>
      <c r="AK65" s="253">
        <f t="shared" si="10"/>
        <v>2.8654970760233915</v>
      </c>
      <c r="AL65" s="253">
        <f t="shared" si="11"/>
        <v>3.1345029239766085</v>
      </c>
      <c r="AM65" s="242">
        <v>1</v>
      </c>
      <c r="AN65" s="253">
        <f t="shared" si="12"/>
        <v>21.42690058479532</v>
      </c>
      <c r="AO65" s="253">
        <f t="shared" si="13"/>
        <v>450.82198830409334</v>
      </c>
      <c r="AP65" s="253">
        <f t="shared" si="14"/>
        <v>104.68571428571428</v>
      </c>
      <c r="AQ65" s="249">
        <f t="shared" si="15"/>
        <v>43780</v>
      </c>
      <c r="AR65" s="245"/>
      <c r="AS65" s="244"/>
    </row>
    <row r="66" spans="1:45" x14ac:dyDescent="0.25">
      <c r="A66" s="111">
        <v>742292</v>
      </c>
      <c r="B66" s="100" t="s">
        <v>163</v>
      </c>
      <c r="C66" s="100" t="s">
        <v>466</v>
      </c>
      <c r="D66" s="112">
        <v>14.434906542056074</v>
      </c>
      <c r="E66" s="101">
        <v>39.5</v>
      </c>
      <c r="F66" s="112">
        <v>79</v>
      </c>
      <c r="G66" s="261"/>
      <c r="H66" s="103"/>
      <c r="I66" s="103">
        <v>8</v>
      </c>
      <c r="J66" s="103">
        <v>2</v>
      </c>
      <c r="K66" s="103">
        <v>0</v>
      </c>
      <c r="L66" s="103">
        <v>3</v>
      </c>
      <c r="M66" s="103">
        <v>0</v>
      </c>
      <c r="N66" s="103">
        <v>0</v>
      </c>
      <c r="O66" s="103"/>
      <c r="P66" s="103"/>
      <c r="Q66" s="103"/>
      <c r="R66" s="103"/>
      <c r="S66" s="103"/>
      <c r="T66" s="260"/>
      <c r="U66" s="256">
        <v>6</v>
      </c>
      <c r="V66" s="256">
        <v>3</v>
      </c>
      <c r="W66" s="260"/>
      <c r="X66" s="242">
        <f t="shared" si="4"/>
        <v>13</v>
      </c>
      <c r="Y66" s="247">
        <f t="shared" si="5"/>
        <v>7.6023391812865493E-2</v>
      </c>
      <c r="Z66" s="247">
        <f t="shared" si="17"/>
        <v>2.2807017543859649</v>
      </c>
      <c r="AA66" s="242">
        <v>1</v>
      </c>
      <c r="AB66" s="242">
        <v>4</v>
      </c>
      <c r="AC66" s="243">
        <f t="shared" si="18"/>
        <v>5</v>
      </c>
      <c r="AD66" s="247">
        <f t="shared" si="16"/>
        <v>65.769230769230774</v>
      </c>
      <c r="AE66" s="247">
        <v>14</v>
      </c>
      <c r="AF66" s="247">
        <f t="shared" si="7"/>
        <v>51.769230769230774</v>
      </c>
      <c r="AG66" s="247">
        <f t="shared" si="8"/>
        <v>9.1228070175438596</v>
      </c>
      <c r="AH66" s="248">
        <f t="shared" si="2"/>
        <v>43711.769230769234</v>
      </c>
      <c r="AI66" s="249">
        <f t="shared" si="3"/>
        <v>43660</v>
      </c>
      <c r="AJ66" s="249">
        <f t="shared" si="9"/>
        <v>43711.769230769234</v>
      </c>
      <c r="AK66" s="253">
        <f t="shared" si="10"/>
        <v>1.064327485380117</v>
      </c>
      <c r="AL66" s="253">
        <f t="shared" si="11"/>
        <v>3.935672514619883</v>
      </c>
      <c r="AM66" s="242">
        <v>1</v>
      </c>
      <c r="AN66" s="253">
        <f t="shared" si="12"/>
        <v>5.1871345029239766</v>
      </c>
      <c r="AO66" s="253">
        <f t="shared" si="13"/>
        <v>74.87580177078209</v>
      </c>
      <c r="AP66" s="253">
        <f t="shared" si="14"/>
        <v>68.230769230769241</v>
      </c>
      <c r="AQ66" s="249">
        <f t="shared" si="15"/>
        <v>43780</v>
      </c>
      <c r="AR66" s="245"/>
      <c r="AS66" s="244"/>
    </row>
    <row r="67" spans="1:45" x14ac:dyDescent="0.25">
      <c r="A67" s="111">
        <v>742293</v>
      </c>
      <c r="B67" s="100" t="s">
        <v>164</v>
      </c>
      <c r="C67" s="100" t="s">
        <v>467</v>
      </c>
      <c r="D67" s="112">
        <v>16.32</v>
      </c>
      <c r="E67" s="101">
        <v>49.5</v>
      </c>
      <c r="F67" s="112">
        <v>99</v>
      </c>
      <c r="G67" s="261"/>
      <c r="H67" s="103"/>
      <c r="I67" s="103">
        <v>1</v>
      </c>
      <c r="J67" s="103">
        <v>0</v>
      </c>
      <c r="K67" s="103">
        <v>1</v>
      </c>
      <c r="L67" s="103">
        <v>1</v>
      </c>
      <c r="M67" s="103">
        <v>0</v>
      </c>
      <c r="N67" s="103">
        <v>0</v>
      </c>
      <c r="O67" s="103"/>
      <c r="P67" s="103"/>
      <c r="Q67" s="103"/>
      <c r="R67" s="103"/>
      <c r="S67" s="103"/>
      <c r="T67" s="260"/>
      <c r="U67" s="256">
        <v>6</v>
      </c>
      <c r="V67" s="256">
        <v>3</v>
      </c>
      <c r="W67" s="260"/>
      <c r="X67" s="242">
        <f t="shared" si="4"/>
        <v>3</v>
      </c>
      <c r="Y67" s="247">
        <f t="shared" si="5"/>
        <v>1.7543859649122806E-2</v>
      </c>
      <c r="Z67" s="247">
        <f t="shared" si="17"/>
        <v>0.52631578947368418</v>
      </c>
      <c r="AA67" s="242">
        <v>1</v>
      </c>
      <c r="AB67" s="242">
        <v>3</v>
      </c>
      <c r="AC67" s="243">
        <f t="shared" si="18"/>
        <v>4</v>
      </c>
      <c r="AD67" s="247">
        <f t="shared" si="16"/>
        <v>228</v>
      </c>
      <c r="AE67" s="247">
        <v>14</v>
      </c>
      <c r="AF67" s="247">
        <f t="shared" si="7"/>
        <v>214</v>
      </c>
      <c r="AG67" s="247">
        <f t="shared" si="8"/>
        <v>2.1052631578947367</v>
      </c>
      <c r="AH67" s="248">
        <f t="shared" si="2"/>
        <v>43874</v>
      </c>
      <c r="AI67" s="249">
        <f t="shared" si="3"/>
        <v>43660</v>
      </c>
      <c r="AJ67" s="249">
        <f t="shared" si="9"/>
        <v>43874</v>
      </c>
      <c r="AK67" s="253">
        <f t="shared" si="10"/>
        <v>0.24561403508771928</v>
      </c>
      <c r="AL67" s="253">
        <f t="shared" si="11"/>
        <v>3.7543859649122808</v>
      </c>
      <c r="AM67" s="242">
        <v>1</v>
      </c>
      <c r="AN67" s="253">
        <f t="shared" si="12"/>
        <v>0</v>
      </c>
      <c r="AO67" s="253">
        <f t="shared" si="13"/>
        <v>0</v>
      </c>
      <c r="AP67" s="253">
        <f t="shared" si="14"/>
        <v>0</v>
      </c>
      <c r="AQ67" s="249">
        <f t="shared" si="15"/>
        <v>43874</v>
      </c>
      <c r="AR67" s="245"/>
      <c r="AS67" s="244"/>
    </row>
    <row r="68" spans="1:45" x14ac:dyDescent="0.25">
      <c r="A68" s="99">
        <v>742294</v>
      </c>
      <c r="B68" s="100" t="s">
        <v>165</v>
      </c>
      <c r="C68" s="100" t="s">
        <v>468</v>
      </c>
      <c r="D68" s="112">
        <v>38.140000000000015</v>
      </c>
      <c r="E68" s="101">
        <v>79.5</v>
      </c>
      <c r="F68" s="101">
        <v>159</v>
      </c>
      <c r="G68" s="267"/>
      <c r="H68" s="103"/>
      <c r="I68" s="103">
        <v>4</v>
      </c>
      <c r="J68" s="103">
        <v>0</v>
      </c>
      <c r="K68" s="103">
        <v>3</v>
      </c>
      <c r="L68" s="103">
        <v>0</v>
      </c>
      <c r="M68" s="103">
        <v>0</v>
      </c>
      <c r="N68" s="103">
        <v>0</v>
      </c>
      <c r="O68" s="103"/>
      <c r="P68" s="103"/>
      <c r="Q68" s="103"/>
      <c r="R68" s="103"/>
      <c r="S68" s="103"/>
      <c r="T68" s="260"/>
      <c r="U68" s="256">
        <v>6</v>
      </c>
      <c r="V68" s="256">
        <v>3</v>
      </c>
      <c r="W68" s="260"/>
      <c r="X68" s="242">
        <f t="shared" si="4"/>
        <v>7</v>
      </c>
      <c r="Y68" s="247">
        <f t="shared" si="5"/>
        <v>4.0935672514619881E-2</v>
      </c>
      <c r="Z68" s="247">
        <f t="shared" si="17"/>
        <v>1.2280701754385963</v>
      </c>
      <c r="AA68" s="242">
        <v>1</v>
      </c>
      <c r="AB68" s="242">
        <v>11</v>
      </c>
      <c r="AC68" s="243">
        <f t="shared" si="18"/>
        <v>12</v>
      </c>
      <c r="AD68" s="247">
        <f t="shared" si="16"/>
        <v>293.14285714285717</v>
      </c>
      <c r="AE68" s="247">
        <v>14</v>
      </c>
      <c r="AF68" s="247">
        <f t="shared" si="7"/>
        <v>279.14285714285717</v>
      </c>
      <c r="AG68" s="247">
        <f t="shared" si="8"/>
        <v>4.9122807017543852</v>
      </c>
      <c r="AH68" s="248">
        <f t="shared" si="2"/>
        <v>43939.142857142855</v>
      </c>
      <c r="AI68" s="249">
        <f t="shared" si="3"/>
        <v>43660</v>
      </c>
      <c r="AJ68" s="249">
        <f t="shared" si="9"/>
        <v>43939.142857142855</v>
      </c>
      <c r="AK68" s="253">
        <f t="shared" si="10"/>
        <v>0.57309941520467833</v>
      </c>
      <c r="AL68" s="253">
        <f t="shared" si="11"/>
        <v>11.426900584795321</v>
      </c>
      <c r="AM68" s="242">
        <v>1</v>
      </c>
      <c r="AN68" s="253">
        <f t="shared" si="12"/>
        <v>0</v>
      </c>
      <c r="AO68" s="253">
        <f t="shared" si="13"/>
        <v>0</v>
      </c>
      <c r="AP68" s="253">
        <f t="shared" si="14"/>
        <v>0</v>
      </c>
      <c r="AQ68" s="249">
        <f t="shared" si="15"/>
        <v>43939.142857142855</v>
      </c>
      <c r="AR68" s="246"/>
      <c r="AS68" s="244"/>
    </row>
    <row r="69" spans="1:45" x14ac:dyDescent="0.25">
      <c r="A69" s="99">
        <v>742296</v>
      </c>
      <c r="B69" s="100" t="s">
        <v>167</v>
      </c>
      <c r="C69" s="100" t="s">
        <v>470</v>
      </c>
      <c r="D69" s="112">
        <v>17.770731707317079</v>
      </c>
      <c r="E69" s="101">
        <v>39.5</v>
      </c>
      <c r="F69" s="101">
        <v>79</v>
      </c>
      <c r="G69" s="267"/>
      <c r="H69" s="103"/>
      <c r="I69" s="103">
        <v>4</v>
      </c>
      <c r="J69" s="103">
        <v>4</v>
      </c>
      <c r="K69" s="103">
        <v>7</v>
      </c>
      <c r="L69" s="103">
        <v>1</v>
      </c>
      <c r="M69" s="103">
        <v>1</v>
      </c>
      <c r="N69" s="103">
        <v>1</v>
      </c>
      <c r="O69" s="103"/>
      <c r="P69" s="103"/>
      <c r="Q69" s="103"/>
      <c r="R69" s="103"/>
      <c r="S69" s="103"/>
      <c r="T69" s="260"/>
      <c r="U69" s="256">
        <v>6</v>
      </c>
      <c r="V69" s="256">
        <v>3</v>
      </c>
      <c r="W69" s="260"/>
      <c r="X69" s="242">
        <f t="shared" si="4"/>
        <v>18</v>
      </c>
      <c r="Y69" s="247">
        <f t="shared" si="5"/>
        <v>0.10526315789473684</v>
      </c>
      <c r="Z69" s="247">
        <f t="shared" si="17"/>
        <v>3.1578947368421053</v>
      </c>
      <c r="AA69" s="242">
        <v>1</v>
      </c>
      <c r="AB69" s="242">
        <v>11</v>
      </c>
      <c r="AC69" s="243">
        <f t="shared" si="18"/>
        <v>12</v>
      </c>
      <c r="AD69" s="247">
        <f t="shared" si="16"/>
        <v>114</v>
      </c>
      <c r="AE69" s="247">
        <v>14</v>
      </c>
      <c r="AF69" s="247">
        <f t="shared" si="7"/>
        <v>100</v>
      </c>
      <c r="AG69" s="247">
        <f t="shared" si="8"/>
        <v>12.631578947368421</v>
      </c>
      <c r="AH69" s="248">
        <f t="shared" ref="AH69:AH132" si="19">IFERROR(AD69+$D$1,"Not Sold")</f>
        <v>43760</v>
      </c>
      <c r="AI69" s="249">
        <f t="shared" ref="AI69:AI132" si="20">$D$1+AE69</f>
        <v>43660</v>
      </c>
      <c r="AJ69" s="249">
        <f t="shared" si="9"/>
        <v>43760</v>
      </c>
      <c r="AK69" s="253">
        <f t="shared" si="10"/>
        <v>1.4736842105263157</v>
      </c>
      <c r="AL69" s="253">
        <f t="shared" si="11"/>
        <v>10.526315789473685</v>
      </c>
      <c r="AM69" s="242">
        <v>1</v>
      </c>
      <c r="AN69" s="253">
        <f t="shared" si="12"/>
        <v>2.1052631578947363</v>
      </c>
      <c r="AO69" s="253">
        <f t="shared" si="13"/>
        <v>37.412066752246474</v>
      </c>
      <c r="AP69" s="253">
        <f t="shared" si="14"/>
        <v>19.999999999999996</v>
      </c>
      <c r="AQ69" s="249">
        <f t="shared" si="15"/>
        <v>43780</v>
      </c>
      <c r="AR69" s="246"/>
      <c r="AS69" s="244"/>
    </row>
    <row r="70" spans="1:45" x14ac:dyDescent="0.25">
      <c r="A70" s="99">
        <v>742298</v>
      </c>
      <c r="B70" s="100" t="s">
        <v>169</v>
      </c>
      <c r="C70" s="100" t="s">
        <v>472</v>
      </c>
      <c r="D70" s="112">
        <v>46.776027397260265</v>
      </c>
      <c r="E70" s="101">
        <v>94.5</v>
      </c>
      <c r="F70" s="101">
        <v>189</v>
      </c>
      <c r="G70" s="267"/>
      <c r="H70" s="103"/>
      <c r="I70" s="103">
        <v>16</v>
      </c>
      <c r="J70" s="103">
        <v>7</v>
      </c>
      <c r="K70" s="103">
        <v>15</v>
      </c>
      <c r="L70" s="103">
        <v>6</v>
      </c>
      <c r="M70" s="103">
        <v>5</v>
      </c>
      <c r="N70" s="103">
        <v>6</v>
      </c>
      <c r="O70" s="103"/>
      <c r="P70" s="103"/>
      <c r="Q70" s="103"/>
      <c r="R70" s="103"/>
      <c r="S70" s="103"/>
      <c r="T70" s="260"/>
      <c r="U70" s="256">
        <v>6</v>
      </c>
      <c r="V70" s="256">
        <v>3</v>
      </c>
      <c r="W70" s="260"/>
      <c r="X70" s="242">
        <f t="shared" ref="X70:X133" si="21">SUM(H70:S70)</f>
        <v>55</v>
      </c>
      <c r="Y70" s="247">
        <f t="shared" ref="Y70:Y133" si="22">X70/(((U70-1)*30)+(V70*7))</f>
        <v>0.32163742690058478</v>
      </c>
      <c r="Z70" s="247">
        <f t="shared" si="17"/>
        <v>9.6491228070175428</v>
      </c>
      <c r="AA70" s="242">
        <v>1</v>
      </c>
      <c r="AB70" s="242">
        <v>10</v>
      </c>
      <c r="AC70" s="243">
        <f t="shared" si="18"/>
        <v>11</v>
      </c>
      <c r="AD70" s="247">
        <f t="shared" si="16"/>
        <v>34.200000000000003</v>
      </c>
      <c r="AE70" s="247">
        <v>14</v>
      </c>
      <c r="AF70" s="247">
        <f t="shared" ref="AF70:AF133" si="23">IFERROR(AD70-AE70,"-")</f>
        <v>20.200000000000003</v>
      </c>
      <c r="AG70" s="247">
        <f t="shared" ref="AG70:AG133" si="24">Z70*4</f>
        <v>38.596491228070171</v>
      </c>
      <c r="AH70" s="248">
        <f t="shared" si="19"/>
        <v>43680.2</v>
      </c>
      <c r="AI70" s="249">
        <f t="shared" si="20"/>
        <v>43660</v>
      </c>
      <c r="AJ70" s="249">
        <f t="shared" ref="AJ70:AJ133" si="25">MAX(AH70,AI70)</f>
        <v>43680.2</v>
      </c>
      <c r="AK70" s="253">
        <f t="shared" ref="AK70:AK133" si="26">Y70*AE70</f>
        <v>4.5029239766081872</v>
      </c>
      <c r="AL70" s="253">
        <f t="shared" ref="AL70:AL133" si="27">AC70-AK70</f>
        <v>6.4970760233918128</v>
      </c>
      <c r="AM70" s="242">
        <v>1</v>
      </c>
      <c r="AN70" s="253">
        <f t="shared" ref="AN70:AN133" si="28">IF(AG70-AL70&lt;1,0,AG70-AL70)</f>
        <v>32.099415204678358</v>
      </c>
      <c r="AO70" s="253">
        <f t="shared" ref="AO70:AO133" si="29">AN70*D70</f>
        <v>1501.4831250500677</v>
      </c>
      <c r="AP70" s="253">
        <f t="shared" ref="AP70:AP133" si="30">IFERROR(AN70/Y70,"-")</f>
        <v>99.8</v>
      </c>
      <c r="AQ70" s="249">
        <f t="shared" ref="AQ70:AQ133" si="31">IFERROR(AP70+AJ70,"-")</f>
        <v>43780</v>
      </c>
      <c r="AR70" s="246"/>
      <c r="AS70" s="244"/>
    </row>
    <row r="71" spans="1:45" x14ac:dyDescent="0.25">
      <c r="A71" s="99">
        <v>742300</v>
      </c>
      <c r="B71" s="100" t="s">
        <v>170</v>
      </c>
      <c r="C71" s="100" t="s">
        <v>473</v>
      </c>
      <c r="D71" s="112">
        <v>14.474971098265899</v>
      </c>
      <c r="E71" s="101">
        <v>29.5</v>
      </c>
      <c r="F71" s="101">
        <v>59</v>
      </c>
      <c r="G71" s="267"/>
      <c r="H71" s="103"/>
      <c r="I71" s="103">
        <v>14</v>
      </c>
      <c r="J71" s="103">
        <v>15</v>
      </c>
      <c r="K71" s="103">
        <v>15</v>
      </c>
      <c r="L71" s="103">
        <v>13</v>
      </c>
      <c r="M71" s="103">
        <v>6</v>
      </c>
      <c r="N71" s="103">
        <v>1</v>
      </c>
      <c r="O71" s="103"/>
      <c r="P71" s="103"/>
      <c r="Q71" s="103"/>
      <c r="R71" s="103"/>
      <c r="S71" s="103"/>
      <c r="T71" s="260"/>
      <c r="U71" s="256">
        <v>6</v>
      </c>
      <c r="V71" s="256">
        <v>3</v>
      </c>
      <c r="W71" s="260"/>
      <c r="X71" s="242">
        <f t="shared" si="21"/>
        <v>64</v>
      </c>
      <c r="Y71" s="247">
        <f t="shared" si="22"/>
        <v>0.3742690058479532</v>
      </c>
      <c r="Z71" s="247">
        <f t="shared" si="17"/>
        <v>11.228070175438596</v>
      </c>
      <c r="AA71" s="242">
        <v>1</v>
      </c>
      <c r="AB71" s="242">
        <v>13</v>
      </c>
      <c r="AC71" s="243">
        <f t="shared" si="18"/>
        <v>14</v>
      </c>
      <c r="AD71" s="247">
        <f t="shared" si="16"/>
        <v>37.40625</v>
      </c>
      <c r="AE71" s="247">
        <v>14</v>
      </c>
      <c r="AF71" s="247">
        <f t="shared" si="23"/>
        <v>23.40625</v>
      </c>
      <c r="AG71" s="247">
        <f t="shared" si="24"/>
        <v>44.912280701754383</v>
      </c>
      <c r="AH71" s="248">
        <f t="shared" si="19"/>
        <v>43683.40625</v>
      </c>
      <c r="AI71" s="249">
        <f t="shared" si="20"/>
        <v>43660</v>
      </c>
      <c r="AJ71" s="249">
        <f t="shared" si="25"/>
        <v>43683.40625</v>
      </c>
      <c r="AK71" s="253">
        <f t="shared" si="26"/>
        <v>5.2397660818713447</v>
      </c>
      <c r="AL71" s="253">
        <f t="shared" si="27"/>
        <v>8.7602339181286553</v>
      </c>
      <c r="AM71" s="242">
        <v>1</v>
      </c>
      <c r="AN71" s="253">
        <f t="shared" si="28"/>
        <v>36.152046783625728</v>
      </c>
      <c r="AO71" s="253">
        <f t="shared" si="29"/>
        <v>523.29983233613905</v>
      </c>
      <c r="AP71" s="253">
        <f t="shared" si="30"/>
        <v>96.59375</v>
      </c>
      <c r="AQ71" s="249">
        <f t="shared" si="31"/>
        <v>43780</v>
      </c>
      <c r="AR71" s="246"/>
      <c r="AS71" s="244"/>
    </row>
    <row r="72" spans="1:45" x14ac:dyDescent="0.25">
      <c r="A72" s="99">
        <v>743939</v>
      </c>
      <c r="B72" s="100" t="s">
        <v>172</v>
      </c>
      <c r="C72" s="100" t="s">
        <v>475</v>
      </c>
      <c r="D72" s="112">
        <v>76</v>
      </c>
      <c r="E72" s="101">
        <v>144.5</v>
      </c>
      <c r="F72" s="101">
        <v>289</v>
      </c>
      <c r="G72" s="267"/>
      <c r="H72" s="103"/>
      <c r="I72" s="103">
        <v>3</v>
      </c>
      <c r="J72" s="103">
        <v>6</v>
      </c>
      <c r="K72" s="103">
        <v>0</v>
      </c>
      <c r="L72" s="103">
        <v>1</v>
      </c>
      <c r="M72" s="103">
        <v>1</v>
      </c>
      <c r="N72" s="103">
        <v>2</v>
      </c>
      <c r="O72" s="103"/>
      <c r="P72" s="103"/>
      <c r="Q72" s="103"/>
      <c r="R72" s="103"/>
      <c r="S72" s="103"/>
      <c r="T72" s="260"/>
      <c r="U72" s="256">
        <v>6</v>
      </c>
      <c r="V72" s="256">
        <v>3</v>
      </c>
      <c r="W72" s="260"/>
      <c r="X72" s="242">
        <f t="shared" si="21"/>
        <v>13</v>
      </c>
      <c r="Y72" s="247">
        <f t="shared" si="22"/>
        <v>7.6023391812865493E-2</v>
      </c>
      <c r="Z72" s="247">
        <f t="shared" si="17"/>
        <v>2.2807017543859649</v>
      </c>
      <c r="AA72" s="242">
        <v>1</v>
      </c>
      <c r="AB72" s="242">
        <v>7</v>
      </c>
      <c r="AC72" s="243">
        <f t="shared" si="18"/>
        <v>8</v>
      </c>
      <c r="AD72" s="247">
        <f t="shared" si="16"/>
        <v>105.23076923076924</v>
      </c>
      <c r="AE72" s="247">
        <v>14</v>
      </c>
      <c r="AF72" s="247">
        <f t="shared" si="23"/>
        <v>91.230769230769241</v>
      </c>
      <c r="AG72" s="247">
        <f t="shared" si="24"/>
        <v>9.1228070175438596</v>
      </c>
      <c r="AH72" s="248">
        <f t="shared" si="19"/>
        <v>43751.230769230766</v>
      </c>
      <c r="AI72" s="249">
        <f t="shared" si="20"/>
        <v>43660</v>
      </c>
      <c r="AJ72" s="249">
        <f t="shared" si="25"/>
        <v>43751.230769230766</v>
      </c>
      <c r="AK72" s="253">
        <f t="shared" si="26"/>
        <v>1.064327485380117</v>
      </c>
      <c r="AL72" s="253">
        <f t="shared" si="27"/>
        <v>6.935672514619883</v>
      </c>
      <c r="AM72" s="242">
        <v>1</v>
      </c>
      <c r="AN72" s="253">
        <f t="shared" si="28"/>
        <v>2.1871345029239766</v>
      </c>
      <c r="AO72" s="253">
        <f t="shared" si="29"/>
        <v>166.22222222222223</v>
      </c>
      <c r="AP72" s="253">
        <f t="shared" si="30"/>
        <v>28.76923076923077</v>
      </c>
      <c r="AQ72" s="249">
        <f t="shared" si="31"/>
        <v>43780</v>
      </c>
      <c r="AR72" s="246"/>
      <c r="AS72" s="244"/>
    </row>
    <row r="73" spans="1:45" x14ac:dyDescent="0.25">
      <c r="A73" s="99">
        <v>743955</v>
      </c>
      <c r="B73" s="100" t="s">
        <v>179</v>
      </c>
      <c r="C73" s="100" t="s">
        <v>482</v>
      </c>
      <c r="D73" s="112">
        <v>12.379999999999997</v>
      </c>
      <c r="E73" s="101">
        <v>34.5</v>
      </c>
      <c r="F73" s="101">
        <v>69</v>
      </c>
      <c r="G73" s="267"/>
      <c r="H73" s="103"/>
      <c r="I73" s="103">
        <v>1</v>
      </c>
      <c r="J73" s="103">
        <v>2</v>
      </c>
      <c r="K73" s="103">
        <v>4</v>
      </c>
      <c r="L73" s="103">
        <v>4</v>
      </c>
      <c r="M73" s="103">
        <v>7</v>
      </c>
      <c r="N73" s="103">
        <v>0</v>
      </c>
      <c r="O73" s="103"/>
      <c r="P73" s="103"/>
      <c r="Q73" s="103"/>
      <c r="R73" s="103"/>
      <c r="S73" s="103"/>
      <c r="T73" s="260"/>
      <c r="U73" s="256">
        <v>6</v>
      </c>
      <c r="V73" s="256">
        <v>3</v>
      </c>
      <c r="W73" s="260"/>
      <c r="X73" s="242">
        <f t="shared" si="21"/>
        <v>18</v>
      </c>
      <c r="Y73" s="247">
        <f t="shared" si="22"/>
        <v>0.10526315789473684</v>
      </c>
      <c r="Z73" s="247">
        <f t="shared" si="17"/>
        <v>3.1578947368421053</v>
      </c>
      <c r="AA73" s="242">
        <v>1</v>
      </c>
      <c r="AB73" s="242">
        <v>5</v>
      </c>
      <c r="AC73" s="243">
        <f t="shared" si="18"/>
        <v>6</v>
      </c>
      <c r="AD73" s="247">
        <f t="shared" si="16"/>
        <v>57</v>
      </c>
      <c r="AE73" s="247">
        <v>14</v>
      </c>
      <c r="AF73" s="247">
        <f t="shared" si="23"/>
        <v>43</v>
      </c>
      <c r="AG73" s="247">
        <f t="shared" si="24"/>
        <v>12.631578947368421</v>
      </c>
      <c r="AH73" s="248">
        <f t="shared" si="19"/>
        <v>43703</v>
      </c>
      <c r="AI73" s="249">
        <f t="shared" si="20"/>
        <v>43660</v>
      </c>
      <c r="AJ73" s="249">
        <f t="shared" si="25"/>
        <v>43703</v>
      </c>
      <c r="AK73" s="253">
        <f t="shared" si="26"/>
        <v>1.4736842105263157</v>
      </c>
      <c r="AL73" s="253">
        <f t="shared" si="27"/>
        <v>4.5263157894736841</v>
      </c>
      <c r="AM73" s="242">
        <v>1</v>
      </c>
      <c r="AN73" s="253">
        <f t="shared" si="28"/>
        <v>8.1052631578947363</v>
      </c>
      <c r="AO73" s="253">
        <f t="shared" si="29"/>
        <v>100.34315789473682</v>
      </c>
      <c r="AP73" s="253">
        <f t="shared" si="30"/>
        <v>77</v>
      </c>
      <c r="AQ73" s="249">
        <f t="shared" si="31"/>
        <v>43780</v>
      </c>
      <c r="AR73" s="246"/>
      <c r="AS73" s="244"/>
    </row>
    <row r="74" spans="1:45" x14ac:dyDescent="0.25">
      <c r="A74" s="99">
        <v>743956</v>
      </c>
      <c r="B74" s="100" t="s">
        <v>180</v>
      </c>
      <c r="C74" s="100" t="s">
        <v>483</v>
      </c>
      <c r="D74" s="112">
        <v>12.679999999999998</v>
      </c>
      <c r="E74" s="101">
        <v>34.5</v>
      </c>
      <c r="F74" s="101">
        <v>69</v>
      </c>
      <c r="G74" s="267"/>
      <c r="H74" s="103"/>
      <c r="I74" s="103">
        <v>12</v>
      </c>
      <c r="J74" s="103">
        <v>4</v>
      </c>
      <c r="K74" s="103">
        <v>14</v>
      </c>
      <c r="L74" s="103">
        <v>6</v>
      </c>
      <c r="M74" s="103">
        <v>0</v>
      </c>
      <c r="N74" s="103">
        <v>0</v>
      </c>
      <c r="O74" s="103"/>
      <c r="P74" s="103"/>
      <c r="Q74" s="103"/>
      <c r="R74" s="103"/>
      <c r="S74" s="103"/>
      <c r="T74" s="260"/>
      <c r="U74" s="256">
        <v>6</v>
      </c>
      <c r="V74" s="256">
        <v>3</v>
      </c>
      <c r="W74" s="260"/>
      <c r="X74" s="242">
        <f t="shared" si="21"/>
        <v>36</v>
      </c>
      <c r="Y74" s="247">
        <f t="shared" si="22"/>
        <v>0.21052631578947367</v>
      </c>
      <c r="Z74" s="247">
        <f t="shared" si="17"/>
        <v>6.3157894736842106</v>
      </c>
      <c r="AA74" s="242">
        <v>1</v>
      </c>
      <c r="AB74" s="242">
        <v>0</v>
      </c>
      <c r="AC74" s="243">
        <f t="shared" si="18"/>
        <v>1</v>
      </c>
      <c r="AD74" s="247">
        <f t="shared" si="16"/>
        <v>4.75</v>
      </c>
      <c r="AE74" s="247">
        <v>14</v>
      </c>
      <c r="AF74" s="247">
        <f t="shared" si="23"/>
        <v>-9.25</v>
      </c>
      <c r="AG74" s="247">
        <f t="shared" si="24"/>
        <v>25.263157894736842</v>
      </c>
      <c r="AH74" s="248">
        <f t="shared" si="19"/>
        <v>43650.75</v>
      </c>
      <c r="AI74" s="249">
        <f t="shared" si="20"/>
        <v>43660</v>
      </c>
      <c r="AJ74" s="249">
        <f t="shared" si="25"/>
        <v>43660</v>
      </c>
      <c r="AK74" s="253">
        <f t="shared" si="26"/>
        <v>2.9473684210526314</v>
      </c>
      <c r="AL74" s="253">
        <f t="shared" si="27"/>
        <v>-1.9473684210526314</v>
      </c>
      <c r="AM74" s="242">
        <v>1</v>
      </c>
      <c r="AN74" s="253">
        <f t="shared" si="28"/>
        <v>27.210526315789473</v>
      </c>
      <c r="AO74" s="253">
        <f t="shared" si="29"/>
        <v>345.02947368421047</v>
      </c>
      <c r="AP74" s="253">
        <f t="shared" si="30"/>
        <v>129.25</v>
      </c>
      <c r="AQ74" s="249">
        <f t="shared" si="31"/>
        <v>43789.25</v>
      </c>
      <c r="AR74" s="246"/>
      <c r="AS74" s="244"/>
    </row>
    <row r="75" spans="1:45" x14ac:dyDescent="0.25">
      <c r="A75" s="99">
        <v>743968</v>
      </c>
      <c r="B75" s="100" t="s">
        <v>187</v>
      </c>
      <c r="C75" s="100" t="s">
        <v>490</v>
      </c>
      <c r="D75" s="112">
        <v>5.2599999999999989</v>
      </c>
      <c r="E75" s="101">
        <v>24.5</v>
      </c>
      <c r="F75" s="101">
        <v>49</v>
      </c>
      <c r="G75" s="267"/>
      <c r="H75" s="103"/>
      <c r="I75" s="103">
        <v>11</v>
      </c>
      <c r="J75" s="103">
        <v>12</v>
      </c>
      <c r="K75" s="103">
        <v>12</v>
      </c>
      <c r="L75" s="103">
        <v>13</v>
      </c>
      <c r="M75" s="103">
        <v>8</v>
      </c>
      <c r="N75" s="103">
        <v>8</v>
      </c>
      <c r="O75" s="103"/>
      <c r="P75" s="103"/>
      <c r="Q75" s="103"/>
      <c r="R75" s="103"/>
      <c r="S75" s="103"/>
      <c r="T75" s="260"/>
      <c r="U75" s="256">
        <v>6</v>
      </c>
      <c r="V75" s="256">
        <v>3</v>
      </c>
      <c r="W75" s="260"/>
      <c r="X75" s="242">
        <f t="shared" si="21"/>
        <v>64</v>
      </c>
      <c r="Y75" s="247">
        <f t="shared" si="22"/>
        <v>0.3742690058479532</v>
      </c>
      <c r="Z75" s="247">
        <f t="shared" si="17"/>
        <v>11.228070175438596</v>
      </c>
      <c r="AA75" s="242">
        <v>1</v>
      </c>
      <c r="AB75" s="242">
        <v>26</v>
      </c>
      <c r="AC75" s="243">
        <f t="shared" si="18"/>
        <v>27</v>
      </c>
      <c r="AD75" s="247">
        <f t="shared" si="16"/>
        <v>72.140625</v>
      </c>
      <c r="AE75" s="247">
        <v>14</v>
      </c>
      <c r="AF75" s="247">
        <f t="shared" si="23"/>
        <v>58.140625</v>
      </c>
      <c r="AG75" s="247">
        <f t="shared" si="24"/>
        <v>44.912280701754383</v>
      </c>
      <c r="AH75" s="248">
        <f t="shared" si="19"/>
        <v>43718.140625</v>
      </c>
      <c r="AI75" s="249">
        <f t="shared" si="20"/>
        <v>43660</v>
      </c>
      <c r="AJ75" s="249">
        <f t="shared" si="25"/>
        <v>43718.140625</v>
      </c>
      <c r="AK75" s="253">
        <f t="shared" si="26"/>
        <v>5.2397660818713447</v>
      </c>
      <c r="AL75" s="253">
        <f t="shared" si="27"/>
        <v>21.760233918128655</v>
      </c>
      <c r="AM75" s="242">
        <v>1</v>
      </c>
      <c r="AN75" s="253">
        <f t="shared" si="28"/>
        <v>23.152046783625728</v>
      </c>
      <c r="AO75" s="253">
        <f t="shared" si="29"/>
        <v>121.7797660818713</v>
      </c>
      <c r="AP75" s="253">
        <f t="shared" si="30"/>
        <v>61.859374999999993</v>
      </c>
      <c r="AQ75" s="249">
        <f t="shared" si="31"/>
        <v>43780</v>
      </c>
      <c r="AR75" s="246"/>
      <c r="AS75" s="244"/>
    </row>
    <row r="76" spans="1:45" x14ac:dyDescent="0.25">
      <c r="A76" s="99">
        <v>743975</v>
      </c>
      <c r="B76" s="100" t="s">
        <v>188</v>
      </c>
      <c r="C76" s="100" t="s">
        <v>491</v>
      </c>
      <c r="D76" s="112">
        <v>5.259999999999998</v>
      </c>
      <c r="E76" s="101">
        <v>24.5</v>
      </c>
      <c r="F76" s="101">
        <v>49</v>
      </c>
      <c r="G76" s="267"/>
      <c r="H76" s="103"/>
      <c r="I76" s="103">
        <v>10</v>
      </c>
      <c r="J76" s="103">
        <v>6</v>
      </c>
      <c r="K76" s="103">
        <v>5</v>
      </c>
      <c r="L76" s="103">
        <v>5</v>
      </c>
      <c r="M76" s="103">
        <v>4</v>
      </c>
      <c r="N76" s="103">
        <v>1</v>
      </c>
      <c r="O76" s="103"/>
      <c r="P76" s="103"/>
      <c r="Q76" s="103"/>
      <c r="R76" s="103"/>
      <c r="S76" s="103"/>
      <c r="T76" s="260"/>
      <c r="U76" s="256">
        <v>6</v>
      </c>
      <c r="V76" s="256">
        <v>3</v>
      </c>
      <c r="W76" s="260"/>
      <c r="X76" s="242">
        <f t="shared" si="21"/>
        <v>31</v>
      </c>
      <c r="Y76" s="247">
        <f t="shared" si="22"/>
        <v>0.18128654970760233</v>
      </c>
      <c r="Z76" s="247">
        <f t="shared" si="17"/>
        <v>5.4385964912280702</v>
      </c>
      <c r="AA76" s="242">
        <v>1</v>
      </c>
      <c r="AB76" s="242">
        <v>7</v>
      </c>
      <c r="AC76" s="243">
        <f t="shared" si="18"/>
        <v>8</v>
      </c>
      <c r="AD76" s="247">
        <f t="shared" si="16"/>
        <v>44.12903225806452</v>
      </c>
      <c r="AE76" s="247">
        <v>14</v>
      </c>
      <c r="AF76" s="247">
        <f t="shared" si="23"/>
        <v>30.12903225806452</v>
      </c>
      <c r="AG76" s="247">
        <f t="shared" si="24"/>
        <v>21.754385964912281</v>
      </c>
      <c r="AH76" s="248">
        <f t="shared" si="19"/>
        <v>43690.129032258068</v>
      </c>
      <c r="AI76" s="249">
        <f t="shared" si="20"/>
        <v>43660</v>
      </c>
      <c r="AJ76" s="249">
        <f t="shared" si="25"/>
        <v>43690.129032258068</v>
      </c>
      <c r="AK76" s="253">
        <f t="shared" si="26"/>
        <v>2.5380116959064325</v>
      </c>
      <c r="AL76" s="253">
        <f t="shared" si="27"/>
        <v>5.4619883040935679</v>
      </c>
      <c r="AM76" s="242">
        <v>1</v>
      </c>
      <c r="AN76" s="253">
        <f t="shared" si="28"/>
        <v>16.292397660818715</v>
      </c>
      <c r="AO76" s="253">
        <f t="shared" si="29"/>
        <v>85.698011695906402</v>
      </c>
      <c r="AP76" s="253">
        <f t="shared" si="30"/>
        <v>89.870967741935502</v>
      </c>
      <c r="AQ76" s="249">
        <f t="shared" si="31"/>
        <v>43780</v>
      </c>
      <c r="AR76" s="246"/>
      <c r="AS76" s="244"/>
    </row>
    <row r="77" spans="1:45" x14ac:dyDescent="0.25">
      <c r="A77" s="111">
        <v>748127</v>
      </c>
      <c r="B77" s="100" t="s">
        <v>202</v>
      </c>
      <c r="C77" s="100" t="s">
        <v>505</v>
      </c>
      <c r="D77" s="112">
        <v>28.950000000000003</v>
      </c>
      <c r="E77" s="101">
        <v>49.5</v>
      </c>
      <c r="F77" s="112">
        <v>99</v>
      </c>
      <c r="G77" s="261"/>
      <c r="H77" s="103"/>
      <c r="I77" s="103"/>
      <c r="J77" s="103"/>
      <c r="K77" s="103"/>
      <c r="L77" s="103"/>
      <c r="M77" s="103">
        <v>3</v>
      </c>
      <c r="N77" s="103">
        <v>0</v>
      </c>
      <c r="O77" s="103"/>
      <c r="P77" s="103"/>
      <c r="Q77" s="103"/>
      <c r="R77" s="103"/>
      <c r="S77" s="103"/>
      <c r="T77" s="260"/>
      <c r="U77" s="256">
        <v>2</v>
      </c>
      <c r="V77" s="256">
        <v>3</v>
      </c>
      <c r="W77" s="260"/>
      <c r="X77" s="242">
        <f t="shared" si="21"/>
        <v>3</v>
      </c>
      <c r="Y77" s="247">
        <f t="shared" si="22"/>
        <v>5.8823529411764705E-2</v>
      </c>
      <c r="Z77" s="247">
        <f t="shared" si="17"/>
        <v>1.7647058823529411</v>
      </c>
      <c r="AA77" s="242">
        <v>1</v>
      </c>
      <c r="AB77" s="242">
        <v>5</v>
      </c>
      <c r="AC77" s="243">
        <f t="shared" si="18"/>
        <v>6</v>
      </c>
      <c r="AD77" s="247">
        <f t="shared" si="16"/>
        <v>102</v>
      </c>
      <c r="AE77" s="247">
        <v>14</v>
      </c>
      <c r="AF77" s="247">
        <f t="shared" si="23"/>
        <v>88</v>
      </c>
      <c r="AG77" s="247">
        <f t="shared" si="24"/>
        <v>7.0588235294117645</v>
      </c>
      <c r="AH77" s="248">
        <f t="shared" si="19"/>
        <v>43748</v>
      </c>
      <c r="AI77" s="249">
        <f t="shared" si="20"/>
        <v>43660</v>
      </c>
      <c r="AJ77" s="249">
        <f t="shared" si="25"/>
        <v>43748</v>
      </c>
      <c r="AK77" s="253">
        <f t="shared" si="26"/>
        <v>0.82352941176470584</v>
      </c>
      <c r="AL77" s="253">
        <f t="shared" si="27"/>
        <v>5.1764705882352944</v>
      </c>
      <c r="AM77" s="242">
        <v>1</v>
      </c>
      <c r="AN77" s="253">
        <f t="shared" si="28"/>
        <v>1.8823529411764701</v>
      </c>
      <c r="AO77" s="253">
        <f t="shared" si="29"/>
        <v>54.494117647058815</v>
      </c>
      <c r="AP77" s="253">
        <f t="shared" si="30"/>
        <v>31.999999999999993</v>
      </c>
      <c r="AQ77" s="249">
        <f t="shared" si="31"/>
        <v>43780</v>
      </c>
      <c r="AR77" s="245"/>
      <c r="AS77" s="244"/>
    </row>
    <row r="78" spans="1:45" x14ac:dyDescent="0.25">
      <c r="A78" s="111">
        <v>748129</v>
      </c>
      <c r="B78" s="116" t="s">
        <v>204</v>
      </c>
      <c r="C78" s="116" t="s">
        <v>507</v>
      </c>
      <c r="D78" s="112">
        <v>38.220000000000006</v>
      </c>
      <c r="E78" s="101">
        <v>58</v>
      </c>
      <c r="F78" s="112">
        <v>89</v>
      </c>
      <c r="G78" s="261"/>
      <c r="H78" s="103"/>
      <c r="I78" s="103"/>
      <c r="J78" s="103"/>
      <c r="K78" s="103"/>
      <c r="L78" s="103"/>
      <c r="M78" s="103">
        <v>1</v>
      </c>
      <c r="N78" s="103">
        <v>0</v>
      </c>
      <c r="O78" s="103"/>
      <c r="P78" s="103"/>
      <c r="Q78" s="103"/>
      <c r="R78" s="103"/>
      <c r="S78" s="103"/>
      <c r="T78" s="260"/>
      <c r="U78" s="256">
        <v>2</v>
      </c>
      <c r="V78" s="256">
        <v>3</v>
      </c>
      <c r="W78" s="260"/>
      <c r="X78" s="242">
        <f t="shared" si="21"/>
        <v>1</v>
      </c>
      <c r="Y78" s="247">
        <f t="shared" si="22"/>
        <v>1.9607843137254902E-2</v>
      </c>
      <c r="Z78" s="247">
        <f t="shared" si="17"/>
        <v>0.58823529411764708</v>
      </c>
      <c r="AA78" s="242">
        <v>1</v>
      </c>
      <c r="AB78" s="242">
        <v>25</v>
      </c>
      <c r="AC78" s="243">
        <f t="shared" si="18"/>
        <v>26</v>
      </c>
      <c r="AD78" s="247">
        <f t="shared" si="16"/>
        <v>1326</v>
      </c>
      <c r="AE78" s="247">
        <v>14</v>
      </c>
      <c r="AF78" s="247">
        <f t="shared" si="23"/>
        <v>1312</v>
      </c>
      <c r="AG78" s="247">
        <f t="shared" si="24"/>
        <v>2.3529411764705883</v>
      </c>
      <c r="AH78" s="248">
        <f t="shared" si="19"/>
        <v>44972</v>
      </c>
      <c r="AI78" s="249">
        <f t="shared" si="20"/>
        <v>43660</v>
      </c>
      <c r="AJ78" s="249">
        <f t="shared" si="25"/>
        <v>44972</v>
      </c>
      <c r="AK78" s="253">
        <f t="shared" si="26"/>
        <v>0.27450980392156865</v>
      </c>
      <c r="AL78" s="253">
        <f t="shared" si="27"/>
        <v>25.725490196078432</v>
      </c>
      <c r="AM78" s="242">
        <v>1</v>
      </c>
      <c r="AN78" s="253">
        <f t="shared" si="28"/>
        <v>0</v>
      </c>
      <c r="AO78" s="253">
        <f t="shared" si="29"/>
        <v>0</v>
      </c>
      <c r="AP78" s="253">
        <f t="shared" si="30"/>
        <v>0</v>
      </c>
      <c r="AQ78" s="249">
        <f t="shared" si="31"/>
        <v>44972</v>
      </c>
      <c r="AR78" s="245"/>
      <c r="AS78" s="244"/>
    </row>
    <row r="79" spans="1:45" x14ac:dyDescent="0.25">
      <c r="A79" s="111">
        <v>748131</v>
      </c>
      <c r="B79" s="100" t="s">
        <v>205</v>
      </c>
      <c r="C79" s="100" t="s">
        <v>508</v>
      </c>
      <c r="D79" s="112">
        <v>38.220000000000006</v>
      </c>
      <c r="E79" s="101">
        <v>58</v>
      </c>
      <c r="F79" s="112">
        <v>89</v>
      </c>
      <c r="G79" s="261"/>
      <c r="H79" s="103"/>
      <c r="I79" s="103"/>
      <c r="J79" s="103"/>
      <c r="K79" s="103"/>
      <c r="L79" s="103"/>
      <c r="M79" s="103">
        <v>0</v>
      </c>
      <c r="N79" s="103">
        <v>0</v>
      </c>
      <c r="O79" s="103"/>
      <c r="P79" s="103"/>
      <c r="Q79" s="103"/>
      <c r="R79" s="103"/>
      <c r="S79" s="103"/>
      <c r="T79" s="260"/>
      <c r="U79" s="256">
        <v>2</v>
      </c>
      <c r="V79" s="256">
        <v>3</v>
      </c>
      <c r="W79" s="260"/>
      <c r="X79" s="242">
        <f t="shared" si="21"/>
        <v>0</v>
      </c>
      <c r="Y79" s="247">
        <f t="shared" si="22"/>
        <v>0</v>
      </c>
      <c r="Z79" s="247">
        <f t="shared" si="17"/>
        <v>0</v>
      </c>
      <c r="AA79" s="242">
        <v>1</v>
      </c>
      <c r="AB79" s="242">
        <v>26</v>
      </c>
      <c r="AC79" s="243">
        <f t="shared" si="18"/>
        <v>27</v>
      </c>
      <c r="AD79" s="247" t="str">
        <f t="shared" si="16"/>
        <v>Not Sold</v>
      </c>
      <c r="AE79" s="247">
        <v>14</v>
      </c>
      <c r="AF79" s="247" t="str">
        <f t="shared" si="23"/>
        <v>-</v>
      </c>
      <c r="AG79" s="247">
        <f t="shared" si="24"/>
        <v>0</v>
      </c>
      <c r="AH79" s="248" t="str">
        <f t="shared" si="19"/>
        <v>Not Sold</v>
      </c>
      <c r="AI79" s="249">
        <f t="shared" si="20"/>
        <v>43660</v>
      </c>
      <c r="AJ79" s="249">
        <f t="shared" si="25"/>
        <v>43660</v>
      </c>
      <c r="AK79" s="253">
        <f t="shared" si="26"/>
        <v>0</v>
      </c>
      <c r="AL79" s="253">
        <f t="shared" si="27"/>
        <v>27</v>
      </c>
      <c r="AM79" s="242">
        <v>1</v>
      </c>
      <c r="AN79" s="253">
        <f t="shared" si="28"/>
        <v>0</v>
      </c>
      <c r="AO79" s="253">
        <f t="shared" si="29"/>
        <v>0</v>
      </c>
      <c r="AP79" s="253" t="str">
        <f t="shared" si="30"/>
        <v>-</v>
      </c>
      <c r="AQ79" s="249" t="str">
        <f t="shared" si="31"/>
        <v>-</v>
      </c>
      <c r="AR79" s="245"/>
      <c r="AS79" s="244"/>
    </row>
    <row r="80" spans="1:45" x14ac:dyDescent="0.25">
      <c r="A80" s="111">
        <v>758117</v>
      </c>
      <c r="B80" s="100" t="s">
        <v>214</v>
      </c>
      <c r="C80" s="100" t="s">
        <v>514</v>
      </c>
      <c r="D80" s="112">
        <v>23</v>
      </c>
      <c r="E80" s="101">
        <v>49.5</v>
      </c>
      <c r="F80" s="112">
        <v>99</v>
      </c>
      <c r="G80" s="261"/>
      <c r="H80" s="103"/>
      <c r="I80" s="103"/>
      <c r="J80" s="103"/>
      <c r="K80" s="103">
        <v>0</v>
      </c>
      <c r="L80" s="103">
        <v>0</v>
      </c>
      <c r="M80" s="103">
        <v>8</v>
      </c>
      <c r="N80" s="103">
        <v>5</v>
      </c>
      <c r="O80" s="103"/>
      <c r="P80" s="103"/>
      <c r="Q80" s="103"/>
      <c r="R80" s="103"/>
      <c r="S80" s="103"/>
      <c r="T80" s="260"/>
      <c r="U80" s="256">
        <v>4</v>
      </c>
      <c r="V80" s="256">
        <v>3</v>
      </c>
      <c r="W80" s="260"/>
      <c r="X80" s="242">
        <f t="shared" si="21"/>
        <v>13</v>
      </c>
      <c r="Y80" s="247">
        <f t="shared" si="22"/>
        <v>0.11711711711711711</v>
      </c>
      <c r="Z80" s="247">
        <f t="shared" si="17"/>
        <v>3.5135135135135136</v>
      </c>
      <c r="AA80" s="242">
        <v>1</v>
      </c>
      <c r="AB80" s="242">
        <v>27</v>
      </c>
      <c r="AC80" s="243">
        <f t="shared" si="18"/>
        <v>28</v>
      </c>
      <c r="AD80" s="247">
        <f t="shared" si="16"/>
        <v>239.07692307692309</v>
      </c>
      <c r="AE80" s="247">
        <v>14</v>
      </c>
      <c r="AF80" s="247">
        <f t="shared" si="23"/>
        <v>225.07692307692309</v>
      </c>
      <c r="AG80" s="247">
        <f t="shared" si="24"/>
        <v>14.054054054054054</v>
      </c>
      <c r="AH80" s="248">
        <f t="shared" si="19"/>
        <v>43885.076923076922</v>
      </c>
      <c r="AI80" s="249">
        <f t="shared" si="20"/>
        <v>43660</v>
      </c>
      <c r="AJ80" s="249">
        <f t="shared" si="25"/>
        <v>43885.076923076922</v>
      </c>
      <c r="AK80" s="253">
        <f t="shared" si="26"/>
        <v>1.6396396396396395</v>
      </c>
      <c r="AL80" s="253">
        <f t="shared" si="27"/>
        <v>26.36036036036036</v>
      </c>
      <c r="AM80" s="242">
        <v>1</v>
      </c>
      <c r="AN80" s="253">
        <f t="shared" si="28"/>
        <v>0</v>
      </c>
      <c r="AO80" s="253">
        <f t="shared" si="29"/>
        <v>0</v>
      </c>
      <c r="AP80" s="253">
        <f t="shared" si="30"/>
        <v>0</v>
      </c>
      <c r="AQ80" s="249">
        <f t="shared" si="31"/>
        <v>43885.076923076922</v>
      </c>
      <c r="AR80" s="245"/>
      <c r="AS80" s="244"/>
    </row>
    <row r="81" spans="1:45" x14ac:dyDescent="0.25">
      <c r="A81" s="111">
        <v>758119</v>
      </c>
      <c r="B81" s="100" t="s">
        <v>215</v>
      </c>
      <c r="C81" s="100" t="s">
        <v>515</v>
      </c>
      <c r="D81" s="112">
        <v>22</v>
      </c>
      <c r="E81" s="101">
        <v>49.5</v>
      </c>
      <c r="F81" s="112">
        <v>99</v>
      </c>
      <c r="G81" s="261"/>
      <c r="H81" s="103"/>
      <c r="I81" s="103"/>
      <c r="J81" s="103"/>
      <c r="K81" s="103">
        <v>0</v>
      </c>
      <c r="L81" s="103">
        <v>0</v>
      </c>
      <c r="M81" s="103">
        <v>3</v>
      </c>
      <c r="N81" s="103">
        <v>1</v>
      </c>
      <c r="O81" s="103"/>
      <c r="P81" s="103"/>
      <c r="Q81" s="103"/>
      <c r="R81" s="103"/>
      <c r="S81" s="103"/>
      <c r="T81" s="260"/>
      <c r="U81" s="256">
        <v>4</v>
      </c>
      <c r="V81" s="256">
        <v>3</v>
      </c>
      <c r="W81" s="260"/>
      <c r="X81" s="242">
        <f t="shared" si="21"/>
        <v>4</v>
      </c>
      <c r="Y81" s="247">
        <f t="shared" si="22"/>
        <v>3.6036036036036036E-2</v>
      </c>
      <c r="Z81" s="247">
        <f t="shared" si="17"/>
        <v>1.0810810810810811</v>
      </c>
      <c r="AA81" s="242">
        <v>1</v>
      </c>
      <c r="AB81" s="242">
        <v>22</v>
      </c>
      <c r="AC81" s="243">
        <f t="shared" si="18"/>
        <v>23</v>
      </c>
      <c r="AD81" s="247">
        <f t="shared" si="16"/>
        <v>638.25</v>
      </c>
      <c r="AE81" s="247">
        <v>14</v>
      </c>
      <c r="AF81" s="247">
        <f t="shared" si="23"/>
        <v>624.25</v>
      </c>
      <c r="AG81" s="247">
        <f t="shared" si="24"/>
        <v>4.3243243243243246</v>
      </c>
      <c r="AH81" s="248">
        <f t="shared" si="19"/>
        <v>44284.25</v>
      </c>
      <c r="AI81" s="249">
        <f t="shared" si="20"/>
        <v>43660</v>
      </c>
      <c r="AJ81" s="249">
        <f t="shared" si="25"/>
        <v>44284.25</v>
      </c>
      <c r="AK81" s="253">
        <f t="shared" si="26"/>
        <v>0.50450450450450446</v>
      </c>
      <c r="AL81" s="253">
        <f t="shared" si="27"/>
        <v>22.495495495495497</v>
      </c>
      <c r="AM81" s="242">
        <v>1</v>
      </c>
      <c r="AN81" s="253">
        <f t="shared" si="28"/>
        <v>0</v>
      </c>
      <c r="AO81" s="253">
        <f t="shared" si="29"/>
        <v>0</v>
      </c>
      <c r="AP81" s="253">
        <f t="shared" si="30"/>
        <v>0</v>
      </c>
      <c r="AQ81" s="249">
        <f t="shared" si="31"/>
        <v>44284.25</v>
      </c>
      <c r="AR81" s="245"/>
      <c r="AS81" s="244"/>
    </row>
    <row r="82" spans="1:45" x14ac:dyDescent="0.25">
      <c r="A82" s="111">
        <v>758121</v>
      </c>
      <c r="B82" s="100" t="s">
        <v>216</v>
      </c>
      <c r="C82" s="100" t="s">
        <v>516</v>
      </c>
      <c r="D82" s="112">
        <v>7.61</v>
      </c>
      <c r="E82" s="101">
        <v>34.5</v>
      </c>
      <c r="F82" s="112">
        <v>69</v>
      </c>
      <c r="G82" s="261"/>
      <c r="H82" s="103"/>
      <c r="I82" s="103"/>
      <c r="J82" s="103"/>
      <c r="K82" s="103">
        <v>0</v>
      </c>
      <c r="L82" s="103">
        <v>0</v>
      </c>
      <c r="M82" s="103">
        <v>0</v>
      </c>
      <c r="N82" s="103">
        <v>0</v>
      </c>
      <c r="O82" s="103"/>
      <c r="P82" s="103"/>
      <c r="Q82" s="103"/>
      <c r="R82" s="103"/>
      <c r="S82" s="103"/>
      <c r="T82" s="260"/>
      <c r="U82" s="256">
        <v>4</v>
      </c>
      <c r="V82" s="256">
        <v>3</v>
      </c>
      <c r="W82" s="260"/>
      <c r="X82" s="242">
        <f t="shared" si="21"/>
        <v>0</v>
      </c>
      <c r="Y82" s="247">
        <f t="shared" si="22"/>
        <v>0</v>
      </c>
      <c r="Z82" s="247">
        <f t="shared" si="17"/>
        <v>0</v>
      </c>
      <c r="AA82" s="242">
        <v>1</v>
      </c>
      <c r="AB82" s="242">
        <v>20</v>
      </c>
      <c r="AC82" s="243">
        <f t="shared" si="18"/>
        <v>21</v>
      </c>
      <c r="AD82" s="247" t="str">
        <f t="shared" si="16"/>
        <v>Not Sold</v>
      </c>
      <c r="AE82" s="247">
        <v>14</v>
      </c>
      <c r="AF82" s="247" t="str">
        <f t="shared" si="23"/>
        <v>-</v>
      </c>
      <c r="AG82" s="247">
        <f t="shared" si="24"/>
        <v>0</v>
      </c>
      <c r="AH82" s="248" t="str">
        <f t="shared" si="19"/>
        <v>Not Sold</v>
      </c>
      <c r="AI82" s="249">
        <f t="shared" si="20"/>
        <v>43660</v>
      </c>
      <c r="AJ82" s="249">
        <f t="shared" si="25"/>
        <v>43660</v>
      </c>
      <c r="AK82" s="253">
        <f t="shared" si="26"/>
        <v>0</v>
      </c>
      <c r="AL82" s="253">
        <f t="shared" si="27"/>
        <v>21</v>
      </c>
      <c r="AM82" s="242">
        <v>1</v>
      </c>
      <c r="AN82" s="253">
        <f t="shared" si="28"/>
        <v>0</v>
      </c>
      <c r="AO82" s="253">
        <f t="shared" si="29"/>
        <v>0</v>
      </c>
      <c r="AP82" s="253" t="str">
        <f t="shared" si="30"/>
        <v>-</v>
      </c>
      <c r="AQ82" s="249" t="str">
        <f t="shared" si="31"/>
        <v>-</v>
      </c>
      <c r="AR82" s="245"/>
      <c r="AS82" s="244"/>
    </row>
    <row r="83" spans="1:45" x14ac:dyDescent="0.25">
      <c r="A83" s="111">
        <v>758124</v>
      </c>
      <c r="B83" s="100" t="s">
        <v>217</v>
      </c>
      <c r="C83" s="100" t="s">
        <v>517</v>
      </c>
      <c r="D83" s="112">
        <v>7.61</v>
      </c>
      <c r="E83" s="101">
        <v>34.5</v>
      </c>
      <c r="F83" s="112">
        <v>69</v>
      </c>
      <c r="G83" s="261"/>
      <c r="H83" s="103"/>
      <c r="I83" s="103"/>
      <c r="J83" s="103"/>
      <c r="K83" s="103">
        <v>0</v>
      </c>
      <c r="L83" s="103">
        <v>0</v>
      </c>
      <c r="M83" s="103">
        <v>0</v>
      </c>
      <c r="N83" s="103">
        <v>3</v>
      </c>
      <c r="O83" s="103"/>
      <c r="P83" s="103"/>
      <c r="Q83" s="103"/>
      <c r="R83" s="103"/>
      <c r="S83" s="103"/>
      <c r="T83" s="260"/>
      <c r="U83" s="256">
        <v>4</v>
      </c>
      <c r="V83" s="256">
        <v>3</v>
      </c>
      <c r="W83" s="260"/>
      <c r="X83" s="242">
        <f t="shared" si="21"/>
        <v>3</v>
      </c>
      <c r="Y83" s="247">
        <f t="shared" si="22"/>
        <v>2.7027027027027029E-2</v>
      </c>
      <c r="Z83" s="247">
        <f t="shared" si="17"/>
        <v>0.81081081081081086</v>
      </c>
      <c r="AA83" s="242">
        <v>1</v>
      </c>
      <c r="AB83" s="242">
        <v>17</v>
      </c>
      <c r="AC83" s="243">
        <f t="shared" si="18"/>
        <v>18</v>
      </c>
      <c r="AD83" s="247">
        <f t="shared" si="16"/>
        <v>666</v>
      </c>
      <c r="AE83" s="247">
        <v>14</v>
      </c>
      <c r="AF83" s="247">
        <f t="shared" si="23"/>
        <v>652</v>
      </c>
      <c r="AG83" s="247">
        <f t="shared" si="24"/>
        <v>3.2432432432432434</v>
      </c>
      <c r="AH83" s="248">
        <f t="shared" si="19"/>
        <v>44312</v>
      </c>
      <c r="AI83" s="249">
        <f t="shared" si="20"/>
        <v>43660</v>
      </c>
      <c r="AJ83" s="249">
        <f t="shared" si="25"/>
        <v>44312</v>
      </c>
      <c r="AK83" s="253">
        <f t="shared" si="26"/>
        <v>0.3783783783783784</v>
      </c>
      <c r="AL83" s="253">
        <f t="shared" si="27"/>
        <v>17.621621621621621</v>
      </c>
      <c r="AM83" s="242">
        <v>1</v>
      </c>
      <c r="AN83" s="253">
        <f t="shared" si="28"/>
        <v>0</v>
      </c>
      <c r="AO83" s="253">
        <f t="shared" si="29"/>
        <v>0</v>
      </c>
      <c r="AP83" s="253">
        <f t="shared" si="30"/>
        <v>0</v>
      </c>
      <c r="AQ83" s="249">
        <f t="shared" si="31"/>
        <v>44312</v>
      </c>
      <c r="AR83" s="245"/>
      <c r="AS83" s="244"/>
    </row>
    <row r="84" spans="1:45" x14ac:dyDescent="0.25">
      <c r="A84" s="99">
        <v>758125</v>
      </c>
      <c r="B84" s="100" t="s">
        <v>218</v>
      </c>
      <c r="C84" s="100" t="s">
        <v>518</v>
      </c>
      <c r="D84" s="112">
        <v>37.130000000000003</v>
      </c>
      <c r="E84" s="101">
        <v>79.5</v>
      </c>
      <c r="F84" s="101">
        <v>159</v>
      </c>
      <c r="G84" s="267"/>
      <c r="H84" s="103"/>
      <c r="I84" s="103"/>
      <c r="J84" s="103"/>
      <c r="K84" s="103">
        <v>0</v>
      </c>
      <c r="L84" s="103">
        <v>0</v>
      </c>
      <c r="M84" s="103">
        <v>2</v>
      </c>
      <c r="N84" s="103">
        <v>2</v>
      </c>
      <c r="O84" s="103"/>
      <c r="P84" s="103"/>
      <c r="Q84" s="103"/>
      <c r="R84" s="103"/>
      <c r="S84" s="103"/>
      <c r="T84" s="260"/>
      <c r="U84" s="256">
        <v>4</v>
      </c>
      <c r="V84" s="256">
        <v>3</v>
      </c>
      <c r="W84" s="260"/>
      <c r="X84" s="242">
        <f t="shared" si="21"/>
        <v>4</v>
      </c>
      <c r="Y84" s="247">
        <f t="shared" si="22"/>
        <v>3.6036036036036036E-2</v>
      </c>
      <c r="Z84" s="247">
        <f t="shared" si="17"/>
        <v>1.0810810810810811</v>
      </c>
      <c r="AA84" s="242">
        <v>1</v>
      </c>
      <c r="AB84" s="242">
        <v>16</v>
      </c>
      <c r="AC84" s="243">
        <f t="shared" si="18"/>
        <v>17</v>
      </c>
      <c r="AD84" s="247">
        <f t="shared" si="16"/>
        <v>471.75</v>
      </c>
      <c r="AE84" s="247">
        <v>14</v>
      </c>
      <c r="AF84" s="247">
        <f t="shared" si="23"/>
        <v>457.75</v>
      </c>
      <c r="AG84" s="247">
        <f t="shared" si="24"/>
        <v>4.3243243243243246</v>
      </c>
      <c r="AH84" s="248">
        <f t="shared" si="19"/>
        <v>44117.75</v>
      </c>
      <c r="AI84" s="249">
        <f t="shared" si="20"/>
        <v>43660</v>
      </c>
      <c r="AJ84" s="249">
        <f t="shared" si="25"/>
        <v>44117.75</v>
      </c>
      <c r="AK84" s="253">
        <f t="shared" si="26"/>
        <v>0.50450450450450446</v>
      </c>
      <c r="AL84" s="253">
        <f t="shared" si="27"/>
        <v>16.495495495495497</v>
      </c>
      <c r="AM84" s="242">
        <v>1</v>
      </c>
      <c r="AN84" s="253">
        <f t="shared" si="28"/>
        <v>0</v>
      </c>
      <c r="AO84" s="253">
        <f t="shared" si="29"/>
        <v>0</v>
      </c>
      <c r="AP84" s="253">
        <f t="shared" si="30"/>
        <v>0</v>
      </c>
      <c r="AQ84" s="249">
        <f t="shared" si="31"/>
        <v>44117.75</v>
      </c>
      <c r="AR84" s="246"/>
      <c r="AS84" s="245"/>
    </row>
    <row r="85" spans="1:45" x14ac:dyDescent="0.25">
      <c r="A85" s="99">
        <v>758126</v>
      </c>
      <c r="B85" s="100" t="s">
        <v>219</v>
      </c>
      <c r="C85" s="100" t="s">
        <v>519</v>
      </c>
      <c r="D85" s="112">
        <v>9.66</v>
      </c>
      <c r="E85" s="101">
        <v>34.5</v>
      </c>
      <c r="F85" s="101">
        <v>69</v>
      </c>
      <c r="G85" s="267"/>
      <c r="H85" s="103"/>
      <c r="I85" s="103"/>
      <c r="J85" s="103"/>
      <c r="K85" s="103">
        <v>0</v>
      </c>
      <c r="L85" s="103">
        <v>0</v>
      </c>
      <c r="M85" s="103">
        <v>0</v>
      </c>
      <c r="N85" s="103">
        <v>0</v>
      </c>
      <c r="O85" s="103"/>
      <c r="P85" s="103"/>
      <c r="Q85" s="103"/>
      <c r="R85" s="103"/>
      <c r="S85" s="103"/>
      <c r="T85" s="260"/>
      <c r="U85" s="256">
        <v>4</v>
      </c>
      <c r="V85" s="256">
        <v>3</v>
      </c>
      <c r="W85" s="260"/>
      <c r="X85" s="242">
        <f t="shared" si="21"/>
        <v>0</v>
      </c>
      <c r="Y85" s="247">
        <f t="shared" si="22"/>
        <v>0</v>
      </c>
      <c r="Z85" s="247">
        <f t="shared" si="17"/>
        <v>0</v>
      </c>
      <c r="AA85" s="242">
        <v>1</v>
      </c>
      <c r="AB85" s="242">
        <v>0</v>
      </c>
      <c r="AC85" s="243">
        <f t="shared" si="18"/>
        <v>1</v>
      </c>
      <c r="AD85" s="247" t="str">
        <f t="shared" si="16"/>
        <v>Not Sold</v>
      </c>
      <c r="AE85" s="247">
        <v>14</v>
      </c>
      <c r="AF85" s="247" t="str">
        <f t="shared" si="23"/>
        <v>-</v>
      </c>
      <c r="AG85" s="247">
        <f t="shared" si="24"/>
        <v>0</v>
      </c>
      <c r="AH85" s="248" t="str">
        <f t="shared" si="19"/>
        <v>Not Sold</v>
      </c>
      <c r="AI85" s="249">
        <f t="shared" si="20"/>
        <v>43660</v>
      </c>
      <c r="AJ85" s="249">
        <f t="shared" si="25"/>
        <v>43660</v>
      </c>
      <c r="AK85" s="253">
        <f t="shared" si="26"/>
        <v>0</v>
      </c>
      <c r="AL85" s="253">
        <f t="shared" si="27"/>
        <v>1</v>
      </c>
      <c r="AM85" s="242">
        <v>1</v>
      </c>
      <c r="AN85" s="253">
        <f t="shared" si="28"/>
        <v>0</v>
      </c>
      <c r="AO85" s="253">
        <f t="shared" si="29"/>
        <v>0</v>
      </c>
      <c r="AP85" s="253" t="str">
        <f t="shared" si="30"/>
        <v>-</v>
      </c>
      <c r="AQ85" s="249" t="str">
        <f t="shared" si="31"/>
        <v>-</v>
      </c>
      <c r="AR85" s="246"/>
      <c r="AS85" s="244"/>
    </row>
    <row r="86" spans="1:45" x14ac:dyDescent="0.25">
      <c r="A86" s="99">
        <v>758127</v>
      </c>
      <c r="B86" s="100" t="s">
        <v>220</v>
      </c>
      <c r="C86" s="100" t="s">
        <v>520</v>
      </c>
      <c r="D86" s="112">
        <v>9.9</v>
      </c>
      <c r="E86" s="101">
        <v>34.5</v>
      </c>
      <c r="F86" s="101">
        <v>69</v>
      </c>
      <c r="G86" s="267"/>
      <c r="H86" s="103"/>
      <c r="I86" s="103"/>
      <c r="J86" s="103"/>
      <c r="K86" s="103">
        <v>0</v>
      </c>
      <c r="L86" s="103">
        <v>0</v>
      </c>
      <c r="M86" s="103">
        <v>0</v>
      </c>
      <c r="N86" s="103">
        <v>0</v>
      </c>
      <c r="O86" s="103"/>
      <c r="P86" s="103"/>
      <c r="Q86" s="103"/>
      <c r="R86" s="103"/>
      <c r="S86" s="103"/>
      <c r="T86" s="260"/>
      <c r="U86" s="256">
        <v>4</v>
      </c>
      <c r="V86" s="256">
        <v>3</v>
      </c>
      <c r="W86" s="260"/>
      <c r="X86" s="242">
        <f t="shared" si="21"/>
        <v>0</v>
      </c>
      <c r="Y86" s="247">
        <f t="shared" si="22"/>
        <v>0</v>
      </c>
      <c r="Z86" s="247">
        <f t="shared" si="17"/>
        <v>0</v>
      </c>
      <c r="AA86" s="242">
        <v>1</v>
      </c>
      <c r="AB86" s="242">
        <v>0</v>
      </c>
      <c r="AC86" s="243">
        <f t="shared" si="18"/>
        <v>1</v>
      </c>
      <c r="AD86" s="247" t="str">
        <f t="shared" si="16"/>
        <v>Not Sold</v>
      </c>
      <c r="AE86" s="247">
        <v>14</v>
      </c>
      <c r="AF86" s="247" t="str">
        <f t="shared" si="23"/>
        <v>-</v>
      </c>
      <c r="AG86" s="247">
        <f t="shared" si="24"/>
        <v>0</v>
      </c>
      <c r="AH86" s="248" t="str">
        <f t="shared" si="19"/>
        <v>Not Sold</v>
      </c>
      <c r="AI86" s="249">
        <f t="shared" si="20"/>
        <v>43660</v>
      </c>
      <c r="AJ86" s="249">
        <f t="shared" si="25"/>
        <v>43660</v>
      </c>
      <c r="AK86" s="253">
        <f t="shared" si="26"/>
        <v>0</v>
      </c>
      <c r="AL86" s="253">
        <f t="shared" si="27"/>
        <v>1</v>
      </c>
      <c r="AM86" s="242">
        <v>1</v>
      </c>
      <c r="AN86" s="253">
        <f t="shared" si="28"/>
        <v>0</v>
      </c>
      <c r="AO86" s="253">
        <f t="shared" si="29"/>
        <v>0</v>
      </c>
      <c r="AP86" s="253" t="str">
        <f t="shared" si="30"/>
        <v>-</v>
      </c>
      <c r="AQ86" s="249" t="str">
        <f t="shared" si="31"/>
        <v>-</v>
      </c>
      <c r="AR86" s="246"/>
      <c r="AS86" s="244"/>
    </row>
    <row r="87" spans="1:45" x14ac:dyDescent="0.25">
      <c r="A87" s="99">
        <v>758128</v>
      </c>
      <c r="B87" s="100" t="s">
        <v>221</v>
      </c>
      <c r="C87" s="100" t="s">
        <v>521</v>
      </c>
      <c r="D87" s="112">
        <v>52.61</v>
      </c>
      <c r="E87" s="101">
        <v>104.5</v>
      </c>
      <c r="F87" s="101">
        <v>209</v>
      </c>
      <c r="G87" s="267"/>
      <c r="H87" s="103"/>
      <c r="I87" s="103"/>
      <c r="J87" s="103"/>
      <c r="K87" s="103">
        <v>0</v>
      </c>
      <c r="L87" s="103">
        <v>0</v>
      </c>
      <c r="M87" s="103">
        <v>0</v>
      </c>
      <c r="N87" s="103">
        <v>2</v>
      </c>
      <c r="O87" s="103"/>
      <c r="P87" s="103"/>
      <c r="Q87" s="103"/>
      <c r="R87" s="103"/>
      <c r="S87" s="103"/>
      <c r="T87" s="260"/>
      <c r="U87" s="256">
        <v>4</v>
      </c>
      <c r="V87" s="256">
        <v>3</v>
      </c>
      <c r="W87" s="260"/>
      <c r="X87" s="242">
        <f t="shared" si="21"/>
        <v>2</v>
      </c>
      <c r="Y87" s="247">
        <f t="shared" si="22"/>
        <v>1.8018018018018018E-2</v>
      </c>
      <c r="Z87" s="247">
        <f t="shared" si="17"/>
        <v>0.54054054054054057</v>
      </c>
      <c r="AA87" s="242">
        <v>1</v>
      </c>
      <c r="AB87" s="242">
        <v>7</v>
      </c>
      <c r="AC87" s="243">
        <f t="shared" si="18"/>
        <v>8</v>
      </c>
      <c r="AD87" s="247">
        <f t="shared" si="16"/>
        <v>444</v>
      </c>
      <c r="AE87" s="247">
        <v>14</v>
      </c>
      <c r="AF87" s="247">
        <f t="shared" si="23"/>
        <v>430</v>
      </c>
      <c r="AG87" s="247">
        <f t="shared" si="24"/>
        <v>2.1621621621621623</v>
      </c>
      <c r="AH87" s="248">
        <f t="shared" si="19"/>
        <v>44090</v>
      </c>
      <c r="AI87" s="249">
        <f t="shared" si="20"/>
        <v>43660</v>
      </c>
      <c r="AJ87" s="249">
        <f t="shared" si="25"/>
        <v>44090</v>
      </c>
      <c r="AK87" s="253">
        <f t="shared" si="26"/>
        <v>0.25225225225225223</v>
      </c>
      <c r="AL87" s="253">
        <f t="shared" si="27"/>
        <v>7.7477477477477477</v>
      </c>
      <c r="AM87" s="242">
        <v>1</v>
      </c>
      <c r="AN87" s="253">
        <f t="shared" si="28"/>
        <v>0</v>
      </c>
      <c r="AO87" s="253">
        <f t="shared" si="29"/>
        <v>0</v>
      </c>
      <c r="AP87" s="253">
        <f t="shared" si="30"/>
        <v>0</v>
      </c>
      <c r="AQ87" s="249">
        <f t="shared" si="31"/>
        <v>44090</v>
      </c>
      <c r="AR87" s="246"/>
      <c r="AS87" s="244"/>
    </row>
    <row r="88" spans="1:45" x14ac:dyDescent="0.25">
      <c r="A88" s="99">
        <v>758226</v>
      </c>
      <c r="B88" s="100" t="s">
        <v>222</v>
      </c>
      <c r="C88" s="100" t="s">
        <v>522</v>
      </c>
      <c r="D88" s="112">
        <v>26</v>
      </c>
      <c r="E88" s="101">
        <v>54.5</v>
      </c>
      <c r="F88" s="101">
        <v>109</v>
      </c>
      <c r="G88" s="267"/>
      <c r="H88" s="103"/>
      <c r="I88" s="103"/>
      <c r="J88" s="103"/>
      <c r="K88" s="103">
        <v>0</v>
      </c>
      <c r="L88" s="103">
        <v>0</v>
      </c>
      <c r="M88" s="103">
        <v>0</v>
      </c>
      <c r="N88" s="103">
        <v>0</v>
      </c>
      <c r="O88" s="103"/>
      <c r="P88" s="103"/>
      <c r="Q88" s="103"/>
      <c r="R88" s="103"/>
      <c r="S88" s="103"/>
      <c r="T88" s="260"/>
      <c r="U88" s="256">
        <v>4</v>
      </c>
      <c r="V88" s="256">
        <v>3</v>
      </c>
      <c r="W88" s="260"/>
      <c r="X88" s="242">
        <f t="shared" si="21"/>
        <v>0</v>
      </c>
      <c r="Y88" s="247">
        <f t="shared" si="22"/>
        <v>0</v>
      </c>
      <c r="Z88" s="247">
        <f t="shared" si="17"/>
        <v>0</v>
      </c>
      <c r="AA88" s="242">
        <v>1</v>
      </c>
      <c r="AB88" s="242">
        <v>0</v>
      </c>
      <c r="AC88" s="243">
        <f t="shared" si="18"/>
        <v>1</v>
      </c>
      <c r="AD88" s="247" t="str">
        <f t="shared" si="16"/>
        <v>Not Sold</v>
      </c>
      <c r="AE88" s="247">
        <v>14</v>
      </c>
      <c r="AF88" s="247" t="str">
        <f t="shared" si="23"/>
        <v>-</v>
      </c>
      <c r="AG88" s="247">
        <f t="shared" si="24"/>
        <v>0</v>
      </c>
      <c r="AH88" s="248" t="str">
        <f t="shared" si="19"/>
        <v>Not Sold</v>
      </c>
      <c r="AI88" s="249">
        <f t="shared" si="20"/>
        <v>43660</v>
      </c>
      <c r="AJ88" s="249">
        <f t="shared" si="25"/>
        <v>43660</v>
      </c>
      <c r="AK88" s="253">
        <f t="shared" si="26"/>
        <v>0</v>
      </c>
      <c r="AL88" s="253">
        <f t="shared" si="27"/>
        <v>1</v>
      </c>
      <c r="AM88" s="242">
        <v>1</v>
      </c>
      <c r="AN88" s="253">
        <f t="shared" si="28"/>
        <v>0</v>
      </c>
      <c r="AO88" s="253">
        <f t="shared" si="29"/>
        <v>0</v>
      </c>
      <c r="AP88" s="253" t="str">
        <f t="shared" si="30"/>
        <v>-</v>
      </c>
      <c r="AQ88" s="249" t="str">
        <f t="shared" si="31"/>
        <v>-</v>
      </c>
      <c r="AR88" s="246"/>
      <c r="AS88" s="244"/>
    </row>
    <row r="89" spans="1:45" x14ac:dyDescent="0.25">
      <c r="A89" s="99">
        <v>758227</v>
      </c>
      <c r="B89" s="100" t="s">
        <v>223</v>
      </c>
      <c r="C89" s="100" t="s">
        <v>523</v>
      </c>
      <c r="D89" s="112">
        <v>26</v>
      </c>
      <c r="E89" s="101">
        <v>54.5</v>
      </c>
      <c r="F89" s="101">
        <v>109</v>
      </c>
      <c r="G89" s="267"/>
      <c r="H89" s="103"/>
      <c r="I89" s="103"/>
      <c r="J89" s="103"/>
      <c r="K89" s="103">
        <v>0</v>
      </c>
      <c r="L89" s="103">
        <v>0</v>
      </c>
      <c r="M89" s="103">
        <v>0</v>
      </c>
      <c r="N89" s="103">
        <v>0</v>
      </c>
      <c r="O89" s="103"/>
      <c r="P89" s="103"/>
      <c r="Q89" s="103"/>
      <c r="R89" s="103"/>
      <c r="S89" s="103"/>
      <c r="T89" s="260"/>
      <c r="U89" s="256">
        <v>4</v>
      </c>
      <c r="V89" s="256">
        <v>3</v>
      </c>
      <c r="W89" s="260"/>
      <c r="X89" s="242">
        <f t="shared" si="21"/>
        <v>0</v>
      </c>
      <c r="Y89" s="247">
        <f t="shared" si="22"/>
        <v>0</v>
      </c>
      <c r="Z89" s="247">
        <f t="shared" si="17"/>
        <v>0</v>
      </c>
      <c r="AA89" s="242">
        <v>1</v>
      </c>
      <c r="AB89" s="242">
        <v>0</v>
      </c>
      <c r="AC89" s="243">
        <f t="shared" si="18"/>
        <v>1</v>
      </c>
      <c r="AD89" s="247" t="str">
        <f t="shared" si="16"/>
        <v>Not Sold</v>
      </c>
      <c r="AE89" s="247">
        <v>14</v>
      </c>
      <c r="AF89" s="247" t="str">
        <f t="shared" si="23"/>
        <v>-</v>
      </c>
      <c r="AG89" s="247">
        <f t="shared" si="24"/>
        <v>0</v>
      </c>
      <c r="AH89" s="248" t="str">
        <f t="shared" si="19"/>
        <v>Not Sold</v>
      </c>
      <c r="AI89" s="249">
        <f t="shared" si="20"/>
        <v>43660</v>
      </c>
      <c r="AJ89" s="249">
        <f t="shared" si="25"/>
        <v>43660</v>
      </c>
      <c r="AK89" s="253">
        <f t="shared" si="26"/>
        <v>0</v>
      </c>
      <c r="AL89" s="253">
        <f t="shared" si="27"/>
        <v>1</v>
      </c>
      <c r="AM89" s="242">
        <v>1</v>
      </c>
      <c r="AN89" s="253">
        <f t="shared" si="28"/>
        <v>0</v>
      </c>
      <c r="AO89" s="253">
        <f t="shared" si="29"/>
        <v>0</v>
      </c>
      <c r="AP89" s="253" t="str">
        <f t="shared" si="30"/>
        <v>-</v>
      </c>
      <c r="AQ89" s="249" t="str">
        <f t="shared" si="31"/>
        <v>-</v>
      </c>
      <c r="AR89" s="246"/>
      <c r="AS89" s="244"/>
    </row>
    <row r="90" spans="1:45" x14ac:dyDescent="0.25">
      <c r="A90" s="99">
        <v>758228</v>
      </c>
      <c r="B90" s="100" t="s">
        <v>224</v>
      </c>
      <c r="C90" s="100" t="s">
        <v>524</v>
      </c>
      <c r="D90" s="112">
        <v>14</v>
      </c>
      <c r="E90" s="101">
        <v>39.5</v>
      </c>
      <c r="F90" s="101">
        <v>79</v>
      </c>
      <c r="G90" s="267"/>
      <c r="H90" s="103"/>
      <c r="I90" s="103"/>
      <c r="J90" s="103"/>
      <c r="K90" s="103">
        <v>0</v>
      </c>
      <c r="L90" s="103">
        <v>0</v>
      </c>
      <c r="M90" s="103">
        <v>0</v>
      </c>
      <c r="N90" s="103">
        <v>2</v>
      </c>
      <c r="O90" s="103"/>
      <c r="P90" s="103"/>
      <c r="Q90" s="103"/>
      <c r="R90" s="103"/>
      <c r="S90" s="103"/>
      <c r="T90" s="260"/>
      <c r="U90" s="256">
        <v>4</v>
      </c>
      <c r="V90" s="256">
        <v>3</v>
      </c>
      <c r="W90" s="260"/>
      <c r="X90" s="242">
        <f t="shared" si="21"/>
        <v>2</v>
      </c>
      <c r="Y90" s="247">
        <f t="shared" si="22"/>
        <v>1.8018018018018018E-2</v>
      </c>
      <c r="Z90" s="247">
        <f t="shared" si="17"/>
        <v>0.54054054054054057</v>
      </c>
      <c r="AA90" s="242">
        <v>1</v>
      </c>
      <c r="AB90" s="242">
        <v>13</v>
      </c>
      <c r="AC90" s="243">
        <f t="shared" si="18"/>
        <v>14</v>
      </c>
      <c r="AD90" s="247">
        <f t="shared" ref="AD90:AD153" si="32">IFERROR(AC90/Y90,"Not Sold")</f>
        <v>777</v>
      </c>
      <c r="AE90" s="247">
        <v>14</v>
      </c>
      <c r="AF90" s="247">
        <f t="shared" si="23"/>
        <v>763</v>
      </c>
      <c r="AG90" s="247">
        <f t="shared" si="24"/>
        <v>2.1621621621621623</v>
      </c>
      <c r="AH90" s="248">
        <f t="shared" si="19"/>
        <v>44423</v>
      </c>
      <c r="AI90" s="249">
        <f t="shared" si="20"/>
        <v>43660</v>
      </c>
      <c r="AJ90" s="249">
        <f t="shared" si="25"/>
        <v>44423</v>
      </c>
      <c r="AK90" s="253">
        <f t="shared" si="26"/>
        <v>0.25225225225225223</v>
      </c>
      <c r="AL90" s="253">
        <f t="shared" si="27"/>
        <v>13.747747747747749</v>
      </c>
      <c r="AM90" s="242">
        <v>1</v>
      </c>
      <c r="AN90" s="253">
        <f t="shared" si="28"/>
        <v>0</v>
      </c>
      <c r="AO90" s="253">
        <f t="shared" si="29"/>
        <v>0</v>
      </c>
      <c r="AP90" s="253">
        <f t="shared" si="30"/>
        <v>0</v>
      </c>
      <c r="AQ90" s="249">
        <f t="shared" si="31"/>
        <v>44423</v>
      </c>
      <c r="AR90" s="246"/>
      <c r="AS90" s="244"/>
    </row>
    <row r="91" spans="1:45" x14ac:dyDescent="0.25">
      <c r="A91" s="99">
        <v>758229</v>
      </c>
      <c r="B91" s="100" t="s">
        <v>225</v>
      </c>
      <c r="C91" s="100" t="s">
        <v>525</v>
      </c>
      <c r="D91" s="112">
        <v>14</v>
      </c>
      <c r="E91" s="101">
        <v>39.5</v>
      </c>
      <c r="F91" s="101">
        <v>79</v>
      </c>
      <c r="G91" s="267"/>
      <c r="H91" s="103"/>
      <c r="I91" s="103"/>
      <c r="J91" s="103"/>
      <c r="K91" s="103">
        <v>0</v>
      </c>
      <c r="L91" s="103">
        <v>0</v>
      </c>
      <c r="M91" s="103">
        <v>0</v>
      </c>
      <c r="N91" s="103">
        <v>0</v>
      </c>
      <c r="O91" s="103"/>
      <c r="P91" s="103"/>
      <c r="Q91" s="103"/>
      <c r="R91" s="103"/>
      <c r="S91" s="103"/>
      <c r="T91" s="260"/>
      <c r="U91" s="256">
        <v>4</v>
      </c>
      <c r="V91" s="256">
        <v>3</v>
      </c>
      <c r="W91" s="260"/>
      <c r="X91" s="242">
        <f t="shared" si="21"/>
        <v>0</v>
      </c>
      <c r="Y91" s="247">
        <f t="shared" si="22"/>
        <v>0</v>
      </c>
      <c r="Z91" s="247">
        <f t="shared" si="17"/>
        <v>0</v>
      </c>
      <c r="AA91" s="242">
        <v>1</v>
      </c>
      <c r="AB91" s="242">
        <v>0</v>
      </c>
      <c r="AC91" s="243">
        <f t="shared" si="18"/>
        <v>1</v>
      </c>
      <c r="AD91" s="247" t="str">
        <f t="shared" si="32"/>
        <v>Not Sold</v>
      </c>
      <c r="AE91" s="247">
        <v>14</v>
      </c>
      <c r="AF91" s="247" t="str">
        <f t="shared" si="23"/>
        <v>-</v>
      </c>
      <c r="AG91" s="247">
        <f t="shared" si="24"/>
        <v>0</v>
      </c>
      <c r="AH91" s="248" t="str">
        <f t="shared" si="19"/>
        <v>Not Sold</v>
      </c>
      <c r="AI91" s="249">
        <f t="shared" si="20"/>
        <v>43660</v>
      </c>
      <c r="AJ91" s="249">
        <f t="shared" si="25"/>
        <v>43660</v>
      </c>
      <c r="AK91" s="253">
        <f t="shared" si="26"/>
        <v>0</v>
      </c>
      <c r="AL91" s="253">
        <f t="shared" si="27"/>
        <v>1</v>
      </c>
      <c r="AM91" s="242">
        <v>1</v>
      </c>
      <c r="AN91" s="253">
        <f t="shared" si="28"/>
        <v>0</v>
      </c>
      <c r="AO91" s="253">
        <f t="shared" si="29"/>
        <v>0</v>
      </c>
      <c r="AP91" s="253" t="str">
        <f t="shared" si="30"/>
        <v>-</v>
      </c>
      <c r="AQ91" s="249" t="str">
        <f t="shared" si="31"/>
        <v>-</v>
      </c>
      <c r="AR91" s="246"/>
      <c r="AS91" s="244"/>
    </row>
    <row r="92" spans="1:45" x14ac:dyDescent="0.25">
      <c r="A92" s="99">
        <v>758230</v>
      </c>
      <c r="B92" s="100" t="s">
        <v>226</v>
      </c>
      <c r="C92" s="100" t="s">
        <v>526</v>
      </c>
      <c r="D92" s="112">
        <v>18</v>
      </c>
      <c r="E92" s="101">
        <v>39.5</v>
      </c>
      <c r="F92" s="101">
        <v>79</v>
      </c>
      <c r="G92" s="267"/>
      <c r="H92" s="103"/>
      <c r="I92" s="103"/>
      <c r="J92" s="103"/>
      <c r="K92" s="103">
        <v>0</v>
      </c>
      <c r="L92" s="103">
        <v>0</v>
      </c>
      <c r="M92" s="103">
        <v>0</v>
      </c>
      <c r="N92" s="103">
        <v>0</v>
      </c>
      <c r="O92" s="103"/>
      <c r="P92" s="103"/>
      <c r="Q92" s="103"/>
      <c r="R92" s="103"/>
      <c r="S92" s="103"/>
      <c r="T92" s="260"/>
      <c r="U92" s="256">
        <v>4</v>
      </c>
      <c r="V92" s="256">
        <v>3</v>
      </c>
      <c r="W92" s="260"/>
      <c r="X92" s="242">
        <f t="shared" si="21"/>
        <v>0</v>
      </c>
      <c r="Y92" s="247">
        <f t="shared" si="22"/>
        <v>0</v>
      </c>
      <c r="Z92" s="247">
        <f t="shared" si="17"/>
        <v>0</v>
      </c>
      <c r="AA92" s="242">
        <v>1</v>
      </c>
      <c r="AB92" s="242">
        <v>0</v>
      </c>
      <c r="AC92" s="243">
        <f t="shared" si="18"/>
        <v>1</v>
      </c>
      <c r="AD92" s="247" t="str">
        <f t="shared" si="32"/>
        <v>Not Sold</v>
      </c>
      <c r="AE92" s="247">
        <v>14</v>
      </c>
      <c r="AF92" s="247" t="str">
        <f t="shared" si="23"/>
        <v>-</v>
      </c>
      <c r="AG92" s="247">
        <f t="shared" si="24"/>
        <v>0</v>
      </c>
      <c r="AH92" s="248" t="str">
        <f t="shared" si="19"/>
        <v>Not Sold</v>
      </c>
      <c r="AI92" s="249">
        <f t="shared" si="20"/>
        <v>43660</v>
      </c>
      <c r="AJ92" s="249">
        <f t="shared" si="25"/>
        <v>43660</v>
      </c>
      <c r="AK92" s="253">
        <f t="shared" si="26"/>
        <v>0</v>
      </c>
      <c r="AL92" s="253">
        <f t="shared" si="27"/>
        <v>1</v>
      </c>
      <c r="AM92" s="242">
        <v>1</v>
      </c>
      <c r="AN92" s="253">
        <f t="shared" si="28"/>
        <v>0</v>
      </c>
      <c r="AO92" s="253">
        <f t="shared" si="29"/>
        <v>0</v>
      </c>
      <c r="AP92" s="253" t="str">
        <f t="shared" si="30"/>
        <v>-</v>
      </c>
      <c r="AQ92" s="249" t="str">
        <f t="shared" si="31"/>
        <v>-</v>
      </c>
      <c r="AR92" s="246"/>
      <c r="AS92" s="244"/>
    </row>
    <row r="93" spans="1:45" x14ac:dyDescent="0.25">
      <c r="A93" s="99">
        <v>758231</v>
      </c>
      <c r="B93" s="100" t="s">
        <v>227</v>
      </c>
      <c r="C93" s="100" t="s">
        <v>499</v>
      </c>
      <c r="D93" s="112">
        <v>12</v>
      </c>
      <c r="E93" s="101">
        <v>34.5</v>
      </c>
      <c r="F93" s="101">
        <v>69</v>
      </c>
      <c r="G93" s="267"/>
      <c r="H93" s="103"/>
      <c r="I93" s="103"/>
      <c r="J93" s="103"/>
      <c r="K93" s="103">
        <v>0</v>
      </c>
      <c r="L93" s="103">
        <v>0</v>
      </c>
      <c r="M93" s="103">
        <v>17</v>
      </c>
      <c r="N93" s="103">
        <v>11</v>
      </c>
      <c r="O93" s="103"/>
      <c r="P93" s="103"/>
      <c r="Q93" s="103"/>
      <c r="R93" s="103"/>
      <c r="S93" s="103"/>
      <c r="T93" s="260"/>
      <c r="U93" s="256">
        <v>4</v>
      </c>
      <c r="V93" s="256">
        <v>3</v>
      </c>
      <c r="W93" s="260"/>
      <c r="X93" s="242">
        <f t="shared" si="21"/>
        <v>28</v>
      </c>
      <c r="Y93" s="247">
        <f t="shared" si="22"/>
        <v>0.25225225225225223</v>
      </c>
      <c r="Z93" s="247">
        <f t="shared" si="17"/>
        <v>7.5675675675675667</v>
      </c>
      <c r="AA93" s="242">
        <v>1</v>
      </c>
      <c r="AB93" s="242">
        <v>16</v>
      </c>
      <c r="AC93" s="243">
        <f t="shared" si="18"/>
        <v>17</v>
      </c>
      <c r="AD93" s="247">
        <f t="shared" si="32"/>
        <v>67.392857142857153</v>
      </c>
      <c r="AE93" s="247">
        <v>14</v>
      </c>
      <c r="AF93" s="247">
        <f t="shared" si="23"/>
        <v>53.392857142857153</v>
      </c>
      <c r="AG93" s="247">
        <f t="shared" si="24"/>
        <v>30.270270270270267</v>
      </c>
      <c r="AH93" s="248">
        <f t="shared" si="19"/>
        <v>43713.392857142855</v>
      </c>
      <c r="AI93" s="249">
        <f t="shared" si="20"/>
        <v>43660</v>
      </c>
      <c r="AJ93" s="249">
        <f t="shared" si="25"/>
        <v>43713.392857142855</v>
      </c>
      <c r="AK93" s="253">
        <f t="shared" si="26"/>
        <v>3.531531531531531</v>
      </c>
      <c r="AL93" s="253">
        <f t="shared" si="27"/>
        <v>13.468468468468469</v>
      </c>
      <c r="AM93" s="242">
        <v>1</v>
      </c>
      <c r="AN93" s="253">
        <f t="shared" si="28"/>
        <v>16.801801801801798</v>
      </c>
      <c r="AO93" s="253">
        <f t="shared" si="29"/>
        <v>201.62162162162156</v>
      </c>
      <c r="AP93" s="253">
        <f t="shared" si="30"/>
        <v>66.607142857142847</v>
      </c>
      <c r="AQ93" s="249">
        <f t="shared" si="31"/>
        <v>43780</v>
      </c>
      <c r="AR93" s="246"/>
      <c r="AS93" s="244"/>
    </row>
    <row r="94" spans="1:45" x14ac:dyDescent="0.25">
      <c r="A94" s="99">
        <v>758233</v>
      </c>
      <c r="B94" s="100" t="s">
        <v>228</v>
      </c>
      <c r="C94" s="100" t="s">
        <v>527</v>
      </c>
      <c r="D94" s="112">
        <v>9.66</v>
      </c>
      <c r="E94" s="101">
        <v>45</v>
      </c>
      <c r="F94" s="101">
        <v>89</v>
      </c>
      <c r="G94" s="267"/>
      <c r="H94" s="103"/>
      <c r="I94" s="103"/>
      <c r="J94" s="103"/>
      <c r="K94" s="103">
        <v>0</v>
      </c>
      <c r="L94" s="103">
        <v>0</v>
      </c>
      <c r="M94" s="103">
        <v>0</v>
      </c>
      <c r="N94" s="103">
        <v>0</v>
      </c>
      <c r="O94" s="103"/>
      <c r="P94" s="103"/>
      <c r="Q94" s="103"/>
      <c r="R94" s="103"/>
      <c r="S94" s="103"/>
      <c r="T94" s="260"/>
      <c r="U94" s="256">
        <v>4</v>
      </c>
      <c r="V94" s="256">
        <v>3</v>
      </c>
      <c r="W94" s="260"/>
      <c r="X94" s="242">
        <f t="shared" si="21"/>
        <v>0</v>
      </c>
      <c r="Y94" s="247">
        <f t="shared" si="22"/>
        <v>0</v>
      </c>
      <c r="Z94" s="247">
        <f t="shared" si="17"/>
        <v>0</v>
      </c>
      <c r="AA94" s="242">
        <v>1</v>
      </c>
      <c r="AB94" s="242">
        <v>0</v>
      </c>
      <c r="AC94" s="243">
        <f t="shared" si="18"/>
        <v>1</v>
      </c>
      <c r="AD94" s="247" t="str">
        <f t="shared" si="32"/>
        <v>Not Sold</v>
      </c>
      <c r="AE94" s="247">
        <v>14</v>
      </c>
      <c r="AF94" s="247" t="str">
        <f t="shared" si="23"/>
        <v>-</v>
      </c>
      <c r="AG94" s="247">
        <f t="shared" si="24"/>
        <v>0</v>
      </c>
      <c r="AH94" s="248" t="str">
        <f t="shared" si="19"/>
        <v>Not Sold</v>
      </c>
      <c r="AI94" s="249">
        <f t="shared" si="20"/>
        <v>43660</v>
      </c>
      <c r="AJ94" s="249">
        <f t="shared" si="25"/>
        <v>43660</v>
      </c>
      <c r="AK94" s="253">
        <f t="shared" si="26"/>
        <v>0</v>
      </c>
      <c r="AL94" s="253">
        <f t="shared" si="27"/>
        <v>1</v>
      </c>
      <c r="AM94" s="242">
        <v>1</v>
      </c>
      <c r="AN94" s="253">
        <f t="shared" si="28"/>
        <v>0</v>
      </c>
      <c r="AO94" s="253">
        <f t="shared" si="29"/>
        <v>0</v>
      </c>
      <c r="AP94" s="253" t="str">
        <f t="shared" si="30"/>
        <v>-</v>
      </c>
      <c r="AQ94" s="249" t="str">
        <f t="shared" si="31"/>
        <v>-</v>
      </c>
      <c r="AR94" s="246"/>
      <c r="AS94" s="244"/>
    </row>
    <row r="95" spans="1:45" x14ac:dyDescent="0.25">
      <c r="A95" s="99">
        <v>758235</v>
      </c>
      <c r="B95" s="100" t="s">
        <v>230</v>
      </c>
      <c r="C95" s="100" t="s">
        <v>529</v>
      </c>
      <c r="D95" s="112">
        <v>15.69</v>
      </c>
      <c r="E95" s="101">
        <v>50</v>
      </c>
      <c r="F95" s="101">
        <v>99</v>
      </c>
      <c r="G95" s="267"/>
      <c r="H95" s="103"/>
      <c r="I95" s="103"/>
      <c r="J95" s="103"/>
      <c r="K95" s="103">
        <v>0</v>
      </c>
      <c r="L95" s="103">
        <v>0</v>
      </c>
      <c r="M95" s="103">
        <v>0</v>
      </c>
      <c r="N95" s="103">
        <v>0</v>
      </c>
      <c r="O95" s="103"/>
      <c r="P95" s="103"/>
      <c r="Q95" s="103"/>
      <c r="R95" s="103"/>
      <c r="S95" s="103"/>
      <c r="T95" s="260"/>
      <c r="U95" s="256">
        <v>4</v>
      </c>
      <c r="V95" s="256">
        <v>3</v>
      </c>
      <c r="W95" s="260"/>
      <c r="X95" s="242">
        <f t="shared" si="21"/>
        <v>0</v>
      </c>
      <c r="Y95" s="247">
        <f t="shared" si="22"/>
        <v>0</v>
      </c>
      <c r="Z95" s="247">
        <f t="shared" si="17"/>
        <v>0</v>
      </c>
      <c r="AA95" s="242">
        <v>1</v>
      </c>
      <c r="AB95" s="242">
        <v>0</v>
      </c>
      <c r="AC95" s="243">
        <f t="shared" si="18"/>
        <v>1</v>
      </c>
      <c r="AD95" s="247" t="str">
        <f t="shared" si="32"/>
        <v>Not Sold</v>
      </c>
      <c r="AE95" s="247">
        <v>14</v>
      </c>
      <c r="AF95" s="247" t="str">
        <f t="shared" si="23"/>
        <v>-</v>
      </c>
      <c r="AG95" s="247">
        <f t="shared" si="24"/>
        <v>0</v>
      </c>
      <c r="AH95" s="248" t="str">
        <f t="shared" si="19"/>
        <v>Not Sold</v>
      </c>
      <c r="AI95" s="249">
        <f t="shared" si="20"/>
        <v>43660</v>
      </c>
      <c r="AJ95" s="249">
        <f t="shared" si="25"/>
        <v>43660</v>
      </c>
      <c r="AK95" s="253">
        <f t="shared" si="26"/>
        <v>0</v>
      </c>
      <c r="AL95" s="253">
        <f t="shared" si="27"/>
        <v>1</v>
      </c>
      <c r="AM95" s="242">
        <v>1</v>
      </c>
      <c r="AN95" s="253">
        <f t="shared" si="28"/>
        <v>0</v>
      </c>
      <c r="AO95" s="253">
        <f t="shared" si="29"/>
        <v>0</v>
      </c>
      <c r="AP95" s="253" t="str">
        <f t="shared" si="30"/>
        <v>-</v>
      </c>
      <c r="AQ95" s="249" t="str">
        <f t="shared" si="31"/>
        <v>-</v>
      </c>
      <c r="AR95" s="246"/>
      <c r="AS95" s="244"/>
    </row>
    <row r="96" spans="1:45" x14ac:dyDescent="0.25">
      <c r="A96" s="99">
        <v>758236</v>
      </c>
      <c r="B96" s="100" t="s">
        <v>231</v>
      </c>
      <c r="C96" s="100" t="s">
        <v>530</v>
      </c>
      <c r="D96" s="112">
        <v>16</v>
      </c>
      <c r="E96" s="101">
        <v>50</v>
      </c>
      <c r="F96" s="101">
        <v>99</v>
      </c>
      <c r="G96" s="267"/>
      <c r="H96" s="103"/>
      <c r="I96" s="103"/>
      <c r="J96" s="103"/>
      <c r="K96" s="103">
        <v>0</v>
      </c>
      <c r="L96" s="103">
        <v>0</v>
      </c>
      <c r="M96" s="103">
        <v>0</v>
      </c>
      <c r="N96" s="103">
        <v>0</v>
      </c>
      <c r="O96" s="103"/>
      <c r="P96" s="103"/>
      <c r="Q96" s="103"/>
      <c r="R96" s="103"/>
      <c r="S96" s="103"/>
      <c r="T96" s="260"/>
      <c r="U96" s="256">
        <v>4</v>
      </c>
      <c r="V96" s="256">
        <v>3</v>
      </c>
      <c r="W96" s="260"/>
      <c r="X96" s="242">
        <f t="shared" si="21"/>
        <v>0</v>
      </c>
      <c r="Y96" s="247">
        <f t="shared" si="22"/>
        <v>0</v>
      </c>
      <c r="Z96" s="247">
        <f t="shared" si="17"/>
        <v>0</v>
      </c>
      <c r="AA96" s="242">
        <v>1</v>
      </c>
      <c r="AB96" s="242">
        <v>0</v>
      </c>
      <c r="AC96" s="243">
        <f t="shared" si="18"/>
        <v>1</v>
      </c>
      <c r="AD96" s="247" t="str">
        <f t="shared" si="32"/>
        <v>Not Sold</v>
      </c>
      <c r="AE96" s="247">
        <v>14</v>
      </c>
      <c r="AF96" s="247" t="str">
        <f t="shared" si="23"/>
        <v>-</v>
      </c>
      <c r="AG96" s="247">
        <f t="shared" si="24"/>
        <v>0</v>
      </c>
      <c r="AH96" s="248" t="str">
        <f t="shared" si="19"/>
        <v>Not Sold</v>
      </c>
      <c r="AI96" s="249">
        <f t="shared" si="20"/>
        <v>43660</v>
      </c>
      <c r="AJ96" s="249">
        <f t="shared" si="25"/>
        <v>43660</v>
      </c>
      <c r="AK96" s="253">
        <f t="shared" si="26"/>
        <v>0</v>
      </c>
      <c r="AL96" s="253">
        <f t="shared" si="27"/>
        <v>1</v>
      </c>
      <c r="AM96" s="242">
        <v>1</v>
      </c>
      <c r="AN96" s="253">
        <f t="shared" si="28"/>
        <v>0</v>
      </c>
      <c r="AO96" s="253">
        <f t="shared" si="29"/>
        <v>0</v>
      </c>
      <c r="AP96" s="253" t="str">
        <f t="shared" si="30"/>
        <v>-</v>
      </c>
      <c r="AQ96" s="249" t="str">
        <f t="shared" si="31"/>
        <v>-</v>
      </c>
      <c r="AR96" s="246"/>
      <c r="AS96" s="244"/>
    </row>
    <row r="97" spans="1:45" x14ac:dyDescent="0.25">
      <c r="A97" s="99">
        <v>758241</v>
      </c>
      <c r="B97" s="100" t="s">
        <v>232</v>
      </c>
      <c r="C97" s="100" t="s">
        <v>531</v>
      </c>
      <c r="D97" s="112">
        <v>55.18</v>
      </c>
      <c r="E97" s="101">
        <v>120</v>
      </c>
      <c r="F97" s="101">
        <v>239</v>
      </c>
      <c r="G97" s="267"/>
      <c r="H97" s="103"/>
      <c r="I97" s="103"/>
      <c r="J97" s="103"/>
      <c r="K97" s="103">
        <v>0</v>
      </c>
      <c r="L97" s="103">
        <v>0</v>
      </c>
      <c r="M97" s="103">
        <v>0</v>
      </c>
      <c r="N97" s="103">
        <v>0</v>
      </c>
      <c r="O97" s="103"/>
      <c r="P97" s="103"/>
      <c r="Q97" s="103"/>
      <c r="R97" s="103"/>
      <c r="S97" s="103"/>
      <c r="T97" s="260"/>
      <c r="U97" s="256">
        <v>4</v>
      </c>
      <c r="V97" s="256">
        <v>3</v>
      </c>
      <c r="W97" s="260"/>
      <c r="X97" s="242">
        <f t="shared" si="21"/>
        <v>0</v>
      </c>
      <c r="Y97" s="247">
        <f t="shared" si="22"/>
        <v>0</v>
      </c>
      <c r="Z97" s="247">
        <f t="shared" si="17"/>
        <v>0</v>
      </c>
      <c r="AA97" s="242">
        <v>1</v>
      </c>
      <c r="AB97" s="242">
        <v>0</v>
      </c>
      <c r="AC97" s="243">
        <f t="shared" si="18"/>
        <v>1</v>
      </c>
      <c r="AD97" s="247" t="str">
        <f t="shared" si="32"/>
        <v>Not Sold</v>
      </c>
      <c r="AE97" s="247">
        <v>14</v>
      </c>
      <c r="AF97" s="247" t="str">
        <f t="shared" si="23"/>
        <v>-</v>
      </c>
      <c r="AG97" s="247">
        <f t="shared" si="24"/>
        <v>0</v>
      </c>
      <c r="AH97" s="248" t="str">
        <f t="shared" si="19"/>
        <v>Not Sold</v>
      </c>
      <c r="AI97" s="249">
        <f t="shared" si="20"/>
        <v>43660</v>
      </c>
      <c r="AJ97" s="249">
        <f t="shared" si="25"/>
        <v>43660</v>
      </c>
      <c r="AK97" s="253">
        <f t="shared" si="26"/>
        <v>0</v>
      </c>
      <c r="AL97" s="253">
        <f t="shared" si="27"/>
        <v>1</v>
      </c>
      <c r="AM97" s="242">
        <v>1</v>
      </c>
      <c r="AN97" s="253">
        <f t="shared" si="28"/>
        <v>0</v>
      </c>
      <c r="AO97" s="253">
        <f t="shared" si="29"/>
        <v>0</v>
      </c>
      <c r="AP97" s="253" t="str">
        <f t="shared" si="30"/>
        <v>-</v>
      </c>
      <c r="AQ97" s="249" t="str">
        <f t="shared" si="31"/>
        <v>-</v>
      </c>
      <c r="AR97" s="246"/>
      <c r="AS97" s="244"/>
    </row>
    <row r="98" spans="1:45" x14ac:dyDescent="0.25">
      <c r="A98" s="99">
        <v>758244</v>
      </c>
      <c r="B98" s="100" t="s">
        <v>233</v>
      </c>
      <c r="C98" s="100" t="s">
        <v>532</v>
      </c>
      <c r="D98" s="112">
        <v>18.32</v>
      </c>
      <c r="E98" s="101">
        <v>50</v>
      </c>
      <c r="F98" s="101">
        <v>99</v>
      </c>
      <c r="G98" s="267"/>
      <c r="H98" s="103"/>
      <c r="I98" s="103"/>
      <c r="J98" s="103"/>
      <c r="K98" s="103">
        <v>0</v>
      </c>
      <c r="L98" s="103">
        <v>0</v>
      </c>
      <c r="M98" s="103">
        <v>0</v>
      </c>
      <c r="N98" s="103">
        <v>0</v>
      </c>
      <c r="O98" s="103"/>
      <c r="P98" s="103"/>
      <c r="Q98" s="103"/>
      <c r="R98" s="103"/>
      <c r="S98" s="103"/>
      <c r="T98" s="260"/>
      <c r="U98" s="256">
        <v>4</v>
      </c>
      <c r="V98" s="256">
        <v>3</v>
      </c>
      <c r="W98" s="260"/>
      <c r="X98" s="242">
        <f t="shared" si="21"/>
        <v>0</v>
      </c>
      <c r="Y98" s="247">
        <f t="shared" si="22"/>
        <v>0</v>
      </c>
      <c r="Z98" s="247">
        <f t="shared" si="17"/>
        <v>0</v>
      </c>
      <c r="AA98" s="242">
        <v>1</v>
      </c>
      <c r="AB98" s="242">
        <v>0</v>
      </c>
      <c r="AC98" s="243">
        <f t="shared" si="18"/>
        <v>1</v>
      </c>
      <c r="AD98" s="247" t="str">
        <f t="shared" si="32"/>
        <v>Not Sold</v>
      </c>
      <c r="AE98" s="247">
        <v>14</v>
      </c>
      <c r="AF98" s="247" t="str">
        <f t="shared" si="23"/>
        <v>-</v>
      </c>
      <c r="AG98" s="247">
        <f t="shared" si="24"/>
        <v>0</v>
      </c>
      <c r="AH98" s="248" t="str">
        <f t="shared" si="19"/>
        <v>Not Sold</v>
      </c>
      <c r="AI98" s="249">
        <f t="shared" si="20"/>
        <v>43660</v>
      </c>
      <c r="AJ98" s="249">
        <f t="shared" si="25"/>
        <v>43660</v>
      </c>
      <c r="AK98" s="253">
        <f t="shared" si="26"/>
        <v>0</v>
      </c>
      <c r="AL98" s="253">
        <f t="shared" si="27"/>
        <v>1</v>
      </c>
      <c r="AM98" s="242">
        <v>1</v>
      </c>
      <c r="AN98" s="253">
        <f t="shared" si="28"/>
        <v>0</v>
      </c>
      <c r="AO98" s="253">
        <f t="shared" si="29"/>
        <v>0</v>
      </c>
      <c r="AP98" s="253" t="str">
        <f t="shared" si="30"/>
        <v>-</v>
      </c>
      <c r="AQ98" s="249" t="str">
        <f t="shared" si="31"/>
        <v>-</v>
      </c>
      <c r="AR98" s="246"/>
      <c r="AS98" s="244"/>
    </row>
    <row r="99" spans="1:45" x14ac:dyDescent="0.25">
      <c r="A99" s="99">
        <v>758245</v>
      </c>
      <c r="B99" s="100" t="s">
        <v>234</v>
      </c>
      <c r="C99" s="100" t="s">
        <v>533</v>
      </c>
      <c r="D99" s="112">
        <v>18.32</v>
      </c>
      <c r="E99" s="101">
        <v>50</v>
      </c>
      <c r="F99" s="101">
        <v>99</v>
      </c>
      <c r="G99" s="267"/>
      <c r="H99" s="103"/>
      <c r="I99" s="103"/>
      <c r="J99" s="103"/>
      <c r="K99" s="103">
        <v>0</v>
      </c>
      <c r="L99" s="103">
        <v>0</v>
      </c>
      <c r="M99" s="103">
        <v>0</v>
      </c>
      <c r="N99" s="103">
        <v>0</v>
      </c>
      <c r="O99" s="103"/>
      <c r="P99" s="103"/>
      <c r="Q99" s="103"/>
      <c r="R99" s="103"/>
      <c r="S99" s="103"/>
      <c r="T99" s="260"/>
      <c r="U99" s="256">
        <v>4</v>
      </c>
      <c r="V99" s="256">
        <v>3</v>
      </c>
      <c r="W99" s="260"/>
      <c r="X99" s="242">
        <f t="shared" si="21"/>
        <v>0</v>
      </c>
      <c r="Y99" s="247">
        <f t="shared" si="22"/>
        <v>0</v>
      </c>
      <c r="Z99" s="247">
        <f t="shared" si="17"/>
        <v>0</v>
      </c>
      <c r="AA99" s="242">
        <v>1</v>
      </c>
      <c r="AB99" s="242">
        <v>0</v>
      </c>
      <c r="AC99" s="243">
        <f t="shared" si="18"/>
        <v>1</v>
      </c>
      <c r="AD99" s="247" t="str">
        <f t="shared" si="32"/>
        <v>Not Sold</v>
      </c>
      <c r="AE99" s="247">
        <v>14</v>
      </c>
      <c r="AF99" s="247" t="str">
        <f t="shared" si="23"/>
        <v>-</v>
      </c>
      <c r="AG99" s="247">
        <f t="shared" si="24"/>
        <v>0</v>
      </c>
      <c r="AH99" s="248" t="str">
        <f t="shared" si="19"/>
        <v>Not Sold</v>
      </c>
      <c r="AI99" s="249">
        <f t="shared" si="20"/>
        <v>43660</v>
      </c>
      <c r="AJ99" s="249">
        <f t="shared" si="25"/>
        <v>43660</v>
      </c>
      <c r="AK99" s="253">
        <f t="shared" si="26"/>
        <v>0</v>
      </c>
      <c r="AL99" s="253">
        <f t="shared" si="27"/>
        <v>1</v>
      </c>
      <c r="AM99" s="242">
        <v>1</v>
      </c>
      <c r="AN99" s="253">
        <f t="shared" si="28"/>
        <v>0</v>
      </c>
      <c r="AO99" s="253">
        <f t="shared" si="29"/>
        <v>0</v>
      </c>
      <c r="AP99" s="253" t="str">
        <f t="shared" si="30"/>
        <v>-</v>
      </c>
      <c r="AQ99" s="249" t="str">
        <f t="shared" si="31"/>
        <v>-</v>
      </c>
      <c r="AR99" s="246"/>
      <c r="AS99" s="244"/>
    </row>
    <row r="100" spans="1:45" x14ac:dyDescent="0.25">
      <c r="A100" s="99">
        <v>762676</v>
      </c>
      <c r="B100" s="100" t="s">
        <v>240</v>
      </c>
      <c r="C100" s="100" t="s">
        <v>534</v>
      </c>
      <c r="D100" s="112">
        <v>107.83999999999989</v>
      </c>
      <c r="E100" s="101">
        <v>135</v>
      </c>
      <c r="F100" s="101">
        <v>269</v>
      </c>
      <c r="G100" s="267"/>
      <c r="H100" s="103"/>
      <c r="I100" s="103"/>
      <c r="J100" s="103"/>
      <c r="K100" s="103"/>
      <c r="L100" s="103">
        <v>0</v>
      </c>
      <c r="M100" s="103">
        <v>0</v>
      </c>
      <c r="N100" s="103">
        <v>0</v>
      </c>
      <c r="O100" s="103"/>
      <c r="P100" s="103"/>
      <c r="Q100" s="103"/>
      <c r="R100" s="103"/>
      <c r="S100" s="103"/>
      <c r="T100" s="260"/>
      <c r="U100" s="256">
        <v>3</v>
      </c>
      <c r="V100" s="256">
        <v>3</v>
      </c>
      <c r="W100" s="260"/>
      <c r="X100" s="242">
        <f t="shared" si="21"/>
        <v>0</v>
      </c>
      <c r="Y100" s="247">
        <f t="shared" si="22"/>
        <v>0</v>
      </c>
      <c r="Z100" s="247">
        <f t="shared" si="17"/>
        <v>0</v>
      </c>
      <c r="AA100" s="242">
        <v>1</v>
      </c>
      <c r="AB100" s="242">
        <v>0</v>
      </c>
      <c r="AC100" s="243">
        <f t="shared" si="18"/>
        <v>1</v>
      </c>
      <c r="AD100" s="247" t="str">
        <f t="shared" si="32"/>
        <v>Not Sold</v>
      </c>
      <c r="AE100" s="247">
        <v>14</v>
      </c>
      <c r="AF100" s="247" t="str">
        <f t="shared" si="23"/>
        <v>-</v>
      </c>
      <c r="AG100" s="247">
        <f t="shared" si="24"/>
        <v>0</v>
      </c>
      <c r="AH100" s="248" t="str">
        <f t="shared" si="19"/>
        <v>Not Sold</v>
      </c>
      <c r="AI100" s="249">
        <f t="shared" si="20"/>
        <v>43660</v>
      </c>
      <c r="AJ100" s="249">
        <f t="shared" si="25"/>
        <v>43660</v>
      </c>
      <c r="AK100" s="253">
        <f t="shared" si="26"/>
        <v>0</v>
      </c>
      <c r="AL100" s="253">
        <f t="shared" si="27"/>
        <v>1</v>
      </c>
      <c r="AM100" s="242">
        <v>1</v>
      </c>
      <c r="AN100" s="253">
        <f t="shared" si="28"/>
        <v>0</v>
      </c>
      <c r="AO100" s="253">
        <f t="shared" si="29"/>
        <v>0</v>
      </c>
      <c r="AP100" s="253" t="str">
        <f t="shared" si="30"/>
        <v>-</v>
      </c>
      <c r="AQ100" s="249" t="str">
        <f t="shared" si="31"/>
        <v>-</v>
      </c>
      <c r="AR100" s="246"/>
      <c r="AS100" s="244"/>
    </row>
    <row r="101" spans="1:45" x14ac:dyDescent="0.25">
      <c r="A101" s="99">
        <v>762677</v>
      </c>
      <c r="B101" s="100" t="s">
        <v>241</v>
      </c>
      <c r="C101" s="100" t="s">
        <v>535</v>
      </c>
      <c r="D101" s="112">
        <v>21.070000000000007</v>
      </c>
      <c r="E101" s="101">
        <v>50</v>
      </c>
      <c r="F101" s="101">
        <v>99</v>
      </c>
      <c r="G101" s="267"/>
      <c r="H101" s="103"/>
      <c r="I101" s="103"/>
      <c r="J101" s="103"/>
      <c r="K101" s="103"/>
      <c r="L101" s="103">
        <v>0</v>
      </c>
      <c r="M101" s="103">
        <v>4</v>
      </c>
      <c r="N101" s="103">
        <v>2</v>
      </c>
      <c r="O101" s="103"/>
      <c r="P101" s="103"/>
      <c r="Q101" s="103"/>
      <c r="R101" s="103"/>
      <c r="S101" s="103"/>
      <c r="T101" s="260"/>
      <c r="U101" s="256">
        <v>3</v>
      </c>
      <c r="V101" s="256">
        <v>3</v>
      </c>
      <c r="W101" s="260"/>
      <c r="X101" s="242">
        <f t="shared" si="21"/>
        <v>6</v>
      </c>
      <c r="Y101" s="247">
        <f t="shared" si="22"/>
        <v>7.407407407407407E-2</v>
      </c>
      <c r="Z101" s="247">
        <f t="shared" si="17"/>
        <v>2.2222222222222223</v>
      </c>
      <c r="AA101" s="242">
        <v>1</v>
      </c>
      <c r="AB101" s="242">
        <v>31</v>
      </c>
      <c r="AC101" s="243">
        <f t="shared" si="18"/>
        <v>32</v>
      </c>
      <c r="AD101" s="247">
        <f t="shared" si="32"/>
        <v>432</v>
      </c>
      <c r="AE101" s="247">
        <v>14</v>
      </c>
      <c r="AF101" s="247">
        <f t="shared" si="23"/>
        <v>418</v>
      </c>
      <c r="AG101" s="247">
        <f t="shared" si="24"/>
        <v>8.8888888888888893</v>
      </c>
      <c r="AH101" s="248">
        <f t="shared" si="19"/>
        <v>44078</v>
      </c>
      <c r="AI101" s="249">
        <f t="shared" si="20"/>
        <v>43660</v>
      </c>
      <c r="AJ101" s="249">
        <f t="shared" si="25"/>
        <v>44078</v>
      </c>
      <c r="AK101" s="253">
        <f t="shared" si="26"/>
        <v>1.037037037037037</v>
      </c>
      <c r="AL101" s="253">
        <f t="shared" si="27"/>
        <v>30.962962962962962</v>
      </c>
      <c r="AM101" s="242">
        <v>1</v>
      </c>
      <c r="AN101" s="253">
        <f t="shared" si="28"/>
        <v>0</v>
      </c>
      <c r="AO101" s="253">
        <f t="shared" si="29"/>
        <v>0</v>
      </c>
      <c r="AP101" s="253">
        <f t="shared" si="30"/>
        <v>0</v>
      </c>
      <c r="AQ101" s="249">
        <f t="shared" si="31"/>
        <v>44078</v>
      </c>
      <c r="AR101" s="246"/>
      <c r="AS101" s="244"/>
    </row>
    <row r="102" spans="1:45" x14ac:dyDescent="0.25">
      <c r="A102" s="99">
        <v>762678</v>
      </c>
      <c r="B102" s="100" t="s">
        <v>242</v>
      </c>
      <c r="C102" s="100" t="s">
        <v>536</v>
      </c>
      <c r="D102" s="112">
        <v>14.404375000000011</v>
      </c>
      <c r="E102" s="101">
        <v>45</v>
      </c>
      <c r="F102" s="101">
        <v>89</v>
      </c>
      <c r="G102" s="267"/>
      <c r="H102" s="103"/>
      <c r="I102" s="103"/>
      <c r="J102" s="103"/>
      <c r="K102" s="103"/>
      <c r="L102" s="103">
        <v>0</v>
      </c>
      <c r="M102" s="103">
        <v>3</v>
      </c>
      <c r="N102" s="103">
        <v>1</v>
      </c>
      <c r="O102" s="103"/>
      <c r="P102" s="103"/>
      <c r="Q102" s="103"/>
      <c r="R102" s="103"/>
      <c r="S102" s="103"/>
      <c r="T102" s="260"/>
      <c r="U102" s="256">
        <v>3</v>
      </c>
      <c r="V102" s="256">
        <v>3</v>
      </c>
      <c r="W102" s="260"/>
      <c r="X102" s="242">
        <f t="shared" si="21"/>
        <v>4</v>
      </c>
      <c r="Y102" s="247">
        <f t="shared" si="22"/>
        <v>4.9382716049382713E-2</v>
      </c>
      <c r="Z102" s="247">
        <f t="shared" ref="Z102:Z165" si="33">Y102*30</f>
        <v>1.4814814814814814</v>
      </c>
      <c r="AA102" s="242">
        <v>1</v>
      </c>
      <c r="AB102" s="242">
        <v>22</v>
      </c>
      <c r="AC102" s="243">
        <f t="shared" ref="AC102:AC165" si="34">AA102+AB102</f>
        <v>23</v>
      </c>
      <c r="AD102" s="247">
        <f t="shared" si="32"/>
        <v>465.75</v>
      </c>
      <c r="AE102" s="247">
        <v>14</v>
      </c>
      <c r="AF102" s="247">
        <f t="shared" si="23"/>
        <v>451.75</v>
      </c>
      <c r="AG102" s="247">
        <f t="shared" si="24"/>
        <v>5.9259259259259256</v>
      </c>
      <c r="AH102" s="248">
        <f t="shared" si="19"/>
        <v>44111.75</v>
      </c>
      <c r="AI102" s="249">
        <f t="shared" si="20"/>
        <v>43660</v>
      </c>
      <c r="AJ102" s="249">
        <f t="shared" si="25"/>
        <v>44111.75</v>
      </c>
      <c r="AK102" s="253">
        <f t="shared" si="26"/>
        <v>0.69135802469135799</v>
      </c>
      <c r="AL102" s="253">
        <f t="shared" si="27"/>
        <v>22.308641975308642</v>
      </c>
      <c r="AM102" s="242">
        <v>1</v>
      </c>
      <c r="AN102" s="253">
        <f t="shared" si="28"/>
        <v>0</v>
      </c>
      <c r="AO102" s="253">
        <f t="shared" si="29"/>
        <v>0</v>
      </c>
      <c r="AP102" s="253">
        <f t="shared" si="30"/>
        <v>0</v>
      </c>
      <c r="AQ102" s="249">
        <f t="shared" si="31"/>
        <v>44111.75</v>
      </c>
      <c r="AR102" s="246"/>
      <c r="AS102" s="244"/>
    </row>
    <row r="103" spans="1:45" x14ac:dyDescent="0.25">
      <c r="A103" s="99">
        <v>762679</v>
      </c>
      <c r="B103" s="100" t="s">
        <v>243</v>
      </c>
      <c r="C103" s="100" t="s">
        <v>537</v>
      </c>
      <c r="D103" s="112">
        <v>14.390000000000038</v>
      </c>
      <c r="E103" s="101">
        <v>45</v>
      </c>
      <c r="F103" s="101">
        <v>89</v>
      </c>
      <c r="G103" s="267"/>
      <c r="H103" s="103"/>
      <c r="I103" s="103"/>
      <c r="J103" s="103"/>
      <c r="K103" s="103"/>
      <c r="L103" s="103">
        <v>0</v>
      </c>
      <c r="M103" s="103">
        <v>2</v>
      </c>
      <c r="N103" s="103">
        <v>0</v>
      </c>
      <c r="O103" s="103"/>
      <c r="P103" s="103"/>
      <c r="Q103" s="103"/>
      <c r="R103" s="103"/>
      <c r="S103" s="103"/>
      <c r="T103" s="260"/>
      <c r="U103" s="256">
        <v>3</v>
      </c>
      <c r="V103" s="256">
        <v>3</v>
      </c>
      <c r="W103" s="260"/>
      <c r="X103" s="242">
        <f t="shared" si="21"/>
        <v>2</v>
      </c>
      <c r="Y103" s="247">
        <f t="shared" si="22"/>
        <v>2.4691358024691357E-2</v>
      </c>
      <c r="Z103" s="247">
        <f t="shared" si="33"/>
        <v>0.7407407407407407</v>
      </c>
      <c r="AA103" s="242">
        <v>1</v>
      </c>
      <c r="AB103" s="242">
        <v>24</v>
      </c>
      <c r="AC103" s="243">
        <f t="shared" si="34"/>
        <v>25</v>
      </c>
      <c r="AD103" s="247">
        <f t="shared" si="32"/>
        <v>1012.5</v>
      </c>
      <c r="AE103" s="247">
        <v>14</v>
      </c>
      <c r="AF103" s="247">
        <f t="shared" si="23"/>
        <v>998.5</v>
      </c>
      <c r="AG103" s="247">
        <f t="shared" si="24"/>
        <v>2.9629629629629628</v>
      </c>
      <c r="AH103" s="248">
        <f t="shared" si="19"/>
        <v>44658.5</v>
      </c>
      <c r="AI103" s="249">
        <f t="shared" si="20"/>
        <v>43660</v>
      </c>
      <c r="AJ103" s="249">
        <f t="shared" si="25"/>
        <v>44658.5</v>
      </c>
      <c r="AK103" s="253">
        <f t="shared" si="26"/>
        <v>0.34567901234567899</v>
      </c>
      <c r="AL103" s="253">
        <f t="shared" si="27"/>
        <v>24.654320987654319</v>
      </c>
      <c r="AM103" s="242">
        <v>1</v>
      </c>
      <c r="AN103" s="253">
        <f t="shared" si="28"/>
        <v>0</v>
      </c>
      <c r="AO103" s="253">
        <f t="shared" si="29"/>
        <v>0</v>
      </c>
      <c r="AP103" s="253">
        <f t="shared" si="30"/>
        <v>0</v>
      </c>
      <c r="AQ103" s="249">
        <f t="shared" si="31"/>
        <v>44658.5</v>
      </c>
      <c r="AR103" s="246"/>
      <c r="AS103" s="244"/>
    </row>
    <row r="104" spans="1:45" x14ac:dyDescent="0.25">
      <c r="A104" s="99">
        <v>762680</v>
      </c>
      <c r="B104" s="100" t="s">
        <v>244</v>
      </c>
      <c r="C104" s="100" t="s">
        <v>538</v>
      </c>
      <c r="D104" s="112">
        <v>14.39000000000002</v>
      </c>
      <c r="E104" s="101">
        <v>45</v>
      </c>
      <c r="F104" s="101">
        <v>89</v>
      </c>
      <c r="G104" s="267"/>
      <c r="H104" s="103"/>
      <c r="I104" s="103"/>
      <c r="J104" s="103"/>
      <c r="K104" s="103"/>
      <c r="L104" s="103">
        <v>0</v>
      </c>
      <c r="M104" s="103">
        <v>1</v>
      </c>
      <c r="N104" s="103">
        <v>1</v>
      </c>
      <c r="O104" s="103"/>
      <c r="P104" s="103"/>
      <c r="Q104" s="103"/>
      <c r="R104" s="103"/>
      <c r="S104" s="103"/>
      <c r="T104" s="260"/>
      <c r="U104" s="256">
        <v>3</v>
      </c>
      <c r="V104" s="256">
        <v>3</v>
      </c>
      <c r="W104" s="260"/>
      <c r="X104" s="242">
        <f t="shared" si="21"/>
        <v>2</v>
      </c>
      <c r="Y104" s="247">
        <f t="shared" si="22"/>
        <v>2.4691358024691357E-2</v>
      </c>
      <c r="Z104" s="247">
        <f t="shared" si="33"/>
        <v>0.7407407407407407</v>
      </c>
      <c r="AA104" s="242">
        <v>1</v>
      </c>
      <c r="AB104" s="242">
        <v>24</v>
      </c>
      <c r="AC104" s="243">
        <f t="shared" si="34"/>
        <v>25</v>
      </c>
      <c r="AD104" s="247">
        <f t="shared" si="32"/>
        <v>1012.5</v>
      </c>
      <c r="AE104" s="247">
        <v>14</v>
      </c>
      <c r="AF104" s="247">
        <f t="shared" si="23"/>
        <v>998.5</v>
      </c>
      <c r="AG104" s="247">
        <f t="shared" si="24"/>
        <v>2.9629629629629628</v>
      </c>
      <c r="AH104" s="248">
        <f t="shared" si="19"/>
        <v>44658.5</v>
      </c>
      <c r="AI104" s="249">
        <f t="shared" si="20"/>
        <v>43660</v>
      </c>
      <c r="AJ104" s="249">
        <f t="shared" si="25"/>
        <v>44658.5</v>
      </c>
      <c r="AK104" s="253">
        <f t="shared" si="26"/>
        <v>0.34567901234567899</v>
      </c>
      <c r="AL104" s="253">
        <f t="shared" si="27"/>
        <v>24.654320987654319</v>
      </c>
      <c r="AM104" s="242">
        <v>1</v>
      </c>
      <c r="AN104" s="253">
        <f t="shared" si="28"/>
        <v>0</v>
      </c>
      <c r="AO104" s="253">
        <f t="shared" si="29"/>
        <v>0</v>
      </c>
      <c r="AP104" s="253">
        <f t="shared" si="30"/>
        <v>0</v>
      </c>
      <c r="AQ104" s="249">
        <f t="shared" si="31"/>
        <v>44658.5</v>
      </c>
      <c r="AR104" s="246"/>
      <c r="AS104" s="244"/>
    </row>
    <row r="105" spans="1:45" x14ac:dyDescent="0.25">
      <c r="A105" s="99">
        <v>762681</v>
      </c>
      <c r="B105" s="100" t="s">
        <v>245</v>
      </c>
      <c r="C105" s="100" t="s">
        <v>539</v>
      </c>
      <c r="D105" s="112">
        <v>8.43</v>
      </c>
      <c r="E105" s="101">
        <v>35</v>
      </c>
      <c r="F105" s="101">
        <v>69</v>
      </c>
      <c r="G105" s="267"/>
      <c r="H105" s="103"/>
      <c r="I105" s="103"/>
      <c r="J105" s="103"/>
      <c r="K105" s="103"/>
      <c r="L105" s="103">
        <v>0</v>
      </c>
      <c r="M105" s="103">
        <v>5</v>
      </c>
      <c r="N105" s="103">
        <v>7</v>
      </c>
      <c r="O105" s="103"/>
      <c r="P105" s="103"/>
      <c r="Q105" s="103"/>
      <c r="R105" s="103"/>
      <c r="S105" s="103"/>
      <c r="T105" s="260"/>
      <c r="U105" s="256">
        <v>3</v>
      </c>
      <c r="V105" s="256">
        <v>3</v>
      </c>
      <c r="W105" s="260"/>
      <c r="X105" s="242">
        <f t="shared" si="21"/>
        <v>12</v>
      </c>
      <c r="Y105" s="247">
        <f t="shared" si="22"/>
        <v>0.14814814814814814</v>
      </c>
      <c r="Z105" s="247">
        <f t="shared" si="33"/>
        <v>4.4444444444444446</v>
      </c>
      <c r="AA105" s="242">
        <v>1</v>
      </c>
      <c r="AB105" s="242">
        <v>14</v>
      </c>
      <c r="AC105" s="243">
        <f t="shared" si="34"/>
        <v>15</v>
      </c>
      <c r="AD105" s="247">
        <f t="shared" si="32"/>
        <v>101.25</v>
      </c>
      <c r="AE105" s="247">
        <v>14</v>
      </c>
      <c r="AF105" s="247">
        <f t="shared" si="23"/>
        <v>87.25</v>
      </c>
      <c r="AG105" s="247">
        <f t="shared" si="24"/>
        <v>17.777777777777779</v>
      </c>
      <c r="AH105" s="248">
        <f t="shared" si="19"/>
        <v>43747.25</v>
      </c>
      <c r="AI105" s="249">
        <f t="shared" si="20"/>
        <v>43660</v>
      </c>
      <c r="AJ105" s="249">
        <f t="shared" si="25"/>
        <v>43747.25</v>
      </c>
      <c r="AK105" s="253">
        <f t="shared" si="26"/>
        <v>2.074074074074074</v>
      </c>
      <c r="AL105" s="253">
        <f t="shared" si="27"/>
        <v>12.925925925925926</v>
      </c>
      <c r="AM105" s="242">
        <v>1</v>
      </c>
      <c r="AN105" s="253">
        <f t="shared" si="28"/>
        <v>4.851851851851853</v>
      </c>
      <c r="AO105" s="253">
        <f t="shared" si="29"/>
        <v>40.901111111111121</v>
      </c>
      <c r="AP105" s="253">
        <f t="shared" si="30"/>
        <v>32.750000000000007</v>
      </c>
      <c r="AQ105" s="249">
        <f t="shared" si="31"/>
        <v>43780</v>
      </c>
      <c r="AR105" s="246"/>
      <c r="AS105" s="244"/>
    </row>
    <row r="106" spans="1:45" x14ac:dyDescent="0.25">
      <c r="A106" s="99">
        <v>762682</v>
      </c>
      <c r="B106" s="100" t="s">
        <v>246</v>
      </c>
      <c r="C106" s="100" t="s">
        <v>540</v>
      </c>
      <c r="D106" s="112">
        <v>8.43</v>
      </c>
      <c r="E106" s="101">
        <v>35</v>
      </c>
      <c r="F106" s="101">
        <v>69</v>
      </c>
      <c r="G106" s="267"/>
      <c r="H106" s="103"/>
      <c r="I106" s="103"/>
      <c r="J106" s="103"/>
      <c r="K106" s="103"/>
      <c r="L106" s="103">
        <v>0</v>
      </c>
      <c r="M106" s="103">
        <v>1</v>
      </c>
      <c r="N106" s="103">
        <v>1</v>
      </c>
      <c r="O106" s="103"/>
      <c r="P106" s="103"/>
      <c r="Q106" s="103"/>
      <c r="R106" s="103"/>
      <c r="S106" s="103"/>
      <c r="T106" s="260"/>
      <c r="U106" s="256">
        <v>3</v>
      </c>
      <c r="V106" s="256">
        <v>3</v>
      </c>
      <c r="W106" s="260"/>
      <c r="X106" s="242">
        <f t="shared" si="21"/>
        <v>2</v>
      </c>
      <c r="Y106" s="247">
        <f t="shared" si="22"/>
        <v>2.4691358024691357E-2</v>
      </c>
      <c r="Z106" s="247">
        <f t="shared" si="33"/>
        <v>0.7407407407407407</v>
      </c>
      <c r="AA106" s="242">
        <v>1</v>
      </c>
      <c r="AB106" s="242">
        <v>24</v>
      </c>
      <c r="AC106" s="243">
        <f t="shared" si="34"/>
        <v>25</v>
      </c>
      <c r="AD106" s="247">
        <f t="shared" si="32"/>
        <v>1012.5</v>
      </c>
      <c r="AE106" s="247">
        <v>14</v>
      </c>
      <c r="AF106" s="247">
        <f t="shared" si="23"/>
        <v>998.5</v>
      </c>
      <c r="AG106" s="247">
        <f t="shared" si="24"/>
        <v>2.9629629629629628</v>
      </c>
      <c r="AH106" s="248">
        <f t="shared" si="19"/>
        <v>44658.5</v>
      </c>
      <c r="AI106" s="249">
        <f t="shared" si="20"/>
        <v>43660</v>
      </c>
      <c r="AJ106" s="249">
        <f t="shared" si="25"/>
        <v>44658.5</v>
      </c>
      <c r="AK106" s="253">
        <f t="shared" si="26"/>
        <v>0.34567901234567899</v>
      </c>
      <c r="AL106" s="253">
        <f t="shared" si="27"/>
        <v>24.654320987654319</v>
      </c>
      <c r="AM106" s="242">
        <v>1</v>
      </c>
      <c r="AN106" s="253">
        <f t="shared" si="28"/>
        <v>0</v>
      </c>
      <c r="AO106" s="253">
        <f t="shared" si="29"/>
        <v>0</v>
      </c>
      <c r="AP106" s="253">
        <f t="shared" si="30"/>
        <v>0</v>
      </c>
      <c r="AQ106" s="249">
        <f t="shared" si="31"/>
        <v>44658.5</v>
      </c>
      <c r="AR106" s="246"/>
      <c r="AS106" s="244"/>
    </row>
    <row r="107" spans="1:45" x14ac:dyDescent="0.25">
      <c r="A107" s="99">
        <v>762683</v>
      </c>
      <c r="B107" s="100" t="s">
        <v>247</v>
      </c>
      <c r="C107" s="100" t="s">
        <v>541</v>
      </c>
      <c r="D107" s="112">
        <v>13.44</v>
      </c>
      <c r="E107" s="101">
        <v>50</v>
      </c>
      <c r="F107" s="101">
        <v>99</v>
      </c>
      <c r="G107" s="267"/>
      <c r="H107" s="103"/>
      <c r="I107" s="103"/>
      <c r="J107" s="103"/>
      <c r="K107" s="103"/>
      <c r="L107" s="103">
        <v>0</v>
      </c>
      <c r="M107" s="103">
        <v>0</v>
      </c>
      <c r="N107" s="103">
        <v>0</v>
      </c>
      <c r="O107" s="103"/>
      <c r="P107" s="103"/>
      <c r="Q107" s="103"/>
      <c r="R107" s="103"/>
      <c r="S107" s="103"/>
      <c r="T107" s="260"/>
      <c r="U107" s="256">
        <v>3</v>
      </c>
      <c r="V107" s="256">
        <v>3</v>
      </c>
      <c r="W107" s="260"/>
      <c r="X107" s="242">
        <f t="shared" si="21"/>
        <v>0</v>
      </c>
      <c r="Y107" s="247">
        <f t="shared" si="22"/>
        <v>0</v>
      </c>
      <c r="Z107" s="247">
        <f t="shared" si="33"/>
        <v>0</v>
      </c>
      <c r="AA107" s="242">
        <v>1</v>
      </c>
      <c r="AB107" s="242">
        <v>26</v>
      </c>
      <c r="AC107" s="243">
        <f t="shared" si="34"/>
        <v>27</v>
      </c>
      <c r="AD107" s="247" t="str">
        <f t="shared" si="32"/>
        <v>Not Sold</v>
      </c>
      <c r="AE107" s="247">
        <v>14</v>
      </c>
      <c r="AF107" s="247" t="str">
        <f t="shared" si="23"/>
        <v>-</v>
      </c>
      <c r="AG107" s="247">
        <f t="shared" si="24"/>
        <v>0</v>
      </c>
      <c r="AH107" s="248" t="str">
        <f t="shared" si="19"/>
        <v>Not Sold</v>
      </c>
      <c r="AI107" s="249">
        <f t="shared" si="20"/>
        <v>43660</v>
      </c>
      <c r="AJ107" s="249">
        <f t="shared" si="25"/>
        <v>43660</v>
      </c>
      <c r="AK107" s="253">
        <f t="shared" si="26"/>
        <v>0</v>
      </c>
      <c r="AL107" s="253">
        <f t="shared" si="27"/>
        <v>27</v>
      </c>
      <c r="AM107" s="242">
        <v>1</v>
      </c>
      <c r="AN107" s="253">
        <f t="shared" si="28"/>
        <v>0</v>
      </c>
      <c r="AO107" s="253">
        <f t="shared" si="29"/>
        <v>0</v>
      </c>
      <c r="AP107" s="253" t="str">
        <f t="shared" si="30"/>
        <v>-</v>
      </c>
      <c r="AQ107" s="249" t="str">
        <f t="shared" si="31"/>
        <v>-</v>
      </c>
      <c r="AR107" s="246"/>
      <c r="AS107" s="244"/>
    </row>
    <row r="108" spans="1:45" x14ac:dyDescent="0.25">
      <c r="A108" s="99">
        <v>766138</v>
      </c>
      <c r="B108" s="100" t="s">
        <v>309</v>
      </c>
      <c r="C108" s="100" t="s">
        <v>542</v>
      </c>
      <c r="D108" s="112">
        <v>51.18</v>
      </c>
      <c r="E108" s="101">
        <v>100</v>
      </c>
      <c r="F108" s="101">
        <v>199</v>
      </c>
      <c r="G108" s="267"/>
      <c r="H108" s="103"/>
      <c r="I108" s="103"/>
      <c r="J108" s="103"/>
      <c r="K108" s="103"/>
      <c r="L108" s="103">
        <v>0</v>
      </c>
      <c r="M108" s="103">
        <v>0</v>
      </c>
      <c r="N108" s="103">
        <v>0</v>
      </c>
      <c r="O108" s="103"/>
      <c r="P108" s="103"/>
      <c r="Q108" s="103"/>
      <c r="R108" s="103"/>
      <c r="S108" s="103"/>
      <c r="T108" s="260"/>
      <c r="U108" s="256">
        <v>3</v>
      </c>
      <c r="V108" s="256">
        <v>3</v>
      </c>
      <c r="W108" s="260"/>
      <c r="X108" s="242">
        <f t="shared" si="21"/>
        <v>0</v>
      </c>
      <c r="Y108" s="247">
        <f t="shared" si="22"/>
        <v>0</v>
      </c>
      <c r="Z108" s="247">
        <f t="shared" si="33"/>
        <v>0</v>
      </c>
      <c r="AA108" s="242">
        <v>1</v>
      </c>
      <c r="AB108" s="242">
        <v>0</v>
      </c>
      <c r="AC108" s="243">
        <f t="shared" si="34"/>
        <v>1</v>
      </c>
      <c r="AD108" s="247" t="str">
        <f t="shared" si="32"/>
        <v>Not Sold</v>
      </c>
      <c r="AE108" s="247">
        <v>14</v>
      </c>
      <c r="AF108" s="247" t="str">
        <f t="shared" si="23"/>
        <v>-</v>
      </c>
      <c r="AG108" s="247">
        <f t="shared" si="24"/>
        <v>0</v>
      </c>
      <c r="AH108" s="248" t="str">
        <f t="shared" si="19"/>
        <v>Not Sold</v>
      </c>
      <c r="AI108" s="249">
        <f t="shared" si="20"/>
        <v>43660</v>
      </c>
      <c r="AJ108" s="249">
        <f t="shared" si="25"/>
        <v>43660</v>
      </c>
      <c r="AK108" s="253">
        <f t="shared" si="26"/>
        <v>0</v>
      </c>
      <c r="AL108" s="253">
        <f t="shared" si="27"/>
        <v>1</v>
      </c>
      <c r="AM108" s="242">
        <v>1</v>
      </c>
      <c r="AN108" s="253">
        <f t="shared" si="28"/>
        <v>0</v>
      </c>
      <c r="AO108" s="253">
        <f t="shared" si="29"/>
        <v>0</v>
      </c>
      <c r="AP108" s="253" t="str">
        <f t="shared" si="30"/>
        <v>-</v>
      </c>
      <c r="AQ108" s="249" t="str">
        <f t="shared" si="31"/>
        <v>-</v>
      </c>
      <c r="AR108" s="246"/>
      <c r="AS108" s="244"/>
    </row>
    <row r="109" spans="1:45" x14ac:dyDescent="0.25">
      <c r="A109" s="99">
        <v>766139</v>
      </c>
      <c r="B109" s="100" t="s">
        <v>310</v>
      </c>
      <c r="C109" s="100" t="s">
        <v>543</v>
      </c>
      <c r="D109" s="112">
        <v>55.169999999999845</v>
      </c>
      <c r="E109" s="101">
        <v>100</v>
      </c>
      <c r="F109" s="101">
        <v>199</v>
      </c>
      <c r="G109" s="267"/>
      <c r="H109" s="103"/>
      <c r="I109" s="103"/>
      <c r="J109" s="103"/>
      <c r="K109" s="103"/>
      <c r="L109" s="103">
        <v>0</v>
      </c>
      <c r="M109" s="103">
        <v>0</v>
      </c>
      <c r="N109" s="103">
        <v>0</v>
      </c>
      <c r="O109" s="103"/>
      <c r="P109" s="103"/>
      <c r="Q109" s="103"/>
      <c r="R109" s="103"/>
      <c r="S109" s="103"/>
      <c r="T109" s="260"/>
      <c r="U109" s="256">
        <v>3</v>
      </c>
      <c r="V109" s="256">
        <v>3</v>
      </c>
      <c r="W109" s="260"/>
      <c r="X109" s="242">
        <f t="shared" si="21"/>
        <v>0</v>
      </c>
      <c r="Y109" s="247">
        <f t="shared" si="22"/>
        <v>0</v>
      </c>
      <c r="Z109" s="247">
        <f t="shared" si="33"/>
        <v>0</v>
      </c>
      <c r="AA109" s="242">
        <v>1</v>
      </c>
      <c r="AB109" s="242">
        <v>0</v>
      </c>
      <c r="AC109" s="243">
        <f t="shared" si="34"/>
        <v>1</v>
      </c>
      <c r="AD109" s="247" t="str">
        <f t="shared" si="32"/>
        <v>Not Sold</v>
      </c>
      <c r="AE109" s="247">
        <v>14</v>
      </c>
      <c r="AF109" s="247" t="str">
        <f t="shared" si="23"/>
        <v>-</v>
      </c>
      <c r="AG109" s="247">
        <f t="shared" si="24"/>
        <v>0</v>
      </c>
      <c r="AH109" s="248" t="str">
        <f t="shared" si="19"/>
        <v>Not Sold</v>
      </c>
      <c r="AI109" s="249">
        <f t="shared" si="20"/>
        <v>43660</v>
      </c>
      <c r="AJ109" s="249">
        <f t="shared" si="25"/>
        <v>43660</v>
      </c>
      <c r="AK109" s="253">
        <f t="shared" si="26"/>
        <v>0</v>
      </c>
      <c r="AL109" s="253">
        <f t="shared" si="27"/>
        <v>1</v>
      </c>
      <c r="AM109" s="242">
        <v>1</v>
      </c>
      <c r="AN109" s="253">
        <f t="shared" si="28"/>
        <v>0</v>
      </c>
      <c r="AO109" s="253">
        <f t="shared" si="29"/>
        <v>0</v>
      </c>
      <c r="AP109" s="253" t="str">
        <f t="shared" si="30"/>
        <v>-</v>
      </c>
      <c r="AQ109" s="249" t="str">
        <f t="shared" si="31"/>
        <v>-</v>
      </c>
      <c r="AR109" s="246"/>
      <c r="AS109" s="244"/>
    </row>
    <row r="110" spans="1:45" x14ac:dyDescent="0.25">
      <c r="A110" s="99">
        <v>766140</v>
      </c>
      <c r="B110" s="100" t="s">
        <v>311</v>
      </c>
      <c r="C110" s="100" t="s">
        <v>544</v>
      </c>
      <c r="D110" s="112">
        <v>28.962539682539674</v>
      </c>
      <c r="E110" s="101">
        <v>69.5</v>
      </c>
      <c r="F110" s="101">
        <v>139</v>
      </c>
      <c r="G110" s="267"/>
      <c r="H110" s="103"/>
      <c r="I110" s="103"/>
      <c r="J110" s="103"/>
      <c r="K110" s="103"/>
      <c r="L110" s="103">
        <v>0</v>
      </c>
      <c r="M110" s="103">
        <v>0</v>
      </c>
      <c r="N110" s="103">
        <v>0</v>
      </c>
      <c r="O110" s="103"/>
      <c r="P110" s="103"/>
      <c r="Q110" s="103"/>
      <c r="R110" s="103"/>
      <c r="S110" s="103"/>
      <c r="T110" s="260"/>
      <c r="U110" s="256">
        <v>3</v>
      </c>
      <c r="V110" s="256">
        <v>3</v>
      </c>
      <c r="W110" s="260"/>
      <c r="X110" s="242">
        <f t="shared" si="21"/>
        <v>0</v>
      </c>
      <c r="Y110" s="247">
        <f t="shared" si="22"/>
        <v>0</v>
      </c>
      <c r="Z110" s="247">
        <f t="shared" si="33"/>
        <v>0</v>
      </c>
      <c r="AA110" s="242">
        <v>1</v>
      </c>
      <c r="AB110" s="242">
        <v>0</v>
      </c>
      <c r="AC110" s="243">
        <f t="shared" si="34"/>
        <v>1</v>
      </c>
      <c r="AD110" s="247" t="str">
        <f t="shared" si="32"/>
        <v>Not Sold</v>
      </c>
      <c r="AE110" s="247">
        <v>14</v>
      </c>
      <c r="AF110" s="247" t="str">
        <f t="shared" si="23"/>
        <v>-</v>
      </c>
      <c r="AG110" s="247">
        <f t="shared" si="24"/>
        <v>0</v>
      </c>
      <c r="AH110" s="248" t="str">
        <f t="shared" si="19"/>
        <v>Not Sold</v>
      </c>
      <c r="AI110" s="249">
        <f t="shared" si="20"/>
        <v>43660</v>
      </c>
      <c r="AJ110" s="249">
        <f t="shared" si="25"/>
        <v>43660</v>
      </c>
      <c r="AK110" s="253">
        <f t="shared" si="26"/>
        <v>0</v>
      </c>
      <c r="AL110" s="253">
        <f t="shared" si="27"/>
        <v>1</v>
      </c>
      <c r="AM110" s="242">
        <v>1</v>
      </c>
      <c r="AN110" s="253">
        <f t="shared" si="28"/>
        <v>0</v>
      </c>
      <c r="AO110" s="253">
        <f t="shared" si="29"/>
        <v>0</v>
      </c>
      <c r="AP110" s="253" t="str">
        <f t="shared" si="30"/>
        <v>-</v>
      </c>
      <c r="AQ110" s="249" t="str">
        <f t="shared" si="31"/>
        <v>-</v>
      </c>
      <c r="AR110" s="246"/>
      <c r="AS110" s="244"/>
    </row>
    <row r="111" spans="1:45" x14ac:dyDescent="0.25">
      <c r="A111" s="99">
        <v>766141</v>
      </c>
      <c r="B111" s="100" t="s">
        <v>312</v>
      </c>
      <c r="C111" s="100" t="s">
        <v>545</v>
      </c>
      <c r="D111" s="112">
        <v>6.5999999999999979</v>
      </c>
      <c r="E111" s="101">
        <v>34.5</v>
      </c>
      <c r="F111" s="101">
        <v>69</v>
      </c>
      <c r="G111" s="267"/>
      <c r="H111" s="103"/>
      <c r="I111" s="103"/>
      <c r="J111" s="103"/>
      <c r="K111" s="103"/>
      <c r="L111" s="103">
        <v>0</v>
      </c>
      <c r="M111" s="103">
        <v>0</v>
      </c>
      <c r="N111" s="103">
        <v>0</v>
      </c>
      <c r="O111" s="103"/>
      <c r="P111" s="103"/>
      <c r="Q111" s="103"/>
      <c r="R111" s="103"/>
      <c r="S111" s="103"/>
      <c r="T111" s="260"/>
      <c r="U111" s="256">
        <v>3</v>
      </c>
      <c r="V111" s="256">
        <v>3</v>
      </c>
      <c r="W111" s="260"/>
      <c r="X111" s="242">
        <f t="shared" si="21"/>
        <v>0</v>
      </c>
      <c r="Y111" s="247">
        <f t="shared" si="22"/>
        <v>0</v>
      </c>
      <c r="Z111" s="247">
        <f t="shared" si="33"/>
        <v>0</v>
      </c>
      <c r="AA111" s="242">
        <v>1</v>
      </c>
      <c r="AB111" s="242">
        <v>0</v>
      </c>
      <c r="AC111" s="243">
        <f t="shared" si="34"/>
        <v>1</v>
      </c>
      <c r="AD111" s="247" t="str">
        <f t="shared" si="32"/>
        <v>Not Sold</v>
      </c>
      <c r="AE111" s="247">
        <v>14</v>
      </c>
      <c r="AF111" s="247" t="str">
        <f t="shared" si="23"/>
        <v>-</v>
      </c>
      <c r="AG111" s="247">
        <f t="shared" si="24"/>
        <v>0</v>
      </c>
      <c r="AH111" s="248" t="str">
        <f t="shared" si="19"/>
        <v>Not Sold</v>
      </c>
      <c r="AI111" s="249">
        <f t="shared" si="20"/>
        <v>43660</v>
      </c>
      <c r="AJ111" s="249">
        <f t="shared" si="25"/>
        <v>43660</v>
      </c>
      <c r="AK111" s="253">
        <f t="shared" si="26"/>
        <v>0</v>
      </c>
      <c r="AL111" s="253">
        <f t="shared" si="27"/>
        <v>1</v>
      </c>
      <c r="AM111" s="242">
        <v>1</v>
      </c>
      <c r="AN111" s="253">
        <f t="shared" si="28"/>
        <v>0</v>
      </c>
      <c r="AO111" s="253">
        <f t="shared" si="29"/>
        <v>0</v>
      </c>
      <c r="AP111" s="253" t="str">
        <f t="shared" si="30"/>
        <v>-</v>
      </c>
      <c r="AQ111" s="249" t="str">
        <f t="shared" si="31"/>
        <v>-</v>
      </c>
      <c r="AR111" s="246"/>
      <c r="AS111" s="244"/>
    </row>
    <row r="112" spans="1:45" x14ac:dyDescent="0.25">
      <c r="A112" s="99">
        <v>766142</v>
      </c>
      <c r="B112" s="100" t="s">
        <v>313</v>
      </c>
      <c r="C112" s="100" t="s">
        <v>546</v>
      </c>
      <c r="D112" s="112">
        <v>6.5999999999999988</v>
      </c>
      <c r="E112" s="101">
        <v>34.5</v>
      </c>
      <c r="F112" s="101">
        <v>69</v>
      </c>
      <c r="G112" s="267"/>
      <c r="H112" s="103"/>
      <c r="I112" s="103"/>
      <c r="J112" s="103"/>
      <c r="K112" s="103"/>
      <c r="L112" s="103">
        <v>0</v>
      </c>
      <c r="M112" s="103">
        <v>0</v>
      </c>
      <c r="N112" s="103">
        <v>0</v>
      </c>
      <c r="O112" s="103"/>
      <c r="P112" s="103"/>
      <c r="Q112" s="103"/>
      <c r="R112" s="103"/>
      <c r="S112" s="103"/>
      <c r="T112" s="260"/>
      <c r="U112" s="256">
        <v>3</v>
      </c>
      <c r="V112" s="256">
        <v>3</v>
      </c>
      <c r="W112" s="260"/>
      <c r="X112" s="242">
        <f t="shared" si="21"/>
        <v>0</v>
      </c>
      <c r="Y112" s="247">
        <f t="shared" si="22"/>
        <v>0</v>
      </c>
      <c r="Z112" s="247">
        <f t="shared" si="33"/>
        <v>0</v>
      </c>
      <c r="AA112" s="242">
        <v>1</v>
      </c>
      <c r="AB112" s="242">
        <v>0</v>
      </c>
      <c r="AC112" s="243">
        <f t="shared" si="34"/>
        <v>1</v>
      </c>
      <c r="AD112" s="247" t="str">
        <f t="shared" si="32"/>
        <v>Not Sold</v>
      </c>
      <c r="AE112" s="247">
        <v>14</v>
      </c>
      <c r="AF112" s="247" t="str">
        <f t="shared" si="23"/>
        <v>-</v>
      </c>
      <c r="AG112" s="247">
        <f t="shared" si="24"/>
        <v>0</v>
      </c>
      <c r="AH112" s="248" t="str">
        <f t="shared" si="19"/>
        <v>Not Sold</v>
      </c>
      <c r="AI112" s="249">
        <f t="shared" si="20"/>
        <v>43660</v>
      </c>
      <c r="AJ112" s="249">
        <f t="shared" si="25"/>
        <v>43660</v>
      </c>
      <c r="AK112" s="253">
        <f t="shared" si="26"/>
        <v>0</v>
      </c>
      <c r="AL112" s="253">
        <f t="shared" si="27"/>
        <v>1</v>
      </c>
      <c r="AM112" s="242">
        <v>1</v>
      </c>
      <c r="AN112" s="253">
        <f t="shared" si="28"/>
        <v>0</v>
      </c>
      <c r="AO112" s="253">
        <f t="shared" si="29"/>
        <v>0</v>
      </c>
      <c r="AP112" s="253" t="str">
        <f t="shared" si="30"/>
        <v>-</v>
      </c>
      <c r="AQ112" s="249" t="str">
        <f t="shared" si="31"/>
        <v>-</v>
      </c>
      <c r="AR112" s="246"/>
      <c r="AS112" s="244"/>
    </row>
    <row r="113" spans="1:45" hidden="1" x14ac:dyDescent="0.25">
      <c r="A113" s="111"/>
      <c r="B113" s="116"/>
      <c r="C113" s="116"/>
      <c r="D113" s="112"/>
      <c r="E113" s="101"/>
      <c r="F113" s="112"/>
      <c r="G113" s="261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260"/>
      <c r="U113" s="256"/>
      <c r="V113" s="256"/>
      <c r="W113" s="260"/>
      <c r="X113" s="242">
        <f t="shared" si="21"/>
        <v>0</v>
      </c>
      <c r="Y113" s="247">
        <f t="shared" si="22"/>
        <v>0</v>
      </c>
      <c r="Z113" s="247">
        <f t="shared" si="33"/>
        <v>0</v>
      </c>
      <c r="AA113" s="242">
        <v>1</v>
      </c>
      <c r="AB113" s="242">
        <v>0</v>
      </c>
      <c r="AC113" s="243">
        <f t="shared" si="34"/>
        <v>1</v>
      </c>
      <c r="AD113" s="247" t="str">
        <f t="shared" si="32"/>
        <v>Not Sold</v>
      </c>
      <c r="AE113" s="247">
        <v>14</v>
      </c>
      <c r="AF113" s="247" t="str">
        <f t="shared" si="23"/>
        <v>-</v>
      </c>
      <c r="AG113" s="247">
        <f t="shared" si="24"/>
        <v>0</v>
      </c>
      <c r="AH113" s="248" t="str">
        <f t="shared" si="19"/>
        <v>Not Sold</v>
      </c>
      <c r="AI113" s="249">
        <f t="shared" si="20"/>
        <v>43660</v>
      </c>
      <c r="AJ113" s="249">
        <f t="shared" si="25"/>
        <v>43660</v>
      </c>
      <c r="AK113" s="253">
        <f t="shared" si="26"/>
        <v>0</v>
      </c>
      <c r="AL113" s="253">
        <f t="shared" si="27"/>
        <v>1</v>
      </c>
      <c r="AM113" s="242">
        <v>1</v>
      </c>
      <c r="AN113" s="253">
        <f t="shared" si="28"/>
        <v>0</v>
      </c>
      <c r="AO113" s="253">
        <f t="shared" si="29"/>
        <v>0</v>
      </c>
      <c r="AP113" s="253" t="str">
        <f t="shared" si="30"/>
        <v>-</v>
      </c>
      <c r="AQ113" s="249" t="str">
        <f t="shared" si="31"/>
        <v>-</v>
      </c>
      <c r="AR113" s="245"/>
      <c r="AS113" s="244"/>
    </row>
    <row r="114" spans="1:45" hidden="1" x14ac:dyDescent="0.25">
      <c r="A114" s="99"/>
      <c r="B114" s="100"/>
      <c r="C114" s="100"/>
      <c r="D114" s="112"/>
      <c r="E114" s="101"/>
      <c r="F114" s="101"/>
      <c r="G114" s="267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260"/>
      <c r="U114" s="256"/>
      <c r="V114" s="256"/>
      <c r="W114" s="260"/>
      <c r="X114" s="242">
        <f t="shared" si="21"/>
        <v>0</v>
      </c>
      <c r="Y114" s="247">
        <f t="shared" si="22"/>
        <v>0</v>
      </c>
      <c r="Z114" s="247">
        <f t="shared" si="33"/>
        <v>0</v>
      </c>
      <c r="AA114" s="242">
        <v>1</v>
      </c>
      <c r="AB114" s="242">
        <v>0</v>
      </c>
      <c r="AC114" s="243">
        <f t="shared" si="34"/>
        <v>1</v>
      </c>
      <c r="AD114" s="247" t="str">
        <f t="shared" si="32"/>
        <v>Not Sold</v>
      </c>
      <c r="AE114" s="247">
        <v>14</v>
      </c>
      <c r="AF114" s="247" t="str">
        <f t="shared" si="23"/>
        <v>-</v>
      </c>
      <c r="AG114" s="247">
        <f t="shared" si="24"/>
        <v>0</v>
      </c>
      <c r="AH114" s="248" t="str">
        <f t="shared" si="19"/>
        <v>Not Sold</v>
      </c>
      <c r="AI114" s="249">
        <f t="shared" si="20"/>
        <v>43660</v>
      </c>
      <c r="AJ114" s="249">
        <f t="shared" si="25"/>
        <v>43660</v>
      </c>
      <c r="AK114" s="253">
        <f t="shared" si="26"/>
        <v>0</v>
      </c>
      <c r="AL114" s="253">
        <f t="shared" si="27"/>
        <v>1</v>
      </c>
      <c r="AM114" s="242">
        <v>1</v>
      </c>
      <c r="AN114" s="253">
        <f t="shared" si="28"/>
        <v>0</v>
      </c>
      <c r="AO114" s="253">
        <f t="shared" si="29"/>
        <v>0</v>
      </c>
      <c r="AP114" s="253" t="str">
        <f t="shared" si="30"/>
        <v>-</v>
      </c>
      <c r="AQ114" s="249" t="str">
        <f t="shared" si="31"/>
        <v>-</v>
      </c>
      <c r="AR114" s="246"/>
      <c r="AS114" s="244"/>
    </row>
    <row r="115" spans="1:45" hidden="1" x14ac:dyDescent="0.25">
      <c r="A115" s="99"/>
      <c r="B115" s="100"/>
      <c r="C115" s="100"/>
      <c r="D115" s="112"/>
      <c r="E115" s="101"/>
      <c r="F115" s="101"/>
      <c r="G115" s="267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260"/>
      <c r="U115" s="256"/>
      <c r="V115" s="256"/>
      <c r="W115" s="260"/>
      <c r="X115" s="242">
        <f t="shared" si="21"/>
        <v>0</v>
      </c>
      <c r="Y115" s="247">
        <f t="shared" si="22"/>
        <v>0</v>
      </c>
      <c r="Z115" s="247">
        <f t="shared" si="33"/>
        <v>0</v>
      </c>
      <c r="AA115" s="242">
        <v>1</v>
      </c>
      <c r="AB115" s="242">
        <v>0</v>
      </c>
      <c r="AC115" s="243">
        <f t="shared" si="34"/>
        <v>1</v>
      </c>
      <c r="AD115" s="247" t="str">
        <f t="shared" si="32"/>
        <v>Not Sold</v>
      </c>
      <c r="AE115" s="247">
        <v>14</v>
      </c>
      <c r="AF115" s="247" t="str">
        <f t="shared" si="23"/>
        <v>-</v>
      </c>
      <c r="AG115" s="247">
        <f t="shared" si="24"/>
        <v>0</v>
      </c>
      <c r="AH115" s="248" t="str">
        <f t="shared" si="19"/>
        <v>Not Sold</v>
      </c>
      <c r="AI115" s="249">
        <f t="shared" si="20"/>
        <v>43660</v>
      </c>
      <c r="AJ115" s="249">
        <f t="shared" si="25"/>
        <v>43660</v>
      </c>
      <c r="AK115" s="253">
        <f t="shared" si="26"/>
        <v>0</v>
      </c>
      <c r="AL115" s="253">
        <f t="shared" si="27"/>
        <v>1</v>
      </c>
      <c r="AM115" s="242">
        <v>1</v>
      </c>
      <c r="AN115" s="253">
        <f t="shared" si="28"/>
        <v>0</v>
      </c>
      <c r="AO115" s="253">
        <f t="shared" si="29"/>
        <v>0</v>
      </c>
      <c r="AP115" s="253" t="str">
        <f t="shared" si="30"/>
        <v>-</v>
      </c>
      <c r="AQ115" s="249" t="str">
        <f t="shared" si="31"/>
        <v>-</v>
      </c>
      <c r="AR115" s="246"/>
      <c r="AS115" s="244"/>
    </row>
    <row r="116" spans="1:45" hidden="1" x14ac:dyDescent="0.25">
      <c r="A116" s="99"/>
      <c r="B116" s="100"/>
      <c r="C116" s="100"/>
      <c r="D116" s="112"/>
      <c r="E116" s="101"/>
      <c r="F116" s="101"/>
      <c r="G116" s="267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260"/>
      <c r="U116" s="256"/>
      <c r="V116" s="256"/>
      <c r="W116" s="260"/>
      <c r="X116" s="242">
        <f t="shared" si="21"/>
        <v>0</v>
      </c>
      <c r="Y116" s="247">
        <f t="shared" si="22"/>
        <v>0</v>
      </c>
      <c r="Z116" s="247">
        <f t="shared" si="33"/>
        <v>0</v>
      </c>
      <c r="AA116" s="242">
        <v>1</v>
      </c>
      <c r="AB116" s="242">
        <v>0</v>
      </c>
      <c r="AC116" s="243">
        <f t="shared" si="34"/>
        <v>1</v>
      </c>
      <c r="AD116" s="247" t="str">
        <f t="shared" si="32"/>
        <v>Not Sold</v>
      </c>
      <c r="AE116" s="247">
        <v>14</v>
      </c>
      <c r="AF116" s="247" t="str">
        <f t="shared" si="23"/>
        <v>-</v>
      </c>
      <c r="AG116" s="247">
        <f t="shared" si="24"/>
        <v>0</v>
      </c>
      <c r="AH116" s="248" t="str">
        <f t="shared" si="19"/>
        <v>Not Sold</v>
      </c>
      <c r="AI116" s="249">
        <f t="shared" si="20"/>
        <v>43660</v>
      </c>
      <c r="AJ116" s="249">
        <f t="shared" si="25"/>
        <v>43660</v>
      </c>
      <c r="AK116" s="253">
        <f t="shared" si="26"/>
        <v>0</v>
      </c>
      <c r="AL116" s="253">
        <f t="shared" si="27"/>
        <v>1</v>
      </c>
      <c r="AM116" s="242">
        <v>1</v>
      </c>
      <c r="AN116" s="253">
        <f t="shared" si="28"/>
        <v>0</v>
      </c>
      <c r="AO116" s="253">
        <f t="shared" si="29"/>
        <v>0</v>
      </c>
      <c r="AP116" s="253" t="str">
        <f t="shared" si="30"/>
        <v>-</v>
      </c>
      <c r="AQ116" s="249" t="str">
        <f t="shared" si="31"/>
        <v>-</v>
      </c>
      <c r="AR116" s="246"/>
      <c r="AS116" s="244"/>
    </row>
    <row r="117" spans="1:45" hidden="1" x14ac:dyDescent="0.25">
      <c r="A117" s="99"/>
      <c r="B117" s="100"/>
      <c r="C117" s="100"/>
      <c r="D117" s="112"/>
      <c r="E117" s="101"/>
      <c r="F117" s="101"/>
      <c r="G117" s="267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260"/>
      <c r="U117" s="256"/>
      <c r="V117" s="256"/>
      <c r="W117" s="260"/>
      <c r="X117" s="242">
        <f t="shared" si="21"/>
        <v>0</v>
      </c>
      <c r="Y117" s="247">
        <f t="shared" si="22"/>
        <v>0</v>
      </c>
      <c r="Z117" s="247">
        <f t="shared" si="33"/>
        <v>0</v>
      </c>
      <c r="AA117" s="242">
        <v>1</v>
      </c>
      <c r="AB117" s="242">
        <v>0</v>
      </c>
      <c r="AC117" s="243">
        <f t="shared" si="34"/>
        <v>1</v>
      </c>
      <c r="AD117" s="247" t="str">
        <f t="shared" si="32"/>
        <v>Not Sold</v>
      </c>
      <c r="AE117" s="247">
        <v>14</v>
      </c>
      <c r="AF117" s="247" t="str">
        <f t="shared" si="23"/>
        <v>-</v>
      </c>
      <c r="AG117" s="247">
        <f t="shared" si="24"/>
        <v>0</v>
      </c>
      <c r="AH117" s="248" t="str">
        <f t="shared" si="19"/>
        <v>Not Sold</v>
      </c>
      <c r="AI117" s="249">
        <f t="shared" si="20"/>
        <v>43660</v>
      </c>
      <c r="AJ117" s="249">
        <f t="shared" si="25"/>
        <v>43660</v>
      </c>
      <c r="AK117" s="253">
        <f t="shared" si="26"/>
        <v>0</v>
      </c>
      <c r="AL117" s="253">
        <f t="shared" si="27"/>
        <v>1</v>
      </c>
      <c r="AM117" s="242">
        <v>1</v>
      </c>
      <c r="AN117" s="253">
        <f t="shared" si="28"/>
        <v>0</v>
      </c>
      <c r="AO117" s="253">
        <f t="shared" si="29"/>
        <v>0</v>
      </c>
      <c r="AP117" s="253" t="str">
        <f t="shared" si="30"/>
        <v>-</v>
      </c>
      <c r="AQ117" s="249" t="str">
        <f t="shared" si="31"/>
        <v>-</v>
      </c>
      <c r="AR117" s="246"/>
      <c r="AS117" s="244"/>
    </row>
    <row r="118" spans="1:45" hidden="1" x14ac:dyDescent="0.25">
      <c r="A118" s="99"/>
      <c r="B118" s="100"/>
      <c r="C118" s="100"/>
      <c r="D118" s="112"/>
      <c r="E118" s="101"/>
      <c r="F118" s="101"/>
      <c r="G118" s="267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260"/>
      <c r="U118" s="256"/>
      <c r="V118" s="256"/>
      <c r="W118" s="260"/>
      <c r="X118" s="242">
        <f t="shared" si="21"/>
        <v>0</v>
      </c>
      <c r="Y118" s="247">
        <f t="shared" si="22"/>
        <v>0</v>
      </c>
      <c r="Z118" s="247">
        <f t="shared" si="33"/>
        <v>0</v>
      </c>
      <c r="AA118" s="242">
        <v>1</v>
      </c>
      <c r="AB118" s="242">
        <v>0</v>
      </c>
      <c r="AC118" s="243">
        <f t="shared" si="34"/>
        <v>1</v>
      </c>
      <c r="AD118" s="247" t="str">
        <f t="shared" si="32"/>
        <v>Not Sold</v>
      </c>
      <c r="AE118" s="247">
        <v>14</v>
      </c>
      <c r="AF118" s="247" t="str">
        <f t="shared" si="23"/>
        <v>-</v>
      </c>
      <c r="AG118" s="247">
        <f t="shared" si="24"/>
        <v>0</v>
      </c>
      <c r="AH118" s="248" t="str">
        <f t="shared" si="19"/>
        <v>Not Sold</v>
      </c>
      <c r="AI118" s="249">
        <f t="shared" si="20"/>
        <v>43660</v>
      </c>
      <c r="AJ118" s="249">
        <f t="shared" si="25"/>
        <v>43660</v>
      </c>
      <c r="AK118" s="253">
        <f t="shared" si="26"/>
        <v>0</v>
      </c>
      <c r="AL118" s="253">
        <f t="shared" si="27"/>
        <v>1</v>
      </c>
      <c r="AM118" s="242">
        <v>1</v>
      </c>
      <c r="AN118" s="253">
        <f t="shared" si="28"/>
        <v>0</v>
      </c>
      <c r="AO118" s="253">
        <f t="shared" si="29"/>
        <v>0</v>
      </c>
      <c r="AP118" s="253" t="str">
        <f t="shared" si="30"/>
        <v>-</v>
      </c>
      <c r="AQ118" s="249" t="str">
        <f t="shared" si="31"/>
        <v>-</v>
      </c>
      <c r="AR118" s="246"/>
      <c r="AS118" s="244"/>
    </row>
    <row r="119" spans="1:45" hidden="1" x14ac:dyDescent="0.25">
      <c r="A119" s="111"/>
      <c r="B119" s="116"/>
      <c r="C119" s="116"/>
      <c r="D119" s="112"/>
      <c r="E119" s="101"/>
      <c r="F119" s="112"/>
      <c r="G119" s="261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260"/>
      <c r="U119" s="256"/>
      <c r="V119" s="256"/>
      <c r="W119" s="260"/>
      <c r="X119" s="242">
        <f t="shared" si="21"/>
        <v>0</v>
      </c>
      <c r="Y119" s="247">
        <f t="shared" si="22"/>
        <v>0</v>
      </c>
      <c r="Z119" s="247">
        <f t="shared" si="33"/>
        <v>0</v>
      </c>
      <c r="AA119" s="242">
        <v>1</v>
      </c>
      <c r="AB119" s="242">
        <v>0</v>
      </c>
      <c r="AC119" s="243">
        <f t="shared" si="34"/>
        <v>1</v>
      </c>
      <c r="AD119" s="247" t="str">
        <f t="shared" si="32"/>
        <v>Not Sold</v>
      </c>
      <c r="AE119" s="247">
        <v>14</v>
      </c>
      <c r="AF119" s="247" t="str">
        <f t="shared" si="23"/>
        <v>-</v>
      </c>
      <c r="AG119" s="247">
        <f t="shared" si="24"/>
        <v>0</v>
      </c>
      <c r="AH119" s="248" t="str">
        <f t="shared" si="19"/>
        <v>Not Sold</v>
      </c>
      <c r="AI119" s="249">
        <f t="shared" si="20"/>
        <v>43660</v>
      </c>
      <c r="AJ119" s="249">
        <f t="shared" si="25"/>
        <v>43660</v>
      </c>
      <c r="AK119" s="253">
        <f t="shared" si="26"/>
        <v>0</v>
      </c>
      <c r="AL119" s="253">
        <f t="shared" si="27"/>
        <v>1</v>
      </c>
      <c r="AM119" s="242">
        <v>1</v>
      </c>
      <c r="AN119" s="253">
        <f t="shared" si="28"/>
        <v>0</v>
      </c>
      <c r="AO119" s="253">
        <f t="shared" si="29"/>
        <v>0</v>
      </c>
      <c r="AP119" s="253" t="str">
        <f t="shared" si="30"/>
        <v>-</v>
      </c>
      <c r="AQ119" s="249" t="str">
        <f t="shared" si="31"/>
        <v>-</v>
      </c>
      <c r="AR119" s="245"/>
      <c r="AS119" s="244"/>
    </row>
    <row r="120" spans="1:45" hidden="1" x14ac:dyDescent="0.25">
      <c r="A120" s="111"/>
      <c r="B120" s="100"/>
      <c r="C120" s="100"/>
      <c r="D120" s="112"/>
      <c r="E120" s="101"/>
      <c r="F120" s="112"/>
      <c r="G120" s="261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260"/>
      <c r="U120" s="256"/>
      <c r="V120" s="256"/>
      <c r="W120" s="260"/>
      <c r="X120" s="242">
        <f t="shared" si="21"/>
        <v>0</v>
      </c>
      <c r="Y120" s="247">
        <f t="shared" si="22"/>
        <v>0</v>
      </c>
      <c r="Z120" s="247">
        <f t="shared" si="33"/>
        <v>0</v>
      </c>
      <c r="AA120" s="242">
        <v>1</v>
      </c>
      <c r="AB120" s="242">
        <v>1</v>
      </c>
      <c r="AC120" s="243">
        <f t="shared" si="34"/>
        <v>2</v>
      </c>
      <c r="AD120" s="247" t="str">
        <f t="shared" si="32"/>
        <v>Not Sold</v>
      </c>
      <c r="AE120" s="247">
        <v>14</v>
      </c>
      <c r="AF120" s="247" t="str">
        <f t="shared" si="23"/>
        <v>-</v>
      </c>
      <c r="AG120" s="247">
        <f t="shared" si="24"/>
        <v>0</v>
      </c>
      <c r="AH120" s="248" t="str">
        <f t="shared" si="19"/>
        <v>Not Sold</v>
      </c>
      <c r="AI120" s="249">
        <f t="shared" si="20"/>
        <v>43660</v>
      </c>
      <c r="AJ120" s="249">
        <f t="shared" si="25"/>
        <v>43660</v>
      </c>
      <c r="AK120" s="253">
        <f t="shared" si="26"/>
        <v>0</v>
      </c>
      <c r="AL120" s="253">
        <f t="shared" si="27"/>
        <v>2</v>
      </c>
      <c r="AM120" s="242">
        <v>1</v>
      </c>
      <c r="AN120" s="253">
        <f t="shared" si="28"/>
        <v>0</v>
      </c>
      <c r="AO120" s="253">
        <f t="shared" si="29"/>
        <v>0</v>
      </c>
      <c r="AP120" s="253" t="str">
        <f t="shared" si="30"/>
        <v>-</v>
      </c>
      <c r="AQ120" s="249" t="str">
        <f t="shared" si="31"/>
        <v>-</v>
      </c>
      <c r="AR120" s="245"/>
      <c r="AS120" s="244"/>
    </row>
    <row r="121" spans="1:45" hidden="1" x14ac:dyDescent="0.25">
      <c r="A121" s="111"/>
      <c r="B121" s="116"/>
      <c r="C121" s="116"/>
      <c r="D121" s="112"/>
      <c r="E121" s="101"/>
      <c r="F121" s="112"/>
      <c r="G121" s="261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260"/>
      <c r="U121" s="256"/>
      <c r="V121" s="256"/>
      <c r="W121" s="260"/>
      <c r="X121" s="242">
        <f t="shared" si="21"/>
        <v>0</v>
      </c>
      <c r="Y121" s="247">
        <f t="shared" si="22"/>
        <v>0</v>
      </c>
      <c r="Z121" s="247">
        <f t="shared" si="33"/>
        <v>0</v>
      </c>
      <c r="AA121" s="242">
        <v>1</v>
      </c>
      <c r="AB121" s="242">
        <v>3</v>
      </c>
      <c r="AC121" s="243">
        <f t="shared" si="34"/>
        <v>4</v>
      </c>
      <c r="AD121" s="247" t="str">
        <f t="shared" si="32"/>
        <v>Not Sold</v>
      </c>
      <c r="AE121" s="247">
        <v>14</v>
      </c>
      <c r="AF121" s="247" t="str">
        <f t="shared" si="23"/>
        <v>-</v>
      </c>
      <c r="AG121" s="247">
        <f t="shared" si="24"/>
        <v>0</v>
      </c>
      <c r="AH121" s="248" t="str">
        <f t="shared" si="19"/>
        <v>Not Sold</v>
      </c>
      <c r="AI121" s="249">
        <f t="shared" si="20"/>
        <v>43660</v>
      </c>
      <c r="AJ121" s="249">
        <f t="shared" si="25"/>
        <v>43660</v>
      </c>
      <c r="AK121" s="253">
        <f t="shared" si="26"/>
        <v>0</v>
      </c>
      <c r="AL121" s="253">
        <f t="shared" si="27"/>
        <v>4</v>
      </c>
      <c r="AM121" s="242">
        <v>1</v>
      </c>
      <c r="AN121" s="253">
        <f t="shared" si="28"/>
        <v>0</v>
      </c>
      <c r="AO121" s="253">
        <f t="shared" si="29"/>
        <v>0</v>
      </c>
      <c r="AP121" s="253" t="str">
        <f t="shared" si="30"/>
        <v>-</v>
      </c>
      <c r="AQ121" s="249" t="str">
        <f t="shared" si="31"/>
        <v>-</v>
      </c>
      <c r="AR121" s="245"/>
      <c r="AS121" s="244"/>
    </row>
    <row r="122" spans="1:45" hidden="1" x14ac:dyDescent="0.25">
      <c r="A122" s="111"/>
      <c r="B122" s="100"/>
      <c r="C122" s="100"/>
      <c r="D122" s="112"/>
      <c r="E122" s="101"/>
      <c r="F122" s="112"/>
      <c r="G122" s="261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260"/>
      <c r="U122" s="256"/>
      <c r="V122" s="256"/>
      <c r="W122" s="260"/>
      <c r="X122" s="242">
        <f t="shared" si="21"/>
        <v>0</v>
      </c>
      <c r="Y122" s="247">
        <f t="shared" si="22"/>
        <v>0</v>
      </c>
      <c r="Z122" s="247">
        <f t="shared" si="33"/>
        <v>0</v>
      </c>
      <c r="AA122" s="242">
        <v>1</v>
      </c>
      <c r="AB122" s="242">
        <v>2</v>
      </c>
      <c r="AC122" s="243">
        <f t="shared" si="34"/>
        <v>3</v>
      </c>
      <c r="AD122" s="247" t="str">
        <f t="shared" si="32"/>
        <v>Not Sold</v>
      </c>
      <c r="AE122" s="247">
        <v>14</v>
      </c>
      <c r="AF122" s="247" t="str">
        <f t="shared" si="23"/>
        <v>-</v>
      </c>
      <c r="AG122" s="247">
        <f t="shared" si="24"/>
        <v>0</v>
      </c>
      <c r="AH122" s="248" t="str">
        <f t="shared" si="19"/>
        <v>Not Sold</v>
      </c>
      <c r="AI122" s="249">
        <f t="shared" si="20"/>
        <v>43660</v>
      </c>
      <c r="AJ122" s="249">
        <f t="shared" si="25"/>
        <v>43660</v>
      </c>
      <c r="AK122" s="253">
        <f t="shared" si="26"/>
        <v>0</v>
      </c>
      <c r="AL122" s="253">
        <f t="shared" si="27"/>
        <v>3</v>
      </c>
      <c r="AM122" s="242">
        <v>1</v>
      </c>
      <c r="AN122" s="253">
        <f t="shared" si="28"/>
        <v>0</v>
      </c>
      <c r="AO122" s="253">
        <f t="shared" si="29"/>
        <v>0</v>
      </c>
      <c r="AP122" s="253" t="str">
        <f t="shared" si="30"/>
        <v>-</v>
      </c>
      <c r="AQ122" s="249" t="str">
        <f t="shared" si="31"/>
        <v>-</v>
      </c>
      <c r="AR122" s="245"/>
      <c r="AS122" s="244"/>
    </row>
    <row r="123" spans="1:45" hidden="1" x14ac:dyDescent="0.25">
      <c r="A123" s="111"/>
      <c r="B123" s="100"/>
      <c r="C123" s="100"/>
      <c r="D123" s="112"/>
      <c r="E123" s="101"/>
      <c r="F123" s="112"/>
      <c r="G123" s="261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260"/>
      <c r="U123" s="256"/>
      <c r="V123" s="256"/>
      <c r="W123" s="260"/>
      <c r="X123" s="242">
        <f t="shared" si="21"/>
        <v>0</v>
      </c>
      <c r="Y123" s="247">
        <f t="shared" si="22"/>
        <v>0</v>
      </c>
      <c r="Z123" s="247">
        <f t="shared" si="33"/>
        <v>0</v>
      </c>
      <c r="AA123" s="242">
        <v>1</v>
      </c>
      <c r="AB123" s="242">
        <v>2</v>
      </c>
      <c r="AC123" s="243">
        <f t="shared" si="34"/>
        <v>3</v>
      </c>
      <c r="AD123" s="247" t="str">
        <f t="shared" si="32"/>
        <v>Not Sold</v>
      </c>
      <c r="AE123" s="247">
        <v>14</v>
      </c>
      <c r="AF123" s="247" t="str">
        <f t="shared" si="23"/>
        <v>-</v>
      </c>
      <c r="AG123" s="247">
        <f t="shared" si="24"/>
        <v>0</v>
      </c>
      <c r="AH123" s="248" t="str">
        <f t="shared" si="19"/>
        <v>Not Sold</v>
      </c>
      <c r="AI123" s="249">
        <f t="shared" si="20"/>
        <v>43660</v>
      </c>
      <c r="AJ123" s="249">
        <f t="shared" si="25"/>
        <v>43660</v>
      </c>
      <c r="AK123" s="253">
        <f t="shared" si="26"/>
        <v>0</v>
      </c>
      <c r="AL123" s="253">
        <f t="shared" si="27"/>
        <v>3</v>
      </c>
      <c r="AM123" s="242">
        <v>1</v>
      </c>
      <c r="AN123" s="253">
        <f t="shared" si="28"/>
        <v>0</v>
      </c>
      <c r="AO123" s="253">
        <f t="shared" si="29"/>
        <v>0</v>
      </c>
      <c r="AP123" s="253" t="str">
        <f t="shared" si="30"/>
        <v>-</v>
      </c>
      <c r="AQ123" s="249" t="str">
        <f t="shared" si="31"/>
        <v>-</v>
      </c>
      <c r="AR123" s="245"/>
      <c r="AS123" s="244"/>
    </row>
    <row r="124" spans="1:45" hidden="1" x14ac:dyDescent="0.25">
      <c r="A124" s="111"/>
      <c r="B124" s="100"/>
      <c r="C124" s="100"/>
      <c r="D124" s="112"/>
      <c r="E124" s="101"/>
      <c r="F124" s="112"/>
      <c r="G124" s="261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260"/>
      <c r="U124" s="256"/>
      <c r="V124" s="256"/>
      <c r="W124" s="260"/>
      <c r="X124" s="242">
        <f t="shared" si="21"/>
        <v>0</v>
      </c>
      <c r="Y124" s="247">
        <f t="shared" si="22"/>
        <v>0</v>
      </c>
      <c r="Z124" s="247">
        <f t="shared" si="33"/>
        <v>0</v>
      </c>
      <c r="AA124" s="242">
        <v>1</v>
      </c>
      <c r="AB124" s="242">
        <v>1</v>
      </c>
      <c r="AC124" s="243">
        <f t="shared" si="34"/>
        <v>2</v>
      </c>
      <c r="AD124" s="247" t="str">
        <f t="shared" si="32"/>
        <v>Not Sold</v>
      </c>
      <c r="AE124" s="247">
        <v>14</v>
      </c>
      <c r="AF124" s="247" t="str">
        <f t="shared" si="23"/>
        <v>-</v>
      </c>
      <c r="AG124" s="247">
        <f t="shared" si="24"/>
        <v>0</v>
      </c>
      <c r="AH124" s="248" t="str">
        <f t="shared" si="19"/>
        <v>Not Sold</v>
      </c>
      <c r="AI124" s="249">
        <f t="shared" si="20"/>
        <v>43660</v>
      </c>
      <c r="AJ124" s="249">
        <f t="shared" si="25"/>
        <v>43660</v>
      </c>
      <c r="AK124" s="253">
        <f t="shared" si="26"/>
        <v>0</v>
      </c>
      <c r="AL124" s="253">
        <f t="shared" si="27"/>
        <v>2</v>
      </c>
      <c r="AM124" s="242">
        <v>1</v>
      </c>
      <c r="AN124" s="253">
        <f t="shared" si="28"/>
        <v>0</v>
      </c>
      <c r="AO124" s="253">
        <f t="shared" si="29"/>
        <v>0</v>
      </c>
      <c r="AP124" s="253" t="str">
        <f t="shared" si="30"/>
        <v>-</v>
      </c>
      <c r="AQ124" s="249" t="str">
        <f t="shared" si="31"/>
        <v>-</v>
      </c>
      <c r="AR124" s="245"/>
      <c r="AS124" s="244"/>
    </row>
    <row r="125" spans="1:45" hidden="1" x14ac:dyDescent="0.25">
      <c r="A125" s="111"/>
      <c r="B125" s="116"/>
      <c r="C125" s="116"/>
      <c r="D125" s="112"/>
      <c r="E125" s="101"/>
      <c r="F125" s="112"/>
      <c r="G125" s="261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260"/>
      <c r="U125" s="256"/>
      <c r="V125" s="256"/>
      <c r="W125" s="260"/>
      <c r="X125" s="242">
        <f t="shared" si="21"/>
        <v>0</v>
      </c>
      <c r="Y125" s="247">
        <f t="shared" si="22"/>
        <v>0</v>
      </c>
      <c r="Z125" s="247">
        <f t="shared" si="33"/>
        <v>0</v>
      </c>
      <c r="AA125" s="242">
        <v>1</v>
      </c>
      <c r="AB125" s="242">
        <v>0</v>
      </c>
      <c r="AC125" s="243">
        <f t="shared" si="34"/>
        <v>1</v>
      </c>
      <c r="AD125" s="247" t="str">
        <f t="shared" si="32"/>
        <v>Not Sold</v>
      </c>
      <c r="AE125" s="247">
        <v>14</v>
      </c>
      <c r="AF125" s="247" t="str">
        <f t="shared" si="23"/>
        <v>-</v>
      </c>
      <c r="AG125" s="247">
        <f t="shared" si="24"/>
        <v>0</v>
      </c>
      <c r="AH125" s="248" t="str">
        <f t="shared" si="19"/>
        <v>Not Sold</v>
      </c>
      <c r="AI125" s="249">
        <f t="shared" si="20"/>
        <v>43660</v>
      </c>
      <c r="AJ125" s="249">
        <f t="shared" si="25"/>
        <v>43660</v>
      </c>
      <c r="AK125" s="253">
        <f t="shared" si="26"/>
        <v>0</v>
      </c>
      <c r="AL125" s="253">
        <f t="shared" si="27"/>
        <v>1</v>
      </c>
      <c r="AM125" s="242">
        <v>1</v>
      </c>
      <c r="AN125" s="253">
        <f t="shared" si="28"/>
        <v>0</v>
      </c>
      <c r="AO125" s="253">
        <f t="shared" si="29"/>
        <v>0</v>
      </c>
      <c r="AP125" s="253" t="str">
        <f t="shared" si="30"/>
        <v>-</v>
      </c>
      <c r="AQ125" s="249" t="str">
        <f t="shared" si="31"/>
        <v>-</v>
      </c>
      <c r="AR125" s="245"/>
      <c r="AS125" s="244"/>
    </row>
    <row r="126" spans="1:45" hidden="1" x14ac:dyDescent="0.25">
      <c r="A126" s="111"/>
      <c r="B126" s="100"/>
      <c r="C126" s="100"/>
      <c r="D126" s="112"/>
      <c r="E126" s="101"/>
      <c r="F126" s="112"/>
      <c r="G126" s="261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260"/>
      <c r="U126" s="256"/>
      <c r="V126" s="256"/>
      <c r="W126" s="260"/>
      <c r="X126" s="242">
        <f t="shared" si="21"/>
        <v>0</v>
      </c>
      <c r="Y126" s="247">
        <f t="shared" si="22"/>
        <v>0</v>
      </c>
      <c r="Z126" s="247">
        <f t="shared" si="33"/>
        <v>0</v>
      </c>
      <c r="AA126" s="242">
        <v>1</v>
      </c>
      <c r="AB126" s="242">
        <v>0</v>
      </c>
      <c r="AC126" s="243">
        <f t="shared" si="34"/>
        <v>1</v>
      </c>
      <c r="AD126" s="247" t="str">
        <f t="shared" si="32"/>
        <v>Not Sold</v>
      </c>
      <c r="AE126" s="247">
        <v>14</v>
      </c>
      <c r="AF126" s="247" t="str">
        <f t="shared" si="23"/>
        <v>-</v>
      </c>
      <c r="AG126" s="247">
        <f t="shared" si="24"/>
        <v>0</v>
      </c>
      <c r="AH126" s="248" t="str">
        <f t="shared" si="19"/>
        <v>Not Sold</v>
      </c>
      <c r="AI126" s="249">
        <f t="shared" si="20"/>
        <v>43660</v>
      </c>
      <c r="AJ126" s="249">
        <f t="shared" si="25"/>
        <v>43660</v>
      </c>
      <c r="AK126" s="253">
        <f t="shared" si="26"/>
        <v>0</v>
      </c>
      <c r="AL126" s="253">
        <f t="shared" si="27"/>
        <v>1</v>
      </c>
      <c r="AM126" s="242">
        <v>1</v>
      </c>
      <c r="AN126" s="253">
        <f t="shared" si="28"/>
        <v>0</v>
      </c>
      <c r="AO126" s="253">
        <f t="shared" si="29"/>
        <v>0</v>
      </c>
      <c r="AP126" s="253" t="str">
        <f t="shared" si="30"/>
        <v>-</v>
      </c>
      <c r="AQ126" s="249" t="str">
        <f t="shared" si="31"/>
        <v>-</v>
      </c>
      <c r="AR126" s="245"/>
      <c r="AS126" s="244"/>
    </row>
    <row r="127" spans="1:45" hidden="1" x14ac:dyDescent="0.25">
      <c r="A127" s="111"/>
      <c r="B127" s="116"/>
      <c r="C127" s="116"/>
      <c r="D127" s="112"/>
      <c r="E127" s="101"/>
      <c r="F127" s="112"/>
      <c r="G127" s="261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260"/>
      <c r="U127" s="256"/>
      <c r="V127" s="256"/>
      <c r="W127" s="260"/>
      <c r="X127" s="242">
        <f t="shared" si="21"/>
        <v>0</v>
      </c>
      <c r="Y127" s="247">
        <f t="shared" si="22"/>
        <v>0</v>
      </c>
      <c r="Z127" s="247">
        <f t="shared" si="33"/>
        <v>0</v>
      </c>
      <c r="AA127" s="242">
        <v>1</v>
      </c>
      <c r="AB127" s="242">
        <v>0</v>
      </c>
      <c r="AC127" s="243">
        <f t="shared" si="34"/>
        <v>1</v>
      </c>
      <c r="AD127" s="247" t="str">
        <f t="shared" si="32"/>
        <v>Not Sold</v>
      </c>
      <c r="AE127" s="247">
        <v>14</v>
      </c>
      <c r="AF127" s="247" t="str">
        <f t="shared" si="23"/>
        <v>-</v>
      </c>
      <c r="AG127" s="247">
        <f t="shared" si="24"/>
        <v>0</v>
      </c>
      <c r="AH127" s="248" t="str">
        <f t="shared" si="19"/>
        <v>Not Sold</v>
      </c>
      <c r="AI127" s="249">
        <f t="shared" si="20"/>
        <v>43660</v>
      </c>
      <c r="AJ127" s="249">
        <f t="shared" si="25"/>
        <v>43660</v>
      </c>
      <c r="AK127" s="253">
        <f t="shared" si="26"/>
        <v>0</v>
      </c>
      <c r="AL127" s="253">
        <f t="shared" si="27"/>
        <v>1</v>
      </c>
      <c r="AM127" s="242">
        <v>1</v>
      </c>
      <c r="AN127" s="253">
        <f t="shared" si="28"/>
        <v>0</v>
      </c>
      <c r="AO127" s="253">
        <f t="shared" si="29"/>
        <v>0</v>
      </c>
      <c r="AP127" s="253" t="str">
        <f t="shared" si="30"/>
        <v>-</v>
      </c>
      <c r="AQ127" s="249" t="str">
        <f t="shared" si="31"/>
        <v>-</v>
      </c>
      <c r="AR127" s="245"/>
      <c r="AS127" s="244"/>
    </row>
    <row r="128" spans="1:45" hidden="1" x14ac:dyDescent="0.25">
      <c r="A128" s="111"/>
      <c r="B128" s="100"/>
      <c r="C128" s="100"/>
      <c r="D128" s="112"/>
      <c r="E128" s="101"/>
      <c r="F128" s="112"/>
      <c r="G128" s="261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260"/>
      <c r="U128" s="256"/>
      <c r="V128" s="256"/>
      <c r="W128" s="260"/>
      <c r="X128" s="242">
        <f t="shared" si="21"/>
        <v>0</v>
      </c>
      <c r="Y128" s="247">
        <f t="shared" si="22"/>
        <v>0</v>
      </c>
      <c r="Z128" s="247">
        <f t="shared" si="33"/>
        <v>0</v>
      </c>
      <c r="AA128" s="242">
        <v>1</v>
      </c>
      <c r="AB128" s="242">
        <v>0</v>
      </c>
      <c r="AC128" s="243">
        <f t="shared" si="34"/>
        <v>1</v>
      </c>
      <c r="AD128" s="247" t="str">
        <f t="shared" si="32"/>
        <v>Not Sold</v>
      </c>
      <c r="AE128" s="247">
        <v>14</v>
      </c>
      <c r="AF128" s="247" t="str">
        <f t="shared" si="23"/>
        <v>-</v>
      </c>
      <c r="AG128" s="247">
        <f t="shared" si="24"/>
        <v>0</v>
      </c>
      <c r="AH128" s="248" t="str">
        <f t="shared" si="19"/>
        <v>Not Sold</v>
      </c>
      <c r="AI128" s="249">
        <f t="shared" si="20"/>
        <v>43660</v>
      </c>
      <c r="AJ128" s="249">
        <f t="shared" si="25"/>
        <v>43660</v>
      </c>
      <c r="AK128" s="253">
        <f t="shared" si="26"/>
        <v>0</v>
      </c>
      <c r="AL128" s="253">
        <f t="shared" si="27"/>
        <v>1</v>
      </c>
      <c r="AM128" s="242">
        <v>1</v>
      </c>
      <c r="AN128" s="253">
        <f t="shared" si="28"/>
        <v>0</v>
      </c>
      <c r="AO128" s="253">
        <f t="shared" si="29"/>
        <v>0</v>
      </c>
      <c r="AP128" s="253" t="str">
        <f t="shared" si="30"/>
        <v>-</v>
      </c>
      <c r="AQ128" s="249" t="str">
        <f t="shared" si="31"/>
        <v>-</v>
      </c>
      <c r="AR128" s="245"/>
      <c r="AS128" s="244"/>
    </row>
    <row r="129" spans="1:45" hidden="1" x14ac:dyDescent="0.25">
      <c r="A129" s="111"/>
      <c r="B129" s="100"/>
      <c r="C129" s="100"/>
      <c r="D129" s="112"/>
      <c r="E129" s="101"/>
      <c r="F129" s="112"/>
      <c r="G129" s="261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260"/>
      <c r="U129" s="256"/>
      <c r="V129" s="256"/>
      <c r="W129" s="260"/>
      <c r="X129" s="242">
        <f t="shared" si="21"/>
        <v>0</v>
      </c>
      <c r="Y129" s="247">
        <f t="shared" si="22"/>
        <v>0</v>
      </c>
      <c r="Z129" s="247">
        <f t="shared" si="33"/>
        <v>0</v>
      </c>
      <c r="AA129" s="242">
        <v>1</v>
      </c>
      <c r="AB129" s="242">
        <v>0</v>
      </c>
      <c r="AC129" s="243">
        <f t="shared" si="34"/>
        <v>1</v>
      </c>
      <c r="AD129" s="247" t="str">
        <f t="shared" si="32"/>
        <v>Not Sold</v>
      </c>
      <c r="AE129" s="247">
        <v>14</v>
      </c>
      <c r="AF129" s="247" t="str">
        <f t="shared" si="23"/>
        <v>-</v>
      </c>
      <c r="AG129" s="247">
        <f t="shared" si="24"/>
        <v>0</v>
      </c>
      <c r="AH129" s="248" t="str">
        <f t="shared" si="19"/>
        <v>Not Sold</v>
      </c>
      <c r="AI129" s="249">
        <f t="shared" si="20"/>
        <v>43660</v>
      </c>
      <c r="AJ129" s="249">
        <f t="shared" si="25"/>
        <v>43660</v>
      </c>
      <c r="AK129" s="253">
        <f t="shared" si="26"/>
        <v>0</v>
      </c>
      <c r="AL129" s="253">
        <f t="shared" si="27"/>
        <v>1</v>
      </c>
      <c r="AM129" s="242">
        <v>1</v>
      </c>
      <c r="AN129" s="253">
        <f t="shared" si="28"/>
        <v>0</v>
      </c>
      <c r="AO129" s="253">
        <f t="shared" si="29"/>
        <v>0</v>
      </c>
      <c r="AP129" s="253" t="str">
        <f t="shared" si="30"/>
        <v>-</v>
      </c>
      <c r="AQ129" s="249" t="str">
        <f t="shared" si="31"/>
        <v>-</v>
      </c>
      <c r="AR129" s="245"/>
      <c r="AS129" s="244"/>
    </row>
    <row r="130" spans="1:45" hidden="1" x14ac:dyDescent="0.25">
      <c r="A130" s="111"/>
      <c r="B130" s="100"/>
      <c r="C130" s="100"/>
      <c r="D130" s="112"/>
      <c r="E130" s="101"/>
      <c r="F130" s="112"/>
      <c r="G130" s="261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260"/>
      <c r="U130" s="256"/>
      <c r="V130" s="256"/>
      <c r="W130" s="260"/>
      <c r="X130" s="242">
        <f t="shared" si="21"/>
        <v>0</v>
      </c>
      <c r="Y130" s="247">
        <f t="shared" si="22"/>
        <v>0</v>
      </c>
      <c r="Z130" s="247">
        <f t="shared" si="33"/>
        <v>0</v>
      </c>
      <c r="AA130" s="242">
        <v>1</v>
      </c>
      <c r="AB130" s="242">
        <v>0</v>
      </c>
      <c r="AC130" s="243">
        <f t="shared" si="34"/>
        <v>1</v>
      </c>
      <c r="AD130" s="247" t="str">
        <f t="shared" si="32"/>
        <v>Not Sold</v>
      </c>
      <c r="AE130" s="247">
        <v>14</v>
      </c>
      <c r="AF130" s="247" t="str">
        <f t="shared" si="23"/>
        <v>-</v>
      </c>
      <c r="AG130" s="247">
        <f t="shared" si="24"/>
        <v>0</v>
      </c>
      <c r="AH130" s="248" t="str">
        <f t="shared" si="19"/>
        <v>Not Sold</v>
      </c>
      <c r="AI130" s="249">
        <f t="shared" si="20"/>
        <v>43660</v>
      </c>
      <c r="AJ130" s="249">
        <f t="shared" si="25"/>
        <v>43660</v>
      </c>
      <c r="AK130" s="253">
        <f t="shared" si="26"/>
        <v>0</v>
      </c>
      <c r="AL130" s="253">
        <f t="shared" si="27"/>
        <v>1</v>
      </c>
      <c r="AM130" s="242">
        <v>1</v>
      </c>
      <c r="AN130" s="253">
        <f t="shared" si="28"/>
        <v>0</v>
      </c>
      <c r="AO130" s="253">
        <f t="shared" si="29"/>
        <v>0</v>
      </c>
      <c r="AP130" s="253" t="str">
        <f t="shared" si="30"/>
        <v>-</v>
      </c>
      <c r="AQ130" s="249" t="str">
        <f t="shared" si="31"/>
        <v>-</v>
      </c>
      <c r="AR130" s="245"/>
      <c r="AS130" s="244"/>
    </row>
    <row r="131" spans="1:45" hidden="1" x14ac:dyDescent="0.25">
      <c r="A131" s="111"/>
      <c r="B131" s="100"/>
      <c r="C131" s="100"/>
      <c r="D131" s="112"/>
      <c r="E131" s="101"/>
      <c r="F131" s="112"/>
      <c r="G131" s="261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260"/>
      <c r="U131" s="256"/>
      <c r="V131" s="256"/>
      <c r="W131" s="260"/>
      <c r="X131" s="242">
        <f t="shared" si="21"/>
        <v>0</v>
      </c>
      <c r="Y131" s="247">
        <f t="shared" si="22"/>
        <v>0</v>
      </c>
      <c r="Z131" s="247">
        <f t="shared" si="33"/>
        <v>0</v>
      </c>
      <c r="AA131" s="242">
        <v>1</v>
      </c>
      <c r="AB131" s="242">
        <v>0</v>
      </c>
      <c r="AC131" s="243">
        <f t="shared" si="34"/>
        <v>1</v>
      </c>
      <c r="AD131" s="247" t="str">
        <f t="shared" si="32"/>
        <v>Not Sold</v>
      </c>
      <c r="AE131" s="247">
        <v>14</v>
      </c>
      <c r="AF131" s="247" t="str">
        <f t="shared" si="23"/>
        <v>-</v>
      </c>
      <c r="AG131" s="247">
        <f t="shared" si="24"/>
        <v>0</v>
      </c>
      <c r="AH131" s="248" t="str">
        <f t="shared" si="19"/>
        <v>Not Sold</v>
      </c>
      <c r="AI131" s="249">
        <f t="shared" si="20"/>
        <v>43660</v>
      </c>
      <c r="AJ131" s="249">
        <f t="shared" si="25"/>
        <v>43660</v>
      </c>
      <c r="AK131" s="253">
        <f t="shared" si="26"/>
        <v>0</v>
      </c>
      <c r="AL131" s="253">
        <f t="shared" si="27"/>
        <v>1</v>
      </c>
      <c r="AM131" s="242">
        <v>1</v>
      </c>
      <c r="AN131" s="253">
        <f t="shared" si="28"/>
        <v>0</v>
      </c>
      <c r="AO131" s="253">
        <f t="shared" si="29"/>
        <v>0</v>
      </c>
      <c r="AP131" s="253" t="str">
        <f t="shared" si="30"/>
        <v>-</v>
      </c>
      <c r="AQ131" s="249" t="str">
        <f t="shared" si="31"/>
        <v>-</v>
      </c>
      <c r="AR131" s="245"/>
      <c r="AS131" s="244"/>
    </row>
    <row r="132" spans="1:45" hidden="1" x14ac:dyDescent="0.25">
      <c r="A132" s="111"/>
      <c r="B132" s="100"/>
      <c r="C132" s="100"/>
      <c r="D132" s="112"/>
      <c r="E132" s="101"/>
      <c r="F132" s="112"/>
      <c r="G132" s="261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260"/>
      <c r="U132" s="256"/>
      <c r="V132" s="256"/>
      <c r="W132" s="260"/>
      <c r="X132" s="242">
        <f t="shared" si="21"/>
        <v>0</v>
      </c>
      <c r="Y132" s="247">
        <f t="shared" si="22"/>
        <v>0</v>
      </c>
      <c r="Z132" s="247">
        <f t="shared" si="33"/>
        <v>0</v>
      </c>
      <c r="AA132" s="242">
        <v>1</v>
      </c>
      <c r="AB132" s="242">
        <v>0</v>
      </c>
      <c r="AC132" s="243">
        <f t="shared" si="34"/>
        <v>1</v>
      </c>
      <c r="AD132" s="247" t="str">
        <f t="shared" si="32"/>
        <v>Not Sold</v>
      </c>
      <c r="AE132" s="247">
        <v>14</v>
      </c>
      <c r="AF132" s="247" t="str">
        <f t="shared" si="23"/>
        <v>-</v>
      </c>
      <c r="AG132" s="247">
        <f t="shared" si="24"/>
        <v>0</v>
      </c>
      <c r="AH132" s="248" t="str">
        <f t="shared" si="19"/>
        <v>Not Sold</v>
      </c>
      <c r="AI132" s="249">
        <f t="shared" si="20"/>
        <v>43660</v>
      </c>
      <c r="AJ132" s="249">
        <f t="shared" si="25"/>
        <v>43660</v>
      </c>
      <c r="AK132" s="253">
        <f t="shared" si="26"/>
        <v>0</v>
      </c>
      <c r="AL132" s="253">
        <f t="shared" si="27"/>
        <v>1</v>
      </c>
      <c r="AM132" s="242">
        <v>1</v>
      </c>
      <c r="AN132" s="253">
        <f t="shared" si="28"/>
        <v>0</v>
      </c>
      <c r="AO132" s="253">
        <f t="shared" si="29"/>
        <v>0</v>
      </c>
      <c r="AP132" s="253" t="str">
        <f t="shared" si="30"/>
        <v>-</v>
      </c>
      <c r="AQ132" s="249" t="str">
        <f t="shared" si="31"/>
        <v>-</v>
      </c>
      <c r="AR132" s="245"/>
      <c r="AS132" s="244"/>
    </row>
    <row r="133" spans="1:45" hidden="1" x14ac:dyDescent="0.25">
      <c r="A133" s="111"/>
      <c r="B133" s="100"/>
      <c r="C133" s="100"/>
      <c r="D133" s="112"/>
      <c r="E133" s="101"/>
      <c r="F133" s="112"/>
      <c r="G133" s="261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260"/>
      <c r="U133" s="256"/>
      <c r="V133" s="256"/>
      <c r="W133" s="260"/>
      <c r="X133" s="242">
        <f t="shared" si="21"/>
        <v>0</v>
      </c>
      <c r="Y133" s="247">
        <f t="shared" si="22"/>
        <v>0</v>
      </c>
      <c r="Z133" s="247">
        <f t="shared" si="33"/>
        <v>0</v>
      </c>
      <c r="AA133" s="242">
        <v>1</v>
      </c>
      <c r="AB133" s="242">
        <v>0</v>
      </c>
      <c r="AC133" s="243">
        <f t="shared" si="34"/>
        <v>1</v>
      </c>
      <c r="AD133" s="247" t="str">
        <f t="shared" si="32"/>
        <v>Not Sold</v>
      </c>
      <c r="AE133" s="247">
        <v>14</v>
      </c>
      <c r="AF133" s="247" t="str">
        <f t="shared" si="23"/>
        <v>-</v>
      </c>
      <c r="AG133" s="247">
        <f t="shared" si="24"/>
        <v>0</v>
      </c>
      <c r="AH133" s="248" t="str">
        <f t="shared" ref="AH133:AH196" si="35">IFERROR(AD133+$D$1,"Not Sold")</f>
        <v>Not Sold</v>
      </c>
      <c r="AI133" s="249">
        <f t="shared" ref="AI133:AI196" si="36">$D$1+AE133</f>
        <v>43660</v>
      </c>
      <c r="AJ133" s="249">
        <f t="shared" si="25"/>
        <v>43660</v>
      </c>
      <c r="AK133" s="253">
        <f t="shared" si="26"/>
        <v>0</v>
      </c>
      <c r="AL133" s="253">
        <f t="shared" si="27"/>
        <v>1</v>
      </c>
      <c r="AM133" s="242">
        <v>1</v>
      </c>
      <c r="AN133" s="253">
        <f t="shared" si="28"/>
        <v>0</v>
      </c>
      <c r="AO133" s="253">
        <f t="shared" si="29"/>
        <v>0</v>
      </c>
      <c r="AP133" s="253" t="str">
        <f t="shared" si="30"/>
        <v>-</v>
      </c>
      <c r="AQ133" s="249" t="str">
        <f t="shared" si="31"/>
        <v>-</v>
      </c>
      <c r="AR133" s="245"/>
      <c r="AS133" s="244"/>
    </row>
    <row r="134" spans="1:45" hidden="1" x14ac:dyDescent="0.25">
      <c r="A134" s="111"/>
      <c r="B134" s="100"/>
      <c r="C134" s="100"/>
      <c r="D134" s="112"/>
      <c r="E134" s="101"/>
      <c r="F134" s="112"/>
      <c r="G134" s="261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260"/>
      <c r="U134" s="256"/>
      <c r="V134" s="256"/>
      <c r="W134" s="260"/>
      <c r="X134" s="242">
        <f t="shared" ref="X134:X197" si="37">SUM(H134:S134)</f>
        <v>0</v>
      </c>
      <c r="Y134" s="247">
        <f t="shared" ref="Y134:Y197" si="38">X134/(((U134-1)*30)+(V134*7))</f>
        <v>0</v>
      </c>
      <c r="Z134" s="247">
        <f t="shared" si="33"/>
        <v>0</v>
      </c>
      <c r="AA134" s="242">
        <v>1</v>
      </c>
      <c r="AB134" s="242">
        <v>0</v>
      </c>
      <c r="AC134" s="243">
        <f t="shared" si="34"/>
        <v>1</v>
      </c>
      <c r="AD134" s="247" t="str">
        <f t="shared" si="32"/>
        <v>Not Sold</v>
      </c>
      <c r="AE134" s="247">
        <v>14</v>
      </c>
      <c r="AF134" s="247" t="str">
        <f t="shared" ref="AF134:AF197" si="39">IFERROR(AD134-AE134,"-")</f>
        <v>-</v>
      </c>
      <c r="AG134" s="247">
        <f t="shared" ref="AG134:AG197" si="40">Z134*4</f>
        <v>0</v>
      </c>
      <c r="AH134" s="248" t="str">
        <f t="shared" si="35"/>
        <v>Not Sold</v>
      </c>
      <c r="AI134" s="249">
        <f t="shared" si="36"/>
        <v>43660</v>
      </c>
      <c r="AJ134" s="249">
        <f t="shared" ref="AJ134:AJ197" si="41">MAX(AH134,AI134)</f>
        <v>43660</v>
      </c>
      <c r="AK134" s="253">
        <f t="shared" ref="AK134:AK197" si="42">Y134*AE134</f>
        <v>0</v>
      </c>
      <c r="AL134" s="253">
        <f t="shared" ref="AL134:AL197" si="43">AC134-AK134</f>
        <v>1</v>
      </c>
      <c r="AM134" s="242">
        <v>1</v>
      </c>
      <c r="AN134" s="253">
        <f t="shared" ref="AN134:AN197" si="44">IF(AG134-AL134&lt;1,0,AG134-AL134)</f>
        <v>0</v>
      </c>
      <c r="AO134" s="253">
        <f t="shared" ref="AO134:AO197" si="45">AN134*D134</f>
        <v>0</v>
      </c>
      <c r="AP134" s="253" t="str">
        <f t="shared" ref="AP134:AP197" si="46">IFERROR(AN134/Y134,"-")</f>
        <v>-</v>
      </c>
      <c r="AQ134" s="249" t="str">
        <f t="shared" ref="AQ134:AQ197" si="47">IFERROR(AP134+AJ134,"-")</f>
        <v>-</v>
      </c>
      <c r="AR134" s="245"/>
      <c r="AS134" s="244"/>
    </row>
    <row r="135" spans="1:45" hidden="1" x14ac:dyDescent="0.25">
      <c r="A135" s="111"/>
      <c r="B135" s="100"/>
      <c r="C135" s="100"/>
      <c r="D135" s="112"/>
      <c r="E135" s="101"/>
      <c r="F135" s="112"/>
      <c r="G135" s="261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260"/>
      <c r="U135" s="256"/>
      <c r="V135" s="256"/>
      <c r="W135" s="260"/>
      <c r="X135" s="242">
        <f t="shared" si="37"/>
        <v>0</v>
      </c>
      <c r="Y135" s="247">
        <f t="shared" si="38"/>
        <v>0</v>
      </c>
      <c r="Z135" s="247">
        <f t="shared" si="33"/>
        <v>0</v>
      </c>
      <c r="AA135" s="242">
        <v>1</v>
      </c>
      <c r="AB135" s="242">
        <v>0</v>
      </c>
      <c r="AC135" s="243">
        <f t="shared" si="34"/>
        <v>1</v>
      </c>
      <c r="AD135" s="247" t="str">
        <f t="shared" si="32"/>
        <v>Not Sold</v>
      </c>
      <c r="AE135" s="247">
        <v>14</v>
      </c>
      <c r="AF135" s="247" t="str">
        <f t="shared" si="39"/>
        <v>-</v>
      </c>
      <c r="AG135" s="247">
        <f t="shared" si="40"/>
        <v>0</v>
      </c>
      <c r="AH135" s="248" t="str">
        <f t="shared" si="35"/>
        <v>Not Sold</v>
      </c>
      <c r="AI135" s="249">
        <f t="shared" si="36"/>
        <v>43660</v>
      </c>
      <c r="AJ135" s="249">
        <f t="shared" si="41"/>
        <v>43660</v>
      </c>
      <c r="AK135" s="253">
        <f t="shared" si="42"/>
        <v>0</v>
      </c>
      <c r="AL135" s="253">
        <f t="shared" si="43"/>
        <v>1</v>
      </c>
      <c r="AM135" s="242">
        <v>1</v>
      </c>
      <c r="AN135" s="253">
        <f t="shared" si="44"/>
        <v>0</v>
      </c>
      <c r="AO135" s="253">
        <f t="shared" si="45"/>
        <v>0</v>
      </c>
      <c r="AP135" s="253" t="str">
        <f t="shared" si="46"/>
        <v>-</v>
      </c>
      <c r="AQ135" s="249" t="str">
        <f t="shared" si="47"/>
        <v>-</v>
      </c>
      <c r="AR135" s="245"/>
      <c r="AS135" s="244"/>
    </row>
    <row r="136" spans="1:45" hidden="1" x14ac:dyDescent="0.25">
      <c r="A136" s="99"/>
      <c r="B136" s="116"/>
      <c r="C136" s="116"/>
      <c r="D136" s="112"/>
      <c r="E136" s="101"/>
      <c r="F136" s="112"/>
      <c r="G136" s="261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260"/>
      <c r="U136" s="256"/>
      <c r="V136" s="256"/>
      <c r="W136" s="260"/>
      <c r="X136" s="242">
        <f t="shared" si="37"/>
        <v>0</v>
      </c>
      <c r="Y136" s="247">
        <f t="shared" si="38"/>
        <v>0</v>
      </c>
      <c r="Z136" s="247">
        <f t="shared" si="33"/>
        <v>0</v>
      </c>
      <c r="AA136" s="242">
        <v>1</v>
      </c>
      <c r="AB136" s="242">
        <v>0</v>
      </c>
      <c r="AC136" s="243">
        <f t="shared" si="34"/>
        <v>1</v>
      </c>
      <c r="AD136" s="247" t="str">
        <f t="shared" si="32"/>
        <v>Not Sold</v>
      </c>
      <c r="AE136" s="247">
        <v>14</v>
      </c>
      <c r="AF136" s="247" t="str">
        <f t="shared" si="39"/>
        <v>-</v>
      </c>
      <c r="AG136" s="247">
        <f t="shared" si="40"/>
        <v>0</v>
      </c>
      <c r="AH136" s="248" t="str">
        <f t="shared" si="35"/>
        <v>Not Sold</v>
      </c>
      <c r="AI136" s="249">
        <f t="shared" si="36"/>
        <v>43660</v>
      </c>
      <c r="AJ136" s="249">
        <f t="shared" si="41"/>
        <v>43660</v>
      </c>
      <c r="AK136" s="253">
        <f t="shared" si="42"/>
        <v>0</v>
      </c>
      <c r="AL136" s="253">
        <f t="shared" si="43"/>
        <v>1</v>
      </c>
      <c r="AM136" s="242">
        <v>1</v>
      </c>
      <c r="AN136" s="253">
        <f t="shared" si="44"/>
        <v>0</v>
      </c>
      <c r="AO136" s="253">
        <f t="shared" si="45"/>
        <v>0</v>
      </c>
      <c r="AP136" s="253" t="str">
        <f t="shared" si="46"/>
        <v>-</v>
      </c>
      <c r="AQ136" s="249" t="str">
        <f t="shared" si="47"/>
        <v>-</v>
      </c>
      <c r="AR136" s="245"/>
      <c r="AS136" s="244"/>
    </row>
    <row r="137" spans="1:45" hidden="1" x14ac:dyDescent="0.25">
      <c r="A137" s="99"/>
      <c r="B137" s="100"/>
      <c r="C137" s="100"/>
      <c r="D137" s="112"/>
      <c r="E137" s="101"/>
      <c r="F137" s="112"/>
      <c r="G137" s="261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260"/>
      <c r="U137" s="256"/>
      <c r="V137" s="256"/>
      <c r="W137" s="260"/>
      <c r="X137" s="242">
        <f t="shared" si="37"/>
        <v>0</v>
      </c>
      <c r="Y137" s="247">
        <f t="shared" si="38"/>
        <v>0</v>
      </c>
      <c r="Z137" s="247">
        <f t="shared" si="33"/>
        <v>0</v>
      </c>
      <c r="AA137" s="242">
        <v>1</v>
      </c>
      <c r="AB137" s="242">
        <v>16</v>
      </c>
      <c r="AC137" s="243">
        <f t="shared" si="34"/>
        <v>17</v>
      </c>
      <c r="AD137" s="247" t="str">
        <f t="shared" si="32"/>
        <v>Not Sold</v>
      </c>
      <c r="AE137" s="247">
        <v>14</v>
      </c>
      <c r="AF137" s="247" t="str">
        <f t="shared" si="39"/>
        <v>-</v>
      </c>
      <c r="AG137" s="247">
        <f t="shared" si="40"/>
        <v>0</v>
      </c>
      <c r="AH137" s="248" t="str">
        <f t="shared" si="35"/>
        <v>Not Sold</v>
      </c>
      <c r="AI137" s="249">
        <f t="shared" si="36"/>
        <v>43660</v>
      </c>
      <c r="AJ137" s="249">
        <f t="shared" si="41"/>
        <v>43660</v>
      </c>
      <c r="AK137" s="253">
        <f t="shared" si="42"/>
        <v>0</v>
      </c>
      <c r="AL137" s="253">
        <f t="shared" si="43"/>
        <v>17</v>
      </c>
      <c r="AM137" s="242">
        <v>1</v>
      </c>
      <c r="AN137" s="253">
        <f t="shared" si="44"/>
        <v>0</v>
      </c>
      <c r="AO137" s="253">
        <f t="shared" si="45"/>
        <v>0</v>
      </c>
      <c r="AP137" s="253" t="str">
        <f t="shared" si="46"/>
        <v>-</v>
      </c>
      <c r="AQ137" s="249" t="str">
        <f t="shared" si="47"/>
        <v>-</v>
      </c>
      <c r="AR137" s="245"/>
      <c r="AS137" s="244"/>
    </row>
    <row r="138" spans="1:45" hidden="1" x14ac:dyDescent="0.25">
      <c r="A138" s="99"/>
      <c r="B138" s="100"/>
      <c r="C138" s="100"/>
      <c r="D138" s="112"/>
      <c r="E138" s="101"/>
      <c r="F138" s="112"/>
      <c r="G138" s="261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260"/>
      <c r="U138" s="256"/>
      <c r="V138" s="256"/>
      <c r="W138" s="260"/>
      <c r="X138" s="242">
        <f t="shared" si="37"/>
        <v>0</v>
      </c>
      <c r="Y138" s="247">
        <f t="shared" si="38"/>
        <v>0</v>
      </c>
      <c r="Z138" s="247">
        <f t="shared" si="33"/>
        <v>0</v>
      </c>
      <c r="AA138" s="242">
        <v>1</v>
      </c>
      <c r="AB138" s="242">
        <v>0</v>
      </c>
      <c r="AC138" s="243">
        <f t="shared" si="34"/>
        <v>1</v>
      </c>
      <c r="AD138" s="247" t="str">
        <f t="shared" si="32"/>
        <v>Not Sold</v>
      </c>
      <c r="AE138" s="247">
        <v>14</v>
      </c>
      <c r="AF138" s="247" t="str">
        <f t="shared" si="39"/>
        <v>-</v>
      </c>
      <c r="AG138" s="247">
        <f t="shared" si="40"/>
        <v>0</v>
      </c>
      <c r="AH138" s="248" t="str">
        <f t="shared" si="35"/>
        <v>Not Sold</v>
      </c>
      <c r="AI138" s="249">
        <f t="shared" si="36"/>
        <v>43660</v>
      </c>
      <c r="AJ138" s="249">
        <f t="shared" si="41"/>
        <v>43660</v>
      </c>
      <c r="AK138" s="253">
        <f t="shared" si="42"/>
        <v>0</v>
      </c>
      <c r="AL138" s="253">
        <f t="shared" si="43"/>
        <v>1</v>
      </c>
      <c r="AM138" s="242">
        <v>1</v>
      </c>
      <c r="AN138" s="253">
        <f t="shared" si="44"/>
        <v>0</v>
      </c>
      <c r="AO138" s="253">
        <f t="shared" si="45"/>
        <v>0</v>
      </c>
      <c r="AP138" s="253" t="str">
        <f t="shared" si="46"/>
        <v>-</v>
      </c>
      <c r="AQ138" s="249" t="str">
        <f t="shared" si="47"/>
        <v>-</v>
      </c>
      <c r="AR138" s="245"/>
      <c r="AS138" s="244"/>
    </row>
    <row r="139" spans="1:45" hidden="1" x14ac:dyDescent="0.25">
      <c r="A139" s="99"/>
      <c r="B139" s="100"/>
      <c r="C139" s="100"/>
      <c r="D139" s="112"/>
      <c r="E139" s="101"/>
      <c r="F139" s="112"/>
      <c r="G139" s="261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260"/>
      <c r="U139" s="256"/>
      <c r="V139" s="256"/>
      <c r="W139" s="260"/>
      <c r="X139" s="242">
        <f t="shared" si="37"/>
        <v>0</v>
      </c>
      <c r="Y139" s="247">
        <f t="shared" si="38"/>
        <v>0</v>
      </c>
      <c r="Z139" s="247">
        <f t="shared" si="33"/>
        <v>0</v>
      </c>
      <c r="AA139" s="242">
        <v>1</v>
      </c>
      <c r="AB139" s="242">
        <v>0</v>
      </c>
      <c r="AC139" s="243">
        <f t="shared" si="34"/>
        <v>1</v>
      </c>
      <c r="AD139" s="247" t="str">
        <f t="shared" si="32"/>
        <v>Not Sold</v>
      </c>
      <c r="AE139" s="247">
        <v>14</v>
      </c>
      <c r="AF139" s="247" t="str">
        <f t="shared" si="39"/>
        <v>-</v>
      </c>
      <c r="AG139" s="247">
        <f t="shared" si="40"/>
        <v>0</v>
      </c>
      <c r="AH139" s="248" t="str">
        <f t="shared" si="35"/>
        <v>Not Sold</v>
      </c>
      <c r="AI139" s="249">
        <f t="shared" si="36"/>
        <v>43660</v>
      </c>
      <c r="AJ139" s="249">
        <f t="shared" si="41"/>
        <v>43660</v>
      </c>
      <c r="AK139" s="253">
        <f t="shared" si="42"/>
        <v>0</v>
      </c>
      <c r="AL139" s="253">
        <f t="shared" si="43"/>
        <v>1</v>
      </c>
      <c r="AM139" s="242">
        <v>1</v>
      </c>
      <c r="AN139" s="253">
        <f t="shared" si="44"/>
        <v>0</v>
      </c>
      <c r="AO139" s="253">
        <f t="shared" si="45"/>
        <v>0</v>
      </c>
      <c r="AP139" s="253" t="str">
        <f t="shared" si="46"/>
        <v>-</v>
      </c>
      <c r="AQ139" s="249" t="str">
        <f t="shared" si="47"/>
        <v>-</v>
      </c>
      <c r="AR139" s="245"/>
      <c r="AS139" s="244"/>
    </row>
    <row r="140" spans="1:45" hidden="1" x14ac:dyDescent="0.25">
      <c r="A140" s="99"/>
      <c r="B140" s="100"/>
      <c r="C140" s="100"/>
      <c r="D140" s="112"/>
      <c r="E140" s="101"/>
      <c r="F140" s="112"/>
      <c r="G140" s="261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260"/>
      <c r="U140" s="256"/>
      <c r="V140" s="256"/>
      <c r="W140" s="260"/>
      <c r="X140" s="242">
        <f t="shared" si="37"/>
        <v>0</v>
      </c>
      <c r="Y140" s="247">
        <f t="shared" si="38"/>
        <v>0</v>
      </c>
      <c r="Z140" s="247">
        <f t="shared" si="33"/>
        <v>0</v>
      </c>
      <c r="AA140" s="242">
        <v>1</v>
      </c>
      <c r="AB140" s="242">
        <v>0</v>
      </c>
      <c r="AC140" s="243">
        <f t="shared" si="34"/>
        <v>1</v>
      </c>
      <c r="AD140" s="247" t="str">
        <f t="shared" si="32"/>
        <v>Not Sold</v>
      </c>
      <c r="AE140" s="247">
        <v>14</v>
      </c>
      <c r="AF140" s="247" t="str">
        <f t="shared" si="39"/>
        <v>-</v>
      </c>
      <c r="AG140" s="247">
        <f t="shared" si="40"/>
        <v>0</v>
      </c>
      <c r="AH140" s="248" t="str">
        <f t="shared" si="35"/>
        <v>Not Sold</v>
      </c>
      <c r="AI140" s="249">
        <f t="shared" si="36"/>
        <v>43660</v>
      </c>
      <c r="AJ140" s="249">
        <f t="shared" si="41"/>
        <v>43660</v>
      </c>
      <c r="AK140" s="253">
        <f t="shared" si="42"/>
        <v>0</v>
      </c>
      <c r="AL140" s="253">
        <f t="shared" si="43"/>
        <v>1</v>
      </c>
      <c r="AM140" s="242">
        <v>1</v>
      </c>
      <c r="AN140" s="253">
        <f t="shared" si="44"/>
        <v>0</v>
      </c>
      <c r="AO140" s="253">
        <f t="shared" si="45"/>
        <v>0</v>
      </c>
      <c r="AP140" s="253" t="str">
        <f t="shared" si="46"/>
        <v>-</v>
      </c>
      <c r="AQ140" s="249" t="str">
        <f t="shared" si="47"/>
        <v>-</v>
      </c>
      <c r="AR140" s="245"/>
      <c r="AS140" s="244"/>
    </row>
    <row r="141" spans="1:45" hidden="1" x14ac:dyDescent="0.25">
      <c r="A141" s="99"/>
      <c r="B141" s="100"/>
      <c r="C141" s="100"/>
      <c r="D141" s="112"/>
      <c r="E141" s="101"/>
      <c r="F141" s="112"/>
      <c r="G141" s="261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260"/>
      <c r="U141" s="256"/>
      <c r="V141" s="256"/>
      <c r="W141" s="260"/>
      <c r="X141" s="242">
        <f t="shared" si="37"/>
        <v>0</v>
      </c>
      <c r="Y141" s="247">
        <f t="shared" si="38"/>
        <v>0</v>
      </c>
      <c r="Z141" s="247">
        <f t="shared" si="33"/>
        <v>0</v>
      </c>
      <c r="AA141" s="242">
        <v>1</v>
      </c>
      <c r="AB141" s="242">
        <v>0</v>
      </c>
      <c r="AC141" s="243">
        <f t="shared" si="34"/>
        <v>1</v>
      </c>
      <c r="AD141" s="247" t="str">
        <f t="shared" si="32"/>
        <v>Not Sold</v>
      </c>
      <c r="AE141" s="247">
        <v>14</v>
      </c>
      <c r="AF141" s="247" t="str">
        <f t="shared" si="39"/>
        <v>-</v>
      </c>
      <c r="AG141" s="247">
        <f t="shared" si="40"/>
        <v>0</v>
      </c>
      <c r="AH141" s="248" t="str">
        <f t="shared" si="35"/>
        <v>Not Sold</v>
      </c>
      <c r="AI141" s="249">
        <f t="shared" si="36"/>
        <v>43660</v>
      </c>
      <c r="AJ141" s="249">
        <f t="shared" si="41"/>
        <v>43660</v>
      </c>
      <c r="AK141" s="253">
        <f t="shared" si="42"/>
        <v>0</v>
      </c>
      <c r="AL141" s="253">
        <f t="shared" si="43"/>
        <v>1</v>
      </c>
      <c r="AM141" s="242">
        <v>1</v>
      </c>
      <c r="AN141" s="253">
        <f t="shared" si="44"/>
        <v>0</v>
      </c>
      <c r="AO141" s="253">
        <f t="shared" si="45"/>
        <v>0</v>
      </c>
      <c r="AP141" s="253" t="str">
        <f t="shared" si="46"/>
        <v>-</v>
      </c>
      <c r="AQ141" s="249" t="str">
        <f t="shared" si="47"/>
        <v>-</v>
      </c>
      <c r="AR141" s="245"/>
      <c r="AS141" s="244"/>
    </row>
    <row r="142" spans="1:45" hidden="1" x14ac:dyDescent="0.25">
      <c r="A142" s="99"/>
      <c r="B142" s="100"/>
      <c r="C142" s="100"/>
      <c r="D142" s="112"/>
      <c r="E142" s="101"/>
      <c r="F142" s="112"/>
      <c r="G142" s="261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260"/>
      <c r="U142" s="256"/>
      <c r="V142" s="256"/>
      <c r="W142" s="260"/>
      <c r="X142" s="242">
        <f t="shared" si="37"/>
        <v>0</v>
      </c>
      <c r="Y142" s="247">
        <f t="shared" si="38"/>
        <v>0</v>
      </c>
      <c r="Z142" s="247">
        <f t="shared" si="33"/>
        <v>0</v>
      </c>
      <c r="AA142" s="242">
        <v>1</v>
      </c>
      <c r="AB142" s="242">
        <v>0</v>
      </c>
      <c r="AC142" s="243">
        <f t="shared" si="34"/>
        <v>1</v>
      </c>
      <c r="AD142" s="247" t="str">
        <f t="shared" si="32"/>
        <v>Not Sold</v>
      </c>
      <c r="AE142" s="247">
        <v>14</v>
      </c>
      <c r="AF142" s="247" t="str">
        <f t="shared" si="39"/>
        <v>-</v>
      </c>
      <c r="AG142" s="247">
        <f t="shared" si="40"/>
        <v>0</v>
      </c>
      <c r="AH142" s="248" t="str">
        <f t="shared" si="35"/>
        <v>Not Sold</v>
      </c>
      <c r="AI142" s="249">
        <f t="shared" si="36"/>
        <v>43660</v>
      </c>
      <c r="AJ142" s="249">
        <f t="shared" si="41"/>
        <v>43660</v>
      </c>
      <c r="AK142" s="253">
        <f t="shared" si="42"/>
        <v>0</v>
      </c>
      <c r="AL142" s="253">
        <f t="shared" si="43"/>
        <v>1</v>
      </c>
      <c r="AM142" s="242">
        <v>1</v>
      </c>
      <c r="AN142" s="253">
        <f t="shared" si="44"/>
        <v>0</v>
      </c>
      <c r="AO142" s="253">
        <f t="shared" si="45"/>
        <v>0</v>
      </c>
      <c r="AP142" s="253" t="str">
        <f t="shared" si="46"/>
        <v>-</v>
      </c>
      <c r="AQ142" s="249" t="str">
        <f t="shared" si="47"/>
        <v>-</v>
      </c>
      <c r="AR142" s="245"/>
      <c r="AS142" s="244"/>
    </row>
    <row r="143" spans="1:45" hidden="1" x14ac:dyDescent="0.25">
      <c r="A143" s="99"/>
      <c r="B143" s="100"/>
      <c r="C143" s="100"/>
      <c r="D143" s="112"/>
      <c r="E143" s="101"/>
      <c r="F143" s="112"/>
      <c r="G143" s="261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260"/>
      <c r="U143" s="256"/>
      <c r="V143" s="256"/>
      <c r="W143" s="260"/>
      <c r="X143" s="242">
        <f t="shared" si="37"/>
        <v>0</v>
      </c>
      <c r="Y143" s="247">
        <f t="shared" si="38"/>
        <v>0</v>
      </c>
      <c r="Z143" s="247">
        <f t="shared" si="33"/>
        <v>0</v>
      </c>
      <c r="AA143" s="242">
        <v>1</v>
      </c>
      <c r="AB143" s="242">
        <v>0</v>
      </c>
      <c r="AC143" s="243">
        <f t="shared" si="34"/>
        <v>1</v>
      </c>
      <c r="AD143" s="247" t="str">
        <f t="shared" si="32"/>
        <v>Not Sold</v>
      </c>
      <c r="AE143" s="247">
        <v>14</v>
      </c>
      <c r="AF143" s="247" t="str">
        <f t="shared" si="39"/>
        <v>-</v>
      </c>
      <c r="AG143" s="247">
        <f t="shared" si="40"/>
        <v>0</v>
      </c>
      <c r="AH143" s="248" t="str">
        <f t="shared" si="35"/>
        <v>Not Sold</v>
      </c>
      <c r="AI143" s="249">
        <f t="shared" si="36"/>
        <v>43660</v>
      </c>
      <c r="AJ143" s="249">
        <f t="shared" si="41"/>
        <v>43660</v>
      </c>
      <c r="AK143" s="253">
        <f t="shared" si="42"/>
        <v>0</v>
      </c>
      <c r="AL143" s="253">
        <f t="shared" si="43"/>
        <v>1</v>
      </c>
      <c r="AM143" s="242">
        <v>1</v>
      </c>
      <c r="AN143" s="253">
        <f t="shared" si="44"/>
        <v>0</v>
      </c>
      <c r="AO143" s="253">
        <f t="shared" si="45"/>
        <v>0</v>
      </c>
      <c r="AP143" s="253" t="str">
        <f t="shared" si="46"/>
        <v>-</v>
      </c>
      <c r="AQ143" s="249" t="str">
        <f t="shared" si="47"/>
        <v>-</v>
      </c>
      <c r="AR143" s="245"/>
      <c r="AS143" s="244"/>
    </row>
    <row r="144" spans="1:45" hidden="1" x14ac:dyDescent="0.25">
      <c r="A144" s="99"/>
      <c r="B144" s="100"/>
      <c r="C144" s="100"/>
      <c r="D144" s="112"/>
      <c r="E144" s="101"/>
      <c r="F144" s="112"/>
      <c r="G144" s="261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260"/>
      <c r="U144" s="256"/>
      <c r="V144" s="256"/>
      <c r="W144" s="260"/>
      <c r="X144" s="242">
        <f t="shared" si="37"/>
        <v>0</v>
      </c>
      <c r="Y144" s="247">
        <f t="shared" si="38"/>
        <v>0</v>
      </c>
      <c r="Z144" s="247">
        <f t="shared" si="33"/>
        <v>0</v>
      </c>
      <c r="AA144" s="242">
        <v>1</v>
      </c>
      <c r="AB144" s="242">
        <v>1</v>
      </c>
      <c r="AC144" s="243">
        <f t="shared" si="34"/>
        <v>2</v>
      </c>
      <c r="AD144" s="247" t="str">
        <f t="shared" si="32"/>
        <v>Not Sold</v>
      </c>
      <c r="AE144" s="247">
        <v>14</v>
      </c>
      <c r="AF144" s="247" t="str">
        <f t="shared" si="39"/>
        <v>-</v>
      </c>
      <c r="AG144" s="247">
        <f t="shared" si="40"/>
        <v>0</v>
      </c>
      <c r="AH144" s="248" t="str">
        <f t="shared" si="35"/>
        <v>Not Sold</v>
      </c>
      <c r="AI144" s="249">
        <f t="shared" si="36"/>
        <v>43660</v>
      </c>
      <c r="AJ144" s="249">
        <f t="shared" si="41"/>
        <v>43660</v>
      </c>
      <c r="AK144" s="253">
        <f t="shared" si="42"/>
        <v>0</v>
      </c>
      <c r="AL144" s="253">
        <f t="shared" si="43"/>
        <v>2</v>
      </c>
      <c r="AM144" s="242">
        <v>1</v>
      </c>
      <c r="AN144" s="253">
        <f t="shared" si="44"/>
        <v>0</v>
      </c>
      <c r="AO144" s="253">
        <f t="shared" si="45"/>
        <v>0</v>
      </c>
      <c r="AP144" s="253" t="str">
        <f t="shared" si="46"/>
        <v>-</v>
      </c>
      <c r="AQ144" s="249" t="str">
        <f t="shared" si="47"/>
        <v>-</v>
      </c>
      <c r="AR144" s="245"/>
      <c r="AS144" s="244"/>
    </row>
    <row r="145" spans="1:45" hidden="1" x14ac:dyDescent="0.25">
      <c r="A145" s="99"/>
      <c r="B145" s="116"/>
      <c r="C145" s="116"/>
      <c r="D145" s="112"/>
      <c r="E145" s="101"/>
      <c r="F145" s="112"/>
      <c r="G145" s="261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260"/>
      <c r="U145" s="256"/>
      <c r="V145" s="256"/>
      <c r="W145" s="260"/>
      <c r="X145" s="242">
        <f t="shared" si="37"/>
        <v>0</v>
      </c>
      <c r="Y145" s="247">
        <f t="shared" si="38"/>
        <v>0</v>
      </c>
      <c r="Z145" s="247">
        <f t="shared" si="33"/>
        <v>0</v>
      </c>
      <c r="AA145" s="242">
        <v>1</v>
      </c>
      <c r="AB145" s="242">
        <v>0</v>
      </c>
      <c r="AC145" s="243">
        <f t="shared" si="34"/>
        <v>1</v>
      </c>
      <c r="AD145" s="247" t="str">
        <f t="shared" si="32"/>
        <v>Not Sold</v>
      </c>
      <c r="AE145" s="247">
        <v>14</v>
      </c>
      <c r="AF145" s="247" t="str">
        <f t="shared" si="39"/>
        <v>-</v>
      </c>
      <c r="AG145" s="247">
        <f t="shared" si="40"/>
        <v>0</v>
      </c>
      <c r="AH145" s="248" t="str">
        <f t="shared" si="35"/>
        <v>Not Sold</v>
      </c>
      <c r="AI145" s="249">
        <f t="shared" si="36"/>
        <v>43660</v>
      </c>
      <c r="AJ145" s="249">
        <f t="shared" si="41"/>
        <v>43660</v>
      </c>
      <c r="AK145" s="253">
        <f t="shared" si="42"/>
        <v>0</v>
      </c>
      <c r="AL145" s="253">
        <f t="shared" si="43"/>
        <v>1</v>
      </c>
      <c r="AM145" s="242">
        <v>1</v>
      </c>
      <c r="AN145" s="253">
        <f t="shared" si="44"/>
        <v>0</v>
      </c>
      <c r="AO145" s="253">
        <f t="shared" si="45"/>
        <v>0</v>
      </c>
      <c r="AP145" s="253" t="str">
        <f t="shared" si="46"/>
        <v>-</v>
      </c>
      <c r="AQ145" s="249" t="str">
        <f t="shared" si="47"/>
        <v>-</v>
      </c>
      <c r="AR145" s="245"/>
      <c r="AS145" s="244"/>
    </row>
    <row r="146" spans="1:45" hidden="1" x14ac:dyDescent="0.25">
      <c r="A146" s="99"/>
      <c r="B146" s="100"/>
      <c r="C146" s="100"/>
      <c r="D146" s="112"/>
      <c r="E146" s="101"/>
      <c r="F146" s="112"/>
      <c r="G146" s="261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260"/>
      <c r="U146" s="256"/>
      <c r="V146" s="256"/>
      <c r="W146" s="260"/>
      <c r="X146" s="242">
        <f t="shared" si="37"/>
        <v>0</v>
      </c>
      <c r="Y146" s="247">
        <f t="shared" si="38"/>
        <v>0</v>
      </c>
      <c r="Z146" s="247">
        <f t="shared" si="33"/>
        <v>0</v>
      </c>
      <c r="AA146" s="242">
        <v>1</v>
      </c>
      <c r="AB146" s="242">
        <v>1</v>
      </c>
      <c r="AC146" s="243">
        <f t="shared" si="34"/>
        <v>2</v>
      </c>
      <c r="AD146" s="247" t="str">
        <f t="shared" si="32"/>
        <v>Not Sold</v>
      </c>
      <c r="AE146" s="247">
        <v>14</v>
      </c>
      <c r="AF146" s="247" t="str">
        <f t="shared" si="39"/>
        <v>-</v>
      </c>
      <c r="AG146" s="247">
        <f t="shared" si="40"/>
        <v>0</v>
      </c>
      <c r="AH146" s="248" t="str">
        <f t="shared" si="35"/>
        <v>Not Sold</v>
      </c>
      <c r="AI146" s="249">
        <f t="shared" si="36"/>
        <v>43660</v>
      </c>
      <c r="AJ146" s="249">
        <f t="shared" si="41"/>
        <v>43660</v>
      </c>
      <c r="AK146" s="253">
        <f t="shared" si="42"/>
        <v>0</v>
      </c>
      <c r="AL146" s="253">
        <f t="shared" si="43"/>
        <v>2</v>
      </c>
      <c r="AM146" s="242">
        <v>1</v>
      </c>
      <c r="AN146" s="253">
        <f t="shared" si="44"/>
        <v>0</v>
      </c>
      <c r="AO146" s="253">
        <f t="shared" si="45"/>
        <v>0</v>
      </c>
      <c r="AP146" s="253" t="str">
        <f t="shared" si="46"/>
        <v>-</v>
      </c>
      <c r="AQ146" s="249" t="str">
        <f t="shared" si="47"/>
        <v>-</v>
      </c>
      <c r="AR146" s="245"/>
      <c r="AS146" s="244"/>
    </row>
    <row r="147" spans="1:45" hidden="1" x14ac:dyDescent="0.25">
      <c r="A147" s="99"/>
      <c r="B147" s="100"/>
      <c r="C147" s="100"/>
      <c r="D147" s="112"/>
      <c r="E147" s="101"/>
      <c r="F147" s="112"/>
      <c r="G147" s="261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260"/>
      <c r="U147" s="256"/>
      <c r="V147" s="256"/>
      <c r="W147" s="260"/>
      <c r="X147" s="242">
        <f t="shared" si="37"/>
        <v>0</v>
      </c>
      <c r="Y147" s="247">
        <f t="shared" si="38"/>
        <v>0</v>
      </c>
      <c r="Z147" s="247">
        <f t="shared" si="33"/>
        <v>0</v>
      </c>
      <c r="AA147" s="242">
        <v>1</v>
      </c>
      <c r="AB147" s="242">
        <v>46</v>
      </c>
      <c r="AC147" s="243">
        <f t="shared" si="34"/>
        <v>47</v>
      </c>
      <c r="AD147" s="247" t="str">
        <f t="shared" si="32"/>
        <v>Not Sold</v>
      </c>
      <c r="AE147" s="247">
        <v>14</v>
      </c>
      <c r="AF147" s="247" t="str">
        <f t="shared" si="39"/>
        <v>-</v>
      </c>
      <c r="AG147" s="247">
        <f t="shared" si="40"/>
        <v>0</v>
      </c>
      <c r="AH147" s="248" t="str">
        <f t="shared" si="35"/>
        <v>Not Sold</v>
      </c>
      <c r="AI147" s="249">
        <f t="shared" si="36"/>
        <v>43660</v>
      </c>
      <c r="AJ147" s="249">
        <f t="shared" si="41"/>
        <v>43660</v>
      </c>
      <c r="AK147" s="253">
        <f t="shared" si="42"/>
        <v>0</v>
      </c>
      <c r="AL147" s="253">
        <f t="shared" si="43"/>
        <v>47</v>
      </c>
      <c r="AM147" s="242">
        <v>1</v>
      </c>
      <c r="AN147" s="253">
        <f t="shared" si="44"/>
        <v>0</v>
      </c>
      <c r="AO147" s="253">
        <f t="shared" si="45"/>
        <v>0</v>
      </c>
      <c r="AP147" s="253" t="str">
        <f t="shared" si="46"/>
        <v>-</v>
      </c>
      <c r="AQ147" s="249" t="str">
        <f t="shared" si="47"/>
        <v>-</v>
      </c>
      <c r="AR147" s="245"/>
      <c r="AS147" s="244"/>
    </row>
    <row r="148" spans="1:45" hidden="1" x14ac:dyDescent="0.25">
      <c r="A148" s="99"/>
      <c r="B148" s="100"/>
      <c r="C148" s="100"/>
      <c r="D148" s="112"/>
      <c r="E148" s="101"/>
      <c r="F148" s="112"/>
      <c r="G148" s="261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260"/>
      <c r="U148" s="256"/>
      <c r="V148" s="256"/>
      <c r="W148" s="260"/>
      <c r="X148" s="242">
        <f t="shared" si="37"/>
        <v>0</v>
      </c>
      <c r="Y148" s="247">
        <f t="shared" si="38"/>
        <v>0</v>
      </c>
      <c r="Z148" s="247">
        <f t="shared" si="33"/>
        <v>0</v>
      </c>
      <c r="AA148" s="242">
        <v>1</v>
      </c>
      <c r="AB148" s="242">
        <v>0</v>
      </c>
      <c r="AC148" s="243">
        <f t="shared" si="34"/>
        <v>1</v>
      </c>
      <c r="AD148" s="247" t="str">
        <f t="shared" si="32"/>
        <v>Not Sold</v>
      </c>
      <c r="AE148" s="247">
        <v>14</v>
      </c>
      <c r="AF148" s="247" t="str">
        <f t="shared" si="39"/>
        <v>-</v>
      </c>
      <c r="AG148" s="247">
        <f t="shared" si="40"/>
        <v>0</v>
      </c>
      <c r="AH148" s="248" t="str">
        <f t="shared" si="35"/>
        <v>Not Sold</v>
      </c>
      <c r="AI148" s="249">
        <f t="shared" si="36"/>
        <v>43660</v>
      </c>
      <c r="AJ148" s="249">
        <f t="shared" si="41"/>
        <v>43660</v>
      </c>
      <c r="AK148" s="253">
        <f t="shared" si="42"/>
        <v>0</v>
      </c>
      <c r="AL148" s="253">
        <f t="shared" si="43"/>
        <v>1</v>
      </c>
      <c r="AM148" s="242">
        <v>1</v>
      </c>
      <c r="AN148" s="253">
        <f t="shared" si="44"/>
        <v>0</v>
      </c>
      <c r="AO148" s="253">
        <f t="shared" si="45"/>
        <v>0</v>
      </c>
      <c r="AP148" s="253" t="str">
        <f t="shared" si="46"/>
        <v>-</v>
      </c>
      <c r="AQ148" s="249" t="str">
        <f t="shared" si="47"/>
        <v>-</v>
      </c>
      <c r="AR148" s="245"/>
      <c r="AS148" s="244"/>
    </row>
    <row r="149" spans="1:45" hidden="1" x14ac:dyDescent="0.25">
      <c r="A149" s="99"/>
      <c r="B149" s="100"/>
      <c r="C149" s="100"/>
      <c r="D149" s="112"/>
      <c r="E149" s="101"/>
      <c r="F149" s="112"/>
      <c r="G149" s="261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260"/>
      <c r="U149" s="256"/>
      <c r="V149" s="256"/>
      <c r="W149" s="260"/>
      <c r="X149" s="242">
        <f t="shared" si="37"/>
        <v>0</v>
      </c>
      <c r="Y149" s="247">
        <f t="shared" si="38"/>
        <v>0</v>
      </c>
      <c r="Z149" s="247">
        <f t="shared" si="33"/>
        <v>0</v>
      </c>
      <c r="AA149" s="242">
        <v>1</v>
      </c>
      <c r="AB149" s="242">
        <v>0</v>
      </c>
      <c r="AC149" s="243">
        <f t="shared" si="34"/>
        <v>1</v>
      </c>
      <c r="AD149" s="247" t="str">
        <f t="shared" si="32"/>
        <v>Not Sold</v>
      </c>
      <c r="AE149" s="247">
        <v>14</v>
      </c>
      <c r="AF149" s="247" t="str">
        <f t="shared" si="39"/>
        <v>-</v>
      </c>
      <c r="AG149" s="247">
        <f t="shared" si="40"/>
        <v>0</v>
      </c>
      <c r="AH149" s="248" t="str">
        <f t="shared" si="35"/>
        <v>Not Sold</v>
      </c>
      <c r="AI149" s="249">
        <f t="shared" si="36"/>
        <v>43660</v>
      </c>
      <c r="AJ149" s="249">
        <f t="shared" si="41"/>
        <v>43660</v>
      </c>
      <c r="AK149" s="253">
        <f t="shared" si="42"/>
        <v>0</v>
      </c>
      <c r="AL149" s="253">
        <f t="shared" si="43"/>
        <v>1</v>
      </c>
      <c r="AM149" s="242">
        <v>1</v>
      </c>
      <c r="AN149" s="253">
        <f t="shared" si="44"/>
        <v>0</v>
      </c>
      <c r="AO149" s="253">
        <f t="shared" si="45"/>
        <v>0</v>
      </c>
      <c r="AP149" s="253" t="str">
        <f t="shared" si="46"/>
        <v>-</v>
      </c>
      <c r="AQ149" s="249" t="str">
        <f t="shared" si="47"/>
        <v>-</v>
      </c>
      <c r="AR149" s="245"/>
      <c r="AS149" s="244"/>
    </row>
    <row r="150" spans="1:45" hidden="1" x14ac:dyDescent="0.25">
      <c r="A150" s="31"/>
      <c r="B150" s="18"/>
      <c r="C150" s="18"/>
      <c r="D150" s="58"/>
      <c r="E150" s="57"/>
      <c r="F150" s="58"/>
      <c r="G150" s="261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0"/>
      <c r="U150" s="256"/>
      <c r="V150" s="256"/>
      <c r="W150" s="260"/>
      <c r="X150" s="242">
        <f t="shared" si="37"/>
        <v>0</v>
      </c>
      <c r="Y150" s="247">
        <f t="shared" si="38"/>
        <v>0</v>
      </c>
      <c r="Z150" s="247">
        <f t="shared" si="33"/>
        <v>0</v>
      </c>
      <c r="AA150" s="242">
        <v>1</v>
      </c>
      <c r="AB150" s="242">
        <v>11</v>
      </c>
      <c r="AC150" s="243">
        <f t="shared" si="34"/>
        <v>12</v>
      </c>
      <c r="AD150" s="247" t="str">
        <f t="shared" si="32"/>
        <v>Not Sold</v>
      </c>
      <c r="AE150" s="247">
        <v>14</v>
      </c>
      <c r="AF150" s="247" t="str">
        <f t="shared" si="39"/>
        <v>-</v>
      </c>
      <c r="AG150" s="247">
        <f t="shared" si="40"/>
        <v>0</v>
      </c>
      <c r="AH150" s="248" t="str">
        <f t="shared" si="35"/>
        <v>Not Sold</v>
      </c>
      <c r="AI150" s="249">
        <f t="shared" si="36"/>
        <v>43660</v>
      </c>
      <c r="AJ150" s="249">
        <f t="shared" si="41"/>
        <v>43660</v>
      </c>
      <c r="AK150" s="253">
        <f t="shared" si="42"/>
        <v>0</v>
      </c>
      <c r="AL150" s="253">
        <f t="shared" si="43"/>
        <v>12</v>
      </c>
      <c r="AM150" s="242">
        <v>1</v>
      </c>
      <c r="AN150" s="253">
        <f t="shared" si="44"/>
        <v>0</v>
      </c>
      <c r="AO150" s="253">
        <f t="shared" si="45"/>
        <v>0</v>
      </c>
      <c r="AP150" s="253" t="str">
        <f t="shared" si="46"/>
        <v>-</v>
      </c>
      <c r="AQ150" s="249" t="str">
        <f t="shared" si="47"/>
        <v>-</v>
      </c>
      <c r="AR150" s="242"/>
      <c r="AS150" s="244"/>
    </row>
    <row r="151" spans="1:45" hidden="1" x14ac:dyDescent="0.25">
      <c r="A151" s="31"/>
      <c r="B151" s="18"/>
      <c r="C151" s="18"/>
      <c r="D151" s="58"/>
      <c r="E151" s="57"/>
      <c r="F151" s="58"/>
      <c r="G151" s="261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0"/>
      <c r="U151" s="256"/>
      <c r="V151" s="256"/>
      <c r="W151" s="260"/>
      <c r="X151" s="242">
        <f t="shared" si="37"/>
        <v>0</v>
      </c>
      <c r="Y151" s="247">
        <f t="shared" si="38"/>
        <v>0</v>
      </c>
      <c r="Z151" s="247">
        <f t="shared" si="33"/>
        <v>0</v>
      </c>
      <c r="AA151" s="242">
        <v>1</v>
      </c>
      <c r="AB151" s="242">
        <v>16</v>
      </c>
      <c r="AC151" s="243">
        <f t="shared" si="34"/>
        <v>17</v>
      </c>
      <c r="AD151" s="247" t="str">
        <f t="shared" si="32"/>
        <v>Not Sold</v>
      </c>
      <c r="AE151" s="247">
        <v>14</v>
      </c>
      <c r="AF151" s="247" t="str">
        <f t="shared" si="39"/>
        <v>-</v>
      </c>
      <c r="AG151" s="247">
        <f t="shared" si="40"/>
        <v>0</v>
      </c>
      <c r="AH151" s="248" t="str">
        <f t="shared" si="35"/>
        <v>Not Sold</v>
      </c>
      <c r="AI151" s="249">
        <f t="shared" si="36"/>
        <v>43660</v>
      </c>
      <c r="AJ151" s="249">
        <f t="shared" si="41"/>
        <v>43660</v>
      </c>
      <c r="AK151" s="253">
        <f t="shared" si="42"/>
        <v>0</v>
      </c>
      <c r="AL151" s="253">
        <f t="shared" si="43"/>
        <v>17</v>
      </c>
      <c r="AM151" s="242">
        <v>1</v>
      </c>
      <c r="AN151" s="253">
        <f t="shared" si="44"/>
        <v>0</v>
      </c>
      <c r="AO151" s="253">
        <f t="shared" si="45"/>
        <v>0</v>
      </c>
      <c r="AP151" s="253" t="str">
        <f t="shared" si="46"/>
        <v>-</v>
      </c>
      <c r="AQ151" s="249" t="str">
        <f t="shared" si="47"/>
        <v>-</v>
      </c>
      <c r="AR151" s="242"/>
      <c r="AS151" s="244"/>
    </row>
    <row r="152" spans="1:45" hidden="1" x14ac:dyDescent="0.25">
      <c r="A152" s="32"/>
      <c r="B152" s="18"/>
      <c r="C152" s="18"/>
      <c r="D152" s="58"/>
      <c r="E152" s="57"/>
      <c r="F152" s="58"/>
      <c r="G152" s="261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0"/>
      <c r="U152" s="256"/>
      <c r="V152" s="256"/>
      <c r="W152" s="260"/>
      <c r="X152" s="242">
        <f t="shared" si="37"/>
        <v>0</v>
      </c>
      <c r="Y152" s="247">
        <f t="shared" si="38"/>
        <v>0</v>
      </c>
      <c r="Z152" s="247">
        <f t="shared" si="33"/>
        <v>0</v>
      </c>
      <c r="AA152" s="242">
        <v>1</v>
      </c>
      <c r="AB152" s="242">
        <v>3</v>
      </c>
      <c r="AC152" s="243">
        <f t="shared" si="34"/>
        <v>4</v>
      </c>
      <c r="AD152" s="247" t="str">
        <f t="shared" si="32"/>
        <v>Not Sold</v>
      </c>
      <c r="AE152" s="247">
        <v>14</v>
      </c>
      <c r="AF152" s="247" t="str">
        <f t="shared" si="39"/>
        <v>-</v>
      </c>
      <c r="AG152" s="247">
        <f t="shared" si="40"/>
        <v>0</v>
      </c>
      <c r="AH152" s="248" t="str">
        <f t="shared" si="35"/>
        <v>Not Sold</v>
      </c>
      <c r="AI152" s="249">
        <f t="shared" si="36"/>
        <v>43660</v>
      </c>
      <c r="AJ152" s="249">
        <f t="shared" si="41"/>
        <v>43660</v>
      </c>
      <c r="AK152" s="253">
        <f t="shared" si="42"/>
        <v>0</v>
      </c>
      <c r="AL152" s="253">
        <f t="shared" si="43"/>
        <v>4</v>
      </c>
      <c r="AM152" s="242">
        <v>1</v>
      </c>
      <c r="AN152" s="253">
        <f t="shared" si="44"/>
        <v>0</v>
      </c>
      <c r="AO152" s="253">
        <f t="shared" si="45"/>
        <v>0</v>
      </c>
      <c r="AP152" s="253" t="str">
        <f t="shared" si="46"/>
        <v>-</v>
      </c>
      <c r="AQ152" s="249" t="str">
        <f t="shared" si="47"/>
        <v>-</v>
      </c>
      <c r="AR152" s="242"/>
      <c r="AS152" s="244"/>
    </row>
    <row r="153" spans="1:45" hidden="1" x14ac:dyDescent="0.25">
      <c r="A153" s="31"/>
      <c r="B153" s="18"/>
      <c r="C153" s="18"/>
      <c r="D153" s="58"/>
      <c r="E153" s="57"/>
      <c r="F153" s="58"/>
      <c r="G153" s="261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0"/>
      <c r="U153" s="256"/>
      <c r="V153" s="256"/>
      <c r="W153" s="260"/>
      <c r="X153" s="242">
        <f t="shared" si="37"/>
        <v>0</v>
      </c>
      <c r="Y153" s="247">
        <f t="shared" si="38"/>
        <v>0</v>
      </c>
      <c r="Z153" s="247">
        <f t="shared" si="33"/>
        <v>0</v>
      </c>
      <c r="AA153" s="242">
        <v>1</v>
      </c>
      <c r="AB153" s="242">
        <v>2</v>
      </c>
      <c r="AC153" s="243">
        <f t="shared" si="34"/>
        <v>3</v>
      </c>
      <c r="AD153" s="247" t="str">
        <f t="shared" si="32"/>
        <v>Not Sold</v>
      </c>
      <c r="AE153" s="247">
        <v>14</v>
      </c>
      <c r="AF153" s="247" t="str">
        <f t="shared" si="39"/>
        <v>-</v>
      </c>
      <c r="AG153" s="247">
        <f t="shared" si="40"/>
        <v>0</v>
      </c>
      <c r="AH153" s="248" t="str">
        <f t="shared" si="35"/>
        <v>Not Sold</v>
      </c>
      <c r="AI153" s="249">
        <f t="shared" si="36"/>
        <v>43660</v>
      </c>
      <c r="AJ153" s="249">
        <f t="shared" si="41"/>
        <v>43660</v>
      </c>
      <c r="AK153" s="253">
        <f t="shared" si="42"/>
        <v>0</v>
      </c>
      <c r="AL153" s="253">
        <f t="shared" si="43"/>
        <v>3</v>
      </c>
      <c r="AM153" s="242">
        <v>1</v>
      </c>
      <c r="AN153" s="253">
        <f t="shared" si="44"/>
        <v>0</v>
      </c>
      <c r="AO153" s="253">
        <f t="shared" si="45"/>
        <v>0</v>
      </c>
      <c r="AP153" s="253" t="str">
        <f t="shared" si="46"/>
        <v>-</v>
      </c>
      <c r="AQ153" s="249" t="str">
        <f t="shared" si="47"/>
        <v>-</v>
      </c>
      <c r="AR153" s="242"/>
      <c r="AS153" s="244"/>
    </row>
    <row r="154" spans="1:45" hidden="1" x14ac:dyDescent="0.25">
      <c r="A154" s="31"/>
      <c r="B154" s="18"/>
      <c r="C154" s="18"/>
      <c r="D154" s="58"/>
      <c r="E154" s="57"/>
      <c r="F154" s="58"/>
      <c r="G154" s="261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0"/>
      <c r="U154" s="256"/>
      <c r="V154" s="256"/>
      <c r="W154" s="260"/>
      <c r="X154" s="242">
        <f t="shared" si="37"/>
        <v>0</v>
      </c>
      <c r="Y154" s="247">
        <f t="shared" si="38"/>
        <v>0</v>
      </c>
      <c r="Z154" s="247">
        <f t="shared" si="33"/>
        <v>0</v>
      </c>
      <c r="AA154" s="242">
        <v>1</v>
      </c>
      <c r="AB154" s="242">
        <v>0</v>
      </c>
      <c r="AC154" s="243">
        <f t="shared" si="34"/>
        <v>1</v>
      </c>
      <c r="AD154" s="247" t="str">
        <f t="shared" ref="AD154:AD217" si="48">IFERROR(AC154/Y154,"Not Sold")</f>
        <v>Not Sold</v>
      </c>
      <c r="AE154" s="247">
        <v>14</v>
      </c>
      <c r="AF154" s="247" t="str">
        <f t="shared" si="39"/>
        <v>-</v>
      </c>
      <c r="AG154" s="247">
        <f t="shared" si="40"/>
        <v>0</v>
      </c>
      <c r="AH154" s="248" t="str">
        <f t="shared" si="35"/>
        <v>Not Sold</v>
      </c>
      <c r="AI154" s="249">
        <f t="shared" si="36"/>
        <v>43660</v>
      </c>
      <c r="AJ154" s="249">
        <f t="shared" si="41"/>
        <v>43660</v>
      </c>
      <c r="AK154" s="253">
        <f t="shared" si="42"/>
        <v>0</v>
      </c>
      <c r="AL154" s="253">
        <f t="shared" si="43"/>
        <v>1</v>
      </c>
      <c r="AM154" s="242">
        <v>1</v>
      </c>
      <c r="AN154" s="253">
        <f t="shared" si="44"/>
        <v>0</v>
      </c>
      <c r="AO154" s="253">
        <f t="shared" si="45"/>
        <v>0</v>
      </c>
      <c r="AP154" s="253" t="str">
        <f t="shared" si="46"/>
        <v>-</v>
      </c>
      <c r="AQ154" s="249" t="str">
        <f t="shared" si="47"/>
        <v>-</v>
      </c>
      <c r="AR154" s="242"/>
      <c r="AS154" s="244"/>
    </row>
    <row r="155" spans="1:45" hidden="1" x14ac:dyDescent="0.25">
      <c r="A155" s="31"/>
      <c r="B155" s="27"/>
      <c r="C155" s="27"/>
      <c r="D155" s="58"/>
      <c r="E155" s="57"/>
      <c r="F155" s="58"/>
      <c r="G155" s="261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0"/>
      <c r="U155" s="256"/>
      <c r="V155" s="256"/>
      <c r="W155" s="260"/>
      <c r="X155" s="242">
        <f t="shared" si="37"/>
        <v>0</v>
      </c>
      <c r="Y155" s="247">
        <f t="shared" si="38"/>
        <v>0</v>
      </c>
      <c r="Z155" s="247">
        <f t="shared" si="33"/>
        <v>0</v>
      </c>
      <c r="AA155" s="242">
        <v>1</v>
      </c>
      <c r="AB155" s="242">
        <v>1</v>
      </c>
      <c r="AC155" s="243">
        <f t="shared" si="34"/>
        <v>2</v>
      </c>
      <c r="AD155" s="247" t="str">
        <f t="shared" si="48"/>
        <v>Not Sold</v>
      </c>
      <c r="AE155" s="247">
        <v>14</v>
      </c>
      <c r="AF155" s="247" t="str">
        <f t="shared" si="39"/>
        <v>-</v>
      </c>
      <c r="AG155" s="247">
        <f t="shared" si="40"/>
        <v>0</v>
      </c>
      <c r="AH155" s="248" t="str">
        <f t="shared" si="35"/>
        <v>Not Sold</v>
      </c>
      <c r="AI155" s="249">
        <f t="shared" si="36"/>
        <v>43660</v>
      </c>
      <c r="AJ155" s="249">
        <f t="shared" si="41"/>
        <v>43660</v>
      </c>
      <c r="AK155" s="253">
        <f t="shared" si="42"/>
        <v>0</v>
      </c>
      <c r="AL155" s="253">
        <f t="shared" si="43"/>
        <v>2</v>
      </c>
      <c r="AM155" s="242">
        <v>1</v>
      </c>
      <c r="AN155" s="253">
        <f t="shared" si="44"/>
        <v>0</v>
      </c>
      <c r="AO155" s="253">
        <f t="shared" si="45"/>
        <v>0</v>
      </c>
      <c r="AP155" s="253" t="str">
        <f t="shared" si="46"/>
        <v>-</v>
      </c>
      <c r="AQ155" s="249" t="str">
        <f t="shared" si="47"/>
        <v>-</v>
      </c>
      <c r="AR155" s="242"/>
      <c r="AS155" s="244"/>
    </row>
    <row r="156" spans="1:45" hidden="1" x14ac:dyDescent="0.25">
      <c r="A156" s="31"/>
      <c r="B156" s="18"/>
      <c r="C156" s="18"/>
      <c r="D156" s="58"/>
      <c r="E156" s="57"/>
      <c r="F156" s="58"/>
      <c r="G156" s="261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0"/>
      <c r="U156" s="256"/>
      <c r="V156" s="256"/>
      <c r="W156" s="260"/>
      <c r="X156" s="242">
        <f t="shared" si="37"/>
        <v>0</v>
      </c>
      <c r="Y156" s="247">
        <f t="shared" si="38"/>
        <v>0</v>
      </c>
      <c r="Z156" s="247">
        <f t="shared" si="33"/>
        <v>0</v>
      </c>
      <c r="AA156" s="242">
        <v>1</v>
      </c>
      <c r="AB156" s="242">
        <v>73</v>
      </c>
      <c r="AC156" s="243">
        <f t="shared" si="34"/>
        <v>74</v>
      </c>
      <c r="AD156" s="247" t="str">
        <f t="shared" si="48"/>
        <v>Not Sold</v>
      </c>
      <c r="AE156" s="247">
        <v>14</v>
      </c>
      <c r="AF156" s="247" t="str">
        <f t="shared" si="39"/>
        <v>-</v>
      </c>
      <c r="AG156" s="247">
        <f t="shared" si="40"/>
        <v>0</v>
      </c>
      <c r="AH156" s="248" t="str">
        <f t="shared" si="35"/>
        <v>Not Sold</v>
      </c>
      <c r="AI156" s="249">
        <f t="shared" si="36"/>
        <v>43660</v>
      </c>
      <c r="AJ156" s="249">
        <f t="shared" si="41"/>
        <v>43660</v>
      </c>
      <c r="AK156" s="253">
        <f t="shared" si="42"/>
        <v>0</v>
      </c>
      <c r="AL156" s="253">
        <f t="shared" si="43"/>
        <v>74</v>
      </c>
      <c r="AM156" s="242">
        <v>1</v>
      </c>
      <c r="AN156" s="253">
        <f t="shared" si="44"/>
        <v>0</v>
      </c>
      <c r="AO156" s="253">
        <f t="shared" si="45"/>
        <v>0</v>
      </c>
      <c r="AP156" s="253" t="str">
        <f t="shared" si="46"/>
        <v>-</v>
      </c>
      <c r="AQ156" s="249" t="str">
        <f t="shared" si="47"/>
        <v>-</v>
      </c>
      <c r="AR156" s="242"/>
      <c r="AS156" s="244"/>
    </row>
    <row r="157" spans="1:45" hidden="1" x14ac:dyDescent="0.25">
      <c r="A157" s="31"/>
      <c r="B157" s="18"/>
      <c r="C157" s="18"/>
      <c r="D157" s="58"/>
      <c r="E157" s="57"/>
      <c r="F157" s="58"/>
      <c r="G157" s="261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0"/>
      <c r="U157" s="256"/>
      <c r="V157" s="256"/>
      <c r="W157" s="260"/>
      <c r="X157" s="242">
        <f t="shared" si="37"/>
        <v>0</v>
      </c>
      <c r="Y157" s="247">
        <f t="shared" si="38"/>
        <v>0</v>
      </c>
      <c r="Z157" s="247">
        <f t="shared" si="33"/>
        <v>0</v>
      </c>
      <c r="AA157" s="242">
        <v>1</v>
      </c>
      <c r="AB157" s="242">
        <v>26</v>
      </c>
      <c r="AC157" s="243">
        <f t="shared" si="34"/>
        <v>27</v>
      </c>
      <c r="AD157" s="247" t="str">
        <f t="shared" si="48"/>
        <v>Not Sold</v>
      </c>
      <c r="AE157" s="247">
        <v>14</v>
      </c>
      <c r="AF157" s="247" t="str">
        <f t="shared" si="39"/>
        <v>-</v>
      </c>
      <c r="AG157" s="247">
        <f t="shared" si="40"/>
        <v>0</v>
      </c>
      <c r="AH157" s="248" t="str">
        <f t="shared" si="35"/>
        <v>Not Sold</v>
      </c>
      <c r="AI157" s="249">
        <f t="shared" si="36"/>
        <v>43660</v>
      </c>
      <c r="AJ157" s="249">
        <f t="shared" si="41"/>
        <v>43660</v>
      </c>
      <c r="AK157" s="253">
        <f t="shared" si="42"/>
        <v>0</v>
      </c>
      <c r="AL157" s="253">
        <f t="shared" si="43"/>
        <v>27</v>
      </c>
      <c r="AM157" s="242">
        <v>1</v>
      </c>
      <c r="AN157" s="253">
        <f t="shared" si="44"/>
        <v>0</v>
      </c>
      <c r="AO157" s="253">
        <f t="shared" si="45"/>
        <v>0</v>
      </c>
      <c r="AP157" s="253" t="str">
        <f t="shared" si="46"/>
        <v>-</v>
      </c>
      <c r="AQ157" s="249" t="str">
        <f t="shared" si="47"/>
        <v>-</v>
      </c>
      <c r="AR157" s="242"/>
      <c r="AS157" s="244"/>
    </row>
    <row r="158" spans="1:45" hidden="1" x14ac:dyDescent="0.25">
      <c r="A158" s="31"/>
      <c r="B158" s="27"/>
      <c r="C158" s="27"/>
      <c r="D158" s="58"/>
      <c r="E158" s="57"/>
      <c r="F158" s="58"/>
      <c r="G158" s="261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0"/>
      <c r="U158" s="256"/>
      <c r="V158" s="256"/>
      <c r="W158" s="260"/>
      <c r="X158" s="242">
        <f t="shared" si="37"/>
        <v>0</v>
      </c>
      <c r="Y158" s="247">
        <f t="shared" si="38"/>
        <v>0</v>
      </c>
      <c r="Z158" s="247">
        <f t="shared" si="33"/>
        <v>0</v>
      </c>
      <c r="AA158" s="242">
        <v>1</v>
      </c>
      <c r="AB158" s="242">
        <v>0</v>
      </c>
      <c r="AC158" s="243">
        <f t="shared" si="34"/>
        <v>1</v>
      </c>
      <c r="AD158" s="247" t="str">
        <f t="shared" si="48"/>
        <v>Not Sold</v>
      </c>
      <c r="AE158" s="247">
        <v>14</v>
      </c>
      <c r="AF158" s="247" t="str">
        <f t="shared" si="39"/>
        <v>-</v>
      </c>
      <c r="AG158" s="247">
        <f t="shared" si="40"/>
        <v>0</v>
      </c>
      <c r="AH158" s="248" t="str">
        <f t="shared" si="35"/>
        <v>Not Sold</v>
      </c>
      <c r="AI158" s="249">
        <f t="shared" si="36"/>
        <v>43660</v>
      </c>
      <c r="AJ158" s="249">
        <f t="shared" si="41"/>
        <v>43660</v>
      </c>
      <c r="AK158" s="253">
        <f t="shared" si="42"/>
        <v>0</v>
      </c>
      <c r="AL158" s="253">
        <f t="shared" si="43"/>
        <v>1</v>
      </c>
      <c r="AM158" s="242">
        <v>1</v>
      </c>
      <c r="AN158" s="253">
        <f t="shared" si="44"/>
        <v>0</v>
      </c>
      <c r="AO158" s="253">
        <f t="shared" si="45"/>
        <v>0</v>
      </c>
      <c r="AP158" s="253" t="str">
        <f t="shared" si="46"/>
        <v>-</v>
      </c>
      <c r="AQ158" s="249" t="str">
        <f t="shared" si="47"/>
        <v>-</v>
      </c>
      <c r="AR158" s="242"/>
      <c r="AS158" s="244"/>
    </row>
    <row r="159" spans="1:45" hidden="1" x14ac:dyDescent="0.25">
      <c r="A159" s="31"/>
      <c r="B159" s="18"/>
      <c r="C159" s="18"/>
      <c r="D159" s="58"/>
      <c r="E159" s="57"/>
      <c r="F159" s="58"/>
      <c r="G159" s="261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0"/>
      <c r="U159" s="256"/>
      <c r="V159" s="256"/>
      <c r="W159" s="260"/>
      <c r="X159" s="242">
        <f t="shared" si="37"/>
        <v>0</v>
      </c>
      <c r="Y159" s="247">
        <f t="shared" si="38"/>
        <v>0</v>
      </c>
      <c r="Z159" s="247">
        <f t="shared" si="33"/>
        <v>0</v>
      </c>
      <c r="AA159" s="242">
        <v>1</v>
      </c>
      <c r="AB159" s="242">
        <v>2</v>
      </c>
      <c r="AC159" s="243">
        <f t="shared" si="34"/>
        <v>3</v>
      </c>
      <c r="AD159" s="247" t="str">
        <f t="shared" si="48"/>
        <v>Not Sold</v>
      </c>
      <c r="AE159" s="247">
        <v>14</v>
      </c>
      <c r="AF159" s="247" t="str">
        <f t="shared" si="39"/>
        <v>-</v>
      </c>
      <c r="AG159" s="247">
        <f t="shared" si="40"/>
        <v>0</v>
      </c>
      <c r="AH159" s="248" t="str">
        <f t="shared" si="35"/>
        <v>Not Sold</v>
      </c>
      <c r="AI159" s="249">
        <f t="shared" si="36"/>
        <v>43660</v>
      </c>
      <c r="AJ159" s="249">
        <f t="shared" si="41"/>
        <v>43660</v>
      </c>
      <c r="AK159" s="253">
        <f t="shared" si="42"/>
        <v>0</v>
      </c>
      <c r="AL159" s="253">
        <f t="shared" si="43"/>
        <v>3</v>
      </c>
      <c r="AM159" s="242">
        <v>1</v>
      </c>
      <c r="AN159" s="253">
        <f t="shared" si="44"/>
        <v>0</v>
      </c>
      <c r="AO159" s="253">
        <f t="shared" si="45"/>
        <v>0</v>
      </c>
      <c r="AP159" s="253" t="str">
        <f t="shared" si="46"/>
        <v>-</v>
      </c>
      <c r="AQ159" s="249" t="str">
        <f t="shared" si="47"/>
        <v>-</v>
      </c>
      <c r="AR159" s="242"/>
      <c r="AS159" s="244"/>
    </row>
    <row r="160" spans="1:45" hidden="1" x14ac:dyDescent="0.25">
      <c r="A160" s="31"/>
      <c r="B160" s="18"/>
      <c r="C160" s="18"/>
      <c r="D160" s="58"/>
      <c r="E160" s="57"/>
      <c r="F160" s="58"/>
      <c r="G160" s="261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0"/>
      <c r="U160" s="256"/>
      <c r="V160" s="256"/>
      <c r="W160" s="260"/>
      <c r="X160" s="242">
        <f t="shared" si="37"/>
        <v>0</v>
      </c>
      <c r="Y160" s="247">
        <f t="shared" si="38"/>
        <v>0</v>
      </c>
      <c r="Z160" s="247">
        <f t="shared" si="33"/>
        <v>0</v>
      </c>
      <c r="AA160" s="242">
        <v>1</v>
      </c>
      <c r="AB160" s="242">
        <v>2</v>
      </c>
      <c r="AC160" s="243">
        <f t="shared" si="34"/>
        <v>3</v>
      </c>
      <c r="AD160" s="247" t="str">
        <f t="shared" si="48"/>
        <v>Not Sold</v>
      </c>
      <c r="AE160" s="247">
        <v>14</v>
      </c>
      <c r="AF160" s="247" t="str">
        <f t="shared" si="39"/>
        <v>-</v>
      </c>
      <c r="AG160" s="247">
        <f t="shared" si="40"/>
        <v>0</v>
      </c>
      <c r="AH160" s="248" t="str">
        <f t="shared" si="35"/>
        <v>Not Sold</v>
      </c>
      <c r="AI160" s="249">
        <f t="shared" si="36"/>
        <v>43660</v>
      </c>
      <c r="AJ160" s="249">
        <f t="shared" si="41"/>
        <v>43660</v>
      </c>
      <c r="AK160" s="253">
        <f t="shared" si="42"/>
        <v>0</v>
      </c>
      <c r="AL160" s="253">
        <f t="shared" si="43"/>
        <v>3</v>
      </c>
      <c r="AM160" s="242">
        <v>1</v>
      </c>
      <c r="AN160" s="253">
        <f t="shared" si="44"/>
        <v>0</v>
      </c>
      <c r="AO160" s="253">
        <f t="shared" si="45"/>
        <v>0</v>
      </c>
      <c r="AP160" s="253" t="str">
        <f t="shared" si="46"/>
        <v>-</v>
      </c>
      <c r="AQ160" s="249" t="str">
        <f t="shared" si="47"/>
        <v>-</v>
      </c>
      <c r="AR160" s="242"/>
      <c r="AS160" s="244"/>
    </row>
    <row r="161" spans="1:45" hidden="1" x14ac:dyDescent="0.25">
      <c r="A161" s="31"/>
      <c r="B161" s="18"/>
      <c r="C161" s="18"/>
      <c r="D161" s="58"/>
      <c r="E161" s="57"/>
      <c r="F161" s="58"/>
      <c r="G161" s="261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0"/>
      <c r="U161" s="256"/>
      <c r="V161" s="256"/>
      <c r="W161" s="260"/>
      <c r="X161" s="242">
        <f t="shared" si="37"/>
        <v>0</v>
      </c>
      <c r="Y161" s="247">
        <f t="shared" si="38"/>
        <v>0</v>
      </c>
      <c r="Z161" s="247">
        <f t="shared" si="33"/>
        <v>0</v>
      </c>
      <c r="AA161" s="242">
        <v>1</v>
      </c>
      <c r="AB161" s="242">
        <v>15</v>
      </c>
      <c r="AC161" s="243">
        <f t="shared" si="34"/>
        <v>16</v>
      </c>
      <c r="AD161" s="247" t="str">
        <f t="shared" si="48"/>
        <v>Not Sold</v>
      </c>
      <c r="AE161" s="247">
        <v>14</v>
      </c>
      <c r="AF161" s="247" t="str">
        <f t="shared" si="39"/>
        <v>-</v>
      </c>
      <c r="AG161" s="247">
        <f t="shared" si="40"/>
        <v>0</v>
      </c>
      <c r="AH161" s="248" t="str">
        <f t="shared" si="35"/>
        <v>Not Sold</v>
      </c>
      <c r="AI161" s="249">
        <f t="shared" si="36"/>
        <v>43660</v>
      </c>
      <c r="AJ161" s="249">
        <f t="shared" si="41"/>
        <v>43660</v>
      </c>
      <c r="AK161" s="253">
        <f t="shared" si="42"/>
        <v>0</v>
      </c>
      <c r="AL161" s="253">
        <f t="shared" si="43"/>
        <v>16</v>
      </c>
      <c r="AM161" s="242">
        <v>1</v>
      </c>
      <c r="AN161" s="253">
        <f t="shared" si="44"/>
        <v>0</v>
      </c>
      <c r="AO161" s="253">
        <f t="shared" si="45"/>
        <v>0</v>
      </c>
      <c r="AP161" s="253" t="str">
        <f t="shared" si="46"/>
        <v>-</v>
      </c>
      <c r="AQ161" s="249" t="str">
        <f t="shared" si="47"/>
        <v>-</v>
      </c>
      <c r="AR161" s="242"/>
      <c r="AS161" s="244"/>
    </row>
    <row r="162" spans="1:45" hidden="1" x14ac:dyDescent="0.25">
      <c r="A162" s="31"/>
      <c r="B162" s="18"/>
      <c r="C162" s="18"/>
      <c r="D162" s="58"/>
      <c r="E162" s="57"/>
      <c r="F162" s="58"/>
      <c r="G162" s="261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0"/>
      <c r="U162" s="256"/>
      <c r="V162" s="256"/>
      <c r="W162" s="260"/>
      <c r="X162" s="242">
        <f t="shared" si="37"/>
        <v>0</v>
      </c>
      <c r="Y162" s="247">
        <f t="shared" si="38"/>
        <v>0</v>
      </c>
      <c r="Z162" s="247">
        <f t="shared" si="33"/>
        <v>0</v>
      </c>
      <c r="AA162" s="242">
        <v>1</v>
      </c>
      <c r="AB162" s="242">
        <v>24</v>
      </c>
      <c r="AC162" s="243">
        <f t="shared" si="34"/>
        <v>25</v>
      </c>
      <c r="AD162" s="247" t="str">
        <f t="shared" si="48"/>
        <v>Not Sold</v>
      </c>
      <c r="AE162" s="247">
        <v>14</v>
      </c>
      <c r="AF162" s="247" t="str">
        <f t="shared" si="39"/>
        <v>-</v>
      </c>
      <c r="AG162" s="247">
        <f t="shared" si="40"/>
        <v>0</v>
      </c>
      <c r="AH162" s="248" t="str">
        <f t="shared" si="35"/>
        <v>Not Sold</v>
      </c>
      <c r="AI162" s="249">
        <f t="shared" si="36"/>
        <v>43660</v>
      </c>
      <c r="AJ162" s="249">
        <f t="shared" si="41"/>
        <v>43660</v>
      </c>
      <c r="AK162" s="253">
        <f t="shared" si="42"/>
        <v>0</v>
      </c>
      <c r="AL162" s="253">
        <f t="shared" si="43"/>
        <v>25</v>
      </c>
      <c r="AM162" s="242">
        <v>1</v>
      </c>
      <c r="AN162" s="253">
        <f t="shared" si="44"/>
        <v>0</v>
      </c>
      <c r="AO162" s="253">
        <f t="shared" si="45"/>
        <v>0</v>
      </c>
      <c r="AP162" s="253" t="str">
        <f t="shared" si="46"/>
        <v>-</v>
      </c>
      <c r="AQ162" s="249" t="str">
        <f t="shared" si="47"/>
        <v>-</v>
      </c>
      <c r="AR162" s="242"/>
      <c r="AS162" s="244"/>
    </row>
    <row r="163" spans="1:45" hidden="1" x14ac:dyDescent="0.25">
      <c r="A163" s="31"/>
      <c r="B163" s="18"/>
      <c r="C163" s="18"/>
      <c r="D163" s="58"/>
      <c r="E163" s="57"/>
      <c r="F163" s="58"/>
      <c r="G163" s="261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0"/>
      <c r="U163" s="256"/>
      <c r="V163" s="256"/>
      <c r="W163" s="260"/>
      <c r="X163" s="242">
        <f t="shared" si="37"/>
        <v>0</v>
      </c>
      <c r="Y163" s="247">
        <f t="shared" si="38"/>
        <v>0</v>
      </c>
      <c r="Z163" s="247">
        <f t="shared" si="33"/>
        <v>0</v>
      </c>
      <c r="AA163" s="242">
        <v>1</v>
      </c>
      <c r="AB163" s="242">
        <v>0</v>
      </c>
      <c r="AC163" s="243">
        <f t="shared" si="34"/>
        <v>1</v>
      </c>
      <c r="AD163" s="247" t="str">
        <f t="shared" si="48"/>
        <v>Not Sold</v>
      </c>
      <c r="AE163" s="247">
        <v>14</v>
      </c>
      <c r="AF163" s="247" t="str">
        <f t="shared" si="39"/>
        <v>-</v>
      </c>
      <c r="AG163" s="247">
        <f t="shared" si="40"/>
        <v>0</v>
      </c>
      <c r="AH163" s="248" t="str">
        <f t="shared" si="35"/>
        <v>Not Sold</v>
      </c>
      <c r="AI163" s="249">
        <f t="shared" si="36"/>
        <v>43660</v>
      </c>
      <c r="AJ163" s="249">
        <f t="shared" si="41"/>
        <v>43660</v>
      </c>
      <c r="AK163" s="253">
        <f t="shared" si="42"/>
        <v>0</v>
      </c>
      <c r="AL163" s="253">
        <f t="shared" si="43"/>
        <v>1</v>
      </c>
      <c r="AM163" s="242">
        <v>1</v>
      </c>
      <c r="AN163" s="253">
        <f t="shared" si="44"/>
        <v>0</v>
      </c>
      <c r="AO163" s="253">
        <f t="shared" si="45"/>
        <v>0</v>
      </c>
      <c r="AP163" s="253" t="str">
        <f t="shared" si="46"/>
        <v>-</v>
      </c>
      <c r="AQ163" s="249" t="str">
        <f t="shared" si="47"/>
        <v>-</v>
      </c>
      <c r="AR163" s="242"/>
      <c r="AS163" s="244"/>
    </row>
    <row r="164" spans="1:45" hidden="1" x14ac:dyDescent="0.25">
      <c r="A164" s="31"/>
      <c r="B164" s="18"/>
      <c r="C164" s="18"/>
      <c r="D164" s="58"/>
      <c r="E164" s="57"/>
      <c r="F164" s="58"/>
      <c r="G164" s="261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0"/>
      <c r="U164" s="256"/>
      <c r="V164" s="256"/>
      <c r="W164" s="260"/>
      <c r="X164" s="242">
        <f t="shared" si="37"/>
        <v>0</v>
      </c>
      <c r="Y164" s="247">
        <f t="shared" si="38"/>
        <v>0</v>
      </c>
      <c r="Z164" s="247">
        <f t="shared" si="33"/>
        <v>0</v>
      </c>
      <c r="AA164" s="242">
        <v>1</v>
      </c>
      <c r="AB164" s="242">
        <v>0</v>
      </c>
      <c r="AC164" s="243">
        <f t="shared" si="34"/>
        <v>1</v>
      </c>
      <c r="AD164" s="247" t="str">
        <f t="shared" si="48"/>
        <v>Not Sold</v>
      </c>
      <c r="AE164" s="247">
        <v>14</v>
      </c>
      <c r="AF164" s="247" t="str">
        <f t="shared" si="39"/>
        <v>-</v>
      </c>
      <c r="AG164" s="247">
        <f t="shared" si="40"/>
        <v>0</v>
      </c>
      <c r="AH164" s="248" t="str">
        <f t="shared" si="35"/>
        <v>Not Sold</v>
      </c>
      <c r="AI164" s="249">
        <f t="shared" si="36"/>
        <v>43660</v>
      </c>
      <c r="AJ164" s="249">
        <f t="shared" si="41"/>
        <v>43660</v>
      </c>
      <c r="AK164" s="253">
        <f t="shared" si="42"/>
        <v>0</v>
      </c>
      <c r="AL164" s="253">
        <f t="shared" si="43"/>
        <v>1</v>
      </c>
      <c r="AM164" s="242">
        <v>1</v>
      </c>
      <c r="AN164" s="253">
        <f t="shared" si="44"/>
        <v>0</v>
      </c>
      <c r="AO164" s="253">
        <f t="shared" si="45"/>
        <v>0</v>
      </c>
      <c r="AP164" s="253" t="str">
        <f t="shared" si="46"/>
        <v>-</v>
      </c>
      <c r="AQ164" s="249" t="str">
        <f t="shared" si="47"/>
        <v>-</v>
      </c>
      <c r="AR164" s="242"/>
      <c r="AS164" s="244"/>
    </row>
    <row r="165" spans="1:45" hidden="1" x14ac:dyDescent="0.25">
      <c r="A165" s="31"/>
      <c r="B165" s="18"/>
      <c r="C165" s="18"/>
      <c r="D165" s="58"/>
      <c r="E165" s="57"/>
      <c r="F165" s="58"/>
      <c r="G165" s="261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0"/>
      <c r="U165" s="256"/>
      <c r="V165" s="256"/>
      <c r="W165" s="260"/>
      <c r="X165" s="242">
        <f t="shared" si="37"/>
        <v>0</v>
      </c>
      <c r="Y165" s="247">
        <f t="shared" si="38"/>
        <v>0</v>
      </c>
      <c r="Z165" s="247">
        <f t="shared" si="33"/>
        <v>0</v>
      </c>
      <c r="AA165" s="242">
        <v>1</v>
      </c>
      <c r="AB165" s="242">
        <v>12</v>
      </c>
      <c r="AC165" s="243">
        <f t="shared" si="34"/>
        <v>13</v>
      </c>
      <c r="AD165" s="247" t="str">
        <f t="shared" si="48"/>
        <v>Not Sold</v>
      </c>
      <c r="AE165" s="247">
        <v>14</v>
      </c>
      <c r="AF165" s="247" t="str">
        <f t="shared" si="39"/>
        <v>-</v>
      </c>
      <c r="AG165" s="247">
        <f t="shared" si="40"/>
        <v>0</v>
      </c>
      <c r="AH165" s="248" t="str">
        <f t="shared" si="35"/>
        <v>Not Sold</v>
      </c>
      <c r="AI165" s="249">
        <f t="shared" si="36"/>
        <v>43660</v>
      </c>
      <c r="AJ165" s="249">
        <f t="shared" si="41"/>
        <v>43660</v>
      </c>
      <c r="AK165" s="253">
        <f t="shared" si="42"/>
        <v>0</v>
      </c>
      <c r="AL165" s="253">
        <f t="shared" si="43"/>
        <v>13</v>
      </c>
      <c r="AM165" s="242">
        <v>1</v>
      </c>
      <c r="AN165" s="253">
        <f t="shared" si="44"/>
        <v>0</v>
      </c>
      <c r="AO165" s="253">
        <f t="shared" si="45"/>
        <v>0</v>
      </c>
      <c r="AP165" s="253" t="str">
        <f t="shared" si="46"/>
        <v>-</v>
      </c>
      <c r="AQ165" s="249" t="str">
        <f t="shared" si="47"/>
        <v>-</v>
      </c>
      <c r="AR165" s="242"/>
      <c r="AS165" s="244"/>
    </row>
    <row r="166" spans="1:45" hidden="1" x14ac:dyDescent="0.25">
      <c r="A166" s="31"/>
      <c r="B166" s="18"/>
      <c r="C166" s="18"/>
      <c r="D166" s="58"/>
      <c r="E166" s="57"/>
      <c r="F166" s="58"/>
      <c r="G166" s="261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0"/>
      <c r="U166" s="256"/>
      <c r="V166" s="256"/>
      <c r="W166" s="260"/>
      <c r="X166" s="242">
        <f t="shared" si="37"/>
        <v>0</v>
      </c>
      <c r="Y166" s="247">
        <f t="shared" si="38"/>
        <v>0</v>
      </c>
      <c r="Z166" s="247">
        <f t="shared" ref="Z166:Z229" si="49">Y166*30</f>
        <v>0</v>
      </c>
      <c r="AA166" s="242">
        <v>1</v>
      </c>
      <c r="AB166" s="242">
        <v>0</v>
      </c>
      <c r="AC166" s="243">
        <f t="shared" ref="AC166:AC229" si="50">AA166+AB166</f>
        <v>1</v>
      </c>
      <c r="AD166" s="247" t="str">
        <f t="shared" si="48"/>
        <v>Not Sold</v>
      </c>
      <c r="AE166" s="247">
        <v>14</v>
      </c>
      <c r="AF166" s="247" t="str">
        <f t="shared" si="39"/>
        <v>-</v>
      </c>
      <c r="AG166" s="247">
        <f t="shared" si="40"/>
        <v>0</v>
      </c>
      <c r="AH166" s="248" t="str">
        <f t="shared" si="35"/>
        <v>Not Sold</v>
      </c>
      <c r="AI166" s="249">
        <f t="shared" si="36"/>
        <v>43660</v>
      </c>
      <c r="AJ166" s="249">
        <f t="shared" si="41"/>
        <v>43660</v>
      </c>
      <c r="AK166" s="253">
        <f t="shared" si="42"/>
        <v>0</v>
      </c>
      <c r="AL166" s="253">
        <f t="shared" si="43"/>
        <v>1</v>
      </c>
      <c r="AM166" s="242">
        <v>1</v>
      </c>
      <c r="AN166" s="253">
        <f t="shared" si="44"/>
        <v>0</v>
      </c>
      <c r="AO166" s="253">
        <f t="shared" si="45"/>
        <v>0</v>
      </c>
      <c r="AP166" s="253" t="str">
        <f t="shared" si="46"/>
        <v>-</v>
      </c>
      <c r="AQ166" s="249" t="str">
        <f t="shared" si="47"/>
        <v>-</v>
      </c>
      <c r="AR166" s="242"/>
      <c r="AS166" s="244"/>
    </row>
    <row r="167" spans="1:45" hidden="1" x14ac:dyDescent="0.25">
      <c r="A167" s="31"/>
      <c r="B167" s="18"/>
      <c r="C167" s="18"/>
      <c r="D167" s="58"/>
      <c r="E167" s="57"/>
      <c r="F167" s="58"/>
      <c r="G167" s="261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0"/>
      <c r="U167" s="256"/>
      <c r="V167" s="256"/>
      <c r="W167" s="260"/>
      <c r="X167" s="242">
        <f t="shared" si="37"/>
        <v>0</v>
      </c>
      <c r="Y167" s="247">
        <f t="shared" si="38"/>
        <v>0</v>
      </c>
      <c r="Z167" s="247">
        <f t="shared" si="49"/>
        <v>0</v>
      </c>
      <c r="AA167" s="242">
        <v>1</v>
      </c>
      <c r="AB167" s="242">
        <v>6</v>
      </c>
      <c r="AC167" s="243">
        <f t="shared" si="50"/>
        <v>7</v>
      </c>
      <c r="AD167" s="247" t="str">
        <f t="shared" si="48"/>
        <v>Not Sold</v>
      </c>
      <c r="AE167" s="247">
        <v>14</v>
      </c>
      <c r="AF167" s="247" t="str">
        <f t="shared" si="39"/>
        <v>-</v>
      </c>
      <c r="AG167" s="247">
        <f t="shared" si="40"/>
        <v>0</v>
      </c>
      <c r="AH167" s="248" t="str">
        <f t="shared" si="35"/>
        <v>Not Sold</v>
      </c>
      <c r="AI167" s="249">
        <f t="shared" si="36"/>
        <v>43660</v>
      </c>
      <c r="AJ167" s="249">
        <f t="shared" si="41"/>
        <v>43660</v>
      </c>
      <c r="AK167" s="253">
        <f t="shared" si="42"/>
        <v>0</v>
      </c>
      <c r="AL167" s="253">
        <f t="shared" si="43"/>
        <v>7</v>
      </c>
      <c r="AM167" s="242">
        <v>1</v>
      </c>
      <c r="AN167" s="253">
        <f t="shared" si="44"/>
        <v>0</v>
      </c>
      <c r="AO167" s="253">
        <f t="shared" si="45"/>
        <v>0</v>
      </c>
      <c r="AP167" s="253" t="str">
        <f t="shared" si="46"/>
        <v>-</v>
      </c>
      <c r="AQ167" s="249" t="str">
        <f t="shared" si="47"/>
        <v>-</v>
      </c>
      <c r="AR167" s="242"/>
      <c r="AS167" s="244"/>
    </row>
    <row r="168" spans="1:45" hidden="1" x14ac:dyDescent="0.25">
      <c r="A168" s="31"/>
      <c r="B168" s="18"/>
      <c r="C168" s="18"/>
      <c r="D168" s="58"/>
      <c r="E168" s="57"/>
      <c r="F168" s="58"/>
      <c r="G168" s="261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0"/>
      <c r="U168" s="256"/>
      <c r="V168" s="256"/>
      <c r="W168" s="260"/>
      <c r="X168" s="242">
        <f t="shared" si="37"/>
        <v>0</v>
      </c>
      <c r="Y168" s="247">
        <f t="shared" si="38"/>
        <v>0</v>
      </c>
      <c r="Z168" s="247">
        <f t="shared" si="49"/>
        <v>0</v>
      </c>
      <c r="AA168" s="242">
        <v>1</v>
      </c>
      <c r="AB168" s="242">
        <v>0</v>
      </c>
      <c r="AC168" s="243">
        <f t="shared" si="50"/>
        <v>1</v>
      </c>
      <c r="AD168" s="247" t="str">
        <f t="shared" si="48"/>
        <v>Not Sold</v>
      </c>
      <c r="AE168" s="247">
        <v>14</v>
      </c>
      <c r="AF168" s="247" t="str">
        <f t="shared" si="39"/>
        <v>-</v>
      </c>
      <c r="AG168" s="247">
        <f t="shared" si="40"/>
        <v>0</v>
      </c>
      <c r="AH168" s="248" t="str">
        <f t="shared" si="35"/>
        <v>Not Sold</v>
      </c>
      <c r="AI168" s="249">
        <f t="shared" si="36"/>
        <v>43660</v>
      </c>
      <c r="AJ168" s="249">
        <f t="shared" si="41"/>
        <v>43660</v>
      </c>
      <c r="AK168" s="253">
        <f t="shared" si="42"/>
        <v>0</v>
      </c>
      <c r="AL168" s="253">
        <f t="shared" si="43"/>
        <v>1</v>
      </c>
      <c r="AM168" s="242">
        <v>1</v>
      </c>
      <c r="AN168" s="253">
        <f t="shared" si="44"/>
        <v>0</v>
      </c>
      <c r="AO168" s="253">
        <f t="shared" si="45"/>
        <v>0</v>
      </c>
      <c r="AP168" s="253" t="str">
        <f t="shared" si="46"/>
        <v>-</v>
      </c>
      <c r="AQ168" s="249" t="str">
        <f t="shared" si="47"/>
        <v>-</v>
      </c>
      <c r="AR168" s="242"/>
      <c r="AS168" s="244"/>
    </row>
    <row r="169" spans="1:45" hidden="1" x14ac:dyDescent="0.25">
      <c r="A169" s="31"/>
      <c r="B169" s="18"/>
      <c r="C169" s="18"/>
      <c r="D169" s="58"/>
      <c r="E169" s="57"/>
      <c r="F169" s="58"/>
      <c r="G169" s="261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0"/>
      <c r="U169" s="256"/>
      <c r="V169" s="256"/>
      <c r="W169" s="260"/>
      <c r="X169" s="242">
        <f t="shared" si="37"/>
        <v>0</v>
      </c>
      <c r="Y169" s="247">
        <f t="shared" si="38"/>
        <v>0</v>
      </c>
      <c r="Z169" s="247">
        <f t="shared" si="49"/>
        <v>0</v>
      </c>
      <c r="AA169" s="242">
        <v>1</v>
      </c>
      <c r="AB169" s="242">
        <v>5</v>
      </c>
      <c r="AC169" s="243">
        <f t="shared" si="50"/>
        <v>6</v>
      </c>
      <c r="AD169" s="247" t="str">
        <f t="shared" si="48"/>
        <v>Not Sold</v>
      </c>
      <c r="AE169" s="247">
        <v>14</v>
      </c>
      <c r="AF169" s="247" t="str">
        <f t="shared" si="39"/>
        <v>-</v>
      </c>
      <c r="AG169" s="247">
        <f t="shared" si="40"/>
        <v>0</v>
      </c>
      <c r="AH169" s="248" t="str">
        <f t="shared" si="35"/>
        <v>Not Sold</v>
      </c>
      <c r="AI169" s="249">
        <f t="shared" si="36"/>
        <v>43660</v>
      </c>
      <c r="AJ169" s="249">
        <f t="shared" si="41"/>
        <v>43660</v>
      </c>
      <c r="AK169" s="253">
        <f t="shared" si="42"/>
        <v>0</v>
      </c>
      <c r="AL169" s="253">
        <f t="shared" si="43"/>
        <v>6</v>
      </c>
      <c r="AM169" s="242">
        <v>1</v>
      </c>
      <c r="AN169" s="253">
        <f t="shared" si="44"/>
        <v>0</v>
      </c>
      <c r="AO169" s="253">
        <f t="shared" si="45"/>
        <v>0</v>
      </c>
      <c r="AP169" s="253" t="str">
        <f t="shared" si="46"/>
        <v>-</v>
      </c>
      <c r="AQ169" s="249" t="str">
        <f t="shared" si="47"/>
        <v>-</v>
      </c>
      <c r="AR169" s="242"/>
      <c r="AS169" s="244"/>
    </row>
    <row r="170" spans="1:45" hidden="1" x14ac:dyDescent="0.25">
      <c r="A170" s="17"/>
      <c r="B170" s="18"/>
      <c r="C170" s="18"/>
      <c r="D170" s="58"/>
      <c r="E170" s="57"/>
      <c r="F170" s="58"/>
      <c r="G170" s="261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0"/>
      <c r="U170" s="256"/>
      <c r="V170" s="256"/>
      <c r="W170" s="260"/>
      <c r="X170" s="242">
        <f t="shared" si="37"/>
        <v>0</v>
      </c>
      <c r="Y170" s="247">
        <f t="shared" si="38"/>
        <v>0</v>
      </c>
      <c r="Z170" s="247">
        <f t="shared" si="49"/>
        <v>0</v>
      </c>
      <c r="AA170" s="242">
        <v>1</v>
      </c>
      <c r="AB170" s="242">
        <v>0</v>
      </c>
      <c r="AC170" s="243">
        <f t="shared" si="50"/>
        <v>1</v>
      </c>
      <c r="AD170" s="247" t="str">
        <f t="shared" si="48"/>
        <v>Not Sold</v>
      </c>
      <c r="AE170" s="247">
        <v>14</v>
      </c>
      <c r="AF170" s="247" t="str">
        <f t="shared" si="39"/>
        <v>-</v>
      </c>
      <c r="AG170" s="247">
        <f t="shared" si="40"/>
        <v>0</v>
      </c>
      <c r="AH170" s="248" t="str">
        <f t="shared" si="35"/>
        <v>Not Sold</v>
      </c>
      <c r="AI170" s="249">
        <f t="shared" si="36"/>
        <v>43660</v>
      </c>
      <c r="AJ170" s="249">
        <f t="shared" si="41"/>
        <v>43660</v>
      </c>
      <c r="AK170" s="253">
        <f t="shared" si="42"/>
        <v>0</v>
      </c>
      <c r="AL170" s="253">
        <f t="shared" si="43"/>
        <v>1</v>
      </c>
      <c r="AM170" s="242">
        <v>1</v>
      </c>
      <c r="AN170" s="253">
        <f t="shared" si="44"/>
        <v>0</v>
      </c>
      <c r="AO170" s="253">
        <f t="shared" si="45"/>
        <v>0</v>
      </c>
      <c r="AP170" s="253" t="str">
        <f t="shared" si="46"/>
        <v>-</v>
      </c>
      <c r="AQ170" s="249" t="str">
        <f t="shared" si="47"/>
        <v>-</v>
      </c>
      <c r="AR170" s="242"/>
      <c r="AS170" s="244"/>
    </row>
    <row r="171" spans="1:45" hidden="1" x14ac:dyDescent="0.25">
      <c r="A171" s="17"/>
      <c r="B171" s="18"/>
      <c r="C171" s="18"/>
      <c r="D171" s="58"/>
      <c r="E171" s="57"/>
      <c r="F171" s="58"/>
      <c r="G171" s="261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0"/>
      <c r="U171" s="256"/>
      <c r="V171" s="256"/>
      <c r="W171" s="260"/>
      <c r="X171" s="242">
        <f t="shared" si="37"/>
        <v>0</v>
      </c>
      <c r="Y171" s="247">
        <f t="shared" si="38"/>
        <v>0</v>
      </c>
      <c r="Z171" s="247">
        <f t="shared" si="49"/>
        <v>0</v>
      </c>
      <c r="AA171" s="242">
        <v>1</v>
      </c>
      <c r="AB171" s="242">
        <v>0</v>
      </c>
      <c r="AC171" s="243">
        <f t="shared" si="50"/>
        <v>1</v>
      </c>
      <c r="AD171" s="247" t="str">
        <f t="shared" si="48"/>
        <v>Not Sold</v>
      </c>
      <c r="AE171" s="247">
        <v>14</v>
      </c>
      <c r="AF171" s="247" t="str">
        <f t="shared" si="39"/>
        <v>-</v>
      </c>
      <c r="AG171" s="247">
        <f t="shared" si="40"/>
        <v>0</v>
      </c>
      <c r="AH171" s="248" t="str">
        <f t="shared" si="35"/>
        <v>Not Sold</v>
      </c>
      <c r="AI171" s="249">
        <f t="shared" si="36"/>
        <v>43660</v>
      </c>
      <c r="AJ171" s="249">
        <f t="shared" si="41"/>
        <v>43660</v>
      </c>
      <c r="AK171" s="253">
        <f t="shared" si="42"/>
        <v>0</v>
      </c>
      <c r="AL171" s="253">
        <f t="shared" si="43"/>
        <v>1</v>
      </c>
      <c r="AM171" s="242">
        <v>1</v>
      </c>
      <c r="AN171" s="253">
        <f t="shared" si="44"/>
        <v>0</v>
      </c>
      <c r="AO171" s="253">
        <f t="shared" si="45"/>
        <v>0</v>
      </c>
      <c r="AP171" s="253" t="str">
        <f t="shared" si="46"/>
        <v>-</v>
      </c>
      <c r="AQ171" s="249" t="str">
        <f t="shared" si="47"/>
        <v>-</v>
      </c>
      <c r="AR171" s="242"/>
      <c r="AS171" s="244"/>
    </row>
    <row r="172" spans="1:45" hidden="1" x14ac:dyDescent="0.25">
      <c r="A172" s="31"/>
      <c r="B172" s="27"/>
      <c r="C172" s="27"/>
      <c r="D172" s="58"/>
      <c r="E172" s="57"/>
      <c r="F172" s="58"/>
      <c r="G172" s="261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0"/>
      <c r="U172" s="256"/>
      <c r="V172" s="256"/>
      <c r="W172" s="260"/>
      <c r="X172" s="242">
        <f t="shared" si="37"/>
        <v>0</v>
      </c>
      <c r="Y172" s="247">
        <f t="shared" si="38"/>
        <v>0</v>
      </c>
      <c r="Z172" s="247">
        <f t="shared" si="49"/>
        <v>0</v>
      </c>
      <c r="AA172" s="242">
        <v>1</v>
      </c>
      <c r="AB172" s="242">
        <v>0</v>
      </c>
      <c r="AC172" s="243">
        <f t="shared" si="50"/>
        <v>1</v>
      </c>
      <c r="AD172" s="247" t="str">
        <f t="shared" si="48"/>
        <v>Not Sold</v>
      </c>
      <c r="AE172" s="247">
        <v>14</v>
      </c>
      <c r="AF172" s="247" t="str">
        <f t="shared" si="39"/>
        <v>-</v>
      </c>
      <c r="AG172" s="247">
        <f t="shared" si="40"/>
        <v>0</v>
      </c>
      <c r="AH172" s="248" t="str">
        <f t="shared" si="35"/>
        <v>Not Sold</v>
      </c>
      <c r="AI172" s="249">
        <f t="shared" si="36"/>
        <v>43660</v>
      </c>
      <c r="AJ172" s="249">
        <f t="shared" si="41"/>
        <v>43660</v>
      </c>
      <c r="AK172" s="253">
        <f t="shared" si="42"/>
        <v>0</v>
      </c>
      <c r="AL172" s="253">
        <f t="shared" si="43"/>
        <v>1</v>
      </c>
      <c r="AM172" s="242">
        <v>1</v>
      </c>
      <c r="AN172" s="253">
        <f t="shared" si="44"/>
        <v>0</v>
      </c>
      <c r="AO172" s="253">
        <f t="shared" si="45"/>
        <v>0</v>
      </c>
      <c r="AP172" s="253" t="str">
        <f t="shared" si="46"/>
        <v>-</v>
      </c>
      <c r="AQ172" s="249" t="str">
        <f t="shared" si="47"/>
        <v>-</v>
      </c>
      <c r="AR172" s="242"/>
      <c r="AS172" s="244"/>
    </row>
    <row r="173" spans="1:45" hidden="1" x14ac:dyDescent="0.25">
      <c r="A173" s="31"/>
      <c r="B173" s="18"/>
      <c r="C173" s="18"/>
      <c r="D173" s="58"/>
      <c r="E173" s="57"/>
      <c r="F173" s="58"/>
      <c r="G173" s="261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0"/>
      <c r="U173" s="256"/>
      <c r="V173" s="256"/>
      <c r="W173" s="260"/>
      <c r="X173" s="242">
        <f t="shared" si="37"/>
        <v>0</v>
      </c>
      <c r="Y173" s="247">
        <f t="shared" si="38"/>
        <v>0</v>
      </c>
      <c r="Z173" s="247">
        <f t="shared" si="49"/>
        <v>0</v>
      </c>
      <c r="AA173" s="242">
        <v>1</v>
      </c>
      <c r="AB173" s="242">
        <v>4</v>
      </c>
      <c r="AC173" s="243">
        <f t="shared" si="50"/>
        <v>5</v>
      </c>
      <c r="AD173" s="247" t="str">
        <f t="shared" si="48"/>
        <v>Not Sold</v>
      </c>
      <c r="AE173" s="247">
        <v>14</v>
      </c>
      <c r="AF173" s="247" t="str">
        <f t="shared" si="39"/>
        <v>-</v>
      </c>
      <c r="AG173" s="247">
        <f t="shared" si="40"/>
        <v>0</v>
      </c>
      <c r="AH173" s="248" t="str">
        <f t="shared" si="35"/>
        <v>Not Sold</v>
      </c>
      <c r="AI173" s="249">
        <f t="shared" si="36"/>
        <v>43660</v>
      </c>
      <c r="AJ173" s="249">
        <f t="shared" si="41"/>
        <v>43660</v>
      </c>
      <c r="AK173" s="253">
        <f t="shared" si="42"/>
        <v>0</v>
      </c>
      <c r="AL173" s="253">
        <f t="shared" si="43"/>
        <v>5</v>
      </c>
      <c r="AM173" s="242">
        <v>1</v>
      </c>
      <c r="AN173" s="253">
        <f t="shared" si="44"/>
        <v>0</v>
      </c>
      <c r="AO173" s="253">
        <f t="shared" si="45"/>
        <v>0</v>
      </c>
      <c r="AP173" s="253" t="str">
        <f t="shared" si="46"/>
        <v>-</v>
      </c>
      <c r="AQ173" s="249" t="str">
        <f t="shared" si="47"/>
        <v>-</v>
      </c>
      <c r="AR173" s="242"/>
      <c r="AS173" s="244"/>
    </row>
    <row r="174" spans="1:45" hidden="1" x14ac:dyDescent="0.25">
      <c r="A174" s="31"/>
      <c r="B174" s="18"/>
      <c r="C174" s="18"/>
      <c r="D174" s="58"/>
      <c r="E174" s="57"/>
      <c r="F174" s="58"/>
      <c r="G174" s="261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0"/>
      <c r="U174" s="256"/>
      <c r="V174" s="256"/>
      <c r="W174" s="260"/>
      <c r="X174" s="242">
        <f t="shared" si="37"/>
        <v>0</v>
      </c>
      <c r="Y174" s="247">
        <f t="shared" si="38"/>
        <v>0</v>
      </c>
      <c r="Z174" s="247">
        <f t="shared" si="49"/>
        <v>0</v>
      </c>
      <c r="AA174" s="242">
        <v>1</v>
      </c>
      <c r="AB174" s="242">
        <v>8</v>
      </c>
      <c r="AC174" s="243">
        <f t="shared" si="50"/>
        <v>9</v>
      </c>
      <c r="AD174" s="247" t="str">
        <f t="shared" si="48"/>
        <v>Not Sold</v>
      </c>
      <c r="AE174" s="247">
        <v>14</v>
      </c>
      <c r="AF174" s="247" t="str">
        <f t="shared" si="39"/>
        <v>-</v>
      </c>
      <c r="AG174" s="247">
        <f t="shared" si="40"/>
        <v>0</v>
      </c>
      <c r="AH174" s="248" t="str">
        <f t="shared" si="35"/>
        <v>Not Sold</v>
      </c>
      <c r="AI174" s="249">
        <f t="shared" si="36"/>
        <v>43660</v>
      </c>
      <c r="AJ174" s="249">
        <f t="shared" si="41"/>
        <v>43660</v>
      </c>
      <c r="AK174" s="253">
        <f t="shared" si="42"/>
        <v>0</v>
      </c>
      <c r="AL174" s="253">
        <f t="shared" si="43"/>
        <v>9</v>
      </c>
      <c r="AM174" s="242">
        <v>1</v>
      </c>
      <c r="AN174" s="253">
        <f t="shared" si="44"/>
        <v>0</v>
      </c>
      <c r="AO174" s="253">
        <f t="shared" si="45"/>
        <v>0</v>
      </c>
      <c r="AP174" s="253" t="str">
        <f t="shared" si="46"/>
        <v>-</v>
      </c>
      <c r="AQ174" s="249" t="str">
        <f t="shared" si="47"/>
        <v>-</v>
      </c>
      <c r="AR174" s="242"/>
      <c r="AS174" s="244"/>
    </row>
    <row r="175" spans="1:45" hidden="1" x14ac:dyDescent="0.25">
      <c r="A175" s="31"/>
      <c r="B175" s="18"/>
      <c r="C175" s="18"/>
      <c r="D175" s="58"/>
      <c r="E175" s="57"/>
      <c r="F175" s="58"/>
      <c r="G175" s="261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0"/>
      <c r="U175" s="256"/>
      <c r="V175" s="256"/>
      <c r="W175" s="260"/>
      <c r="X175" s="242">
        <f t="shared" si="37"/>
        <v>0</v>
      </c>
      <c r="Y175" s="247">
        <f t="shared" si="38"/>
        <v>0</v>
      </c>
      <c r="Z175" s="247">
        <f t="shared" si="49"/>
        <v>0</v>
      </c>
      <c r="AA175" s="242">
        <v>1</v>
      </c>
      <c r="AB175" s="242">
        <v>3</v>
      </c>
      <c r="AC175" s="243">
        <f t="shared" si="50"/>
        <v>4</v>
      </c>
      <c r="AD175" s="247" t="str">
        <f t="shared" si="48"/>
        <v>Not Sold</v>
      </c>
      <c r="AE175" s="247">
        <v>14</v>
      </c>
      <c r="AF175" s="247" t="str">
        <f t="shared" si="39"/>
        <v>-</v>
      </c>
      <c r="AG175" s="247">
        <f t="shared" si="40"/>
        <v>0</v>
      </c>
      <c r="AH175" s="248" t="str">
        <f t="shared" si="35"/>
        <v>Not Sold</v>
      </c>
      <c r="AI175" s="249">
        <f t="shared" si="36"/>
        <v>43660</v>
      </c>
      <c r="AJ175" s="249">
        <f t="shared" si="41"/>
        <v>43660</v>
      </c>
      <c r="AK175" s="253">
        <f t="shared" si="42"/>
        <v>0</v>
      </c>
      <c r="AL175" s="253">
        <f t="shared" si="43"/>
        <v>4</v>
      </c>
      <c r="AM175" s="242">
        <v>1</v>
      </c>
      <c r="AN175" s="253">
        <f t="shared" si="44"/>
        <v>0</v>
      </c>
      <c r="AO175" s="253">
        <f t="shared" si="45"/>
        <v>0</v>
      </c>
      <c r="AP175" s="253" t="str">
        <f t="shared" si="46"/>
        <v>-</v>
      </c>
      <c r="AQ175" s="249" t="str">
        <f t="shared" si="47"/>
        <v>-</v>
      </c>
      <c r="AR175" s="242"/>
      <c r="AS175" s="244"/>
    </row>
    <row r="176" spans="1:45" hidden="1" x14ac:dyDescent="0.25">
      <c r="A176" s="31"/>
      <c r="B176" s="18"/>
      <c r="C176" s="18"/>
      <c r="D176" s="58"/>
      <c r="E176" s="57"/>
      <c r="F176" s="58"/>
      <c r="G176" s="261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0"/>
      <c r="U176" s="256"/>
      <c r="V176" s="256"/>
      <c r="W176" s="260"/>
      <c r="X176" s="242">
        <f t="shared" si="37"/>
        <v>0</v>
      </c>
      <c r="Y176" s="247">
        <f t="shared" si="38"/>
        <v>0</v>
      </c>
      <c r="Z176" s="247">
        <f t="shared" si="49"/>
        <v>0</v>
      </c>
      <c r="AA176" s="242">
        <v>1</v>
      </c>
      <c r="AB176" s="242">
        <v>7</v>
      </c>
      <c r="AC176" s="243">
        <f t="shared" si="50"/>
        <v>8</v>
      </c>
      <c r="AD176" s="247" t="str">
        <f t="shared" si="48"/>
        <v>Not Sold</v>
      </c>
      <c r="AE176" s="247">
        <v>14</v>
      </c>
      <c r="AF176" s="247" t="str">
        <f t="shared" si="39"/>
        <v>-</v>
      </c>
      <c r="AG176" s="247">
        <f t="shared" si="40"/>
        <v>0</v>
      </c>
      <c r="AH176" s="248" t="str">
        <f t="shared" si="35"/>
        <v>Not Sold</v>
      </c>
      <c r="AI176" s="249">
        <f t="shared" si="36"/>
        <v>43660</v>
      </c>
      <c r="AJ176" s="249">
        <f t="shared" si="41"/>
        <v>43660</v>
      </c>
      <c r="AK176" s="253">
        <f t="shared" si="42"/>
        <v>0</v>
      </c>
      <c r="AL176" s="253">
        <f t="shared" si="43"/>
        <v>8</v>
      </c>
      <c r="AM176" s="242">
        <v>1</v>
      </c>
      <c r="AN176" s="253">
        <f t="shared" si="44"/>
        <v>0</v>
      </c>
      <c r="AO176" s="253">
        <f t="shared" si="45"/>
        <v>0</v>
      </c>
      <c r="AP176" s="253" t="str">
        <f t="shared" si="46"/>
        <v>-</v>
      </c>
      <c r="AQ176" s="249" t="str">
        <f t="shared" si="47"/>
        <v>-</v>
      </c>
      <c r="AR176" s="242"/>
      <c r="AS176" s="244"/>
    </row>
    <row r="177" spans="1:45" hidden="1" x14ac:dyDescent="0.25">
      <c r="A177" s="31"/>
      <c r="B177" s="18"/>
      <c r="C177" s="18"/>
      <c r="D177" s="58"/>
      <c r="E177" s="57"/>
      <c r="F177" s="58"/>
      <c r="G177" s="261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0"/>
      <c r="U177" s="256"/>
      <c r="V177" s="256"/>
      <c r="W177" s="260"/>
      <c r="X177" s="242">
        <f t="shared" si="37"/>
        <v>0</v>
      </c>
      <c r="Y177" s="247">
        <f t="shared" si="38"/>
        <v>0</v>
      </c>
      <c r="Z177" s="247">
        <f t="shared" si="49"/>
        <v>0</v>
      </c>
      <c r="AA177" s="242">
        <v>1</v>
      </c>
      <c r="AB177" s="242">
        <v>6</v>
      </c>
      <c r="AC177" s="243">
        <f t="shared" si="50"/>
        <v>7</v>
      </c>
      <c r="AD177" s="247" t="str">
        <f t="shared" si="48"/>
        <v>Not Sold</v>
      </c>
      <c r="AE177" s="247">
        <v>14</v>
      </c>
      <c r="AF177" s="247" t="str">
        <f t="shared" si="39"/>
        <v>-</v>
      </c>
      <c r="AG177" s="247">
        <f t="shared" si="40"/>
        <v>0</v>
      </c>
      <c r="AH177" s="248" t="str">
        <f t="shared" si="35"/>
        <v>Not Sold</v>
      </c>
      <c r="AI177" s="249">
        <f t="shared" si="36"/>
        <v>43660</v>
      </c>
      <c r="AJ177" s="249">
        <f t="shared" si="41"/>
        <v>43660</v>
      </c>
      <c r="AK177" s="253">
        <f t="shared" si="42"/>
        <v>0</v>
      </c>
      <c r="AL177" s="253">
        <f t="shared" si="43"/>
        <v>7</v>
      </c>
      <c r="AM177" s="242">
        <v>1</v>
      </c>
      <c r="AN177" s="253">
        <f t="shared" si="44"/>
        <v>0</v>
      </c>
      <c r="AO177" s="253">
        <f t="shared" si="45"/>
        <v>0</v>
      </c>
      <c r="AP177" s="253" t="str">
        <f t="shared" si="46"/>
        <v>-</v>
      </c>
      <c r="AQ177" s="249" t="str">
        <f t="shared" si="47"/>
        <v>-</v>
      </c>
      <c r="AR177" s="242"/>
      <c r="AS177" s="244"/>
    </row>
    <row r="178" spans="1:45" hidden="1" x14ac:dyDescent="0.25">
      <c r="A178" s="31"/>
      <c r="B178" s="18"/>
      <c r="C178" s="18"/>
      <c r="D178" s="58"/>
      <c r="E178" s="57"/>
      <c r="F178" s="58"/>
      <c r="G178" s="261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0"/>
      <c r="U178" s="256"/>
      <c r="V178" s="256"/>
      <c r="W178" s="260"/>
      <c r="X178" s="242">
        <f t="shared" si="37"/>
        <v>0</v>
      </c>
      <c r="Y178" s="247">
        <f t="shared" si="38"/>
        <v>0</v>
      </c>
      <c r="Z178" s="247">
        <f t="shared" si="49"/>
        <v>0</v>
      </c>
      <c r="AA178" s="242">
        <v>1</v>
      </c>
      <c r="AB178" s="242">
        <v>1</v>
      </c>
      <c r="AC178" s="243">
        <f t="shared" si="50"/>
        <v>2</v>
      </c>
      <c r="AD178" s="247" t="str">
        <f t="shared" si="48"/>
        <v>Not Sold</v>
      </c>
      <c r="AE178" s="247">
        <v>14</v>
      </c>
      <c r="AF178" s="247" t="str">
        <f t="shared" si="39"/>
        <v>-</v>
      </c>
      <c r="AG178" s="247">
        <f t="shared" si="40"/>
        <v>0</v>
      </c>
      <c r="AH178" s="248" t="str">
        <f t="shared" si="35"/>
        <v>Not Sold</v>
      </c>
      <c r="AI178" s="249">
        <f t="shared" si="36"/>
        <v>43660</v>
      </c>
      <c r="AJ178" s="249">
        <f t="shared" si="41"/>
        <v>43660</v>
      </c>
      <c r="AK178" s="253">
        <f t="shared" si="42"/>
        <v>0</v>
      </c>
      <c r="AL178" s="253">
        <f t="shared" si="43"/>
        <v>2</v>
      </c>
      <c r="AM178" s="242">
        <v>1</v>
      </c>
      <c r="AN178" s="253">
        <f t="shared" si="44"/>
        <v>0</v>
      </c>
      <c r="AO178" s="253">
        <f t="shared" si="45"/>
        <v>0</v>
      </c>
      <c r="AP178" s="253" t="str">
        <f t="shared" si="46"/>
        <v>-</v>
      </c>
      <c r="AQ178" s="249" t="str">
        <f t="shared" si="47"/>
        <v>-</v>
      </c>
      <c r="AR178" s="242"/>
      <c r="AS178" s="244"/>
    </row>
    <row r="179" spans="1:45" hidden="1" x14ac:dyDescent="0.25">
      <c r="A179" s="31"/>
      <c r="B179" s="18"/>
      <c r="C179" s="18"/>
      <c r="D179" s="58"/>
      <c r="E179" s="57"/>
      <c r="F179" s="58"/>
      <c r="G179" s="261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0"/>
      <c r="U179" s="256"/>
      <c r="V179" s="256"/>
      <c r="W179" s="260"/>
      <c r="X179" s="242">
        <f t="shared" si="37"/>
        <v>0</v>
      </c>
      <c r="Y179" s="247">
        <f t="shared" si="38"/>
        <v>0</v>
      </c>
      <c r="Z179" s="247">
        <f t="shared" si="49"/>
        <v>0</v>
      </c>
      <c r="AA179" s="242">
        <v>1</v>
      </c>
      <c r="AB179" s="242">
        <v>0</v>
      </c>
      <c r="AC179" s="243">
        <f t="shared" si="50"/>
        <v>1</v>
      </c>
      <c r="AD179" s="247" t="str">
        <f t="shared" si="48"/>
        <v>Not Sold</v>
      </c>
      <c r="AE179" s="247">
        <v>14</v>
      </c>
      <c r="AF179" s="247" t="str">
        <f t="shared" si="39"/>
        <v>-</v>
      </c>
      <c r="AG179" s="247">
        <f t="shared" si="40"/>
        <v>0</v>
      </c>
      <c r="AH179" s="248" t="str">
        <f t="shared" si="35"/>
        <v>Not Sold</v>
      </c>
      <c r="AI179" s="249">
        <f t="shared" si="36"/>
        <v>43660</v>
      </c>
      <c r="AJ179" s="249">
        <f t="shared" si="41"/>
        <v>43660</v>
      </c>
      <c r="AK179" s="253">
        <f t="shared" si="42"/>
        <v>0</v>
      </c>
      <c r="AL179" s="253">
        <f t="shared" si="43"/>
        <v>1</v>
      </c>
      <c r="AM179" s="242">
        <v>1</v>
      </c>
      <c r="AN179" s="253">
        <f t="shared" si="44"/>
        <v>0</v>
      </c>
      <c r="AO179" s="253">
        <f t="shared" si="45"/>
        <v>0</v>
      </c>
      <c r="AP179" s="253" t="str">
        <f t="shared" si="46"/>
        <v>-</v>
      </c>
      <c r="AQ179" s="249" t="str">
        <f t="shared" si="47"/>
        <v>-</v>
      </c>
      <c r="AR179" s="242"/>
      <c r="AS179" s="244"/>
    </row>
    <row r="180" spans="1:45" hidden="1" x14ac:dyDescent="0.25">
      <c r="A180" s="31"/>
      <c r="B180" s="18"/>
      <c r="C180" s="18"/>
      <c r="D180" s="58"/>
      <c r="E180" s="57"/>
      <c r="F180" s="58"/>
      <c r="G180" s="261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0"/>
      <c r="U180" s="256"/>
      <c r="V180" s="256"/>
      <c r="W180" s="260"/>
      <c r="X180" s="242">
        <f t="shared" si="37"/>
        <v>0</v>
      </c>
      <c r="Y180" s="247">
        <f t="shared" si="38"/>
        <v>0</v>
      </c>
      <c r="Z180" s="247">
        <f t="shared" si="49"/>
        <v>0</v>
      </c>
      <c r="AA180" s="242">
        <v>1</v>
      </c>
      <c r="AB180" s="242">
        <v>0</v>
      </c>
      <c r="AC180" s="243">
        <f t="shared" si="50"/>
        <v>1</v>
      </c>
      <c r="AD180" s="247" t="str">
        <f t="shared" si="48"/>
        <v>Not Sold</v>
      </c>
      <c r="AE180" s="247">
        <v>14</v>
      </c>
      <c r="AF180" s="247" t="str">
        <f t="shared" si="39"/>
        <v>-</v>
      </c>
      <c r="AG180" s="247">
        <f t="shared" si="40"/>
        <v>0</v>
      </c>
      <c r="AH180" s="248" t="str">
        <f t="shared" si="35"/>
        <v>Not Sold</v>
      </c>
      <c r="AI180" s="249">
        <f t="shared" si="36"/>
        <v>43660</v>
      </c>
      <c r="AJ180" s="249">
        <f t="shared" si="41"/>
        <v>43660</v>
      </c>
      <c r="AK180" s="253">
        <f t="shared" si="42"/>
        <v>0</v>
      </c>
      <c r="AL180" s="253">
        <f t="shared" si="43"/>
        <v>1</v>
      </c>
      <c r="AM180" s="242">
        <v>1</v>
      </c>
      <c r="AN180" s="253">
        <f t="shared" si="44"/>
        <v>0</v>
      </c>
      <c r="AO180" s="253">
        <f t="shared" si="45"/>
        <v>0</v>
      </c>
      <c r="AP180" s="253" t="str">
        <f t="shared" si="46"/>
        <v>-</v>
      </c>
      <c r="AQ180" s="249" t="str">
        <f t="shared" si="47"/>
        <v>-</v>
      </c>
      <c r="AR180" s="242"/>
      <c r="AS180" s="244"/>
    </row>
    <row r="181" spans="1:45" hidden="1" x14ac:dyDescent="0.25">
      <c r="A181" s="31"/>
      <c r="B181" s="18"/>
      <c r="C181" s="18"/>
      <c r="D181" s="58"/>
      <c r="E181" s="57"/>
      <c r="F181" s="58"/>
      <c r="G181" s="261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0"/>
      <c r="U181" s="256"/>
      <c r="V181" s="256"/>
      <c r="W181" s="260"/>
      <c r="X181" s="242">
        <f t="shared" si="37"/>
        <v>0</v>
      </c>
      <c r="Y181" s="247">
        <f t="shared" si="38"/>
        <v>0</v>
      </c>
      <c r="Z181" s="247">
        <f t="shared" si="49"/>
        <v>0</v>
      </c>
      <c r="AA181" s="242">
        <v>1</v>
      </c>
      <c r="AB181" s="242">
        <v>12</v>
      </c>
      <c r="AC181" s="243">
        <f t="shared" si="50"/>
        <v>13</v>
      </c>
      <c r="AD181" s="247" t="str">
        <f t="shared" si="48"/>
        <v>Not Sold</v>
      </c>
      <c r="AE181" s="247">
        <v>14</v>
      </c>
      <c r="AF181" s="247" t="str">
        <f t="shared" si="39"/>
        <v>-</v>
      </c>
      <c r="AG181" s="247">
        <f t="shared" si="40"/>
        <v>0</v>
      </c>
      <c r="AH181" s="248" t="str">
        <f t="shared" si="35"/>
        <v>Not Sold</v>
      </c>
      <c r="AI181" s="249">
        <f t="shared" si="36"/>
        <v>43660</v>
      </c>
      <c r="AJ181" s="249">
        <f t="shared" si="41"/>
        <v>43660</v>
      </c>
      <c r="AK181" s="253">
        <f t="shared" si="42"/>
        <v>0</v>
      </c>
      <c r="AL181" s="253">
        <f t="shared" si="43"/>
        <v>13</v>
      </c>
      <c r="AM181" s="242">
        <v>1</v>
      </c>
      <c r="AN181" s="253">
        <f t="shared" si="44"/>
        <v>0</v>
      </c>
      <c r="AO181" s="253">
        <f t="shared" si="45"/>
        <v>0</v>
      </c>
      <c r="AP181" s="253" t="str">
        <f t="shared" si="46"/>
        <v>-</v>
      </c>
      <c r="AQ181" s="249" t="str">
        <f t="shared" si="47"/>
        <v>-</v>
      </c>
      <c r="AR181" s="242"/>
      <c r="AS181" s="244"/>
    </row>
    <row r="182" spans="1:45" hidden="1" x14ac:dyDescent="0.25">
      <c r="A182" s="32"/>
      <c r="B182" s="18"/>
      <c r="C182" s="18"/>
      <c r="D182" s="58"/>
      <c r="E182" s="57"/>
      <c r="F182" s="58"/>
      <c r="G182" s="261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0"/>
      <c r="U182" s="256"/>
      <c r="V182" s="256"/>
      <c r="W182" s="260"/>
      <c r="X182" s="242">
        <f t="shared" si="37"/>
        <v>0</v>
      </c>
      <c r="Y182" s="247">
        <f t="shared" si="38"/>
        <v>0</v>
      </c>
      <c r="Z182" s="247">
        <f t="shared" si="49"/>
        <v>0</v>
      </c>
      <c r="AA182" s="242">
        <v>1</v>
      </c>
      <c r="AB182" s="242">
        <v>47</v>
      </c>
      <c r="AC182" s="243">
        <f t="shared" si="50"/>
        <v>48</v>
      </c>
      <c r="AD182" s="247" t="str">
        <f t="shared" si="48"/>
        <v>Not Sold</v>
      </c>
      <c r="AE182" s="247">
        <v>14</v>
      </c>
      <c r="AF182" s="247" t="str">
        <f t="shared" si="39"/>
        <v>-</v>
      </c>
      <c r="AG182" s="247">
        <f t="shared" si="40"/>
        <v>0</v>
      </c>
      <c r="AH182" s="248" t="str">
        <f t="shared" si="35"/>
        <v>Not Sold</v>
      </c>
      <c r="AI182" s="249">
        <f t="shared" si="36"/>
        <v>43660</v>
      </c>
      <c r="AJ182" s="249">
        <f t="shared" si="41"/>
        <v>43660</v>
      </c>
      <c r="AK182" s="253">
        <f t="shared" si="42"/>
        <v>0</v>
      </c>
      <c r="AL182" s="253">
        <f t="shared" si="43"/>
        <v>48</v>
      </c>
      <c r="AM182" s="242">
        <v>1</v>
      </c>
      <c r="AN182" s="253">
        <f t="shared" si="44"/>
        <v>0</v>
      </c>
      <c r="AO182" s="253">
        <f t="shared" si="45"/>
        <v>0</v>
      </c>
      <c r="AP182" s="253" t="str">
        <f t="shared" si="46"/>
        <v>-</v>
      </c>
      <c r="AQ182" s="249" t="str">
        <f t="shared" si="47"/>
        <v>-</v>
      </c>
      <c r="AR182" s="242"/>
      <c r="AS182" s="244"/>
    </row>
    <row r="183" spans="1:45" hidden="1" x14ac:dyDescent="0.25">
      <c r="A183" s="31"/>
      <c r="B183" s="18"/>
      <c r="C183" s="18"/>
      <c r="D183" s="58"/>
      <c r="E183" s="57"/>
      <c r="F183" s="58"/>
      <c r="G183" s="261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0"/>
      <c r="U183" s="256"/>
      <c r="V183" s="256"/>
      <c r="W183" s="260"/>
      <c r="X183" s="242">
        <f t="shared" si="37"/>
        <v>0</v>
      </c>
      <c r="Y183" s="247">
        <f t="shared" si="38"/>
        <v>0</v>
      </c>
      <c r="Z183" s="247">
        <f t="shared" si="49"/>
        <v>0</v>
      </c>
      <c r="AA183" s="242">
        <v>1</v>
      </c>
      <c r="AB183" s="242">
        <v>11</v>
      </c>
      <c r="AC183" s="243">
        <f t="shared" si="50"/>
        <v>12</v>
      </c>
      <c r="AD183" s="247" t="str">
        <f t="shared" si="48"/>
        <v>Not Sold</v>
      </c>
      <c r="AE183" s="247">
        <v>14</v>
      </c>
      <c r="AF183" s="247" t="str">
        <f t="shared" si="39"/>
        <v>-</v>
      </c>
      <c r="AG183" s="247">
        <f t="shared" si="40"/>
        <v>0</v>
      </c>
      <c r="AH183" s="248" t="str">
        <f t="shared" si="35"/>
        <v>Not Sold</v>
      </c>
      <c r="AI183" s="249">
        <f t="shared" si="36"/>
        <v>43660</v>
      </c>
      <c r="AJ183" s="249">
        <f t="shared" si="41"/>
        <v>43660</v>
      </c>
      <c r="AK183" s="253">
        <f t="shared" si="42"/>
        <v>0</v>
      </c>
      <c r="AL183" s="253">
        <f t="shared" si="43"/>
        <v>12</v>
      </c>
      <c r="AM183" s="242">
        <v>1</v>
      </c>
      <c r="AN183" s="253">
        <f t="shared" si="44"/>
        <v>0</v>
      </c>
      <c r="AO183" s="253">
        <f t="shared" si="45"/>
        <v>0</v>
      </c>
      <c r="AP183" s="253" t="str">
        <f t="shared" si="46"/>
        <v>-</v>
      </c>
      <c r="AQ183" s="249" t="str">
        <f t="shared" si="47"/>
        <v>-</v>
      </c>
      <c r="AR183" s="242"/>
      <c r="AS183" s="244"/>
    </row>
    <row r="184" spans="1:45" hidden="1" x14ac:dyDescent="0.25">
      <c r="A184" s="31"/>
      <c r="B184" s="18"/>
      <c r="C184" s="18"/>
      <c r="D184" s="58"/>
      <c r="E184" s="57"/>
      <c r="F184" s="58"/>
      <c r="G184" s="261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0"/>
      <c r="U184" s="256"/>
      <c r="V184" s="256"/>
      <c r="W184" s="260"/>
      <c r="X184" s="242">
        <f t="shared" si="37"/>
        <v>0</v>
      </c>
      <c r="Y184" s="247">
        <f t="shared" si="38"/>
        <v>0</v>
      </c>
      <c r="Z184" s="247">
        <f t="shared" si="49"/>
        <v>0</v>
      </c>
      <c r="AA184" s="242">
        <v>1</v>
      </c>
      <c r="AB184" s="242">
        <v>10</v>
      </c>
      <c r="AC184" s="243">
        <f t="shared" si="50"/>
        <v>11</v>
      </c>
      <c r="AD184" s="247" t="str">
        <f t="shared" si="48"/>
        <v>Not Sold</v>
      </c>
      <c r="AE184" s="247">
        <v>14</v>
      </c>
      <c r="AF184" s="247" t="str">
        <f t="shared" si="39"/>
        <v>-</v>
      </c>
      <c r="AG184" s="247">
        <f t="shared" si="40"/>
        <v>0</v>
      </c>
      <c r="AH184" s="248" t="str">
        <f t="shared" si="35"/>
        <v>Not Sold</v>
      </c>
      <c r="AI184" s="249">
        <f t="shared" si="36"/>
        <v>43660</v>
      </c>
      <c r="AJ184" s="249">
        <f t="shared" si="41"/>
        <v>43660</v>
      </c>
      <c r="AK184" s="253">
        <f t="shared" si="42"/>
        <v>0</v>
      </c>
      <c r="AL184" s="253">
        <f t="shared" si="43"/>
        <v>11</v>
      </c>
      <c r="AM184" s="242">
        <v>1</v>
      </c>
      <c r="AN184" s="253">
        <f t="shared" si="44"/>
        <v>0</v>
      </c>
      <c r="AO184" s="253">
        <f t="shared" si="45"/>
        <v>0</v>
      </c>
      <c r="AP184" s="253" t="str">
        <f t="shared" si="46"/>
        <v>-</v>
      </c>
      <c r="AQ184" s="249" t="str">
        <f t="shared" si="47"/>
        <v>-</v>
      </c>
      <c r="AR184" s="242"/>
      <c r="AS184" s="244"/>
    </row>
    <row r="185" spans="1:45" hidden="1" x14ac:dyDescent="0.25">
      <c r="A185" s="31"/>
      <c r="B185" s="18"/>
      <c r="C185" s="18"/>
      <c r="D185" s="58"/>
      <c r="E185" s="57"/>
      <c r="F185" s="58"/>
      <c r="G185" s="261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0"/>
      <c r="U185" s="256"/>
      <c r="V185" s="256"/>
      <c r="W185" s="260"/>
      <c r="X185" s="242">
        <f t="shared" si="37"/>
        <v>0</v>
      </c>
      <c r="Y185" s="247">
        <f t="shared" si="38"/>
        <v>0</v>
      </c>
      <c r="Z185" s="247">
        <f t="shared" si="49"/>
        <v>0</v>
      </c>
      <c r="AA185" s="242">
        <v>1</v>
      </c>
      <c r="AB185" s="242">
        <v>0</v>
      </c>
      <c r="AC185" s="243">
        <f t="shared" si="50"/>
        <v>1</v>
      </c>
      <c r="AD185" s="247" t="str">
        <f t="shared" si="48"/>
        <v>Not Sold</v>
      </c>
      <c r="AE185" s="247">
        <v>14</v>
      </c>
      <c r="AF185" s="247" t="str">
        <f t="shared" si="39"/>
        <v>-</v>
      </c>
      <c r="AG185" s="247">
        <f t="shared" si="40"/>
        <v>0</v>
      </c>
      <c r="AH185" s="248" t="str">
        <f t="shared" si="35"/>
        <v>Not Sold</v>
      </c>
      <c r="AI185" s="249">
        <f t="shared" si="36"/>
        <v>43660</v>
      </c>
      <c r="AJ185" s="249">
        <f t="shared" si="41"/>
        <v>43660</v>
      </c>
      <c r="AK185" s="253">
        <f t="shared" si="42"/>
        <v>0</v>
      </c>
      <c r="AL185" s="253">
        <f t="shared" si="43"/>
        <v>1</v>
      </c>
      <c r="AM185" s="242">
        <v>1</v>
      </c>
      <c r="AN185" s="253">
        <f t="shared" si="44"/>
        <v>0</v>
      </c>
      <c r="AO185" s="253">
        <f t="shared" si="45"/>
        <v>0</v>
      </c>
      <c r="AP185" s="253" t="str">
        <f t="shared" si="46"/>
        <v>-</v>
      </c>
      <c r="AQ185" s="249" t="str">
        <f t="shared" si="47"/>
        <v>-</v>
      </c>
      <c r="AR185" s="242"/>
      <c r="AS185" s="244"/>
    </row>
    <row r="186" spans="1:45" hidden="1" x14ac:dyDescent="0.25">
      <c r="A186" s="31"/>
      <c r="B186" s="18"/>
      <c r="C186" s="18"/>
      <c r="D186" s="58"/>
      <c r="E186" s="57"/>
      <c r="F186" s="58"/>
      <c r="G186" s="261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0"/>
      <c r="U186" s="256"/>
      <c r="V186" s="256"/>
      <c r="W186" s="260"/>
      <c r="X186" s="242">
        <f t="shared" si="37"/>
        <v>0</v>
      </c>
      <c r="Y186" s="247">
        <f t="shared" si="38"/>
        <v>0</v>
      </c>
      <c r="Z186" s="247">
        <f t="shared" si="49"/>
        <v>0</v>
      </c>
      <c r="AA186" s="242">
        <v>1</v>
      </c>
      <c r="AB186" s="242">
        <v>7</v>
      </c>
      <c r="AC186" s="243">
        <f t="shared" si="50"/>
        <v>8</v>
      </c>
      <c r="AD186" s="247" t="str">
        <f t="shared" si="48"/>
        <v>Not Sold</v>
      </c>
      <c r="AE186" s="247">
        <v>14</v>
      </c>
      <c r="AF186" s="247" t="str">
        <f t="shared" si="39"/>
        <v>-</v>
      </c>
      <c r="AG186" s="247">
        <f t="shared" si="40"/>
        <v>0</v>
      </c>
      <c r="AH186" s="248" t="str">
        <f t="shared" si="35"/>
        <v>Not Sold</v>
      </c>
      <c r="AI186" s="249">
        <f t="shared" si="36"/>
        <v>43660</v>
      </c>
      <c r="AJ186" s="249">
        <f t="shared" si="41"/>
        <v>43660</v>
      </c>
      <c r="AK186" s="253">
        <f t="shared" si="42"/>
        <v>0</v>
      </c>
      <c r="AL186" s="253">
        <f t="shared" si="43"/>
        <v>8</v>
      </c>
      <c r="AM186" s="242">
        <v>1</v>
      </c>
      <c r="AN186" s="253">
        <f t="shared" si="44"/>
        <v>0</v>
      </c>
      <c r="AO186" s="253">
        <f t="shared" si="45"/>
        <v>0</v>
      </c>
      <c r="AP186" s="253" t="str">
        <f t="shared" si="46"/>
        <v>-</v>
      </c>
      <c r="AQ186" s="249" t="str">
        <f t="shared" si="47"/>
        <v>-</v>
      </c>
      <c r="AR186" s="242"/>
      <c r="AS186" s="244"/>
    </row>
    <row r="187" spans="1:45" hidden="1" x14ac:dyDescent="0.25">
      <c r="A187" s="31"/>
      <c r="B187" s="18"/>
      <c r="C187" s="18"/>
      <c r="D187" s="58"/>
      <c r="E187" s="57"/>
      <c r="F187" s="58"/>
      <c r="G187" s="261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0"/>
      <c r="U187" s="256"/>
      <c r="V187" s="256"/>
      <c r="W187" s="260"/>
      <c r="X187" s="242">
        <f t="shared" si="37"/>
        <v>0</v>
      </c>
      <c r="Y187" s="247">
        <f t="shared" si="38"/>
        <v>0</v>
      </c>
      <c r="Z187" s="247">
        <f t="shared" si="49"/>
        <v>0</v>
      </c>
      <c r="AA187" s="242">
        <v>1</v>
      </c>
      <c r="AB187" s="242">
        <v>0</v>
      </c>
      <c r="AC187" s="243">
        <f t="shared" si="50"/>
        <v>1</v>
      </c>
      <c r="AD187" s="247" t="str">
        <f t="shared" si="48"/>
        <v>Not Sold</v>
      </c>
      <c r="AE187" s="247">
        <v>14</v>
      </c>
      <c r="AF187" s="247" t="str">
        <f t="shared" si="39"/>
        <v>-</v>
      </c>
      <c r="AG187" s="247">
        <f t="shared" si="40"/>
        <v>0</v>
      </c>
      <c r="AH187" s="248" t="str">
        <f t="shared" si="35"/>
        <v>Not Sold</v>
      </c>
      <c r="AI187" s="249">
        <f t="shared" si="36"/>
        <v>43660</v>
      </c>
      <c r="AJ187" s="249">
        <f t="shared" si="41"/>
        <v>43660</v>
      </c>
      <c r="AK187" s="253">
        <f t="shared" si="42"/>
        <v>0</v>
      </c>
      <c r="AL187" s="253">
        <f t="shared" si="43"/>
        <v>1</v>
      </c>
      <c r="AM187" s="242">
        <v>1</v>
      </c>
      <c r="AN187" s="253">
        <f t="shared" si="44"/>
        <v>0</v>
      </c>
      <c r="AO187" s="253">
        <f t="shared" si="45"/>
        <v>0</v>
      </c>
      <c r="AP187" s="253" t="str">
        <f t="shared" si="46"/>
        <v>-</v>
      </c>
      <c r="AQ187" s="249" t="str">
        <f t="shared" si="47"/>
        <v>-</v>
      </c>
      <c r="AR187" s="242"/>
      <c r="AS187" s="244"/>
    </row>
    <row r="188" spans="1:45" hidden="1" x14ac:dyDescent="0.25">
      <c r="A188" s="31"/>
      <c r="B188" s="18"/>
      <c r="C188" s="18"/>
      <c r="D188" s="58"/>
      <c r="E188" s="57"/>
      <c r="F188" s="58"/>
      <c r="G188" s="261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0"/>
      <c r="U188" s="256"/>
      <c r="V188" s="256"/>
      <c r="W188" s="260"/>
      <c r="X188" s="242">
        <f t="shared" si="37"/>
        <v>0</v>
      </c>
      <c r="Y188" s="247">
        <f t="shared" si="38"/>
        <v>0</v>
      </c>
      <c r="Z188" s="247">
        <f t="shared" si="49"/>
        <v>0</v>
      </c>
      <c r="AA188" s="242">
        <v>1</v>
      </c>
      <c r="AB188" s="242">
        <v>0</v>
      </c>
      <c r="AC188" s="243">
        <f t="shared" si="50"/>
        <v>1</v>
      </c>
      <c r="AD188" s="247" t="str">
        <f t="shared" si="48"/>
        <v>Not Sold</v>
      </c>
      <c r="AE188" s="247">
        <v>14</v>
      </c>
      <c r="AF188" s="247" t="str">
        <f t="shared" si="39"/>
        <v>-</v>
      </c>
      <c r="AG188" s="247">
        <f t="shared" si="40"/>
        <v>0</v>
      </c>
      <c r="AH188" s="248" t="str">
        <f t="shared" si="35"/>
        <v>Not Sold</v>
      </c>
      <c r="AI188" s="249">
        <f t="shared" si="36"/>
        <v>43660</v>
      </c>
      <c r="AJ188" s="249">
        <f t="shared" si="41"/>
        <v>43660</v>
      </c>
      <c r="AK188" s="253">
        <f t="shared" si="42"/>
        <v>0</v>
      </c>
      <c r="AL188" s="253">
        <f t="shared" si="43"/>
        <v>1</v>
      </c>
      <c r="AM188" s="242">
        <v>1</v>
      </c>
      <c r="AN188" s="253">
        <f t="shared" si="44"/>
        <v>0</v>
      </c>
      <c r="AO188" s="253">
        <f t="shared" si="45"/>
        <v>0</v>
      </c>
      <c r="AP188" s="253" t="str">
        <f t="shared" si="46"/>
        <v>-</v>
      </c>
      <c r="AQ188" s="249" t="str">
        <f t="shared" si="47"/>
        <v>-</v>
      </c>
      <c r="AR188" s="242"/>
      <c r="AS188" s="244"/>
    </row>
    <row r="189" spans="1:45" hidden="1" x14ac:dyDescent="0.25">
      <c r="A189" s="31"/>
      <c r="B189" s="18"/>
      <c r="C189" s="18"/>
      <c r="D189" s="58"/>
      <c r="E189" s="57"/>
      <c r="F189" s="58"/>
      <c r="G189" s="261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0"/>
      <c r="U189" s="256"/>
      <c r="V189" s="256"/>
      <c r="W189" s="260"/>
      <c r="X189" s="242">
        <f t="shared" si="37"/>
        <v>0</v>
      </c>
      <c r="Y189" s="247">
        <f t="shared" si="38"/>
        <v>0</v>
      </c>
      <c r="Z189" s="247">
        <f t="shared" si="49"/>
        <v>0</v>
      </c>
      <c r="AA189" s="242">
        <v>1</v>
      </c>
      <c r="AB189" s="242">
        <v>0</v>
      </c>
      <c r="AC189" s="243">
        <f t="shared" si="50"/>
        <v>1</v>
      </c>
      <c r="AD189" s="247" t="str">
        <f t="shared" si="48"/>
        <v>Not Sold</v>
      </c>
      <c r="AE189" s="247">
        <v>14</v>
      </c>
      <c r="AF189" s="247" t="str">
        <f t="shared" si="39"/>
        <v>-</v>
      </c>
      <c r="AG189" s="247">
        <f t="shared" si="40"/>
        <v>0</v>
      </c>
      <c r="AH189" s="248" t="str">
        <f t="shared" si="35"/>
        <v>Not Sold</v>
      </c>
      <c r="AI189" s="249">
        <f t="shared" si="36"/>
        <v>43660</v>
      </c>
      <c r="AJ189" s="249">
        <f t="shared" si="41"/>
        <v>43660</v>
      </c>
      <c r="AK189" s="253">
        <f t="shared" si="42"/>
        <v>0</v>
      </c>
      <c r="AL189" s="253">
        <f t="shared" si="43"/>
        <v>1</v>
      </c>
      <c r="AM189" s="242">
        <v>1</v>
      </c>
      <c r="AN189" s="253">
        <f t="shared" si="44"/>
        <v>0</v>
      </c>
      <c r="AO189" s="253">
        <f t="shared" si="45"/>
        <v>0</v>
      </c>
      <c r="AP189" s="253" t="str">
        <f t="shared" si="46"/>
        <v>-</v>
      </c>
      <c r="AQ189" s="249" t="str">
        <f t="shared" si="47"/>
        <v>-</v>
      </c>
      <c r="AR189" s="242"/>
      <c r="AS189" s="244"/>
    </row>
    <row r="190" spans="1:45" hidden="1" x14ac:dyDescent="0.25">
      <c r="A190" s="31"/>
      <c r="B190" s="18"/>
      <c r="C190" s="18"/>
      <c r="D190" s="58"/>
      <c r="E190" s="57"/>
      <c r="F190" s="58"/>
      <c r="G190" s="261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0"/>
      <c r="U190" s="256"/>
      <c r="V190" s="256"/>
      <c r="W190" s="260"/>
      <c r="X190" s="242">
        <f t="shared" si="37"/>
        <v>0</v>
      </c>
      <c r="Y190" s="247">
        <f t="shared" si="38"/>
        <v>0</v>
      </c>
      <c r="Z190" s="247">
        <f t="shared" si="49"/>
        <v>0</v>
      </c>
      <c r="AA190" s="242">
        <v>1</v>
      </c>
      <c r="AB190" s="242">
        <v>34</v>
      </c>
      <c r="AC190" s="243">
        <f t="shared" si="50"/>
        <v>35</v>
      </c>
      <c r="AD190" s="247" t="str">
        <f t="shared" si="48"/>
        <v>Not Sold</v>
      </c>
      <c r="AE190" s="247">
        <v>14</v>
      </c>
      <c r="AF190" s="247" t="str">
        <f t="shared" si="39"/>
        <v>-</v>
      </c>
      <c r="AG190" s="247">
        <f t="shared" si="40"/>
        <v>0</v>
      </c>
      <c r="AH190" s="248" t="str">
        <f t="shared" si="35"/>
        <v>Not Sold</v>
      </c>
      <c r="AI190" s="249">
        <f t="shared" si="36"/>
        <v>43660</v>
      </c>
      <c r="AJ190" s="249">
        <f t="shared" si="41"/>
        <v>43660</v>
      </c>
      <c r="AK190" s="253">
        <f t="shared" si="42"/>
        <v>0</v>
      </c>
      <c r="AL190" s="253">
        <f t="shared" si="43"/>
        <v>35</v>
      </c>
      <c r="AM190" s="242">
        <v>1</v>
      </c>
      <c r="AN190" s="253">
        <f t="shared" si="44"/>
        <v>0</v>
      </c>
      <c r="AO190" s="253">
        <f t="shared" si="45"/>
        <v>0</v>
      </c>
      <c r="AP190" s="253" t="str">
        <f t="shared" si="46"/>
        <v>-</v>
      </c>
      <c r="AQ190" s="249" t="str">
        <f t="shared" si="47"/>
        <v>-</v>
      </c>
      <c r="AR190" s="242"/>
      <c r="AS190" s="244"/>
    </row>
    <row r="191" spans="1:45" hidden="1" x14ac:dyDescent="0.25">
      <c r="A191" s="31"/>
      <c r="B191" s="18"/>
      <c r="C191" s="18"/>
      <c r="D191" s="58"/>
      <c r="E191" s="57"/>
      <c r="F191" s="58"/>
      <c r="G191" s="261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0"/>
      <c r="U191" s="256"/>
      <c r="V191" s="256"/>
      <c r="W191" s="260"/>
      <c r="X191" s="242">
        <f t="shared" si="37"/>
        <v>0</v>
      </c>
      <c r="Y191" s="247">
        <f t="shared" si="38"/>
        <v>0</v>
      </c>
      <c r="Z191" s="247">
        <f t="shared" si="49"/>
        <v>0</v>
      </c>
      <c r="AA191" s="242">
        <v>1</v>
      </c>
      <c r="AB191" s="242">
        <v>57</v>
      </c>
      <c r="AC191" s="243">
        <f t="shared" si="50"/>
        <v>58</v>
      </c>
      <c r="AD191" s="247" t="str">
        <f t="shared" si="48"/>
        <v>Not Sold</v>
      </c>
      <c r="AE191" s="247">
        <v>14</v>
      </c>
      <c r="AF191" s="247" t="str">
        <f t="shared" si="39"/>
        <v>-</v>
      </c>
      <c r="AG191" s="247">
        <f t="shared" si="40"/>
        <v>0</v>
      </c>
      <c r="AH191" s="248" t="str">
        <f t="shared" si="35"/>
        <v>Not Sold</v>
      </c>
      <c r="AI191" s="249">
        <f t="shared" si="36"/>
        <v>43660</v>
      </c>
      <c r="AJ191" s="249">
        <f t="shared" si="41"/>
        <v>43660</v>
      </c>
      <c r="AK191" s="253">
        <f t="shared" si="42"/>
        <v>0</v>
      </c>
      <c r="AL191" s="253">
        <f t="shared" si="43"/>
        <v>58</v>
      </c>
      <c r="AM191" s="242">
        <v>1</v>
      </c>
      <c r="AN191" s="253">
        <f t="shared" si="44"/>
        <v>0</v>
      </c>
      <c r="AO191" s="253">
        <f t="shared" si="45"/>
        <v>0</v>
      </c>
      <c r="AP191" s="253" t="str">
        <f t="shared" si="46"/>
        <v>-</v>
      </c>
      <c r="AQ191" s="249" t="str">
        <f t="shared" si="47"/>
        <v>-</v>
      </c>
      <c r="AR191" s="242"/>
      <c r="AS191" s="244"/>
    </row>
    <row r="192" spans="1:45" hidden="1" x14ac:dyDescent="0.25">
      <c r="A192" s="31"/>
      <c r="B192" s="18"/>
      <c r="C192" s="18"/>
      <c r="D192" s="58"/>
      <c r="E192" s="57"/>
      <c r="F192" s="58"/>
      <c r="G192" s="261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0"/>
      <c r="U192" s="256"/>
      <c r="V192" s="256"/>
      <c r="W192" s="260"/>
      <c r="X192" s="242">
        <f t="shared" si="37"/>
        <v>0</v>
      </c>
      <c r="Y192" s="247">
        <f t="shared" si="38"/>
        <v>0</v>
      </c>
      <c r="Z192" s="247">
        <f t="shared" si="49"/>
        <v>0</v>
      </c>
      <c r="AA192" s="242">
        <v>1</v>
      </c>
      <c r="AB192" s="242">
        <v>0</v>
      </c>
      <c r="AC192" s="243">
        <f t="shared" si="50"/>
        <v>1</v>
      </c>
      <c r="AD192" s="247" t="str">
        <f t="shared" si="48"/>
        <v>Not Sold</v>
      </c>
      <c r="AE192" s="247">
        <v>14</v>
      </c>
      <c r="AF192" s="247" t="str">
        <f t="shared" si="39"/>
        <v>-</v>
      </c>
      <c r="AG192" s="247">
        <f t="shared" si="40"/>
        <v>0</v>
      </c>
      <c r="AH192" s="248" t="str">
        <f t="shared" si="35"/>
        <v>Not Sold</v>
      </c>
      <c r="AI192" s="249">
        <f t="shared" si="36"/>
        <v>43660</v>
      </c>
      <c r="AJ192" s="249">
        <f t="shared" si="41"/>
        <v>43660</v>
      </c>
      <c r="AK192" s="253">
        <f t="shared" si="42"/>
        <v>0</v>
      </c>
      <c r="AL192" s="253">
        <f t="shared" si="43"/>
        <v>1</v>
      </c>
      <c r="AM192" s="242">
        <v>1</v>
      </c>
      <c r="AN192" s="253">
        <f t="shared" si="44"/>
        <v>0</v>
      </c>
      <c r="AO192" s="253">
        <f t="shared" si="45"/>
        <v>0</v>
      </c>
      <c r="AP192" s="253" t="str">
        <f t="shared" si="46"/>
        <v>-</v>
      </c>
      <c r="AQ192" s="249" t="str">
        <f t="shared" si="47"/>
        <v>-</v>
      </c>
      <c r="AR192" s="242"/>
      <c r="AS192" s="244"/>
    </row>
    <row r="193" spans="1:45" hidden="1" x14ac:dyDescent="0.25">
      <c r="A193" s="32"/>
      <c r="B193" s="18"/>
      <c r="C193" s="18"/>
      <c r="D193" s="58"/>
      <c r="E193" s="57"/>
      <c r="F193" s="58"/>
      <c r="G193" s="261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0"/>
      <c r="U193" s="256"/>
      <c r="V193" s="256"/>
      <c r="W193" s="260"/>
      <c r="X193" s="242">
        <f t="shared" si="37"/>
        <v>0</v>
      </c>
      <c r="Y193" s="247">
        <f t="shared" si="38"/>
        <v>0</v>
      </c>
      <c r="Z193" s="247">
        <f t="shared" si="49"/>
        <v>0</v>
      </c>
      <c r="AA193" s="242">
        <v>1</v>
      </c>
      <c r="AB193" s="242">
        <v>0</v>
      </c>
      <c r="AC193" s="243">
        <f t="shared" si="50"/>
        <v>1</v>
      </c>
      <c r="AD193" s="247" t="str">
        <f t="shared" si="48"/>
        <v>Not Sold</v>
      </c>
      <c r="AE193" s="247">
        <v>14</v>
      </c>
      <c r="AF193" s="247" t="str">
        <f t="shared" si="39"/>
        <v>-</v>
      </c>
      <c r="AG193" s="247">
        <f t="shared" si="40"/>
        <v>0</v>
      </c>
      <c r="AH193" s="248" t="str">
        <f t="shared" si="35"/>
        <v>Not Sold</v>
      </c>
      <c r="AI193" s="249">
        <f t="shared" si="36"/>
        <v>43660</v>
      </c>
      <c r="AJ193" s="249">
        <f t="shared" si="41"/>
        <v>43660</v>
      </c>
      <c r="AK193" s="253">
        <f t="shared" si="42"/>
        <v>0</v>
      </c>
      <c r="AL193" s="253">
        <f t="shared" si="43"/>
        <v>1</v>
      </c>
      <c r="AM193" s="242">
        <v>1</v>
      </c>
      <c r="AN193" s="253">
        <f t="shared" si="44"/>
        <v>0</v>
      </c>
      <c r="AO193" s="253">
        <f t="shared" si="45"/>
        <v>0</v>
      </c>
      <c r="AP193" s="253" t="str">
        <f t="shared" si="46"/>
        <v>-</v>
      </c>
      <c r="AQ193" s="249" t="str">
        <f t="shared" si="47"/>
        <v>-</v>
      </c>
      <c r="AR193" s="242"/>
      <c r="AS193" s="244"/>
    </row>
    <row r="194" spans="1:45" hidden="1" x14ac:dyDescent="0.25">
      <c r="A194" s="31"/>
      <c r="B194" s="18"/>
      <c r="C194" s="18"/>
      <c r="D194" s="58"/>
      <c r="E194" s="57"/>
      <c r="F194" s="58"/>
      <c r="G194" s="261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0"/>
      <c r="U194" s="256"/>
      <c r="V194" s="256"/>
      <c r="W194" s="260"/>
      <c r="X194" s="242">
        <f t="shared" si="37"/>
        <v>0</v>
      </c>
      <c r="Y194" s="247">
        <f t="shared" si="38"/>
        <v>0</v>
      </c>
      <c r="Z194" s="247">
        <f t="shared" si="49"/>
        <v>0</v>
      </c>
      <c r="AA194" s="242">
        <v>1</v>
      </c>
      <c r="AB194" s="242">
        <v>-1</v>
      </c>
      <c r="AC194" s="243">
        <f t="shared" si="50"/>
        <v>0</v>
      </c>
      <c r="AD194" s="247" t="str">
        <f t="shared" si="48"/>
        <v>Not Sold</v>
      </c>
      <c r="AE194" s="247">
        <v>14</v>
      </c>
      <c r="AF194" s="247" t="str">
        <f t="shared" si="39"/>
        <v>-</v>
      </c>
      <c r="AG194" s="247">
        <f t="shared" si="40"/>
        <v>0</v>
      </c>
      <c r="AH194" s="248" t="str">
        <f t="shared" si="35"/>
        <v>Not Sold</v>
      </c>
      <c r="AI194" s="249">
        <f t="shared" si="36"/>
        <v>43660</v>
      </c>
      <c r="AJ194" s="249">
        <f t="shared" si="41"/>
        <v>43660</v>
      </c>
      <c r="AK194" s="253">
        <f t="shared" si="42"/>
        <v>0</v>
      </c>
      <c r="AL194" s="253">
        <f t="shared" si="43"/>
        <v>0</v>
      </c>
      <c r="AM194" s="242">
        <v>1</v>
      </c>
      <c r="AN194" s="253">
        <f t="shared" si="44"/>
        <v>0</v>
      </c>
      <c r="AO194" s="253">
        <f t="shared" si="45"/>
        <v>0</v>
      </c>
      <c r="AP194" s="253" t="str">
        <f t="shared" si="46"/>
        <v>-</v>
      </c>
      <c r="AQ194" s="249" t="str">
        <f t="shared" si="47"/>
        <v>-</v>
      </c>
      <c r="AR194" s="242"/>
      <c r="AS194" s="244"/>
    </row>
    <row r="195" spans="1:45" hidden="1" x14ac:dyDescent="0.25">
      <c r="A195" s="31"/>
      <c r="B195" s="18"/>
      <c r="C195" s="18"/>
      <c r="D195" s="58"/>
      <c r="E195" s="57"/>
      <c r="F195" s="58"/>
      <c r="G195" s="261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0"/>
      <c r="U195" s="256"/>
      <c r="V195" s="256"/>
      <c r="W195" s="260"/>
      <c r="X195" s="242">
        <f t="shared" si="37"/>
        <v>0</v>
      </c>
      <c r="Y195" s="247">
        <f t="shared" si="38"/>
        <v>0</v>
      </c>
      <c r="Z195" s="247">
        <f t="shared" si="49"/>
        <v>0</v>
      </c>
      <c r="AA195" s="242">
        <v>1</v>
      </c>
      <c r="AB195" s="242">
        <v>0</v>
      </c>
      <c r="AC195" s="243">
        <f t="shared" si="50"/>
        <v>1</v>
      </c>
      <c r="AD195" s="247" t="str">
        <f t="shared" si="48"/>
        <v>Not Sold</v>
      </c>
      <c r="AE195" s="247">
        <v>14</v>
      </c>
      <c r="AF195" s="247" t="str">
        <f t="shared" si="39"/>
        <v>-</v>
      </c>
      <c r="AG195" s="247">
        <f t="shared" si="40"/>
        <v>0</v>
      </c>
      <c r="AH195" s="248" t="str">
        <f t="shared" si="35"/>
        <v>Not Sold</v>
      </c>
      <c r="AI195" s="249">
        <f t="shared" si="36"/>
        <v>43660</v>
      </c>
      <c r="AJ195" s="249">
        <f t="shared" si="41"/>
        <v>43660</v>
      </c>
      <c r="AK195" s="253">
        <f t="shared" si="42"/>
        <v>0</v>
      </c>
      <c r="AL195" s="253">
        <f t="shared" si="43"/>
        <v>1</v>
      </c>
      <c r="AM195" s="242">
        <v>1</v>
      </c>
      <c r="AN195" s="253">
        <f t="shared" si="44"/>
        <v>0</v>
      </c>
      <c r="AO195" s="253">
        <f t="shared" si="45"/>
        <v>0</v>
      </c>
      <c r="AP195" s="253" t="str">
        <f t="shared" si="46"/>
        <v>-</v>
      </c>
      <c r="AQ195" s="249" t="str">
        <f t="shared" si="47"/>
        <v>-</v>
      </c>
      <c r="AR195" s="242"/>
      <c r="AS195" s="244"/>
    </row>
    <row r="196" spans="1:45" hidden="1" x14ac:dyDescent="0.25">
      <c r="A196" s="31"/>
      <c r="B196" s="18"/>
      <c r="C196" s="18"/>
      <c r="D196" s="58"/>
      <c r="E196" s="57"/>
      <c r="F196" s="58"/>
      <c r="G196" s="261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0"/>
      <c r="U196" s="256"/>
      <c r="V196" s="256"/>
      <c r="W196" s="260"/>
      <c r="X196" s="242">
        <f t="shared" si="37"/>
        <v>0</v>
      </c>
      <c r="Y196" s="247">
        <f t="shared" si="38"/>
        <v>0</v>
      </c>
      <c r="Z196" s="247">
        <f t="shared" si="49"/>
        <v>0</v>
      </c>
      <c r="AA196" s="242">
        <v>1</v>
      </c>
      <c r="AB196" s="242">
        <v>0</v>
      </c>
      <c r="AC196" s="243">
        <f t="shared" si="50"/>
        <v>1</v>
      </c>
      <c r="AD196" s="247" t="str">
        <f t="shared" si="48"/>
        <v>Not Sold</v>
      </c>
      <c r="AE196" s="247">
        <v>14</v>
      </c>
      <c r="AF196" s="247" t="str">
        <f t="shared" si="39"/>
        <v>-</v>
      </c>
      <c r="AG196" s="247">
        <f t="shared" si="40"/>
        <v>0</v>
      </c>
      <c r="AH196" s="248" t="str">
        <f t="shared" si="35"/>
        <v>Not Sold</v>
      </c>
      <c r="AI196" s="249">
        <f t="shared" si="36"/>
        <v>43660</v>
      </c>
      <c r="AJ196" s="249">
        <f t="shared" si="41"/>
        <v>43660</v>
      </c>
      <c r="AK196" s="253">
        <f t="shared" si="42"/>
        <v>0</v>
      </c>
      <c r="AL196" s="253">
        <f t="shared" si="43"/>
        <v>1</v>
      </c>
      <c r="AM196" s="242">
        <v>1</v>
      </c>
      <c r="AN196" s="253">
        <f t="shared" si="44"/>
        <v>0</v>
      </c>
      <c r="AO196" s="253">
        <f t="shared" si="45"/>
        <v>0</v>
      </c>
      <c r="AP196" s="253" t="str">
        <f t="shared" si="46"/>
        <v>-</v>
      </c>
      <c r="AQ196" s="249" t="str">
        <f t="shared" si="47"/>
        <v>-</v>
      </c>
      <c r="AR196" s="242"/>
      <c r="AS196" s="244"/>
    </row>
    <row r="197" spans="1:45" hidden="1" x14ac:dyDescent="0.25">
      <c r="A197" s="31"/>
      <c r="B197" s="18"/>
      <c r="C197" s="18"/>
      <c r="D197" s="58"/>
      <c r="E197" s="57"/>
      <c r="F197" s="58"/>
      <c r="G197" s="261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0"/>
      <c r="U197" s="256"/>
      <c r="V197" s="256"/>
      <c r="W197" s="260"/>
      <c r="X197" s="242">
        <f t="shared" si="37"/>
        <v>0</v>
      </c>
      <c r="Y197" s="247">
        <f t="shared" si="38"/>
        <v>0</v>
      </c>
      <c r="Z197" s="247">
        <f t="shared" si="49"/>
        <v>0</v>
      </c>
      <c r="AA197" s="242">
        <v>1</v>
      </c>
      <c r="AB197" s="242">
        <v>29</v>
      </c>
      <c r="AC197" s="243">
        <f t="shared" si="50"/>
        <v>30</v>
      </c>
      <c r="AD197" s="247" t="str">
        <f t="shared" si="48"/>
        <v>Not Sold</v>
      </c>
      <c r="AE197" s="247">
        <v>14</v>
      </c>
      <c r="AF197" s="247" t="str">
        <f t="shared" si="39"/>
        <v>-</v>
      </c>
      <c r="AG197" s="247">
        <f t="shared" si="40"/>
        <v>0</v>
      </c>
      <c r="AH197" s="248" t="str">
        <f t="shared" ref="AH197:AH239" si="51">IFERROR(AD197+$D$1,"Not Sold")</f>
        <v>Not Sold</v>
      </c>
      <c r="AI197" s="249">
        <f t="shared" ref="AI197:AI239" si="52">$D$1+AE197</f>
        <v>43660</v>
      </c>
      <c r="AJ197" s="249">
        <f t="shared" si="41"/>
        <v>43660</v>
      </c>
      <c r="AK197" s="253">
        <f t="shared" si="42"/>
        <v>0</v>
      </c>
      <c r="AL197" s="253">
        <f t="shared" si="43"/>
        <v>30</v>
      </c>
      <c r="AM197" s="242">
        <v>1</v>
      </c>
      <c r="AN197" s="253">
        <f t="shared" si="44"/>
        <v>0</v>
      </c>
      <c r="AO197" s="253">
        <f t="shared" si="45"/>
        <v>0</v>
      </c>
      <c r="AP197" s="253" t="str">
        <f t="shared" si="46"/>
        <v>-</v>
      </c>
      <c r="AQ197" s="249" t="str">
        <f t="shared" si="47"/>
        <v>-</v>
      </c>
      <c r="AR197" s="242"/>
      <c r="AS197" s="244"/>
    </row>
    <row r="198" spans="1:45" hidden="1" x14ac:dyDescent="0.25">
      <c r="A198" s="31"/>
      <c r="B198" s="18"/>
      <c r="C198" s="18"/>
      <c r="D198" s="58"/>
      <c r="E198" s="57"/>
      <c r="F198" s="58"/>
      <c r="G198" s="261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0"/>
      <c r="U198" s="256"/>
      <c r="V198" s="256"/>
      <c r="W198" s="260"/>
      <c r="X198" s="242">
        <f t="shared" ref="X198:X235" si="53">SUM(H198:S198)</f>
        <v>0</v>
      </c>
      <c r="Y198" s="247">
        <f t="shared" ref="Y198:Y239" si="54">X198/(((U198-1)*30)+(V198*7))</f>
        <v>0</v>
      </c>
      <c r="Z198" s="247">
        <f t="shared" si="49"/>
        <v>0</v>
      </c>
      <c r="AA198" s="242">
        <v>1</v>
      </c>
      <c r="AB198" s="242">
        <v>2</v>
      </c>
      <c r="AC198" s="243">
        <f t="shared" si="50"/>
        <v>3</v>
      </c>
      <c r="AD198" s="247" t="str">
        <f t="shared" si="48"/>
        <v>Not Sold</v>
      </c>
      <c r="AE198" s="247">
        <v>14</v>
      </c>
      <c r="AF198" s="247" t="str">
        <f t="shared" ref="AF198:AF239" si="55">IFERROR(AD198-AE198,"-")</f>
        <v>-</v>
      </c>
      <c r="AG198" s="247">
        <f t="shared" ref="AG198:AG239" si="56">Z198*4</f>
        <v>0</v>
      </c>
      <c r="AH198" s="248" t="str">
        <f t="shared" si="51"/>
        <v>Not Sold</v>
      </c>
      <c r="AI198" s="249">
        <f t="shared" si="52"/>
        <v>43660</v>
      </c>
      <c r="AJ198" s="249">
        <f t="shared" ref="AJ198:AJ239" si="57">MAX(AH198,AI198)</f>
        <v>43660</v>
      </c>
      <c r="AK198" s="253">
        <f t="shared" ref="AK198:AK239" si="58">Y198*AE198</f>
        <v>0</v>
      </c>
      <c r="AL198" s="253">
        <f t="shared" ref="AL198:AL239" si="59">AC198-AK198</f>
        <v>3</v>
      </c>
      <c r="AM198" s="242">
        <v>1</v>
      </c>
      <c r="AN198" s="253">
        <f t="shared" ref="AN198:AN239" si="60">IF(AG198-AL198&lt;1,0,AG198-AL198)</f>
        <v>0</v>
      </c>
      <c r="AO198" s="253">
        <f t="shared" ref="AO198:AO239" si="61">AN198*D198</f>
        <v>0</v>
      </c>
      <c r="AP198" s="253" t="str">
        <f t="shared" ref="AP198:AP239" si="62">IFERROR(AN198/Y198,"-")</f>
        <v>-</v>
      </c>
      <c r="AQ198" s="249" t="str">
        <f t="shared" ref="AQ198:AQ239" si="63">IFERROR(AP198+AJ198,"-")</f>
        <v>-</v>
      </c>
      <c r="AR198" s="242"/>
      <c r="AS198" s="244"/>
    </row>
    <row r="199" spans="1:45" hidden="1" x14ac:dyDescent="0.25">
      <c r="A199" s="31"/>
      <c r="B199" s="18"/>
      <c r="C199" s="18"/>
      <c r="D199" s="58"/>
      <c r="E199" s="57"/>
      <c r="F199" s="58"/>
      <c r="G199" s="261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0"/>
      <c r="U199" s="256"/>
      <c r="V199" s="256"/>
      <c r="W199" s="260"/>
      <c r="X199" s="242">
        <f t="shared" si="53"/>
        <v>0</v>
      </c>
      <c r="Y199" s="247">
        <f t="shared" si="54"/>
        <v>0</v>
      </c>
      <c r="Z199" s="247">
        <f t="shared" si="49"/>
        <v>0</v>
      </c>
      <c r="AA199" s="242">
        <v>1</v>
      </c>
      <c r="AB199" s="242">
        <v>58</v>
      </c>
      <c r="AC199" s="243">
        <f t="shared" si="50"/>
        <v>59</v>
      </c>
      <c r="AD199" s="247" t="str">
        <f t="shared" si="48"/>
        <v>Not Sold</v>
      </c>
      <c r="AE199" s="247">
        <v>14</v>
      </c>
      <c r="AF199" s="247" t="str">
        <f t="shared" si="55"/>
        <v>-</v>
      </c>
      <c r="AG199" s="247">
        <f t="shared" si="56"/>
        <v>0</v>
      </c>
      <c r="AH199" s="248" t="str">
        <f t="shared" si="51"/>
        <v>Not Sold</v>
      </c>
      <c r="AI199" s="249">
        <f t="shared" si="52"/>
        <v>43660</v>
      </c>
      <c r="AJ199" s="249">
        <f t="shared" si="57"/>
        <v>43660</v>
      </c>
      <c r="AK199" s="253">
        <f t="shared" si="58"/>
        <v>0</v>
      </c>
      <c r="AL199" s="253">
        <f t="shared" si="59"/>
        <v>59</v>
      </c>
      <c r="AM199" s="242">
        <v>1</v>
      </c>
      <c r="AN199" s="253">
        <f t="shared" si="60"/>
        <v>0</v>
      </c>
      <c r="AO199" s="253">
        <f t="shared" si="61"/>
        <v>0</v>
      </c>
      <c r="AP199" s="253" t="str">
        <f t="shared" si="62"/>
        <v>-</v>
      </c>
      <c r="AQ199" s="249" t="str">
        <f t="shared" si="63"/>
        <v>-</v>
      </c>
      <c r="AR199" s="242"/>
      <c r="AS199" s="244"/>
    </row>
    <row r="200" spans="1:45" hidden="1" x14ac:dyDescent="0.25">
      <c r="A200" s="31"/>
      <c r="B200" s="18"/>
      <c r="C200" s="18"/>
      <c r="D200" s="58"/>
      <c r="E200" s="57"/>
      <c r="F200" s="58"/>
      <c r="G200" s="261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0"/>
      <c r="U200" s="256"/>
      <c r="V200" s="256"/>
      <c r="W200" s="260"/>
      <c r="X200" s="242">
        <f t="shared" si="53"/>
        <v>0</v>
      </c>
      <c r="Y200" s="247">
        <f t="shared" si="54"/>
        <v>0</v>
      </c>
      <c r="Z200" s="247">
        <f t="shared" si="49"/>
        <v>0</v>
      </c>
      <c r="AA200" s="242">
        <v>1</v>
      </c>
      <c r="AB200" s="242">
        <v>64</v>
      </c>
      <c r="AC200" s="243">
        <f t="shared" si="50"/>
        <v>65</v>
      </c>
      <c r="AD200" s="247" t="str">
        <f t="shared" si="48"/>
        <v>Not Sold</v>
      </c>
      <c r="AE200" s="247">
        <v>14</v>
      </c>
      <c r="AF200" s="247" t="str">
        <f t="shared" si="55"/>
        <v>-</v>
      </c>
      <c r="AG200" s="247">
        <f t="shared" si="56"/>
        <v>0</v>
      </c>
      <c r="AH200" s="248" t="str">
        <f t="shared" si="51"/>
        <v>Not Sold</v>
      </c>
      <c r="AI200" s="249">
        <f t="shared" si="52"/>
        <v>43660</v>
      </c>
      <c r="AJ200" s="249">
        <f t="shared" si="57"/>
        <v>43660</v>
      </c>
      <c r="AK200" s="253">
        <f t="shared" si="58"/>
        <v>0</v>
      </c>
      <c r="AL200" s="253">
        <f t="shared" si="59"/>
        <v>65</v>
      </c>
      <c r="AM200" s="242">
        <v>1</v>
      </c>
      <c r="AN200" s="253">
        <f t="shared" si="60"/>
        <v>0</v>
      </c>
      <c r="AO200" s="253">
        <f t="shared" si="61"/>
        <v>0</v>
      </c>
      <c r="AP200" s="253" t="str">
        <f t="shared" si="62"/>
        <v>-</v>
      </c>
      <c r="AQ200" s="249" t="str">
        <f t="shared" si="63"/>
        <v>-</v>
      </c>
      <c r="AR200" s="242"/>
      <c r="AS200" s="244"/>
    </row>
    <row r="201" spans="1:45" hidden="1" x14ac:dyDescent="0.25">
      <c r="A201" s="31"/>
      <c r="B201" s="18"/>
      <c r="C201" s="18"/>
      <c r="D201" s="58"/>
      <c r="E201" s="57"/>
      <c r="F201" s="58"/>
      <c r="G201" s="261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0"/>
      <c r="U201" s="256"/>
      <c r="V201" s="256"/>
      <c r="W201" s="260"/>
      <c r="X201" s="242">
        <f t="shared" si="53"/>
        <v>0</v>
      </c>
      <c r="Y201" s="247">
        <f t="shared" si="54"/>
        <v>0</v>
      </c>
      <c r="Z201" s="247">
        <f t="shared" si="49"/>
        <v>0</v>
      </c>
      <c r="AA201" s="242">
        <v>1</v>
      </c>
      <c r="AB201" s="242">
        <v>2</v>
      </c>
      <c r="AC201" s="243">
        <f t="shared" si="50"/>
        <v>3</v>
      </c>
      <c r="AD201" s="247" t="str">
        <f t="shared" si="48"/>
        <v>Not Sold</v>
      </c>
      <c r="AE201" s="247">
        <v>14</v>
      </c>
      <c r="AF201" s="247" t="str">
        <f t="shared" si="55"/>
        <v>-</v>
      </c>
      <c r="AG201" s="247">
        <f t="shared" si="56"/>
        <v>0</v>
      </c>
      <c r="AH201" s="248" t="str">
        <f t="shared" si="51"/>
        <v>Not Sold</v>
      </c>
      <c r="AI201" s="249">
        <f t="shared" si="52"/>
        <v>43660</v>
      </c>
      <c r="AJ201" s="249">
        <f t="shared" si="57"/>
        <v>43660</v>
      </c>
      <c r="AK201" s="253">
        <f t="shared" si="58"/>
        <v>0</v>
      </c>
      <c r="AL201" s="253">
        <f t="shared" si="59"/>
        <v>3</v>
      </c>
      <c r="AM201" s="242">
        <v>1</v>
      </c>
      <c r="AN201" s="253">
        <f t="shared" si="60"/>
        <v>0</v>
      </c>
      <c r="AO201" s="253">
        <f t="shared" si="61"/>
        <v>0</v>
      </c>
      <c r="AP201" s="253" t="str">
        <f t="shared" si="62"/>
        <v>-</v>
      </c>
      <c r="AQ201" s="249" t="str">
        <f t="shared" si="63"/>
        <v>-</v>
      </c>
      <c r="AR201" s="242"/>
      <c r="AS201" s="244"/>
    </row>
    <row r="202" spans="1:45" hidden="1" x14ac:dyDescent="0.25">
      <c r="A202" s="31"/>
      <c r="B202" s="18"/>
      <c r="C202" s="18"/>
      <c r="D202" s="58"/>
      <c r="E202" s="57"/>
      <c r="F202" s="58"/>
      <c r="G202" s="261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0"/>
      <c r="U202" s="256"/>
      <c r="V202" s="256"/>
      <c r="W202" s="260"/>
      <c r="X202" s="242">
        <f t="shared" si="53"/>
        <v>0</v>
      </c>
      <c r="Y202" s="247">
        <f t="shared" si="54"/>
        <v>0</v>
      </c>
      <c r="Z202" s="247">
        <f t="shared" si="49"/>
        <v>0</v>
      </c>
      <c r="AA202" s="242">
        <v>1</v>
      </c>
      <c r="AB202" s="242">
        <v>16</v>
      </c>
      <c r="AC202" s="243">
        <f t="shared" si="50"/>
        <v>17</v>
      </c>
      <c r="AD202" s="247" t="str">
        <f t="shared" si="48"/>
        <v>Not Sold</v>
      </c>
      <c r="AE202" s="247">
        <v>14</v>
      </c>
      <c r="AF202" s="247" t="str">
        <f t="shared" si="55"/>
        <v>-</v>
      </c>
      <c r="AG202" s="247">
        <f t="shared" si="56"/>
        <v>0</v>
      </c>
      <c r="AH202" s="248" t="str">
        <f t="shared" si="51"/>
        <v>Not Sold</v>
      </c>
      <c r="AI202" s="249">
        <f t="shared" si="52"/>
        <v>43660</v>
      </c>
      <c r="AJ202" s="249">
        <f t="shared" si="57"/>
        <v>43660</v>
      </c>
      <c r="AK202" s="253">
        <f t="shared" si="58"/>
        <v>0</v>
      </c>
      <c r="AL202" s="253">
        <f t="shared" si="59"/>
        <v>17</v>
      </c>
      <c r="AM202" s="242">
        <v>1</v>
      </c>
      <c r="AN202" s="253">
        <f t="shared" si="60"/>
        <v>0</v>
      </c>
      <c r="AO202" s="253">
        <f t="shared" si="61"/>
        <v>0</v>
      </c>
      <c r="AP202" s="253" t="str">
        <f t="shared" si="62"/>
        <v>-</v>
      </c>
      <c r="AQ202" s="249" t="str">
        <f t="shared" si="63"/>
        <v>-</v>
      </c>
      <c r="AR202" s="242"/>
      <c r="AS202" s="244"/>
    </row>
    <row r="203" spans="1:45" hidden="1" x14ac:dyDescent="0.25">
      <c r="A203" s="31"/>
      <c r="B203" s="18"/>
      <c r="C203" s="18"/>
      <c r="D203" s="58"/>
      <c r="E203" s="57"/>
      <c r="F203" s="58"/>
      <c r="G203" s="261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0"/>
      <c r="U203" s="256"/>
      <c r="V203" s="256"/>
      <c r="W203" s="260"/>
      <c r="X203" s="242">
        <f t="shared" si="53"/>
        <v>0</v>
      </c>
      <c r="Y203" s="247">
        <f t="shared" si="54"/>
        <v>0</v>
      </c>
      <c r="Z203" s="247">
        <f t="shared" si="49"/>
        <v>0</v>
      </c>
      <c r="AA203" s="242">
        <v>1</v>
      </c>
      <c r="AB203" s="242">
        <v>13</v>
      </c>
      <c r="AC203" s="243">
        <f t="shared" si="50"/>
        <v>14</v>
      </c>
      <c r="AD203" s="247" t="str">
        <f t="shared" si="48"/>
        <v>Not Sold</v>
      </c>
      <c r="AE203" s="247">
        <v>14</v>
      </c>
      <c r="AF203" s="247" t="str">
        <f t="shared" si="55"/>
        <v>-</v>
      </c>
      <c r="AG203" s="247">
        <f t="shared" si="56"/>
        <v>0</v>
      </c>
      <c r="AH203" s="248" t="str">
        <f t="shared" si="51"/>
        <v>Not Sold</v>
      </c>
      <c r="AI203" s="249">
        <f t="shared" si="52"/>
        <v>43660</v>
      </c>
      <c r="AJ203" s="249">
        <f t="shared" si="57"/>
        <v>43660</v>
      </c>
      <c r="AK203" s="253">
        <f t="shared" si="58"/>
        <v>0</v>
      </c>
      <c r="AL203" s="253">
        <f t="shared" si="59"/>
        <v>14</v>
      </c>
      <c r="AM203" s="242">
        <v>1</v>
      </c>
      <c r="AN203" s="253">
        <f t="shared" si="60"/>
        <v>0</v>
      </c>
      <c r="AO203" s="253">
        <f t="shared" si="61"/>
        <v>0</v>
      </c>
      <c r="AP203" s="253" t="str">
        <f t="shared" si="62"/>
        <v>-</v>
      </c>
      <c r="AQ203" s="249" t="str">
        <f t="shared" si="63"/>
        <v>-</v>
      </c>
      <c r="AR203" s="242"/>
      <c r="AS203" s="244"/>
    </row>
    <row r="204" spans="1:45" hidden="1" x14ac:dyDescent="0.25">
      <c r="A204" s="31"/>
      <c r="B204" s="18"/>
      <c r="C204" s="18"/>
      <c r="D204" s="58"/>
      <c r="E204" s="57"/>
      <c r="F204" s="58"/>
      <c r="G204" s="261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0"/>
      <c r="U204" s="256"/>
      <c r="V204" s="256"/>
      <c r="W204" s="260"/>
      <c r="X204" s="242">
        <f t="shared" si="53"/>
        <v>0</v>
      </c>
      <c r="Y204" s="247">
        <f t="shared" si="54"/>
        <v>0</v>
      </c>
      <c r="Z204" s="247">
        <f t="shared" si="49"/>
        <v>0</v>
      </c>
      <c r="AA204" s="242">
        <v>1</v>
      </c>
      <c r="AB204" s="242">
        <v>18</v>
      </c>
      <c r="AC204" s="243">
        <f t="shared" si="50"/>
        <v>19</v>
      </c>
      <c r="AD204" s="247" t="str">
        <f t="shared" si="48"/>
        <v>Not Sold</v>
      </c>
      <c r="AE204" s="247">
        <v>14</v>
      </c>
      <c r="AF204" s="247" t="str">
        <f t="shared" si="55"/>
        <v>-</v>
      </c>
      <c r="AG204" s="247">
        <f t="shared" si="56"/>
        <v>0</v>
      </c>
      <c r="AH204" s="248" t="str">
        <f t="shared" si="51"/>
        <v>Not Sold</v>
      </c>
      <c r="AI204" s="249">
        <f t="shared" si="52"/>
        <v>43660</v>
      </c>
      <c r="AJ204" s="249">
        <f t="shared" si="57"/>
        <v>43660</v>
      </c>
      <c r="AK204" s="253">
        <f t="shared" si="58"/>
        <v>0</v>
      </c>
      <c r="AL204" s="253">
        <f t="shared" si="59"/>
        <v>19</v>
      </c>
      <c r="AM204" s="242">
        <v>1</v>
      </c>
      <c r="AN204" s="253">
        <f t="shared" si="60"/>
        <v>0</v>
      </c>
      <c r="AO204" s="253">
        <f t="shared" si="61"/>
        <v>0</v>
      </c>
      <c r="AP204" s="253" t="str">
        <f t="shared" si="62"/>
        <v>-</v>
      </c>
      <c r="AQ204" s="249" t="str">
        <f t="shared" si="63"/>
        <v>-</v>
      </c>
      <c r="AR204" s="242"/>
      <c r="AS204" s="244"/>
    </row>
    <row r="205" spans="1:45" hidden="1" x14ac:dyDescent="0.25">
      <c r="A205" s="31"/>
      <c r="B205" s="18"/>
      <c r="C205" s="18"/>
      <c r="D205" s="58"/>
      <c r="E205" s="57"/>
      <c r="F205" s="58"/>
      <c r="G205" s="261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0"/>
      <c r="U205" s="256"/>
      <c r="V205" s="256"/>
      <c r="W205" s="260"/>
      <c r="X205" s="242">
        <f t="shared" si="53"/>
        <v>0</v>
      </c>
      <c r="Y205" s="247">
        <f t="shared" si="54"/>
        <v>0</v>
      </c>
      <c r="Z205" s="247">
        <f t="shared" si="49"/>
        <v>0</v>
      </c>
      <c r="AA205" s="242">
        <v>1</v>
      </c>
      <c r="AB205" s="242">
        <v>6</v>
      </c>
      <c r="AC205" s="243">
        <f t="shared" si="50"/>
        <v>7</v>
      </c>
      <c r="AD205" s="247" t="str">
        <f t="shared" si="48"/>
        <v>Not Sold</v>
      </c>
      <c r="AE205" s="247">
        <v>14</v>
      </c>
      <c r="AF205" s="247" t="str">
        <f t="shared" si="55"/>
        <v>-</v>
      </c>
      <c r="AG205" s="247">
        <f t="shared" si="56"/>
        <v>0</v>
      </c>
      <c r="AH205" s="248" t="str">
        <f t="shared" si="51"/>
        <v>Not Sold</v>
      </c>
      <c r="AI205" s="249">
        <f t="shared" si="52"/>
        <v>43660</v>
      </c>
      <c r="AJ205" s="249">
        <f t="shared" si="57"/>
        <v>43660</v>
      </c>
      <c r="AK205" s="253">
        <f t="shared" si="58"/>
        <v>0</v>
      </c>
      <c r="AL205" s="253">
        <f t="shared" si="59"/>
        <v>7</v>
      </c>
      <c r="AM205" s="242">
        <v>1</v>
      </c>
      <c r="AN205" s="253">
        <f t="shared" si="60"/>
        <v>0</v>
      </c>
      <c r="AO205" s="253">
        <f t="shared" si="61"/>
        <v>0</v>
      </c>
      <c r="AP205" s="253" t="str">
        <f t="shared" si="62"/>
        <v>-</v>
      </c>
      <c r="AQ205" s="249" t="str">
        <f t="shared" si="63"/>
        <v>-</v>
      </c>
      <c r="AR205" s="242"/>
      <c r="AS205" s="244"/>
    </row>
    <row r="206" spans="1:45" hidden="1" x14ac:dyDescent="0.25">
      <c r="A206" s="32"/>
      <c r="B206" s="18"/>
      <c r="C206" s="18"/>
      <c r="D206" s="58"/>
      <c r="E206" s="57"/>
      <c r="F206" s="58"/>
      <c r="G206" s="261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0"/>
      <c r="U206" s="256"/>
      <c r="V206" s="256"/>
      <c r="W206" s="260"/>
      <c r="X206" s="242">
        <f t="shared" si="53"/>
        <v>0</v>
      </c>
      <c r="Y206" s="247">
        <f t="shared" si="54"/>
        <v>0</v>
      </c>
      <c r="Z206" s="247">
        <f t="shared" si="49"/>
        <v>0</v>
      </c>
      <c r="AA206" s="242">
        <v>1</v>
      </c>
      <c r="AB206" s="242">
        <v>79</v>
      </c>
      <c r="AC206" s="243">
        <f t="shared" si="50"/>
        <v>80</v>
      </c>
      <c r="AD206" s="247" t="str">
        <f t="shared" si="48"/>
        <v>Not Sold</v>
      </c>
      <c r="AE206" s="247">
        <v>14</v>
      </c>
      <c r="AF206" s="247" t="str">
        <f t="shared" si="55"/>
        <v>-</v>
      </c>
      <c r="AG206" s="247">
        <f t="shared" si="56"/>
        <v>0</v>
      </c>
      <c r="AH206" s="248" t="str">
        <f t="shared" si="51"/>
        <v>Not Sold</v>
      </c>
      <c r="AI206" s="249">
        <f t="shared" si="52"/>
        <v>43660</v>
      </c>
      <c r="AJ206" s="249">
        <f t="shared" si="57"/>
        <v>43660</v>
      </c>
      <c r="AK206" s="253">
        <f t="shared" si="58"/>
        <v>0</v>
      </c>
      <c r="AL206" s="253">
        <f t="shared" si="59"/>
        <v>80</v>
      </c>
      <c r="AM206" s="242">
        <v>1</v>
      </c>
      <c r="AN206" s="253">
        <f t="shared" si="60"/>
        <v>0</v>
      </c>
      <c r="AO206" s="253">
        <f t="shared" si="61"/>
        <v>0</v>
      </c>
      <c r="AP206" s="253" t="str">
        <f t="shared" si="62"/>
        <v>-</v>
      </c>
      <c r="AQ206" s="249" t="str">
        <f t="shared" si="63"/>
        <v>-</v>
      </c>
      <c r="AR206" s="242"/>
      <c r="AS206" s="244"/>
    </row>
    <row r="207" spans="1:45" hidden="1" x14ac:dyDescent="0.25">
      <c r="A207" s="31"/>
      <c r="B207" s="18"/>
      <c r="C207" s="18"/>
      <c r="D207" s="58"/>
      <c r="E207" s="57"/>
      <c r="F207" s="58"/>
      <c r="G207" s="261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0"/>
      <c r="U207" s="256"/>
      <c r="V207" s="256"/>
      <c r="W207" s="260"/>
      <c r="X207" s="242">
        <f t="shared" si="53"/>
        <v>0</v>
      </c>
      <c r="Y207" s="247">
        <f t="shared" si="54"/>
        <v>0</v>
      </c>
      <c r="Z207" s="247">
        <f t="shared" si="49"/>
        <v>0</v>
      </c>
      <c r="AA207" s="242">
        <v>1</v>
      </c>
      <c r="AB207" s="242">
        <v>40</v>
      </c>
      <c r="AC207" s="243">
        <f t="shared" si="50"/>
        <v>41</v>
      </c>
      <c r="AD207" s="247" t="str">
        <f t="shared" si="48"/>
        <v>Not Sold</v>
      </c>
      <c r="AE207" s="247">
        <v>14</v>
      </c>
      <c r="AF207" s="247" t="str">
        <f t="shared" si="55"/>
        <v>-</v>
      </c>
      <c r="AG207" s="247">
        <f t="shared" si="56"/>
        <v>0</v>
      </c>
      <c r="AH207" s="248" t="str">
        <f t="shared" si="51"/>
        <v>Not Sold</v>
      </c>
      <c r="AI207" s="249">
        <f t="shared" si="52"/>
        <v>43660</v>
      </c>
      <c r="AJ207" s="249">
        <f t="shared" si="57"/>
        <v>43660</v>
      </c>
      <c r="AK207" s="253">
        <f t="shared" si="58"/>
        <v>0</v>
      </c>
      <c r="AL207" s="253">
        <f t="shared" si="59"/>
        <v>41</v>
      </c>
      <c r="AM207" s="242">
        <v>1</v>
      </c>
      <c r="AN207" s="253">
        <f t="shared" si="60"/>
        <v>0</v>
      </c>
      <c r="AO207" s="253">
        <f t="shared" si="61"/>
        <v>0</v>
      </c>
      <c r="AP207" s="253" t="str">
        <f t="shared" si="62"/>
        <v>-</v>
      </c>
      <c r="AQ207" s="249" t="str">
        <f t="shared" si="63"/>
        <v>-</v>
      </c>
      <c r="AR207" s="242"/>
      <c r="AS207" s="244"/>
    </row>
    <row r="208" spans="1:45" hidden="1" x14ac:dyDescent="0.25">
      <c r="A208" s="31"/>
      <c r="B208" s="18"/>
      <c r="C208" s="18"/>
      <c r="D208" s="58"/>
      <c r="E208" s="57"/>
      <c r="F208" s="58"/>
      <c r="G208" s="261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0"/>
      <c r="U208" s="256"/>
      <c r="V208" s="256"/>
      <c r="W208" s="260"/>
      <c r="X208" s="242">
        <f t="shared" si="53"/>
        <v>0</v>
      </c>
      <c r="Y208" s="247">
        <f t="shared" si="54"/>
        <v>0</v>
      </c>
      <c r="Z208" s="247">
        <f t="shared" si="49"/>
        <v>0</v>
      </c>
      <c r="AA208" s="242">
        <v>1</v>
      </c>
      <c r="AB208" s="242">
        <v>9</v>
      </c>
      <c r="AC208" s="243">
        <f t="shared" si="50"/>
        <v>10</v>
      </c>
      <c r="AD208" s="247" t="str">
        <f t="shared" si="48"/>
        <v>Not Sold</v>
      </c>
      <c r="AE208" s="247">
        <v>14</v>
      </c>
      <c r="AF208" s="247" t="str">
        <f t="shared" si="55"/>
        <v>-</v>
      </c>
      <c r="AG208" s="247">
        <f t="shared" si="56"/>
        <v>0</v>
      </c>
      <c r="AH208" s="248" t="str">
        <f t="shared" si="51"/>
        <v>Not Sold</v>
      </c>
      <c r="AI208" s="249">
        <f t="shared" si="52"/>
        <v>43660</v>
      </c>
      <c r="AJ208" s="249">
        <f t="shared" si="57"/>
        <v>43660</v>
      </c>
      <c r="AK208" s="253">
        <f t="shared" si="58"/>
        <v>0</v>
      </c>
      <c r="AL208" s="253">
        <f t="shared" si="59"/>
        <v>10</v>
      </c>
      <c r="AM208" s="242">
        <v>1</v>
      </c>
      <c r="AN208" s="253">
        <f t="shared" si="60"/>
        <v>0</v>
      </c>
      <c r="AO208" s="253">
        <f t="shared" si="61"/>
        <v>0</v>
      </c>
      <c r="AP208" s="253" t="str">
        <f t="shared" si="62"/>
        <v>-</v>
      </c>
      <c r="AQ208" s="249" t="str">
        <f t="shared" si="63"/>
        <v>-</v>
      </c>
      <c r="AR208" s="242"/>
      <c r="AS208" s="244"/>
    </row>
    <row r="209" spans="1:45" hidden="1" x14ac:dyDescent="0.25">
      <c r="A209" s="31"/>
      <c r="B209" s="18"/>
      <c r="C209" s="18"/>
      <c r="D209" s="58"/>
      <c r="E209" s="57"/>
      <c r="F209" s="58"/>
      <c r="G209" s="261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0"/>
      <c r="U209" s="256"/>
      <c r="V209" s="256"/>
      <c r="W209" s="260"/>
      <c r="X209" s="242">
        <f t="shared" si="53"/>
        <v>0</v>
      </c>
      <c r="Y209" s="247">
        <f t="shared" si="54"/>
        <v>0</v>
      </c>
      <c r="Z209" s="247">
        <f t="shared" si="49"/>
        <v>0</v>
      </c>
      <c r="AA209" s="242">
        <v>1</v>
      </c>
      <c r="AB209" s="242">
        <v>21</v>
      </c>
      <c r="AC209" s="243">
        <f t="shared" si="50"/>
        <v>22</v>
      </c>
      <c r="AD209" s="247" t="str">
        <f t="shared" si="48"/>
        <v>Not Sold</v>
      </c>
      <c r="AE209" s="247">
        <v>14</v>
      </c>
      <c r="AF209" s="247" t="str">
        <f t="shared" si="55"/>
        <v>-</v>
      </c>
      <c r="AG209" s="247">
        <f t="shared" si="56"/>
        <v>0</v>
      </c>
      <c r="AH209" s="248" t="str">
        <f t="shared" si="51"/>
        <v>Not Sold</v>
      </c>
      <c r="AI209" s="249">
        <f t="shared" si="52"/>
        <v>43660</v>
      </c>
      <c r="AJ209" s="249">
        <f t="shared" si="57"/>
        <v>43660</v>
      </c>
      <c r="AK209" s="253">
        <f t="shared" si="58"/>
        <v>0</v>
      </c>
      <c r="AL209" s="253">
        <f t="shared" si="59"/>
        <v>22</v>
      </c>
      <c r="AM209" s="242">
        <v>1</v>
      </c>
      <c r="AN209" s="253">
        <f t="shared" si="60"/>
        <v>0</v>
      </c>
      <c r="AO209" s="253">
        <f t="shared" si="61"/>
        <v>0</v>
      </c>
      <c r="AP209" s="253" t="str">
        <f t="shared" si="62"/>
        <v>-</v>
      </c>
      <c r="AQ209" s="249" t="str">
        <f t="shared" si="63"/>
        <v>-</v>
      </c>
      <c r="AR209" s="242"/>
      <c r="AS209" s="244"/>
    </row>
    <row r="210" spans="1:45" hidden="1" x14ac:dyDescent="0.25">
      <c r="A210" s="31"/>
      <c r="B210" s="18"/>
      <c r="C210" s="18"/>
      <c r="D210" s="58"/>
      <c r="E210" s="57"/>
      <c r="F210" s="58"/>
      <c r="G210" s="261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0"/>
      <c r="U210" s="256"/>
      <c r="V210" s="256"/>
      <c r="W210" s="260"/>
      <c r="X210" s="242">
        <f t="shared" si="53"/>
        <v>0</v>
      </c>
      <c r="Y210" s="247">
        <f t="shared" si="54"/>
        <v>0</v>
      </c>
      <c r="Z210" s="247">
        <f t="shared" si="49"/>
        <v>0</v>
      </c>
      <c r="AA210" s="242">
        <v>1</v>
      </c>
      <c r="AB210" s="242">
        <v>28</v>
      </c>
      <c r="AC210" s="243">
        <f t="shared" si="50"/>
        <v>29</v>
      </c>
      <c r="AD210" s="247" t="str">
        <f t="shared" si="48"/>
        <v>Not Sold</v>
      </c>
      <c r="AE210" s="247">
        <v>14</v>
      </c>
      <c r="AF210" s="247" t="str">
        <f t="shared" si="55"/>
        <v>-</v>
      </c>
      <c r="AG210" s="247">
        <f t="shared" si="56"/>
        <v>0</v>
      </c>
      <c r="AH210" s="248" t="str">
        <f t="shared" si="51"/>
        <v>Not Sold</v>
      </c>
      <c r="AI210" s="249">
        <f t="shared" si="52"/>
        <v>43660</v>
      </c>
      <c r="AJ210" s="249">
        <f t="shared" si="57"/>
        <v>43660</v>
      </c>
      <c r="AK210" s="253">
        <f t="shared" si="58"/>
        <v>0</v>
      </c>
      <c r="AL210" s="253">
        <f t="shared" si="59"/>
        <v>29</v>
      </c>
      <c r="AM210" s="242">
        <v>1</v>
      </c>
      <c r="AN210" s="253">
        <f t="shared" si="60"/>
        <v>0</v>
      </c>
      <c r="AO210" s="253">
        <f t="shared" si="61"/>
        <v>0</v>
      </c>
      <c r="AP210" s="253" t="str">
        <f t="shared" si="62"/>
        <v>-</v>
      </c>
      <c r="AQ210" s="249" t="str">
        <f t="shared" si="63"/>
        <v>-</v>
      </c>
      <c r="AR210" s="242"/>
      <c r="AS210" s="244"/>
    </row>
    <row r="211" spans="1:45" hidden="1" x14ac:dyDescent="0.25">
      <c r="A211" s="32"/>
      <c r="B211" s="18"/>
      <c r="C211" s="18"/>
      <c r="D211" s="58"/>
      <c r="E211" s="57"/>
      <c r="F211" s="58"/>
      <c r="G211" s="261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0"/>
      <c r="U211" s="256"/>
      <c r="V211" s="256"/>
      <c r="W211" s="260"/>
      <c r="X211" s="242">
        <f t="shared" si="53"/>
        <v>0</v>
      </c>
      <c r="Y211" s="247">
        <f t="shared" si="54"/>
        <v>0</v>
      </c>
      <c r="Z211" s="247">
        <f t="shared" si="49"/>
        <v>0</v>
      </c>
      <c r="AA211" s="242">
        <v>1</v>
      </c>
      <c r="AB211" s="242">
        <v>36</v>
      </c>
      <c r="AC211" s="243">
        <f t="shared" si="50"/>
        <v>37</v>
      </c>
      <c r="AD211" s="247" t="str">
        <f t="shared" si="48"/>
        <v>Not Sold</v>
      </c>
      <c r="AE211" s="247">
        <v>14</v>
      </c>
      <c r="AF211" s="247" t="str">
        <f t="shared" si="55"/>
        <v>-</v>
      </c>
      <c r="AG211" s="247">
        <f t="shared" si="56"/>
        <v>0</v>
      </c>
      <c r="AH211" s="248" t="str">
        <f t="shared" si="51"/>
        <v>Not Sold</v>
      </c>
      <c r="AI211" s="249">
        <f t="shared" si="52"/>
        <v>43660</v>
      </c>
      <c r="AJ211" s="249">
        <f t="shared" si="57"/>
        <v>43660</v>
      </c>
      <c r="AK211" s="253">
        <f t="shared" si="58"/>
        <v>0</v>
      </c>
      <c r="AL211" s="253">
        <f t="shared" si="59"/>
        <v>37</v>
      </c>
      <c r="AM211" s="242">
        <v>1</v>
      </c>
      <c r="AN211" s="253">
        <f t="shared" si="60"/>
        <v>0</v>
      </c>
      <c r="AO211" s="253">
        <f t="shared" si="61"/>
        <v>0</v>
      </c>
      <c r="AP211" s="253" t="str">
        <f t="shared" si="62"/>
        <v>-</v>
      </c>
      <c r="AQ211" s="249" t="str">
        <f t="shared" si="63"/>
        <v>-</v>
      </c>
      <c r="AR211" s="242"/>
      <c r="AS211" s="244"/>
    </row>
    <row r="212" spans="1:45" hidden="1" x14ac:dyDescent="0.25">
      <c r="A212" s="31"/>
      <c r="B212" s="18"/>
      <c r="C212" s="18"/>
      <c r="D212" s="58"/>
      <c r="E212" s="57"/>
      <c r="F212" s="58"/>
      <c r="G212" s="261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0"/>
      <c r="U212" s="256"/>
      <c r="V212" s="256"/>
      <c r="W212" s="260"/>
      <c r="X212" s="242">
        <f t="shared" si="53"/>
        <v>0</v>
      </c>
      <c r="Y212" s="247">
        <f t="shared" si="54"/>
        <v>0</v>
      </c>
      <c r="Z212" s="247">
        <f t="shared" si="49"/>
        <v>0</v>
      </c>
      <c r="AA212" s="242">
        <v>1</v>
      </c>
      <c r="AB212" s="242">
        <v>0</v>
      </c>
      <c r="AC212" s="243">
        <f t="shared" si="50"/>
        <v>1</v>
      </c>
      <c r="AD212" s="247" t="str">
        <f t="shared" si="48"/>
        <v>Not Sold</v>
      </c>
      <c r="AE212" s="247">
        <v>14</v>
      </c>
      <c r="AF212" s="247" t="str">
        <f t="shared" si="55"/>
        <v>-</v>
      </c>
      <c r="AG212" s="247">
        <f t="shared" si="56"/>
        <v>0</v>
      </c>
      <c r="AH212" s="248" t="str">
        <f t="shared" si="51"/>
        <v>Not Sold</v>
      </c>
      <c r="AI212" s="249">
        <f t="shared" si="52"/>
        <v>43660</v>
      </c>
      <c r="AJ212" s="249">
        <f t="shared" si="57"/>
        <v>43660</v>
      </c>
      <c r="AK212" s="253">
        <f t="shared" si="58"/>
        <v>0</v>
      </c>
      <c r="AL212" s="253">
        <f t="shared" si="59"/>
        <v>1</v>
      </c>
      <c r="AM212" s="242">
        <v>1</v>
      </c>
      <c r="AN212" s="253">
        <f t="shared" si="60"/>
        <v>0</v>
      </c>
      <c r="AO212" s="253">
        <f t="shared" si="61"/>
        <v>0</v>
      </c>
      <c r="AP212" s="253" t="str">
        <f t="shared" si="62"/>
        <v>-</v>
      </c>
      <c r="AQ212" s="249" t="str">
        <f t="shared" si="63"/>
        <v>-</v>
      </c>
      <c r="AR212" s="242"/>
      <c r="AS212" s="244"/>
    </row>
    <row r="213" spans="1:45" hidden="1" x14ac:dyDescent="0.25">
      <c r="A213" s="31"/>
      <c r="B213" s="18"/>
      <c r="C213" s="18"/>
      <c r="D213" s="58"/>
      <c r="E213" s="57"/>
      <c r="F213" s="58"/>
      <c r="G213" s="261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0"/>
      <c r="U213" s="256"/>
      <c r="V213" s="256"/>
      <c r="W213" s="260"/>
      <c r="X213" s="242">
        <f t="shared" si="53"/>
        <v>0</v>
      </c>
      <c r="Y213" s="247">
        <f t="shared" si="54"/>
        <v>0</v>
      </c>
      <c r="Z213" s="247">
        <f t="shared" si="49"/>
        <v>0</v>
      </c>
      <c r="AA213" s="242">
        <v>1</v>
      </c>
      <c r="AB213" s="242">
        <v>19</v>
      </c>
      <c r="AC213" s="243">
        <f t="shared" si="50"/>
        <v>20</v>
      </c>
      <c r="AD213" s="247" t="str">
        <f t="shared" si="48"/>
        <v>Not Sold</v>
      </c>
      <c r="AE213" s="247">
        <v>14</v>
      </c>
      <c r="AF213" s="247" t="str">
        <f t="shared" si="55"/>
        <v>-</v>
      </c>
      <c r="AG213" s="247">
        <f t="shared" si="56"/>
        <v>0</v>
      </c>
      <c r="AH213" s="248" t="str">
        <f t="shared" si="51"/>
        <v>Not Sold</v>
      </c>
      <c r="AI213" s="249">
        <f t="shared" si="52"/>
        <v>43660</v>
      </c>
      <c r="AJ213" s="249">
        <f t="shared" si="57"/>
        <v>43660</v>
      </c>
      <c r="AK213" s="253">
        <f t="shared" si="58"/>
        <v>0</v>
      </c>
      <c r="AL213" s="253">
        <f t="shared" si="59"/>
        <v>20</v>
      </c>
      <c r="AM213" s="242">
        <v>1</v>
      </c>
      <c r="AN213" s="253">
        <f t="shared" si="60"/>
        <v>0</v>
      </c>
      <c r="AO213" s="253">
        <f t="shared" si="61"/>
        <v>0</v>
      </c>
      <c r="AP213" s="253" t="str">
        <f t="shared" si="62"/>
        <v>-</v>
      </c>
      <c r="AQ213" s="249" t="str">
        <f t="shared" si="63"/>
        <v>-</v>
      </c>
      <c r="AR213" s="242"/>
      <c r="AS213" s="244"/>
    </row>
    <row r="214" spans="1:45" hidden="1" x14ac:dyDescent="0.25">
      <c r="A214" s="31"/>
      <c r="B214" s="18"/>
      <c r="C214" s="18"/>
      <c r="D214" s="58"/>
      <c r="E214" s="57"/>
      <c r="F214" s="58"/>
      <c r="G214" s="261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0"/>
      <c r="U214" s="256"/>
      <c r="V214" s="256"/>
      <c r="W214" s="260"/>
      <c r="X214" s="242">
        <f t="shared" si="53"/>
        <v>0</v>
      </c>
      <c r="Y214" s="247">
        <f t="shared" si="54"/>
        <v>0</v>
      </c>
      <c r="Z214" s="247">
        <f t="shared" si="49"/>
        <v>0</v>
      </c>
      <c r="AA214" s="242">
        <v>1</v>
      </c>
      <c r="AB214" s="242">
        <v>14</v>
      </c>
      <c r="AC214" s="243">
        <f t="shared" si="50"/>
        <v>15</v>
      </c>
      <c r="AD214" s="247" t="str">
        <f t="shared" si="48"/>
        <v>Not Sold</v>
      </c>
      <c r="AE214" s="247">
        <v>14</v>
      </c>
      <c r="AF214" s="247" t="str">
        <f t="shared" si="55"/>
        <v>-</v>
      </c>
      <c r="AG214" s="247">
        <f t="shared" si="56"/>
        <v>0</v>
      </c>
      <c r="AH214" s="248" t="str">
        <f t="shared" si="51"/>
        <v>Not Sold</v>
      </c>
      <c r="AI214" s="249">
        <f t="shared" si="52"/>
        <v>43660</v>
      </c>
      <c r="AJ214" s="249">
        <f t="shared" si="57"/>
        <v>43660</v>
      </c>
      <c r="AK214" s="253">
        <f t="shared" si="58"/>
        <v>0</v>
      </c>
      <c r="AL214" s="253">
        <f t="shared" si="59"/>
        <v>15</v>
      </c>
      <c r="AM214" s="242">
        <v>1</v>
      </c>
      <c r="AN214" s="253">
        <f t="shared" si="60"/>
        <v>0</v>
      </c>
      <c r="AO214" s="253">
        <f t="shared" si="61"/>
        <v>0</v>
      </c>
      <c r="AP214" s="253" t="str">
        <f t="shared" si="62"/>
        <v>-</v>
      </c>
      <c r="AQ214" s="249" t="str">
        <f t="shared" si="63"/>
        <v>-</v>
      </c>
      <c r="AR214" s="242"/>
      <c r="AS214" s="244"/>
    </row>
    <row r="215" spans="1:45" hidden="1" x14ac:dyDescent="0.25">
      <c r="A215" s="32"/>
      <c r="B215" s="18"/>
      <c r="C215" s="18"/>
      <c r="D215" s="58"/>
      <c r="E215" s="57"/>
      <c r="F215" s="58"/>
      <c r="G215" s="261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0"/>
      <c r="U215" s="256"/>
      <c r="V215" s="256"/>
      <c r="W215" s="260"/>
      <c r="X215" s="242">
        <f t="shared" si="53"/>
        <v>0</v>
      </c>
      <c r="Y215" s="247">
        <f t="shared" si="54"/>
        <v>0</v>
      </c>
      <c r="Z215" s="247">
        <f t="shared" si="49"/>
        <v>0</v>
      </c>
      <c r="AA215" s="242">
        <v>1</v>
      </c>
      <c r="AB215" s="242">
        <v>12</v>
      </c>
      <c r="AC215" s="243">
        <f t="shared" si="50"/>
        <v>13</v>
      </c>
      <c r="AD215" s="247" t="str">
        <f t="shared" si="48"/>
        <v>Not Sold</v>
      </c>
      <c r="AE215" s="247">
        <v>14</v>
      </c>
      <c r="AF215" s="247" t="str">
        <f t="shared" si="55"/>
        <v>-</v>
      </c>
      <c r="AG215" s="247">
        <f t="shared" si="56"/>
        <v>0</v>
      </c>
      <c r="AH215" s="248" t="str">
        <f t="shared" si="51"/>
        <v>Not Sold</v>
      </c>
      <c r="AI215" s="249">
        <f t="shared" si="52"/>
        <v>43660</v>
      </c>
      <c r="AJ215" s="249">
        <f t="shared" si="57"/>
        <v>43660</v>
      </c>
      <c r="AK215" s="253">
        <f t="shared" si="58"/>
        <v>0</v>
      </c>
      <c r="AL215" s="253">
        <f t="shared" si="59"/>
        <v>13</v>
      </c>
      <c r="AM215" s="242">
        <v>1</v>
      </c>
      <c r="AN215" s="253">
        <f t="shared" si="60"/>
        <v>0</v>
      </c>
      <c r="AO215" s="253">
        <f t="shared" si="61"/>
        <v>0</v>
      </c>
      <c r="AP215" s="253" t="str">
        <f t="shared" si="62"/>
        <v>-</v>
      </c>
      <c r="AQ215" s="249" t="str">
        <f t="shared" si="63"/>
        <v>-</v>
      </c>
      <c r="AR215" s="242"/>
      <c r="AS215" s="244"/>
    </row>
    <row r="216" spans="1:45" hidden="1" x14ac:dyDescent="0.25">
      <c r="A216" s="31"/>
      <c r="B216" s="18"/>
      <c r="C216" s="18"/>
      <c r="D216" s="58"/>
      <c r="E216" s="57"/>
      <c r="F216" s="58"/>
      <c r="G216" s="261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0"/>
      <c r="U216" s="256"/>
      <c r="V216" s="256"/>
      <c r="W216" s="260"/>
      <c r="X216" s="242">
        <f t="shared" si="53"/>
        <v>0</v>
      </c>
      <c r="Y216" s="247">
        <f t="shared" si="54"/>
        <v>0</v>
      </c>
      <c r="Z216" s="247">
        <f t="shared" si="49"/>
        <v>0</v>
      </c>
      <c r="AA216" s="242">
        <v>1</v>
      </c>
      <c r="AB216" s="242">
        <v>9</v>
      </c>
      <c r="AC216" s="243">
        <f t="shared" si="50"/>
        <v>10</v>
      </c>
      <c r="AD216" s="247" t="str">
        <f t="shared" si="48"/>
        <v>Not Sold</v>
      </c>
      <c r="AE216" s="247">
        <v>14</v>
      </c>
      <c r="AF216" s="247" t="str">
        <f t="shared" si="55"/>
        <v>-</v>
      </c>
      <c r="AG216" s="247">
        <f t="shared" si="56"/>
        <v>0</v>
      </c>
      <c r="AH216" s="248" t="str">
        <f t="shared" si="51"/>
        <v>Not Sold</v>
      </c>
      <c r="AI216" s="249">
        <f t="shared" si="52"/>
        <v>43660</v>
      </c>
      <c r="AJ216" s="249">
        <f t="shared" si="57"/>
        <v>43660</v>
      </c>
      <c r="AK216" s="253">
        <f t="shared" si="58"/>
        <v>0</v>
      </c>
      <c r="AL216" s="253">
        <f t="shared" si="59"/>
        <v>10</v>
      </c>
      <c r="AM216" s="242">
        <v>1</v>
      </c>
      <c r="AN216" s="253">
        <f t="shared" si="60"/>
        <v>0</v>
      </c>
      <c r="AO216" s="253">
        <f t="shared" si="61"/>
        <v>0</v>
      </c>
      <c r="AP216" s="253" t="str">
        <f t="shared" si="62"/>
        <v>-</v>
      </c>
      <c r="AQ216" s="249" t="str">
        <f t="shared" si="63"/>
        <v>-</v>
      </c>
      <c r="AR216" s="242"/>
      <c r="AS216" s="244"/>
    </row>
    <row r="217" spans="1:45" hidden="1" x14ac:dyDescent="0.25">
      <c r="A217" s="31"/>
      <c r="B217" s="18"/>
      <c r="C217" s="18"/>
      <c r="D217" s="58"/>
      <c r="E217" s="57"/>
      <c r="F217" s="58"/>
      <c r="G217" s="261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0"/>
      <c r="U217" s="256"/>
      <c r="V217" s="256"/>
      <c r="W217" s="260"/>
      <c r="X217" s="242">
        <f t="shared" si="53"/>
        <v>0</v>
      </c>
      <c r="Y217" s="247">
        <f t="shared" si="54"/>
        <v>0</v>
      </c>
      <c r="Z217" s="247">
        <f t="shared" si="49"/>
        <v>0</v>
      </c>
      <c r="AA217" s="242">
        <v>1</v>
      </c>
      <c r="AB217" s="242">
        <v>0</v>
      </c>
      <c r="AC217" s="243">
        <f t="shared" si="50"/>
        <v>1</v>
      </c>
      <c r="AD217" s="247" t="str">
        <f t="shared" si="48"/>
        <v>Not Sold</v>
      </c>
      <c r="AE217" s="247">
        <v>14</v>
      </c>
      <c r="AF217" s="247" t="str">
        <f t="shared" si="55"/>
        <v>-</v>
      </c>
      <c r="AG217" s="247">
        <f t="shared" si="56"/>
        <v>0</v>
      </c>
      <c r="AH217" s="248" t="str">
        <f t="shared" si="51"/>
        <v>Not Sold</v>
      </c>
      <c r="AI217" s="249">
        <f t="shared" si="52"/>
        <v>43660</v>
      </c>
      <c r="AJ217" s="249">
        <f t="shared" si="57"/>
        <v>43660</v>
      </c>
      <c r="AK217" s="253">
        <f t="shared" si="58"/>
        <v>0</v>
      </c>
      <c r="AL217" s="253">
        <f t="shared" si="59"/>
        <v>1</v>
      </c>
      <c r="AM217" s="242">
        <v>1</v>
      </c>
      <c r="AN217" s="253">
        <f t="shared" si="60"/>
        <v>0</v>
      </c>
      <c r="AO217" s="253">
        <f t="shared" si="61"/>
        <v>0</v>
      </c>
      <c r="AP217" s="253" t="str">
        <f t="shared" si="62"/>
        <v>-</v>
      </c>
      <c r="AQ217" s="249" t="str">
        <f t="shared" si="63"/>
        <v>-</v>
      </c>
      <c r="AR217" s="242"/>
      <c r="AS217" s="244"/>
    </row>
    <row r="218" spans="1:45" hidden="1" x14ac:dyDescent="0.25">
      <c r="A218" s="31"/>
      <c r="B218" s="18"/>
      <c r="C218" s="18"/>
      <c r="D218" s="58"/>
      <c r="E218" s="57"/>
      <c r="F218" s="58"/>
      <c r="G218" s="261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0"/>
      <c r="U218" s="256"/>
      <c r="V218" s="256"/>
      <c r="W218" s="260"/>
      <c r="X218" s="242">
        <f t="shared" si="53"/>
        <v>0</v>
      </c>
      <c r="Y218" s="247">
        <f t="shared" si="54"/>
        <v>0</v>
      </c>
      <c r="Z218" s="247">
        <f t="shared" si="49"/>
        <v>0</v>
      </c>
      <c r="AA218" s="242">
        <v>1</v>
      </c>
      <c r="AB218" s="242">
        <v>0</v>
      </c>
      <c r="AC218" s="243">
        <f t="shared" si="50"/>
        <v>1</v>
      </c>
      <c r="AD218" s="247" t="str">
        <f t="shared" ref="AD218:AD239" si="64">IFERROR(AC218/Y218,"Not Sold")</f>
        <v>Not Sold</v>
      </c>
      <c r="AE218" s="247">
        <v>14</v>
      </c>
      <c r="AF218" s="247" t="str">
        <f t="shared" si="55"/>
        <v>-</v>
      </c>
      <c r="AG218" s="247">
        <f t="shared" si="56"/>
        <v>0</v>
      </c>
      <c r="AH218" s="248" t="str">
        <f t="shared" si="51"/>
        <v>Not Sold</v>
      </c>
      <c r="AI218" s="249">
        <f t="shared" si="52"/>
        <v>43660</v>
      </c>
      <c r="AJ218" s="249">
        <f t="shared" si="57"/>
        <v>43660</v>
      </c>
      <c r="AK218" s="253">
        <f t="shared" si="58"/>
        <v>0</v>
      </c>
      <c r="AL218" s="253">
        <f t="shared" si="59"/>
        <v>1</v>
      </c>
      <c r="AM218" s="242">
        <v>1</v>
      </c>
      <c r="AN218" s="253">
        <f t="shared" si="60"/>
        <v>0</v>
      </c>
      <c r="AO218" s="253">
        <f t="shared" si="61"/>
        <v>0</v>
      </c>
      <c r="AP218" s="253" t="str">
        <f t="shared" si="62"/>
        <v>-</v>
      </c>
      <c r="AQ218" s="249" t="str">
        <f t="shared" si="63"/>
        <v>-</v>
      </c>
      <c r="AR218" s="242"/>
      <c r="AS218" s="244"/>
    </row>
    <row r="219" spans="1:45" hidden="1" x14ac:dyDescent="0.25">
      <c r="A219" s="31"/>
      <c r="B219" s="18"/>
      <c r="C219" s="18"/>
      <c r="D219" s="58"/>
      <c r="E219" s="57"/>
      <c r="F219" s="58"/>
      <c r="G219" s="261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0"/>
      <c r="U219" s="256"/>
      <c r="V219" s="256"/>
      <c r="W219" s="260"/>
      <c r="X219" s="242">
        <f t="shared" si="53"/>
        <v>0</v>
      </c>
      <c r="Y219" s="247">
        <f t="shared" si="54"/>
        <v>0</v>
      </c>
      <c r="Z219" s="247">
        <f t="shared" si="49"/>
        <v>0</v>
      </c>
      <c r="AA219" s="242">
        <v>1</v>
      </c>
      <c r="AB219" s="242">
        <v>43</v>
      </c>
      <c r="AC219" s="243">
        <f t="shared" si="50"/>
        <v>44</v>
      </c>
      <c r="AD219" s="247" t="str">
        <f t="shared" si="64"/>
        <v>Not Sold</v>
      </c>
      <c r="AE219" s="247">
        <v>14</v>
      </c>
      <c r="AF219" s="247" t="str">
        <f t="shared" si="55"/>
        <v>-</v>
      </c>
      <c r="AG219" s="247">
        <f t="shared" si="56"/>
        <v>0</v>
      </c>
      <c r="AH219" s="248" t="str">
        <f t="shared" si="51"/>
        <v>Not Sold</v>
      </c>
      <c r="AI219" s="249">
        <f t="shared" si="52"/>
        <v>43660</v>
      </c>
      <c r="AJ219" s="249">
        <f t="shared" si="57"/>
        <v>43660</v>
      </c>
      <c r="AK219" s="253">
        <f t="shared" si="58"/>
        <v>0</v>
      </c>
      <c r="AL219" s="253">
        <f t="shared" si="59"/>
        <v>44</v>
      </c>
      <c r="AM219" s="242">
        <v>1</v>
      </c>
      <c r="AN219" s="253">
        <f t="shared" si="60"/>
        <v>0</v>
      </c>
      <c r="AO219" s="253">
        <f t="shared" si="61"/>
        <v>0</v>
      </c>
      <c r="AP219" s="253" t="str">
        <f t="shared" si="62"/>
        <v>-</v>
      </c>
      <c r="AQ219" s="249" t="str">
        <f t="shared" si="63"/>
        <v>-</v>
      </c>
      <c r="AR219" s="242"/>
      <c r="AS219" s="244"/>
    </row>
    <row r="220" spans="1:45" hidden="1" x14ac:dyDescent="0.25">
      <c r="A220" s="32"/>
      <c r="B220" s="18"/>
      <c r="C220" s="18"/>
      <c r="D220" s="58"/>
      <c r="E220" s="57"/>
      <c r="F220" s="58"/>
      <c r="G220" s="261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0"/>
      <c r="U220" s="256"/>
      <c r="V220" s="256"/>
      <c r="W220" s="260"/>
      <c r="X220" s="242">
        <f t="shared" si="53"/>
        <v>0</v>
      </c>
      <c r="Y220" s="247">
        <f t="shared" si="54"/>
        <v>0</v>
      </c>
      <c r="Z220" s="247">
        <f t="shared" si="49"/>
        <v>0</v>
      </c>
      <c r="AA220" s="242">
        <v>1</v>
      </c>
      <c r="AB220" s="242">
        <v>24</v>
      </c>
      <c r="AC220" s="243">
        <f t="shared" si="50"/>
        <v>25</v>
      </c>
      <c r="AD220" s="247" t="str">
        <f t="shared" si="64"/>
        <v>Not Sold</v>
      </c>
      <c r="AE220" s="247">
        <v>14</v>
      </c>
      <c r="AF220" s="247" t="str">
        <f t="shared" si="55"/>
        <v>-</v>
      </c>
      <c r="AG220" s="247">
        <f t="shared" si="56"/>
        <v>0</v>
      </c>
      <c r="AH220" s="248" t="str">
        <f t="shared" si="51"/>
        <v>Not Sold</v>
      </c>
      <c r="AI220" s="249">
        <f t="shared" si="52"/>
        <v>43660</v>
      </c>
      <c r="AJ220" s="249">
        <f t="shared" si="57"/>
        <v>43660</v>
      </c>
      <c r="AK220" s="253">
        <f t="shared" si="58"/>
        <v>0</v>
      </c>
      <c r="AL220" s="253">
        <f t="shared" si="59"/>
        <v>25</v>
      </c>
      <c r="AM220" s="242">
        <v>1</v>
      </c>
      <c r="AN220" s="253">
        <f t="shared" si="60"/>
        <v>0</v>
      </c>
      <c r="AO220" s="253">
        <f t="shared" si="61"/>
        <v>0</v>
      </c>
      <c r="AP220" s="253" t="str">
        <f t="shared" si="62"/>
        <v>-</v>
      </c>
      <c r="AQ220" s="249" t="str">
        <f t="shared" si="63"/>
        <v>-</v>
      </c>
      <c r="AR220" s="242"/>
      <c r="AS220" s="244"/>
    </row>
    <row r="221" spans="1:45" hidden="1" x14ac:dyDescent="0.25">
      <c r="A221" s="31"/>
      <c r="B221" s="18"/>
      <c r="C221" s="18"/>
      <c r="D221" s="58"/>
      <c r="E221" s="57"/>
      <c r="F221" s="58"/>
      <c r="G221" s="261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0"/>
      <c r="U221" s="256"/>
      <c r="V221" s="256"/>
      <c r="W221" s="260"/>
      <c r="X221" s="242">
        <f t="shared" si="53"/>
        <v>0</v>
      </c>
      <c r="Y221" s="247">
        <f t="shared" si="54"/>
        <v>0</v>
      </c>
      <c r="Z221" s="247">
        <f t="shared" si="49"/>
        <v>0</v>
      </c>
      <c r="AA221" s="242">
        <v>1</v>
      </c>
      <c r="AB221" s="242">
        <v>12</v>
      </c>
      <c r="AC221" s="243">
        <f t="shared" si="50"/>
        <v>13</v>
      </c>
      <c r="AD221" s="247" t="str">
        <f t="shared" si="64"/>
        <v>Not Sold</v>
      </c>
      <c r="AE221" s="247">
        <v>14</v>
      </c>
      <c r="AF221" s="247" t="str">
        <f t="shared" si="55"/>
        <v>-</v>
      </c>
      <c r="AG221" s="247">
        <f t="shared" si="56"/>
        <v>0</v>
      </c>
      <c r="AH221" s="248" t="str">
        <f t="shared" si="51"/>
        <v>Not Sold</v>
      </c>
      <c r="AI221" s="249">
        <f t="shared" si="52"/>
        <v>43660</v>
      </c>
      <c r="AJ221" s="249">
        <f t="shared" si="57"/>
        <v>43660</v>
      </c>
      <c r="AK221" s="253">
        <f t="shared" si="58"/>
        <v>0</v>
      </c>
      <c r="AL221" s="253">
        <f t="shared" si="59"/>
        <v>13</v>
      </c>
      <c r="AM221" s="242">
        <v>1</v>
      </c>
      <c r="AN221" s="253">
        <f t="shared" si="60"/>
        <v>0</v>
      </c>
      <c r="AO221" s="253">
        <f t="shared" si="61"/>
        <v>0</v>
      </c>
      <c r="AP221" s="253" t="str">
        <f t="shared" si="62"/>
        <v>-</v>
      </c>
      <c r="AQ221" s="249" t="str">
        <f t="shared" si="63"/>
        <v>-</v>
      </c>
      <c r="AR221" s="242"/>
      <c r="AS221" s="244"/>
    </row>
    <row r="222" spans="1:45" hidden="1" x14ac:dyDescent="0.25">
      <c r="A222" s="31"/>
      <c r="B222" s="18"/>
      <c r="C222" s="18"/>
      <c r="D222" s="58"/>
      <c r="E222" s="57"/>
      <c r="F222" s="58"/>
      <c r="G222" s="261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0"/>
      <c r="U222" s="256"/>
      <c r="V222" s="256"/>
      <c r="W222" s="260"/>
      <c r="X222" s="242">
        <f t="shared" si="53"/>
        <v>0</v>
      </c>
      <c r="Y222" s="247">
        <f t="shared" si="54"/>
        <v>0</v>
      </c>
      <c r="Z222" s="247">
        <f t="shared" si="49"/>
        <v>0</v>
      </c>
      <c r="AA222" s="242">
        <v>1</v>
      </c>
      <c r="AB222" s="242">
        <v>29</v>
      </c>
      <c r="AC222" s="243">
        <f t="shared" si="50"/>
        <v>30</v>
      </c>
      <c r="AD222" s="247" t="str">
        <f t="shared" si="64"/>
        <v>Not Sold</v>
      </c>
      <c r="AE222" s="247">
        <v>14</v>
      </c>
      <c r="AF222" s="247" t="str">
        <f t="shared" si="55"/>
        <v>-</v>
      </c>
      <c r="AG222" s="247">
        <f t="shared" si="56"/>
        <v>0</v>
      </c>
      <c r="AH222" s="248" t="str">
        <f t="shared" si="51"/>
        <v>Not Sold</v>
      </c>
      <c r="AI222" s="249">
        <f t="shared" si="52"/>
        <v>43660</v>
      </c>
      <c r="AJ222" s="249">
        <f t="shared" si="57"/>
        <v>43660</v>
      </c>
      <c r="AK222" s="253">
        <f t="shared" si="58"/>
        <v>0</v>
      </c>
      <c r="AL222" s="253">
        <f t="shared" si="59"/>
        <v>30</v>
      </c>
      <c r="AM222" s="242">
        <v>1</v>
      </c>
      <c r="AN222" s="253">
        <f t="shared" si="60"/>
        <v>0</v>
      </c>
      <c r="AO222" s="253">
        <f t="shared" si="61"/>
        <v>0</v>
      </c>
      <c r="AP222" s="253" t="str">
        <f t="shared" si="62"/>
        <v>-</v>
      </c>
      <c r="AQ222" s="249" t="str">
        <f t="shared" si="63"/>
        <v>-</v>
      </c>
      <c r="AR222" s="242"/>
      <c r="AS222" s="244"/>
    </row>
    <row r="223" spans="1:45" hidden="1" x14ac:dyDescent="0.25">
      <c r="A223" s="31"/>
      <c r="B223" s="18"/>
      <c r="C223" s="18"/>
      <c r="D223" s="58"/>
      <c r="E223" s="57"/>
      <c r="F223" s="58"/>
      <c r="G223" s="261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0"/>
      <c r="U223" s="256"/>
      <c r="V223" s="256"/>
      <c r="W223" s="260"/>
      <c r="X223" s="242">
        <f t="shared" si="53"/>
        <v>0</v>
      </c>
      <c r="Y223" s="247">
        <f t="shared" si="54"/>
        <v>0</v>
      </c>
      <c r="Z223" s="247">
        <f t="shared" si="49"/>
        <v>0</v>
      </c>
      <c r="AA223" s="242">
        <v>1</v>
      </c>
      <c r="AB223" s="242">
        <v>39</v>
      </c>
      <c r="AC223" s="243">
        <f t="shared" si="50"/>
        <v>40</v>
      </c>
      <c r="AD223" s="247" t="str">
        <f t="shared" si="64"/>
        <v>Not Sold</v>
      </c>
      <c r="AE223" s="247">
        <v>14</v>
      </c>
      <c r="AF223" s="247" t="str">
        <f t="shared" si="55"/>
        <v>-</v>
      </c>
      <c r="AG223" s="247">
        <f t="shared" si="56"/>
        <v>0</v>
      </c>
      <c r="AH223" s="248" t="str">
        <f t="shared" si="51"/>
        <v>Not Sold</v>
      </c>
      <c r="AI223" s="249">
        <f t="shared" si="52"/>
        <v>43660</v>
      </c>
      <c r="AJ223" s="249">
        <f t="shared" si="57"/>
        <v>43660</v>
      </c>
      <c r="AK223" s="253">
        <f t="shared" si="58"/>
        <v>0</v>
      </c>
      <c r="AL223" s="253">
        <f t="shared" si="59"/>
        <v>40</v>
      </c>
      <c r="AM223" s="242">
        <v>1</v>
      </c>
      <c r="AN223" s="253">
        <f t="shared" si="60"/>
        <v>0</v>
      </c>
      <c r="AO223" s="253">
        <f t="shared" si="61"/>
        <v>0</v>
      </c>
      <c r="AP223" s="253" t="str">
        <f t="shared" si="62"/>
        <v>-</v>
      </c>
      <c r="AQ223" s="249" t="str">
        <f t="shared" si="63"/>
        <v>-</v>
      </c>
      <c r="AR223" s="242"/>
      <c r="AS223" s="244"/>
    </row>
    <row r="224" spans="1:45" hidden="1" x14ac:dyDescent="0.25">
      <c r="A224" s="31"/>
      <c r="B224" s="18"/>
      <c r="C224" s="18"/>
      <c r="D224" s="58"/>
      <c r="E224" s="57"/>
      <c r="F224" s="58"/>
      <c r="G224" s="261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0"/>
      <c r="U224" s="256"/>
      <c r="V224" s="256"/>
      <c r="W224" s="260"/>
      <c r="X224" s="242">
        <f t="shared" si="53"/>
        <v>0</v>
      </c>
      <c r="Y224" s="247">
        <f t="shared" si="54"/>
        <v>0</v>
      </c>
      <c r="Z224" s="247">
        <f t="shared" si="49"/>
        <v>0</v>
      </c>
      <c r="AA224" s="242">
        <v>1</v>
      </c>
      <c r="AB224" s="242">
        <v>0</v>
      </c>
      <c r="AC224" s="243">
        <f t="shared" si="50"/>
        <v>1</v>
      </c>
      <c r="AD224" s="247" t="str">
        <f t="shared" si="64"/>
        <v>Not Sold</v>
      </c>
      <c r="AE224" s="247">
        <v>14</v>
      </c>
      <c r="AF224" s="247" t="str">
        <f t="shared" si="55"/>
        <v>-</v>
      </c>
      <c r="AG224" s="247">
        <f t="shared" si="56"/>
        <v>0</v>
      </c>
      <c r="AH224" s="248" t="str">
        <f t="shared" si="51"/>
        <v>Not Sold</v>
      </c>
      <c r="AI224" s="249">
        <f t="shared" si="52"/>
        <v>43660</v>
      </c>
      <c r="AJ224" s="249">
        <f t="shared" si="57"/>
        <v>43660</v>
      </c>
      <c r="AK224" s="253">
        <f t="shared" si="58"/>
        <v>0</v>
      </c>
      <c r="AL224" s="253">
        <f t="shared" si="59"/>
        <v>1</v>
      </c>
      <c r="AM224" s="242">
        <v>1</v>
      </c>
      <c r="AN224" s="253">
        <f t="shared" si="60"/>
        <v>0</v>
      </c>
      <c r="AO224" s="253">
        <f t="shared" si="61"/>
        <v>0</v>
      </c>
      <c r="AP224" s="253" t="str">
        <f t="shared" si="62"/>
        <v>-</v>
      </c>
      <c r="AQ224" s="249" t="str">
        <f t="shared" si="63"/>
        <v>-</v>
      </c>
      <c r="AR224" s="242"/>
      <c r="AS224" s="244"/>
    </row>
    <row r="225" spans="1:45" hidden="1" x14ac:dyDescent="0.25">
      <c r="A225" s="32"/>
      <c r="B225" s="18"/>
      <c r="C225" s="18"/>
      <c r="D225" s="58"/>
      <c r="E225" s="57"/>
      <c r="F225" s="58"/>
      <c r="G225" s="261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0"/>
      <c r="U225" s="256"/>
      <c r="V225" s="256"/>
      <c r="W225" s="260"/>
      <c r="X225" s="242">
        <f t="shared" si="53"/>
        <v>0</v>
      </c>
      <c r="Y225" s="247">
        <f t="shared" si="54"/>
        <v>0</v>
      </c>
      <c r="Z225" s="247">
        <f t="shared" si="49"/>
        <v>0</v>
      </c>
      <c r="AA225" s="242">
        <v>1</v>
      </c>
      <c r="AB225" s="242">
        <v>0</v>
      </c>
      <c r="AC225" s="243">
        <f t="shared" si="50"/>
        <v>1</v>
      </c>
      <c r="AD225" s="247" t="str">
        <f t="shared" si="64"/>
        <v>Not Sold</v>
      </c>
      <c r="AE225" s="247">
        <v>14</v>
      </c>
      <c r="AF225" s="247" t="str">
        <f t="shared" si="55"/>
        <v>-</v>
      </c>
      <c r="AG225" s="247">
        <f t="shared" si="56"/>
        <v>0</v>
      </c>
      <c r="AH225" s="248" t="str">
        <f t="shared" si="51"/>
        <v>Not Sold</v>
      </c>
      <c r="AI225" s="249">
        <f t="shared" si="52"/>
        <v>43660</v>
      </c>
      <c r="AJ225" s="249">
        <f t="shared" si="57"/>
        <v>43660</v>
      </c>
      <c r="AK225" s="253">
        <f t="shared" si="58"/>
        <v>0</v>
      </c>
      <c r="AL225" s="253">
        <f t="shared" si="59"/>
        <v>1</v>
      </c>
      <c r="AM225" s="242">
        <v>1</v>
      </c>
      <c r="AN225" s="253">
        <f t="shared" si="60"/>
        <v>0</v>
      </c>
      <c r="AO225" s="253">
        <f t="shared" si="61"/>
        <v>0</v>
      </c>
      <c r="AP225" s="253" t="str">
        <f t="shared" si="62"/>
        <v>-</v>
      </c>
      <c r="AQ225" s="249" t="str">
        <f t="shared" si="63"/>
        <v>-</v>
      </c>
      <c r="AR225" s="242"/>
      <c r="AS225" s="244"/>
    </row>
    <row r="226" spans="1:45" hidden="1" x14ac:dyDescent="0.25">
      <c r="A226" s="31"/>
      <c r="B226" s="18"/>
      <c r="C226" s="18"/>
      <c r="D226" s="58"/>
      <c r="E226" s="57"/>
      <c r="F226" s="58"/>
      <c r="G226" s="261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0"/>
      <c r="U226" s="256"/>
      <c r="V226" s="256"/>
      <c r="W226" s="260"/>
      <c r="X226" s="242">
        <f t="shared" si="53"/>
        <v>0</v>
      </c>
      <c r="Y226" s="247">
        <f t="shared" si="54"/>
        <v>0</v>
      </c>
      <c r="Z226" s="247">
        <f t="shared" si="49"/>
        <v>0</v>
      </c>
      <c r="AA226" s="242">
        <v>1</v>
      </c>
      <c r="AB226" s="242">
        <v>0</v>
      </c>
      <c r="AC226" s="243">
        <f t="shared" si="50"/>
        <v>1</v>
      </c>
      <c r="AD226" s="247" t="str">
        <f t="shared" si="64"/>
        <v>Not Sold</v>
      </c>
      <c r="AE226" s="247">
        <v>14</v>
      </c>
      <c r="AF226" s="247" t="str">
        <f t="shared" si="55"/>
        <v>-</v>
      </c>
      <c r="AG226" s="247">
        <f t="shared" si="56"/>
        <v>0</v>
      </c>
      <c r="AH226" s="248" t="str">
        <f t="shared" si="51"/>
        <v>Not Sold</v>
      </c>
      <c r="AI226" s="249">
        <f t="shared" si="52"/>
        <v>43660</v>
      </c>
      <c r="AJ226" s="249">
        <f t="shared" si="57"/>
        <v>43660</v>
      </c>
      <c r="AK226" s="253">
        <f t="shared" si="58"/>
        <v>0</v>
      </c>
      <c r="AL226" s="253">
        <f t="shared" si="59"/>
        <v>1</v>
      </c>
      <c r="AM226" s="242">
        <v>1</v>
      </c>
      <c r="AN226" s="253">
        <f t="shared" si="60"/>
        <v>0</v>
      </c>
      <c r="AO226" s="253">
        <f t="shared" si="61"/>
        <v>0</v>
      </c>
      <c r="AP226" s="253" t="str">
        <f t="shared" si="62"/>
        <v>-</v>
      </c>
      <c r="AQ226" s="249" t="str">
        <f t="shared" si="63"/>
        <v>-</v>
      </c>
      <c r="AR226" s="242"/>
      <c r="AS226" s="244"/>
    </row>
    <row r="227" spans="1:45" hidden="1" x14ac:dyDescent="0.25">
      <c r="A227" s="31"/>
      <c r="B227" s="18"/>
      <c r="C227" s="18"/>
      <c r="D227" s="58"/>
      <c r="E227" s="57"/>
      <c r="F227" s="58"/>
      <c r="G227" s="261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0"/>
      <c r="U227" s="256"/>
      <c r="V227" s="256"/>
      <c r="W227" s="260"/>
      <c r="X227" s="242">
        <f t="shared" si="53"/>
        <v>0</v>
      </c>
      <c r="Y227" s="247">
        <f t="shared" si="54"/>
        <v>0</v>
      </c>
      <c r="Z227" s="247">
        <f t="shared" si="49"/>
        <v>0</v>
      </c>
      <c r="AA227" s="242">
        <v>1</v>
      </c>
      <c r="AB227" s="242">
        <v>0</v>
      </c>
      <c r="AC227" s="243">
        <f t="shared" si="50"/>
        <v>1</v>
      </c>
      <c r="AD227" s="247" t="str">
        <f t="shared" si="64"/>
        <v>Not Sold</v>
      </c>
      <c r="AE227" s="247">
        <v>14</v>
      </c>
      <c r="AF227" s="247" t="str">
        <f t="shared" si="55"/>
        <v>-</v>
      </c>
      <c r="AG227" s="247">
        <f t="shared" si="56"/>
        <v>0</v>
      </c>
      <c r="AH227" s="248" t="str">
        <f t="shared" si="51"/>
        <v>Not Sold</v>
      </c>
      <c r="AI227" s="249">
        <f t="shared" si="52"/>
        <v>43660</v>
      </c>
      <c r="AJ227" s="249">
        <f t="shared" si="57"/>
        <v>43660</v>
      </c>
      <c r="AK227" s="253">
        <f t="shared" si="58"/>
        <v>0</v>
      </c>
      <c r="AL227" s="253">
        <f t="shared" si="59"/>
        <v>1</v>
      </c>
      <c r="AM227" s="242">
        <v>1</v>
      </c>
      <c r="AN227" s="253">
        <f t="shared" si="60"/>
        <v>0</v>
      </c>
      <c r="AO227" s="253">
        <f t="shared" si="61"/>
        <v>0</v>
      </c>
      <c r="AP227" s="253" t="str">
        <f t="shared" si="62"/>
        <v>-</v>
      </c>
      <c r="AQ227" s="249" t="str">
        <f t="shared" si="63"/>
        <v>-</v>
      </c>
      <c r="AR227" s="242"/>
      <c r="AS227" s="244"/>
    </row>
    <row r="228" spans="1:45" hidden="1" x14ac:dyDescent="0.25">
      <c r="A228" s="31"/>
      <c r="B228" s="18"/>
      <c r="C228" s="18"/>
      <c r="D228" s="58"/>
      <c r="E228" s="57"/>
      <c r="F228" s="58"/>
      <c r="G228" s="261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0"/>
      <c r="U228" s="256"/>
      <c r="V228" s="256"/>
      <c r="W228" s="260"/>
      <c r="X228" s="242">
        <f t="shared" si="53"/>
        <v>0</v>
      </c>
      <c r="Y228" s="247">
        <f t="shared" si="54"/>
        <v>0</v>
      </c>
      <c r="Z228" s="247">
        <f t="shared" si="49"/>
        <v>0</v>
      </c>
      <c r="AA228" s="242">
        <v>1</v>
      </c>
      <c r="AB228" s="242">
        <v>22</v>
      </c>
      <c r="AC228" s="243">
        <f t="shared" si="50"/>
        <v>23</v>
      </c>
      <c r="AD228" s="247" t="str">
        <f t="shared" si="64"/>
        <v>Not Sold</v>
      </c>
      <c r="AE228" s="247">
        <v>14</v>
      </c>
      <c r="AF228" s="247" t="str">
        <f t="shared" si="55"/>
        <v>-</v>
      </c>
      <c r="AG228" s="247">
        <f t="shared" si="56"/>
        <v>0</v>
      </c>
      <c r="AH228" s="248" t="str">
        <f t="shared" si="51"/>
        <v>Not Sold</v>
      </c>
      <c r="AI228" s="249">
        <f t="shared" si="52"/>
        <v>43660</v>
      </c>
      <c r="AJ228" s="249">
        <f t="shared" si="57"/>
        <v>43660</v>
      </c>
      <c r="AK228" s="253">
        <f t="shared" si="58"/>
        <v>0</v>
      </c>
      <c r="AL228" s="253">
        <f t="shared" si="59"/>
        <v>23</v>
      </c>
      <c r="AM228" s="242">
        <v>1</v>
      </c>
      <c r="AN228" s="253">
        <f t="shared" si="60"/>
        <v>0</v>
      </c>
      <c r="AO228" s="253">
        <f t="shared" si="61"/>
        <v>0</v>
      </c>
      <c r="AP228" s="253" t="str">
        <f t="shared" si="62"/>
        <v>-</v>
      </c>
      <c r="AQ228" s="249" t="str">
        <f t="shared" si="63"/>
        <v>-</v>
      </c>
      <c r="AR228" s="242"/>
      <c r="AS228" s="244"/>
    </row>
    <row r="229" spans="1:45" hidden="1" x14ac:dyDescent="0.25">
      <c r="A229" s="31"/>
      <c r="B229" s="18"/>
      <c r="C229" s="18"/>
      <c r="D229" s="58"/>
      <c r="E229" s="57"/>
      <c r="F229" s="58"/>
      <c r="G229" s="261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0"/>
      <c r="U229" s="256"/>
      <c r="V229" s="256"/>
      <c r="W229" s="260"/>
      <c r="X229" s="242">
        <f t="shared" si="53"/>
        <v>0</v>
      </c>
      <c r="Y229" s="247">
        <f t="shared" si="54"/>
        <v>0</v>
      </c>
      <c r="Z229" s="247">
        <f t="shared" si="49"/>
        <v>0</v>
      </c>
      <c r="AA229" s="242">
        <v>1</v>
      </c>
      <c r="AB229" s="242">
        <v>10</v>
      </c>
      <c r="AC229" s="243">
        <f t="shared" si="50"/>
        <v>11</v>
      </c>
      <c r="AD229" s="247" t="str">
        <f t="shared" si="64"/>
        <v>Not Sold</v>
      </c>
      <c r="AE229" s="247">
        <v>14</v>
      </c>
      <c r="AF229" s="247" t="str">
        <f t="shared" si="55"/>
        <v>-</v>
      </c>
      <c r="AG229" s="247">
        <f t="shared" si="56"/>
        <v>0</v>
      </c>
      <c r="AH229" s="248" t="str">
        <f t="shared" si="51"/>
        <v>Not Sold</v>
      </c>
      <c r="AI229" s="249">
        <f t="shared" si="52"/>
        <v>43660</v>
      </c>
      <c r="AJ229" s="249">
        <f t="shared" si="57"/>
        <v>43660</v>
      </c>
      <c r="AK229" s="253">
        <f t="shared" si="58"/>
        <v>0</v>
      </c>
      <c r="AL229" s="253">
        <f t="shared" si="59"/>
        <v>11</v>
      </c>
      <c r="AM229" s="242">
        <v>1</v>
      </c>
      <c r="AN229" s="253">
        <f t="shared" si="60"/>
        <v>0</v>
      </c>
      <c r="AO229" s="253">
        <f t="shared" si="61"/>
        <v>0</v>
      </c>
      <c r="AP229" s="253" t="str">
        <f t="shared" si="62"/>
        <v>-</v>
      </c>
      <c r="AQ229" s="249" t="str">
        <f t="shared" si="63"/>
        <v>-</v>
      </c>
      <c r="AR229" s="242"/>
      <c r="AS229" s="244"/>
    </row>
    <row r="230" spans="1:45" hidden="1" x14ac:dyDescent="0.25">
      <c r="A230" s="31"/>
      <c r="B230" s="18"/>
      <c r="C230" s="18"/>
      <c r="D230" s="58"/>
      <c r="E230" s="57"/>
      <c r="F230" s="58"/>
      <c r="G230" s="261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0"/>
      <c r="U230" s="256"/>
      <c r="V230" s="256"/>
      <c r="W230" s="260"/>
      <c r="X230" s="242">
        <f t="shared" si="53"/>
        <v>0</v>
      </c>
      <c r="Y230" s="247">
        <f t="shared" si="54"/>
        <v>0</v>
      </c>
      <c r="Z230" s="247">
        <f t="shared" ref="Z230:Z239" si="65">Y230*30</f>
        <v>0</v>
      </c>
      <c r="AA230" s="242">
        <v>1</v>
      </c>
      <c r="AB230" s="242">
        <v>39</v>
      </c>
      <c r="AC230" s="243">
        <f t="shared" ref="AC230:AC239" si="66">AA230+AB230</f>
        <v>40</v>
      </c>
      <c r="AD230" s="247" t="str">
        <f t="shared" si="64"/>
        <v>Not Sold</v>
      </c>
      <c r="AE230" s="247">
        <v>14</v>
      </c>
      <c r="AF230" s="247" t="str">
        <f t="shared" si="55"/>
        <v>-</v>
      </c>
      <c r="AG230" s="247">
        <f t="shared" si="56"/>
        <v>0</v>
      </c>
      <c r="AH230" s="248" t="str">
        <f t="shared" si="51"/>
        <v>Not Sold</v>
      </c>
      <c r="AI230" s="249">
        <f t="shared" si="52"/>
        <v>43660</v>
      </c>
      <c r="AJ230" s="249">
        <f t="shared" si="57"/>
        <v>43660</v>
      </c>
      <c r="AK230" s="253">
        <f t="shared" si="58"/>
        <v>0</v>
      </c>
      <c r="AL230" s="253">
        <f t="shared" si="59"/>
        <v>40</v>
      </c>
      <c r="AM230" s="242">
        <v>1</v>
      </c>
      <c r="AN230" s="253">
        <f t="shared" si="60"/>
        <v>0</v>
      </c>
      <c r="AO230" s="253">
        <f t="shared" si="61"/>
        <v>0</v>
      </c>
      <c r="AP230" s="253" t="str">
        <f t="shared" si="62"/>
        <v>-</v>
      </c>
      <c r="AQ230" s="249" t="str">
        <f t="shared" si="63"/>
        <v>-</v>
      </c>
      <c r="AR230" s="242"/>
      <c r="AS230" s="244"/>
    </row>
    <row r="231" spans="1:45" hidden="1" x14ac:dyDescent="0.25">
      <c r="A231" s="31"/>
      <c r="B231" s="18"/>
      <c r="C231" s="18"/>
      <c r="D231" s="58"/>
      <c r="E231" s="57"/>
      <c r="F231" s="58"/>
      <c r="G231" s="261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0"/>
      <c r="U231" s="256"/>
      <c r="V231" s="256"/>
      <c r="W231" s="260"/>
      <c r="X231" s="242">
        <f t="shared" si="53"/>
        <v>0</v>
      </c>
      <c r="Y231" s="247">
        <f t="shared" si="54"/>
        <v>0</v>
      </c>
      <c r="Z231" s="247">
        <f t="shared" si="65"/>
        <v>0</v>
      </c>
      <c r="AA231" s="242">
        <v>1</v>
      </c>
      <c r="AB231" s="242">
        <v>5</v>
      </c>
      <c r="AC231" s="243">
        <f t="shared" si="66"/>
        <v>6</v>
      </c>
      <c r="AD231" s="247" t="str">
        <f t="shared" si="64"/>
        <v>Not Sold</v>
      </c>
      <c r="AE231" s="247">
        <v>14</v>
      </c>
      <c r="AF231" s="247" t="str">
        <f t="shared" si="55"/>
        <v>-</v>
      </c>
      <c r="AG231" s="247">
        <f t="shared" si="56"/>
        <v>0</v>
      </c>
      <c r="AH231" s="248" t="str">
        <f t="shared" si="51"/>
        <v>Not Sold</v>
      </c>
      <c r="AI231" s="249">
        <f t="shared" si="52"/>
        <v>43660</v>
      </c>
      <c r="AJ231" s="249">
        <f t="shared" si="57"/>
        <v>43660</v>
      </c>
      <c r="AK231" s="253">
        <f t="shared" si="58"/>
        <v>0</v>
      </c>
      <c r="AL231" s="253">
        <f t="shared" si="59"/>
        <v>6</v>
      </c>
      <c r="AM231" s="242">
        <v>1</v>
      </c>
      <c r="AN231" s="253">
        <f t="shared" si="60"/>
        <v>0</v>
      </c>
      <c r="AO231" s="253">
        <f t="shared" si="61"/>
        <v>0</v>
      </c>
      <c r="AP231" s="253" t="str">
        <f t="shared" si="62"/>
        <v>-</v>
      </c>
      <c r="AQ231" s="249" t="str">
        <f t="shared" si="63"/>
        <v>-</v>
      </c>
      <c r="AR231" s="242"/>
      <c r="AS231" s="244"/>
    </row>
    <row r="232" spans="1:45" hidden="1" x14ac:dyDescent="0.25">
      <c r="A232" s="31"/>
      <c r="B232" s="18"/>
      <c r="C232" s="18"/>
      <c r="D232" s="58"/>
      <c r="E232" s="57"/>
      <c r="F232" s="58"/>
      <c r="G232" s="261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0"/>
      <c r="U232" s="256"/>
      <c r="V232" s="256"/>
      <c r="W232" s="260"/>
      <c r="X232" s="242">
        <f t="shared" si="53"/>
        <v>0</v>
      </c>
      <c r="Y232" s="247">
        <f t="shared" si="54"/>
        <v>0</v>
      </c>
      <c r="Z232" s="247">
        <f t="shared" si="65"/>
        <v>0</v>
      </c>
      <c r="AA232" s="242">
        <v>1</v>
      </c>
      <c r="AB232" s="242">
        <v>21</v>
      </c>
      <c r="AC232" s="243">
        <f t="shared" si="66"/>
        <v>22</v>
      </c>
      <c r="AD232" s="247" t="str">
        <f t="shared" si="64"/>
        <v>Not Sold</v>
      </c>
      <c r="AE232" s="247">
        <v>14</v>
      </c>
      <c r="AF232" s="247" t="str">
        <f t="shared" si="55"/>
        <v>-</v>
      </c>
      <c r="AG232" s="247">
        <f t="shared" si="56"/>
        <v>0</v>
      </c>
      <c r="AH232" s="248" t="str">
        <f t="shared" si="51"/>
        <v>Not Sold</v>
      </c>
      <c r="AI232" s="249">
        <f t="shared" si="52"/>
        <v>43660</v>
      </c>
      <c r="AJ232" s="249">
        <f t="shared" si="57"/>
        <v>43660</v>
      </c>
      <c r="AK232" s="253">
        <f t="shared" si="58"/>
        <v>0</v>
      </c>
      <c r="AL232" s="253">
        <f t="shared" si="59"/>
        <v>22</v>
      </c>
      <c r="AM232" s="242">
        <v>1</v>
      </c>
      <c r="AN232" s="253">
        <f t="shared" si="60"/>
        <v>0</v>
      </c>
      <c r="AO232" s="253">
        <f t="shared" si="61"/>
        <v>0</v>
      </c>
      <c r="AP232" s="253" t="str">
        <f t="shared" si="62"/>
        <v>-</v>
      </c>
      <c r="AQ232" s="249" t="str">
        <f t="shared" si="63"/>
        <v>-</v>
      </c>
      <c r="AR232" s="242"/>
      <c r="AS232" s="244"/>
    </row>
    <row r="233" spans="1:45" hidden="1" x14ac:dyDescent="0.25">
      <c r="A233" s="31"/>
      <c r="B233" s="18"/>
      <c r="C233" s="18"/>
      <c r="D233" s="58"/>
      <c r="E233" s="57"/>
      <c r="F233" s="58"/>
      <c r="G233" s="261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0"/>
      <c r="U233" s="256"/>
      <c r="V233" s="256"/>
      <c r="W233" s="260"/>
      <c r="X233" s="242">
        <f t="shared" si="53"/>
        <v>0</v>
      </c>
      <c r="Y233" s="247">
        <f t="shared" si="54"/>
        <v>0</v>
      </c>
      <c r="Z233" s="247">
        <f t="shared" si="65"/>
        <v>0</v>
      </c>
      <c r="AA233" s="242">
        <v>1</v>
      </c>
      <c r="AB233" s="242">
        <v>20</v>
      </c>
      <c r="AC233" s="243">
        <f t="shared" si="66"/>
        <v>21</v>
      </c>
      <c r="AD233" s="247" t="str">
        <f t="shared" si="64"/>
        <v>Not Sold</v>
      </c>
      <c r="AE233" s="247">
        <v>14</v>
      </c>
      <c r="AF233" s="247" t="str">
        <f t="shared" si="55"/>
        <v>-</v>
      </c>
      <c r="AG233" s="247">
        <f t="shared" si="56"/>
        <v>0</v>
      </c>
      <c r="AH233" s="248" t="str">
        <f t="shared" si="51"/>
        <v>Not Sold</v>
      </c>
      <c r="AI233" s="249">
        <f t="shared" si="52"/>
        <v>43660</v>
      </c>
      <c r="AJ233" s="249">
        <f t="shared" si="57"/>
        <v>43660</v>
      </c>
      <c r="AK233" s="253">
        <f t="shared" si="58"/>
        <v>0</v>
      </c>
      <c r="AL233" s="253">
        <f t="shared" si="59"/>
        <v>21</v>
      </c>
      <c r="AM233" s="242">
        <v>1</v>
      </c>
      <c r="AN233" s="253">
        <f t="shared" si="60"/>
        <v>0</v>
      </c>
      <c r="AO233" s="253">
        <f t="shared" si="61"/>
        <v>0</v>
      </c>
      <c r="AP233" s="253" t="str">
        <f t="shared" si="62"/>
        <v>-</v>
      </c>
      <c r="AQ233" s="249" t="str">
        <f t="shared" si="63"/>
        <v>-</v>
      </c>
      <c r="AR233" s="242"/>
      <c r="AS233" s="244"/>
    </row>
    <row r="234" spans="1:45" hidden="1" x14ac:dyDescent="0.25">
      <c r="A234" s="31"/>
      <c r="B234" s="18"/>
      <c r="C234" s="18"/>
      <c r="D234" s="58"/>
      <c r="E234" s="57"/>
      <c r="F234" s="58"/>
      <c r="G234" s="261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0"/>
      <c r="U234" s="256"/>
      <c r="V234" s="256"/>
      <c r="W234" s="260"/>
      <c r="X234" s="242">
        <f t="shared" si="53"/>
        <v>0</v>
      </c>
      <c r="Y234" s="247">
        <f t="shared" si="54"/>
        <v>0</v>
      </c>
      <c r="Z234" s="247">
        <f t="shared" si="65"/>
        <v>0</v>
      </c>
      <c r="AA234" s="242">
        <v>1</v>
      </c>
      <c r="AB234" s="242">
        <v>43</v>
      </c>
      <c r="AC234" s="243">
        <f t="shared" si="66"/>
        <v>44</v>
      </c>
      <c r="AD234" s="247" t="str">
        <f t="shared" si="64"/>
        <v>Not Sold</v>
      </c>
      <c r="AE234" s="247">
        <v>14</v>
      </c>
      <c r="AF234" s="247" t="str">
        <f t="shared" si="55"/>
        <v>-</v>
      </c>
      <c r="AG234" s="247">
        <f t="shared" si="56"/>
        <v>0</v>
      </c>
      <c r="AH234" s="248" t="str">
        <f t="shared" si="51"/>
        <v>Not Sold</v>
      </c>
      <c r="AI234" s="249">
        <f t="shared" si="52"/>
        <v>43660</v>
      </c>
      <c r="AJ234" s="249">
        <f t="shared" si="57"/>
        <v>43660</v>
      </c>
      <c r="AK234" s="253">
        <f t="shared" si="58"/>
        <v>0</v>
      </c>
      <c r="AL234" s="253">
        <f t="shared" si="59"/>
        <v>44</v>
      </c>
      <c r="AM234" s="242">
        <v>1</v>
      </c>
      <c r="AN234" s="253">
        <f t="shared" si="60"/>
        <v>0</v>
      </c>
      <c r="AO234" s="253">
        <f t="shared" si="61"/>
        <v>0</v>
      </c>
      <c r="AP234" s="253" t="str">
        <f t="shared" si="62"/>
        <v>-</v>
      </c>
      <c r="AQ234" s="249" t="str">
        <f t="shared" si="63"/>
        <v>-</v>
      </c>
      <c r="AR234" s="242"/>
      <c r="AS234" s="244"/>
    </row>
    <row r="235" spans="1:45" hidden="1" x14ac:dyDescent="0.25">
      <c r="A235" s="31"/>
      <c r="B235" s="18"/>
      <c r="C235" s="18"/>
      <c r="D235" s="58"/>
      <c r="E235" s="57"/>
      <c r="F235" s="58"/>
      <c r="G235" s="261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0"/>
      <c r="U235" s="256"/>
      <c r="V235" s="256"/>
      <c r="W235" s="260"/>
      <c r="X235" s="242">
        <f t="shared" si="53"/>
        <v>0</v>
      </c>
      <c r="Y235" s="247">
        <f t="shared" si="54"/>
        <v>0</v>
      </c>
      <c r="Z235" s="247">
        <f t="shared" si="65"/>
        <v>0</v>
      </c>
      <c r="AA235" s="242">
        <v>1</v>
      </c>
      <c r="AB235" s="242">
        <v>5</v>
      </c>
      <c r="AC235" s="243">
        <f t="shared" si="66"/>
        <v>6</v>
      </c>
      <c r="AD235" s="247" t="str">
        <f t="shared" si="64"/>
        <v>Not Sold</v>
      </c>
      <c r="AE235" s="247">
        <v>14</v>
      </c>
      <c r="AF235" s="247" t="str">
        <f t="shared" si="55"/>
        <v>-</v>
      </c>
      <c r="AG235" s="247">
        <f t="shared" si="56"/>
        <v>0</v>
      </c>
      <c r="AH235" s="248" t="str">
        <f t="shared" si="51"/>
        <v>Not Sold</v>
      </c>
      <c r="AI235" s="249">
        <f t="shared" si="52"/>
        <v>43660</v>
      </c>
      <c r="AJ235" s="249">
        <f t="shared" si="57"/>
        <v>43660</v>
      </c>
      <c r="AK235" s="253">
        <f t="shared" si="58"/>
        <v>0</v>
      </c>
      <c r="AL235" s="253">
        <f t="shared" si="59"/>
        <v>6</v>
      </c>
      <c r="AM235" s="242">
        <v>1</v>
      </c>
      <c r="AN235" s="253">
        <f t="shared" si="60"/>
        <v>0</v>
      </c>
      <c r="AO235" s="253">
        <f t="shared" si="61"/>
        <v>0</v>
      </c>
      <c r="AP235" s="253" t="str">
        <f t="shared" si="62"/>
        <v>-</v>
      </c>
      <c r="AQ235" s="249" t="str">
        <f t="shared" si="63"/>
        <v>-</v>
      </c>
      <c r="AR235" s="242"/>
      <c r="AS235" s="244"/>
    </row>
    <row r="236" spans="1:45" hidden="1" x14ac:dyDescent="0.25">
      <c r="A236" s="31"/>
      <c r="B236" s="18"/>
      <c r="C236" s="18"/>
      <c r="D236" s="58"/>
      <c r="E236" s="57"/>
      <c r="F236" s="58"/>
      <c r="G236" s="261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0"/>
      <c r="U236" s="256"/>
      <c r="V236" s="256"/>
      <c r="W236" s="260"/>
      <c r="X236" s="242">
        <f t="shared" ref="X236:X239" si="67">SUM(H236:S236)</f>
        <v>0</v>
      </c>
      <c r="Y236" s="247">
        <f t="shared" si="54"/>
        <v>0</v>
      </c>
      <c r="Z236" s="247">
        <f t="shared" si="65"/>
        <v>0</v>
      </c>
      <c r="AA236" s="242">
        <v>1</v>
      </c>
      <c r="AB236" s="242">
        <v>6</v>
      </c>
      <c r="AC236" s="243">
        <f t="shared" si="66"/>
        <v>7</v>
      </c>
      <c r="AD236" s="247" t="str">
        <f t="shared" si="64"/>
        <v>Not Sold</v>
      </c>
      <c r="AE236" s="247">
        <v>14</v>
      </c>
      <c r="AF236" s="247" t="str">
        <f t="shared" si="55"/>
        <v>-</v>
      </c>
      <c r="AG236" s="247">
        <f t="shared" si="56"/>
        <v>0</v>
      </c>
      <c r="AH236" s="248" t="str">
        <f t="shared" si="51"/>
        <v>Not Sold</v>
      </c>
      <c r="AI236" s="249">
        <f t="shared" si="52"/>
        <v>43660</v>
      </c>
      <c r="AJ236" s="249">
        <f t="shared" si="57"/>
        <v>43660</v>
      </c>
      <c r="AK236" s="253">
        <f t="shared" si="58"/>
        <v>0</v>
      </c>
      <c r="AL236" s="253">
        <f t="shared" si="59"/>
        <v>7</v>
      </c>
      <c r="AM236" s="242">
        <v>1</v>
      </c>
      <c r="AN236" s="253">
        <f t="shared" si="60"/>
        <v>0</v>
      </c>
      <c r="AO236" s="253">
        <f t="shared" si="61"/>
        <v>0</v>
      </c>
      <c r="AP236" s="253" t="str">
        <f t="shared" si="62"/>
        <v>-</v>
      </c>
      <c r="AQ236" s="249" t="str">
        <f t="shared" si="63"/>
        <v>-</v>
      </c>
      <c r="AR236" s="242"/>
      <c r="AS236" s="244"/>
    </row>
    <row r="237" spans="1:45" hidden="1" x14ac:dyDescent="0.25">
      <c r="A237" s="31"/>
      <c r="B237" s="18"/>
      <c r="C237" s="18"/>
      <c r="D237" s="58"/>
      <c r="E237" s="57"/>
      <c r="F237" s="58"/>
      <c r="G237" s="261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0"/>
      <c r="U237" s="256"/>
      <c r="V237" s="256"/>
      <c r="W237" s="260"/>
      <c r="X237" s="242">
        <f t="shared" si="67"/>
        <v>0</v>
      </c>
      <c r="Y237" s="247">
        <f t="shared" si="54"/>
        <v>0</v>
      </c>
      <c r="Z237" s="247">
        <f t="shared" si="65"/>
        <v>0</v>
      </c>
      <c r="AA237" s="242">
        <v>1</v>
      </c>
      <c r="AB237" s="242">
        <v>0</v>
      </c>
      <c r="AC237" s="243">
        <f t="shared" si="66"/>
        <v>1</v>
      </c>
      <c r="AD237" s="247" t="str">
        <f t="shared" si="64"/>
        <v>Not Sold</v>
      </c>
      <c r="AE237" s="247">
        <v>14</v>
      </c>
      <c r="AF237" s="247" t="str">
        <f t="shared" si="55"/>
        <v>-</v>
      </c>
      <c r="AG237" s="247">
        <f t="shared" si="56"/>
        <v>0</v>
      </c>
      <c r="AH237" s="248" t="str">
        <f t="shared" si="51"/>
        <v>Not Sold</v>
      </c>
      <c r="AI237" s="249">
        <f t="shared" si="52"/>
        <v>43660</v>
      </c>
      <c r="AJ237" s="249">
        <f t="shared" si="57"/>
        <v>43660</v>
      </c>
      <c r="AK237" s="253">
        <f t="shared" si="58"/>
        <v>0</v>
      </c>
      <c r="AL237" s="253">
        <f t="shared" si="59"/>
        <v>1</v>
      </c>
      <c r="AM237" s="242">
        <v>1</v>
      </c>
      <c r="AN237" s="253">
        <f t="shared" si="60"/>
        <v>0</v>
      </c>
      <c r="AO237" s="253">
        <f t="shared" si="61"/>
        <v>0</v>
      </c>
      <c r="AP237" s="253" t="str">
        <f t="shared" si="62"/>
        <v>-</v>
      </c>
      <c r="AQ237" s="249" t="str">
        <f t="shared" si="63"/>
        <v>-</v>
      </c>
      <c r="AR237" s="242"/>
      <c r="AS237" s="244"/>
    </row>
    <row r="238" spans="1:45" hidden="1" x14ac:dyDescent="0.25">
      <c r="A238" s="31"/>
      <c r="B238" s="18"/>
      <c r="C238" s="18"/>
      <c r="D238" s="58"/>
      <c r="E238" s="57"/>
      <c r="F238" s="58"/>
      <c r="G238" s="261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0"/>
      <c r="U238" s="256"/>
      <c r="V238" s="256"/>
      <c r="W238" s="260"/>
      <c r="X238" s="242">
        <f t="shared" si="67"/>
        <v>0</v>
      </c>
      <c r="Y238" s="247">
        <f t="shared" si="54"/>
        <v>0</v>
      </c>
      <c r="Z238" s="247">
        <f t="shared" si="65"/>
        <v>0</v>
      </c>
      <c r="AA238" s="242">
        <v>1</v>
      </c>
      <c r="AB238" s="242">
        <v>51</v>
      </c>
      <c r="AC238" s="243">
        <f t="shared" si="66"/>
        <v>52</v>
      </c>
      <c r="AD238" s="247" t="str">
        <f t="shared" si="64"/>
        <v>Not Sold</v>
      </c>
      <c r="AE238" s="247">
        <v>14</v>
      </c>
      <c r="AF238" s="247" t="str">
        <f t="shared" si="55"/>
        <v>-</v>
      </c>
      <c r="AG238" s="247">
        <f t="shared" si="56"/>
        <v>0</v>
      </c>
      <c r="AH238" s="248" t="str">
        <f t="shared" si="51"/>
        <v>Not Sold</v>
      </c>
      <c r="AI238" s="249">
        <f t="shared" si="52"/>
        <v>43660</v>
      </c>
      <c r="AJ238" s="249">
        <f t="shared" si="57"/>
        <v>43660</v>
      </c>
      <c r="AK238" s="253">
        <f t="shared" si="58"/>
        <v>0</v>
      </c>
      <c r="AL238" s="253">
        <f t="shared" si="59"/>
        <v>52</v>
      </c>
      <c r="AM238" s="242">
        <v>1</v>
      </c>
      <c r="AN238" s="253">
        <f t="shared" si="60"/>
        <v>0</v>
      </c>
      <c r="AO238" s="253">
        <f t="shared" si="61"/>
        <v>0</v>
      </c>
      <c r="AP238" s="253" t="str">
        <f t="shared" si="62"/>
        <v>-</v>
      </c>
      <c r="AQ238" s="249" t="str">
        <f t="shared" si="63"/>
        <v>-</v>
      </c>
      <c r="AR238" s="242"/>
      <c r="AS238" s="244"/>
    </row>
    <row r="239" spans="1:45" hidden="1" x14ac:dyDescent="0.25">
      <c r="A239" s="31"/>
      <c r="B239" s="18"/>
      <c r="C239" s="18"/>
      <c r="D239" s="58"/>
      <c r="E239" s="57"/>
      <c r="F239" s="58"/>
      <c r="G239" s="261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0"/>
      <c r="U239" s="256"/>
      <c r="V239" s="256"/>
      <c r="W239" s="260"/>
      <c r="X239" s="242">
        <f t="shared" si="67"/>
        <v>0</v>
      </c>
      <c r="Y239" s="247">
        <f t="shared" si="54"/>
        <v>0</v>
      </c>
      <c r="Z239" s="247">
        <f t="shared" si="65"/>
        <v>0</v>
      </c>
      <c r="AA239" s="242">
        <v>1</v>
      </c>
      <c r="AB239" s="242">
        <v>49</v>
      </c>
      <c r="AC239" s="243">
        <f t="shared" si="66"/>
        <v>50</v>
      </c>
      <c r="AD239" s="247" t="str">
        <f t="shared" si="64"/>
        <v>Not Sold</v>
      </c>
      <c r="AE239" s="247">
        <v>14</v>
      </c>
      <c r="AF239" s="247" t="str">
        <f t="shared" si="55"/>
        <v>-</v>
      </c>
      <c r="AG239" s="247">
        <f t="shared" si="56"/>
        <v>0</v>
      </c>
      <c r="AH239" s="248" t="str">
        <f t="shared" si="51"/>
        <v>Not Sold</v>
      </c>
      <c r="AI239" s="249">
        <f t="shared" si="52"/>
        <v>43660</v>
      </c>
      <c r="AJ239" s="249">
        <f t="shared" si="57"/>
        <v>43660</v>
      </c>
      <c r="AK239" s="253">
        <f t="shared" si="58"/>
        <v>0</v>
      </c>
      <c r="AL239" s="253">
        <f t="shared" si="59"/>
        <v>50</v>
      </c>
      <c r="AM239" s="242">
        <v>1</v>
      </c>
      <c r="AN239" s="253">
        <f t="shared" si="60"/>
        <v>0</v>
      </c>
      <c r="AO239" s="253">
        <f t="shared" si="61"/>
        <v>0</v>
      </c>
      <c r="AP239" s="253" t="str">
        <f t="shared" si="62"/>
        <v>-</v>
      </c>
      <c r="AQ239" s="249" t="str">
        <f t="shared" si="63"/>
        <v>-</v>
      </c>
      <c r="AR239" s="242"/>
      <c r="AS239" s="244"/>
    </row>
    <row r="240" spans="1:45" hidden="1" x14ac:dyDescent="0.25">
      <c r="A240" s="31"/>
      <c r="B240" s="18"/>
      <c r="C240" s="18"/>
      <c r="D240" s="58"/>
      <c r="E240" s="57"/>
      <c r="F240" s="58"/>
      <c r="G240" s="261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1"/>
      <c r="U240" s="1"/>
      <c r="V240" s="1"/>
      <c r="W240" s="261"/>
      <c r="X240" s="242"/>
      <c r="Y240" s="247"/>
      <c r="Z240" s="247"/>
      <c r="AA240" s="242"/>
      <c r="AB240" s="242"/>
      <c r="AC240" s="243"/>
      <c r="AD240" s="247"/>
      <c r="AE240" s="247"/>
      <c r="AF240" s="247"/>
      <c r="AG240" s="247"/>
      <c r="AH240" s="248"/>
      <c r="AI240" s="249"/>
      <c r="AJ240" s="249"/>
      <c r="AK240" s="253"/>
      <c r="AL240" s="253"/>
      <c r="AM240" s="242"/>
      <c r="AN240" s="253"/>
      <c r="AO240" s="253"/>
      <c r="AP240" s="242"/>
      <c r="AQ240" s="249"/>
      <c r="AR240" s="242"/>
      <c r="AS240" s="244"/>
    </row>
    <row r="241" spans="1:45" hidden="1" x14ac:dyDescent="0.25">
      <c r="A241" s="31"/>
      <c r="B241" s="18"/>
      <c r="C241" s="18"/>
      <c r="D241" s="58"/>
      <c r="E241" s="57"/>
      <c r="F241" s="58"/>
      <c r="G241" s="261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1"/>
      <c r="U241" s="1"/>
      <c r="V241" s="1"/>
      <c r="W241" s="261"/>
      <c r="X241" s="242"/>
      <c r="Y241" s="247"/>
      <c r="Z241" s="247"/>
      <c r="AA241" s="242"/>
      <c r="AB241" s="242"/>
      <c r="AC241" s="243"/>
      <c r="AD241" s="247"/>
      <c r="AE241" s="247"/>
      <c r="AF241" s="247"/>
      <c r="AG241" s="247"/>
      <c r="AH241" s="248"/>
      <c r="AI241" s="249"/>
      <c r="AJ241" s="249"/>
      <c r="AK241" s="253"/>
      <c r="AL241" s="253"/>
      <c r="AM241" s="242"/>
      <c r="AN241" s="253"/>
      <c r="AO241" s="253"/>
      <c r="AP241" s="242"/>
      <c r="AQ241" s="249"/>
      <c r="AR241" s="242"/>
      <c r="AS241" s="244"/>
    </row>
    <row r="242" spans="1:45" hidden="1" x14ac:dyDescent="0.25">
      <c r="A242" s="31"/>
      <c r="B242" s="18"/>
      <c r="C242" s="18"/>
      <c r="D242" s="58"/>
      <c r="E242" s="57"/>
      <c r="F242" s="58"/>
      <c r="G242" s="261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1"/>
      <c r="U242" s="1"/>
      <c r="V242" s="1"/>
      <c r="W242" s="261"/>
      <c r="X242" s="242"/>
      <c r="Y242" s="247"/>
      <c r="Z242" s="247"/>
      <c r="AA242" s="242"/>
      <c r="AB242" s="242"/>
      <c r="AC242" s="243"/>
      <c r="AD242" s="247"/>
      <c r="AE242" s="247"/>
      <c r="AF242" s="247"/>
      <c r="AG242" s="247"/>
      <c r="AH242" s="248"/>
      <c r="AI242" s="249"/>
      <c r="AJ242" s="249"/>
      <c r="AK242" s="253"/>
      <c r="AL242" s="253"/>
      <c r="AM242" s="242"/>
      <c r="AN242" s="253"/>
      <c r="AO242" s="253"/>
      <c r="AP242" s="242"/>
      <c r="AQ242" s="249"/>
      <c r="AR242" s="242"/>
      <c r="AS242" s="244"/>
    </row>
    <row r="243" spans="1:45" x14ac:dyDescent="0.25">
      <c r="A243" s="1"/>
      <c r="B243" s="1"/>
      <c r="C243" s="1"/>
      <c r="D243" s="125"/>
      <c r="E243" s="48"/>
      <c r="F243" s="1"/>
      <c r="G243" s="261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261"/>
      <c r="U243" s="1"/>
      <c r="V243" s="1"/>
      <c r="W243" s="261"/>
      <c r="X243" s="241"/>
      <c r="Y243" s="241"/>
      <c r="Z243" s="241"/>
      <c r="AA243" s="241"/>
      <c r="AB243" s="241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54"/>
      <c r="AP243" s="257"/>
      <c r="AQ243" s="252"/>
      <c r="AR243" s="241"/>
      <c r="AS243" s="241"/>
    </row>
    <row r="244" spans="1:45" x14ac:dyDescent="0.25">
      <c r="A244" s="8"/>
      <c r="B244" s="12" t="s">
        <v>4</v>
      </c>
      <c r="C244" s="12"/>
      <c r="D244" s="255"/>
      <c r="E244" s="9"/>
      <c r="F244" s="9"/>
      <c r="G244" s="261"/>
      <c r="H244" s="25">
        <f t="shared" ref="H244:N244" si="68">SUM(H5:H242)</f>
        <v>0</v>
      </c>
      <c r="I244" s="25">
        <f t="shared" si="68"/>
        <v>299</v>
      </c>
      <c r="J244" s="25">
        <f t="shared" si="68"/>
        <v>278</v>
      </c>
      <c r="K244" s="25">
        <f t="shared" si="68"/>
        <v>272</v>
      </c>
      <c r="L244" s="25">
        <f t="shared" si="68"/>
        <v>226</v>
      </c>
      <c r="M244" s="25">
        <f t="shared" si="68"/>
        <v>221</v>
      </c>
      <c r="N244" s="25">
        <f t="shared" si="68"/>
        <v>202</v>
      </c>
      <c r="O244" s="25"/>
      <c r="P244" s="25"/>
      <c r="Q244" s="25"/>
      <c r="R244" s="25"/>
      <c r="S244" s="25"/>
      <c r="T244" s="261"/>
      <c r="U244" s="1"/>
      <c r="V244" s="1"/>
      <c r="W244" s="261"/>
      <c r="X244" s="25">
        <f t="shared" ref="X244:AE244" si="69">SUM(X5:X242)</f>
        <v>1498</v>
      </c>
      <c r="Y244" s="25">
        <f t="shared" si="69"/>
        <v>9.6145454019551035</v>
      </c>
      <c r="Z244" s="25">
        <f t="shared" si="69"/>
        <v>288.43636205865306</v>
      </c>
      <c r="AA244" s="25">
        <f t="shared" si="69"/>
        <v>235</v>
      </c>
      <c r="AB244" s="25">
        <f t="shared" si="69"/>
        <v>2409</v>
      </c>
      <c r="AC244" s="25">
        <f t="shared" si="69"/>
        <v>2644</v>
      </c>
      <c r="AD244" s="25">
        <f t="shared" si="69"/>
        <v>17753.617663522804</v>
      </c>
      <c r="AE244" s="25">
        <f t="shared" si="69"/>
        <v>3290</v>
      </c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41"/>
      <c r="AQ244" s="241"/>
      <c r="AR244" s="241"/>
      <c r="AS244" s="241"/>
    </row>
    <row r="245" spans="1:45" x14ac:dyDescent="0.25">
      <c r="A245" s="1"/>
      <c r="B245" s="1"/>
      <c r="C245" s="1"/>
      <c r="D245" s="125"/>
      <c r="E245" s="48"/>
      <c r="F245" s="1"/>
      <c r="G245" s="261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261"/>
      <c r="U245" s="1"/>
      <c r="V245" s="1"/>
      <c r="W245" s="261"/>
      <c r="X245" s="241"/>
      <c r="Y245" s="241"/>
      <c r="Z245" s="241"/>
      <c r="AA245" s="241"/>
      <c r="AB245" s="241"/>
      <c r="AC245" s="91"/>
      <c r="AD245" s="241"/>
      <c r="AE245" s="241"/>
      <c r="AF245" s="241"/>
      <c r="AG245" s="241"/>
      <c r="AH245" s="241"/>
      <c r="AI245" s="241"/>
      <c r="AJ245" s="241"/>
      <c r="AK245" s="241"/>
      <c r="AL245" s="241"/>
      <c r="AM245" s="241"/>
      <c r="AN245" s="241"/>
      <c r="AO245" s="241"/>
      <c r="AP245" s="241"/>
      <c r="AQ245" s="241"/>
      <c r="AR245" s="241"/>
      <c r="AS245" s="241"/>
    </row>
  </sheetData>
  <mergeCells count="20">
    <mergeCell ref="I1:I3"/>
    <mergeCell ref="J1:J3"/>
    <mergeCell ref="K1:K3"/>
    <mergeCell ref="R1:R3"/>
    <mergeCell ref="S1:S3"/>
    <mergeCell ref="U1:V3"/>
    <mergeCell ref="X1:AS3"/>
    <mergeCell ref="A2:C2"/>
    <mergeCell ref="D2:F2"/>
    <mergeCell ref="A3:C3"/>
    <mergeCell ref="D3:F3"/>
    <mergeCell ref="L1:L3"/>
    <mergeCell ref="M1:M3"/>
    <mergeCell ref="N1:N3"/>
    <mergeCell ref="O1:O3"/>
    <mergeCell ref="P1:P3"/>
    <mergeCell ref="Q1:Q3"/>
    <mergeCell ref="A1:C1"/>
    <mergeCell ref="D1:F1"/>
    <mergeCell ref="H1:H3"/>
  </mergeCells>
  <conditionalFormatting sqref="A40">
    <cfRule type="duplicateValues" dxfId="3404" priority="26"/>
  </conditionalFormatting>
  <conditionalFormatting sqref="A62:A65">
    <cfRule type="duplicateValues" dxfId="3403" priority="25"/>
  </conditionalFormatting>
  <conditionalFormatting sqref="A67">
    <cfRule type="duplicateValues" dxfId="3402" priority="24"/>
  </conditionalFormatting>
  <conditionalFormatting sqref="A69">
    <cfRule type="duplicateValues" dxfId="3401" priority="23"/>
  </conditionalFormatting>
  <conditionalFormatting sqref="A73">
    <cfRule type="duplicateValues" dxfId="3400" priority="22"/>
  </conditionalFormatting>
  <conditionalFormatting sqref="A74:A76">
    <cfRule type="duplicateValues" dxfId="3399" priority="21"/>
  </conditionalFormatting>
  <conditionalFormatting sqref="A78:A88">
    <cfRule type="duplicateValues" dxfId="3398" priority="20"/>
  </conditionalFormatting>
  <conditionalFormatting sqref="A91:A99">
    <cfRule type="duplicateValues" dxfId="3397" priority="19"/>
  </conditionalFormatting>
  <conditionalFormatting sqref="A90">
    <cfRule type="duplicateValues" dxfId="3396" priority="18"/>
  </conditionalFormatting>
  <conditionalFormatting sqref="A101">
    <cfRule type="duplicateValues" dxfId="3395" priority="17"/>
  </conditionalFormatting>
  <conditionalFormatting sqref="A103:A104">
    <cfRule type="duplicateValues" dxfId="3394" priority="16"/>
  </conditionalFormatting>
  <conditionalFormatting sqref="A108:A112">
    <cfRule type="duplicateValues" dxfId="3393" priority="15"/>
  </conditionalFormatting>
  <conditionalFormatting sqref="A113:A117">
    <cfRule type="duplicateValues" dxfId="3392" priority="14"/>
  </conditionalFormatting>
  <conditionalFormatting sqref="A90:A99">
    <cfRule type="duplicateValues" dxfId="3391" priority="13"/>
  </conditionalFormatting>
  <conditionalFormatting sqref="A68:A76">
    <cfRule type="duplicateValues" dxfId="3390" priority="12"/>
  </conditionalFormatting>
  <conditionalFormatting sqref="A84:A112">
    <cfRule type="duplicateValues" dxfId="3389" priority="11"/>
  </conditionalFormatting>
  <conditionalFormatting sqref="A114:A118">
    <cfRule type="duplicateValues" dxfId="3388" priority="10"/>
  </conditionalFormatting>
  <conditionalFormatting sqref="A244">
    <cfRule type="duplicateValues" dxfId="3387" priority="9"/>
  </conditionalFormatting>
  <conditionalFormatting sqref="A224 A215:A221">
    <cfRule type="duplicateValues" dxfId="3386" priority="8"/>
  </conditionalFormatting>
  <conditionalFormatting sqref="A211:A212">
    <cfRule type="duplicateValues" dxfId="3385" priority="7"/>
  </conditionalFormatting>
  <conditionalFormatting sqref="A206:A207 A210">
    <cfRule type="duplicateValues" dxfId="3384" priority="6"/>
  </conditionalFormatting>
  <conditionalFormatting sqref="A220:A221">
    <cfRule type="duplicateValues" dxfId="3383" priority="5"/>
  </conditionalFormatting>
  <conditionalFormatting sqref="A37">
    <cfRule type="duplicateValues" dxfId="3382" priority="3"/>
  </conditionalFormatting>
  <conditionalFormatting sqref="A37">
    <cfRule type="duplicateValues" dxfId="3381" priority="4"/>
  </conditionalFormatting>
  <conditionalFormatting sqref="A234:A239">
    <cfRule type="duplicateValues" dxfId="3380" priority="27"/>
  </conditionalFormatting>
  <conditionalFormatting sqref="A1">
    <cfRule type="duplicateValues" dxfId="3379" priority="2"/>
  </conditionalFormatting>
  <conditionalFormatting sqref="A2">
    <cfRule type="duplicateValues" dxfId="3378" priority="1"/>
  </conditionalFormatting>
  <conditionalFormatting sqref="A241:A245 A225:A226 A4:A36 A38:A203">
    <cfRule type="duplicateValues" dxfId="3377" priority="28"/>
  </conditionalFormatting>
  <conditionalFormatting sqref="A38:A233 A4:A36 A240:A245">
    <cfRule type="duplicateValues" dxfId="3376" priority="29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</sheetPr>
  <dimension ref="A1:W114"/>
  <sheetViews>
    <sheetView topLeftCell="I1" zoomScaleNormal="100" workbookViewId="0">
      <selection activeCell="F20" sqref="F20"/>
    </sheetView>
  </sheetViews>
  <sheetFormatPr defaultRowHeight="15" x14ac:dyDescent="0.25"/>
  <cols>
    <col min="1" max="1" width="7" style="347" bestFit="1" customWidth="1"/>
    <col min="2" max="2" width="12.85546875" style="347" customWidth="1"/>
    <col min="3" max="3" width="10.85546875" style="347" customWidth="1"/>
    <col min="4" max="4" width="12.42578125" style="428" bestFit="1" customWidth="1"/>
    <col min="5" max="5" width="9.7109375" style="393" bestFit="1" customWidth="1"/>
    <col min="6" max="6" width="6.7109375" style="393" bestFit="1" customWidth="1"/>
    <col min="7" max="7" width="1.5703125" style="347" customWidth="1"/>
    <col min="8" max="8" width="12.140625" style="347" bestFit="1" customWidth="1"/>
    <col min="9" max="9" width="12.140625" style="347" customWidth="1"/>
    <col min="10" max="10" width="17" style="347" customWidth="1"/>
    <col min="11" max="11" width="16.28515625" style="347" customWidth="1"/>
    <col min="12" max="12" width="18.28515625" style="347" customWidth="1"/>
    <col min="13" max="13" width="15.5703125" style="393" customWidth="1"/>
    <col min="14" max="14" width="27.85546875" style="393" bestFit="1" customWidth="1"/>
    <col min="15" max="16" width="17" style="393" customWidth="1"/>
    <col min="17" max="17" width="1.5703125" style="347" customWidth="1"/>
    <col min="18" max="19" width="9" style="393" bestFit="1" customWidth="1"/>
    <col min="20" max="23" width="9" style="347" bestFit="1" customWidth="1"/>
    <col min="24" max="16384" width="9.140625" style="347"/>
  </cols>
  <sheetData>
    <row r="1" spans="1:23" ht="15" customHeight="1" thickBot="1" x14ac:dyDescent="0.3">
      <c r="A1" s="490" t="s">
        <v>603</v>
      </c>
      <c r="B1" s="490"/>
      <c r="C1" s="490"/>
      <c r="D1" s="490"/>
      <c r="E1" s="490"/>
      <c r="F1" s="490"/>
      <c r="G1" s="490"/>
      <c r="H1" s="491"/>
      <c r="I1" s="494" t="s">
        <v>604</v>
      </c>
      <c r="J1" s="495"/>
      <c r="K1" s="345">
        <f>QUARTILE(J5:J112,3)</f>
        <v>4.4166666666666661</v>
      </c>
      <c r="L1" s="496" t="s">
        <v>605</v>
      </c>
      <c r="M1" s="497"/>
      <c r="N1" s="345">
        <f>QUARTILE(L5:L112,3)</f>
        <v>67.485416666666666</v>
      </c>
      <c r="O1" s="498" t="s">
        <v>606</v>
      </c>
      <c r="P1" s="515"/>
      <c r="Q1" s="346"/>
      <c r="R1" s="502" t="s">
        <v>5</v>
      </c>
      <c r="S1" s="503"/>
      <c r="T1" s="503"/>
      <c r="U1" s="503"/>
      <c r="V1" s="503"/>
      <c r="W1" s="504"/>
    </row>
    <row r="2" spans="1:23" ht="15" customHeight="1" thickBot="1" x14ac:dyDescent="0.3">
      <c r="A2" s="490"/>
      <c r="B2" s="490"/>
      <c r="C2" s="490"/>
      <c r="D2" s="490"/>
      <c r="E2" s="490"/>
      <c r="F2" s="490"/>
      <c r="G2" s="490"/>
      <c r="H2" s="491"/>
      <c r="I2" s="511" t="s">
        <v>607</v>
      </c>
      <c r="J2" s="512"/>
      <c r="K2" s="348">
        <f>QUARTILE(J5:J112,2)</f>
        <v>1.1666666666666665</v>
      </c>
      <c r="L2" s="511" t="s">
        <v>608</v>
      </c>
      <c r="M2" s="512"/>
      <c r="N2" s="348">
        <f>QUARTILE(L5:L112,2)</f>
        <v>12.11</v>
      </c>
      <c r="O2" s="498"/>
      <c r="P2" s="515"/>
      <c r="Q2" s="346"/>
      <c r="R2" s="505"/>
      <c r="S2" s="506"/>
      <c r="T2" s="506"/>
      <c r="U2" s="506"/>
      <c r="V2" s="506"/>
      <c r="W2" s="507"/>
    </row>
    <row r="3" spans="1:23" s="396" customFormat="1" ht="15.75" customHeight="1" thickBot="1" x14ac:dyDescent="0.3">
      <c r="A3" s="492"/>
      <c r="B3" s="492"/>
      <c r="C3" s="492"/>
      <c r="D3" s="492"/>
      <c r="E3" s="492"/>
      <c r="F3" s="492"/>
      <c r="G3" s="492"/>
      <c r="H3" s="493"/>
      <c r="I3" s="513" t="s">
        <v>609</v>
      </c>
      <c r="J3" s="514"/>
      <c r="K3" s="349">
        <f>QUARTILE(J5:J112,1)</f>
        <v>0.25</v>
      </c>
      <c r="L3" s="513" t="s">
        <v>610</v>
      </c>
      <c r="M3" s="514"/>
      <c r="N3" s="349">
        <f>QUARTILE(L5:L112,1)</f>
        <v>0</v>
      </c>
      <c r="O3" s="500"/>
      <c r="P3" s="501"/>
      <c r="Q3" s="346"/>
      <c r="R3" s="508"/>
      <c r="S3" s="509"/>
      <c r="T3" s="509"/>
      <c r="U3" s="509"/>
      <c r="V3" s="509"/>
      <c r="W3" s="510"/>
    </row>
    <row r="4" spans="1:23" ht="27.75" customHeight="1" thickBot="1" x14ac:dyDescent="0.3">
      <c r="A4" s="397" t="s">
        <v>628</v>
      </c>
      <c r="B4" s="397" t="s">
        <v>629</v>
      </c>
      <c r="C4" s="398" t="s">
        <v>314</v>
      </c>
      <c r="D4" s="399" t="s">
        <v>612</v>
      </c>
      <c r="E4" s="400" t="s">
        <v>613</v>
      </c>
      <c r="F4" s="397" t="s">
        <v>20</v>
      </c>
      <c r="G4" s="401"/>
      <c r="H4" s="351" t="s">
        <v>614</v>
      </c>
      <c r="I4" s="351" t="s">
        <v>615</v>
      </c>
      <c r="J4" s="351" t="s">
        <v>616</v>
      </c>
      <c r="K4" s="351" t="s">
        <v>617</v>
      </c>
      <c r="L4" s="351" t="s">
        <v>618</v>
      </c>
      <c r="M4" s="352" t="s">
        <v>619</v>
      </c>
      <c r="N4" s="352" t="s">
        <v>620</v>
      </c>
      <c r="O4" s="351" t="s">
        <v>621</v>
      </c>
      <c r="P4" s="351" t="s">
        <v>622</v>
      </c>
      <c r="Q4" s="401"/>
      <c r="R4" s="402" t="s">
        <v>630</v>
      </c>
      <c r="S4" s="402" t="s">
        <v>587</v>
      </c>
      <c r="T4" s="402" t="s">
        <v>588</v>
      </c>
      <c r="U4" s="402" t="s">
        <v>589</v>
      </c>
      <c r="V4" s="402" t="s">
        <v>590</v>
      </c>
      <c r="W4" s="403" t="s">
        <v>591</v>
      </c>
    </row>
    <row r="5" spans="1:23" ht="15.75" thickBot="1" x14ac:dyDescent="0.3">
      <c r="A5" s="404">
        <v>317277</v>
      </c>
      <c r="B5" s="405" t="s">
        <v>547</v>
      </c>
      <c r="C5" s="406" t="s">
        <v>315</v>
      </c>
      <c r="D5" s="407">
        <v>23.16</v>
      </c>
      <c r="E5" s="407">
        <v>44.5</v>
      </c>
      <c r="F5" s="407">
        <v>89</v>
      </c>
      <c r="G5" s="408"/>
      <c r="H5" s="362">
        <v>0</v>
      </c>
      <c r="I5" s="409" t="s">
        <v>627</v>
      </c>
      <c r="J5" s="364" t="str">
        <f>IF(H5=0,"No Stock",SUM(T5:V5)/3)</f>
        <v>No Stock</v>
      </c>
      <c r="K5" s="365" t="str">
        <f t="shared" ref="K5:K36" si="0">IF(H5=0,"Run out of Stock",IF(J5&gt;$K$1,"Fast Moving",IF(J5&lt;$K$3,"Non Moving","Slow Moving")))</f>
        <v>Run out of Stock</v>
      </c>
      <c r="L5" s="364">
        <f>(AVERAGE(T5:V5))*(E5-D5)</f>
        <v>0</v>
      </c>
      <c r="M5" s="366" t="str">
        <f t="shared" ref="M5:M68" si="1">IF(L5&gt;$N$1, "Most Profitable",IF(L5&lt;$N$2,"Less Profitable","Profitable"))</f>
        <v>Less Profitable</v>
      </c>
      <c r="N5" s="365" t="str">
        <f t="shared" ref="N5:N36" si="2">K5&amp; " - " &amp; M5</f>
        <v>Run out of Stock - Less Profitable</v>
      </c>
      <c r="O5" s="366" t="str">
        <f t="shared" ref="O5:O36" si="3">IF(AND(K5="Non Moving",I5="Min 3 Months"),"Buying Price",IF(AND(K5="Non Moving",I5="2 Months")," Discount",IF(AND(K5="Non Moving",I5="1 Months"),"Transfer","-")))</f>
        <v>-</v>
      </c>
      <c r="P5" s="367" t="str">
        <f t="shared" ref="P5:P36" si="4">IF(N5="Run out of stock - Most Profitable","No Stock - Reorder",IF(N5="Fast Moving - Most Profitable","Profitable - Reorder",IF(N5="Run out of stock - Less Profitable","Stop Ordering", " - ")))</f>
        <v>Stop Ordering</v>
      </c>
      <c r="Q5" s="408"/>
      <c r="R5" s="410"/>
      <c r="S5" s="410"/>
      <c r="T5" s="410"/>
      <c r="U5" s="410"/>
      <c r="V5" s="410">
        <v>0</v>
      </c>
      <c r="W5" s="410">
        <v>0</v>
      </c>
    </row>
    <row r="6" spans="1:23" ht="15.75" thickBot="1" x14ac:dyDescent="0.3">
      <c r="A6" s="404">
        <v>317278</v>
      </c>
      <c r="B6" s="405" t="s">
        <v>548</v>
      </c>
      <c r="C6" s="406" t="s">
        <v>316</v>
      </c>
      <c r="D6" s="407">
        <v>23.16</v>
      </c>
      <c r="E6" s="407">
        <v>44.5</v>
      </c>
      <c r="F6" s="407">
        <v>89</v>
      </c>
      <c r="G6" s="408"/>
      <c r="H6" s="362">
        <v>6</v>
      </c>
      <c r="I6" s="409" t="s">
        <v>627</v>
      </c>
      <c r="J6" s="364">
        <f t="shared" ref="J6:J69" si="5">IF(H6=0,"No Stock",SUM(T6:V6)/3)</f>
        <v>0</v>
      </c>
      <c r="K6" s="365" t="str">
        <f t="shared" si="0"/>
        <v>Non Moving</v>
      </c>
      <c r="L6" s="364">
        <f t="shared" ref="L6:L69" si="6">(AVERAGE(T6:V6))*(E6-D6)</f>
        <v>0</v>
      </c>
      <c r="M6" s="366" t="str">
        <f t="shared" si="1"/>
        <v>Less Profitable</v>
      </c>
      <c r="N6" s="365" t="str">
        <f t="shared" si="2"/>
        <v>Non Moving - Less Profitable</v>
      </c>
      <c r="O6" s="366" t="str">
        <f t="shared" si="3"/>
        <v>Transfer</v>
      </c>
      <c r="P6" s="367" t="str">
        <f t="shared" si="4"/>
        <v xml:space="preserve"> - </v>
      </c>
      <c r="Q6" s="408"/>
      <c r="R6" s="411"/>
      <c r="S6" s="411"/>
      <c r="T6" s="411"/>
      <c r="U6" s="411"/>
      <c r="V6" s="411">
        <v>0</v>
      </c>
      <c r="W6" s="411">
        <v>2</v>
      </c>
    </row>
    <row r="7" spans="1:23" ht="15.75" thickBot="1" x14ac:dyDescent="0.3">
      <c r="A7" s="404">
        <v>317280</v>
      </c>
      <c r="B7" s="405" t="s">
        <v>549</v>
      </c>
      <c r="C7" s="406" t="s">
        <v>317</v>
      </c>
      <c r="D7" s="407">
        <v>23.16</v>
      </c>
      <c r="E7" s="407">
        <v>44.5</v>
      </c>
      <c r="F7" s="407">
        <v>89</v>
      </c>
      <c r="G7" s="408"/>
      <c r="H7" s="362">
        <v>8</v>
      </c>
      <c r="I7" s="409" t="s">
        <v>627</v>
      </c>
      <c r="J7" s="364">
        <f t="shared" si="5"/>
        <v>0</v>
      </c>
      <c r="K7" s="365" t="str">
        <f t="shared" si="0"/>
        <v>Non Moving</v>
      </c>
      <c r="L7" s="364">
        <f t="shared" si="6"/>
        <v>0</v>
      </c>
      <c r="M7" s="366" t="str">
        <f t="shared" si="1"/>
        <v>Less Profitable</v>
      </c>
      <c r="N7" s="365" t="str">
        <f t="shared" si="2"/>
        <v>Non Moving - Less Profitable</v>
      </c>
      <c r="O7" s="366" t="str">
        <f t="shared" si="3"/>
        <v>Transfer</v>
      </c>
      <c r="P7" s="367" t="str">
        <f t="shared" si="4"/>
        <v xml:space="preserve"> - </v>
      </c>
      <c r="Q7" s="408"/>
      <c r="R7" s="411"/>
      <c r="S7" s="411"/>
      <c r="T7" s="411"/>
      <c r="U7" s="411"/>
      <c r="V7" s="411">
        <v>0</v>
      </c>
      <c r="W7" s="411">
        <v>0</v>
      </c>
    </row>
    <row r="8" spans="1:23" ht="15.75" thickBot="1" x14ac:dyDescent="0.3">
      <c r="A8" s="404">
        <v>317296</v>
      </c>
      <c r="B8" s="405" t="s">
        <v>550</v>
      </c>
      <c r="C8" s="406" t="s">
        <v>318</v>
      </c>
      <c r="D8" s="407">
        <v>28.95</v>
      </c>
      <c r="E8" s="407">
        <v>49.5</v>
      </c>
      <c r="F8" s="407">
        <v>99</v>
      </c>
      <c r="G8" s="408"/>
      <c r="H8" s="362">
        <v>25</v>
      </c>
      <c r="I8" s="409" t="s">
        <v>627</v>
      </c>
      <c r="J8" s="364">
        <f t="shared" si="5"/>
        <v>0</v>
      </c>
      <c r="K8" s="365" t="str">
        <f t="shared" si="0"/>
        <v>Non Moving</v>
      </c>
      <c r="L8" s="364">
        <f t="shared" si="6"/>
        <v>0</v>
      </c>
      <c r="M8" s="366" t="str">
        <f t="shared" si="1"/>
        <v>Less Profitable</v>
      </c>
      <c r="N8" s="365" t="str">
        <f t="shared" si="2"/>
        <v>Non Moving - Less Profitable</v>
      </c>
      <c r="O8" s="366" t="str">
        <f t="shared" si="3"/>
        <v>Transfer</v>
      </c>
      <c r="P8" s="367" t="str">
        <f t="shared" si="4"/>
        <v xml:space="preserve"> - </v>
      </c>
      <c r="Q8" s="408"/>
      <c r="R8" s="411"/>
      <c r="S8" s="411"/>
      <c r="T8" s="411"/>
      <c r="U8" s="411"/>
      <c r="V8" s="411">
        <v>0</v>
      </c>
      <c r="W8" s="411">
        <v>1</v>
      </c>
    </row>
    <row r="9" spans="1:23" ht="15.75" thickBot="1" x14ac:dyDescent="0.3">
      <c r="A9" s="404">
        <v>317301</v>
      </c>
      <c r="B9" s="405" t="s">
        <v>551</v>
      </c>
      <c r="C9" s="406" t="s">
        <v>319</v>
      </c>
      <c r="D9" s="407">
        <v>28.950000000000003</v>
      </c>
      <c r="E9" s="407">
        <v>49.5</v>
      </c>
      <c r="F9" s="407">
        <v>99</v>
      </c>
      <c r="G9" s="408"/>
      <c r="H9" s="362">
        <v>9</v>
      </c>
      <c r="I9" s="409" t="s">
        <v>627</v>
      </c>
      <c r="J9" s="364">
        <f t="shared" si="5"/>
        <v>0.33333333333333331</v>
      </c>
      <c r="K9" s="365" t="str">
        <f t="shared" si="0"/>
        <v>Slow Moving</v>
      </c>
      <c r="L9" s="364">
        <f t="shared" si="6"/>
        <v>20.549999999999997</v>
      </c>
      <c r="M9" s="366" t="str">
        <f t="shared" si="1"/>
        <v>Profitable</v>
      </c>
      <c r="N9" s="365" t="str">
        <f t="shared" si="2"/>
        <v>Slow Moving - Profitable</v>
      </c>
      <c r="O9" s="366" t="str">
        <f t="shared" si="3"/>
        <v>-</v>
      </c>
      <c r="P9" s="367" t="str">
        <f t="shared" si="4"/>
        <v xml:space="preserve"> - </v>
      </c>
      <c r="Q9" s="408"/>
      <c r="R9" s="411"/>
      <c r="S9" s="411"/>
      <c r="T9" s="411"/>
      <c r="U9" s="411"/>
      <c r="V9" s="411">
        <v>1</v>
      </c>
      <c r="W9" s="411">
        <v>0</v>
      </c>
    </row>
    <row r="10" spans="1:23" ht="15.75" thickBot="1" x14ac:dyDescent="0.3">
      <c r="A10" s="404">
        <v>317311</v>
      </c>
      <c r="B10" s="405" t="s">
        <v>552</v>
      </c>
      <c r="C10" s="406" t="s">
        <v>320</v>
      </c>
      <c r="D10" s="407">
        <v>22.39</v>
      </c>
      <c r="E10" s="407">
        <v>34.5</v>
      </c>
      <c r="F10" s="407">
        <v>69</v>
      </c>
      <c r="G10" s="408"/>
      <c r="H10" s="362">
        <v>20</v>
      </c>
      <c r="I10" s="409" t="s">
        <v>627</v>
      </c>
      <c r="J10" s="364">
        <f t="shared" si="5"/>
        <v>0</v>
      </c>
      <c r="K10" s="365" t="str">
        <f t="shared" si="0"/>
        <v>Non Moving</v>
      </c>
      <c r="L10" s="364">
        <f t="shared" si="6"/>
        <v>0</v>
      </c>
      <c r="M10" s="366" t="str">
        <f t="shared" si="1"/>
        <v>Less Profitable</v>
      </c>
      <c r="N10" s="365" t="str">
        <f t="shared" si="2"/>
        <v>Non Moving - Less Profitable</v>
      </c>
      <c r="O10" s="366" t="str">
        <f t="shared" si="3"/>
        <v>Transfer</v>
      </c>
      <c r="P10" s="367" t="str">
        <f t="shared" si="4"/>
        <v xml:space="preserve"> - </v>
      </c>
      <c r="Q10" s="408"/>
      <c r="R10" s="411"/>
      <c r="S10" s="411"/>
      <c r="T10" s="411"/>
      <c r="U10" s="411"/>
      <c r="V10" s="411">
        <v>0</v>
      </c>
      <c r="W10" s="411">
        <v>0</v>
      </c>
    </row>
    <row r="11" spans="1:23" ht="15.75" thickBot="1" x14ac:dyDescent="0.3">
      <c r="A11" s="404">
        <v>317312</v>
      </c>
      <c r="B11" s="405" t="s">
        <v>553</v>
      </c>
      <c r="C11" s="406" t="s">
        <v>321</v>
      </c>
      <c r="D11" s="407">
        <v>22.39</v>
      </c>
      <c r="E11" s="407">
        <v>34.5</v>
      </c>
      <c r="F11" s="407">
        <v>69</v>
      </c>
      <c r="G11" s="408"/>
      <c r="H11" s="362">
        <v>1</v>
      </c>
      <c r="I11" s="409" t="s">
        <v>627</v>
      </c>
      <c r="J11" s="364">
        <f t="shared" si="5"/>
        <v>0</v>
      </c>
      <c r="K11" s="365" t="str">
        <f t="shared" si="0"/>
        <v>Non Moving</v>
      </c>
      <c r="L11" s="364">
        <f t="shared" si="6"/>
        <v>0</v>
      </c>
      <c r="M11" s="366" t="str">
        <f t="shared" si="1"/>
        <v>Less Profitable</v>
      </c>
      <c r="N11" s="365" t="str">
        <f t="shared" si="2"/>
        <v>Non Moving - Less Profitable</v>
      </c>
      <c r="O11" s="366" t="str">
        <f t="shared" si="3"/>
        <v>Transfer</v>
      </c>
      <c r="P11" s="367" t="str">
        <f t="shared" si="4"/>
        <v xml:space="preserve"> - </v>
      </c>
      <c r="Q11" s="408"/>
      <c r="R11" s="411"/>
      <c r="S11" s="411"/>
      <c r="T11" s="411"/>
      <c r="U11" s="411"/>
      <c r="V11" s="411">
        <v>0</v>
      </c>
      <c r="W11" s="411">
        <v>1</v>
      </c>
    </row>
    <row r="12" spans="1:23" ht="15.75" thickBot="1" x14ac:dyDescent="0.3">
      <c r="A12" s="404">
        <v>317316</v>
      </c>
      <c r="B12" s="405" t="s">
        <v>554</v>
      </c>
      <c r="C12" s="406" t="s">
        <v>322</v>
      </c>
      <c r="D12" s="407">
        <v>22.39</v>
      </c>
      <c r="E12" s="407">
        <v>34.5</v>
      </c>
      <c r="F12" s="407">
        <v>69</v>
      </c>
      <c r="G12" s="408"/>
      <c r="H12" s="362">
        <v>5</v>
      </c>
      <c r="I12" s="409" t="s">
        <v>627</v>
      </c>
      <c r="J12" s="364">
        <f t="shared" si="5"/>
        <v>0.33333333333333331</v>
      </c>
      <c r="K12" s="365" t="str">
        <f t="shared" si="0"/>
        <v>Slow Moving</v>
      </c>
      <c r="L12" s="364">
        <f t="shared" si="6"/>
        <v>12.11</v>
      </c>
      <c r="M12" s="366" t="str">
        <f t="shared" si="1"/>
        <v>Profitable</v>
      </c>
      <c r="N12" s="365" t="str">
        <f t="shared" si="2"/>
        <v>Slow Moving - Profitable</v>
      </c>
      <c r="O12" s="366" t="str">
        <f t="shared" si="3"/>
        <v>-</v>
      </c>
      <c r="P12" s="367" t="str">
        <f t="shared" si="4"/>
        <v xml:space="preserve"> - </v>
      </c>
      <c r="Q12" s="408"/>
      <c r="R12" s="411"/>
      <c r="S12" s="411"/>
      <c r="T12" s="411"/>
      <c r="U12" s="411"/>
      <c r="V12" s="411">
        <v>1</v>
      </c>
      <c r="W12" s="411">
        <v>1</v>
      </c>
    </row>
    <row r="13" spans="1:23" ht="15.75" thickBot="1" x14ac:dyDescent="0.3">
      <c r="A13" s="404">
        <v>317320</v>
      </c>
      <c r="B13" s="405" t="s">
        <v>555</v>
      </c>
      <c r="C13" s="406" t="s">
        <v>323</v>
      </c>
      <c r="D13" s="407">
        <v>21.229999999999997</v>
      </c>
      <c r="E13" s="407">
        <v>34.5</v>
      </c>
      <c r="F13" s="407">
        <v>69</v>
      </c>
      <c r="G13" s="408"/>
      <c r="H13" s="362">
        <v>16</v>
      </c>
      <c r="I13" s="409" t="s">
        <v>627</v>
      </c>
      <c r="J13" s="364">
        <f t="shared" si="5"/>
        <v>0.33333333333333331</v>
      </c>
      <c r="K13" s="365" t="str">
        <f t="shared" si="0"/>
        <v>Slow Moving</v>
      </c>
      <c r="L13" s="364">
        <f t="shared" si="6"/>
        <v>13.270000000000003</v>
      </c>
      <c r="M13" s="366" t="str">
        <f t="shared" si="1"/>
        <v>Profitable</v>
      </c>
      <c r="N13" s="365" t="str">
        <f t="shared" si="2"/>
        <v>Slow Moving - Profitable</v>
      </c>
      <c r="O13" s="366" t="str">
        <f t="shared" si="3"/>
        <v>-</v>
      </c>
      <c r="P13" s="367" t="str">
        <f t="shared" si="4"/>
        <v xml:space="preserve"> - </v>
      </c>
      <c r="Q13" s="408"/>
      <c r="R13" s="411"/>
      <c r="S13" s="411"/>
      <c r="T13" s="411"/>
      <c r="U13" s="411"/>
      <c r="V13" s="411">
        <v>1</v>
      </c>
      <c r="W13" s="411">
        <v>3</v>
      </c>
    </row>
    <row r="14" spans="1:23" ht="15.75" thickBot="1" x14ac:dyDescent="0.3">
      <c r="A14" s="404">
        <v>317324</v>
      </c>
      <c r="B14" s="405" t="s">
        <v>556</v>
      </c>
      <c r="C14" s="406" t="s">
        <v>324</v>
      </c>
      <c r="D14" s="407">
        <v>21.229999999999997</v>
      </c>
      <c r="E14" s="407">
        <v>34.5</v>
      </c>
      <c r="F14" s="407">
        <v>69</v>
      </c>
      <c r="G14" s="408"/>
      <c r="H14" s="362">
        <v>0</v>
      </c>
      <c r="I14" s="409" t="s">
        <v>627</v>
      </c>
      <c r="J14" s="364" t="str">
        <f t="shared" si="5"/>
        <v>No Stock</v>
      </c>
      <c r="K14" s="365" t="str">
        <f t="shared" si="0"/>
        <v>Run out of Stock</v>
      </c>
      <c r="L14" s="364">
        <f t="shared" si="6"/>
        <v>0</v>
      </c>
      <c r="M14" s="366" t="str">
        <f t="shared" si="1"/>
        <v>Less Profitable</v>
      </c>
      <c r="N14" s="365" t="str">
        <f t="shared" si="2"/>
        <v>Run out of Stock - Less Profitable</v>
      </c>
      <c r="O14" s="366" t="str">
        <f t="shared" si="3"/>
        <v>-</v>
      </c>
      <c r="P14" s="367" t="str">
        <f t="shared" si="4"/>
        <v>Stop Ordering</v>
      </c>
      <c r="Q14" s="408"/>
      <c r="R14" s="411"/>
      <c r="S14" s="411"/>
      <c r="T14" s="411"/>
      <c r="U14" s="411"/>
      <c r="V14" s="411">
        <v>0</v>
      </c>
      <c r="W14" s="411">
        <v>0</v>
      </c>
    </row>
    <row r="15" spans="1:23" ht="15.75" thickBot="1" x14ac:dyDescent="0.3">
      <c r="A15" s="404">
        <v>317327</v>
      </c>
      <c r="B15" s="405" t="s">
        <v>557</v>
      </c>
      <c r="C15" s="406" t="s">
        <v>325</v>
      </c>
      <c r="D15" s="407">
        <v>21.229999999999997</v>
      </c>
      <c r="E15" s="407">
        <v>34.5</v>
      </c>
      <c r="F15" s="407">
        <v>69</v>
      </c>
      <c r="G15" s="408"/>
      <c r="H15" s="362">
        <v>12</v>
      </c>
      <c r="I15" s="409" t="s">
        <v>627</v>
      </c>
      <c r="J15" s="364">
        <f t="shared" si="5"/>
        <v>0.33333333333333331</v>
      </c>
      <c r="K15" s="365" t="str">
        <f t="shared" si="0"/>
        <v>Slow Moving</v>
      </c>
      <c r="L15" s="364">
        <f t="shared" si="6"/>
        <v>13.270000000000003</v>
      </c>
      <c r="M15" s="366" t="str">
        <f t="shared" si="1"/>
        <v>Profitable</v>
      </c>
      <c r="N15" s="365" t="str">
        <f t="shared" si="2"/>
        <v>Slow Moving - Profitable</v>
      </c>
      <c r="O15" s="366" t="str">
        <f t="shared" si="3"/>
        <v>-</v>
      </c>
      <c r="P15" s="367" t="str">
        <f t="shared" si="4"/>
        <v xml:space="preserve"> - </v>
      </c>
      <c r="Q15" s="408"/>
      <c r="R15" s="411"/>
      <c r="S15" s="411"/>
      <c r="T15" s="411"/>
      <c r="U15" s="411"/>
      <c r="V15" s="411">
        <v>1</v>
      </c>
      <c r="W15" s="411">
        <v>4</v>
      </c>
    </row>
    <row r="16" spans="1:23" ht="15.75" thickBot="1" x14ac:dyDescent="0.3">
      <c r="A16" s="404">
        <v>317333</v>
      </c>
      <c r="B16" s="405" t="s">
        <v>558</v>
      </c>
      <c r="C16" s="406" t="s">
        <v>326</v>
      </c>
      <c r="D16" s="407">
        <v>22.39</v>
      </c>
      <c r="E16" s="407">
        <v>34.5</v>
      </c>
      <c r="F16" s="407">
        <v>69</v>
      </c>
      <c r="G16" s="408"/>
      <c r="H16" s="362">
        <v>5</v>
      </c>
      <c r="I16" s="409" t="s">
        <v>627</v>
      </c>
      <c r="J16" s="364">
        <f t="shared" si="5"/>
        <v>0</v>
      </c>
      <c r="K16" s="365" t="str">
        <f t="shared" si="0"/>
        <v>Non Moving</v>
      </c>
      <c r="L16" s="364">
        <f t="shared" si="6"/>
        <v>0</v>
      </c>
      <c r="M16" s="366" t="str">
        <f t="shared" si="1"/>
        <v>Less Profitable</v>
      </c>
      <c r="N16" s="365" t="str">
        <f t="shared" si="2"/>
        <v>Non Moving - Less Profitable</v>
      </c>
      <c r="O16" s="366" t="str">
        <f t="shared" si="3"/>
        <v>Transfer</v>
      </c>
      <c r="P16" s="367" t="str">
        <f t="shared" si="4"/>
        <v xml:space="preserve"> - </v>
      </c>
      <c r="Q16" s="408"/>
      <c r="R16" s="411"/>
      <c r="S16" s="411"/>
      <c r="T16" s="411"/>
      <c r="U16" s="411"/>
      <c r="V16" s="411">
        <v>0</v>
      </c>
      <c r="W16" s="411">
        <v>0</v>
      </c>
    </row>
    <row r="17" spans="1:23" ht="15.75" thickBot="1" x14ac:dyDescent="0.3">
      <c r="A17" s="404">
        <v>317335</v>
      </c>
      <c r="B17" s="405" t="s">
        <v>559</v>
      </c>
      <c r="C17" s="406" t="s">
        <v>327</v>
      </c>
      <c r="D17" s="407">
        <v>22.39</v>
      </c>
      <c r="E17" s="407">
        <v>34.5</v>
      </c>
      <c r="F17" s="407">
        <v>69</v>
      </c>
      <c r="G17" s="408"/>
      <c r="H17" s="362">
        <v>18</v>
      </c>
      <c r="I17" s="409" t="s">
        <v>627</v>
      </c>
      <c r="J17" s="364">
        <f t="shared" si="5"/>
        <v>0</v>
      </c>
      <c r="K17" s="365" t="str">
        <f t="shared" si="0"/>
        <v>Non Moving</v>
      </c>
      <c r="L17" s="364">
        <f t="shared" si="6"/>
        <v>0</v>
      </c>
      <c r="M17" s="366" t="str">
        <f t="shared" si="1"/>
        <v>Less Profitable</v>
      </c>
      <c r="N17" s="365" t="str">
        <f t="shared" si="2"/>
        <v>Non Moving - Less Profitable</v>
      </c>
      <c r="O17" s="366" t="str">
        <f t="shared" si="3"/>
        <v>Transfer</v>
      </c>
      <c r="P17" s="367" t="str">
        <f t="shared" si="4"/>
        <v xml:space="preserve"> - </v>
      </c>
      <c r="Q17" s="408"/>
      <c r="R17" s="411"/>
      <c r="S17" s="411"/>
      <c r="T17" s="411"/>
      <c r="U17" s="411"/>
      <c r="V17" s="411">
        <v>0</v>
      </c>
      <c r="W17" s="411">
        <v>0</v>
      </c>
    </row>
    <row r="18" spans="1:23" ht="15.75" thickBot="1" x14ac:dyDescent="0.3">
      <c r="A18" s="404">
        <v>317336</v>
      </c>
      <c r="B18" s="405" t="s">
        <v>560</v>
      </c>
      <c r="C18" s="406" t="s">
        <v>328</v>
      </c>
      <c r="D18" s="407">
        <v>22.39</v>
      </c>
      <c r="E18" s="407">
        <v>34.5</v>
      </c>
      <c r="F18" s="407">
        <v>69</v>
      </c>
      <c r="G18" s="408"/>
      <c r="H18" s="362">
        <v>7</v>
      </c>
      <c r="I18" s="409" t="s">
        <v>627</v>
      </c>
      <c r="J18" s="364">
        <f t="shared" si="5"/>
        <v>0</v>
      </c>
      <c r="K18" s="365" t="str">
        <f t="shared" si="0"/>
        <v>Non Moving</v>
      </c>
      <c r="L18" s="364">
        <f t="shared" si="6"/>
        <v>0</v>
      </c>
      <c r="M18" s="366" t="str">
        <f t="shared" si="1"/>
        <v>Less Profitable</v>
      </c>
      <c r="N18" s="365" t="str">
        <f t="shared" si="2"/>
        <v>Non Moving - Less Profitable</v>
      </c>
      <c r="O18" s="366" t="str">
        <f t="shared" si="3"/>
        <v>Transfer</v>
      </c>
      <c r="P18" s="367" t="str">
        <f t="shared" si="4"/>
        <v xml:space="preserve"> - </v>
      </c>
      <c r="Q18" s="408"/>
      <c r="R18" s="411"/>
      <c r="S18" s="411"/>
      <c r="T18" s="411"/>
      <c r="U18" s="411"/>
      <c r="V18" s="411">
        <v>0</v>
      </c>
      <c r="W18" s="411">
        <v>1</v>
      </c>
    </row>
    <row r="19" spans="1:23" ht="15.75" thickBot="1" x14ac:dyDescent="0.3">
      <c r="A19" s="404">
        <v>317339</v>
      </c>
      <c r="B19" s="405" t="s">
        <v>561</v>
      </c>
      <c r="C19" s="406" t="s">
        <v>329</v>
      </c>
      <c r="D19" s="407">
        <v>22.39</v>
      </c>
      <c r="E19" s="407">
        <v>34.5</v>
      </c>
      <c r="F19" s="407">
        <v>69</v>
      </c>
      <c r="G19" s="408"/>
      <c r="H19" s="362">
        <v>10</v>
      </c>
      <c r="I19" s="409" t="s">
        <v>627</v>
      </c>
      <c r="J19" s="364">
        <f t="shared" si="5"/>
        <v>0</v>
      </c>
      <c r="K19" s="365" t="str">
        <f t="shared" si="0"/>
        <v>Non Moving</v>
      </c>
      <c r="L19" s="364">
        <f t="shared" si="6"/>
        <v>0</v>
      </c>
      <c r="M19" s="366" t="str">
        <f t="shared" si="1"/>
        <v>Less Profitable</v>
      </c>
      <c r="N19" s="365" t="str">
        <f t="shared" si="2"/>
        <v>Non Moving - Less Profitable</v>
      </c>
      <c r="O19" s="366" t="str">
        <f t="shared" si="3"/>
        <v>Transfer</v>
      </c>
      <c r="P19" s="367" t="str">
        <f t="shared" si="4"/>
        <v xml:space="preserve"> - </v>
      </c>
      <c r="Q19" s="408"/>
      <c r="R19" s="411"/>
      <c r="S19" s="411"/>
      <c r="T19" s="411"/>
      <c r="U19" s="411"/>
      <c r="V19" s="411">
        <v>0</v>
      </c>
      <c r="W19" s="411">
        <v>3</v>
      </c>
    </row>
    <row r="20" spans="1:23" ht="15.75" thickBot="1" x14ac:dyDescent="0.3">
      <c r="A20" s="404">
        <v>317343</v>
      </c>
      <c r="B20" s="405" t="s">
        <v>562</v>
      </c>
      <c r="C20" s="406" t="s">
        <v>330</v>
      </c>
      <c r="D20" s="407">
        <v>22.39</v>
      </c>
      <c r="E20" s="407">
        <v>34.5</v>
      </c>
      <c r="F20" s="407">
        <v>69</v>
      </c>
      <c r="G20" s="408"/>
      <c r="H20" s="362">
        <v>25</v>
      </c>
      <c r="I20" s="409" t="s">
        <v>627</v>
      </c>
      <c r="J20" s="364">
        <f t="shared" si="5"/>
        <v>0</v>
      </c>
      <c r="K20" s="365" t="str">
        <f t="shared" si="0"/>
        <v>Non Moving</v>
      </c>
      <c r="L20" s="364">
        <f t="shared" si="6"/>
        <v>0</v>
      </c>
      <c r="M20" s="366" t="str">
        <f t="shared" si="1"/>
        <v>Less Profitable</v>
      </c>
      <c r="N20" s="365" t="str">
        <f t="shared" si="2"/>
        <v>Non Moving - Less Profitable</v>
      </c>
      <c r="O20" s="366" t="str">
        <f t="shared" si="3"/>
        <v>Transfer</v>
      </c>
      <c r="P20" s="367" t="str">
        <f t="shared" si="4"/>
        <v xml:space="preserve"> - </v>
      </c>
      <c r="Q20" s="408"/>
      <c r="R20" s="411"/>
      <c r="S20" s="411"/>
      <c r="T20" s="411"/>
      <c r="U20" s="411"/>
      <c r="V20" s="411">
        <v>0</v>
      </c>
      <c r="W20" s="411">
        <v>1</v>
      </c>
    </row>
    <row r="21" spans="1:23" ht="15.75" thickBot="1" x14ac:dyDescent="0.3">
      <c r="A21" s="404">
        <v>317345</v>
      </c>
      <c r="B21" s="405" t="s">
        <v>563</v>
      </c>
      <c r="C21" s="406" t="s">
        <v>331</v>
      </c>
      <c r="D21" s="407">
        <v>22.39</v>
      </c>
      <c r="E21" s="407">
        <v>34.5</v>
      </c>
      <c r="F21" s="407">
        <v>69</v>
      </c>
      <c r="G21" s="408"/>
      <c r="H21" s="362">
        <v>19</v>
      </c>
      <c r="I21" s="409" t="s">
        <v>627</v>
      </c>
      <c r="J21" s="364">
        <f t="shared" si="5"/>
        <v>0.33333333333333331</v>
      </c>
      <c r="K21" s="365" t="str">
        <f t="shared" si="0"/>
        <v>Slow Moving</v>
      </c>
      <c r="L21" s="364">
        <f t="shared" si="6"/>
        <v>12.11</v>
      </c>
      <c r="M21" s="366" t="str">
        <f t="shared" si="1"/>
        <v>Profitable</v>
      </c>
      <c r="N21" s="365" t="str">
        <f t="shared" si="2"/>
        <v>Slow Moving - Profitable</v>
      </c>
      <c r="O21" s="366" t="str">
        <f t="shared" si="3"/>
        <v>-</v>
      </c>
      <c r="P21" s="367" t="str">
        <f t="shared" si="4"/>
        <v xml:space="preserve"> - </v>
      </c>
      <c r="Q21" s="408"/>
      <c r="R21" s="411"/>
      <c r="S21" s="411"/>
      <c r="T21" s="411"/>
      <c r="U21" s="411"/>
      <c r="V21" s="411">
        <v>1</v>
      </c>
      <c r="W21" s="411">
        <v>1</v>
      </c>
    </row>
    <row r="22" spans="1:23" ht="15.75" thickBot="1" x14ac:dyDescent="0.3">
      <c r="A22" s="404">
        <v>663479</v>
      </c>
      <c r="B22" s="405" t="s">
        <v>564</v>
      </c>
      <c r="C22" s="406" t="s">
        <v>332</v>
      </c>
      <c r="D22" s="407">
        <v>102.13</v>
      </c>
      <c r="E22" s="407">
        <v>155</v>
      </c>
      <c r="F22" s="407">
        <v>309</v>
      </c>
      <c r="G22" s="408"/>
      <c r="H22" s="362">
        <v>0</v>
      </c>
      <c r="I22" s="409" t="s">
        <v>627</v>
      </c>
      <c r="J22" s="364" t="str">
        <f t="shared" si="5"/>
        <v>No Stock</v>
      </c>
      <c r="K22" s="365" t="str">
        <f t="shared" si="0"/>
        <v>Run out of Stock</v>
      </c>
      <c r="L22" s="364">
        <f t="shared" si="6"/>
        <v>0</v>
      </c>
      <c r="M22" s="366" t="str">
        <f t="shared" si="1"/>
        <v>Less Profitable</v>
      </c>
      <c r="N22" s="365" t="str">
        <f t="shared" si="2"/>
        <v>Run out of Stock - Less Profitable</v>
      </c>
      <c r="O22" s="366" t="str">
        <f t="shared" si="3"/>
        <v>-</v>
      </c>
      <c r="P22" s="367" t="str">
        <f t="shared" si="4"/>
        <v>Stop Ordering</v>
      </c>
      <c r="Q22" s="408"/>
      <c r="R22" s="411"/>
      <c r="S22" s="411"/>
      <c r="T22" s="411"/>
      <c r="U22" s="411"/>
      <c r="V22" s="411">
        <v>0</v>
      </c>
      <c r="W22" s="411">
        <v>0</v>
      </c>
    </row>
    <row r="23" spans="1:23" ht="15.75" thickBot="1" x14ac:dyDescent="0.3">
      <c r="A23" s="404">
        <v>663480</v>
      </c>
      <c r="B23" s="405" t="s">
        <v>565</v>
      </c>
      <c r="C23" s="406" t="s">
        <v>333</v>
      </c>
      <c r="D23" s="407">
        <v>18.130000000000013</v>
      </c>
      <c r="E23" s="407">
        <v>54.5</v>
      </c>
      <c r="F23" s="407">
        <v>109</v>
      </c>
      <c r="G23" s="408"/>
      <c r="H23" s="362">
        <v>0</v>
      </c>
      <c r="I23" s="409" t="s">
        <v>627</v>
      </c>
      <c r="J23" s="364" t="str">
        <f t="shared" si="5"/>
        <v>No Stock</v>
      </c>
      <c r="K23" s="365" t="str">
        <f t="shared" si="0"/>
        <v>Run out of Stock</v>
      </c>
      <c r="L23" s="364">
        <f t="shared" si="6"/>
        <v>0</v>
      </c>
      <c r="M23" s="366" t="str">
        <f t="shared" si="1"/>
        <v>Less Profitable</v>
      </c>
      <c r="N23" s="365" t="str">
        <f t="shared" si="2"/>
        <v>Run out of Stock - Less Profitable</v>
      </c>
      <c r="O23" s="366" t="str">
        <f t="shared" si="3"/>
        <v>-</v>
      </c>
      <c r="P23" s="367" t="str">
        <f t="shared" si="4"/>
        <v>Stop Ordering</v>
      </c>
      <c r="Q23" s="408"/>
      <c r="R23" s="411"/>
      <c r="S23" s="411"/>
      <c r="T23" s="411"/>
      <c r="U23" s="411"/>
      <c r="V23" s="411">
        <v>0</v>
      </c>
      <c r="W23" s="411">
        <v>0</v>
      </c>
    </row>
    <row r="24" spans="1:23" ht="15.75" thickBot="1" x14ac:dyDescent="0.3">
      <c r="A24" s="404">
        <v>663481</v>
      </c>
      <c r="B24" s="405" t="s">
        <v>566</v>
      </c>
      <c r="C24" s="406" t="s">
        <v>334</v>
      </c>
      <c r="D24" s="407">
        <v>18.13</v>
      </c>
      <c r="E24" s="407">
        <v>54.5</v>
      </c>
      <c r="F24" s="407">
        <v>109</v>
      </c>
      <c r="G24" s="408"/>
      <c r="H24" s="362">
        <v>0</v>
      </c>
      <c r="I24" s="409" t="s">
        <v>627</v>
      </c>
      <c r="J24" s="364" t="str">
        <f t="shared" si="5"/>
        <v>No Stock</v>
      </c>
      <c r="K24" s="365" t="str">
        <f t="shared" si="0"/>
        <v>Run out of Stock</v>
      </c>
      <c r="L24" s="364">
        <f t="shared" si="6"/>
        <v>0</v>
      </c>
      <c r="M24" s="366" t="str">
        <f t="shared" si="1"/>
        <v>Less Profitable</v>
      </c>
      <c r="N24" s="365" t="str">
        <f t="shared" si="2"/>
        <v>Run out of Stock - Less Profitable</v>
      </c>
      <c r="O24" s="366" t="str">
        <f t="shared" si="3"/>
        <v>-</v>
      </c>
      <c r="P24" s="367" t="str">
        <f t="shared" si="4"/>
        <v>Stop Ordering</v>
      </c>
      <c r="Q24" s="408"/>
      <c r="R24" s="411"/>
      <c r="S24" s="411"/>
      <c r="T24" s="411"/>
      <c r="U24" s="411"/>
      <c r="V24" s="411">
        <v>0</v>
      </c>
      <c r="W24" s="411">
        <v>0</v>
      </c>
    </row>
    <row r="25" spans="1:23" ht="15.75" thickBot="1" x14ac:dyDescent="0.3">
      <c r="A25" s="404">
        <v>663501</v>
      </c>
      <c r="B25" s="405" t="s">
        <v>567</v>
      </c>
      <c r="C25" s="406" t="s">
        <v>335</v>
      </c>
      <c r="D25" s="407">
        <v>66.22</v>
      </c>
      <c r="E25" s="407">
        <v>119.5</v>
      </c>
      <c r="F25" s="407">
        <v>239</v>
      </c>
      <c r="G25" s="408"/>
      <c r="H25" s="362">
        <v>0</v>
      </c>
      <c r="I25" s="409" t="s">
        <v>627</v>
      </c>
      <c r="J25" s="364" t="str">
        <f t="shared" si="5"/>
        <v>No Stock</v>
      </c>
      <c r="K25" s="365" t="str">
        <f t="shared" si="0"/>
        <v>Run out of Stock</v>
      </c>
      <c r="L25" s="364">
        <f t="shared" si="6"/>
        <v>0</v>
      </c>
      <c r="M25" s="366" t="str">
        <f t="shared" si="1"/>
        <v>Less Profitable</v>
      </c>
      <c r="N25" s="365" t="str">
        <f t="shared" si="2"/>
        <v>Run out of Stock - Less Profitable</v>
      </c>
      <c r="O25" s="366" t="str">
        <f t="shared" si="3"/>
        <v>-</v>
      </c>
      <c r="P25" s="367" t="str">
        <f t="shared" si="4"/>
        <v>Stop Ordering</v>
      </c>
      <c r="Q25" s="408"/>
      <c r="R25" s="411"/>
      <c r="S25" s="411"/>
      <c r="T25" s="411"/>
      <c r="U25" s="411"/>
      <c r="V25" s="411">
        <v>0</v>
      </c>
      <c r="W25" s="411">
        <v>0</v>
      </c>
    </row>
    <row r="26" spans="1:23" ht="15.75" thickBot="1" x14ac:dyDescent="0.3">
      <c r="A26" s="404">
        <v>665858</v>
      </c>
      <c r="B26" s="405" t="s">
        <v>568</v>
      </c>
      <c r="C26" s="406" t="s">
        <v>336</v>
      </c>
      <c r="D26" s="407">
        <v>66.220000000000013</v>
      </c>
      <c r="E26" s="407">
        <v>119.5</v>
      </c>
      <c r="F26" s="407">
        <v>239</v>
      </c>
      <c r="G26" s="408"/>
      <c r="H26" s="362">
        <v>0</v>
      </c>
      <c r="I26" s="409" t="s">
        <v>627</v>
      </c>
      <c r="J26" s="364" t="str">
        <f t="shared" si="5"/>
        <v>No Stock</v>
      </c>
      <c r="K26" s="365" t="str">
        <f t="shared" si="0"/>
        <v>Run out of Stock</v>
      </c>
      <c r="L26" s="364">
        <f t="shared" si="6"/>
        <v>0</v>
      </c>
      <c r="M26" s="366" t="str">
        <f t="shared" si="1"/>
        <v>Less Profitable</v>
      </c>
      <c r="N26" s="365" t="str">
        <f t="shared" si="2"/>
        <v>Run out of Stock - Less Profitable</v>
      </c>
      <c r="O26" s="366" t="str">
        <f t="shared" si="3"/>
        <v>-</v>
      </c>
      <c r="P26" s="367" t="str">
        <f t="shared" si="4"/>
        <v>Stop Ordering</v>
      </c>
      <c r="Q26" s="408"/>
      <c r="R26" s="411"/>
      <c r="S26" s="411"/>
      <c r="T26" s="411"/>
      <c r="U26" s="411"/>
      <c r="V26" s="411">
        <v>0</v>
      </c>
      <c r="W26" s="411">
        <v>0</v>
      </c>
    </row>
    <row r="27" spans="1:23" ht="15.75" thickBot="1" x14ac:dyDescent="0.3">
      <c r="A27" s="404">
        <v>665859</v>
      </c>
      <c r="B27" s="405" t="s">
        <v>569</v>
      </c>
      <c r="C27" s="406" t="s">
        <v>337</v>
      </c>
      <c r="D27" s="407">
        <v>30.820000000000391</v>
      </c>
      <c r="E27" s="407">
        <v>74.5</v>
      </c>
      <c r="F27" s="407">
        <v>149</v>
      </c>
      <c r="G27" s="408"/>
      <c r="H27" s="362">
        <v>0</v>
      </c>
      <c r="I27" s="409" t="s">
        <v>627</v>
      </c>
      <c r="J27" s="364" t="str">
        <f t="shared" si="5"/>
        <v>No Stock</v>
      </c>
      <c r="K27" s="365" t="str">
        <f t="shared" si="0"/>
        <v>Run out of Stock</v>
      </c>
      <c r="L27" s="364">
        <f t="shared" si="6"/>
        <v>0</v>
      </c>
      <c r="M27" s="366" t="str">
        <f t="shared" si="1"/>
        <v>Less Profitable</v>
      </c>
      <c r="N27" s="365" t="str">
        <f t="shared" si="2"/>
        <v>Run out of Stock - Less Profitable</v>
      </c>
      <c r="O27" s="366" t="str">
        <f t="shared" si="3"/>
        <v>-</v>
      </c>
      <c r="P27" s="367" t="str">
        <f t="shared" si="4"/>
        <v>Stop Ordering</v>
      </c>
      <c r="Q27" s="408"/>
      <c r="R27" s="411"/>
      <c r="S27" s="411"/>
      <c r="T27" s="411"/>
      <c r="U27" s="411"/>
      <c r="V27" s="411">
        <v>0</v>
      </c>
      <c r="W27" s="411">
        <v>0</v>
      </c>
    </row>
    <row r="28" spans="1:23" ht="15.75" thickBot="1" x14ac:dyDescent="0.3">
      <c r="A28" s="404">
        <v>665860</v>
      </c>
      <c r="B28" s="405" t="s">
        <v>570</v>
      </c>
      <c r="C28" s="406" t="s">
        <v>338</v>
      </c>
      <c r="D28" s="407">
        <v>27.19</v>
      </c>
      <c r="E28" s="407">
        <v>74.5</v>
      </c>
      <c r="F28" s="407">
        <v>149</v>
      </c>
      <c r="G28" s="408"/>
      <c r="H28" s="362">
        <v>0</v>
      </c>
      <c r="I28" s="409" t="s">
        <v>627</v>
      </c>
      <c r="J28" s="364" t="str">
        <f t="shared" si="5"/>
        <v>No Stock</v>
      </c>
      <c r="K28" s="365" t="str">
        <f t="shared" si="0"/>
        <v>Run out of Stock</v>
      </c>
      <c r="L28" s="364">
        <f t="shared" si="6"/>
        <v>0</v>
      </c>
      <c r="M28" s="366" t="str">
        <f t="shared" si="1"/>
        <v>Less Profitable</v>
      </c>
      <c r="N28" s="365" t="str">
        <f t="shared" si="2"/>
        <v>Run out of Stock - Less Profitable</v>
      </c>
      <c r="O28" s="366" t="str">
        <f t="shared" si="3"/>
        <v>-</v>
      </c>
      <c r="P28" s="367" t="str">
        <f t="shared" si="4"/>
        <v>Stop Ordering</v>
      </c>
      <c r="Q28" s="408"/>
      <c r="R28" s="411"/>
      <c r="S28" s="411"/>
      <c r="T28" s="411"/>
      <c r="U28" s="411"/>
      <c r="V28" s="411">
        <v>0</v>
      </c>
      <c r="W28" s="411">
        <v>0</v>
      </c>
    </row>
    <row r="29" spans="1:23" ht="15.75" thickBot="1" x14ac:dyDescent="0.3">
      <c r="A29" s="404">
        <v>665862</v>
      </c>
      <c r="B29" s="405" t="s">
        <v>571</v>
      </c>
      <c r="C29" s="406" t="s">
        <v>339</v>
      </c>
      <c r="D29" s="407">
        <v>23.570000000000004</v>
      </c>
      <c r="E29" s="407">
        <v>54.5</v>
      </c>
      <c r="F29" s="407">
        <v>109</v>
      </c>
      <c r="G29" s="408"/>
      <c r="H29" s="362">
        <v>0</v>
      </c>
      <c r="I29" s="409" t="s">
        <v>627</v>
      </c>
      <c r="J29" s="364" t="str">
        <f t="shared" si="5"/>
        <v>No Stock</v>
      </c>
      <c r="K29" s="365" t="str">
        <f t="shared" si="0"/>
        <v>Run out of Stock</v>
      </c>
      <c r="L29" s="364">
        <f t="shared" si="6"/>
        <v>0</v>
      </c>
      <c r="M29" s="366" t="str">
        <f t="shared" si="1"/>
        <v>Less Profitable</v>
      </c>
      <c r="N29" s="365" t="str">
        <f t="shared" si="2"/>
        <v>Run out of Stock - Less Profitable</v>
      </c>
      <c r="O29" s="366" t="str">
        <f t="shared" si="3"/>
        <v>-</v>
      </c>
      <c r="P29" s="367" t="str">
        <f t="shared" si="4"/>
        <v>Stop Ordering</v>
      </c>
      <c r="Q29" s="408"/>
      <c r="R29" s="411"/>
      <c r="S29" s="411"/>
      <c r="T29" s="411"/>
      <c r="U29" s="411"/>
      <c r="V29" s="411">
        <v>0</v>
      </c>
      <c r="W29" s="411">
        <v>0</v>
      </c>
    </row>
    <row r="30" spans="1:23" ht="15.75" thickBot="1" x14ac:dyDescent="0.3">
      <c r="A30" s="404">
        <v>671807</v>
      </c>
      <c r="B30" s="405" t="s">
        <v>572</v>
      </c>
      <c r="C30" s="406" t="s">
        <v>340</v>
      </c>
      <c r="D30" s="407">
        <v>23.569999999999997</v>
      </c>
      <c r="E30" s="407">
        <v>54.5</v>
      </c>
      <c r="F30" s="407">
        <v>109</v>
      </c>
      <c r="G30" s="408"/>
      <c r="H30" s="362">
        <v>0</v>
      </c>
      <c r="I30" s="409" t="s">
        <v>627</v>
      </c>
      <c r="J30" s="364" t="str">
        <f t="shared" si="5"/>
        <v>No Stock</v>
      </c>
      <c r="K30" s="365" t="str">
        <f t="shared" si="0"/>
        <v>Run out of Stock</v>
      </c>
      <c r="L30" s="364">
        <f t="shared" si="6"/>
        <v>0</v>
      </c>
      <c r="M30" s="366" t="str">
        <f t="shared" si="1"/>
        <v>Less Profitable</v>
      </c>
      <c r="N30" s="365" t="str">
        <f t="shared" si="2"/>
        <v>Run out of Stock - Less Profitable</v>
      </c>
      <c r="O30" s="366" t="str">
        <f t="shared" si="3"/>
        <v>-</v>
      </c>
      <c r="P30" s="367" t="str">
        <f t="shared" si="4"/>
        <v>Stop Ordering</v>
      </c>
      <c r="Q30" s="408"/>
      <c r="R30" s="411"/>
      <c r="S30" s="411"/>
      <c r="T30" s="411"/>
      <c r="U30" s="411"/>
      <c r="V30" s="411">
        <v>0</v>
      </c>
      <c r="W30" s="411">
        <v>0</v>
      </c>
    </row>
    <row r="31" spans="1:23" ht="15.75" thickBot="1" x14ac:dyDescent="0.3">
      <c r="A31" s="404">
        <v>671812</v>
      </c>
      <c r="B31" s="405" t="s">
        <v>573</v>
      </c>
      <c r="C31" s="406" t="s">
        <v>341</v>
      </c>
      <c r="D31" s="407">
        <v>88.91</v>
      </c>
      <c r="E31" s="407">
        <v>149.5</v>
      </c>
      <c r="F31" s="407">
        <v>299</v>
      </c>
      <c r="G31" s="408"/>
      <c r="H31" s="362">
        <v>0</v>
      </c>
      <c r="I31" s="409" t="s">
        <v>627</v>
      </c>
      <c r="J31" s="364" t="str">
        <f t="shared" si="5"/>
        <v>No Stock</v>
      </c>
      <c r="K31" s="365" t="str">
        <f t="shared" si="0"/>
        <v>Run out of Stock</v>
      </c>
      <c r="L31" s="364">
        <f t="shared" si="6"/>
        <v>0</v>
      </c>
      <c r="M31" s="366" t="str">
        <f t="shared" si="1"/>
        <v>Less Profitable</v>
      </c>
      <c r="N31" s="365" t="str">
        <f t="shared" si="2"/>
        <v>Run out of Stock - Less Profitable</v>
      </c>
      <c r="O31" s="366" t="str">
        <f t="shared" si="3"/>
        <v>-</v>
      </c>
      <c r="P31" s="367" t="str">
        <f t="shared" si="4"/>
        <v>Stop Ordering</v>
      </c>
      <c r="Q31" s="408"/>
      <c r="R31" s="411"/>
      <c r="S31" s="411"/>
      <c r="T31" s="411"/>
      <c r="U31" s="411"/>
      <c r="V31" s="411">
        <v>0</v>
      </c>
      <c r="W31" s="411">
        <v>0</v>
      </c>
    </row>
    <row r="32" spans="1:23" ht="15.75" thickBot="1" x14ac:dyDescent="0.3">
      <c r="A32" s="404">
        <v>674011</v>
      </c>
      <c r="B32" s="405" t="s">
        <v>574</v>
      </c>
      <c r="C32" s="406" t="s">
        <v>342</v>
      </c>
      <c r="D32" s="407">
        <v>45.32</v>
      </c>
      <c r="E32" s="407">
        <v>79.5</v>
      </c>
      <c r="F32" s="407">
        <v>159</v>
      </c>
      <c r="G32" s="408"/>
      <c r="H32" s="362">
        <v>0</v>
      </c>
      <c r="I32" s="409" t="s">
        <v>627</v>
      </c>
      <c r="J32" s="364" t="str">
        <f t="shared" si="5"/>
        <v>No Stock</v>
      </c>
      <c r="K32" s="365" t="str">
        <f t="shared" si="0"/>
        <v>Run out of Stock</v>
      </c>
      <c r="L32" s="364">
        <f t="shared" si="6"/>
        <v>0</v>
      </c>
      <c r="M32" s="366" t="str">
        <f t="shared" si="1"/>
        <v>Less Profitable</v>
      </c>
      <c r="N32" s="365" t="str">
        <f t="shared" si="2"/>
        <v>Run out of Stock - Less Profitable</v>
      </c>
      <c r="O32" s="366" t="str">
        <f t="shared" si="3"/>
        <v>-</v>
      </c>
      <c r="P32" s="367" t="str">
        <f t="shared" si="4"/>
        <v>Stop Ordering</v>
      </c>
      <c r="Q32" s="408"/>
      <c r="R32" s="411"/>
      <c r="S32" s="411"/>
      <c r="T32" s="411"/>
      <c r="U32" s="411"/>
      <c r="V32" s="411">
        <v>0</v>
      </c>
      <c r="W32" s="411">
        <v>0</v>
      </c>
    </row>
    <row r="33" spans="1:23" ht="15.75" thickBot="1" x14ac:dyDescent="0.3">
      <c r="A33" s="404">
        <v>676636</v>
      </c>
      <c r="B33" s="405" t="s">
        <v>575</v>
      </c>
      <c r="C33" s="406" t="s">
        <v>343</v>
      </c>
      <c r="D33" s="407">
        <v>45.32</v>
      </c>
      <c r="E33" s="407">
        <v>79.5</v>
      </c>
      <c r="F33" s="407">
        <v>159</v>
      </c>
      <c r="G33" s="408"/>
      <c r="H33" s="362">
        <v>0</v>
      </c>
      <c r="I33" s="409" t="s">
        <v>627</v>
      </c>
      <c r="J33" s="364" t="str">
        <f t="shared" si="5"/>
        <v>No Stock</v>
      </c>
      <c r="K33" s="365" t="str">
        <f t="shared" si="0"/>
        <v>Run out of Stock</v>
      </c>
      <c r="L33" s="364">
        <f t="shared" si="6"/>
        <v>0</v>
      </c>
      <c r="M33" s="366" t="str">
        <f t="shared" si="1"/>
        <v>Less Profitable</v>
      </c>
      <c r="N33" s="365" t="str">
        <f t="shared" si="2"/>
        <v>Run out of Stock - Less Profitable</v>
      </c>
      <c r="O33" s="366" t="str">
        <f t="shared" si="3"/>
        <v>-</v>
      </c>
      <c r="P33" s="367" t="str">
        <f t="shared" si="4"/>
        <v>Stop Ordering</v>
      </c>
      <c r="Q33" s="408"/>
      <c r="R33" s="411"/>
      <c r="S33" s="411"/>
      <c r="T33" s="411"/>
      <c r="U33" s="411"/>
      <c r="V33" s="411">
        <v>0</v>
      </c>
      <c r="W33" s="411">
        <v>0</v>
      </c>
    </row>
    <row r="34" spans="1:23" ht="15.75" thickBot="1" x14ac:dyDescent="0.3">
      <c r="A34" s="404">
        <v>676638</v>
      </c>
      <c r="B34" s="405" t="s">
        <v>576</v>
      </c>
      <c r="C34" s="406" t="s">
        <v>344</v>
      </c>
      <c r="D34" s="407">
        <v>45.32</v>
      </c>
      <c r="E34" s="407">
        <v>79.5</v>
      </c>
      <c r="F34" s="407">
        <v>159</v>
      </c>
      <c r="G34" s="408"/>
      <c r="H34" s="362">
        <v>0</v>
      </c>
      <c r="I34" s="409" t="s">
        <v>627</v>
      </c>
      <c r="J34" s="364" t="str">
        <f t="shared" si="5"/>
        <v>No Stock</v>
      </c>
      <c r="K34" s="365" t="str">
        <f t="shared" si="0"/>
        <v>Run out of Stock</v>
      </c>
      <c r="L34" s="364">
        <f t="shared" si="6"/>
        <v>0</v>
      </c>
      <c r="M34" s="366" t="str">
        <f t="shared" si="1"/>
        <v>Less Profitable</v>
      </c>
      <c r="N34" s="365" t="str">
        <f t="shared" si="2"/>
        <v>Run out of Stock - Less Profitable</v>
      </c>
      <c r="O34" s="366" t="str">
        <f t="shared" si="3"/>
        <v>-</v>
      </c>
      <c r="P34" s="367" t="str">
        <f t="shared" si="4"/>
        <v>Stop Ordering</v>
      </c>
      <c r="Q34" s="408"/>
      <c r="R34" s="411"/>
      <c r="S34" s="411"/>
      <c r="T34" s="411"/>
      <c r="U34" s="411"/>
      <c r="V34" s="411">
        <v>0</v>
      </c>
      <c r="W34" s="411">
        <v>0</v>
      </c>
    </row>
    <row r="35" spans="1:23" ht="15.75" thickBot="1" x14ac:dyDescent="0.3">
      <c r="A35" s="404">
        <v>676641</v>
      </c>
      <c r="B35" s="405" t="s">
        <v>577</v>
      </c>
      <c r="C35" s="406" t="s">
        <v>345</v>
      </c>
      <c r="D35" s="407">
        <v>15.43</v>
      </c>
      <c r="E35" s="407">
        <v>34.5</v>
      </c>
      <c r="F35" s="407">
        <v>69</v>
      </c>
      <c r="G35" s="408"/>
      <c r="H35" s="362">
        <v>31</v>
      </c>
      <c r="I35" s="409" t="s">
        <v>627</v>
      </c>
      <c r="J35" s="364">
        <f t="shared" si="5"/>
        <v>0</v>
      </c>
      <c r="K35" s="365" t="str">
        <f t="shared" si="0"/>
        <v>Non Moving</v>
      </c>
      <c r="L35" s="364">
        <f t="shared" si="6"/>
        <v>0</v>
      </c>
      <c r="M35" s="366" t="str">
        <f t="shared" si="1"/>
        <v>Less Profitable</v>
      </c>
      <c r="N35" s="365" t="str">
        <f t="shared" si="2"/>
        <v>Non Moving - Less Profitable</v>
      </c>
      <c r="O35" s="366" t="str">
        <f t="shared" si="3"/>
        <v>Transfer</v>
      </c>
      <c r="P35" s="367" t="str">
        <f t="shared" si="4"/>
        <v xml:space="preserve"> - </v>
      </c>
      <c r="Q35" s="408"/>
      <c r="R35" s="411"/>
      <c r="S35" s="411"/>
      <c r="T35" s="411"/>
      <c r="U35" s="411"/>
      <c r="V35" s="411">
        <v>0</v>
      </c>
      <c r="W35" s="411">
        <v>3</v>
      </c>
    </row>
    <row r="36" spans="1:23" ht="15.75" thickBot="1" x14ac:dyDescent="0.3">
      <c r="A36" s="404">
        <v>676642</v>
      </c>
      <c r="B36" s="405" t="s">
        <v>578</v>
      </c>
      <c r="C36" s="406" t="s">
        <v>346</v>
      </c>
      <c r="D36" s="407">
        <v>15.43</v>
      </c>
      <c r="E36" s="407">
        <v>34.5</v>
      </c>
      <c r="F36" s="407">
        <v>69</v>
      </c>
      <c r="G36" s="408"/>
      <c r="H36" s="362">
        <v>28</v>
      </c>
      <c r="I36" s="409" t="s">
        <v>627</v>
      </c>
      <c r="J36" s="364">
        <f t="shared" si="5"/>
        <v>0</v>
      </c>
      <c r="K36" s="365" t="str">
        <f t="shared" si="0"/>
        <v>Non Moving</v>
      </c>
      <c r="L36" s="364">
        <f t="shared" si="6"/>
        <v>0</v>
      </c>
      <c r="M36" s="366" t="str">
        <f t="shared" si="1"/>
        <v>Less Profitable</v>
      </c>
      <c r="N36" s="365" t="str">
        <f t="shared" si="2"/>
        <v>Non Moving - Less Profitable</v>
      </c>
      <c r="O36" s="366" t="str">
        <f t="shared" si="3"/>
        <v>Transfer</v>
      </c>
      <c r="P36" s="367" t="str">
        <f t="shared" si="4"/>
        <v xml:space="preserve"> - </v>
      </c>
      <c r="Q36" s="408"/>
      <c r="R36" s="411"/>
      <c r="S36" s="411"/>
      <c r="T36" s="411"/>
      <c r="U36" s="411"/>
      <c r="V36" s="411">
        <v>0</v>
      </c>
      <c r="W36" s="411">
        <v>6</v>
      </c>
    </row>
    <row r="37" spans="1:23" ht="15.75" thickBot="1" x14ac:dyDescent="0.3">
      <c r="A37" s="404">
        <v>734836</v>
      </c>
      <c r="B37" s="405" t="s">
        <v>43</v>
      </c>
      <c r="C37" s="406" t="s">
        <v>348</v>
      </c>
      <c r="D37" s="407">
        <v>51.990000000000009</v>
      </c>
      <c r="E37" s="407">
        <v>74.5</v>
      </c>
      <c r="F37" s="407">
        <v>149</v>
      </c>
      <c r="G37" s="408"/>
      <c r="H37" s="362">
        <v>16</v>
      </c>
      <c r="I37" s="409" t="s">
        <v>624</v>
      </c>
      <c r="J37" s="364">
        <f t="shared" si="5"/>
        <v>3.6666666666666665</v>
      </c>
      <c r="K37" s="365" t="str">
        <f>IF(H37=0,"Run out of Stock",IF(J37&gt;$K$1,"Fast Moving",IF(J37&lt;$K$3,"Non Moving","Slow Moving")))</f>
        <v>Slow Moving</v>
      </c>
      <c r="L37" s="364">
        <f t="shared" si="6"/>
        <v>82.536666666666633</v>
      </c>
      <c r="M37" s="366" t="str">
        <f t="shared" si="1"/>
        <v>Most Profitable</v>
      </c>
      <c r="N37" s="365" t="str">
        <f>K37&amp; " - " &amp; M37</f>
        <v>Slow Moving - Most Profitable</v>
      </c>
      <c r="O37" s="366" t="str">
        <f>IF(AND(K37="Non Moving",I37="Min 3 Months"),"Buying Price",IF(AND(K37="Non Moving",I37="2 Months")," Discount",IF(AND(K37="Non Moving",I37="1 Months"),"Transfer","-")))</f>
        <v>-</v>
      </c>
      <c r="P37" s="367" t="str">
        <f>IF(N37="Run out of stock - Most Profitable","No Stock - Reorder",IF(N37="Fast Moving - Most Profitable","Profitable - Reorder",IF(N37="Run out of stock - Less Profitable","Stop Ordering", " - ")))</f>
        <v xml:space="preserve"> - </v>
      </c>
      <c r="Q37" s="408"/>
      <c r="R37" s="411">
        <v>4</v>
      </c>
      <c r="S37" s="411">
        <v>5</v>
      </c>
      <c r="T37" s="411">
        <v>3</v>
      </c>
      <c r="U37" s="411">
        <v>6</v>
      </c>
      <c r="V37" s="411">
        <v>2</v>
      </c>
      <c r="W37" s="411">
        <v>3</v>
      </c>
    </row>
    <row r="38" spans="1:23" ht="15.75" thickBot="1" x14ac:dyDescent="0.3">
      <c r="A38" s="412">
        <v>734837</v>
      </c>
      <c r="B38" s="413" t="s">
        <v>44</v>
      </c>
      <c r="C38" s="414" t="s">
        <v>349</v>
      </c>
      <c r="D38" s="407">
        <v>5.2600000000000016</v>
      </c>
      <c r="E38" s="407">
        <v>24.5</v>
      </c>
      <c r="F38" s="407">
        <v>49</v>
      </c>
      <c r="G38" s="408"/>
      <c r="H38" s="362">
        <v>5</v>
      </c>
      <c r="I38" s="409" t="s">
        <v>624</v>
      </c>
      <c r="J38" s="364">
        <f t="shared" si="5"/>
        <v>18.333333333333332</v>
      </c>
      <c r="K38" s="365" t="str">
        <f>IF(H38=0,"Run out of Stock",IF(J38&gt;$K$1,"Fast Moving",IF(J38&lt;$K$3,"Non Moving","Slow Moving")))</f>
        <v>Fast Moving</v>
      </c>
      <c r="L38" s="364">
        <f t="shared" si="6"/>
        <v>352.73333333333329</v>
      </c>
      <c r="M38" s="366" t="str">
        <f t="shared" si="1"/>
        <v>Most Profitable</v>
      </c>
      <c r="N38" s="365" t="str">
        <f t="shared" ref="N38:N104" si="7">K38&amp; " - " &amp; M38</f>
        <v>Fast Moving - Most Profitable</v>
      </c>
      <c r="O38" s="366" t="str">
        <f t="shared" ref="O38:O104" si="8">IF(AND(K38="Non Moving",I38="Min 3 Months"),"Buying Price",IF(AND(K38="Non Moving",I38="2 Months")," Discount",IF(AND(K38="Non Moving",I38="1 Months"),"Transfer","-")))</f>
        <v>-</v>
      </c>
      <c r="P38" s="367" t="str">
        <f t="shared" ref="P38:P104" si="9">IF(N38="Run out of stock - Most Profitable","No Stock - Reorder",IF(N38="Fast Moving - Most Profitable","Profitable - Reorder",IF(N38="Run out of stock - Less Profitable","Stop Ordering", " - ")))</f>
        <v>Profitable - Reorder</v>
      </c>
      <c r="Q38" s="408"/>
      <c r="R38" s="411">
        <v>18</v>
      </c>
      <c r="S38" s="411">
        <v>21</v>
      </c>
      <c r="T38" s="411">
        <v>14</v>
      </c>
      <c r="U38" s="411">
        <v>22</v>
      </c>
      <c r="V38" s="411">
        <v>19</v>
      </c>
      <c r="W38" s="411">
        <v>11</v>
      </c>
    </row>
    <row r="39" spans="1:23" ht="15.75" thickBot="1" x14ac:dyDescent="0.3">
      <c r="A39" s="412">
        <v>734838</v>
      </c>
      <c r="B39" s="413" t="s">
        <v>45</v>
      </c>
      <c r="C39" s="414" t="s">
        <v>350</v>
      </c>
      <c r="D39" s="407">
        <v>5.3899999999999917</v>
      </c>
      <c r="E39" s="407">
        <v>24.5</v>
      </c>
      <c r="F39" s="407">
        <v>49</v>
      </c>
      <c r="G39" s="408"/>
      <c r="H39" s="362">
        <v>10</v>
      </c>
      <c r="I39" s="409" t="s">
        <v>624</v>
      </c>
      <c r="J39" s="364">
        <f t="shared" si="5"/>
        <v>8</v>
      </c>
      <c r="K39" s="365" t="str">
        <f t="shared" ref="K39:K105" si="10">IF(H39=0,"Run out of Stock",IF(J39&gt;$K$1,"Fast Moving",IF(J39&lt;$K$3,"Non Moving","Slow Moving")))</f>
        <v>Fast Moving</v>
      </c>
      <c r="L39" s="364">
        <f t="shared" si="6"/>
        <v>152.88000000000005</v>
      </c>
      <c r="M39" s="366" t="str">
        <f t="shared" si="1"/>
        <v>Most Profitable</v>
      </c>
      <c r="N39" s="365" t="str">
        <f t="shared" si="7"/>
        <v>Fast Moving - Most Profitable</v>
      </c>
      <c r="O39" s="366" t="str">
        <f t="shared" si="8"/>
        <v>-</v>
      </c>
      <c r="P39" s="367" t="str">
        <f t="shared" si="9"/>
        <v>Profitable - Reorder</v>
      </c>
      <c r="Q39" s="408"/>
      <c r="R39" s="411">
        <v>25</v>
      </c>
      <c r="S39" s="411">
        <v>14</v>
      </c>
      <c r="T39" s="411">
        <v>11</v>
      </c>
      <c r="U39" s="411">
        <v>11</v>
      </c>
      <c r="V39" s="411">
        <v>2</v>
      </c>
      <c r="W39" s="411">
        <v>9</v>
      </c>
    </row>
    <row r="40" spans="1:23" ht="15.75" thickBot="1" x14ac:dyDescent="0.3">
      <c r="A40" s="412">
        <v>734867</v>
      </c>
      <c r="B40" s="413" t="s">
        <v>55</v>
      </c>
      <c r="C40" s="414" t="s">
        <v>360</v>
      </c>
      <c r="D40" s="407">
        <v>57.060000000000038</v>
      </c>
      <c r="E40" s="407">
        <v>109.5</v>
      </c>
      <c r="F40" s="407">
        <v>219</v>
      </c>
      <c r="G40" s="408"/>
      <c r="H40" s="362">
        <v>12</v>
      </c>
      <c r="I40" s="409" t="s">
        <v>624</v>
      </c>
      <c r="J40" s="364">
        <f t="shared" si="5"/>
        <v>3.6666666666666665</v>
      </c>
      <c r="K40" s="365" t="str">
        <f t="shared" si="10"/>
        <v>Slow Moving</v>
      </c>
      <c r="L40" s="364">
        <f t="shared" si="6"/>
        <v>192.27999999999986</v>
      </c>
      <c r="M40" s="366" t="str">
        <f t="shared" si="1"/>
        <v>Most Profitable</v>
      </c>
      <c r="N40" s="365" t="str">
        <f t="shared" si="7"/>
        <v>Slow Moving - Most Profitable</v>
      </c>
      <c r="O40" s="366" t="str">
        <f t="shared" si="8"/>
        <v>-</v>
      </c>
      <c r="P40" s="367" t="str">
        <f t="shared" si="9"/>
        <v xml:space="preserve"> - </v>
      </c>
      <c r="Q40" s="408"/>
      <c r="R40" s="411">
        <v>4</v>
      </c>
      <c r="S40" s="411">
        <v>10</v>
      </c>
      <c r="T40" s="411">
        <v>3</v>
      </c>
      <c r="U40" s="411">
        <v>2</v>
      </c>
      <c r="V40" s="411">
        <v>6</v>
      </c>
      <c r="W40" s="411">
        <v>2</v>
      </c>
    </row>
    <row r="41" spans="1:23" ht="15.75" thickBot="1" x14ac:dyDescent="0.3">
      <c r="A41" s="412">
        <v>734868</v>
      </c>
      <c r="B41" s="413" t="s">
        <v>56</v>
      </c>
      <c r="C41" s="414" t="s">
        <v>361</v>
      </c>
      <c r="D41" s="407">
        <v>53.97</v>
      </c>
      <c r="E41" s="407">
        <v>109.5</v>
      </c>
      <c r="F41" s="407">
        <v>219</v>
      </c>
      <c r="G41" s="408"/>
      <c r="H41" s="362">
        <v>6</v>
      </c>
      <c r="I41" s="409" t="s">
        <v>624</v>
      </c>
      <c r="J41" s="364">
        <f t="shared" si="5"/>
        <v>2.6666666666666665</v>
      </c>
      <c r="K41" s="365" t="str">
        <f t="shared" si="10"/>
        <v>Slow Moving</v>
      </c>
      <c r="L41" s="364">
        <f t="shared" si="6"/>
        <v>148.07999999999998</v>
      </c>
      <c r="M41" s="366" t="str">
        <f t="shared" si="1"/>
        <v>Most Profitable</v>
      </c>
      <c r="N41" s="365" t="str">
        <f t="shared" si="7"/>
        <v>Slow Moving - Most Profitable</v>
      </c>
      <c r="O41" s="366" t="str">
        <f t="shared" si="8"/>
        <v>-</v>
      </c>
      <c r="P41" s="367" t="str">
        <f t="shared" si="9"/>
        <v xml:space="preserve"> - </v>
      </c>
      <c r="Q41" s="408"/>
      <c r="R41" s="411">
        <v>3</v>
      </c>
      <c r="S41" s="411">
        <v>7</v>
      </c>
      <c r="T41" s="411">
        <v>3</v>
      </c>
      <c r="U41" s="411">
        <v>3</v>
      </c>
      <c r="V41" s="411">
        <v>2</v>
      </c>
      <c r="W41" s="411">
        <v>5</v>
      </c>
    </row>
    <row r="42" spans="1:23" ht="15.75" thickBot="1" x14ac:dyDescent="0.3">
      <c r="A42" s="412">
        <v>734881</v>
      </c>
      <c r="B42" s="413" t="s">
        <v>69</v>
      </c>
      <c r="C42" s="414" t="s">
        <v>374</v>
      </c>
      <c r="D42" s="407">
        <v>41.149999999999771</v>
      </c>
      <c r="E42" s="407">
        <v>89.5</v>
      </c>
      <c r="F42" s="407">
        <v>179</v>
      </c>
      <c r="G42" s="408"/>
      <c r="H42" s="362">
        <v>18</v>
      </c>
      <c r="I42" s="409" t="s">
        <v>624</v>
      </c>
      <c r="J42" s="364">
        <f t="shared" si="5"/>
        <v>10.333333333333334</v>
      </c>
      <c r="K42" s="365" t="str">
        <f t="shared" si="10"/>
        <v>Fast Moving</v>
      </c>
      <c r="L42" s="364">
        <f t="shared" si="6"/>
        <v>499.61666666666906</v>
      </c>
      <c r="M42" s="366" t="str">
        <f t="shared" si="1"/>
        <v>Most Profitable</v>
      </c>
      <c r="N42" s="365" t="str">
        <f t="shared" si="7"/>
        <v>Fast Moving - Most Profitable</v>
      </c>
      <c r="O42" s="366" t="str">
        <f t="shared" si="8"/>
        <v>-</v>
      </c>
      <c r="P42" s="367" t="str">
        <f t="shared" si="9"/>
        <v>Profitable - Reorder</v>
      </c>
      <c r="Q42" s="408"/>
      <c r="R42" s="411">
        <v>0</v>
      </c>
      <c r="S42" s="411">
        <v>11</v>
      </c>
      <c r="T42" s="411">
        <v>12</v>
      </c>
      <c r="U42" s="411">
        <v>10</v>
      </c>
      <c r="V42" s="411">
        <v>9</v>
      </c>
      <c r="W42" s="411">
        <v>4</v>
      </c>
    </row>
    <row r="43" spans="1:23" ht="15.75" thickBot="1" x14ac:dyDescent="0.3">
      <c r="A43" s="412">
        <v>734882</v>
      </c>
      <c r="B43" s="413" t="s">
        <v>70</v>
      </c>
      <c r="C43" s="414" t="s">
        <v>375</v>
      </c>
      <c r="D43" s="407">
        <v>37.618672566371679</v>
      </c>
      <c r="E43" s="407">
        <v>69.5</v>
      </c>
      <c r="F43" s="407">
        <v>139</v>
      </c>
      <c r="G43" s="408"/>
      <c r="H43" s="362">
        <v>18</v>
      </c>
      <c r="I43" s="409" t="s">
        <v>624</v>
      </c>
      <c r="J43" s="364">
        <f t="shared" si="5"/>
        <v>1.6666666666666667</v>
      </c>
      <c r="K43" s="365" t="str">
        <f t="shared" si="10"/>
        <v>Slow Moving</v>
      </c>
      <c r="L43" s="364">
        <f t="shared" si="6"/>
        <v>53.135545722713871</v>
      </c>
      <c r="M43" s="366" t="str">
        <f t="shared" si="1"/>
        <v>Profitable</v>
      </c>
      <c r="N43" s="365" t="str">
        <f t="shared" si="7"/>
        <v>Slow Moving - Profitable</v>
      </c>
      <c r="O43" s="366" t="str">
        <f t="shared" si="8"/>
        <v>-</v>
      </c>
      <c r="P43" s="367" t="str">
        <f t="shared" si="9"/>
        <v xml:space="preserve"> - </v>
      </c>
      <c r="Q43" s="408"/>
      <c r="R43" s="415">
        <v>5</v>
      </c>
      <c r="S43" s="415">
        <v>3</v>
      </c>
      <c r="T43" s="415">
        <v>1</v>
      </c>
      <c r="U43" s="415">
        <v>1</v>
      </c>
      <c r="V43" s="415">
        <v>3</v>
      </c>
      <c r="W43" s="415">
        <v>0</v>
      </c>
    </row>
    <row r="44" spans="1:23" ht="15.75" thickBot="1" x14ac:dyDescent="0.3">
      <c r="A44" s="412">
        <v>734895</v>
      </c>
      <c r="B44" s="413" t="s">
        <v>83</v>
      </c>
      <c r="C44" s="414" t="s">
        <v>388</v>
      </c>
      <c r="D44" s="407">
        <v>24.729999999999976</v>
      </c>
      <c r="E44" s="407">
        <v>49.5</v>
      </c>
      <c r="F44" s="407">
        <v>99</v>
      </c>
      <c r="G44" s="408"/>
      <c r="H44" s="362">
        <v>19</v>
      </c>
      <c r="I44" s="409" t="s">
        <v>624</v>
      </c>
      <c r="J44" s="364">
        <f t="shared" si="5"/>
        <v>4</v>
      </c>
      <c r="K44" s="365" t="str">
        <f t="shared" si="10"/>
        <v>Slow Moving</v>
      </c>
      <c r="L44" s="364">
        <f t="shared" si="6"/>
        <v>99.080000000000098</v>
      </c>
      <c r="M44" s="366" t="str">
        <f t="shared" si="1"/>
        <v>Most Profitable</v>
      </c>
      <c r="N44" s="365" t="str">
        <f t="shared" si="7"/>
        <v>Slow Moving - Most Profitable</v>
      </c>
      <c r="O44" s="366" t="str">
        <f t="shared" si="8"/>
        <v>-</v>
      </c>
      <c r="P44" s="367" t="str">
        <f t="shared" si="9"/>
        <v xml:space="preserve"> - </v>
      </c>
      <c r="Q44" s="408"/>
      <c r="R44" s="415">
        <v>11</v>
      </c>
      <c r="S44" s="415">
        <v>6</v>
      </c>
      <c r="T44" s="415">
        <v>6</v>
      </c>
      <c r="U44" s="415">
        <v>5</v>
      </c>
      <c r="V44" s="415">
        <v>1</v>
      </c>
      <c r="W44" s="415">
        <v>7</v>
      </c>
    </row>
    <row r="45" spans="1:23" ht="15.75" thickBot="1" x14ac:dyDescent="0.3">
      <c r="A45" s="412">
        <v>734899</v>
      </c>
      <c r="B45" s="413" t="s">
        <v>87</v>
      </c>
      <c r="C45" s="414" t="s">
        <v>392</v>
      </c>
      <c r="D45" s="407">
        <v>25.360000000000003</v>
      </c>
      <c r="E45" s="407">
        <v>54.5</v>
      </c>
      <c r="F45" s="407">
        <v>109</v>
      </c>
      <c r="G45" s="408"/>
      <c r="H45" s="362">
        <v>3</v>
      </c>
      <c r="I45" s="409" t="s">
        <v>624</v>
      </c>
      <c r="J45" s="364">
        <f t="shared" si="5"/>
        <v>1</v>
      </c>
      <c r="K45" s="365" t="str">
        <f t="shared" si="10"/>
        <v>Slow Moving</v>
      </c>
      <c r="L45" s="364">
        <f t="shared" si="6"/>
        <v>29.139999999999997</v>
      </c>
      <c r="M45" s="366" t="str">
        <f t="shared" si="1"/>
        <v>Profitable</v>
      </c>
      <c r="N45" s="365" t="str">
        <f t="shared" si="7"/>
        <v>Slow Moving - Profitable</v>
      </c>
      <c r="O45" s="366" t="str">
        <f t="shared" si="8"/>
        <v>-</v>
      </c>
      <c r="P45" s="367" t="str">
        <f t="shared" si="9"/>
        <v xml:space="preserve"> - </v>
      </c>
      <c r="Q45" s="408"/>
      <c r="R45" s="415">
        <v>1</v>
      </c>
      <c r="S45" s="415">
        <v>5</v>
      </c>
      <c r="T45" s="415">
        <v>1</v>
      </c>
      <c r="U45" s="415">
        <v>2</v>
      </c>
      <c r="V45" s="415">
        <v>0</v>
      </c>
      <c r="W45" s="415">
        <v>1</v>
      </c>
    </row>
    <row r="46" spans="1:23" ht="15.75" thickBot="1" x14ac:dyDescent="0.3">
      <c r="A46" s="412">
        <v>734904</v>
      </c>
      <c r="B46" s="413" t="s">
        <v>92</v>
      </c>
      <c r="C46" s="414" t="s">
        <v>397</v>
      </c>
      <c r="D46" s="407">
        <v>27</v>
      </c>
      <c r="E46" s="407">
        <v>64.5</v>
      </c>
      <c r="F46" s="407">
        <v>129</v>
      </c>
      <c r="G46" s="408"/>
      <c r="H46" s="362">
        <v>5</v>
      </c>
      <c r="I46" s="409" t="s">
        <v>624</v>
      </c>
      <c r="J46" s="364">
        <f t="shared" si="5"/>
        <v>2.6666666666666665</v>
      </c>
      <c r="K46" s="365" t="str">
        <f t="shared" si="10"/>
        <v>Slow Moving</v>
      </c>
      <c r="L46" s="364">
        <f t="shared" si="6"/>
        <v>100</v>
      </c>
      <c r="M46" s="366" t="str">
        <f t="shared" si="1"/>
        <v>Most Profitable</v>
      </c>
      <c r="N46" s="365" t="str">
        <f t="shared" si="7"/>
        <v>Slow Moving - Most Profitable</v>
      </c>
      <c r="O46" s="366" t="str">
        <f t="shared" si="8"/>
        <v>-</v>
      </c>
      <c r="P46" s="367" t="str">
        <f t="shared" si="9"/>
        <v xml:space="preserve"> - </v>
      </c>
      <c r="Q46" s="408"/>
      <c r="R46" s="415">
        <v>2</v>
      </c>
      <c r="S46" s="415">
        <v>2</v>
      </c>
      <c r="T46" s="415">
        <v>3</v>
      </c>
      <c r="U46" s="415">
        <v>3</v>
      </c>
      <c r="V46" s="415">
        <v>2</v>
      </c>
      <c r="W46" s="415">
        <v>1</v>
      </c>
    </row>
    <row r="47" spans="1:23" ht="15.75" thickBot="1" x14ac:dyDescent="0.3">
      <c r="A47" s="412">
        <v>734907</v>
      </c>
      <c r="B47" s="413" t="s">
        <v>95</v>
      </c>
      <c r="C47" s="414" t="s">
        <v>400</v>
      </c>
      <c r="D47" s="407">
        <v>11</v>
      </c>
      <c r="E47" s="407">
        <v>24.5</v>
      </c>
      <c r="F47" s="407">
        <v>49</v>
      </c>
      <c r="G47" s="408"/>
      <c r="H47" s="362">
        <v>0</v>
      </c>
      <c r="I47" s="409" t="s">
        <v>624</v>
      </c>
      <c r="J47" s="364" t="str">
        <f t="shared" si="5"/>
        <v>No Stock</v>
      </c>
      <c r="K47" s="365" t="str">
        <f t="shared" si="10"/>
        <v>Run out of Stock</v>
      </c>
      <c r="L47" s="364">
        <f t="shared" si="6"/>
        <v>0</v>
      </c>
      <c r="M47" s="366" t="str">
        <f t="shared" si="1"/>
        <v>Less Profitable</v>
      </c>
      <c r="N47" s="365" t="str">
        <f t="shared" si="7"/>
        <v>Run out of Stock - Less Profitable</v>
      </c>
      <c r="O47" s="366" t="str">
        <f t="shared" si="8"/>
        <v>-</v>
      </c>
      <c r="P47" s="367" t="str">
        <f t="shared" si="9"/>
        <v>Stop Ordering</v>
      </c>
      <c r="Q47" s="408"/>
      <c r="R47" s="415">
        <v>0</v>
      </c>
      <c r="S47" s="415">
        <v>0</v>
      </c>
      <c r="T47" s="415">
        <v>0</v>
      </c>
      <c r="U47" s="415">
        <v>0</v>
      </c>
      <c r="V47" s="415">
        <v>0</v>
      </c>
      <c r="W47" s="415">
        <v>0</v>
      </c>
    </row>
    <row r="48" spans="1:23" ht="15.75" thickBot="1" x14ac:dyDescent="0.3">
      <c r="A48" s="412">
        <v>734909</v>
      </c>
      <c r="B48" s="413" t="s">
        <v>96</v>
      </c>
      <c r="C48" s="414" t="s">
        <v>401</v>
      </c>
      <c r="D48" s="407">
        <v>11.76</v>
      </c>
      <c r="E48" s="407">
        <v>24.5</v>
      </c>
      <c r="F48" s="407">
        <v>49</v>
      </c>
      <c r="G48" s="408"/>
      <c r="H48" s="362">
        <v>7</v>
      </c>
      <c r="I48" s="409" t="s">
        <v>624</v>
      </c>
      <c r="J48" s="364">
        <f t="shared" si="5"/>
        <v>4</v>
      </c>
      <c r="K48" s="365" t="str">
        <f t="shared" si="10"/>
        <v>Slow Moving</v>
      </c>
      <c r="L48" s="364">
        <f t="shared" si="6"/>
        <v>50.96</v>
      </c>
      <c r="M48" s="366" t="str">
        <f t="shared" si="1"/>
        <v>Profitable</v>
      </c>
      <c r="N48" s="365" t="str">
        <f t="shared" si="7"/>
        <v>Slow Moving - Profitable</v>
      </c>
      <c r="O48" s="366" t="str">
        <f t="shared" si="8"/>
        <v>-</v>
      </c>
      <c r="P48" s="367" t="str">
        <f t="shared" si="9"/>
        <v xml:space="preserve"> - </v>
      </c>
      <c r="Q48" s="408"/>
      <c r="R48" s="415">
        <v>9</v>
      </c>
      <c r="S48" s="415">
        <v>5</v>
      </c>
      <c r="T48" s="415">
        <v>7</v>
      </c>
      <c r="U48" s="415">
        <v>5</v>
      </c>
      <c r="V48" s="415">
        <v>0</v>
      </c>
      <c r="W48" s="415">
        <v>3</v>
      </c>
    </row>
    <row r="49" spans="1:23" ht="15.75" thickBot="1" x14ac:dyDescent="0.3">
      <c r="A49" s="412">
        <v>734911</v>
      </c>
      <c r="B49" s="413" t="s">
        <v>98</v>
      </c>
      <c r="C49" s="414" t="s">
        <v>403</v>
      </c>
      <c r="D49" s="407">
        <v>12.049999999999997</v>
      </c>
      <c r="E49" s="407">
        <v>24.5</v>
      </c>
      <c r="F49" s="407">
        <v>49</v>
      </c>
      <c r="G49" s="408"/>
      <c r="H49" s="362">
        <v>6</v>
      </c>
      <c r="I49" s="409" t="s">
        <v>624</v>
      </c>
      <c r="J49" s="364">
        <f t="shared" si="5"/>
        <v>4.666666666666667</v>
      </c>
      <c r="K49" s="365" t="str">
        <f t="shared" si="10"/>
        <v>Fast Moving</v>
      </c>
      <c r="L49" s="364">
        <f t="shared" si="6"/>
        <v>58.100000000000016</v>
      </c>
      <c r="M49" s="366" t="str">
        <f t="shared" si="1"/>
        <v>Profitable</v>
      </c>
      <c r="N49" s="365" t="str">
        <f t="shared" si="7"/>
        <v>Fast Moving - Profitable</v>
      </c>
      <c r="O49" s="366" t="str">
        <f t="shared" si="8"/>
        <v>-</v>
      </c>
      <c r="P49" s="367" t="str">
        <f t="shared" si="9"/>
        <v xml:space="preserve"> - </v>
      </c>
      <c r="Q49" s="408"/>
      <c r="R49" s="415">
        <v>4</v>
      </c>
      <c r="S49" s="415">
        <v>5</v>
      </c>
      <c r="T49" s="415">
        <v>9</v>
      </c>
      <c r="U49" s="415">
        <v>4</v>
      </c>
      <c r="V49" s="415">
        <v>1</v>
      </c>
      <c r="W49" s="415">
        <v>1</v>
      </c>
    </row>
    <row r="50" spans="1:23" ht="15.75" thickBot="1" x14ac:dyDescent="0.3">
      <c r="A50" s="412">
        <v>734916</v>
      </c>
      <c r="B50" s="413" t="s">
        <v>103</v>
      </c>
      <c r="C50" s="414" t="s">
        <v>407</v>
      </c>
      <c r="D50" s="407">
        <v>13.479999999999993</v>
      </c>
      <c r="E50" s="407">
        <v>29.5</v>
      </c>
      <c r="F50" s="407">
        <v>59</v>
      </c>
      <c r="G50" s="408"/>
      <c r="H50" s="362">
        <v>18</v>
      </c>
      <c r="I50" s="409" t="s">
        <v>624</v>
      </c>
      <c r="J50" s="364">
        <f t="shared" si="5"/>
        <v>2</v>
      </c>
      <c r="K50" s="365" t="str">
        <f t="shared" si="10"/>
        <v>Slow Moving</v>
      </c>
      <c r="L50" s="364">
        <f t="shared" si="6"/>
        <v>32.040000000000013</v>
      </c>
      <c r="M50" s="366" t="str">
        <f t="shared" si="1"/>
        <v>Profitable</v>
      </c>
      <c r="N50" s="365" t="str">
        <f t="shared" si="7"/>
        <v>Slow Moving - Profitable</v>
      </c>
      <c r="O50" s="366" t="str">
        <f t="shared" si="8"/>
        <v>-</v>
      </c>
      <c r="P50" s="367" t="str">
        <f t="shared" si="9"/>
        <v xml:space="preserve"> - </v>
      </c>
      <c r="Q50" s="408"/>
      <c r="R50" s="415">
        <v>10</v>
      </c>
      <c r="S50" s="415">
        <v>2</v>
      </c>
      <c r="T50" s="415">
        <v>3</v>
      </c>
      <c r="U50" s="415">
        <v>1</v>
      </c>
      <c r="V50" s="415">
        <v>2</v>
      </c>
      <c r="W50" s="415">
        <v>0</v>
      </c>
    </row>
    <row r="51" spans="1:23" ht="15.75" thickBot="1" x14ac:dyDescent="0.3">
      <c r="A51" s="412">
        <v>734920</v>
      </c>
      <c r="B51" s="413" t="s">
        <v>106</v>
      </c>
      <c r="C51" s="414" t="s">
        <v>410</v>
      </c>
      <c r="D51" s="407">
        <v>13.620000000000053</v>
      </c>
      <c r="E51" s="407">
        <v>34.5</v>
      </c>
      <c r="F51" s="407">
        <v>69</v>
      </c>
      <c r="G51" s="408"/>
      <c r="H51" s="362">
        <v>11</v>
      </c>
      <c r="I51" s="409" t="s">
        <v>624</v>
      </c>
      <c r="J51" s="364">
        <f t="shared" si="5"/>
        <v>10.333333333333334</v>
      </c>
      <c r="K51" s="365" t="str">
        <f t="shared" si="10"/>
        <v>Fast Moving</v>
      </c>
      <c r="L51" s="364">
        <f t="shared" si="6"/>
        <v>215.75999999999945</v>
      </c>
      <c r="M51" s="366" t="str">
        <f t="shared" si="1"/>
        <v>Most Profitable</v>
      </c>
      <c r="N51" s="365" t="str">
        <f t="shared" si="7"/>
        <v>Fast Moving - Most Profitable</v>
      </c>
      <c r="O51" s="366" t="str">
        <f t="shared" si="8"/>
        <v>-</v>
      </c>
      <c r="P51" s="367" t="str">
        <f t="shared" si="9"/>
        <v>Profitable - Reorder</v>
      </c>
      <c r="Q51" s="408"/>
      <c r="R51" s="415">
        <v>13</v>
      </c>
      <c r="S51" s="415">
        <v>11</v>
      </c>
      <c r="T51" s="415">
        <v>11</v>
      </c>
      <c r="U51" s="415">
        <v>9</v>
      </c>
      <c r="V51" s="415">
        <v>11</v>
      </c>
      <c r="W51" s="415">
        <v>6</v>
      </c>
    </row>
    <row r="52" spans="1:23" ht="15.75" thickBot="1" x14ac:dyDescent="0.3">
      <c r="A52" s="412">
        <v>734921</v>
      </c>
      <c r="B52" s="413" t="s">
        <v>107</v>
      </c>
      <c r="C52" s="414" t="s">
        <v>411</v>
      </c>
      <c r="D52" s="407">
        <v>13.949999999999998</v>
      </c>
      <c r="E52" s="407">
        <v>34.5</v>
      </c>
      <c r="F52" s="407">
        <v>69</v>
      </c>
      <c r="G52" s="408"/>
      <c r="H52" s="362">
        <v>4</v>
      </c>
      <c r="I52" s="409" t="s">
        <v>624</v>
      </c>
      <c r="J52" s="364">
        <f t="shared" si="5"/>
        <v>3.6666666666666665</v>
      </c>
      <c r="K52" s="365" t="str">
        <f t="shared" si="10"/>
        <v>Slow Moving</v>
      </c>
      <c r="L52" s="364">
        <f t="shared" si="6"/>
        <v>75.350000000000009</v>
      </c>
      <c r="M52" s="366" t="str">
        <f t="shared" si="1"/>
        <v>Most Profitable</v>
      </c>
      <c r="N52" s="365" t="str">
        <f t="shared" si="7"/>
        <v>Slow Moving - Most Profitable</v>
      </c>
      <c r="O52" s="366" t="str">
        <f t="shared" si="8"/>
        <v>-</v>
      </c>
      <c r="P52" s="367" t="str">
        <f t="shared" si="9"/>
        <v xml:space="preserve"> - </v>
      </c>
      <c r="Q52" s="408"/>
      <c r="R52" s="415">
        <v>4</v>
      </c>
      <c r="S52" s="415">
        <v>7</v>
      </c>
      <c r="T52" s="415">
        <v>4</v>
      </c>
      <c r="U52" s="415">
        <v>6</v>
      </c>
      <c r="V52" s="415">
        <v>1</v>
      </c>
      <c r="W52" s="415">
        <v>2</v>
      </c>
    </row>
    <row r="53" spans="1:23" ht="15.75" thickBot="1" x14ac:dyDescent="0.3">
      <c r="A53" s="412">
        <v>734922</v>
      </c>
      <c r="B53" s="413" t="s">
        <v>108</v>
      </c>
      <c r="C53" s="414" t="s">
        <v>412</v>
      </c>
      <c r="D53" s="407">
        <v>13.950000000000014</v>
      </c>
      <c r="E53" s="407">
        <v>34.5</v>
      </c>
      <c r="F53" s="407">
        <v>69</v>
      </c>
      <c r="G53" s="408"/>
      <c r="H53" s="362">
        <v>20</v>
      </c>
      <c r="I53" s="409" t="s">
        <v>624</v>
      </c>
      <c r="J53" s="364">
        <f t="shared" si="5"/>
        <v>6.333333333333333</v>
      </c>
      <c r="K53" s="365" t="str">
        <f t="shared" si="10"/>
        <v>Fast Moving</v>
      </c>
      <c r="L53" s="364">
        <f t="shared" si="6"/>
        <v>130.14999999999992</v>
      </c>
      <c r="M53" s="366" t="str">
        <f t="shared" si="1"/>
        <v>Most Profitable</v>
      </c>
      <c r="N53" s="365" t="str">
        <f t="shared" si="7"/>
        <v>Fast Moving - Most Profitable</v>
      </c>
      <c r="O53" s="366" t="str">
        <f t="shared" si="8"/>
        <v>-</v>
      </c>
      <c r="P53" s="367" t="str">
        <f t="shared" si="9"/>
        <v>Profitable - Reorder</v>
      </c>
      <c r="Q53" s="408"/>
      <c r="R53" s="415">
        <v>12</v>
      </c>
      <c r="S53" s="415">
        <v>5</v>
      </c>
      <c r="T53" s="415">
        <v>12</v>
      </c>
      <c r="U53" s="415">
        <v>3</v>
      </c>
      <c r="V53" s="415">
        <v>4</v>
      </c>
      <c r="W53" s="415">
        <v>11</v>
      </c>
    </row>
    <row r="54" spans="1:23" ht="15.75" thickBot="1" x14ac:dyDescent="0.3">
      <c r="A54" s="412">
        <v>734927</v>
      </c>
      <c r="B54" s="413" t="s">
        <v>113</v>
      </c>
      <c r="C54" s="414" t="s">
        <v>417</v>
      </c>
      <c r="D54" s="407">
        <v>11.760000000000007</v>
      </c>
      <c r="E54" s="407">
        <v>24.5</v>
      </c>
      <c r="F54" s="407">
        <v>49</v>
      </c>
      <c r="G54" s="408"/>
      <c r="H54" s="362">
        <v>9</v>
      </c>
      <c r="I54" s="409" t="s">
        <v>624</v>
      </c>
      <c r="J54" s="364">
        <f t="shared" si="5"/>
        <v>6.666666666666667</v>
      </c>
      <c r="K54" s="365" t="str">
        <f t="shared" si="10"/>
        <v>Fast Moving</v>
      </c>
      <c r="L54" s="364">
        <f t="shared" si="6"/>
        <v>84.933333333333294</v>
      </c>
      <c r="M54" s="366" t="str">
        <f t="shared" si="1"/>
        <v>Most Profitable</v>
      </c>
      <c r="N54" s="365" t="str">
        <f t="shared" si="7"/>
        <v>Fast Moving - Most Profitable</v>
      </c>
      <c r="O54" s="366" t="str">
        <f t="shared" si="8"/>
        <v>-</v>
      </c>
      <c r="P54" s="367" t="str">
        <f t="shared" si="9"/>
        <v>Profitable - Reorder</v>
      </c>
      <c r="Q54" s="408"/>
      <c r="R54" s="415">
        <v>8</v>
      </c>
      <c r="S54" s="415">
        <v>8</v>
      </c>
      <c r="T54" s="415">
        <v>13</v>
      </c>
      <c r="U54" s="415">
        <v>4</v>
      </c>
      <c r="V54" s="415">
        <v>3</v>
      </c>
      <c r="W54" s="415">
        <v>8</v>
      </c>
    </row>
    <row r="55" spans="1:23" ht="15.75" thickBot="1" x14ac:dyDescent="0.3">
      <c r="A55" s="412">
        <v>734928</v>
      </c>
      <c r="B55" s="413" t="s">
        <v>114</v>
      </c>
      <c r="C55" s="414" t="s">
        <v>418</v>
      </c>
      <c r="D55" s="407">
        <v>11.76</v>
      </c>
      <c r="E55" s="407">
        <v>24.5</v>
      </c>
      <c r="F55" s="407">
        <v>49</v>
      </c>
      <c r="G55" s="408"/>
      <c r="H55" s="362">
        <v>18</v>
      </c>
      <c r="I55" s="409" t="s">
        <v>624</v>
      </c>
      <c r="J55" s="364">
        <f t="shared" si="5"/>
        <v>4.333333333333333</v>
      </c>
      <c r="K55" s="365" t="str">
        <f t="shared" si="10"/>
        <v>Slow Moving</v>
      </c>
      <c r="L55" s="364">
        <f t="shared" si="6"/>
        <v>55.206666666666663</v>
      </c>
      <c r="M55" s="366" t="str">
        <f t="shared" si="1"/>
        <v>Profitable</v>
      </c>
      <c r="N55" s="365" t="str">
        <f t="shared" si="7"/>
        <v>Slow Moving - Profitable</v>
      </c>
      <c r="O55" s="366" t="str">
        <f t="shared" si="8"/>
        <v>-</v>
      </c>
      <c r="P55" s="367" t="str">
        <f t="shared" si="9"/>
        <v xml:space="preserve"> - </v>
      </c>
      <c r="Q55" s="408"/>
      <c r="R55" s="415">
        <v>8</v>
      </c>
      <c r="S55" s="415">
        <v>5</v>
      </c>
      <c r="T55" s="415">
        <v>7</v>
      </c>
      <c r="U55" s="415">
        <v>3</v>
      </c>
      <c r="V55" s="415">
        <v>3</v>
      </c>
      <c r="W55" s="415">
        <v>1</v>
      </c>
    </row>
    <row r="56" spans="1:23" ht="15.75" thickBot="1" x14ac:dyDescent="0.3">
      <c r="A56" s="412">
        <v>734941</v>
      </c>
      <c r="B56" s="413" t="s">
        <v>126</v>
      </c>
      <c r="C56" s="414" t="s">
        <v>430</v>
      </c>
      <c r="D56" s="407">
        <v>22.190000000000005</v>
      </c>
      <c r="E56" s="407">
        <v>44.5</v>
      </c>
      <c r="F56" s="407">
        <v>89</v>
      </c>
      <c r="G56" s="408"/>
      <c r="H56" s="362">
        <v>3</v>
      </c>
      <c r="I56" s="409" t="s">
        <v>624</v>
      </c>
      <c r="J56" s="364">
        <f t="shared" si="5"/>
        <v>2</v>
      </c>
      <c r="K56" s="365" t="str">
        <f t="shared" si="10"/>
        <v>Slow Moving</v>
      </c>
      <c r="L56" s="364">
        <f t="shared" si="6"/>
        <v>44.61999999999999</v>
      </c>
      <c r="M56" s="366" t="str">
        <f t="shared" si="1"/>
        <v>Profitable</v>
      </c>
      <c r="N56" s="365" t="str">
        <f t="shared" si="7"/>
        <v>Slow Moving - Profitable</v>
      </c>
      <c r="O56" s="366" t="str">
        <f t="shared" si="8"/>
        <v>-</v>
      </c>
      <c r="P56" s="367" t="str">
        <f t="shared" si="9"/>
        <v xml:space="preserve"> - </v>
      </c>
      <c r="Q56" s="408"/>
      <c r="R56" s="415">
        <v>2</v>
      </c>
      <c r="S56" s="415">
        <v>4</v>
      </c>
      <c r="T56" s="415">
        <v>5</v>
      </c>
      <c r="U56" s="415">
        <v>1</v>
      </c>
      <c r="V56" s="415">
        <v>0</v>
      </c>
      <c r="W56" s="415">
        <v>0</v>
      </c>
    </row>
    <row r="57" spans="1:23" ht="15.75" thickBot="1" x14ac:dyDescent="0.3">
      <c r="A57" s="412">
        <v>734942</v>
      </c>
      <c r="B57" s="413" t="s">
        <v>127</v>
      </c>
      <c r="C57" s="414" t="s">
        <v>431</v>
      </c>
      <c r="D57" s="407">
        <v>7.4611494252873589</v>
      </c>
      <c r="E57" s="407">
        <v>24.5</v>
      </c>
      <c r="F57" s="407">
        <v>49</v>
      </c>
      <c r="G57" s="408"/>
      <c r="H57" s="362">
        <v>16</v>
      </c>
      <c r="I57" s="409" t="s">
        <v>624</v>
      </c>
      <c r="J57" s="364">
        <f t="shared" si="5"/>
        <v>3.6666666666666665</v>
      </c>
      <c r="K57" s="365" t="str">
        <f t="shared" si="10"/>
        <v>Slow Moving</v>
      </c>
      <c r="L57" s="364">
        <f t="shared" si="6"/>
        <v>62.475785440613009</v>
      </c>
      <c r="M57" s="366" t="str">
        <f t="shared" si="1"/>
        <v>Profitable</v>
      </c>
      <c r="N57" s="365" t="str">
        <f t="shared" si="7"/>
        <v>Slow Moving - Profitable</v>
      </c>
      <c r="O57" s="366" t="str">
        <f t="shared" si="8"/>
        <v>-</v>
      </c>
      <c r="P57" s="367" t="str">
        <f t="shared" si="9"/>
        <v xml:space="preserve"> - </v>
      </c>
      <c r="Q57" s="408"/>
      <c r="R57" s="415">
        <v>8</v>
      </c>
      <c r="S57" s="415">
        <v>1</v>
      </c>
      <c r="T57" s="415">
        <v>4</v>
      </c>
      <c r="U57" s="415">
        <v>2</v>
      </c>
      <c r="V57" s="415">
        <v>5</v>
      </c>
      <c r="W57" s="415">
        <v>0</v>
      </c>
    </row>
    <row r="58" spans="1:23" ht="15.75" thickBot="1" x14ac:dyDescent="0.3">
      <c r="A58" s="412">
        <v>734943</v>
      </c>
      <c r="B58" s="413" t="s">
        <v>128</v>
      </c>
      <c r="C58" s="414" t="s">
        <v>432</v>
      </c>
      <c r="D58" s="407">
        <v>7.6100000000000083</v>
      </c>
      <c r="E58" s="407">
        <v>24.5</v>
      </c>
      <c r="F58" s="407">
        <v>49</v>
      </c>
      <c r="G58" s="408"/>
      <c r="H58" s="362">
        <v>5</v>
      </c>
      <c r="I58" s="409" t="s">
        <v>624</v>
      </c>
      <c r="J58" s="364">
        <f t="shared" si="5"/>
        <v>6</v>
      </c>
      <c r="K58" s="365" t="str">
        <f t="shared" si="10"/>
        <v>Fast Moving</v>
      </c>
      <c r="L58" s="364">
        <f t="shared" si="6"/>
        <v>101.33999999999996</v>
      </c>
      <c r="M58" s="366" t="str">
        <f t="shared" si="1"/>
        <v>Most Profitable</v>
      </c>
      <c r="N58" s="365" t="str">
        <f t="shared" si="7"/>
        <v>Fast Moving - Most Profitable</v>
      </c>
      <c r="O58" s="366" t="str">
        <f t="shared" si="8"/>
        <v>-</v>
      </c>
      <c r="P58" s="367" t="str">
        <f t="shared" si="9"/>
        <v>Profitable - Reorder</v>
      </c>
      <c r="Q58" s="408"/>
      <c r="R58" s="415">
        <v>8</v>
      </c>
      <c r="S58" s="415">
        <v>7</v>
      </c>
      <c r="T58" s="415">
        <v>7</v>
      </c>
      <c r="U58" s="415">
        <v>10</v>
      </c>
      <c r="V58" s="415">
        <v>1</v>
      </c>
      <c r="W58" s="415">
        <v>5</v>
      </c>
    </row>
    <row r="59" spans="1:23" ht="15.75" thickBot="1" x14ac:dyDescent="0.3">
      <c r="A59" s="412">
        <v>734944</v>
      </c>
      <c r="B59" s="413" t="s">
        <v>129</v>
      </c>
      <c r="C59" s="414" t="s">
        <v>433</v>
      </c>
      <c r="D59" s="407">
        <v>7.6100000000000083</v>
      </c>
      <c r="E59" s="407">
        <v>24.5</v>
      </c>
      <c r="F59" s="407">
        <v>49</v>
      </c>
      <c r="G59" s="408"/>
      <c r="H59" s="362">
        <v>28</v>
      </c>
      <c r="I59" s="409" t="s">
        <v>624</v>
      </c>
      <c r="J59" s="364">
        <f t="shared" si="5"/>
        <v>4.333333333333333</v>
      </c>
      <c r="K59" s="365" t="str">
        <f t="shared" si="10"/>
        <v>Slow Moving</v>
      </c>
      <c r="L59" s="364">
        <f t="shared" si="6"/>
        <v>73.189999999999969</v>
      </c>
      <c r="M59" s="366" t="str">
        <f t="shared" si="1"/>
        <v>Most Profitable</v>
      </c>
      <c r="N59" s="365" t="str">
        <f t="shared" si="7"/>
        <v>Slow Moving - Most Profitable</v>
      </c>
      <c r="O59" s="366" t="str">
        <f t="shared" si="8"/>
        <v>-</v>
      </c>
      <c r="P59" s="367" t="str">
        <f t="shared" si="9"/>
        <v xml:space="preserve"> - </v>
      </c>
      <c r="Q59" s="408"/>
      <c r="R59" s="415">
        <v>8</v>
      </c>
      <c r="S59" s="415">
        <v>2</v>
      </c>
      <c r="T59" s="415">
        <v>5</v>
      </c>
      <c r="U59" s="415">
        <v>4</v>
      </c>
      <c r="V59" s="415">
        <v>4</v>
      </c>
      <c r="W59" s="415">
        <v>3</v>
      </c>
    </row>
    <row r="60" spans="1:23" ht="15.75" thickBot="1" x14ac:dyDescent="0.3">
      <c r="A60" s="412">
        <v>734948</v>
      </c>
      <c r="B60" s="413" t="s">
        <v>132</v>
      </c>
      <c r="C60" s="414" t="s">
        <v>436</v>
      </c>
      <c r="D60" s="407">
        <v>24.140000000000008</v>
      </c>
      <c r="E60" s="407">
        <v>54.5</v>
      </c>
      <c r="F60" s="407">
        <v>109</v>
      </c>
      <c r="G60" s="408"/>
      <c r="H60" s="362">
        <v>0</v>
      </c>
      <c r="I60" s="409" t="s">
        <v>624</v>
      </c>
      <c r="J60" s="364" t="str">
        <f t="shared" si="5"/>
        <v>No Stock</v>
      </c>
      <c r="K60" s="365" t="str">
        <f t="shared" si="10"/>
        <v>Run out of Stock</v>
      </c>
      <c r="L60" s="364">
        <f t="shared" si="6"/>
        <v>0</v>
      </c>
      <c r="M60" s="366" t="str">
        <f t="shared" si="1"/>
        <v>Less Profitable</v>
      </c>
      <c r="N60" s="365" t="str">
        <f t="shared" si="7"/>
        <v>Run out of Stock - Less Profitable</v>
      </c>
      <c r="O60" s="366" t="str">
        <f t="shared" si="8"/>
        <v>-</v>
      </c>
      <c r="P60" s="367" t="str">
        <f t="shared" si="9"/>
        <v>Stop Ordering</v>
      </c>
      <c r="Q60" s="408"/>
      <c r="R60" s="415">
        <v>0</v>
      </c>
      <c r="S60" s="415">
        <v>0</v>
      </c>
      <c r="T60" s="415">
        <v>0</v>
      </c>
      <c r="U60" s="415">
        <v>0</v>
      </c>
      <c r="V60" s="415">
        <v>0</v>
      </c>
      <c r="W60" s="415">
        <v>0</v>
      </c>
    </row>
    <row r="61" spans="1:23" ht="15.75" thickBot="1" x14ac:dyDescent="0.3">
      <c r="A61" s="412">
        <v>738078</v>
      </c>
      <c r="B61" s="413" t="s">
        <v>152</v>
      </c>
      <c r="C61" s="414" t="s">
        <v>455</v>
      </c>
      <c r="D61" s="407">
        <v>9.509999999999998</v>
      </c>
      <c r="E61" s="407">
        <v>24.5</v>
      </c>
      <c r="F61" s="407">
        <v>49</v>
      </c>
      <c r="G61" s="408"/>
      <c r="H61" s="362">
        <v>26</v>
      </c>
      <c r="I61" s="409" t="s">
        <v>624</v>
      </c>
      <c r="J61" s="364">
        <f t="shared" si="5"/>
        <v>13.333333333333334</v>
      </c>
      <c r="K61" s="365" t="str">
        <f t="shared" si="10"/>
        <v>Fast Moving</v>
      </c>
      <c r="L61" s="364">
        <f t="shared" si="6"/>
        <v>199.8666666666667</v>
      </c>
      <c r="M61" s="366" t="str">
        <f t="shared" si="1"/>
        <v>Most Profitable</v>
      </c>
      <c r="N61" s="365" t="str">
        <f t="shared" si="7"/>
        <v>Fast Moving - Most Profitable</v>
      </c>
      <c r="O61" s="366" t="str">
        <f t="shared" si="8"/>
        <v>-</v>
      </c>
      <c r="P61" s="367" t="str">
        <f t="shared" si="9"/>
        <v>Profitable - Reorder</v>
      </c>
      <c r="Q61" s="408"/>
      <c r="R61" s="415">
        <v>11</v>
      </c>
      <c r="S61" s="415">
        <v>16</v>
      </c>
      <c r="T61" s="415">
        <v>10</v>
      </c>
      <c r="U61" s="415">
        <v>20</v>
      </c>
      <c r="V61" s="415">
        <v>10</v>
      </c>
      <c r="W61" s="415">
        <v>13</v>
      </c>
    </row>
    <row r="62" spans="1:23" ht="15.75" thickBot="1" x14ac:dyDescent="0.3">
      <c r="A62" s="412">
        <v>739727</v>
      </c>
      <c r="B62" s="413" t="s">
        <v>156</v>
      </c>
      <c r="C62" s="414" t="s">
        <v>459</v>
      </c>
      <c r="D62" s="407">
        <v>17.329999999999998</v>
      </c>
      <c r="E62" s="407">
        <v>49.5</v>
      </c>
      <c r="F62" s="407">
        <v>99</v>
      </c>
      <c r="G62" s="408"/>
      <c r="H62" s="362">
        <v>12</v>
      </c>
      <c r="I62" s="409" t="s">
        <v>624</v>
      </c>
      <c r="J62" s="364">
        <f t="shared" si="5"/>
        <v>10</v>
      </c>
      <c r="K62" s="365" t="str">
        <f t="shared" si="10"/>
        <v>Fast Moving</v>
      </c>
      <c r="L62" s="364">
        <f t="shared" si="6"/>
        <v>321.70000000000005</v>
      </c>
      <c r="M62" s="366" t="str">
        <f t="shared" si="1"/>
        <v>Most Profitable</v>
      </c>
      <c r="N62" s="365" t="str">
        <f t="shared" si="7"/>
        <v>Fast Moving - Most Profitable</v>
      </c>
      <c r="O62" s="366" t="str">
        <f t="shared" si="8"/>
        <v>-</v>
      </c>
      <c r="P62" s="367" t="str">
        <f t="shared" si="9"/>
        <v>Profitable - Reorder</v>
      </c>
      <c r="Q62" s="408"/>
      <c r="R62" s="415">
        <v>10</v>
      </c>
      <c r="S62" s="415">
        <v>17</v>
      </c>
      <c r="T62" s="415">
        <v>17</v>
      </c>
      <c r="U62" s="415">
        <v>6</v>
      </c>
      <c r="V62" s="415">
        <v>7</v>
      </c>
      <c r="W62" s="415">
        <v>6</v>
      </c>
    </row>
    <row r="63" spans="1:23" ht="15.75" thickBot="1" x14ac:dyDescent="0.3">
      <c r="A63" s="412">
        <v>739728</v>
      </c>
      <c r="B63" s="413" t="s">
        <v>157</v>
      </c>
      <c r="C63" s="414" t="s">
        <v>460</v>
      </c>
      <c r="D63" s="407">
        <v>17.329999999999998</v>
      </c>
      <c r="E63" s="407">
        <v>49.5</v>
      </c>
      <c r="F63" s="407">
        <v>99</v>
      </c>
      <c r="G63" s="408"/>
      <c r="H63" s="362">
        <v>9</v>
      </c>
      <c r="I63" s="409" t="s">
        <v>624</v>
      </c>
      <c r="J63" s="364">
        <f t="shared" si="5"/>
        <v>3.6666666666666665</v>
      </c>
      <c r="K63" s="365" t="str">
        <f t="shared" si="10"/>
        <v>Slow Moving</v>
      </c>
      <c r="L63" s="364">
        <f t="shared" si="6"/>
        <v>117.95666666666666</v>
      </c>
      <c r="M63" s="366" t="str">
        <f t="shared" si="1"/>
        <v>Most Profitable</v>
      </c>
      <c r="N63" s="365" t="str">
        <f t="shared" si="7"/>
        <v>Slow Moving - Most Profitable</v>
      </c>
      <c r="O63" s="366" t="str">
        <f t="shared" si="8"/>
        <v>-</v>
      </c>
      <c r="P63" s="367" t="str">
        <f t="shared" si="9"/>
        <v xml:space="preserve"> - </v>
      </c>
      <c r="Q63" s="408"/>
      <c r="R63" s="415">
        <v>6</v>
      </c>
      <c r="S63" s="415">
        <v>8</v>
      </c>
      <c r="T63" s="415">
        <v>6</v>
      </c>
      <c r="U63" s="415">
        <v>2</v>
      </c>
      <c r="V63" s="415">
        <v>3</v>
      </c>
      <c r="W63" s="415">
        <v>4</v>
      </c>
    </row>
    <row r="64" spans="1:23" ht="15.75" thickBot="1" x14ac:dyDescent="0.3">
      <c r="A64" s="412">
        <v>742248</v>
      </c>
      <c r="B64" s="413" t="s">
        <v>161</v>
      </c>
      <c r="C64" s="414" t="s">
        <v>464</v>
      </c>
      <c r="D64" s="407">
        <v>9.3133662145499425</v>
      </c>
      <c r="E64" s="407">
        <v>24.5</v>
      </c>
      <c r="F64" s="407">
        <v>49</v>
      </c>
      <c r="G64" s="408"/>
      <c r="H64" s="362">
        <v>29</v>
      </c>
      <c r="I64" s="409" t="s">
        <v>624</v>
      </c>
      <c r="J64" s="364">
        <f t="shared" si="5"/>
        <v>19.666666666666668</v>
      </c>
      <c r="K64" s="365" t="str">
        <f t="shared" si="10"/>
        <v>Fast Moving</v>
      </c>
      <c r="L64" s="364">
        <f t="shared" si="6"/>
        <v>298.67046444718449</v>
      </c>
      <c r="M64" s="366" t="str">
        <f t="shared" si="1"/>
        <v>Most Profitable</v>
      </c>
      <c r="N64" s="365" t="str">
        <f t="shared" si="7"/>
        <v>Fast Moving - Most Profitable</v>
      </c>
      <c r="O64" s="366" t="str">
        <f t="shared" si="8"/>
        <v>-</v>
      </c>
      <c r="P64" s="367" t="str">
        <f t="shared" si="9"/>
        <v>Profitable - Reorder</v>
      </c>
      <c r="Q64" s="408"/>
      <c r="R64" s="415">
        <v>17</v>
      </c>
      <c r="S64" s="415">
        <v>26</v>
      </c>
      <c r="T64" s="415">
        <v>14</v>
      </c>
      <c r="U64" s="415">
        <v>19</v>
      </c>
      <c r="V64" s="415">
        <v>26</v>
      </c>
      <c r="W64" s="415">
        <v>9</v>
      </c>
    </row>
    <row r="65" spans="1:23" ht="15.75" thickBot="1" x14ac:dyDescent="0.3">
      <c r="A65" s="412">
        <v>742249</v>
      </c>
      <c r="B65" s="413" t="s">
        <v>162</v>
      </c>
      <c r="C65" s="414" t="s">
        <v>465</v>
      </c>
      <c r="D65" s="407">
        <v>21.039999999999992</v>
      </c>
      <c r="E65" s="407">
        <v>49.5</v>
      </c>
      <c r="F65" s="407">
        <v>99</v>
      </c>
      <c r="G65" s="408"/>
      <c r="H65" s="362">
        <v>5</v>
      </c>
      <c r="I65" s="409" t="s">
        <v>624</v>
      </c>
      <c r="J65" s="364">
        <f t="shared" si="5"/>
        <v>7</v>
      </c>
      <c r="K65" s="365" t="str">
        <f t="shared" si="10"/>
        <v>Fast Moving</v>
      </c>
      <c r="L65" s="364">
        <f t="shared" si="6"/>
        <v>199.22000000000006</v>
      </c>
      <c r="M65" s="366" t="str">
        <f t="shared" si="1"/>
        <v>Most Profitable</v>
      </c>
      <c r="N65" s="365" t="str">
        <f t="shared" si="7"/>
        <v>Fast Moving - Most Profitable</v>
      </c>
      <c r="O65" s="366" t="str">
        <f t="shared" si="8"/>
        <v>-</v>
      </c>
      <c r="P65" s="367" t="str">
        <f t="shared" si="9"/>
        <v>Profitable - Reorder</v>
      </c>
      <c r="Q65" s="408"/>
      <c r="R65" s="415">
        <v>4</v>
      </c>
      <c r="S65" s="415">
        <v>7</v>
      </c>
      <c r="T65" s="415">
        <v>5</v>
      </c>
      <c r="U65" s="415">
        <v>9</v>
      </c>
      <c r="V65" s="415">
        <v>7</v>
      </c>
      <c r="W65" s="415">
        <v>3</v>
      </c>
    </row>
    <row r="66" spans="1:23" ht="15.75" thickBot="1" x14ac:dyDescent="0.3">
      <c r="A66" s="412">
        <v>742292</v>
      </c>
      <c r="B66" s="413" t="s">
        <v>163</v>
      </c>
      <c r="C66" s="414" t="s">
        <v>466</v>
      </c>
      <c r="D66" s="407">
        <v>14.434906542056074</v>
      </c>
      <c r="E66" s="407">
        <v>39.5</v>
      </c>
      <c r="F66" s="407">
        <v>79</v>
      </c>
      <c r="G66" s="408"/>
      <c r="H66" s="362">
        <v>4</v>
      </c>
      <c r="I66" s="409" t="s">
        <v>624</v>
      </c>
      <c r="J66" s="364">
        <f t="shared" si="5"/>
        <v>1</v>
      </c>
      <c r="K66" s="365" t="str">
        <f t="shared" si="10"/>
        <v>Slow Moving</v>
      </c>
      <c r="L66" s="364">
        <f t="shared" si="6"/>
        <v>25.065093457943924</v>
      </c>
      <c r="M66" s="366" t="str">
        <f t="shared" si="1"/>
        <v>Profitable</v>
      </c>
      <c r="N66" s="365" t="str">
        <f t="shared" si="7"/>
        <v>Slow Moving - Profitable</v>
      </c>
      <c r="O66" s="366" t="str">
        <f t="shared" si="8"/>
        <v>-</v>
      </c>
      <c r="P66" s="367" t="str">
        <f t="shared" si="9"/>
        <v xml:space="preserve"> - </v>
      </c>
      <c r="Q66" s="408"/>
      <c r="R66" s="415">
        <v>8</v>
      </c>
      <c r="S66" s="415">
        <v>2</v>
      </c>
      <c r="T66" s="415">
        <v>0</v>
      </c>
      <c r="U66" s="415">
        <v>3</v>
      </c>
      <c r="V66" s="415">
        <v>0</v>
      </c>
      <c r="W66" s="415">
        <v>0</v>
      </c>
    </row>
    <row r="67" spans="1:23" ht="15.75" thickBot="1" x14ac:dyDescent="0.3">
      <c r="A67" s="412">
        <v>742293</v>
      </c>
      <c r="B67" s="413" t="s">
        <v>164</v>
      </c>
      <c r="C67" s="414" t="s">
        <v>467</v>
      </c>
      <c r="D67" s="407">
        <v>16.32</v>
      </c>
      <c r="E67" s="407">
        <v>49.5</v>
      </c>
      <c r="F67" s="407">
        <v>99</v>
      </c>
      <c r="G67" s="408"/>
      <c r="H67" s="362">
        <v>3</v>
      </c>
      <c r="I67" s="409" t="s">
        <v>624</v>
      </c>
      <c r="J67" s="364">
        <f t="shared" si="5"/>
        <v>0.66666666666666663</v>
      </c>
      <c r="K67" s="365" t="str">
        <f t="shared" si="10"/>
        <v>Slow Moving</v>
      </c>
      <c r="L67" s="364">
        <f t="shared" si="6"/>
        <v>22.119999999999997</v>
      </c>
      <c r="M67" s="366" t="str">
        <f t="shared" si="1"/>
        <v>Profitable</v>
      </c>
      <c r="N67" s="365" t="str">
        <f t="shared" si="7"/>
        <v>Slow Moving - Profitable</v>
      </c>
      <c r="O67" s="366" t="str">
        <f t="shared" si="8"/>
        <v>-</v>
      </c>
      <c r="P67" s="367" t="str">
        <f t="shared" si="9"/>
        <v xml:space="preserve"> - </v>
      </c>
      <c r="Q67" s="408"/>
      <c r="R67" s="415">
        <v>1</v>
      </c>
      <c r="S67" s="415">
        <v>0</v>
      </c>
      <c r="T67" s="415">
        <v>1</v>
      </c>
      <c r="U67" s="415">
        <v>1</v>
      </c>
      <c r="V67" s="415">
        <v>0</v>
      </c>
      <c r="W67" s="415">
        <v>0</v>
      </c>
    </row>
    <row r="68" spans="1:23" ht="15.75" thickBot="1" x14ac:dyDescent="0.3">
      <c r="A68" s="412">
        <v>742294</v>
      </c>
      <c r="B68" s="413" t="s">
        <v>165</v>
      </c>
      <c r="C68" s="414" t="s">
        <v>468</v>
      </c>
      <c r="D68" s="407">
        <v>38.140000000000015</v>
      </c>
      <c r="E68" s="407">
        <v>79.5</v>
      </c>
      <c r="F68" s="407">
        <v>159</v>
      </c>
      <c r="G68" s="408"/>
      <c r="H68" s="362">
        <v>11</v>
      </c>
      <c r="I68" s="409" t="s">
        <v>624</v>
      </c>
      <c r="J68" s="364">
        <f t="shared" si="5"/>
        <v>1</v>
      </c>
      <c r="K68" s="365" t="str">
        <f t="shared" si="10"/>
        <v>Slow Moving</v>
      </c>
      <c r="L68" s="364">
        <f t="shared" si="6"/>
        <v>41.359999999999985</v>
      </c>
      <c r="M68" s="366" t="str">
        <f t="shared" si="1"/>
        <v>Profitable</v>
      </c>
      <c r="N68" s="365" t="str">
        <f t="shared" si="7"/>
        <v>Slow Moving - Profitable</v>
      </c>
      <c r="O68" s="366" t="str">
        <f t="shared" si="8"/>
        <v>-</v>
      </c>
      <c r="P68" s="367" t="str">
        <f t="shared" si="9"/>
        <v xml:space="preserve"> - </v>
      </c>
      <c r="Q68" s="408"/>
      <c r="R68" s="415">
        <v>4</v>
      </c>
      <c r="S68" s="415">
        <v>0</v>
      </c>
      <c r="T68" s="415">
        <v>3</v>
      </c>
      <c r="U68" s="415">
        <v>0</v>
      </c>
      <c r="V68" s="415">
        <v>0</v>
      </c>
      <c r="W68" s="415">
        <v>0</v>
      </c>
    </row>
    <row r="69" spans="1:23" ht="15.75" thickBot="1" x14ac:dyDescent="0.3">
      <c r="A69" s="412">
        <v>742296</v>
      </c>
      <c r="B69" s="413" t="s">
        <v>167</v>
      </c>
      <c r="C69" s="414" t="s">
        <v>470</v>
      </c>
      <c r="D69" s="407">
        <v>17.770731707317079</v>
      </c>
      <c r="E69" s="407">
        <v>39.5</v>
      </c>
      <c r="F69" s="407">
        <v>79</v>
      </c>
      <c r="G69" s="408"/>
      <c r="H69" s="362">
        <v>11</v>
      </c>
      <c r="I69" s="409" t="s">
        <v>624</v>
      </c>
      <c r="J69" s="364">
        <f t="shared" si="5"/>
        <v>3</v>
      </c>
      <c r="K69" s="365" t="str">
        <f t="shared" si="10"/>
        <v>Slow Moving</v>
      </c>
      <c r="L69" s="364">
        <f t="shared" si="6"/>
        <v>65.187804878048766</v>
      </c>
      <c r="M69" s="366" t="str">
        <f t="shared" ref="M69:M112" si="11">IF(L69&gt;$N$1, "Most Profitable",IF(L69&lt;$N$2,"Less Profitable","Profitable"))</f>
        <v>Profitable</v>
      </c>
      <c r="N69" s="365" t="str">
        <f t="shared" si="7"/>
        <v>Slow Moving - Profitable</v>
      </c>
      <c r="O69" s="366" t="str">
        <f t="shared" si="8"/>
        <v>-</v>
      </c>
      <c r="P69" s="367" t="str">
        <f t="shared" si="9"/>
        <v xml:space="preserve"> - </v>
      </c>
      <c r="Q69" s="408"/>
      <c r="R69" s="415">
        <v>4</v>
      </c>
      <c r="S69" s="415">
        <v>4</v>
      </c>
      <c r="T69" s="415">
        <v>7</v>
      </c>
      <c r="U69" s="415">
        <v>1</v>
      </c>
      <c r="V69" s="415">
        <v>1</v>
      </c>
      <c r="W69" s="415">
        <v>1</v>
      </c>
    </row>
    <row r="70" spans="1:23" ht="15.75" thickBot="1" x14ac:dyDescent="0.3">
      <c r="A70" s="412">
        <v>742298</v>
      </c>
      <c r="B70" s="413" t="s">
        <v>169</v>
      </c>
      <c r="C70" s="414" t="s">
        <v>472</v>
      </c>
      <c r="D70" s="407">
        <v>46.776027397260265</v>
      </c>
      <c r="E70" s="407">
        <v>94.5</v>
      </c>
      <c r="F70" s="407">
        <v>189</v>
      </c>
      <c r="G70" s="408"/>
      <c r="H70" s="362">
        <v>10</v>
      </c>
      <c r="I70" s="409" t="s">
        <v>624</v>
      </c>
      <c r="J70" s="364">
        <f t="shared" ref="J70:J112" si="12">IF(H70=0,"No Stock",SUM(T70:V70)/3)</f>
        <v>8.6666666666666661</v>
      </c>
      <c r="K70" s="365" t="str">
        <f t="shared" si="10"/>
        <v>Fast Moving</v>
      </c>
      <c r="L70" s="364">
        <f t="shared" ref="L70:L112" si="13">(AVERAGE(T70:V70))*(E70-D70)</f>
        <v>413.60776255707771</v>
      </c>
      <c r="M70" s="366" t="str">
        <f t="shared" si="11"/>
        <v>Most Profitable</v>
      </c>
      <c r="N70" s="365" t="str">
        <f t="shared" si="7"/>
        <v>Fast Moving - Most Profitable</v>
      </c>
      <c r="O70" s="366" t="str">
        <f t="shared" si="8"/>
        <v>-</v>
      </c>
      <c r="P70" s="367" t="str">
        <f t="shared" si="9"/>
        <v>Profitable - Reorder</v>
      </c>
      <c r="Q70" s="408"/>
      <c r="R70" s="415">
        <v>16</v>
      </c>
      <c r="S70" s="415">
        <v>7</v>
      </c>
      <c r="T70" s="415">
        <v>15</v>
      </c>
      <c r="U70" s="415">
        <v>6</v>
      </c>
      <c r="V70" s="415">
        <v>5</v>
      </c>
      <c r="W70" s="415">
        <v>6</v>
      </c>
    </row>
    <row r="71" spans="1:23" ht="15.75" thickBot="1" x14ac:dyDescent="0.3">
      <c r="A71" s="412">
        <v>742300</v>
      </c>
      <c r="B71" s="413" t="s">
        <v>170</v>
      </c>
      <c r="C71" s="414" t="s">
        <v>473</v>
      </c>
      <c r="D71" s="407">
        <v>14.474971098265899</v>
      </c>
      <c r="E71" s="407">
        <v>29.5</v>
      </c>
      <c r="F71" s="407">
        <v>59</v>
      </c>
      <c r="G71" s="408"/>
      <c r="H71" s="362">
        <v>13</v>
      </c>
      <c r="I71" s="409" t="s">
        <v>624</v>
      </c>
      <c r="J71" s="364">
        <f t="shared" si="12"/>
        <v>11.333333333333334</v>
      </c>
      <c r="K71" s="365" t="str">
        <f t="shared" si="10"/>
        <v>Fast Moving</v>
      </c>
      <c r="L71" s="364">
        <f t="shared" si="13"/>
        <v>170.28366088631984</v>
      </c>
      <c r="M71" s="366" t="str">
        <f t="shared" si="11"/>
        <v>Most Profitable</v>
      </c>
      <c r="N71" s="365" t="str">
        <f t="shared" si="7"/>
        <v>Fast Moving - Most Profitable</v>
      </c>
      <c r="O71" s="366" t="str">
        <f t="shared" si="8"/>
        <v>-</v>
      </c>
      <c r="P71" s="367" t="str">
        <f t="shared" si="9"/>
        <v>Profitable - Reorder</v>
      </c>
      <c r="Q71" s="408"/>
      <c r="R71" s="415">
        <v>14</v>
      </c>
      <c r="S71" s="415">
        <v>15</v>
      </c>
      <c r="T71" s="415">
        <v>15</v>
      </c>
      <c r="U71" s="415">
        <v>13</v>
      </c>
      <c r="V71" s="415">
        <v>6</v>
      </c>
      <c r="W71" s="415">
        <v>1</v>
      </c>
    </row>
    <row r="72" spans="1:23" ht="15.75" thickBot="1" x14ac:dyDescent="0.3">
      <c r="A72" s="412">
        <v>743939</v>
      </c>
      <c r="B72" s="413" t="s">
        <v>172</v>
      </c>
      <c r="C72" s="414" t="s">
        <v>475</v>
      </c>
      <c r="D72" s="407">
        <v>76</v>
      </c>
      <c r="E72" s="407">
        <v>144.5</v>
      </c>
      <c r="F72" s="407">
        <v>289</v>
      </c>
      <c r="G72" s="408"/>
      <c r="H72" s="362">
        <v>7</v>
      </c>
      <c r="I72" s="409" t="s">
        <v>624</v>
      </c>
      <c r="J72" s="364">
        <f t="shared" si="12"/>
        <v>0.66666666666666663</v>
      </c>
      <c r="K72" s="365" t="str">
        <f t="shared" si="10"/>
        <v>Slow Moving</v>
      </c>
      <c r="L72" s="364">
        <f t="shared" si="13"/>
        <v>45.666666666666664</v>
      </c>
      <c r="M72" s="366" t="str">
        <f t="shared" si="11"/>
        <v>Profitable</v>
      </c>
      <c r="N72" s="365" t="str">
        <f t="shared" si="7"/>
        <v>Slow Moving - Profitable</v>
      </c>
      <c r="O72" s="366" t="str">
        <f t="shared" si="8"/>
        <v>-</v>
      </c>
      <c r="P72" s="367" t="str">
        <f t="shared" si="9"/>
        <v xml:space="preserve"> - </v>
      </c>
      <c r="Q72" s="408"/>
      <c r="R72" s="415">
        <v>3</v>
      </c>
      <c r="S72" s="415">
        <v>6</v>
      </c>
      <c r="T72" s="415">
        <v>0</v>
      </c>
      <c r="U72" s="415">
        <v>1</v>
      </c>
      <c r="V72" s="415">
        <v>1</v>
      </c>
      <c r="W72" s="415">
        <v>2</v>
      </c>
    </row>
    <row r="73" spans="1:23" ht="15.75" thickBot="1" x14ac:dyDescent="0.3">
      <c r="A73" s="412">
        <v>743955</v>
      </c>
      <c r="B73" s="413" t="s">
        <v>179</v>
      </c>
      <c r="C73" s="414" t="s">
        <v>482</v>
      </c>
      <c r="D73" s="407">
        <v>12.379999999999997</v>
      </c>
      <c r="E73" s="407">
        <v>34.5</v>
      </c>
      <c r="F73" s="407">
        <v>69</v>
      </c>
      <c r="G73" s="408"/>
      <c r="H73" s="362">
        <v>5</v>
      </c>
      <c r="I73" s="409" t="s">
        <v>624</v>
      </c>
      <c r="J73" s="364">
        <f t="shared" si="12"/>
        <v>5</v>
      </c>
      <c r="K73" s="365" t="str">
        <f t="shared" si="10"/>
        <v>Fast Moving</v>
      </c>
      <c r="L73" s="364">
        <f t="shared" si="13"/>
        <v>110.60000000000002</v>
      </c>
      <c r="M73" s="366" t="str">
        <f t="shared" si="11"/>
        <v>Most Profitable</v>
      </c>
      <c r="N73" s="365" t="str">
        <f t="shared" si="7"/>
        <v>Fast Moving - Most Profitable</v>
      </c>
      <c r="O73" s="366" t="str">
        <f t="shared" si="8"/>
        <v>-</v>
      </c>
      <c r="P73" s="367" t="str">
        <f t="shared" si="9"/>
        <v>Profitable - Reorder</v>
      </c>
      <c r="Q73" s="408"/>
      <c r="R73" s="415">
        <v>1</v>
      </c>
      <c r="S73" s="415">
        <v>2</v>
      </c>
      <c r="T73" s="415">
        <v>4</v>
      </c>
      <c r="U73" s="415">
        <v>4</v>
      </c>
      <c r="V73" s="415">
        <v>7</v>
      </c>
      <c r="W73" s="415">
        <v>0</v>
      </c>
    </row>
    <row r="74" spans="1:23" ht="15.75" thickBot="1" x14ac:dyDescent="0.3">
      <c r="A74" s="412">
        <v>743956</v>
      </c>
      <c r="B74" s="413" t="s">
        <v>180</v>
      </c>
      <c r="C74" s="414" t="s">
        <v>483</v>
      </c>
      <c r="D74" s="407">
        <v>12.679999999999998</v>
      </c>
      <c r="E74" s="407">
        <v>34.5</v>
      </c>
      <c r="F74" s="407">
        <v>69</v>
      </c>
      <c r="G74" s="408"/>
      <c r="H74" s="362">
        <v>0</v>
      </c>
      <c r="I74" s="409" t="s">
        <v>624</v>
      </c>
      <c r="J74" s="364" t="str">
        <f t="shared" si="12"/>
        <v>No Stock</v>
      </c>
      <c r="K74" s="365" t="str">
        <f t="shared" si="10"/>
        <v>Run out of Stock</v>
      </c>
      <c r="L74" s="364">
        <f t="shared" si="13"/>
        <v>145.46666666666667</v>
      </c>
      <c r="M74" s="366" t="str">
        <f t="shared" si="11"/>
        <v>Most Profitable</v>
      </c>
      <c r="N74" s="365" t="str">
        <f t="shared" si="7"/>
        <v>Run out of Stock - Most Profitable</v>
      </c>
      <c r="O74" s="366" t="str">
        <f t="shared" si="8"/>
        <v>-</v>
      </c>
      <c r="P74" s="367" t="str">
        <f t="shared" si="9"/>
        <v>No Stock - Reorder</v>
      </c>
      <c r="Q74" s="408"/>
      <c r="R74" s="415">
        <v>12</v>
      </c>
      <c r="S74" s="415">
        <v>4</v>
      </c>
      <c r="T74" s="415">
        <v>14</v>
      </c>
      <c r="U74" s="415">
        <v>6</v>
      </c>
      <c r="V74" s="415">
        <v>0</v>
      </c>
      <c r="W74" s="415">
        <v>0</v>
      </c>
    </row>
    <row r="75" spans="1:23" ht="15.75" thickBot="1" x14ac:dyDescent="0.3">
      <c r="A75" s="412">
        <v>743968</v>
      </c>
      <c r="B75" s="413" t="s">
        <v>187</v>
      </c>
      <c r="C75" s="414" t="s">
        <v>490</v>
      </c>
      <c r="D75" s="407">
        <v>5.2599999999999989</v>
      </c>
      <c r="E75" s="407">
        <v>24.5</v>
      </c>
      <c r="F75" s="407">
        <v>49</v>
      </c>
      <c r="G75" s="408"/>
      <c r="H75" s="362">
        <v>26</v>
      </c>
      <c r="I75" s="409" t="s">
        <v>624</v>
      </c>
      <c r="J75" s="364">
        <f t="shared" si="12"/>
        <v>11</v>
      </c>
      <c r="K75" s="365" t="str">
        <f t="shared" si="10"/>
        <v>Fast Moving</v>
      </c>
      <c r="L75" s="364">
        <f t="shared" si="13"/>
        <v>211.64000000000001</v>
      </c>
      <c r="M75" s="366" t="str">
        <f t="shared" si="11"/>
        <v>Most Profitable</v>
      </c>
      <c r="N75" s="365" t="str">
        <f t="shared" si="7"/>
        <v>Fast Moving - Most Profitable</v>
      </c>
      <c r="O75" s="366" t="str">
        <f t="shared" si="8"/>
        <v>-</v>
      </c>
      <c r="P75" s="367" t="str">
        <f t="shared" si="9"/>
        <v>Profitable - Reorder</v>
      </c>
      <c r="Q75" s="408"/>
      <c r="R75" s="415">
        <v>11</v>
      </c>
      <c r="S75" s="415">
        <v>12</v>
      </c>
      <c r="T75" s="415">
        <v>12</v>
      </c>
      <c r="U75" s="415">
        <v>13</v>
      </c>
      <c r="V75" s="415">
        <v>8</v>
      </c>
      <c r="W75" s="415">
        <v>8</v>
      </c>
    </row>
    <row r="76" spans="1:23" ht="15.75" thickBot="1" x14ac:dyDescent="0.3">
      <c r="A76" s="412">
        <v>743975</v>
      </c>
      <c r="B76" s="413" t="s">
        <v>188</v>
      </c>
      <c r="C76" s="414" t="s">
        <v>491</v>
      </c>
      <c r="D76" s="407">
        <v>5.259999999999998</v>
      </c>
      <c r="E76" s="407">
        <v>24.5</v>
      </c>
      <c r="F76" s="407">
        <v>49</v>
      </c>
      <c r="G76" s="408"/>
      <c r="H76" s="362">
        <v>7</v>
      </c>
      <c r="I76" s="409" t="s">
        <v>624</v>
      </c>
      <c r="J76" s="364">
        <f t="shared" si="12"/>
        <v>4.666666666666667</v>
      </c>
      <c r="K76" s="365" t="str">
        <f t="shared" si="10"/>
        <v>Fast Moving</v>
      </c>
      <c r="L76" s="364">
        <f t="shared" si="13"/>
        <v>89.786666666666676</v>
      </c>
      <c r="M76" s="366" t="str">
        <f t="shared" si="11"/>
        <v>Most Profitable</v>
      </c>
      <c r="N76" s="365" t="str">
        <f t="shared" si="7"/>
        <v>Fast Moving - Most Profitable</v>
      </c>
      <c r="O76" s="366" t="str">
        <f t="shared" si="8"/>
        <v>-</v>
      </c>
      <c r="P76" s="367" t="str">
        <f t="shared" si="9"/>
        <v>Profitable - Reorder</v>
      </c>
      <c r="Q76" s="408"/>
      <c r="R76" s="415">
        <v>10</v>
      </c>
      <c r="S76" s="415">
        <v>6</v>
      </c>
      <c r="T76" s="415">
        <v>5</v>
      </c>
      <c r="U76" s="415">
        <v>5</v>
      </c>
      <c r="V76" s="415">
        <v>4</v>
      </c>
      <c r="W76" s="415">
        <v>1</v>
      </c>
    </row>
    <row r="77" spans="1:23" ht="15.75" thickBot="1" x14ac:dyDescent="0.3">
      <c r="A77" s="416">
        <v>748127</v>
      </c>
      <c r="B77" s="417" t="s">
        <v>202</v>
      </c>
      <c r="C77" s="418" t="s">
        <v>505</v>
      </c>
      <c r="D77" s="407">
        <v>28.950000000000003</v>
      </c>
      <c r="E77" s="407">
        <v>49.5</v>
      </c>
      <c r="F77" s="407">
        <v>99</v>
      </c>
      <c r="G77" s="408"/>
      <c r="H77" s="362">
        <v>5</v>
      </c>
      <c r="I77" s="409" t="s">
        <v>627</v>
      </c>
      <c r="J77" s="364">
        <f t="shared" si="12"/>
        <v>1</v>
      </c>
      <c r="K77" s="365" t="str">
        <f t="shared" si="10"/>
        <v>Slow Moving</v>
      </c>
      <c r="L77" s="364">
        <f t="shared" si="13"/>
        <v>61.649999999999991</v>
      </c>
      <c r="M77" s="366" t="str">
        <f t="shared" si="11"/>
        <v>Profitable</v>
      </c>
      <c r="N77" s="365" t="str">
        <f t="shared" si="7"/>
        <v>Slow Moving - Profitable</v>
      </c>
      <c r="O77" s="366" t="str">
        <f t="shared" si="8"/>
        <v>-</v>
      </c>
      <c r="P77" s="367" t="str">
        <f t="shared" si="9"/>
        <v xml:space="preserve"> - </v>
      </c>
      <c r="Q77" s="408"/>
      <c r="R77" s="419"/>
      <c r="S77" s="419"/>
      <c r="T77" s="419"/>
      <c r="U77" s="419"/>
      <c r="V77" s="419">
        <v>3</v>
      </c>
      <c r="W77" s="419">
        <v>0</v>
      </c>
    </row>
    <row r="78" spans="1:23" ht="15.75" thickBot="1" x14ac:dyDescent="0.3">
      <c r="A78" s="416">
        <v>748129</v>
      </c>
      <c r="B78" s="417" t="s">
        <v>204</v>
      </c>
      <c r="C78" s="418" t="s">
        <v>507</v>
      </c>
      <c r="D78" s="407">
        <v>38.220000000000006</v>
      </c>
      <c r="E78" s="407">
        <v>58</v>
      </c>
      <c r="F78" s="407">
        <v>89</v>
      </c>
      <c r="G78" s="408"/>
      <c r="H78" s="362">
        <v>25</v>
      </c>
      <c r="I78" s="409" t="s">
        <v>627</v>
      </c>
      <c r="J78" s="364">
        <f t="shared" si="12"/>
        <v>0.33333333333333331</v>
      </c>
      <c r="K78" s="365" t="str">
        <f t="shared" si="10"/>
        <v>Slow Moving</v>
      </c>
      <c r="L78" s="364">
        <f t="shared" si="13"/>
        <v>19.779999999999994</v>
      </c>
      <c r="M78" s="366" t="str">
        <f t="shared" si="11"/>
        <v>Profitable</v>
      </c>
      <c r="N78" s="365" t="str">
        <f t="shared" si="7"/>
        <v>Slow Moving - Profitable</v>
      </c>
      <c r="O78" s="366" t="str">
        <f t="shared" si="8"/>
        <v>-</v>
      </c>
      <c r="P78" s="367" t="str">
        <f t="shared" si="9"/>
        <v xml:space="preserve"> - </v>
      </c>
      <c r="Q78" s="408"/>
      <c r="R78" s="419"/>
      <c r="S78" s="419"/>
      <c r="T78" s="419"/>
      <c r="U78" s="419"/>
      <c r="V78" s="419">
        <v>1</v>
      </c>
      <c r="W78" s="419">
        <v>0</v>
      </c>
    </row>
    <row r="79" spans="1:23" ht="15.75" thickBot="1" x14ac:dyDescent="0.3">
      <c r="A79" s="416">
        <v>748131</v>
      </c>
      <c r="B79" s="417" t="s">
        <v>205</v>
      </c>
      <c r="C79" s="418" t="s">
        <v>508</v>
      </c>
      <c r="D79" s="407">
        <v>38.220000000000006</v>
      </c>
      <c r="E79" s="407">
        <v>58</v>
      </c>
      <c r="F79" s="407">
        <v>89</v>
      </c>
      <c r="G79" s="408"/>
      <c r="H79" s="362">
        <v>26</v>
      </c>
      <c r="I79" s="409" t="s">
        <v>627</v>
      </c>
      <c r="J79" s="364">
        <f t="shared" si="12"/>
        <v>0</v>
      </c>
      <c r="K79" s="365" t="str">
        <f t="shared" si="10"/>
        <v>Non Moving</v>
      </c>
      <c r="L79" s="364">
        <f t="shared" si="13"/>
        <v>0</v>
      </c>
      <c r="M79" s="366" t="str">
        <f t="shared" si="11"/>
        <v>Less Profitable</v>
      </c>
      <c r="N79" s="365" t="str">
        <f t="shared" si="7"/>
        <v>Non Moving - Less Profitable</v>
      </c>
      <c r="O79" s="366" t="str">
        <f t="shared" si="8"/>
        <v>Transfer</v>
      </c>
      <c r="P79" s="367" t="str">
        <f t="shared" si="9"/>
        <v xml:space="preserve"> - </v>
      </c>
      <c r="Q79" s="408"/>
      <c r="R79" s="419"/>
      <c r="S79" s="419"/>
      <c r="T79" s="419"/>
      <c r="U79" s="419"/>
      <c r="V79" s="419">
        <v>0</v>
      </c>
      <c r="W79" s="419">
        <v>0</v>
      </c>
    </row>
    <row r="80" spans="1:23" ht="15.75" thickBot="1" x14ac:dyDescent="0.3">
      <c r="A80" s="416">
        <v>758117</v>
      </c>
      <c r="B80" s="417" t="s">
        <v>214</v>
      </c>
      <c r="C80" s="418" t="s">
        <v>514</v>
      </c>
      <c r="D80" s="407">
        <v>23</v>
      </c>
      <c r="E80" s="420">
        <v>49.5</v>
      </c>
      <c r="F80" s="420">
        <v>99</v>
      </c>
      <c r="G80" s="408"/>
      <c r="H80" s="362">
        <v>27</v>
      </c>
      <c r="I80" s="409" t="s">
        <v>623</v>
      </c>
      <c r="J80" s="364">
        <f t="shared" si="12"/>
        <v>2.6666666666666665</v>
      </c>
      <c r="K80" s="365" t="str">
        <f t="shared" si="10"/>
        <v>Slow Moving</v>
      </c>
      <c r="L80" s="364">
        <f t="shared" si="13"/>
        <v>70.666666666666657</v>
      </c>
      <c r="M80" s="366" t="str">
        <f t="shared" si="11"/>
        <v>Most Profitable</v>
      </c>
      <c r="N80" s="365" t="str">
        <f t="shared" si="7"/>
        <v>Slow Moving - Most Profitable</v>
      </c>
      <c r="O80" s="366" t="str">
        <f t="shared" si="8"/>
        <v>-</v>
      </c>
      <c r="P80" s="367" t="str">
        <f t="shared" si="9"/>
        <v xml:space="preserve"> - </v>
      </c>
      <c r="Q80" s="408"/>
      <c r="R80" s="419"/>
      <c r="S80" s="419"/>
      <c r="T80" s="419">
        <v>0</v>
      </c>
      <c r="U80" s="419">
        <v>0</v>
      </c>
      <c r="V80" s="419">
        <v>8</v>
      </c>
      <c r="W80" s="419">
        <v>5</v>
      </c>
    </row>
    <row r="81" spans="1:23" ht="15.75" thickBot="1" x14ac:dyDescent="0.3">
      <c r="A81" s="416">
        <v>758119</v>
      </c>
      <c r="B81" s="417" t="s">
        <v>215</v>
      </c>
      <c r="C81" s="418" t="s">
        <v>515</v>
      </c>
      <c r="D81" s="407">
        <v>22</v>
      </c>
      <c r="E81" s="420">
        <v>49.5</v>
      </c>
      <c r="F81" s="420">
        <v>99</v>
      </c>
      <c r="G81" s="408"/>
      <c r="H81" s="362">
        <v>22</v>
      </c>
      <c r="I81" s="409" t="s">
        <v>623</v>
      </c>
      <c r="J81" s="364">
        <f t="shared" si="12"/>
        <v>1</v>
      </c>
      <c r="K81" s="365" t="str">
        <f t="shared" si="10"/>
        <v>Slow Moving</v>
      </c>
      <c r="L81" s="364">
        <f t="shared" si="13"/>
        <v>27.5</v>
      </c>
      <c r="M81" s="366" t="str">
        <f t="shared" si="11"/>
        <v>Profitable</v>
      </c>
      <c r="N81" s="365" t="str">
        <f t="shared" si="7"/>
        <v>Slow Moving - Profitable</v>
      </c>
      <c r="O81" s="366" t="str">
        <f t="shared" si="8"/>
        <v>-</v>
      </c>
      <c r="P81" s="367" t="str">
        <f t="shared" si="9"/>
        <v xml:space="preserve"> - </v>
      </c>
      <c r="Q81" s="408"/>
      <c r="R81" s="419"/>
      <c r="S81" s="419"/>
      <c r="T81" s="419">
        <v>0</v>
      </c>
      <c r="U81" s="419">
        <v>0</v>
      </c>
      <c r="V81" s="419">
        <v>3</v>
      </c>
      <c r="W81" s="419">
        <v>1</v>
      </c>
    </row>
    <row r="82" spans="1:23" ht="15.75" thickBot="1" x14ac:dyDescent="0.3">
      <c r="A82" s="416">
        <v>758121</v>
      </c>
      <c r="B82" s="417" t="s">
        <v>216</v>
      </c>
      <c r="C82" s="418" t="s">
        <v>516</v>
      </c>
      <c r="D82" s="407">
        <v>7.61</v>
      </c>
      <c r="E82" s="420">
        <v>34.5</v>
      </c>
      <c r="F82" s="420">
        <v>69</v>
      </c>
      <c r="G82" s="408"/>
      <c r="H82" s="362">
        <v>20</v>
      </c>
      <c r="I82" s="409" t="s">
        <v>623</v>
      </c>
      <c r="J82" s="364">
        <f t="shared" si="12"/>
        <v>0</v>
      </c>
      <c r="K82" s="365" t="str">
        <f t="shared" si="10"/>
        <v>Non Moving</v>
      </c>
      <c r="L82" s="364">
        <f t="shared" si="13"/>
        <v>0</v>
      </c>
      <c r="M82" s="366" t="str">
        <f t="shared" si="11"/>
        <v>Less Profitable</v>
      </c>
      <c r="N82" s="365" t="str">
        <f t="shared" si="7"/>
        <v>Non Moving - Less Profitable</v>
      </c>
      <c r="O82" s="366" t="str">
        <f t="shared" si="8"/>
        <v xml:space="preserve"> Discount</v>
      </c>
      <c r="P82" s="367" t="str">
        <f t="shared" si="9"/>
        <v xml:space="preserve"> - </v>
      </c>
      <c r="Q82" s="408"/>
      <c r="R82" s="419"/>
      <c r="S82" s="419"/>
      <c r="T82" s="419">
        <v>0</v>
      </c>
      <c r="U82" s="419">
        <v>0</v>
      </c>
      <c r="V82" s="419">
        <v>0</v>
      </c>
      <c r="W82" s="419">
        <v>0</v>
      </c>
    </row>
    <row r="83" spans="1:23" ht="15.75" thickBot="1" x14ac:dyDescent="0.3">
      <c r="A83" s="416">
        <v>758124</v>
      </c>
      <c r="B83" s="417" t="s">
        <v>217</v>
      </c>
      <c r="C83" s="418" t="s">
        <v>517</v>
      </c>
      <c r="D83" s="407">
        <v>7.61</v>
      </c>
      <c r="E83" s="420">
        <v>34.5</v>
      </c>
      <c r="F83" s="420">
        <v>69</v>
      </c>
      <c r="G83" s="408"/>
      <c r="H83" s="362">
        <v>17</v>
      </c>
      <c r="I83" s="409" t="s">
        <v>623</v>
      </c>
      <c r="J83" s="364">
        <f t="shared" si="12"/>
        <v>0</v>
      </c>
      <c r="K83" s="365" t="str">
        <f t="shared" si="10"/>
        <v>Non Moving</v>
      </c>
      <c r="L83" s="364">
        <f t="shared" si="13"/>
        <v>0</v>
      </c>
      <c r="M83" s="366" t="str">
        <f t="shared" si="11"/>
        <v>Less Profitable</v>
      </c>
      <c r="N83" s="365" t="str">
        <f t="shared" si="7"/>
        <v>Non Moving - Less Profitable</v>
      </c>
      <c r="O83" s="366" t="str">
        <f t="shared" si="8"/>
        <v xml:space="preserve"> Discount</v>
      </c>
      <c r="P83" s="367" t="str">
        <f t="shared" si="9"/>
        <v xml:space="preserve"> - </v>
      </c>
      <c r="Q83" s="408"/>
      <c r="R83" s="419"/>
      <c r="S83" s="419"/>
      <c r="T83" s="419">
        <v>0</v>
      </c>
      <c r="U83" s="419">
        <v>0</v>
      </c>
      <c r="V83" s="419">
        <v>0</v>
      </c>
      <c r="W83" s="419">
        <v>3</v>
      </c>
    </row>
    <row r="84" spans="1:23" ht="15.75" thickBot="1" x14ac:dyDescent="0.3">
      <c r="A84" s="416">
        <v>758125</v>
      </c>
      <c r="B84" s="417" t="s">
        <v>218</v>
      </c>
      <c r="C84" s="418" t="s">
        <v>518</v>
      </c>
      <c r="D84" s="407">
        <v>37.130000000000003</v>
      </c>
      <c r="E84" s="420">
        <v>79.5</v>
      </c>
      <c r="F84" s="420">
        <v>159</v>
      </c>
      <c r="G84" s="408"/>
      <c r="H84" s="362">
        <v>16</v>
      </c>
      <c r="I84" s="409" t="s">
        <v>623</v>
      </c>
      <c r="J84" s="364">
        <f t="shared" si="12"/>
        <v>0.66666666666666663</v>
      </c>
      <c r="K84" s="365" t="str">
        <f t="shared" si="10"/>
        <v>Slow Moving</v>
      </c>
      <c r="L84" s="364">
        <f t="shared" si="13"/>
        <v>28.246666666666663</v>
      </c>
      <c r="M84" s="366" t="str">
        <f t="shared" si="11"/>
        <v>Profitable</v>
      </c>
      <c r="N84" s="365" t="str">
        <f t="shared" si="7"/>
        <v>Slow Moving - Profitable</v>
      </c>
      <c r="O84" s="366" t="str">
        <f t="shared" si="8"/>
        <v>-</v>
      </c>
      <c r="P84" s="367" t="str">
        <f t="shared" si="9"/>
        <v xml:space="preserve"> - </v>
      </c>
      <c r="Q84" s="408"/>
      <c r="R84" s="419"/>
      <c r="S84" s="419"/>
      <c r="T84" s="419">
        <v>0</v>
      </c>
      <c r="U84" s="419">
        <v>0</v>
      </c>
      <c r="V84" s="419">
        <v>2</v>
      </c>
      <c r="W84" s="419">
        <v>2</v>
      </c>
    </row>
    <row r="85" spans="1:23" ht="15.75" thickBot="1" x14ac:dyDescent="0.3">
      <c r="A85" s="416">
        <v>758126</v>
      </c>
      <c r="B85" s="417" t="s">
        <v>219</v>
      </c>
      <c r="C85" s="418" t="s">
        <v>519</v>
      </c>
      <c r="D85" s="407">
        <v>9.66</v>
      </c>
      <c r="E85" s="420">
        <v>34.5</v>
      </c>
      <c r="F85" s="420">
        <v>69</v>
      </c>
      <c r="G85" s="408"/>
      <c r="H85" s="362">
        <v>0</v>
      </c>
      <c r="I85" s="409" t="s">
        <v>623</v>
      </c>
      <c r="J85" s="364" t="str">
        <f t="shared" si="12"/>
        <v>No Stock</v>
      </c>
      <c r="K85" s="365" t="str">
        <f t="shared" si="10"/>
        <v>Run out of Stock</v>
      </c>
      <c r="L85" s="364">
        <f t="shared" si="13"/>
        <v>0</v>
      </c>
      <c r="M85" s="366" t="str">
        <f t="shared" si="11"/>
        <v>Less Profitable</v>
      </c>
      <c r="N85" s="365" t="str">
        <f t="shared" si="7"/>
        <v>Run out of Stock - Less Profitable</v>
      </c>
      <c r="O85" s="366" t="str">
        <f t="shared" si="8"/>
        <v>-</v>
      </c>
      <c r="P85" s="367" t="str">
        <f t="shared" si="9"/>
        <v>Stop Ordering</v>
      </c>
      <c r="Q85" s="408"/>
      <c r="R85" s="419"/>
      <c r="S85" s="419"/>
      <c r="T85" s="419">
        <v>0</v>
      </c>
      <c r="U85" s="419">
        <v>0</v>
      </c>
      <c r="V85" s="419">
        <v>0</v>
      </c>
      <c r="W85" s="419">
        <v>0</v>
      </c>
    </row>
    <row r="86" spans="1:23" ht="15.75" thickBot="1" x14ac:dyDescent="0.3">
      <c r="A86" s="416">
        <v>758127</v>
      </c>
      <c r="B86" s="417" t="s">
        <v>220</v>
      </c>
      <c r="C86" s="418" t="s">
        <v>520</v>
      </c>
      <c r="D86" s="407">
        <v>9.9</v>
      </c>
      <c r="E86" s="420">
        <v>34.5</v>
      </c>
      <c r="F86" s="420">
        <v>69</v>
      </c>
      <c r="G86" s="408"/>
      <c r="H86" s="362">
        <v>0</v>
      </c>
      <c r="I86" s="409" t="s">
        <v>623</v>
      </c>
      <c r="J86" s="364" t="str">
        <f t="shared" si="12"/>
        <v>No Stock</v>
      </c>
      <c r="K86" s="365" t="str">
        <f t="shared" si="10"/>
        <v>Run out of Stock</v>
      </c>
      <c r="L86" s="364">
        <f t="shared" si="13"/>
        <v>0</v>
      </c>
      <c r="M86" s="366" t="str">
        <f t="shared" si="11"/>
        <v>Less Profitable</v>
      </c>
      <c r="N86" s="365" t="str">
        <f t="shared" si="7"/>
        <v>Run out of Stock - Less Profitable</v>
      </c>
      <c r="O86" s="366" t="str">
        <f t="shared" si="8"/>
        <v>-</v>
      </c>
      <c r="P86" s="367" t="str">
        <f t="shared" si="9"/>
        <v>Stop Ordering</v>
      </c>
      <c r="Q86" s="408"/>
      <c r="R86" s="419"/>
      <c r="S86" s="419"/>
      <c r="T86" s="419">
        <v>0</v>
      </c>
      <c r="U86" s="419">
        <v>0</v>
      </c>
      <c r="V86" s="419">
        <v>0</v>
      </c>
      <c r="W86" s="419">
        <v>0</v>
      </c>
    </row>
    <row r="87" spans="1:23" ht="15.75" thickBot="1" x14ac:dyDescent="0.3">
      <c r="A87" s="416">
        <v>758128</v>
      </c>
      <c r="B87" s="417" t="s">
        <v>221</v>
      </c>
      <c r="C87" s="418" t="s">
        <v>521</v>
      </c>
      <c r="D87" s="407">
        <v>52.61</v>
      </c>
      <c r="E87" s="420">
        <v>104.5</v>
      </c>
      <c r="F87" s="420">
        <v>209</v>
      </c>
      <c r="G87" s="408"/>
      <c r="H87" s="362">
        <v>7</v>
      </c>
      <c r="I87" s="409" t="s">
        <v>623</v>
      </c>
      <c r="J87" s="364">
        <f t="shared" si="12"/>
        <v>0</v>
      </c>
      <c r="K87" s="365" t="str">
        <f t="shared" si="10"/>
        <v>Non Moving</v>
      </c>
      <c r="L87" s="364">
        <f t="shared" si="13"/>
        <v>0</v>
      </c>
      <c r="M87" s="366" t="str">
        <f t="shared" si="11"/>
        <v>Less Profitable</v>
      </c>
      <c r="N87" s="365" t="str">
        <f t="shared" si="7"/>
        <v>Non Moving - Less Profitable</v>
      </c>
      <c r="O87" s="366" t="str">
        <f t="shared" si="8"/>
        <v xml:space="preserve"> Discount</v>
      </c>
      <c r="P87" s="367" t="str">
        <f t="shared" si="9"/>
        <v xml:space="preserve"> - </v>
      </c>
      <c r="Q87" s="408"/>
      <c r="R87" s="419"/>
      <c r="S87" s="419"/>
      <c r="T87" s="419">
        <v>0</v>
      </c>
      <c r="U87" s="419">
        <v>0</v>
      </c>
      <c r="V87" s="419">
        <v>0</v>
      </c>
      <c r="W87" s="419">
        <v>2</v>
      </c>
    </row>
    <row r="88" spans="1:23" ht="15.75" thickBot="1" x14ac:dyDescent="0.3">
      <c r="A88" s="416">
        <v>758226</v>
      </c>
      <c r="B88" s="417" t="s">
        <v>222</v>
      </c>
      <c r="C88" s="418" t="s">
        <v>522</v>
      </c>
      <c r="D88" s="407">
        <v>26</v>
      </c>
      <c r="E88" s="420">
        <v>54.5</v>
      </c>
      <c r="F88" s="420">
        <v>109</v>
      </c>
      <c r="G88" s="408"/>
      <c r="H88" s="362">
        <v>0</v>
      </c>
      <c r="I88" s="409" t="s">
        <v>623</v>
      </c>
      <c r="J88" s="364" t="str">
        <f t="shared" si="12"/>
        <v>No Stock</v>
      </c>
      <c r="K88" s="365" t="str">
        <f t="shared" si="10"/>
        <v>Run out of Stock</v>
      </c>
      <c r="L88" s="364">
        <f t="shared" si="13"/>
        <v>0</v>
      </c>
      <c r="M88" s="366" t="str">
        <f t="shared" si="11"/>
        <v>Less Profitable</v>
      </c>
      <c r="N88" s="365" t="str">
        <f t="shared" si="7"/>
        <v>Run out of Stock - Less Profitable</v>
      </c>
      <c r="O88" s="366" t="str">
        <f t="shared" si="8"/>
        <v>-</v>
      </c>
      <c r="P88" s="367" t="str">
        <f t="shared" si="9"/>
        <v>Stop Ordering</v>
      </c>
      <c r="Q88" s="408"/>
      <c r="R88" s="419"/>
      <c r="S88" s="419"/>
      <c r="T88" s="419">
        <v>0</v>
      </c>
      <c r="U88" s="419">
        <v>0</v>
      </c>
      <c r="V88" s="419">
        <v>0</v>
      </c>
      <c r="W88" s="419">
        <v>0</v>
      </c>
    </row>
    <row r="89" spans="1:23" ht="15.75" thickBot="1" x14ac:dyDescent="0.3">
      <c r="A89" s="416">
        <v>758227</v>
      </c>
      <c r="B89" s="417" t="s">
        <v>223</v>
      </c>
      <c r="C89" s="418" t="s">
        <v>523</v>
      </c>
      <c r="D89" s="407">
        <v>26</v>
      </c>
      <c r="E89" s="420">
        <v>54.5</v>
      </c>
      <c r="F89" s="420">
        <v>109</v>
      </c>
      <c r="G89" s="408"/>
      <c r="H89" s="362">
        <v>0</v>
      </c>
      <c r="I89" s="409" t="s">
        <v>623</v>
      </c>
      <c r="J89" s="364" t="str">
        <f t="shared" si="12"/>
        <v>No Stock</v>
      </c>
      <c r="K89" s="365" t="str">
        <f t="shared" si="10"/>
        <v>Run out of Stock</v>
      </c>
      <c r="L89" s="364">
        <f t="shared" si="13"/>
        <v>0</v>
      </c>
      <c r="M89" s="366" t="str">
        <f t="shared" si="11"/>
        <v>Less Profitable</v>
      </c>
      <c r="N89" s="365" t="str">
        <f t="shared" si="7"/>
        <v>Run out of Stock - Less Profitable</v>
      </c>
      <c r="O89" s="366" t="str">
        <f t="shared" si="8"/>
        <v>-</v>
      </c>
      <c r="P89" s="367" t="str">
        <f t="shared" si="9"/>
        <v>Stop Ordering</v>
      </c>
      <c r="Q89" s="408"/>
      <c r="R89" s="419"/>
      <c r="S89" s="419"/>
      <c r="T89" s="419">
        <v>0</v>
      </c>
      <c r="U89" s="419">
        <v>0</v>
      </c>
      <c r="V89" s="419">
        <v>0</v>
      </c>
      <c r="W89" s="419">
        <v>0</v>
      </c>
    </row>
    <row r="90" spans="1:23" ht="15.75" thickBot="1" x14ac:dyDescent="0.3">
      <c r="A90" s="416">
        <v>758228</v>
      </c>
      <c r="B90" s="417" t="s">
        <v>224</v>
      </c>
      <c r="C90" s="418" t="s">
        <v>524</v>
      </c>
      <c r="D90" s="407">
        <v>14</v>
      </c>
      <c r="E90" s="420">
        <v>39.5</v>
      </c>
      <c r="F90" s="420">
        <v>79</v>
      </c>
      <c r="G90" s="408"/>
      <c r="H90" s="362">
        <v>13</v>
      </c>
      <c r="I90" s="409" t="s">
        <v>623</v>
      </c>
      <c r="J90" s="364">
        <f t="shared" si="12"/>
        <v>0</v>
      </c>
      <c r="K90" s="365" t="str">
        <f t="shared" si="10"/>
        <v>Non Moving</v>
      </c>
      <c r="L90" s="364">
        <f t="shared" si="13"/>
        <v>0</v>
      </c>
      <c r="M90" s="366" t="str">
        <f t="shared" si="11"/>
        <v>Less Profitable</v>
      </c>
      <c r="N90" s="365" t="str">
        <f t="shared" si="7"/>
        <v>Non Moving - Less Profitable</v>
      </c>
      <c r="O90" s="366" t="str">
        <f t="shared" si="8"/>
        <v xml:space="preserve"> Discount</v>
      </c>
      <c r="P90" s="367" t="str">
        <f t="shared" si="9"/>
        <v xml:space="preserve"> - </v>
      </c>
      <c r="Q90" s="408"/>
      <c r="R90" s="419"/>
      <c r="S90" s="419"/>
      <c r="T90" s="419">
        <v>0</v>
      </c>
      <c r="U90" s="419">
        <v>0</v>
      </c>
      <c r="V90" s="419">
        <v>0</v>
      </c>
      <c r="W90" s="419">
        <v>2</v>
      </c>
    </row>
    <row r="91" spans="1:23" ht="15.75" thickBot="1" x14ac:dyDescent="0.3">
      <c r="A91" s="416">
        <v>758229</v>
      </c>
      <c r="B91" s="417" t="s">
        <v>225</v>
      </c>
      <c r="C91" s="418" t="s">
        <v>525</v>
      </c>
      <c r="D91" s="407">
        <v>14</v>
      </c>
      <c r="E91" s="420">
        <v>39.5</v>
      </c>
      <c r="F91" s="420">
        <v>79</v>
      </c>
      <c r="G91" s="408"/>
      <c r="H91" s="362">
        <v>0</v>
      </c>
      <c r="I91" s="409" t="s">
        <v>623</v>
      </c>
      <c r="J91" s="364" t="str">
        <f t="shared" si="12"/>
        <v>No Stock</v>
      </c>
      <c r="K91" s="365" t="str">
        <f t="shared" si="10"/>
        <v>Run out of Stock</v>
      </c>
      <c r="L91" s="364">
        <f t="shared" si="13"/>
        <v>0</v>
      </c>
      <c r="M91" s="366" t="str">
        <f t="shared" si="11"/>
        <v>Less Profitable</v>
      </c>
      <c r="N91" s="365" t="str">
        <f t="shared" si="7"/>
        <v>Run out of Stock - Less Profitable</v>
      </c>
      <c r="O91" s="366" t="str">
        <f t="shared" si="8"/>
        <v>-</v>
      </c>
      <c r="P91" s="367" t="str">
        <f t="shared" si="9"/>
        <v>Stop Ordering</v>
      </c>
      <c r="Q91" s="408"/>
      <c r="R91" s="419"/>
      <c r="S91" s="419"/>
      <c r="T91" s="419">
        <v>0</v>
      </c>
      <c r="U91" s="419">
        <v>0</v>
      </c>
      <c r="V91" s="419">
        <v>0</v>
      </c>
      <c r="W91" s="419">
        <v>0</v>
      </c>
    </row>
    <row r="92" spans="1:23" ht="15.75" thickBot="1" x14ac:dyDescent="0.3">
      <c r="A92" s="416">
        <v>758230</v>
      </c>
      <c r="B92" s="417" t="s">
        <v>226</v>
      </c>
      <c r="C92" s="418" t="s">
        <v>526</v>
      </c>
      <c r="D92" s="407">
        <v>18</v>
      </c>
      <c r="E92" s="420">
        <v>39.5</v>
      </c>
      <c r="F92" s="420">
        <v>79</v>
      </c>
      <c r="G92" s="408"/>
      <c r="H92" s="362">
        <v>0</v>
      </c>
      <c r="I92" s="409" t="s">
        <v>623</v>
      </c>
      <c r="J92" s="364" t="str">
        <f t="shared" si="12"/>
        <v>No Stock</v>
      </c>
      <c r="K92" s="365" t="str">
        <f t="shared" si="10"/>
        <v>Run out of Stock</v>
      </c>
      <c r="L92" s="364">
        <f t="shared" si="13"/>
        <v>0</v>
      </c>
      <c r="M92" s="366" t="str">
        <f t="shared" si="11"/>
        <v>Less Profitable</v>
      </c>
      <c r="N92" s="365" t="str">
        <f t="shared" si="7"/>
        <v>Run out of Stock - Less Profitable</v>
      </c>
      <c r="O92" s="366" t="str">
        <f t="shared" si="8"/>
        <v>-</v>
      </c>
      <c r="P92" s="367" t="str">
        <f t="shared" si="9"/>
        <v>Stop Ordering</v>
      </c>
      <c r="Q92" s="408"/>
      <c r="R92" s="419"/>
      <c r="S92" s="419"/>
      <c r="T92" s="419">
        <v>0</v>
      </c>
      <c r="U92" s="419">
        <v>0</v>
      </c>
      <c r="V92" s="419">
        <v>0</v>
      </c>
      <c r="W92" s="419">
        <v>0</v>
      </c>
    </row>
    <row r="93" spans="1:23" ht="15.75" thickBot="1" x14ac:dyDescent="0.3">
      <c r="A93" s="416">
        <v>758231</v>
      </c>
      <c r="B93" s="417" t="s">
        <v>227</v>
      </c>
      <c r="C93" s="418" t="s">
        <v>499</v>
      </c>
      <c r="D93" s="407">
        <v>12</v>
      </c>
      <c r="E93" s="420">
        <v>34.5</v>
      </c>
      <c r="F93" s="420">
        <v>69</v>
      </c>
      <c r="G93" s="408"/>
      <c r="H93" s="362">
        <v>16</v>
      </c>
      <c r="I93" s="409" t="s">
        <v>623</v>
      </c>
      <c r="J93" s="364">
        <f t="shared" si="12"/>
        <v>5.666666666666667</v>
      </c>
      <c r="K93" s="365" t="str">
        <f t="shared" si="10"/>
        <v>Fast Moving</v>
      </c>
      <c r="L93" s="364">
        <f t="shared" si="13"/>
        <v>127.5</v>
      </c>
      <c r="M93" s="366" t="str">
        <f t="shared" si="11"/>
        <v>Most Profitable</v>
      </c>
      <c r="N93" s="365" t="str">
        <f t="shared" si="7"/>
        <v>Fast Moving - Most Profitable</v>
      </c>
      <c r="O93" s="366" t="str">
        <f t="shared" si="8"/>
        <v>-</v>
      </c>
      <c r="P93" s="367" t="str">
        <f t="shared" si="9"/>
        <v>Profitable - Reorder</v>
      </c>
      <c r="Q93" s="408"/>
      <c r="R93" s="419"/>
      <c r="S93" s="419"/>
      <c r="T93" s="419">
        <v>0</v>
      </c>
      <c r="U93" s="419">
        <v>0</v>
      </c>
      <c r="V93" s="419">
        <v>17</v>
      </c>
      <c r="W93" s="419">
        <v>11</v>
      </c>
    </row>
    <row r="94" spans="1:23" ht="15.75" thickBot="1" x14ac:dyDescent="0.3">
      <c r="A94" s="416">
        <v>758233</v>
      </c>
      <c r="B94" s="417" t="s">
        <v>228</v>
      </c>
      <c r="C94" s="418" t="s">
        <v>527</v>
      </c>
      <c r="D94" s="407">
        <v>9.66</v>
      </c>
      <c r="E94" s="420">
        <v>45</v>
      </c>
      <c r="F94" s="420">
        <v>89</v>
      </c>
      <c r="G94" s="408"/>
      <c r="H94" s="362">
        <v>0</v>
      </c>
      <c r="I94" s="409" t="s">
        <v>623</v>
      </c>
      <c r="J94" s="364" t="str">
        <f t="shared" si="12"/>
        <v>No Stock</v>
      </c>
      <c r="K94" s="365" t="str">
        <f t="shared" si="10"/>
        <v>Run out of Stock</v>
      </c>
      <c r="L94" s="364">
        <f t="shared" si="13"/>
        <v>0</v>
      </c>
      <c r="M94" s="366" t="str">
        <f t="shared" si="11"/>
        <v>Less Profitable</v>
      </c>
      <c r="N94" s="365" t="str">
        <f t="shared" si="7"/>
        <v>Run out of Stock - Less Profitable</v>
      </c>
      <c r="O94" s="366" t="str">
        <f t="shared" si="8"/>
        <v>-</v>
      </c>
      <c r="P94" s="367" t="str">
        <f t="shared" si="9"/>
        <v>Stop Ordering</v>
      </c>
      <c r="Q94" s="408"/>
      <c r="R94" s="419"/>
      <c r="S94" s="419"/>
      <c r="T94" s="419">
        <v>0</v>
      </c>
      <c r="U94" s="419">
        <v>0</v>
      </c>
      <c r="V94" s="419">
        <v>0</v>
      </c>
      <c r="W94" s="419">
        <v>0</v>
      </c>
    </row>
    <row r="95" spans="1:23" ht="15.75" thickBot="1" x14ac:dyDescent="0.3">
      <c r="A95" s="416">
        <v>758235</v>
      </c>
      <c r="B95" s="417" t="s">
        <v>230</v>
      </c>
      <c r="C95" s="418" t="s">
        <v>529</v>
      </c>
      <c r="D95" s="407">
        <v>15.69</v>
      </c>
      <c r="E95" s="420">
        <v>50</v>
      </c>
      <c r="F95" s="420">
        <v>99</v>
      </c>
      <c r="G95" s="408"/>
      <c r="H95" s="362">
        <v>0</v>
      </c>
      <c r="I95" s="409" t="s">
        <v>623</v>
      </c>
      <c r="J95" s="364" t="str">
        <f t="shared" si="12"/>
        <v>No Stock</v>
      </c>
      <c r="K95" s="365" t="str">
        <f t="shared" si="10"/>
        <v>Run out of Stock</v>
      </c>
      <c r="L95" s="364">
        <f t="shared" si="13"/>
        <v>0</v>
      </c>
      <c r="M95" s="366" t="str">
        <f t="shared" si="11"/>
        <v>Less Profitable</v>
      </c>
      <c r="N95" s="365" t="str">
        <f t="shared" si="7"/>
        <v>Run out of Stock - Less Profitable</v>
      </c>
      <c r="O95" s="366" t="str">
        <f t="shared" si="8"/>
        <v>-</v>
      </c>
      <c r="P95" s="367" t="str">
        <f t="shared" si="9"/>
        <v>Stop Ordering</v>
      </c>
      <c r="Q95" s="408"/>
      <c r="R95" s="419"/>
      <c r="S95" s="419"/>
      <c r="T95" s="419">
        <v>0</v>
      </c>
      <c r="U95" s="419">
        <v>0</v>
      </c>
      <c r="V95" s="419">
        <v>0</v>
      </c>
      <c r="W95" s="419">
        <v>0</v>
      </c>
    </row>
    <row r="96" spans="1:23" ht="15.75" thickBot="1" x14ac:dyDescent="0.3">
      <c r="A96" s="416">
        <v>758236</v>
      </c>
      <c r="B96" s="417" t="s">
        <v>231</v>
      </c>
      <c r="C96" s="418" t="s">
        <v>530</v>
      </c>
      <c r="D96" s="407">
        <v>16</v>
      </c>
      <c r="E96" s="420">
        <v>50</v>
      </c>
      <c r="F96" s="420">
        <v>99</v>
      </c>
      <c r="G96" s="408"/>
      <c r="H96" s="362">
        <v>0</v>
      </c>
      <c r="I96" s="409" t="s">
        <v>623</v>
      </c>
      <c r="J96" s="364" t="str">
        <f t="shared" si="12"/>
        <v>No Stock</v>
      </c>
      <c r="K96" s="365" t="str">
        <f t="shared" si="10"/>
        <v>Run out of Stock</v>
      </c>
      <c r="L96" s="364">
        <f t="shared" si="13"/>
        <v>0</v>
      </c>
      <c r="M96" s="366" t="str">
        <f t="shared" si="11"/>
        <v>Less Profitable</v>
      </c>
      <c r="N96" s="365" t="str">
        <f t="shared" si="7"/>
        <v>Run out of Stock - Less Profitable</v>
      </c>
      <c r="O96" s="366" t="str">
        <f t="shared" si="8"/>
        <v>-</v>
      </c>
      <c r="P96" s="367" t="str">
        <f t="shared" si="9"/>
        <v>Stop Ordering</v>
      </c>
      <c r="Q96" s="408"/>
      <c r="R96" s="419"/>
      <c r="S96" s="419"/>
      <c r="T96" s="419">
        <v>0</v>
      </c>
      <c r="U96" s="419">
        <v>0</v>
      </c>
      <c r="V96" s="419">
        <v>0</v>
      </c>
      <c r="W96" s="419">
        <v>0</v>
      </c>
    </row>
    <row r="97" spans="1:23" ht="15.75" thickBot="1" x14ac:dyDescent="0.3">
      <c r="A97" s="416">
        <v>758241</v>
      </c>
      <c r="B97" s="417" t="s">
        <v>232</v>
      </c>
      <c r="C97" s="418" t="s">
        <v>531</v>
      </c>
      <c r="D97" s="407">
        <v>55.18</v>
      </c>
      <c r="E97" s="420">
        <v>120</v>
      </c>
      <c r="F97" s="420">
        <v>239</v>
      </c>
      <c r="G97" s="408"/>
      <c r="H97" s="362">
        <v>0</v>
      </c>
      <c r="I97" s="409" t="s">
        <v>623</v>
      </c>
      <c r="J97" s="364" t="str">
        <f t="shared" si="12"/>
        <v>No Stock</v>
      </c>
      <c r="K97" s="365" t="str">
        <f t="shared" si="10"/>
        <v>Run out of Stock</v>
      </c>
      <c r="L97" s="364">
        <f t="shared" si="13"/>
        <v>0</v>
      </c>
      <c r="M97" s="366" t="str">
        <f t="shared" si="11"/>
        <v>Less Profitable</v>
      </c>
      <c r="N97" s="365" t="str">
        <f t="shared" si="7"/>
        <v>Run out of Stock - Less Profitable</v>
      </c>
      <c r="O97" s="366" t="str">
        <f t="shared" si="8"/>
        <v>-</v>
      </c>
      <c r="P97" s="367" t="str">
        <f t="shared" si="9"/>
        <v>Stop Ordering</v>
      </c>
      <c r="Q97" s="408"/>
      <c r="R97" s="419"/>
      <c r="S97" s="419"/>
      <c r="T97" s="419">
        <v>0</v>
      </c>
      <c r="U97" s="419">
        <v>0</v>
      </c>
      <c r="V97" s="419">
        <v>0</v>
      </c>
      <c r="W97" s="419">
        <v>0</v>
      </c>
    </row>
    <row r="98" spans="1:23" ht="15.75" thickBot="1" x14ac:dyDescent="0.3">
      <c r="A98" s="416">
        <v>758244</v>
      </c>
      <c r="B98" s="417" t="s">
        <v>233</v>
      </c>
      <c r="C98" s="418" t="s">
        <v>532</v>
      </c>
      <c r="D98" s="407">
        <v>18.32</v>
      </c>
      <c r="E98" s="420">
        <v>50</v>
      </c>
      <c r="F98" s="420">
        <v>99</v>
      </c>
      <c r="G98" s="408"/>
      <c r="H98" s="362">
        <v>0</v>
      </c>
      <c r="I98" s="409" t="s">
        <v>623</v>
      </c>
      <c r="J98" s="364" t="str">
        <f t="shared" si="12"/>
        <v>No Stock</v>
      </c>
      <c r="K98" s="365" t="str">
        <f t="shared" si="10"/>
        <v>Run out of Stock</v>
      </c>
      <c r="L98" s="364">
        <f t="shared" si="13"/>
        <v>0</v>
      </c>
      <c r="M98" s="366" t="str">
        <f t="shared" si="11"/>
        <v>Less Profitable</v>
      </c>
      <c r="N98" s="365" t="str">
        <f t="shared" si="7"/>
        <v>Run out of Stock - Less Profitable</v>
      </c>
      <c r="O98" s="366" t="str">
        <f t="shared" si="8"/>
        <v>-</v>
      </c>
      <c r="P98" s="367" t="str">
        <f t="shared" si="9"/>
        <v>Stop Ordering</v>
      </c>
      <c r="Q98" s="408"/>
      <c r="R98" s="419"/>
      <c r="S98" s="419"/>
      <c r="T98" s="419">
        <v>0</v>
      </c>
      <c r="U98" s="419">
        <v>0</v>
      </c>
      <c r="V98" s="419">
        <v>0</v>
      </c>
      <c r="W98" s="419">
        <v>0</v>
      </c>
    </row>
    <row r="99" spans="1:23" ht="15.75" thickBot="1" x14ac:dyDescent="0.3">
      <c r="A99" s="416">
        <v>758245</v>
      </c>
      <c r="B99" s="417" t="s">
        <v>234</v>
      </c>
      <c r="C99" s="418" t="s">
        <v>533</v>
      </c>
      <c r="D99" s="407">
        <v>18.32</v>
      </c>
      <c r="E99" s="420">
        <v>50</v>
      </c>
      <c r="F99" s="420">
        <v>99</v>
      </c>
      <c r="G99" s="408"/>
      <c r="H99" s="362">
        <v>0</v>
      </c>
      <c r="I99" s="409" t="s">
        <v>623</v>
      </c>
      <c r="J99" s="364" t="str">
        <f t="shared" si="12"/>
        <v>No Stock</v>
      </c>
      <c r="K99" s="365" t="str">
        <f t="shared" si="10"/>
        <v>Run out of Stock</v>
      </c>
      <c r="L99" s="364">
        <f t="shared" si="13"/>
        <v>0</v>
      </c>
      <c r="M99" s="366" t="str">
        <f t="shared" si="11"/>
        <v>Less Profitable</v>
      </c>
      <c r="N99" s="365" t="str">
        <f t="shared" si="7"/>
        <v>Run out of Stock - Less Profitable</v>
      </c>
      <c r="O99" s="366" t="str">
        <f t="shared" si="8"/>
        <v>-</v>
      </c>
      <c r="P99" s="367" t="str">
        <f t="shared" si="9"/>
        <v>Stop Ordering</v>
      </c>
      <c r="Q99" s="408"/>
      <c r="R99" s="419"/>
      <c r="S99" s="419"/>
      <c r="T99" s="419">
        <v>0</v>
      </c>
      <c r="U99" s="419">
        <v>0</v>
      </c>
      <c r="V99" s="419">
        <v>0</v>
      </c>
      <c r="W99" s="419">
        <v>0</v>
      </c>
    </row>
    <row r="100" spans="1:23" ht="15.75" thickBot="1" x14ac:dyDescent="0.3">
      <c r="A100" s="416">
        <v>762676</v>
      </c>
      <c r="B100" s="417" t="s">
        <v>240</v>
      </c>
      <c r="C100" s="418" t="s">
        <v>534</v>
      </c>
      <c r="D100" s="407">
        <v>107.83999999999989</v>
      </c>
      <c r="E100" s="420">
        <v>135</v>
      </c>
      <c r="F100" s="420">
        <v>269</v>
      </c>
      <c r="G100" s="408"/>
      <c r="H100" s="362">
        <v>0</v>
      </c>
      <c r="I100" s="409" t="s">
        <v>627</v>
      </c>
      <c r="J100" s="364" t="str">
        <f t="shared" si="12"/>
        <v>No Stock</v>
      </c>
      <c r="K100" s="365" t="str">
        <f t="shared" si="10"/>
        <v>Run out of Stock</v>
      </c>
      <c r="L100" s="364">
        <f t="shared" si="13"/>
        <v>0</v>
      </c>
      <c r="M100" s="366" t="str">
        <f t="shared" si="11"/>
        <v>Less Profitable</v>
      </c>
      <c r="N100" s="365" t="str">
        <f t="shared" si="7"/>
        <v>Run out of Stock - Less Profitable</v>
      </c>
      <c r="O100" s="366" t="str">
        <f t="shared" si="8"/>
        <v>-</v>
      </c>
      <c r="P100" s="367" t="str">
        <f t="shared" si="9"/>
        <v>Stop Ordering</v>
      </c>
      <c r="Q100" s="408"/>
      <c r="R100" s="419"/>
      <c r="S100" s="419"/>
      <c r="T100" s="419"/>
      <c r="U100" s="419">
        <v>0</v>
      </c>
      <c r="V100" s="419">
        <v>0</v>
      </c>
      <c r="W100" s="419">
        <v>0</v>
      </c>
    </row>
    <row r="101" spans="1:23" ht="15.75" thickBot="1" x14ac:dyDescent="0.3">
      <c r="A101" s="416">
        <v>762677</v>
      </c>
      <c r="B101" s="417" t="s">
        <v>241</v>
      </c>
      <c r="C101" s="418" t="s">
        <v>535</v>
      </c>
      <c r="D101" s="407">
        <v>21.070000000000007</v>
      </c>
      <c r="E101" s="420">
        <v>50</v>
      </c>
      <c r="F101" s="420">
        <v>99</v>
      </c>
      <c r="G101" s="408"/>
      <c r="H101" s="362">
        <v>31</v>
      </c>
      <c r="I101" s="409" t="s">
        <v>627</v>
      </c>
      <c r="J101" s="364">
        <f t="shared" si="12"/>
        <v>1.3333333333333333</v>
      </c>
      <c r="K101" s="365" t="str">
        <f t="shared" si="10"/>
        <v>Slow Moving</v>
      </c>
      <c r="L101" s="364">
        <f t="shared" si="13"/>
        <v>57.859999999999985</v>
      </c>
      <c r="M101" s="366" t="str">
        <f t="shared" si="11"/>
        <v>Profitable</v>
      </c>
      <c r="N101" s="365" t="str">
        <f t="shared" si="7"/>
        <v>Slow Moving - Profitable</v>
      </c>
      <c r="O101" s="366" t="str">
        <f t="shared" si="8"/>
        <v>-</v>
      </c>
      <c r="P101" s="367" t="str">
        <f t="shared" si="9"/>
        <v xml:space="preserve"> - </v>
      </c>
      <c r="Q101" s="408"/>
      <c r="R101" s="419"/>
      <c r="S101" s="419"/>
      <c r="T101" s="419"/>
      <c r="U101" s="419">
        <v>0</v>
      </c>
      <c r="V101" s="419">
        <v>4</v>
      </c>
      <c r="W101" s="419">
        <v>2</v>
      </c>
    </row>
    <row r="102" spans="1:23" ht="15.75" thickBot="1" x14ac:dyDescent="0.3">
      <c r="A102" s="416">
        <v>762678</v>
      </c>
      <c r="B102" s="417" t="s">
        <v>242</v>
      </c>
      <c r="C102" s="418" t="s">
        <v>536</v>
      </c>
      <c r="D102" s="407">
        <v>14.404375000000011</v>
      </c>
      <c r="E102" s="420">
        <v>45</v>
      </c>
      <c r="F102" s="420">
        <v>89</v>
      </c>
      <c r="G102" s="408"/>
      <c r="H102" s="362">
        <v>22</v>
      </c>
      <c r="I102" s="409" t="s">
        <v>627</v>
      </c>
      <c r="J102" s="364">
        <f t="shared" si="12"/>
        <v>1</v>
      </c>
      <c r="K102" s="365" t="str">
        <f t="shared" si="10"/>
        <v>Slow Moving</v>
      </c>
      <c r="L102" s="364">
        <f t="shared" si="13"/>
        <v>45.89343749999999</v>
      </c>
      <c r="M102" s="366" t="str">
        <f t="shared" si="11"/>
        <v>Profitable</v>
      </c>
      <c r="N102" s="365" t="str">
        <f t="shared" si="7"/>
        <v>Slow Moving - Profitable</v>
      </c>
      <c r="O102" s="366" t="str">
        <f t="shared" si="8"/>
        <v>-</v>
      </c>
      <c r="P102" s="367" t="str">
        <f t="shared" si="9"/>
        <v xml:space="preserve"> - </v>
      </c>
      <c r="Q102" s="408"/>
      <c r="R102" s="419"/>
      <c r="S102" s="419"/>
      <c r="T102" s="419"/>
      <c r="U102" s="419">
        <v>0</v>
      </c>
      <c r="V102" s="419">
        <v>3</v>
      </c>
      <c r="W102" s="419">
        <v>1</v>
      </c>
    </row>
    <row r="103" spans="1:23" ht="15.75" thickBot="1" x14ac:dyDescent="0.3">
      <c r="A103" s="416">
        <v>762679</v>
      </c>
      <c r="B103" s="417" t="s">
        <v>243</v>
      </c>
      <c r="C103" s="418" t="s">
        <v>537</v>
      </c>
      <c r="D103" s="407">
        <v>14.390000000000038</v>
      </c>
      <c r="E103" s="420">
        <v>45</v>
      </c>
      <c r="F103" s="420">
        <v>89</v>
      </c>
      <c r="G103" s="408"/>
      <c r="H103" s="362">
        <v>24</v>
      </c>
      <c r="I103" s="409" t="s">
        <v>627</v>
      </c>
      <c r="J103" s="364">
        <f t="shared" si="12"/>
        <v>0.66666666666666663</v>
      </c>
      <c r="K103" s="365" t="str">
        <f t="shared" si="10"/>
        <v>Slow Moving</v>
      </c>
      <c r="L103" s="364">
        <f t="shared" si="13"/>
        <v>30.609999999999964</v>
      </c>
      <c r="M103" s="366" t="str">
        <f t="shared" si="11"/>
        <v>Profitable</v>
      </c>
      <c r="N103" s="365" t="str">
        <f t="shared" si="7"/>
        <v>Slow Moving - Profitable</v>
      </c>
      <c r="O103" s="366" t="str">
        <f t="shared" si="8"/>
        <v>-</v>
      </c>
      <c r="P103" s="367" t="str">
        <f t="shared" si="9"/>
        <v xml:space="preserve"> - </v>
      </c>
      <c r="Q103" s="408"/>
      <c r="R103" s="419"/>
      <c r="S103" s="419"/>
      <c r="T103" s="419"/>
      <c r="U103" s="419">
        <v>0</v>
      </c>
      <c r="V103" s="419">
        <v>2</v>
      </c>
      <c r="W103" s="419">
        <v>0</v>
      </c>
    </row>
    <row r="104" spans="1:23" ht="15.75" thickBot="1" x14ac:dyDescent="0.3">
      <c r="A104" s="416">
        <v>762680</v>
      </c>
      <c r="B104" s="417" t="s">
        <v>244</v>
      </c>
      <c r="C104" s="418" t="s">
        <v>538</v>
      </c>
      <c r="D104" s="407">
        <v>14.39000000000002</v>
      </c>
      <c r="E104" s="420">
        <v>45</v>
      </c>
      <c r="F104" s="420">
        <v>89</v>
      </c>
      <c r="G104" s="408"/>
      <c r="H104" s="362">
        <v>24</v>
      </c>
      <c r="I104" s="409" t="s">
        <v>627</v>
      </c>
      <c r="J104" s="364">
        <f t="shared" si="12"/>
        <v>0.33333333333333331</v>
      </c>
      <c r="K104" s="365" t="str">
        <f t="shared" si="10"/>
        <v>Slow Moving</v>
      </c>
      <c r="L104" s="364">
        <f t="shared" si="13"/>
        <v>15.304999999999989</v>
      </c>
      <c r="M104" s="366" t="str">
        <f t="shared" si="11"/>
        <v>Profitable</v>
      </c>
      <c r="N104" s="365" t="str">
        <f t="shared" si="7"/>
        <v>Slow Moving - Profitable</v>
      </c>
      <c r="O104" s="366" t="str">
        <f t="shared" si="8"/>
        <v>-</v>
      </c>
      <c r="P104" s="367" t="str">
        <f t="shared" si="9"/>
        <v xml:space="preserve"> - </v>
      </c>
      <c r="Q104" s="408"/>
      <c r="R104" s="419"/>
      <c r="S104" s="419"/>
      <c r="T104" s="419"/>
      <c r="U104" s="419">
        <v>0</v>
      </c>
      <c r="V104" s="419">
        <v>1</v>
      </c>
      <c r="W104" s="419">
        <v>1</v>
      </c>
    </row>
    <row r="105" spans="1:23" ht="15.75" thickBot="1" x14ac:dyDescent="0.3">
      <c r="A105" s="416">
        <v>762681</v>
      </c>
      <c r="B105" s="417" t="s">
        <v>245</v>
      </c>
      <c r="C105" s="418" t="s">
        <v>539</v>
      </c>
      <c r="D105" s="407">
        <v>8.43</v>
      </c>
      <c r="E105" s="420">
        <v>35</v>
      </c>
      <c r="F105" s="420">
        <v>69</v>
      </c>
      <c r="G105" s="408"/>
      <c r="H105" s="362">
        <v>14</v>
      </c>
      <c r="I105" s="409" t="s">
        <v>627</v>
      </c>
      <c r="J105" s="364">
        <f t="shared" si="12"/>
        <v>1.6666666666666667</v>
      </c>
      <c r="K105" s="365" t="str">
        <f t="shared" si="10"/>
        <v>Slow Moving</v>
      </c>
      <c r="L105" s="364">
        <f t="shared" si="13"/>
        <v>66.424999999999997</v>
      </c>
      <c r="M105" s="366" t="str">
        <f t="shared" si="11"/>
        <v>Profitable</v>
      </c>
      <c r="N105" s="365" t="str">
        <f t="shared" ref="N105:N112" si="14">K105&amp; " - " &amp; M105</f>
        <v>Slow Moving - Profitable</v>
      </c>
      <c r="O105" s="366" t="str">
        <f t="shared" ref="O105:O112" si="15">IF(AND(K105="Non Moving",I105="Min 3 Months"),"Buying Price",IF(AND(K105="Non Moving",I105="2 Months")," Discount",IF(AND(K105="Non Moving",I105="1 Months"),"Transfer","-")))</f>
        <v>-</v>
      </c>
      <c r="P105" s="367" t="str">
        <f t="shared" ref="P105:P112" si="16">IF(N105="Run out of stock - Most Profitable","No Stock - Reorder",IF(N105="Fast Moving - Most Profitable","Profitable - Reorder",IF(N105="Run out of stock - Less Profitable","Stop Ordering", " - ")))</f>
        <v xml:space="preserve"> - </v>
      </c>
      <c r="Q105" s="408"/>
      <c r="R105" s="419"/>
      <c r="S105" s="419"/>
      <c r="T105" s="419"/>
      <c r="U105" s="419">
        <v>0</v>
      </c>
      <c r="V105" s="419">
        <v>5</v>
      </c>
      <c r="W105" s="419">
        <v>7</v>
      </c>
    </row>
    <row r="106" spans="1:23" ht="15.75" thickBot="1" x14ac:dyDescent="0.3">
      <c r="A106" s="416">
        <v>762682</v>
      </c>
      <c r="B106" s="417" t="s">
        <v>246</v>
      </c>
      <c r="C106" s="418" t="s">
        <v>540</v>
      </c>
      <c r="D106" s="407">
        <v>8.43</v>
      </c>
      <c r="E106" s="420">
        <v>35</v>
      </c>
      <c r="F106" s="420">
        <v>69</v>
      </c>
      <c r="G106" s="408"/>
      <c r="H106" s="362">
        <v>24</v>
      </c>
      <c r="I106" s="409" t="s">
        <v>627</v>
      </c>
      <c r="J106" s="364">
        <f t="shared" si="12"/>
        <v>0.33333333333333331</v>
      </c>
      <c r="K106" s="365" t="str">
        <f t="shared" ref="K106:K112" si="17">IF(H106=0,"Run out of Stock",IF(J106&gt;$K$1,"Fast Moving",IF(J106&lt;$K$3,"Non Moving","Slow Moving")))</f>
        <v>Slow Moving</v>
      </c>
      <c r="L106" s="364">
        <f t="shared" si="13"/>
        <v>13.285</v>
      </c>
      <c r="M106" s="366" t="str">
        <f t="shared" si="11"/>
        <v>Profitable</v>
      </c>
      <c r="N106" s="365" t="str">
        <f t="shared" si="14"/>
        <v>Slow Moving - Profitable</v>
      </c>
      <c r="O106" s="366" t="str">
        <f t="shared" si="15"/>
        <v>-</v>
      </c>
      <c r="P106" s="367" t="str">
        <f t="shared" si="16"/>
        <v xml:space="preserve"> - </v>
      </c>
      <c r="Q106" s="408"/>
      <c r="R106" s="419"/>
      <c r="S106" s="419"/>
      <c r="T106" s="419"/>
      <c r="U106" s="419">
        <v>0</v>
      </c>
      <c r="V106" s="419">
        <v>1</v>
      </c>
      <c r="W106" s="419">
        <v>1</v>
      </c>
    </row>
    <row r="107" spans="1:23" ht="15.75" thickBot="1" x14ac:dyDescent="0.3">
      <c r="A107" s="416">
        <v>762683</v>
      </c>
      <c r="B107" s="417" t="s">
        <v>247</v>
      </c>
      <c r="C107" s="418" t="s">
        <v>541</v>
      </c>
      <c r="D107" s="407">
        <v>13.44</v>
      </c>
      <c r="E107" s="420">
        <v>50</v>
      </c>
      <c r="F107" s="420">
        <v>99</v>
      </c>
      <c r="G107" s="408"/>
      <c r="H107" s="362">
        <v>26</v>
      </c>
      <c r="I107" s="409" t="s">
        <v>627</v>
      </c>
      <c r="J107" s="364">
        <f t="shared" si="12"/>
        <v>0</v>
      </c>
      <c r="K107" s="365" t="str">
        <f t="shared" si="17"/>
        <v>Non Moving</v>
      </c>
      <c r="L107" s="364">
        <f t="shared" si="13"/>
        <v>0</v>
      </c>
      <c r="M107" s="366" t="str">
        <f t="shared" si="11"/>
        <v>Less Profitable</v>
      </c>
      <c r="N107" s="365" t="str">
        <f t="shared" si="14"/>
        <v>Non Moving - Less Profitable</v>
      </c>
      <c r="O107" s="366" t="str">
        <f t="shared" si="15"/>
        <v>Transfer</v>
      </c>
      <c r="P107" s="367" t="str">
        <f t="shared" si="16"/>
        <v xml:space="preserve"> - </v>
      </c>
      <c r="Q107" s="408"/>
      <c r="R107" s="419"/>
      <c r="S107" s="419"/>
      <c r="T107" s="419"/>
      <c r="U107" s="419">
        <v>0</v>
      </c>
      <c r="V107" s="419">
        <v>0</v>
      </c>
      <c r="W107" s="419">
        <v>0</v>
      </c>
    </row>
    <row r="108" spans="1:23" ht="15.75" thickBot="1" x14ac:dyDescent="0.3">
      <c r="A108" s="416">
        <v>766138</v>
      </c>
      <c r="B108" s="417" t="s">
        <v>309</v>
      </c>
      <c r="C108" s="418" t="s">
        <v>542</v>
      </c>
      <c r="D108" s="407">
        <v>51.18</v>
      </c>
      <c r="E108" s="420">
        <v>100</v>
      </c>
      <c r="F108" s="420">
        <v>199</v>
      </c>
      <c r="G108" s="408"/>
      <c r="H108" s="362">
        <v>0</v>
      </c>
      <c r="I108" s="409" t="s">
        <v>627</v>
      </c>
      <c r="J108" s="364" t="str">
        <f t="shared" si="12"/>
        <v>No Stock</v>
      </c>
      <c r="K108" s="365" t="str">
        <f t="shared" si="17"/>
        <v>Run out of Stock</v>
      </c>
      <c r="L108" s="364">
        <f t="shared" si="13"/>
        <v>0</v>
      </c>
      <c r="M108" s="366" t="str">
        <f t="shared" si="11"/>
        <v>Less Profitable</v>
      </c>
      <c r="N108" s="365" t="str">
        <f t="shared" si="14"/>
        <v>Run out of Stock - Less Profitable</v>
      </c>
      <c r="O108" s="366" t="str">
        <f t="shared" si="15"/>
        <v>-</v>
      </c>
      <c r="P108" s="367" t="str">
        <f t="shared" si="16"/>
        <v>Stop Ordering</v>
      </c>
      <c r="Q108" s="408"/>
      <c r="R108" s="419"/>
      <c r="S108" s="419"/>
      <c r="T108" s="419"/>
      <c r="U108" s="419">
        <v>0</v>
      </c>
      <c r="V108" s="419">
        <v>0</v>
      </c>
      <c r="W108" s="419">
        <v>0</v>
      </c>
    </row>
    <row r="109" spans="1:23" ht="15.75" thickBot="1" x14ac:dyDescent="0.3">
      <c r="A109" s="416">
        <v>766139</v>
      </c>
      <c r="B109" s="417" t="s">
        <v>310</v>
      </c>
      <c r="C109" s="418" t="s">
        <v>543</v>
      </c>
      <c r="D109" s="407">
        <v>55.169999999999845</v>
      </c>
      <c r="E109" s="420">
        <v>100</v>
      </c>
      <c r="F109" s="420">
        <v>199</v>
      </c>
      <c r="G109" s="408"/>
      <c r="H109" s="362">
        <v>0</v>
      </c>
      <c r="I109" s="409" t="s">
        <v>627</v>
      </c>
      <c r="J109" s="364" t="str">
        <f t="shared" si="12"/>
        <v>No Stock</v>
      </c>
      <c r="K109" s="365" t="str">
        <f t="shared" si="17"/>
        <v>Run out of Stock</v>
      </c>
      <c r="L109" s="364">
        <f t="shared" si="13"/>
        <v>0</v>
      </c>
      <c r="M109" s="366" t="str">
        <f t="shared" si="11"/>
        <v>Less Profitable</v>
      </c>
      <c r="N109" s="365" t="str">
        <f t="shared" si="14"/>
        <v>Run out of Stock - Less Profitable</v>
      </c>
      <c r="O109" s="366" t="str">
        <f t="shared" si="15"/>
        <v>-</v>
      </c>
      <c r="P109" s="367" t="str">
        <f t="shared" si="16"/>
        <v>Stop Ordering</v>
      </c>
      <c r="Q109" s="408"/>
      <c r="R109" s="419"/>
      <c r="S109" s="419"/>
      <c r="T109" s="419"/>
      <c r="U109" s="419">
        <v>0</v>
      </c>
      <c r="V109" s="419">
        <v>0</v>
      </c>
      <c r="W109" s="419">
        <v>0</v>
      </c>
    </row>
    <row r="110" spans="1:23" ht="15.75" thickBot="1" x14ac:dyDescent="0.3">
      <c r="A110" s="416">
        <v>766140</v>
      </c>
      <c r="B110" s="417" t="s">
        <v>311</v>
      </c>
      <c r="C110" s="418" t="s">
        <v>544</v>
      </c>
      <c r="D110" s="407">
        <v>28.962539682539674</v>
      </c>
      <c r="E110" s="420">
        <v>69.5</v>
      </c>
      <c r="F110" s="420">
        <v>139</v>
      </c>
      <c r="G110" s="408"/>
      <c r="H110" s="362">
        <v>0</v>
      </c>
      <c r="I110" s="409" t="s">
        <v>627</v>
      </c>
      <c r="J110" s="364" t="str">
        <f t="shared" si="12"/>
        <v>No Stock</v>
      </c>
      <c r="K110" s="365" t="str">
        <f t="shared" si="17"/>
        <v>Run out of Stock</v>
      </c>
      <c r="L110" s="364">
        <f t="shared" si="13"/>
        <v>0</v>
      </c>
      <c r="M110" s="366" t="str">
        <f t="shared" si="11"/>
        <v>Less Profitable</v>
      </c>
      <c r="N110" s="365" t="str">
        <f t="shared" si="14"/>
        <v>Run out of Stock - Less Profitable</v>
      </c>
      <c r="O110" s="366" t="str">
        <f t="shared" si="15"/>
        <v>-</v>
      </c>
      <c r="P110" s="367" t="str">
        <f t="shared" si="16"/>
        <v>Stop Ordering</v>
      </c>
      <c r="Q110" s="408"/>
      <c r="R110" s="419"/>
      <c r="S110" s="419"/>
      <c r="T110" s="419"/>
      <c r="U110" s="419">
        <v>0</v>
      </c>
      <c r="V110" s="419">
        <v>0</v>
      </c>
      <c r="W110" s="419">
        <v>0</v>
      </c>
    </row>
    <row r="111" spans="1:23" ht="15.75" thickBot="1" x14ac:dyDescent="0.3">
      <c r="A111" s="416">
        <v>766141</v>
      </c>
      <c r="B111" s="417" t="s">
        <v>312</v>
      </c>
      <c r="C111" s="418" t="s">
        <v>545</v>
      </c>
      <c r="D111" s="407">
        <v>6.5999999999999979</v>
      </c>
      <c r="E111" s="420">
        <v>34.5</v>
      </c>
      <c r="F111" s="420">
        <v>69</v>
      </c>
      <c r="G111" s="408"/>
      <c r="H111" s="362">
        <v>0</v>
      </c>
      <c r="I111" s="409" t="s">
        <v>627</v>
      </c>
      <c r="J111" s="364" t="str">
        <f t="shared" si="12"/>
        <v>No Stock</v>
      </c>
      <c r="K111" s="365" t="str">
        <f t="shared" si="17"/>
        <v>Run out of Stock</v>
      </c>
      <c r="L111" s="364">
        <f t="shared" si="13"/>
        <v>0</v>
      </c>
      <c r="M111" s="366" t="str">
        <f t="shared" si="11"/>
        <v>Less Profitable</v>
      </c>
      <c r="N111" s="365" t="str">
        <f t="shared" si="14"/>
        <v>Run out of Stock - Less Profitable</v>
      </c>
      <c r="O111" s="366" t="str">
        <f t="shared" si="15"/>
        <v>-</v>
      </c>
      <c r="P111" s="367" t="str">
        <f t="shared" si="16"/>
        <v>Stop Ordering</v>
      </c>
      <c r="Q111" s="408"/>
      <c r="R111" s="419"/>
      <c r="S111" s="419"/>
      <c r="T111" s="419"/>
      <c r="U111" s="419">
        <v>0</v>
      </c>
      <c r="V111" s="419">
        <v>0</v>
      </c>
      <c r="W111" s="419">
        <v>0</v>
      </c>
    </row>
    <row r="112" spans="1:23" x14ac:dyDescent="0.25">
      <c r="A112" s="416">
        <v>766142</v>
      </c>
      <c r="B112" s="417" t="s">
        <v>313</v>
      </c>
      <c r="C112" s="418" t="s">
        <v>546</v>
      </c>
      <c r="D112" s="407">
        <v>6.5999999999999988</v>
      </c>
      <c r="E112" s="420">
        <v>34.5</v>
      </c>
      <c r="F112" s="420">
        <v>69</v>
      </c>
      <c r="G112" s="408"/>
      <c r="H112" s="362">
        <v>0</v>
      </c>
      <c r="I112" s="409" t="s">
        <v>627</v>
      </c>
      <c r="J112" s="364" t="str">
        <f t="shared" si="12"/>
        <v>No Stock</v>
      </c>
      <c r="K112" s="365" t="str">
        <f t="shared" si="17"/>
        <v>Run out of Stock</v>
      </c>
      <c r="L112" s="364">
        <f t="shared" si="13"/>
        <v>0</v>
      </c>
      <c r="M112" s="366" t="str">
        <f t="shared" si="11"/>
        <v>Less Profitable</v>
      </c>
      <c r="N112" s="365" t="str">
        <f t="shared" si="14"/>
        <v>Run out of Stock - Less Profitable</v>
      </c>
      <c r="O112" s="366" t="str">
        <f t="shared" si="15"/>
        <v>-</v>
      </c>
      <c r="P112" s="367" t="str">
        <f t="shared" si="16"/>
        <v>Stop Ordering</v>
      </c>
      <c r="Q112" s="408"/>
      <c r="R112" s="419"/>
      <c r="S112" s="419"/>
      <c r="T112" s="419"/>
      <c r="U112" s="419">
        <v>0</v>
      </c>
      <c r="V112" s="419">
        <v>0</v>
      </c>
      <c r="W112" s="419">
        <v>0</v>
      </c>
    </row>
    <row r="113" spans="1:23" ht="15.75" thickBot="1" x14ac:dyDescent="0.3">
      <c r="A113" s="421"/>
      <c r="B113" s="422"/>
      <c r="C113" s="423"/>
      <c r="D113" s="407"/>
      <c r="E113" s="424"/>
      <c r="F113" s="424"/>
      <c r="G113" s="425"/>
      <c r="H113" s="425"/>
      <c r="I113" s="425"/>
      <c r="J113" s="425"/>
      <c r="K113" s="425"/>
      <c r="L113" s="425"/>
      <c r="M113" s="425"/>
      <c r="N113" s="425"/>
      <c r="O113" s="425"/>
      <c r="P113" s="425"/>
      <c r="Q113" s="425"/>
      <c r="R113" s="426"/>
      <c r="S113" s="427"/>
      <c r="T113" s="427"/>
      <c r="U113" s="427"/>
      <c r="V113" s="427"/>
      <c r="W113" s="427"/>
    </row>
    <row r="114" spans="1:23" x14ac:dyDescent="0.25">
      <c r="M114" s="347"/>
      <c r="N114" s="347"/>
      <c r="O114" s="347"/>
      <c r="P114" s="347"/>
    </row>
  </sheetData>
  <mergeCells count="9">
    <mergeCell ref="A1:H3"/>
    <mergeCell ref="I1:J1"/>
    <mergeCell ref="L1:M1"/>
    <mergeCell ref="O1:P3"/>
    <mergeCell ref="R1:W3"/>
    <mergeCell ref="I2:J2"/>
    <mergeCell ref="L2:M2"/>
    <mergeCell ref="I3:J3"/>
    <mergeCell ref="L3:M3"/>
  </mergeCells>
  <conditionalFormatting sqref="R5:U33 R43:U106">
    <cfRule type="cellIs" dxfId="3375" priority="170" operator="equal">
      <formula>"Non Moving"</formula>
    </cfRule>
    <cfRule type="cellIs" dxfId="3374" priority="171" operator="equal">
      <formula>"Slow Moving"</formula>
    </cfRule>
    <cfRule type="cellIs" dxfId="3373" priority="172" operator="equal">
      <formula>"Fast Moving"</formula>
    </cfRule>
  </conditionalFormatting>
  <conditionalFormatting sqref="R5:U33 R43:U106">
    <cfRule type="cellIs" dxfId="3372" priority="169" operator="equal">
      <formula>"Fast Moving"</formula>
    </cfRule>
  </conditionalFormatting>
  <conditionalFormatting sqref="R5:U33 R43:U106 S113">
    <cfRule type="cellIs" dxfId="3371" priority="166" operator="equal">
      <formula>"Non Moving"</formula>
    </cfRule>
    <cfRule type="cellIs" dxfId="3370" priority="167" operator="equal">
      <formula>"Fast Moving"</formula>
    </cfRule>
    <cfRule type="cellIs" dxfId="3369" priority="168" operator="equal">
      <formula>"Slow Moving"</formula>
    </cfRule>
  </conditionalFormatting>
  <conditionalFormatting sqref="R5:U33 R43:U106 R113:U113">
    <cfRule type="cellIs" dxfId="3368" priority="162" operator="equal">
      <formula>"Non Moving"</formula>
    </cfRule>
    <cfRule type="cellIs" dxfId="3367" priority="163" operator="equal">
      <formula>"Slow Moving"</formula>
    </cfRule>
    <cfRule type="cellIs" dxfId="3366" priority="164" operator="equal">
      <formula>"Fast Moving"</formula>
    </cfRule>
    <cfRule type="cellIs" dxfId="3365" priority="165" operator="equal">
      <formula>"Slow Moving"</formula>
    </cfRule>
  </conditionalFormatting>
  <conditionalFormatting sqref="M115:O235">
    <cfRule type="cellIs" dxfId="3364" priority="157" operator="equal">
      <formula>"Non Moving"</formula>
    </cfRule>
    <cfRule type="cellIs" dxfId="3363" priority="158" operator="equal">
      <formula>"Fast Moving"</formula>
    </cfRule>
    <cfRule type="cellIs" dxfId="3362" priority="159" operator="equal">
      <formula>"Slow Moving"</formula>
    </cfRule>
  </conditionalFormatting>
  <conditionalFormatting sqref="M115:O235">
    <cfRule type="cellIs" dxfId="3361" priority="153" operator="equal">
      <formula>"Non Moving"</formula>
    </cfRule>
    <cfRule type="cellIs" dxfId="3360" priority="154" operator="equal">
      <formula>"Slow Moving"</formula>
    </cfRule>
    <cfRule type="cellIs" dxfId="3359" priority="155" operator="equal">
      <formula>"Fast Moving"</formula>
    </cfRule>
    <cfRule type="cellIs" dxfId="3358" priority="156" operator="equal">
      <formula>"Slow Moving"</formula>
    </cfRule>
  </conditionalFormatting>
  <conditionalFormatting sqref="M115:O235">
    <cfRule type="cellIs" dxfId="3357" priority="160" operator="equal">
      <formula>"Slow Moving"</formula>
    </cfRule>
    <cfRule type="cellIs" dxfId="3356" priority="161" operator="equal">
      <formula>#REF!</formula>
    </cfRule>
  </conditionalFormatting>
  <conditionalFormatting sqref="M115:O1048576">
    <cfRule type="containsText" dxfId="3355" priority="152" operator="containsText" text="Run out of QTY">
      <formula>NOT(ISERROR(SEARCH("Run out of QTY",M115)))</formula>
    </cfRule>
  </conditionalFormatting>
  <conditionalFormatting sqref="V43:V106 V5:V33">
    <cfRule type="cellIs" dxfId="3354" priority="149" operator="equal">
      <formula>"Non Moving"</formula>
    </cfRule>
    <cfRule type="cellIs" dxfId="3353" priority="150" operator="equal">
      <formula>"Slow Moving"</formula>
    </cfRule>
    <cfRule type="cellIs" dxfId="3352" priority="151" operator="equal">
      <formula>"Fast Moving"</formula>
    </cfRule>
  </conditionalFormatting>
  <conditionalFormatting sqref="V43:V106 V5:V33">
    <cfRule type="cellIs" dxfId="3351" priority="148" operator="equal">
      <formula>"Fast Moving"</formula>
    </cfRule>
  </conditionalFormatting>
  <conditionalFormatting sqref="V5:V33 V43:V106">
    <cfRule type="cellIs" dxfId="3350" priority="145" operator="equal">
      <formula>"Non Moving"</formula>
    </cfRule>
    <cfRule type="cellIs" dxfId="3349" priority="146" operator="equal">
      <formula>"Fast Moving"</formula>
    </cfRule>
    <cfRule type="cellIs" dxfId="3348" priority="147" operator="equal">
      <formula>"Slow Moving"</formula>
    </cfRule>
  </conditionalFormatting>
  <conditionalFormatting sqref="V5:V33 V43:V106 V113">
    <cfRule type="cellIs" dxfId="3347" priority="141" operator="equal">
      <formula>"Non Moving"</formula>
    </cfRule>
    <cfRule type="cellIs" dxfId="3346" priority="142" operator="equal">
      <formula>"Slow Moving"</formula>
    </cfRule>
    <cfRule type="cellIs" dxfId="3345" priority="143" operator="equal">
      <formula>"Fast Moving"</formula>
    </cfRule>
    <cfRule type="cellIs" dxfId="3344" priority="144" operator="equal">
      <formula>"Slow Moving"</formula>
    </cfRule>
  </conditionalFormatting>
  <conditionalFormatting sqref="W43:W106 W5:W33">
    <cfRule type="cellIs" dxfId="3343" priority="138" operator="equal">
      <formula>"Non Moving"</formula>
    </cfRule>
    <cfRule type="cellIs" dxfId="3342" priority="139" operator="equal">
      <formula>"Slow Moving"</formula>
    </cfRule>
    <cfRule type="cellIs" dxfId="3341" priority="140" operator="equal">
      <formula>"Fast Moving"</formula>
    </cfRule>
  </conditionalFormatting>
  <conditionalFormatting sqref="W43:W106 W5:W33">
    <cfRule type="cellIs" dxfId="3340" priority="137" operator="equal">
      <formula>"Fast Moving"</formula>
    </cfRule>
  </conditionalFormatting>
  <conditionalFormatting sqref="W5:W33 W43:W106">
    <cfRule type="cellIs" dxfId="3339" priority="134" operator="equal">
      <formula>"Non Moving"</formula>
    </cfRule>
    <cfRule type="cellIs" dxfId="3338" priority="135" operator="equal">
      <formula>"Fast Moving"</formula>
    </cfRule>
    <cfRule type="cellIs" dxfId="3337" priority="136" operator="equal">
      <formula>"Slow Moving"</formula>
    </cfRule>
  </conditionalFormatting>
  <conditionalFormatting sqref="W5:W33 W43:W106 W113">
    <cfRule type="cellIs" dxfId="3336" priority="130" operator="equal">
      <formula>"Non Moving"</formula>
    </cfRule>
    <cfRule type="cellIs" dxfId="3335" priority="131" operator="equal">
      <formula>"Slow Moving"</formula>
    </cfRule>
    <cfRule type="cellIs" dxfId="3334" priority="132" operator="equal">
      <formula>"Fast Moving"</formula>
    </cfRule>
    <cfRule type="cellIs" dxfId="3333" priority="133" operator="equal">
      <formula>"Slow Moving"</formula>
    </cfRule>
  </conditionalFormatting>
  <conditionalFormatting sqref="P115:P235">
    <cfRule type="cellIs" dxfId="3332" priority="125" operator="equal">
      <formula>"Non Moving"</formula>
    </cfRule>
    <cfRule type="cellIs" dxfId="3331" priority="126" operator="equal">
      <formula>"Fast Moving"</formula>
    </cfRule>
    <cfRule type="cellIs" dxfId="3330" priority="127" operator="equal">
      <formula>"Slow Moving"</formula>
    </cfRule>
  </conditionalFormatting>
  <conditionalFormatting sqref="P115:P235">
    <cfRule type="cellIs" dxfId="3329" priority="121" operator="equal">
      <formula>"Non Moving"</formula>
    </cfRule>
    <cfRule type="cellIs" dxfId="3328" priority="122" operator="equal">
      <formula>"Slow Moving"</formula>
    </cfRule>
    <cfRule type="cellIs" dxfId="3327" priority="123" operator="equal">
      <formula>"Fast Moving"</formula>
    </cfRule>
    <cfRule type="cellIs" dxfId="3326" priority="124" operator="equal">
      <formula>"Slow Moving"</formula>
    </cfRule>
  </conditionalFormatting>
  <conditionalFormatting sqref="P115:P235">
    <cfRule type="cellIs" dxfId="3325" priority="128" operator="equal">
      <formula>"Slow Moving"</formula>
    </cfRule>
    <cfRule type="cellIs" dxfId="3324" priority="129" operator="equal">
      <formula>#REF!</formula>
    </cfRule>
  </conditionalFormatting>
  <conditionalFormatting sqref="P115:P1048576">
    <cfRule type="containsText" dxfId="3323" priority="120" operator="containsText" text="Run out of QTY">
      <formula>NOT(ISERROR(SEARCH("Run out of QTY",P115)))</formula>
    </cfRule>
  </conditionalFormatting>
  <conditionalFormatting sqref="P5:P36 P38:P106">
    <cfRule type="cellIs" dxfId="3322" priority="115" operator="equal">
      <formula>"Non Moving"</formula>
    </cfRule>
    <cfRule type="cellIs" dxfId="3321" priority="116" operator="equal">
      <formula>"Fast Moving"</formula>
    </cfRule>
    <cfRule type="cellIs" dxfId="3320" priority="117" operator="equal">
      <formula>"Slow Moving"</formula>
    </cfRule>
  </conditionalFormatting>
  <conditionalFormatting sqref="P5:P36 P38:P106">
    <cfRule type="cellIs" dxfId="3319" priority="111" operator="equal">
      <formula>"Non Moving"</formula>
    </cfRule>
    <cfRule type="cellIs" dxfId="3318" priority="112" operator="equal">
      <formula>"Slow Moving"</formula>
    </cfRule>
    <cfRule type="cellIs" dxfId="3317" priority="113" operator="equal">
      <formula>"Fast Moving"</formula>
    </cfRule>
    <cfRule type="cellIs" dxfId="3316" priority="114" operator="equal">
      <formula>"Slow Moving"</formula>
    </cfRule>
  </conditionalFormatting>
  <conditionalFormatting sqref="P5:P36 P38:P106">
    <cfRule type="cellIs" dxfId="3315" priority="118" operator="equal">
      <formula>"Slow Moving"</formula>
    </cfRule>
    <cfRule type="cellIs" dxfId="3314" priority="119" operator="equal">
      <formula>#REF!</formula>
    </cfRule>
  </conditionalFormatting>
  <conditionalFormatting sqref="P5:P36 P38:P106">
    <cfRule type="containsText" dxfId="3313" priority="110" operator="containsText" text="Run out of QTY">
      <formula>NOT(ISERROR(SEARCH("Run out of QTY",P5)))</formula>
    </cfRule>
  </conditionalFormatting>
  <conditionalFormatting sqref="P37">
    <cfRule type="cellIs" dxfId="3312" priority="105" operator="equal">
      <formula>"Non Moving"</formula>
    </cfRule>
    <cfRule type="cellIs" dxfId="3311" priority="106" operator="equal">
      <formula>"Fast Moving"</formula>
    </cfRule>
    <cfRule type="cellIs" dxfId="3310" priority="107" operator="equal">
      <formula>"Slow Moving"</formula>
    </cfRule>
  </conditionalFormatting>
  <conditionalFormatting sqref="P37">
    <cfRule type="cellIs" dxfId="3309" priority="101" operator="equal">
      <formula>"Non Moving"</formula>
    </cfRule>
    <cfRule type="cellIs" dxfId="3308" priority="102" operator="equal">
      <formula>"Slow Moving"</formula>
    </cfRule>
    <cfRule type="cellIs" dxfId="3307" priority="103" operator="equal">
      <formula>"Fast Moving"</formula>
    </cfRule>
    <cfRule type="cellIs" dxfId="3306" priority="104" operator="equal">
      <formula>"Slow Moving"</formula>
    </cfRule>
  </conditionalFormatting>
  <conditionalFormatting sqref="P37">
    <cfRule type="cellIs" dxfId="3305" priority="108" operator="equal">
      <formula>"Slow Moving"</formula>
    </cfRule>
    <cfRule type="cellIs" dxfId="3304" priority="109" operator="equal">
      <formula>#REF!</formula>
    </cfRule>
  </conditionalFormatting>
  <conditionalFormatting sqref="P37">
    <cfRule type="containsText" dxfId="3303" priority="100" operator="containsText" text="Run out of QTY">
      <formula>NOT(ISERROR(SEARCH("Run out of QTY",P37)))</formula>
    </cfRule>
  </conditionalFormatting>
  <conditionalFormatting sqref="R107:U107 R108:T112">
    <cfRule type="cellIs" dxfId="3302" priority="97" operator="equal">
      <formula>"Non Moving"</formula>
    </cfRule>
    <cfRule type="cellIs" dxfId="3301" priority="98" operator="equal">
      <formula>"Slow Moving"</formula>
    </cfRule>
    <cfRule type="cellIs" dxfId="3300" priority="99" operator="equal">
      <formula>"Fast Moving"</formula>
    </cfRule>
  </conditionalFormatting>
  <conditionalFormatting sqref="R107:U107 R108:T112">
    <cfRule type="cellIs" dxfId="3299" priority="96" operator="equal">
      <formula>"Fast Moving"</formula>
    </cfRule>
  </conditionalFormatting>
  <conditionalFormatting sqref="R107:U107 R108:T112">
    <cfRule type="cellIs" dxfId="3298" priority="93" operator="equal">
      <formula>"Non Moving"</formula>
    </cfRule>
    <cfRule type="cellIs" dxfId="3297" priority="94" operator="equal">
      <formula>"Fast Moving"</formula>
    </cfRule>
    <cfRule type="cellIs" dxfId="3296" priority="95" operator="equal">
      <formula>"Slow Moving"</formula>
    </cfRule>
  </conditionalFormatting>
  <conditionalFormatting sqref="R107:U107 R108:T112">
    <cfRule type="cellIs" dxfId="3295" priority="89" operator="equal">
      <formula>"Non Moving"</formula>
    </cfRule>
    <cfRule type="cellIs" dxfId="3294" priority="90" operator="equal">
      <formula>"Slow Moving"</formula>
    </cfRule>
    <cfRule type="cellIs" dxfId="3293" priority="91" operator="equal">
      <formula>"Fast Moving"</formula>
    </cfRule>
    <cfRule type="cellIs" dxfId="3292" priority="92" operator="equal">
      <formula>"Slow Moving"</formula>
    </cfRule>
  </conditionalFormatting>
  <conditionalFormatting sqref="V107">
    <cfRule type="cellIs" dxfId="3291" priority="86" operator="equal">
      <formula>"Non Moving"</formula>
    </cfRule>
    <cfRule type="cellIs" dxfId="3290" priority="87" operator="equal">
      <formula>"Slow Moving"</formula>
    </cfRule>
    <cfRule type="cellIs" dxfId="3289" priority="88" operator="equal">
      <formula>"Fast Moving"</formula>
    </cfRule>
  </conditionalFormatting>
  <conditionalFormatting sqref="V107">
    <cfRule type="cellIs" dxfId="3288" priority="85" operator="equal">
      <formula>"Fast Moving"</formula>
    </cfRule>
  </conditionalFormatting>
  <conditionalFormatting sqref="V107">
    <cfRule type="cellIs" dxfId="3287" priority="82" operator="equal">
      <formula>"Non Moving"</formula>
    </cfRule>
    <cfRule type="cellIs" dxfId="3286" priority="83" operator="equal">
      <formula>"Fast Moving"</formula>
    </cfRule>
    <cfRule type="cellIs" dxfId="3285" priority="84" operator="equal">
      <formula>"Slow Moving"</formula>
    </cfRule>
  </conditionalFormatting>
  <conditionalFormatting sqref="V107">
    <cfRule type="cellIs" dxfId="3284" priority="78" operator="equal">
      <formula>"Non Moving"</formula>
    </cfRule>
    <cfRule type="cellIs" dxfId="3283" priority="79" operator="equal">
      <formula>"Slow Moving"</formula>
    </cfRule>
    <cfRule type="cellIs" dxfId="3282" priority="80" operator="equal">
      <formula>"Fast Moving"</formula>
    </cfRule>
    <cfRule type="cellIs" dxfId="3281" priority="81" operator="equal">
      <formula>"Slow Moving"</formula>
    </cfRule>
  </conditionalFormatting>
  <conditionalFormatting sqref="W107:W112">
    <cfRule type="cellIs" dxfId="3280" priority="75" operator="equal">
      <formula>"Non Moving"</formula>
    </cfRule>
    <cfRule type="cellIs" dxfId="3279" priority="76" operator="equal">
      <formula>"Slow Moving"</formula>
    </cfRule>
    <cfRule type="cellIs" dxfId="3278" priority="77" operator="equal">
      <formula>"Fast Moving"</formula>
    </cfRule>
  </conditionalFormatting>
  <conditionalFormatting sqref="W107:W112">
    <cfRule type="cellIs" dxfId="3277" priority="74" operator="equal">
      <formula>"Fast Moving"</formula>
    </cfRule>
  </conditionalFormatting>
  <conditionalFormatting sqref="W107:W112">
    <cfRule type="cellIs" dxfId="3276" priority="71" operator="equal">
      <formula>"Non Moving"</formula>
    </cfRule>
    <cfRule type="cellIs" dxfId="3275" priority="72" operator="equal">
      <formula>"Fast Moving"</formula>
    </cfRule>
    <cfRule type="cellIs" dxfId="3274" priority="73" operator="equal">
      <formula>"Slow Moving"</formula>
    </cfRule>
  </conditionalFormatting>
  <conditionalFormatting sqref="W107:W112">
    <cfRule type="cellIs" dxfId="3273" priority="67" operator="equal">
      <formula>"Non Moving"</formula>
    </cfRule>
    <cfRule type="cellIs" dxfId="3272" priority="68" operator="equal">
      <formula>"Slow Moving"</formula>
    </cfRule>
    <cfRule type="cellIs" dxfId="3271" priority="69" operator="equal">
      <formula>"Fast Moving"</formula>
    </cfRule>
    <cfRule type="cellIs" dxfId="3270" priority="70" operator="equal">
      <formula>"Slow Moving"</formula>
    </cfRule>
  </conditionalFormatting>
  <conditionalFormatting sqref="P107:P112">
    <cfRule type="cellIs" dxfId="3269" priority="62" operator="equal">
      <formula>"Non Moving"</formula>
    </cfRule>
    <cfRule type="cellIs" dxfId="3268" priority="63" operator="equal">
      <formula>"Fast Moving"</formula>
    </cfRule>
    <cfRule type="cellIs" dxfId="3267" priority="64" operator="equal">
      <formula>"Slow Moving"</formula>
    </cfRule>
  </conditionalFormatting>
  <conditionalFormatting sqref="P107:P112">
    <cfRule type="cellIs" dxfId="3266" priority="58" operator="equal">
      <formula>"Non Moving"</formula>
    </cfRule>
    <cfRule type="cellIs" dxfId="3265" priority="59" operator="equal">
      <formula>"Slow Moving"</formula>
    </cfRule>
    <cfRule type="cellIs" dxfId="3264" priority="60" operator="equal">
      <formula>"Fast Moving"</formula>
    </cfRule>
    <cfRule type="cellIs" dxfId="3263" priority="61" operator="equal">
      <formula>"Slow Moving"</formula>
    </cfRule>
  </conditionalFormatting>
  <conditionalFormatting sqref="P107:P112">
    <cfRule type="cellIs" dxfId="3262" priority="65" operator="equal">
      <formula>"Slow Moving"</formula>
    </cfRule>
    <cfRule type="cellIs" dxfId="3261" priority="66" operator="equal">
      <formula>#REF!</formula>
    </cfRule>
  </conditionalFormatting>
  <conditionalFormatting sqref="P107:P112">
    <cfRule type="containsText" dxfId="3260" priority="57" operator="containsText" text="Run out of QTY">
      <formula>NOT(ISERROR(SEARCH("Run out of QTY",P107)))</formula>
    </cfRule>
  </conditionalFormatting>
  <conditionalFormatting sqref="R34:U42">
    <cfRule type="cellIs" dxfId="3259" priority="54" operator="equal">
      <formula>"Non Moving"</formula>
    </cfRule>
    <cfRule type="cellIs" dxfId="3258" priority="55" operator="equal">
      <formula>"Slow Moving"</formula>
    </cfRule>
    <cfRule type="cellIs" dxfId="3257" priority="56" operator="equal">
      <formula>"Fast Moving"</formula>
    </cfRule>
  </conditionalFormatting>
  <conditionalFormatting sqref="R34:U42">
    <cfRule type="cellIs" dxfId="3256" priority="53" operator="equal">
      <formula>"Fast Moving"</formula>
    </cfRule>
  </conditionalFormatting>
  <conditionalFormatting sqref="R34:U42">
    <cfRule type="cellIs" dxfId="3255" priority="50" operator="equal">
      <formula>"Non Moving"</formula>
    </cfRule>
    <cfRule type="cellIs" dxfId="3254" priority="51" operator="equal">
      <formula>"Fast Moving"</formula>
    </cfRule>
    <cfRule type="cellIs" dxfId="3253" priority="52" operator="equal">
      <formula>"Slow Moving"</formula>
    </cfRule>
  </conditionalFormatting>
  <conditionalFormatting sqref="R34:U42">
    <cfRule type="cellIs" dxfId="3252" priority="46" operator="equal">
      <formula>"Non Moving"</formula>
    </cfRule>
    <cfRule type="cellIs" dxfId="3251" priority="47" operator="equal">
      <formula>"Slow Moving"</formula>
    </cfRule>
    <cfRule type="cellIs" dxfId="3250" priority="48" operator="equal">
      <formula>"Fast Moving"</formula>
    </cfRule>
    <cfRule type="cellIs" dxfId="3249" priority="49" operator="equal">
      <formula>"Slow Moving"</formula>
    </cfRule>
  </conditionalFormatting>
  <conditionalFormatting sqref="V34:V42">
    <cfRule type="cellIs" dxfId="3248" priority="43" operator="equal">
      <formula>"Non Moving"</formula>
    </cfRule>
    <cfRule type="cellIs" dxfId="3247" priority="44" operator="equal">
      <formula>"Slow Moving"</formula>
    </cfRule>
    <cfRule type="cellIs" dxfId="3246" priority="45" operator="equal">
      <formula>"Fast Moving"</formula>
    </cfRule>
  </conditionalFormatting>
  <conditionalFormatting sqref="V34:V42">
    <cfRule type="cellIs" dxfId="3245" priority="42" operator="equal">
      <formula>"Fast Moving"</formula>
    </cfRule>
  </conditionalFormatting>
  <conditionalFormatting sqref="V34:V42">
    <cfRule type="cellIs" dxfId="3244" priority="39" operator="equal">
      <formula>"Non Moving"</formula>
    </cfRule>
    <cfRule type="cellIs" dxfId="3243" priority="40" operator="equal">
      <formula>"Fast Moving"</formula>
    </cfRule>
    <cfRule type="cellIs" dxfId="3242" priority="41" operator="equal">
      <formula>"Slow Moving"</formula>
    </cfRule>
  </conditionalFormatting>
  <conditionalFormatting sqref="V34:V42">
    <cfRule type="cellIs" dxfId="3241" priority="35" operator="equal">
      <formula>"Non Moving"</formula>
    </cfRule>
    <cfRule type="cellIs" dxfId="3240" priority="36" operator="equal">
      <formula>"Slow Moving"</formula>
    </cfRule>
    <cfRule type="cellIs" dxfId="3239" priority="37" operator="equal">
      <formula>"Fast Moving"</formula>
    </cfRule>
    <cfRule type="cellIs" dxfId="3238" priority="38" operator="equal">
      <formula>"Slow Moving"</formula>
    </cfRule>
  </conditionalFormatting>
  <conditionalFormatting sqref="W34:W42">
    <cfRule type="cellIs" dxfId="3237" priority="32" operator="equal">
      <formula>"Non Moving"</formula>
    </cfRule>
    <cfRule type="cellIs" dxfId="3236" priority="33" operator="equal">
      <formula>"Slow Moving"</formula>
    </cfRule>
    <cfRule type="cellIs" dxfId="3235" priority="34" operator="equal">
      <formula>"Fast Moving"</formula>
    </cfRule>
  </conditionalFormatting>
  <conditionalFormatting sqref="W34:W42">
    <cfRule type="cellIs" dxfId="3234" priority="31" operator="equal">
      <formula>"Fast Moving"</formula>
    </cfRule>
  </conditionalFormatting>
  <conditionalFormatting sqref="W34:W42">
    <cfRule type="cellIs" dxfId="3233" priority="28" operator="equal">
      <formula>"Non Moving"</formula>
    </cfRule>
    <cfRule type="cellIs" dxfId="3232" priority="29" operator="equal">
      <formula>"Fast Moving"</formula>
    </cfRule>
    <cfRule type="cellIs" dxfId="3231" priority="30" operator="equal">
      <formula>"Slow Moving"</formula>
    </cfRule>
  </conditionalFormatting>
  <conditionalFormatting sqref="W34:W42">
    <cfRule type="cellIs" dxfId="3230" priority="24" operator="equal">
      <formula>"Non Moving"</formula>
    </cfRule>
    <cfRule type="cellIs" dxfId="3229" priority="25" operator="equal">
      <formula>"Slow Moving"</formula>
    </cfRule>
    <cfRule type="cellIs" dxfId="3228" priority="26" operator="equal">
      <formula>"Fast Moving"</formula>
    </cfRule>
    <cfRule type="cellIs" dxfId="3227" priority="27" operator="equal">
      <formula>"Slow Moving"</formula>
    </cfRule>
  </conditionalFormatting>
  <conditionalFormatting sqref="U108:U112">
    <cfRule type="cellIs" dxfId="3226" priority="21" operator="equal">
      <formula>"Non Moving"</formula>
    </cfRule>
    <cfRule type="cellIs" dxfId="3225" priority="22" operator="equal">
      <formula>"Slow Moving"</formula>
    </cfRule>
    <cfRule type="cellIs" dxfId="3224" priority="23" operator="equal">
      <formula>"Fast Moving"</formula>
    </cfRule>
  </conditionalFormatting>
  <conditionalFormatting sqref="U108:U112">
    <cfRule type="cellIs" dxfId="3223" priority="20" operator="equal">
      <formula>"Fast Moving"</formula>
    </cfRule>
  </conditionalFormatting>
  <conditionalFormatting sqref="U108:U112">
    <cfRule type="cellIs" dxfId="3222" priority="17" operator="equal">
      <formula>"Non Moving"</formula>
    </cfRule>
    <cfRule type="cellIs" dxfId="3221" priority="18" operator="equal">
      <formula>"Fast Moving"</formula>
    </cfRule>
    <cfRule type="cellIs" dxfId="3220" priority="19" operator="equal">
      <formula>"Slow Moving"</formula>
    </cfRule>
  </conditionalFormatting>
  <conditionalFormatting sqref="U108:U112">
    <cfRule type="cellIs" dxfId="3219" priority="13" operator="equal">
      <formula>"Non Moving"</formula>
    </cfRule>
    <cfRule type="cellIs" dxfId="3218" priority="14" operator="equal">
      <formula>"Slow Moving"</formula>
    </cfRule>
    <cfRule type="cellIs" dxfId="3217" priority="15" operator="equal">
      <formula>"Fast Moving"</formula>
    </cfRule>
    <cfRule type="cellIs" dxfId="3216" priority="16" operator="equal">
      <formula>"Slow Moving"</formula>
    </cfRule>
  </conditionalFormatting>
  <conditionalFormatting sqref="V108:V112">
    <cfRule type="cellIs" dxfId="3215" priority="10" operator="equal">
      <formula>"Non Moving"</formula>
    </cfRule>
    <cfRule type="cellIs" dxfId="3214" priority="11" operator="equal">
      <formula>"Slow Moving"</formula>
    </cfRule>
    <cfRule type="cellIs" dxfId="3213" priority="12" operator="equal">
      <formula>"Fast Moving"</formula>
    </cfRule>
  </conditionalFormatting>
  <conditionalFormatting sqref="V108:V112">
    <cfRule type="cellIs" dxfId="3212" priority="9" operator="equal">
      <formula>"Fast Moving"</formula>
    </cfRule>
  </conditionalFormatting>
  <conditionalFormatting sqref="V108:V112">
    <cfRule type="cellIs" dxfId="3211" priority="6" operator="equal">
      <formula>"Non Moving"</formula>
    </cfRule>
    <cfRule type="cellIs" dxfId="3210" priority="7" operator="equal">
      <formula>"Fast Moving"</formula>
    </cfRule>
    <cfRule type="cellIs" dxfId="3209" priority="8" operator="equal">
      <formula>"Slow Moving"</formula>
    </cfRule>
  </conditionalFormatting>
  <conditionalFormatting sqref="V108:V112">
    <cfRule type="cellIs" dxfId="3208" priority="2" operator="equal">
      <formula>"Non Moving"</formula>
    </cfRule>
    <cfRule type="cellIs" dxfId="3207" priority="3" operator="equal">
      <formula>"Slow Moving"</formula>
    </cfRule>
    <cfRule type="cellIs" dxfId="3206" priority="4" operator="equal">
      <formula>"Fast Moving"</formula>
    </cfRule>
    <cfRule type="cellIs" dxfId="3205" priority="5" operator="equal">
      <formula>"Slow Moving"</formula>
    </cfRule>
  </conditionalFormatting>
  <conditionalFormatting sqref="Q1:Q3">
    <cfRule type="containsText" dxfId="3204" priority="1" operator="containsText" text="Run out of QTY">
      <formula>NOT(ISERROR(SEARCH("Run out of QTY",Q1)))</formula>
    </cfRule>
  </conditionalFormatting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15"/>
  <sheetViews>
    <sheetView view="pageBreakPreview" zoomScale="60" zoomScaleNormal="70" workbookViewId="0">
      <selection activeCell="L20" sqref="L20"/>
    </sheetView>
  </sheetViews>
  <sheetFormatPr defaultRowHeight="15" x14ac:dyDescent="0.25"/>
  <cols>
    <col min="1" max="11" width="15" customWidth="1"/>
  </cols>
  <sheetData>
    <row r="1" spans="1:11" s="305" customFormat="1" ht="29.25" customHeight="1" x14ac:dyDescent="0.25">
      <c r="A1" s="518"/>
      <c r="B1" s="520" t="s">
        <v>5</v>
      </c>
      <c r="C1" s="521"/>
      <c r="D1" s="522" t="s">
        <v>213</v>
      </c>
      <c r="E1" s="523"/>
      <c r="F1" s="520" t="s">
        <v>9</v>
      </c>
      <c r="G1" s="521"/>
      <c r="H1" s="516" t="s">
        <v>24</v>
      </c>
      <c r="I1" s="524"/>
      <c r="J1" s="516" t="s">
        <v>25</v>
      </c>
      <c r="K1" s="517"/>
    </row>
    <row r="2" spans="1:11" s="305" customFormat="1" ht="29.25" customHeight="1" x14ac:dyDescent="0.25">
      <c r="A2" s="519"/>
      <c r="B2" s="326" t="s">
        <v>600</v>
      </c>
      <c r="C2" s="326" t="s">
        <v>601</v>
      </c>
      <c r="D2" s="326" t="s">
        <v>600</v>
      </c>
      <c r="E2" s="326" t="s">
        <v>601</v>
      </c>
      <c r="F2" s="326" t="s">
        <v>600</v>
      </c>
      <c r="G2" s="326" t="s">
        <v>601</v>
      </c>
      <c r="H2" s="326" t="s">
        <v>600</v>
      </c>
      <c r="I2" s="326" t="s">
        <v>601</v>
      </c>
      <c r="J2" s="326" t="s">
        <v>600</v>
      </c>
      <c r="K2" s="344" t="s">
        <v>601</v>
      </c>
    </row>
    <row r="3" spans="1:11" ht="23.25" x14ac:dyDescent="0.5">
      <c r="A3" s="327" t="s">
        <v>585</v>
      </c>
      <c r="B3" s="328">
        <v>961</v>
      </c>
      <c r="C3" s="328" t="s">
        <v>602</v>
      </c>
      <c r="D3" s="328">
        <v>19153.445449087856</v>
      </c>
      <c r="E3" s="328" t="s">
        <v>602</v>
      </c>
      <c r="F3" s="328">
        <v>44687.4</v>
      </c>
      <c r="G3" s="328"/>
      <c r="H3" s="329">
        <f>F3-D3</f>
        <v>25533.954550912145</v>
      </c>
      <c r="I3" s="330" t="s">
        <v>602</v>
      </c>
      <c r="J3" s="331">
        <f>(F3-D3)/F3</f>
        <v>0.57139047138370425</v>
      </c>
      <c r="K3" s="331"/>
    </row>
    <row r="4" spans="1:11" ht="23.25" x14ac:dyDescent="0.5">
      <c r="A4" s="327" t="s">
        <v>586</v>
      </c>
      <c r="B4" s="328">
        <v>629</v>
      </c>
      <c r="C4" s="328">
        <v>299</v>
      </c>
      <c r="D4" s="328">
        <v>12556.957727656532</v>
      </c>
      <c r="E4" s="328">
        <v>4903.9979967791114</v>
      </c>
      <c r="F4" s="328">
        <v>30324.55</v>
      </c>
      <c r="G4" s="328">
        <v>11715.5</v>
      </c>
      <c r="H4" s="329">
        <f t="shared" ref="H4:I6" si="0">F4-D4</f>
        <v>17767.592272343467</v>
      </c>
      <c r="I4" s="330">
        <f t="shared" si="0"/>
        <v>6811.5020032208886</v>
      </c>
      <c r="J4" s="331">
        <f>(F4-D4)/F4</f>
        <v>0.58591445783510288</v>
      </c>
      <c r="K4" s="331">
        <f>(G4-E4)/G4</f>
        <v>0.58140941515265154</v>
      </c>
    </row>
    <row r="5" spans="1:11" ht="23.25" x14ac:dyDescent="0.5">
      <c r="A5" s="327" t="s">
        <v>587</v>
      </c>
      <c r="B5" s="328">
        <v>868</v>
      </c>
      <c r="C5" s="328">
        <v>278</v>
      </c>
      <c r="D5" s="328">
        <v>15699.206499962987</v>
      </c>
      <c r="E5" s="328">
        <v>5315.2741868708899</v>
      </c>
      <c r="F5" s="328">
        <v>37011.699999999997</v>
      </c>
      <c r="G5" s="328">
        <v>12291</v>
      </c>
      <c r="H5" s="329">
        <f t="shared" si="0"/>
        <v>21312.49350003701</v>
      </c>
      <c r="I5" s="330">
        <f t="shared" si="0"/>
        <v>6975.7258131291101</v>
      </c>
      <c r="J5" s="331">
        <f>(F5-D5)/F5</f>
        <v>0.57583125065957552</v>
      </c>
      <c r="K5" s="331">
        <f>(G5-E5)/G5</f>
        <v>0.56754745855740862</v>
      </c>
    </row>
    <row r="6" spans="1:11" ht="23.25" x14ac:dyDescent="0.5">
      <c r="A6" s="327" t="s">
        <v>588</v>
      </c>
      <c r="B6" s="328">
        <v>804</v>
      </c>
      <c r="C6" s="328">
        <v>272</v>
      </c>
      <c r="D6" s="328">
        <v>16154.300027282312</v>
      </c>
      <c r="E6" s="328">
        <v>4699.3304966553314</v>
      </c>
      <c r="F6" s="328">
        <v>38107.85</v>
      </c>
      <c r="G6" s="328">
        <v>11134</v>
      </c>
      <c r="H6" s="329">
        <f t="shared" si="0"/>
        <v>21953.549972717687</v>
      </c>
      <c r="I6" s="330">
        <f t="shared" si="0"/>
        <v>6434.6695033446686</v>
      </c>
      <c r="J6" s="331">
        <f>(F6-D6)/F6</f>
        <v>0.57608996499980158</v>
      </c>
      <c r="K6" s="331">
        <f>(G6-E6)/G6</f>
        <v>0.57792972007766019</v>
      </c>
    </row>
    <row r="7" spans="1:11" ht="23.25" x14ac:dyDescent="0.5">
      <c r="A7" s="327" t="s">
        <v>589</v>
      </c>
      <c r="B7" s="328">
        <v>829</v>
      </c>
      <c r="C7" s="328">
        <v>226</v>
      </c>
      <c r="D7" s="328">
        <v>15156.536098406468</v>
      </c>
      <c r="E7" s="328">
        <v>3599.7111694878977</v>
      </c>
      <c r="F7" s="328">
        <v>35469</v>
      </c>
      <c r="G7" s="328">
        <v>8682</v>
      </c>
      <c r="H7" s="329">
        <f t="shared" ref="H7:I9" si="1">F7-D7</f>
        <v>20312.463901593532</v>
      </c>
      <c r="I7" s="330">
        <f t="shared" si="1"/>
        <v>5082.2888305121023</v>
      </c>
      <c r="J7" s="331">
        <f t="shared" ref="J7:K9" si="2">(F7-D7)/F7</f>
        <v>0.57268217039086333</v>
      </c>
      <c r="K7" s="331">
        <f t="shared" si="2"/>
        <v>0.58538226566598739</v>
      </c>
    </row>
    <row r="8" spans="1:11" ht="23.25" x14ac:dyDescent="0.5">
      <c r="A8" s="327" t="s">
        <v>590</v>
      </c>
      <c r="B8" s="328">
        <v>886</v>
      </c>
      <c r="C8" s="328">
        <v>221</v>
      </c>
      <c r="D8" s="328">
        <v>15607.736345957439</v>
      </c>
      <c r="E8" s="328">
        <v>3844.3031066870626</v>
      </c>
      <c r="F8" s="328">
        <v>36695.65</v>
      </c>
      <c r="G8" s="328">
        <v>9216</v>
      </c>
      <c r="H8" s="329">
        <f t="shared" si="1"/>
        <v>21087.913654042561</v>
      </c>
      <c r="I8" s="330">
        <f t="shared" si="1"/>
        <v>5371.6968933129374</v>
      </c>
      <c r="J8" s="331">
        <f t="shared" si="2"/>
        <v>0.57467066679681544</v>
      </c>
      <c r="K8" s="331">
        <f t="shared" si="2"/>
        <v>0.58286641637510173</v>
      </c>
    </row>
    <row r="9" spans="1:11" ht="23.25" x14ac:dyDescent="0.5">
      <c r="A9" s="332" t="s">
        <v>591</v>
      </c>
      <c r="B9" s="328">
        <v>645</v>
      </c>
      <c r="C9" s="328">
        <v>202</v>
      </c>
      <c r="D9" s="328">
        <v>12529.638114197247</v>
      </c>
      <c r="E9" s="328">
        <v>3649.1665381200942</v>
      </c>
      <c r="F9" s="328">
        <v>27067.05</v>
      </c>
      <c r="G9" s="328">
        <v>8465</v>
      </c>
      <c r="H9" s="329">
        <f t="shared" si="1"/>
        <v>14537.411885802752</v>
      </c>
      <c r="I9" s="330">
        <f t="shared" si="1"/>
        <v>4815.8334618799054</v>
      </c>
      <c r="J9" s="331">
        <f t="shared" si="2"/>
        <v>0.53708889168944351</v>
      </c>
      <c r="K9" s="331">
        <f t="shared" si="2"/>
        <v>0.56891121817837043</v>
      </c>
    </row>
    <row r="10" spans="1:11" ht="23.25" x14ac:dyDescent="0.5">
      <c r="A10" s="333" t="s">
        <v>592</v>
      </c>
      <c r="B10" s="328"/>
      <c r="C10" s="328"/>
      <c r="D10" s="328"/>
      <c r="E10" s="328"/>
      <c r="F10" s="328"/>
      <c r="G10" s="328"/>
      <c r="H10" s="329"/>
      <c r="I10" s="330"/>
      <c r="J10" s="331"/>
      <c r="K10" s="331"/>
    </row>
    <row r="11" spans="1:11" ht="23.25" x14ac:dyDescent="0.5">
      <c r="A11" s="333" t="s">
        <v>593</v>
      </c>
      <c r="B11" s="328"/>
      <c r="C11" s="328"/>
      <c r="D11" s="328"/>
      <c r="E11" s="328"/>
      <c r="F11" s="328"/>
      <c r="G11" s="328"/>
      <c r="H11" s="329"/>
      <c r="I11" s="330"/>
      <c r="J11" s="331"/>
      <c r="K11" s="331"/>
    </row>
    <row r="12" spans="1:11" ht="23.25" x14ac:dyDescent="0.5">
      <c r="A12" s="333" t="s">
        <v>594</v>
      </c>
      <c r="B12" s="328"/>
      <c r="C12" s="328"/>
      <c r="D12" s="328"/>
      <c r="E12" s="328"/>
      <c r="F12" s="328"/>
      <c r="G12" s="328"/>
      <c r="H12" s="329"/>
      <c r="I12" s="330"/>
      <c r="J12" s="331"/>
      <c r="K12" s="331"/>
    </row>
    <row r="13" spans="1:11" ht="23.25" x14ac:dyDescent="0.5">
      <c r="A13" s="333" t="s">
        <v>595</v>
      </c>
      <c r="B13" s="328"/>
      <c r="C13" s="328"/>
      <c r="D13" s="328"/>
      <c r="E13" s="328"/>
      <c r="F13" s="328"/>
      <c r="G13" s="328"/>
      <c r="H13" s="329"/>
      <c r="I13" s="330"/>
      <c r="J13" s="331"/>
      <c r="K13" s="331"/>
    </row>
    <row r="14" spans="1:11" ht="24" thickBot="1" x14ac:dyDescent="0.55000000000000004">
      <c r="A14" s="334" t="s">
        <v>596</v>
      </c>
      <c r="B14" s="335"/>
      <c r="C14" s="335"/>
      <c r="D14" s="335"/>
      <c r="E14" s="335"/>
      <c r="F14" s="335"/>
      <c r="G14" s="335"/>
      <c r="H14" s="336"/>
      <c r="I14" s="337"/>
      <c r="J14" s="338"/>
      <c r="K14" s="338"/>
    </row>
    <row r="15" spans="1:11" ht="24" thickBot="1" x14ac:dyDescent="0.55000000000000004">
      <c r="A15" s="339" t="s">
        <v>597</v>
      </c>
      <c r="B15" s="340">
        <f>SUM(B3:B14)</f>
        <v>5622</v>
      </c>
      <c r="C15" s="340">
        <f t="shared" ref="C15:I15" si="3">SUM(C3:C14)</f>
        <v>1498</v>
      </c>
      <c r="D15" s="340">
        <f t="shared" si="3"/>
        <v>106857.82026255086</v>
      </c>
      <c r="E15" s="340">
        <f t="shared" si="3"/>
        <v>26011.783494600386</v>
      </c>
      <c r="F15" s="340">
        <f t="shared" si="3"/>
        <v>249363.19999999998</v>
      </c>
      <c r="G15" s="340">
        <f t="shared" si="3"/>
        <v>61503.5</v>
      </c>
      <c r="H15" s="341">
        <f>SUM(H3:H14)</f>
        <v>142505.37973744914</v>
      </c>
      <c r="I15" s="342">
        <f t="shared" si="3"/>
        <v>35491.716505399614</v>
      </c>
      <c r="J15" s="343">
        <f>AVERAGE(J3:J9)</f>
        <v>0.57052398196504372</v>
      </c>
      <c r="K15" s="343">
        <f>AVERAGE(K4:K9)</f>
        <v>0.57734108233452996</v>
      </c>
    </row>
  </sheetData>
  <mergeCells count="6">
    <mergeCell ref="J1:K1"/>
    <mergeCell ref="A1:A2"/>
    <mergeCell ref="B1:C1"/>
    <mergeCell ref="D1:E1"/>
    <mergeCell ref="F1:G1"/>
    <mergeCell ref="H1:I1"/>
  </mergeCells>
  <pageMargins left="0.7" right="0.7" top="0.75" bottom="0.75" header="0.3" footer="0.3"/>
  <pageSetup scale="49" orientation="landscape" verticalDpi="0" r:id="rId1"/>
  <colBreaks count="1" manualBreakCount="1">
    <brk id="11" max="36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F22"/>
  <sheetViews>
    <sheetView topLeftCell="B1" workbookViewId="0">
      <selection activeCell="G8" sqref="G8"/>
    </sheetView>
  </sheetViews>
  <sheetFormatPr defaultRowHeight="15" x14ac:dyDescent="0.25"/>
  <cols>
    <col min="1" max="1" width="8.28515625" customWidth="1"/>
    <col min="2" max="2" width="6.42578125" bestFit="1" customWidth="1"/>
    <col min="3" max="3" width="8.85546875" customWidth="1"/>
    <col min="4" max="4" width="30.42578125" customWidth="1"/>
    <col min="5" max="5" width="6.85546875" customWidth="1"/>
    <col min="8" max="8" width="6.85546875" customWidth="1"/>
    <col min="11" max="11" width="6.7109375" customWidth="1"/>
    <col min="14" max="14" width="7.140625" customWidth="1"/>
    <col min="23" max="23" width="9.140625" style="192"/>
    <col min="24" max="24" width="8.42578125" customWidth="1"/>
    <col min="25" max="25" width="8.85546875" customWidth="1"/>
    <col min="28" max="30" width="12" bestFit="1" customWidth="1"/>
    <col min="260" max="260" width="2.28515625" customWidth="1"/>
    <col min="261" max="261" width="19.28515625" bestFit="1" customWidth="1"/>
    <col min="262" max="262" width="7.5703125" customWidth="1"/>
    <col min="263" max="263" width="8.85546875" customWidth="1"/>
    <col min="264" max="264" width="31.5703125" bestFit="1" customWidth="1"/>
    <col min="265" max="265" width="6.85546875" customWidth="1"/>
    <col min="268" max="268" width="6.85546875" customWidth="1"/>
    <col min="271" max="271" width="6.7109375" customWidth="1"/>
    <col min="274" max="274" width="7.140625" customWidth="1"/>
    <col min="280" max="280" width="8.42578125" customWidth="1"/>
    <col min="281" max="281" width="8.85546875" customWidth="1"/>
    <col min="284" max="286" width="0" hidden="1" customWidth="1"/>
    <col min="516" max="516" width="2.28515625" customWidth="1"/>
    <col min="517" max="517" width="19.28515625" bestFit="1" customWidth="1"/>
    <col min="518" max="518" width="7.5703125" customWidth="1"/>
    <col min="519" max="519" width="8.85546875" customWidth="1"/>
    <col min="520" max="520" width="31.5703125" bestFit="1" customWidth="1"/>
    <col min="521" max="521" width="6.85546875" customWidth="1"/>
    <col min="524" max="524" width="6.85546875" customWidth="1"/>
    <col min="527" max="527" width="6.7109375" customWidth="1"/>
    <col min="530" max="530" width="7.140625" customWidth="1"/>
    <col min="536" max="536" width="8.42578125" customWidth="1"/>
    <col min="537" max="537" width="8.85546875" customWidth="1"/>
    <col min="540" max="542" width="0" hidden="1" customWidth="1"/>
    <col min="772" max="772" width="2.28515625" customWidth="1"/>
    <col min="773" max="773" width="19.28515625" bestFit="1" customWidth="1"/>
    <col min="774" max="774" width="7.5703125" customWidth="1"/>
    <col min="775" max="775" width="8.85546875" customWidth="1"/>
    <col min="776" max="776" width="31.5703125" bestFit="1" customWidth="1"/>
    <col min="777" max="777" width="6.85546875" customWidth="1"/>
    <col min="780" max="780" width="6.85546875" customWidth="1"/>
    <col min="783" max="783" width="6.7109375" customWidth="1"/>
    <col min="786" max="786" width="7.140625" customWidth="1"/>
    <col min="792" max="792" width="8.42578125" customWidth="1"/>
    <col min="793" max="793" width="8.85546875" customWidth="1"/>
    <col min="796" max="798" width="0" hidden="1" customWidth="1"/>
    <col min="1028" max="1028" width="2.28515625" customWidth="1"/>
    <col min="1029" max="1029" width="19.28515625" bestFit="1" customWidth="1"/>
    <col min="1030" max="1030" width="7.5703125" customWidth="1"/>
    <col min="1031" max="1031" width="8.85546875" customWidth="1"/>
    <col min="1032" max="1032" width="31.5703125" bestFit="1" customWidth="1"/>
    <col min="1033" max="1033" width="6.85546875" customWidth="1"/>
    <col min="1036" max="1036" width="6.85546875" customWidth="1"/>
    <col min="1039" max="1039" width="6.7109375" customWidth="1"/>
    <col min="1042" max="1042" width="7.140625" customWidth="1"/>
    <col min="1048" max="1048" width="8.42578125" customWidth="1"/>
    <col min="1049" max="1049" width="8.85546875" customWidth="1"/>
    <col min="1052" max="1054" width="0" hidden="1" customWidth="1"/>
    <col min="1284" max="1284" width="2.28515625" customWidth="1"/>
    <col min="1285" max="1285" width="19.28515625" bestFit="1" customWidth="1"/>
    <col min="1286" max="1286" width="7.5703125" customWidth="1"/>
    <col min="1287" max="1287" width="8.85546875" customWidth="1"/>
    <col min="1288" max="1288" width="31.5703125" bestFit="1" customWidth="1"/>
    <col min="1289" max="1289" width="6.85546875" customWidth="1"/>
    <col min="1292" max="1292" width="6.85546875" customWidth="1"/>
    <col min="1295" max="1295" width="6.7109375" customWidth="1"/>
    <col min="1298" max="1298" width="7.140625" customWidth="1"/>
    <col min="1304" max="1304" width="8.42578125" customWidth="1"/>
    <col min="1305" max="1305" width="8.85546875" customWidth="1"/>
    <col min="1308" max="1310" width="0" hidden="1" customWidth="1"/>
    <col min="1540" max="1540" width="2.28515625" customWidth="1"/>
    <col min="1541" max="1541" width="19.28515625" bestFit="1" customWidth="1"/>
    <col min="1542" max="1542" width="7.5703125" customWidth="1"/>
    <col min="1543" max="1543" width="8.85546875" customWidth="1"/>
    <col min="1544" max="1544" width="31.5703125" bestFit="1" customWidth="1"/>
    <col min="1545" max="1545" width="6.85546875" customWidth="1"/>
    <col min="1548" max="1548" width="6.85546875" customWidth="1"/>
    <col min="1551" max="1551" width="6.7109375" customWidth="1"/>
    <col min="1554" max="1554" width="7.140625" customWidth="1"/>
    <col min="1560" max="1560" width="8.42578125" customWidth="1"/>
    <col min="1561" max="1561" width="8.85546875" customWidth="1"/>
    <col min="1564" max="1566" width="0" hidden="1" customWidth="1"/>
    <col min="1796" max="1796" width="2.28515625" customWidth="1"/>
    <col min="1797" max="1797" width="19.28515625" bestFit="1" customWidth="1"/>
    <col min="1798" max="1798" width="7.5703125" customWidth="1"/>
    <col min="1799" max="1799" width="8.85546875" customWidth="1"/>
    <col min="1800" max="1800" width="31.5703125" bestFit="1" customWidth="1"/>
    <col min="1801" max="1801" width="6.85546875" customWidth="1"/>
    <col min="1804" max="1804" width="6.85546875" customWidth="1"/>
    <col min="1807" max="1807" width="6.7109375" customWidth="1"/>
    <col min="1810" max="1810" width="7.140625" customWidth="1"/>
    <col min="1816" max="1816" width="8.42578125" customWidth="1"/>
    <col min="1817" max="1817" width="8.85546875" customWidth="1"/>
    <col min="1820" max="1822" width="0" hidden="1" customWidth="1"/>
    <col min="2052" max="2052" width="2.28515625" customWidth="1"/>
    <col min="2053" max="2053" width="19.28515625" bestFit="1" customWidth="1"/>
    <col min="2054" max="2054" width="7.5703125" customWidth="1"/>
    <col min="2055" max="2055" width="8.85546875" customWidth="1"/>
    <col min="2056" max="2056" width="31.5703125" bestFit="1" customWidth="1"/>
    <col min="2057" max="2057" width="6.85546875" customWidth="1"/>
    <col min="2060" max="2060" width="6.85546875" customWidth="1"/>
    <col min="2063" max="2063" width="6.7109375" customWidth="1"/>
    <col min="2066" max="2066" width="7.140625" customWidth="1"/>
    <col min="2072" max="2072" width="8.42578125" customWidth="1"/>
    <col min="2073" max="2073" width="8.85546875" customWidth="1"/>
    <col min="2076" max="2078" width="0" hidden="1" customWidth="1"/>
    <col min="2308" max="2308" width="2.28515625" customWidth="1"/>
    <col min="2309" max="2309" width="19.28515625" bestFit="1" customWidth="1"/>
    <col min="2310" max="2310" width="7.5703125" customWidth="1"/>
    <col min="2311" max="2311" width="8.85546875" customWidth="1"/>
    <col min="2312" max="2312" width="31.5703125" bestFit="1" customWidth="1"/>
    <col min="2313" max="2313" width="6.85546875" customWidth="1"/>
    <col min="2316" max="2316" width="6.85546875" customWidth="1"/>
    <col min="2319" max="2319" width="6.7109375" customWidth="1"/>
    <col min="2322" max="2322" width="7.140625" customWidth="1"/>
    <col min="2328" max="2328" width="8.42578125" customWidth="1"/>
    <col min="2329" max="2329" width="8.85546875" customWidth="1"/>
    <col min="2332" max="2334" width="0" hidden="1" customWidth="1"/>
    <col min="2564" max="2564" width="2.28515625" customWidth="1"/>
    <col min="2565" max="2565" width="19.28515625" bestFit="1" customWidth="1"/>
    <col min="2566" max="2566" width="7.5703125" customWidth="1"/>
    <col min="2567" max="2567" width="8.85546875" customWidth="1"/>
    <col min="2568" max="2568" width="31.5703125" bestFit="1" customWidth="1"/>
    <col min="2569" max="2569" width="6.85546875" customWidth="1"/>
    <col min="2572" max="2572" width="6.85546875" customWidth="1"/>
    <col min="2575" max="2575" width="6.7109375" customWidth="1"/>
    <col min="2578" max="2578" width="7.140625" customWidth="1"/>
    <col min="2584" max="2584" width="8.42578125" customWidth="1"/>
    <col min="2585" max="2585" width="8.85546875" customWidth="1"/>
    <col min="2588" max="2590" width="0" hidden="1" customWidth="1"/>
    <col min="2820" max="2820" width="2.28515625" customWidth="1"/>
    <col min="2821" max="2821" width="19.28515625" bestFit="1" customWidth="1"/>
    <col min="2822" max="2822" width="7.5703125" customWidth="1"/>
    <col min="2823" max="2823" width="8.85546875" customWidth="1"/>
    <col min="2824" max="2824" width="31.5703125" bestFit="1" customWidth="1"/>
    <col min="2825" max="2825" width="6.85546875" customWidth="1"/>
    <col min="2828" max="2828" width="6.85546875" customWidth="1"/>
    <col min="2831" max="2831" width="6.7109375" customWidth="1"/>
    <col min="2834" max="2834" width="7.140625" customWidth="1"/>
    <col min="2840" max="2840" width="8.42578125" customWidth="1"/>
    <col min="2841" max="2841" width="8.85546875" customWidth="1"/>
    <col min="2844" max="2846" width="0" hidden="1" customWidth="1"/>
    <col min="3076" max="3076" width="2.28515625" customWidth="1"/>
    <col min="3077" max="3077" width="19.28515625" bestFit="1" customWidth="1"/>
    <col min="3078" max="3078" width="7.5703125" customWidth="1"/>
    <col min="3079" max="3079" width="8.85546875" customWidth="1"/>
    <col min="3080" max="3080" width="31.5703125" bestFit="1" customWidth="1"/>
    <col min="3081" max="3081" width="6.85546875" customWidth="1"/>
    <col min="3084" max="3084" width="6.85546875" customWidth="1"/>
    <col min="3087" max="3087" width="6.7109375" customWidth="1"/>
    <col min="3090" max="3090" width="7.140625" customWidth="1"/>
    <col min="3096" max="3096" width="8.42578125" customWidth="1"/>
    <col min="3097" max="3097" width="8.85546875" customWidth="1"/>
    <col min="3100" max="3102" width="0" hidden="1" customWidth="1"/>
    <col min="3332" max="3332" width="2.28515625" customWidth="1"/>
    <col min="3333" max="3333" width="19.28515625" bestFit="1" customWidth="1"/>
    <col min="3334" max="3334" width="7.5703125" customWidth="1"/>
    <col min="3335" max="3335" width="8.85546875" customWidth="1"/>
    <col min="3336" max="3336" width="31.5703125" bestFit="1" customWidth="1"/>
    <col min="3337" max="3337" width="6.85546875" customWidth="1"/>
    <col min="3340" max="3340" width="6.85546875" customWidth="1"/>
    <col min="3343" max="3343" width="6.7109375" customWidth="1"/>
    <col min="3346" max="3346" width="7.140625" customWidth="1"/>
    <col min="3352" max="3352" width="8.42578125" customWidth="1"/>
    <col min="3353" max="3353" width="8.85546875" customWidth="1"/>
    <col min="3356" max="3358" width="0" hidden="1" customWidth="1"/>
    <col min="3588" max="3588" width="2.28515625" customWidth="1"/>
    <col min="3589" max="3589" width="19.28515625" bestFit="1" customWidth="1"/>
    <col min="3590" max="3590" width="7.5703125" customWidth="1"/>
    <col min="3591" max="3591" width="8.85546875" customWidth="1"/>
    <col min="3592" max="3592" width="31.5703125" bestFit="1" customWidth="1"/>
    <col min="3593" max="3593" width="6.85546875" customWidth="1"/>
    <col min="3596" max="3596" width="6.85546875" customWidth="1"/>
    <col min="3599" max="3599" width="6.7109375" customWidth="1"/>
    <col min="3602" max="3602" width="7.140625" customWidth="1"/>
    <col min="3608" max="3608" width="8.42578125" customWidth="1"/>
    <col min="3609" max="3609" width="8.85546875" customWidth="1"/>
    <col min="3612" max="3614" width="0" hidden="1" customWidth="1"/>
    <col min="3844" max="3844" width="2.28515625" customWidth="1"/>
    <col min="3845" max="3845" width="19.28515625" bestFit="1" customWidth="1"/>
    <col min="3846" max="3846" width="7.5703125" customWidth="1"/>
    <col min="3847" max="3847" width="8.85546875" customWidth="1"/>
    <col min="3848" max="3848" width="31.5703125" bestFit="1" customWidth="1"/>
    <col min="3849" max="3849" width="6.85546875" customWidth="1"/>
    <col min="3852" max="3852" width="6.85546875" customWidth="1"/>
    <col min="3855" max="3855" width="6.7109375" customWidth="1"/>
    <col min="3858" max="3858" width="7.140625" customWidth="1"/>
    <col min="3864" max="3864" width="8.42578125" customWidth="1"/>
    <col min="3865" max="3865" width="8.85546875" customWidth="1"/>
    <col min="3868" max="3870" width="0" hidden="1" customWidth="1"/>
    <col min="4100" max="4100" width="2.28515625" customWidth="1"/>
    <col min="4101" max="4101" width="19.28515625" bestFit="1" customWidth="1"/>
    <col min="4102" max="4102" width="7.5703125" customWidth="1"/>
    <col min="4103" max="4103" width="8.85546875" customWidth="1"/>
    <col min="4104" max="4104" width="31.5703125" bestFit="1" customWidth="1"/>
    <col min="4105" max="4105" width="6.85546875" customWidth="1"/>
    <col min="4108" max="4108" width="6.85546875" customWidth="1"/>
    <col min="4111" max="4111" width="6.7109375" customWidth="1"/>
    <col min="4114" max="4114" width="7.140625" customWidth="1"/>
    <col min="4120" max="4120" width="8.42578125" customWidth="1"/>
    <col min="4121" max="4121" width="8.85546875" customWidth="1"/>
    <col min="4124" max="4126" width="0" hidden="1" customWidth="1"/>
    <col min="4356" max="4356" width="2.28515625" customWidth="1"/>
    <col min="4357" max="4357" width="19.28515625" bestFit="1" customWidth="1"/>
    <col min="4358" max="4358" width="7.5703125" customWidth="1"/>
    <col min="4359" max="4359" width="8.85546875" customWidth="1"/>
    <col min="4360" max="4360" width="31.5703125" bestFit="1" customWidth="1"/>
    <col min="4361" max="4361" width="6.85546875" customWidth="1"/>
    <col min="4364" max="4364" width="6.85546875" customWidth="1"/>
    <col min="4367" max="4367" width="6.7109375" customWidth="1"/>
    <col min="4370" max="4370" width="7.140625" customWidth="1"/>
    <col min="4376" max="4376" width="8.42578125" customWidth="1"/>
    <col min="4377" max="4377" width="8.85546875" customWidth="1"/>
    <col min="4380" max="4382" width="0" hidden="1" customWidth="1"/>
    <col min="4612" max="4612" width="2.28515625" customWidth="1"/>
    <col min="4613" max="4613" width="19.28515625" bestFit="1" customWidth="1"/>
    <col min="4614" max="4614" width="7.5703125" customWidth="1"/>
    <col min="4615" max="4615" width="8.85546875" customWidth="1"/>
    <col min="4616" max="4616" width="31.5703125" bestFit="1" customWidth="1"/>
    <col min="4617" max="4617" width="6.85546875" customWidth="1"/>
    <col min="4620" max="4620" width="6.85546875" customWidth="1"/>
    <col min="4623" max="4623" width="6.7109375" customWidth="1"/>
    <col min="4626" max="4626" width="7.140625" customWidth="1"/>
    <col min="4632" max="4632" width="8.42578125" customWidth="1"/>
    <col min="4633" max="4633" width="8.85546875" customWidth="1"/>
    <col min="4636" max="4638" width="0" hidden="1" customWidth="1"/>
    <col min="4868" max="4868" width="2.28515625" customWidth="1"/>
    <col min="4869" max="4869" width="19.28515625" bestFit="1" customWidth="1"/>
    <col min="4870" max="4870" width="7.5703125" customWidth="1"/>
    <col min="4871" max="4871" width="8.85546875" customWidth="1"/>
    <col min="4872" max="4872" width="31.5703125" bestFit="1" customWidth="1"/>
    <col min="4873" max="4873" width="6.85546875" customWidth="1"/>
    <col min="4876" max="4876" width="6.85546875" customWidth="1"/>
    <col min="4879" max="4879" width="6.7109375" customWidth="1"/>
    <col min="4882" max="4882" width="7.140625" customWidth="1"/>
    <col min="4888" max="4888" width="8.42578125" customWidth="1"/>
    <col min="4889" max="4889" width="8.85546875" customWidth="1"/>
    <col min="4892" max="4894" width="0" hidden="1" customWidth="1"/>
    <col min="5124" max="5124" width="2.28515625" customWidth="1"/>
    <col min="5125" max="5125" width="19.28515625" bestFit="1" customWidth="1"/>
    <col min="5126" max="5126" width="7.5703125" customWidth="1"/>
    <col min="5127" max="5127" width="8.85546875" customWidth="1"/>
    <col min="5128" max="5128" width="31.5703125" bestFit="1" customWidth="1"/>
    <col min="5129" max="5129" width="6.85546875" customWidth="1"/>
    <col min="5132" max="5132" width="6.85546875" customWidth="1"/>
    <col min="5135" max="5135" width="6.7109375" customWidth="1"/>
    <col min="5138" max="5138" width="7.140625" customWidth="1"/>
    <col min="5144" max="5144" width="8.42578125" customWidth="1"/>
    <col min="5145" max="5145" width="8.85546875" customWidth="1"/>
    <col min="5148" max="5150" width="0" hidden="1" customWidth="1"/>
    <col min="5380" max="5380" width="2.28515625" customWidth="1"/>
    <col min="5381" max="5381" width="19.28515625" bestFit="1" customWidth="1"/>
    <col min="5382" max="5382" width="7.5703125" customWidth="1"/>
    <col min="5383" max="5383" width="8.85546875" customWidth="1"/>
    <col min="5384" max="5384" width="31.5703125" bestFit="1" customWidth="1"/>
    <col min="5385" max="5385" width="6.85546875" customWidth="1"/>
    <col min="5388" max="5388" width="6.85546875" customWidth="1"/>
    <col min="5391" max="5391" width="6.7109375" customWidth="1"/>
    <col min="5394" max="5394" width="7.140625" customWidth="1"/>
    <col min="5400" max="5400" width="8.42578125" customWidth="1"/>
    <col min="5401" max="5401" width="8.85546875" customWidth="1"/>
    <col min="5404" max="5406" width="0" hidden="1" customWidth="1"/>
    <col min="5636" max="5636" width="2.28515625" customWidth="1"/>
    <col min="5637" max="5637" width="19.28515625" bestFit="1" customWidth="1"/>
    <col min="5638" max="5638" width="7.5703125" customWidth="1"/>
    <col min="5639" max="5639" width="8.85546875" customWidth="1"/>
    <col min="5640" max="5640" width="31.5703125" bestFit="1" customWidth="1"/>
    <col min="5641" max="5641" width="6.85546875" customWidth="1"/>
    <col min="5644" max="5644" width="6.85546875" customWidth="1"/>
    <col min="5647" max="5647" width="6.7109375" customWidth="1"/>
    <col min="5650" max="5650" width="7.140625" customWidth="1"/>
    <col min="5656" max="5656" width="8.42578125" customWidth="1"/>
    <col min="5657" max="5657" width="8.85546875" customWidth="1"/>
    <col min="5660" max="5662" width="0" hidden="1" customWidth="1"/>
    <col min="5892" max="5892" width="2.28515625" customWidth="1"/>
    <col min="5893" max="5893" width="19.28515625" bestFit="1" customWidth="1"/>
    <col min="5894" max="5894" width="7.5703125" customWidth="1"/>
    <col min="5895" max="5895" width="8.85546875" customWidth="1"/>
    <col min="5896" max="5896" width="31.5703125" bestFit="1" customWidth="1"/>
    <col min="5897" max="5897" width="6.85546875" customWidth="1"/>
    <col min="5900" max="5900" width="6.85546875" customWidth="1"/>
    <col min="5903" max="5903" width="6.7109375" customWidth="1"/>
    <col min="5906" max="5906" width="7.140625" customWidth="1"/>
    <col min="5912" max="5912" width="8.42578125" customWidth="1"/>
    <col min="5913" max="5913" width="8.85546875" customWidth="1"/>
    <col min="5916" max="5918" width="0" hidden="1" customWidth="1"/>
    <col min="6148" max="6148" width="2.28515625" customWidth="1"/>
    <col min="6149" max="6149" width="19.28515625" bestFit="1" customWidth="1"/>
    <col min="6150" max="6150" width="7.5703125" customWidth="1"/>
    <col min="6151" max="6151" width="8.85546875" customWidth="1"/>
    <col min="6152" max="6152" width="31.5703125" bestFit="1" customWidth="1"/>
    <col min="6153" max="6153" width="6.85546875" customWidth="1"/>
    <col min="6156" max="6156" width="6.85546875" customWidth="1"/>
    <col min="6159" max="6159" width="6.7109375" customWidth="1"/>
    <col min="6162" max="6162" width="7.140625" customWidth="1"/>
    <col min="6168" max="6168" width="8.42578125" customWidth="1"/>
    <col min="6169" max="6169" width="8.85546875" customWidth="1"/>
    <col min="6172" max="6174" width="0" hidden="1" customWidth="1"/>
    <col min="6404" max="6404" width="2.28515625" customWidth="1"/>
    <col min="6405" max="6405" width="19.28515625" bestFit="1" customWidth="1"/>
    <col min="6406" max="6406" width="7.5703125" customWidth="1"/>
    <col min="6407" max="6407" width="8.85546875" customWidth="1"/>
    <col min="6408" max="6408" width="31.5703125" bestFit="1" customWidth="1"/>
    <col min="6409" max="6409" width="6.85546875" customWidth="1"/>
    <col min="6412" max="6412" width="6.85546875" customWidth="1"/>
    <col min="6415" max="6415" width="6.7109375" customWidth="1"/>
    <col min="6418" max="6418" width="7.140625" customWidth="1"/>
    <col min="6424" max="6424" width="8.42578125" customWidth="1"/>
    <col min="6425" max="6425" width="8.85546875" customWidth="1"/>
    <col min="6428" max="6430" width="0" hidden="1" customWidth="1"/>
    <col min="6660" max="6660" width="2.28515625" customWidth="1"/>
    <col min="6661" max="6661" width="19.28515625" bestFit="1" customWidth="1"/>
    <col min="6662" max="6662" width="7.5703125" customWidth="1"/>
    <col min="6663" max="6663" width="8.85546875" customWidth="1"/>
    <col min="6664" max="6664" width="31.5703125" bestFit="1" customWidth="1"/>
    <col min="6665" max="6665" width="6.85546875" customWidth="1"/>
    <col min="6668" max="6668" width="6.85546875" customWidth="1"/>
    <col min="6671" max="6671" width="6.7109375" customWidth="1"/>
    <col min="6674" max="6674" width="7.140625" customWidth="1"/>
    <col min="6680" max="6680" width="8.42578125" customWidth="1"/>
    <col min="6681" max="6681" width="8.85546875" customWidth="1"/>
    <col min="6684" max="6686" width="0" hidden="1" customWidth="1"/>
    <col min="6916" max="6916" width="2.28515625" customWidth="1"/>
    <col min="6917" max="6917" width="19.28515625" bestFit="1" customWidth="1"/>
    <col min="6918" max="6918" width="7.5703125" customWidth="1"/>
    <col min="6919" max="6919" width="8.85546875" customWidth="1"/>
    <col min="6920" max="6920" width="31.5703125" bestFit="1" customWidth="1"/>
    <col min="6921" max="6921" width="6.85546875" customWidth="1"/>
    <col min="6924" max="6924" width="6.85546875" customWidth="1"/>
    <col min="6927" max="6927" width="6.7109375" customWidth="1"/>
    <col min="6930" max="6930" width="7.140625" customWidth="1"/>
    <col min="6936" max="6936" width="8.42578125" customWidth="1"/>
    <col min="6937" max="6937" width="8.85546875" customWidth="1"/>
    <col min="6940" max="6942" width="0" hidden="1" customWidth="1"/>
    <col min="7172" max="7172" width="2.28515625" customWidth="1"/>
    <col min="7173" max="7173" width="19.28515625" bestFit="1" customWidth="1"/>
    <col min="7174" max="7174" width="7.5703125" customWidth="1"/>
    <col min="7175" max="7175" width="8.85546875" customWidth="1"/>
    <col min="7176" max="7176" width="31.5703125" bestFit="1" customWidth="1"/>
    <col min="7177" max="7177" width="6.85546875" customWidth="1"/>
    <col min="7180" max="7180" width="6.85546875" customWidth="1"/>
    <col min="7183" max="7183" width="6.7109375" customWidth="1"/>
    <col min="7186" max="7186" width="7.140625" customWidth="1"/>
    <col min="7192" max="7192" width="8.42578125" customWidth="1"/>
    <col min="7193" max="7193" width="8.85546875" customWidth="1"/>
    <col min="7196" max="7198" width="0" hidden="1" customWidth="1"/>
    <col min="7428" max="7428" width="2.28515625" customWidth="1"/>
    <col min="7429" max="7429" width="19.28515625" bestFit="1" customWidth="1"/>
    <col min="7430" max="7430" width="7.5703125" customWidth="1"/>
    <col min="7431" max="7431" width="8.85546875" customWidth="1"/>
    <col min="7432" max="7432" width="31.5703125" bestFit="1" customWidth="1"/>
    <col min="7433" max="7433" width="6.85546875" customWidth="1"/>
    <col min="7436" max="7436" width="6.85546875" customWidth="1"/>
    <col min="7439" max="7439" width="6.7109375" customWidth="1"/>
    <col min="7442" max="7442" width="7.140625" customWidth="1"/>
    <col min="7448" max="7448" width="8.42578125" customWidth="1"/>
    <col min="7449" max="7449" width="8.85546875" customWidth="1"/>
    <col min="7452" max="7454" width="0" hidden="1" customWidth="1"/>
    <col min="7684" max="7684" width="2.28515625" customWidth="1"/>
    <col min="7685" max="7685" width="19.28515625" bestFit="1" customWidth="1"/>
    <col min="7686" max="7686" width="7.5703125" customWidth="1"/>
    <col min="7687" max="7687" width="8.85546875" customWidth="1"/>
    <col min="7688" max="7688" width="31.5703125" bestFit="1" customWidth="1"/>
    <col min="7689" max="7689" width="6.85546875" customWidth="1"/>
    <col min="7692" max="7692" width="6.85546875" customWidth="1"/>
    <col min="7695" max="7695" width="6.7109375" customWidth="1"/>
    <col min="7698" max="7698" width="7.140625" customWidth="1"/>
    <col min="7704" max="7704" width="8.42578125" customWidth="1"/>
    <col min="7705" max="7705" width="8.85546875" customWidth="1"/>
    <col min="7708" max="7710" width="0" hidden="1" customWidth="1"/>
    <col min="7940" max="7940" width="2.28515625" customWidth="1"/>
    <col min="7941" max="7941" width="19.28515625" bestFit="1" customWidth="1"/>
    <col min="7942" max="7942" width="7.5703125" customWidth="1"/>
    <col min="7943" max="7943" width="8.85546875" customWidth="1"/>
    <col min="7944" max="7944" width="31.5703125" bestFit="1" customWidth="1"/>
    <col min="7945" max="7945" width="6.85546875" customWidth="1"/>
    <col min="7948" max="7948" width="6.85546875" customWidth="1"/>
    <col min="7951" max="7951" width="6.7109375" customWidth="1"/>
    <col min="7954" max="7954" width="7.140625" customWidth="1"/>
    <col min="7960" max="7960" width="8.42578125" customWidth="1"/>
    <col min="7961" max="7961" width="8.85546875" customWidth="1"/>
    <col min="7964" max="7966" width="0" hidden="1" customWidth="1"/>
    <col min="8196" max="8196" width="2.28515625" customWidth="1"/>
    <col min="8197" max="8197" width="19.28515625" bestFit="1" customWidth="1"/>
    <col min="8198" max="8198" width="7.5703125" customWidth="1"/>
    <col min="8199" max="8199" width="8.85546875" customWidth="1"/>
    <col min="8200" max="8200" width="31.5703125" bestFit="1" customWidth="1"/>
    <col min="8201" max="8201" width="6.85546875" customWidth="1"/>
    <col min="8204" max="8204" width="6.85546875" customWidth="1"/>
    <col min="8207" max="8207" width="6.7109375" customWidth="1"/>
    <col min="8210" max="8210" width="7.140625" customWidth="1"/>
    <col min="8216" max="8216" width="8.42578125" customWidth="1"/>
    <col min="8217" max="8217" width="8.85546875" customWidth="1"/>
    <col min="8220" max="8222" width="0" hidden="1" customWidth="1"/>
    <col min="8452" max="8452" width="2.28515625" customWidth="1"/>
    <col min="8453" max="8453" width="19.28515625" bestFit="1" customWidth="1"/>
    <col min="8454" max="8454" width="7.5703125" customWidth="1"/>
    <col min="8455" max="8455" width="8.85546875" customWidth="1"/>
    <col min="8456" max="8456" width="31.5703125" bestFit="1" customWidth="1"/>
    <col min="8457" max="8457" width="6.85546875" customWidth="1"/>
    <col min="8460" max="8460" width="6.85546875" customWidth="1"/>
    <col min="8463" max="8463" width="6.7109375" customWidth="1"/>
    <col min="8466" max="8466" width="7.140625" customWidth="1"/>
    <col min="8472" max="8472" width="8.42578125" customWidth="1"/>
    <col min="8473" max="8473" width="8.85546875" customWidth="1"/>
    <col min="8476" max="8478" width="0" hidden="1" customWidth="1"/>
    <col min="8708" max="8708" width="2.28515625" customWidth="1"/>
    <col min="8709" max="8709" width="19.28515625" bestFit="1" customWidth="1"/>
    <col min="8710" max="8710" width="7.5703125" customWidth="1"/>
    <col min="8711" max="8711" width="8.85546875" customWidth="1"/>
    <col min="8712" max="8712" width="31.5703125" bestFit="1" customWidth="1"/>
    <col min="8713" max="8713" width="6.85546875" customWidth="1"/>
    <col min="8716" max="8716" width="6.85546875" customWidth="1"/>
    <col min="8719" max="8719" width="6.7109375" customWidth="1"/>
    <col min="8722" max="8722" width="7.140625" customWidth="1"/>
    <col min="8728" max="8728" width="8.42578125" customWidth="1"/>
    <col min="8729" max="8729" width="8.85546875" customWidth="1"/>
    <col min="8732" max="8734" width="0" hidden="1" customWidth="1"/>
    <col min="8964" max="8964" width="2.28515625" customWidth="1"/>
    <col min="8965" max="8965" width="19.28515625" bestFit="1" customWidth="1"/>
    <col min="8966" max="8966" width="7.5703125" customWidth="1"/>
    <col min="8967" max="8967" width="8.85546875" customWidth="1"/>
    <col min="8968" max="8968" width="31.5703125" bestFit="1" customWidth="1"/>
    <col min="8969" max="8969" width="6.85546875" customWidth="1"/>
    <col min="8972" max="8972" width="6.85546875" customWidth="1"/>
    <col min="8975" max="8975" width="6.7109375" customWidth="1"/>
    <col min="8978" max="8978" width="7.140625" customWidth="1"/>
    <col min="8984" max="8984" width="8.42578125" customWidth="1"/>
    <col min="8985" max="8985" width="8.85546875" customWidth="1"/>
    <col min="8988" max="8990" width="0" hidden="1" customWidth="1"/>
    <col min="9220" max="9220" width="2.28515625" customWidth="1"/>
    <col min="9221" max="9221" width="19.28515625" bestFit="1" customWidth="1"/>
    <col min="9222" max="9222" width="7.5703125" customWidth="1"/>
    <col min="9223" max="9223" width="8.85546875" customWidth="1"/>
    <col min="9224" max="9224" width="31.5703125" bestFit="1" customWidth="1"/>
    <col min="9225" max="9225" width="6.85546875" customWidth="1"/>
    <col min="9228" max="9228" width="6.85546875" customWidth="1"/>
    <col min="9231" max="9231" width="6.7109375" customWidth="1"/>
    <col min="9234" max="9234" width="7.140625" customWidth="1"/>
    <col min="9240" max="9240" width="8.42578125" customWidth="1"/>
    <col min="9241" max="9241" width="8.85546875" customWidth="1"/>
    <col min="9244" max="9246" width="0" hidden="1" customWidth="1"/>
    <col min="9476" max="9476" width="2.28515625" customWidth="1"/>
    <col min="9477" max="9477" width="19.28515625" bestFit="1" customWidth="1"/>
    <col min="9478" max="9478" width="7.5703125" customWidth="1"/>
    <col min="9479" max="9479" width="8.85546875" customWidth="1"/>
    <col min="9480" max="9480" width="31.5703125" bestFit="1" customWidth="1"/>
    <col min="9481" max="9481" width="6.85546875" customWidth="1"/>
    <col min="9484" max="9484" width="6.85546875" customWidth="1"/>
    <col min="9487" max="9487" width="6.7109375" customWidth="1"/>
    <col min="9490" max="9490" width="7.140625" customWidth="1"/>
    <col min="9496" max="9496" width="8.42578125" customWidth="1"/>
    <col min="9497" max="9497" width="8.85546875" customWidth="1"/>
    <col min="9500" max="9502" width="0" hidden="1" customWidth="1"/>
    <col min="9732" max="9732" width="2.28515625" customWidth="1"/>
    <col min="9733" max="9733" width="19.28515625" bestFit="1" customWidth="1"/>
    <col min="9734" max="9734" width="7.5703125" customWidth="1"/>
    <col min="9735" max="9735" width="8.85546875" customWidth="1"/>
    <col min="9736" max="9736" width="31.5703125" bestFit="1" customWidth="1"/>
    <col min="9737" max="9737" width="6.85546875" customWidth="1"/>
    <col min="9740" max="9740" width="6.85546875" customWidth="1"/>
    <col min="9743" max="9743" width="6.7109375" customWidth="1"/>
    <col min="9746" max="9746" width="7.140625" customWidth="1"/>
    <col min="9752" max="9752" width="8.42578125" customWidth="1"/>
    <col min="9753" max="9753" width="8.85546875" customWidth="1"/>
    <col min="9756" max="9758" width="0" hidden="1" customWidth="1"/>
    <col min="9988" max="9988" width="2.28515625" customWidth="1"/>
    <col min="9989" max="9989" width="19.28515625" bestFit="1" customWidth="1"/>
    <col min="9990" max="9990" width="7.5703125" customWidth="1"/>
    <col min="9991" max="9991" width="8.85546875" customWidth="1"/>
    <col min="9992" max="9992" width="31.5703125" bestFit="1" customWidth="1"/>
    <col min="9993" max="9993" width="6.85546875" customWidth="1"/>
    <col min="9996" max="9996" width="6.85546875" customWidth="1"/>
    <col min="9999" max="9999" width="6.7109375" customWidth="1"/>
    <col min="10002" max="10002" width="7.140625" customWidth="1"/>
    <col min="10008" max="10008" width="8.42578125" customWidth="1"/>
    <col min="10009" max="10009" width="8.85546875" customWidth="1"/>
    <col min="10012" max="10014" width="0" hidden="1" customWidth="1"/>
    <col min="10244" max="10244" width="2.28515625" customWidth="1"/>
    <col min="10245" max="10245" width="19.28515625" bestFit="1" customWidth="1"/>
    <col min="10246" max="10246" width="7.5703125" customWidth="1"/>
    <col min="10247" max="10247" width="8.85546875" customWidth="1"/>
    <col min="10248" max="10248" width="31.5703125" bestFit="1" customWidth="1"/>
    <col min="10249" max="10249" width="6.85546875" customWidth="1"/>
    <col min="10252" max="10252" width="6.85546875" customWidth="1"/>
    <col min="10255" max="10255" width="6.7109375" customWidth="1"/>
    <col min="10258" max="10258" width="7.140625" customWidth="1"/>
    <col min="10264" max="10264" width="8.42578125" customWidth="1"/>
    <col min="10265" max="10265" width="8.85546875" customWidth="1"/>
    <col min="10268" max="10270" width="0" hidden="1" customWidth="1"/>
    <col min="10500" max="10500" width="2.28515625" customWidth="1"/>
    <col min="10501" max="10501" width="19.28515625" bestFit="1" customWidth="1"/>
    <col min="10502" max="10502" width="7.5703125" customWidth="1"/>
    <col min="10503" max="10503" width="8.85546875" customWidth="1"/>
    <col min="10504" max="10504" width="31.5703125" bestFit="1" customWidth="1"/>
    <col min="10505" max="10505" width="6.85546875" customWidth="1"/>
    <col min="10508" max="10508" width="6.85546875" customWidth="1"/>
    <col min="10511" max="10511" width="6.7109375" customWidth="1"/>
    <col min="10514" max="10514" width="7.140625" customWidth="1"/>
    <col min="10520" max="10520" width="8.42578125" customWidth="1"/>
    <col min="10521" max="10521" width="8.85546875" customWidth="1"/>
    <col min="10524" max="10526" width="0" hidden="1" customWidth="1"/>
    <col min="10756" max="10756" width="2.28515625" customWidth="1"/>
    <col min="10757" max="10757" width="19.28515625" bestFit="1" customWidth="1"/>
    <col min="10758" max="10758" width="7.5703125" customWidth="1"/>
    <col min="10759" max="10759" width="8.85546875" customWidth="1"/>
    <col min="10760" max="10760" width="31.5703125" bestFit="1" customWidth="1"/>
    <col min="10761" max="10761" width="6.85546875" customWidth="1"/>
    <col min="10764" max="10764" width="6.85546875" customWidth="1"/>
    <col min="10767" max="10767" width="6.7109375" customWidth="1"/>
    <col min="10770" max="10770" width="7.140625" customWidth="1"/>
    <col min="10776" max="10776" width="8.42578125" customWidth="1"/>
    <col min="10777" max="10777" width="8.85546875" customWidth="1"/>
    <col min="10780" max="10782" width="0" hidden="1" customWidth="1"/>
    <col min="11012" max="11012" width="2.28515625" customWidth="1"/>
    <col min="11013" max="11013" width="19.28515625" bestFit="1" customWidth="1"/>
    <col min="11014" max="11014" width="7.5703125" customWidth="1"/>
    <col min="11015" max="11015" width="8.85546875" customWidth="1"/>
    <col min="11016" max="11016" width="31.5703125" bestFit="1" customWidth="1"/>
    <col min="11017" max="11017" width="6.85546875" customWidth="1"/>
    <col min="11020" max="11020" width="6.85546875" customWidth="1"/>
    <col min="11023" max="11023" width="6.7109375" customWidth="1"/>
    <col min="11026" max="11026" width="7.140625" customWidth="1"/>
    <col min="11032" max="11032" width="8.42578125" customWidth="1"/>
    <col min="11033" max="11033" width="8.85546875" customWidth="1"/>
    <col min="11036" max="11038" width="0" hidden="1" customWidth="1"/>
    <col min="11268" max="11268" width="2.28515625" customWidth="1"/>
    <col min="11269" max="11269" width="19.28515625" bestFit="1" customWidth="1"/>
    <col min="11270" max="11270" width="7.5703125" customWidth="1"/>
    <col min="11271" max="11271" width="8.85546875" customWidth="1"/>
    <col min="11272" max="11272" width="31.5703125" bestFit="1" customWidth="1"/>
    <col min="11273" max="11273" width="6.85546875" customWidth="1"/>
    <col min="11276" max="11276" width="6.85546875" customWidth="1"/>
    <col min="11279" max="11279" width="6.7109375" customWidth="1"/>
    <col min="11282" max="11282" width="7.140625" customWidth="1"/>
    <col min="11288" max="11288" width="8.42578125" customWidth="1"/>
    <col min="11289" max="11289" width="8.85546875" customWidth="1"/>
    <col min="11292" max="11294" width="0" hidden="1" customWidth="1"/>
    <col min="11524" max="11524" width="2.28515625" customWidth="1"/>
    <col min="11525" max="11525" width="19.28515625" bestFit="1" customWidth="1"/>
    <col min="11526" max="11526" width="7.5703125" customWidth="1"/>
    <col min="11527" max="11527" width="8.85546875" customWidth="1"/>
    <col min="11528" max="11528" width="31.5703125" bestFit="1" customWidth="1"/>
    <col min="11529" max="11529" width="6.85546875" customWidth="1"/>
    <col min="11532" max="11532" width="6.85546875" customWidth="1"/>
    <col min="11535" max="11535" width="6.7109375" customWidth="1"/>
    <col min="11538" max="11538" width="7.140625" customWidth="1"/>
    <col min="11544" max="11544" width="8.42578125" customWidth="1"/>
    <col min="11545" max="11545" width="8.85546875" customWidth="1"/>
    <col min="11548" max="11550" width="0" hidden="1" customWidth="1"/>
    <col min="11780" max="11780" width="2.28515625" customWidth="1"/>
    <col min="11781" max="11781" width="19.28515625" bestFit="1" customWidth="1"/>
    <col min="11782" max="11782" width="7.5703125" customWidth="1"/>
    <col min="11783" max="11783" width="8.85546875" customWidth="1"/>
    <col min="11784" max="11784" width="31.5703125" bestFit="1" customWidth="1"/>
    <col min="11785" max="11785" width="6.85546875" customWidth="1"/>
    <col min="11788" max="11788" width="6.85546875" customWidth="1"/>
    <col min="11791" max="11791" width="6.7109375" customWidth="1"/>
    <col min="11794" max="11794" width="7.140625" customWidth="1"/>
    <col min="11800" max="11800" width="8.42578125" customWidth="1"/>
    <col min="11801" max="11801" width="8.85546875" customWidth="1"/>
    <col min="11804" max="11806" width="0" hidden="1" customWidth="1"/>
    <col min="12036" max="12036" width="2.28515625" customWidth="1"/>
    <col min="12037" max="12037" width="19.28515625" bestFit="1" customWidth="1"/>
    <col min="12038" max="12038" width="7.5703125" customWidth="1"/>
    <col min="12039" max="12039" width="8.85546875" customWidth="1"/>
    <col min="12040" max="12040" width="31.5703125" bestFit="1" customWidth="1"/>
    <col min="12041" max="12041" width="6.85546875" customWidth="1"/>
    <col min="12044" max="12044" width="6.85546875" customWidth="1"/>
    <col min="12047" max="12047" width="6.7109375" customWidth="1"/>
    <col min="12050" max="12050" width="7.140625" customWidth="1"/>
    <col min="12056" max="12056" width="8.42578125" customWidth="1"/>
    <col min="12057" max="12057" width="8.85546875" customWidth="1"/>
    <col min="12060" max="12062" width="0" hidden="1" customWidth="1"/>
    <col min="12292" max="12292" width="2.28515625" customWidth="1"/>
    <col min="12293" max="12293" width="19.28515625" bestFit="1" customWidth="1"/>
    <col min="12294" max="12294" width="7.5703125" customWidth="1"/>
    <col min="12295" max="12295" width="8.85546875" customWidth="1"/>
    <col min="12296" max="12296" width="31.5703125" bestFit="1" customWidth="1"/>
    <col min="12297" max="12297" width="6.85546875" customWidth="1"/>
    <col min="12300" max="12300" width="6.85546875" customWidth="1"/>
    <col min="12303" max="12303" width="6.7109375" customWidth="1"/>
    <col min="12306" max="12306" width="7.140625" customWidth="1"/>
    <col min="12312" max="12312" width="8.42578125" customWidth="1"/>
    <col min="12313" max="12313" width="8.85546875" customWidth="1"/>
    <col min="12316" max="12318" width="0" hidden="1" customWidth="1"/>
    <col min="12548" max="12548" width="2.28515625" customWidth="1"/>
    <col min="12549" max="12549" width="19.28515625" bestFit="1" customWidth="1"/>
    <col min="12550" max="12550" width="7.5703125" customWidth="1"/>
    <col min="12551" max="12551" width="8.85546875" customWidth="1"/>
    <col min="12552" max="12552" width="31.5703125" bestFit="1" customWidth="1"/>
    <col min="12553" max="12553" width="6.85546875" customWidth="1"/>
    <col min="12556" max="12556" width="6.85546875" customWidth="1"/>
    <col min="12559" max="12559" width="6.7109375" customWidth="1"/>
    <col min="12562" max="12562" width="7.140625" customWidth="1"/>
    <col min="12568" max="12568" width="8.42578125" customWidth="1"/>
    <col min="12569" max="12569" width="8.85546875" customWidth="1"/>
    <col min="12572" max="12574" width="0" hidden="1" customWidth="1"/>
    <col min="12804" max="12804" width="2.28515625" customWidth="1"/>
    <col min="12805" max="12805" width="19.28515625" bestFit="1" customWidth="1"/>
    <col min="12806" max="12806" width="7.5703125" customWidth="1"/>
    <col min="12807" max="12807" width="8.85546875" customWidth="1"/>
    <col min="12808" max="12808" width="31.5703125" bestFit="1" customWidth="1"/>
    <col min="12809" max="12809" width="6.85546875" customWidth="1"/>
    <col min="12812" max="12812" width="6.85546875" customWidth="1"/>
    <col min="12815" max="12815" width="6.7109375" customWidth="1"/>
    <col min="12818" max="12818" width="7.140625" customWidth="1"/>
    <col min="12824" max="12824" width="8.42578125" customWidth="1"/>
    <col min="12825" max="12825" width="8.85546875" customWidth="1"/>
    <col min="12828" max="12830" width="0" hidden="1" customWidth="1"/>
    <col min="13060" max="13060" width="2.28515625" customWidth="1"/>
    <col min="13061" max="13061" width="19.28515625" bestFit="1" customWidth="1"/>
    <col min="13062" max="13062" width="7.5703125" customWidth="1"/>
    <col min="13063" max="13063" width="8.85546875" customWidth="1"/>
    <col min="13064" max="13064" width="31.5703125" bestFit="1" customWidth="1"/>
    <col min="13065" max="13065" width="6.85546875" customWidth="1"/>
    <col min="13068" max="13068" width="6.85546875" customWidth="1"/>
    <col min="13071" max="13071" width="6.7109375" customWidth="1"/>
    <col min="13074" max="13074" width="7.140625" customWidth="1"/>
    <col min="13080" max="13080" width="8.42578125" customWidth="1"/>
    <col min="13081" max="13081" width="8.85546875" customWidth="1"/>
    <col min="13084" max="13086" width="0" hidden="1" customWidth="1"/>
    <col min="13316" max="13316" width="2.28515625" customWidth="1"/>
    <col min="13317" max="13317" width="19.28515625" bestFit="1" customWidth="1"/>
    <col min="13318" max="13318" width="7.5703125" customWidth="1"/>
    <col min="13319" max="13319" width="8.85546875" customWidth="1"/>
    <col min="13320" max="13320" width="31.5703125" bestFit="1" customWidth="1"/>
    <col min="13321" max="13321" width="6.85546875" customWidth="1"/>
    <col min="13324" max="13324" width="6.85546875" customWidth="1"/>
    <col min="13327" max="13327" width="6.7109375" customWidth="1"/>
    <col min="13330" max="13330" width="7.140625" customWidth="1"/>
    <col min="13336" max="13336" width="8.42578125" customWidth="1"/>
    <col min="13337" max="13337" width="8.85546875" customWidth="1"/>
    <col min="13340" max="13342" width="0" hidden="1" customWidth="1"/>
    <col min="13572" max="13572" width="2.28515625" customWidth="1"/>
    <col min="13573" max="13573" width="19.28515625" bestFit="1" customWidth="1"/>
    <col min="13574" max="13574" width="7.5703125" customWidth="1"/>
    <col min="13575" max="13575" width="8.85546875" customWidth="1"/>
    <col min="13576" max="13576" width="31.5703125" bestFit="1" customWidth="1"/>
    <col min="13577" max="13577" width="6.85546875" customWidth="1"/>
    <col min="13580" max="13580" width="6.85546875" customWidth="1"/>
    <col min="13583" max="13583" width="6.7109375" customWidth="1"/>
    <col min="13586" max="13586" width="7.140625" customWidth="1"/>
    <col min="13592" max="13592" width="8.42578125" customWidth="1"/>
    <col min="13593" max="13593" width="8.85546875" customWidth="1"/>
    <col min="13596" max="13598" width="0" hidden="1" customWidth="1"/>
    <col min="13828" max="13828" width="2.28515625" customWidth="1"/>
    <col min="13829" max="13829" width="19.28515625" bestFit="1" customWidth="1"/>
    <col min="13830" max="13830" width="7.5703125" customWidth="1"/>
    <col min="13831" max="13831" width="8.85546875" customWidth="1"/>
    <col min="13832" max="13832" width="31.5703125" bestFit="1" customWidth="1"/>
    <col min="13833" max="13833" width="6.85546875" customWidth="1"/>
    <col min="13836" max="13836" width="6.85546875" customWidth="1"/>
    <col min="13839" max="13839" width="6.7109375" customWidth="1"/>
    <col min="13842" max="13842" width="7.140625" customWidth="1"/>
    <col min="13848" max="13848" width="8.42578125" customWidth="1"/>
    <col min="13849" max="13849" width="8.85546875" customWidth="1"/>
    <col min="13852" max="13854" width="0" hidden="1" customWidth="1"/>
    <col min="14084" max="14084" width="2.28515625" customWidth="1"/>
    <col min="14085" max="14085" width="19.28515625" bestFit="1" customWidth="1"/>
    <col min="14086" max="14086" width="7.5703125" customWidth="1"/>
    <col min="14087" max="14087" width="8.85546875" customWidth="1"/>
    <col min="14088" max="14088" width="31.5703125" bestFit="1" customWidth="1"/>
    <col min="14089" max="14089" width="6.85546875" customWidth="1"/>
    <col min="14092" max="14092" width="6.85546875" customWidth="1"/>
    <col min="14095" max="14095" width="6.7109375" customWidth="1"/>
    <col min="14098" max="14098" width="7.140625" customWidth="1"/>
    <col min="14104" max="14104" width="8.42578125" customWidth="1"/>
    <col min="14105" max="14105" width="8.85546875" customWidth="1"/>
    <col min="14108" max="14110" width="0" hidden="1" customWidth="1"/>
    <col min="14340" max="14340" width="2.28515625" customWidth="1"/>
    <col min="14341" max="14341" width="19.28515625" bestFit="1" customWidth="1"/>
    <col min="14342" max="14342" width="7.5703125" customWidth="1"/>
    <col min="14343" max="14343" width="8.85546875" customWidth="1"/>
    <col min="14344" max="14344" width="31.5703125" bestFit="1" customWidth="1"/>
    <col min="14345" max="14345" width="6.85546875" customWidth="1"/>
    <col min="14348" max="14348" width="6.85546875" customWidth="1"/>
    <col min="14351" max="14351" width="6.7109375" customWidth="1"/>
    <col min="14354" max="14354" width="7.140625" customWidth="1"/>
    <col min="14360" max="14360" width="8.42578125" customWidth="1"/>
    <col min="14361" max="14361" width="8.85546875" customWidth="1"/>
    <col min="14364" max="14366" width="0" hidden="1" customWidth="1"/>
    <col min="14596" max="14596" width="2.28515625" customWidth="1"/>
    <col min="14597" max="14597" width="19.28515625" bestFit="1" customWidth="1"/>
    <col min="14598" max="14598" width="7.5703125" customWidth="1"/>
    <col min="14599" max="14599" width="8.85546875" customWidth="1"/>
    <col min="14600" max="14600" width="31.5703125" bestFit="1" customWidth="1"/>
    <col min="14601" max="14601" width="6.85546875" customWidth="1"/>
    <col min="14604" max="14604" width="6.85546875" customWidth="1"/>
    <col min="14607" max="14607" width="6.7109375" customWidth="1"/>
    <col min="14610" max="14610" width="7.140625" customWidth="1"/>
    <col min="14616" max="14616" width="8.42578125" customWidth="1"/>
    <col min="14617" max="14617" width="8.85546875" customWidth="1"/>
    <col min="14620" max="14622" width="0" hidden="1" customWidth="1"/>
    <col min="14852" max="14852" width="2.28515625" customWidth="1"/>
    <col min="14853" max="14853" width="19.28515625" bestFit="1" customWidth="1"/>
    <col min="14854" max="14854" width="7.5703125" customWidth="1"/>
    <col min="14855" max="14855" width="8.85546875" customWidth="1"/>
    <col min="14856" max="14856" width="31.5703125" bestFit="1" customWidth="1"/>
    <col min="14857" max="14857" width="6.85546875" customWidth="1"/>
    <col min="14860" max="14860" width="6.85546875" customWidth="1"/>
    <col min="14863" max="14863" width="6.7109375" customWidth="1"/>
    <col min="14866" max="14866" width="7.140625" customWidth="1"/>
    <col min="14872" max="14872" width="8.42578125" customWidth="1"/>
    <col min="14873" max="14873" width="8.85546875" customWidth="1"/>
    <col min="14876" max="14878" width="0" hidden="1" customWidth="1"/>
    <col min="15108" max="15108" width="2.28515625" customWidth="1"/>
    <col min="15109" max="15109" width="19.28515625" bestFit="1" customWidth="1"/>
    <col min="15110" max="15110" width="7.5703125" customWidth="1"/>
    <col min="15111" max="15111" width="8.85546875" customWidth="1"/>
    <col min="15112" max="15112" width="31.5703125" bestFit="1" customWidth="1"/>
    <col min="15113" max="15113" width="6.85546875" customWidth="1"/>
    <col min="15116" max="15116" width="6.85546875" customWidth="1"/>
    <col min="15119" max="15119" width="6.7109375" customWidth="1"/>
    <col min="15122" max="15122" width="7.140625" customWidth="1"/>
    <col min="15128" max="15128" width="8.42578125" customWidth="1"/>
    <col min="15129" max="15129" width="8.85546875" customWidth="1"/>
    <col min="15132" max="15134" width="0" hidden="1" customWidth="1"/>
    <col min="15364" max="15364" width="2.28515625" customWidth="1"/>
    <col min="15365" max="15365" width="19.28515625" bestFit="1" customWidth="1"/>
    <col min="15366" max="15366" width="7.5703125" customWidth="1"/>
    <col min="15367" max="15367" width="8.85546875" customWidth="1"/>
    <col min="15368" max="15368" width="31.5703125" bestFit="1" customWidth="1"/>
    <col min="15369" max="15369" width="6.85546875" customWidth="1"/>
    <col min="15372" max="15372" width="6.85546875" customWidth="1"/>
    <col min="15375" max="15375" width="6.7109375" customWidth="1"/>
    <col min="15378" max="15378" width="7.140625" customWidth="1"/>
    <col min="15384" max="15384" width="8.42578125" customWidth="1"/>
    <col min="15385" max="15385" width="8.85546875" customWidth="1"/>
    <col min="15388" max="15390" width="0" hidden="1" customWidth="1"/>
    <col min="15620" max="15620" width="2.28515625" customWidth="1"/>
    <col min="15621" max="15621" width="19.28515625" bestFit="1" customWidth="1"/>
    <col min="15622" max="15622" width="7.5703125" customWidth="1"/>
    <col min="15623" max="15623" width="8.85546875" customWidth="1"/>
    <col min="15624" max="15624" width="31.5703125" bestFit="1" customWidth="1"/>
    <col min="15625" max="15625" width="6.85546875" customWidth="1"/>
    <col min="15628" max="15628" width="6.85546875" customWidth="1"/>
    <col min="15631" max="15631" width="6.7109375" customWidth="1"/>
    <col min="15634" max="15634" width="7.140625" customWidth="1"/>
    <col min="15640" max="15640" width="8.42578125" customWidth="1"/>
    <col min="15641" max="15641" width="8.85546875" customWidth="1"/>
    <col min="15644" max="15646" width="0" hidden="1" customWidth="1"/>
    <col min="15876" max="15876" width="2.28515625" customWidth="1"/>
    <col min="15877" max="15877" width="19.28515625" bestFit="1" customWidth="1"/>
    <col min="15878" max="15878" width="7.5703125" customWidth="1"/>
    <col min="15879" max="15879" width="8.85546875" customWidth="1"/>
    <col min="15880" max="15880" width="31.5703125" bestFit="1" customWidth="1"/>
    <col min="15881" max="15881" width="6.85546875" customWidth="1"/>
    <col min="15884" max="15884" width="6.85546875" customWidth="1"/>
    <col min="15887" max="15887" width="6.7109375" customWidth="1"/>
    <col min="15890" max="15890" width="7.140625" customWidth="1"/>
    <col min="15896" max="15896" width="8.42578125" customWidth="1"/>
    <col min="15897" max="15897" width="8.85546875" customWidth="1"/>
    <col min="15900" max="15902" width="0" hidden="1" customWidth="1"/>
    <col min="16132" max="16132" width="2.28515625" customWidth="1"/>
    <col min="16133" max="16133" width="19.28515625" bestFit="1" customWidth="1"/>
    <col min="16134" max="16134" width="7.5703125" customWidth="1"/>
    <col min="16135" max="16135" width="8.85546875" customWidth="1"/>
    <col min="16136" max="16136" width="31.5703125" bestFit="1" customWidth="1"/>
    <col min="16137" max="16137" width="6.85546875" customWidth="1"/>
    <col min="16140" max="16140" width="6.85546875" customWidth="1"/>
    <col min="16143" max="16143" width="6.7109375" customWidth="1"/>
    <col min="16146" max="16146" width="7.140625" customWidth="1"/>
    <col min="16152" max="16152" width="8.42578125" customWidth="1"/>
    <col min="16153" max="16153" width="8.85546875" customWidth="1"/>
    <col min="16156" max="16158" width="0" hidden="1" customWidth="1"/>
  </cols>
  <sheetData>
    <row r="1" spans="1:32" ht="15.75" thickBot="1" x14ac:dyDescent="0.3">
      <c r="A1" s="128"/>
      <c r="B1" s="128"/>
      <c r="C1" s="128"/>
      <c r="D1" s="129"/>
      <c r="E1" s="130">
        <v>43466</v>
      </c>
      <c r="F1" s="131"/>
      <c r="G1" s="132"/>
      <c r="H1" s="130">
        <v>43497</v>
      </c>
      <c r="I1" s="131"/>
      <c r="J1" s="132"/>
      <c r="K1" s="130">
        <v>43525</v>
      </c>
      <c r="L1" s="131"/>
      <c r="M1" s="132"/>
      <c r="N1" s="542">
        <v>43556</v>
      </c>
      <c r="O1" s="543"/>
      <c r="P1" s="544"/>
      <c r="Q1" s="539">
        <v>43586</v>
      </c>
      <c r="R1" s="540"/>
      <c r="S1" s="541"/>
      <c r="T1" s="539">
        <v>43617</v>
      </c>
      <c r="U1" s="540"/>
      <c r="V1" s="541"/>
      <c r="W1" s="183"/>
      <c r="X1" s="133"/>
      <c r="Y1" s="128"/>
      <c r="Z1" s="128"/>
      <c r="AA1" s="128"/>
      <c r="AB1" s="128"/>
      <c r="AC1" s="128"/>
      <c r="AD1" s="128"/>
      <c r="AE1" s="128"/>
      <c r="AF1" s="128"/>
    </row>
    <row r="2" spans="1:32" ht="36.75" thickBot="1" x14ac:dyDescent="0.3">
      <c r="A2" s="182" t="s">
        <v>248</v>
      </c>
      <c r="B2" s="134" t="s">
        <v>249</v>
      </c>
      <c r="C2" s="134" t="s">
        <v>250</v>
      </c>
      <c r="D2" s="135"/>
      <c r="E2" s="136" t="s">
        <v>5</v>
      </c>
      <c r="F2" s="137" t="s">
        <v>213</v>
      </c>
      <c r="G2" s="138" t="s">
        <v>9</v>
      </c>
      <c r="H2" s="136" t="s">
        <v>5</v>
      </c>
      <c r="I2" s="137" t="s">
        <v>213</v>
      </c>
      <c r="J2" s="138" t="s">
        <v>9</v>
      </c>
      <c r="K2" s="136" t="s">
        <v>5</v>
      </c>
      <c r="L2" s="137" t="s">
        <v>213</v>
      </c>
      <c r="M2" s="138" t="s">
        <v>9</v>
      </c>
      <c r="N2" s="136" t="s">
        <v>5</v>
      </c>
      <c r="O2" s="137" t="s">
        <v>213</v>
      </c>
      <c r="P2" s="138" t="s">
        <v>9</v>
      </c>
      <c r="Q2" s="136" t="s">
        <v>5</v>
      </c>
      <c r="R2" s="137" t="s">
        <v>213</v>
      </c>
      <c r="S2" s="138" t="s">
        <v>9</v>
      </c>
      <c r="T2" s="136" t="s">
        <v>5</v>
      </c>
      <c r="U2" s="137" t="s">
        <v>213</v>
      </c>
      <c r="V2" s="138" t="s">
        <v>9</v>
      </c>
      <c r="W2" s="184"/>
      <c r="X2" s="139"/>
    </row>
    <row r="3" spans="1:32" ht="15.75" thickBot="1" x14ac:dyDescent="0.3">
      <c r="A3" s="545" t="s">
        <v>251</v>
      </c>
      <c r="B3" s="548">
        <v>12</v>
      </c>
      <c r="C3" s="551"/>
      <c r="D3" s="145" t="s">
        <v>252</v>
      </c>
      <c r="E3" s="146">
        <v>961</v>
      </c>
      <c r="F3" s="146">
        <v>19153.445449087856</v>
      </c>
      <c r="G3" s="146">
        <v>44687.4</v>
      </c>
      <c r="H3" s="146">
        <v>629</v>
      </c>
      <c r="I3" s="146">
        <v>12556.957727656532</v>
      </c>
      <c r="J3" s="146">
        <v>30324.55</v>
      </c>
      <c r="K3" s="146">
        <v>868</v>
      </c>
      <c r="L3" s="146">
        <v>15699.206499962987</v>
      </c>
      <c r="M3" s="146">
        <v>37011.699999999997</v>
      </c>
      <c r="N3" s="146">
        <v>804</v>
      </c>
      <c r="O3" s="146">
        <v>16154.300027282312</v>
      </c>
      <c r="P3" s="146">
        <v>38107.85</v>
      </c>
      <c r="Q3" s="146"/>
      <c r="R3" s="146"/>
      <c r="S3" s="146"/>
      <c r="T3" s="146"/>
      <c r="U3" s="146"/>
      <c r="V3" s="146"/>
      <c r="W3" s="185"/>
      <c r="X3" s="139"/>
    </row>
    <row r="4" spans="1:32" x14ac:dyDescent="0.25">
      <c r="A4" s="546"/>
      <c r="B4" s="549"/>
      <c r="C4" s="552"/>
      <c r="D4" s="147" t="s">
        <v>21</v>
      </c>
      <c r="E4" s="148"/>
      <c r="F4" s="149"/>
      <c r="G4" s="150">
        <v>19153.445449087856</v>
      </c>
      <c r="H4" s="148"/>
      <c r="I4" s="149"/>
      <c r="J4" s="150">
        <v>12556.957727656532</v>
      </c>
      <c r="K4" s="148"/>
      <c r="L4" s="149"/>
      <c r="M4" s="150">
        <v>15699.206499962987</v>
      </c>
      <c r="N4" s="148"/>
      <c r="O4" s="149"/>
      <c r="P4" s="150">
        <v>16154.300027282312</v>
      </c>
      <c r="Q4" s="151"/>
      <c r="R4" s="149"/>
      <c r="S4" s="150">
        <f>R3</f>
        <v>0</v>
      </c>
      <c r="T4" s="151"/>
      <c r="U4" s="149"/>
      <c r="V4" s="150">
        <f>U3</f>
        <v>0</v>
      </c>
      <c r="W4" s="186"/>
      <c r="X4" s="139"/>
    </row>
    <row r="5" spans="1:32" x14ac:dyDescent="0.25">
      <c r="A5" s="546"/>
      <c r="B5" s="549"/>
      <c r="C5" s="552"/>
      <c r="D5" s="153" t="s">
        <v>22</v>
      </c>
      <c r="E5" s="154"/>
      <c r="F5" s="155"/>
      <c r="G5" s="156">
        <v>0</v>
      </c>
      <c r="H5" s="154"/>
      <c r="I5" s="155"/>
      <c r="J5" s="156">
        <v>0</v>
      </c>
      <c r="K5" s="154"/>
      <c r="L5" s="155"/>
      <c r="M5" s="156">
        <v>0</v>
      </c>
      <c r="N5" s="154"/>
      <c r="O5" s="155"/>
      <c r="P5" s="156">
        <v>0</v>
      </c>
      <c r="Q5" s="157"/>
      <c r="R5" s="155"/>
      <c r="S5" s="156">
        <v>0</v>
      </c>
      <c r="T5" s="157"/>
      <c r="U5" s="155"/>
      <c r="V5" s="156">
        <v>0</v>
      </c>
      <c r="W5" s="187"/>
      <c r="X5" s="139"/>
    </row>
    <row r="6" spans="1:32" x14ac:dyDescent="0.25">
      <c r="A6" s="546"/>
      <c r="B6" s="549"/>
      <c r="C6" s="552"/>
      <c r="D6" s="153" t="s">
        <v>41</v>
      </c>
      <c r="E6" s="154"/>
      <c r="F6" s="155"/>
      <c r="G6" s="159">
        <v>0</v>
      </c>
      <c r="H6" s="154"/>
      <c r="I6" s="155"/>
      <c r="J6" s="159">
        <v>0</v>
      </c>
      <c r="K6" s="154"/>
      <c r="L6" s="155"/>
      <c r="M6" s="159">
        <v>0</v>
      </c>
      <c r="N6" s="154"/>
      <c r="O6" s="155"/>
      <c r="P6" s="159">
        <v>0</v>
      </c>
      <c r="Q6" s="157"/>
      <c r="R6" s="155"/>
      <c r="S6" s="159">
        <v>0</v>
      </c>
      <c r="T6" s="157"/>
      <c r="U6" s="155"/>
      <c r="V6" s="159">
        <v>0</v>
      </c>
      <c r="W6" s="188"/>
      <c r="X6" s="139"/>
    </row>
    <row r="7" spans="1:32" ht="15.75" thickBot="1" x14ac:dyDescent="0.3">
      <c r="A7" s="546"/>
      <c r="B7" s="549"/>
      <c r="C7" s="552"/>
      <c r="D7" s="161" t="s">
        <v>23</v>
      </c>
      <c r="E7" s="162"/>
      <c r="F7" s="163"/>
      <c r="G7" s="164"/>
      <c r="H7" s="162"/>
      <c r="I7" s="163"/>
      <c r="J7" s="164"/>
      <c r="K7" s="162"/>
      <c r="L7" s="163"/>
      <c r="M7" s="164"/>
      <c r="N7" s="162"/>
      <c r="O7" s="163"/>
      <c r="P7" s="164"/>
      <c r="Q7" s="165"/>
      <c r="R7" s="163"/>
      <c r="S7" s="164"/>
      <c r="T7" s="165"/>
      <c r="U7" s="163"/>
      <c r="V7" s="164"/>
      <c r="W7" s="189"/>
      <c r="X7" s="139"/>
    </row>
    <row r="8" spans="1:32" x14ac:dyDescent="0.25">
      <c r="A8" s="546"/>
      <c r="B8" s="549"/>
      <c r="C8" s="552"/>
      <c r="D8" s="166" t="s">
        <v>24</v>
      </c>
      <c r="E8" s="167"/>
      <c r="F8" s="168"/>
      <c r="G8" s="169">
        <f>G3-F3</f>
        <v>25533.954550912145</v>
      </c>
      <c r="H8" s="167"/>
      <c r="I8" s="168"/>
      <c r="J8" s="169">
        <f>J3-I3</f>
        <v>17767.592272343467</v>
      </c>
      <c r="K8" s="167"/>
      <c r="L8" s="168"/>
      <c r="M8" s="169">
        <f>M3-L3</f>
        <v>21312.49350003701</v>
      </c>
      <c r="N8" s="167"/>
      <c r="O8" s="168"/>
      <c r="P8" s="169">
        <f>P3-O3</f>
        <v>21953.549972717687</v>
      </c>
      <c r="Q8" s="170"/>
      <c r="R8" s="168"/>
      <c r="S8" s="169">
        <f>S3-R3</f>
        <v>0</v>
      </c>
      <c r="T8" s="170"/>
      <c r="U8" s="168"/>
      <c r="V8" s="169">
        <f>V3-U3</f>
        <v>0</v>
      </c>
      <c r="W8" s="186"/>
      <c r="X8" s="139"/>
    </row>
    <row r="9" spans="1:32" ht="15.75" thickBot="1" x14ac:dyDescent="0.3">
      <c r="A9" s="547"/>
      <c r="B9" s="550"/>
      <c r="C9" s="553"/>
      <c r="D9" s="171" t="s">
        <v>25</v>
      </c>
      <c r="E9" s="172"/>
      <c r="F9" s="173"/>
      <c r="G9" s="174">
        <f>G8/G3</f>
        <v>0.57139047138370425</v>
      </c>
      <c r="H9" s="172"/>
      <c r="I9" s="173"/>
      <c r="J9" s="174">
        <f>J8/J3</f>
        <v>0.58591445783510288</v>
      </c>
      <c r="K9" s="172"/>
      <c r="L9" s="173"/>
      <c r="M9" s="174">
        <f>M8/M3</f>
        <v>0.57583125065957552</v>
      </c>
      <c r="N9" s="172"/>
      <c r="O9" s="173"/>
      <c r="P9" s="174">
        <f>P8/P3</f>
        <v>0.57608996499980158</v>
      </c>
      <c r="Q9" s="175"/>
      <c r="R9" s="173"/>
      <c r="S9" s="174" t="e">
        <f>S8/S3</f>
        <v>#DIV/0!</v>
      </c>
      <c r="T9" s="175"/>
      <c r="U9" s="173"/>
      <c r="V9" s="174" t="e">
        <f>V8/V3</f>
        <v>#DIV/0!</v>
      </c>
      <c r="W9" s="190"/>
      <c r="X9" s="139"/>
    </row>
    <row r="10" spans="1:32" ht="7.5" customHeight="1" x14ac:dyDescent="0.25">
      <c r="A10" s="177"/>
      <c r="B10" s="177"/>
      <c r="C10" s="177"/>
      <c r="D10" s="177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91"/>
      <c r="X10" s="179"/>
      <c r="Y10" s="180"/>
      <c r="Z10" s="180"/>
      <c r="AA10" s="180"/>
      <c r="AB10" s="180"/>
      <c r="AC10" s="180"/>
      <c r="AD10" s="180"/>
      <c r="AE10" s="180"/>
      <c r="AF10" s="180"/>
    </row>
    <row r="14" spans="1:32" ht="15.75" thickBot="1" x14ac:dyDescent="0.3"/>
    <row r="15" spans="1:32" ht="36.75" thickBot="1" x14ac:dyDescent="0.3">
      <c r="A15" s="140" t="s">
        <v>19</v>
      </c>
      <c r="B15" s="141" t="s">
        <v>213</v>
      </c>
      <c r="C15" s="140" t="s">
        <v>9</v>
      </c>
      <c r="D15" s="142" t="s">
        <v>17</v>
      </c>
      <c r="E15" s="143" t="s">
        <v>16</v>
      </c>
      <c r="F15" s="144" t="s">
        <v>15</v>
      </c>
      <c r="G15" s="140" t="s">
        <v>6</v>
      </c>
      <c r="H15" s="140" t="s">
        <v>18</v>
      </c>
    </row>
    <row r="16" spans="1:32" ht="15.75" thickBot="1" x14ac:dyDescent="0.3">
      <c r="A16" s="146">
        <f>SUM(Q3,N3,K3,H3,E3)</f>
        <v>3262</v>
      </c>
      <c r="B16" s="146">
        <f>SUM(F3,I3,L3,O3,R3)</f>
        <v>63563.909703989688</v>
      </c>
      <c r="C16" s="146">
        <f>SUM(G3,J3,M3,P3,S3)</f>
        <v>150131.5</v>
      </c>
      <c r="D16" s="538">
        <v>7.165354330708662</v>
      </c>
      <c r="E16" s="525">
        <v>214.96062992125985</v>
      </c>
      <c r="F16" s="527">
        <v>8848.8188976377951</v>
      </c>
      <c r="G16" s="529">
        <v>1933</v>
      </c>
      <c r="H16" s="529">
        <v>78896.850000000006</v>
      </c>
    </row>
    <row r="17" spans="1:24" ht="36.75" thickBot="1" x14ac:dyDescent="0.3">
      <c r="A17" s="532"/>
      <c r="B17" s="533"/>
      <c r="C17" s="152">
        <f>C16-B16</f>
        <v>86567.590296010312</v>
      </c>
      <c r="D17" s="525"/>
      <c r="E17" s="525"/>
      <c r="F17" s="527"/>
      <c r="G17" s="530"/>
      <c r="H17" s="530"/>
      <c r="M17" s="136" t="s">
        <v>5</v>
      </c>
      <c r="N17" s="137" t="s">
        <v>213</v>
      </c>
      <c r="O17" s="138" t="s">
        <v>9</v>
      </c>
      <c r="R17" s="129"/>
      <c r="S17" s="130">
        <v>43466</v>
      </c>
      <c r="T17" s="130">
        <v>43497</v>
      </c>
      <c r="U17" s="130">
        <v>43525</v>
      </c>
      <c r="V17" s="303">
        <v>43556</v>
      </c>
      <c r="W17" s="304">
        <v>43586</v>
      </c>
      <c r="X17" s="304">
        <v>43617</v>
      </c>
    </row>
    <row r="18" spans="1:24" ht="15.75" thickBot="1" x14ac:dyDescent="0.3">
      <c r="A18" s="534"/>
      <c r="B18" s="535"/>
      <c r="C18" s="158">
        <v>0</v>
      </c>
      <c r="D18" s="525"/>
      <c r="E18" s="525"/>
      <c r="F18" s="527"/>
      <c r="G18" s="530"/>
      <c r="H18" s="530"/>
      <c r="L18" s="130">
        <v>43466</v>
      </c>
      <c r="M18" s="146">
        <v>961</v>
      </c>
      <c r="N18" s="146">
        <v>19153.445449087856</v>
      </c>
      <c r="O18" s="146">
        <v>44687.4</v>
      </c>
      <c r="R18" s="147" t="s">
        <v>21</v>
      </c>
      <c r="S18" s="150">
        <v>19153.445449087856</v>
      </c>
      <c r="T18" s="150">
        <v>12556.957727656532</v>
      </c>
      <c r="U18" s="150">
        <v>15699.206499962987</v>
      </c>
      <c r="V18" s="150">
        <v>16154.300027282312</v>
      </c>
      <c r="W18" s="150" t="e">
        <f>#REF!</f>
        <v>#REF!</v>
      </c>
      <c r="X18" s="150" t="e">
        <f>#REF!</f>
        <v>#REF!</v>
      </c>
    </row>
    <row r="19" spans="1:24" ht="15.75" thickBot="1" x14ac:dyDescent="0.3">
      <c r="A19" s="534"/>
      <c r="B19" s="535"/>
      <c r="C19" s="160">
        <v>0</v>
      </c>
      <c r="D19" s="525"/>
      <c r="E19" s="525"/>
      <c r="F19" s="527"/>
      <c r="G19" s="530"/>
      <c r="H19" s="530"/>
      <c r="L19" s="130">
        <v>43497</v>
      </c>
      <c r="M19" s="146">
        <v>629</v>
      </c>
      <c r="N19" s="146">
        <v>12556.957727656532</v>
      </c>
      <c r="O19" s="146">
        <v>30324.55</v>
      </c>
      <c r="R19" s="153" t="s">
        <v>22</v>
      </c>
      <c r="S19" s="156">
        <v>0</v>
      </c>
      <c r="T19" s="156">
        <v>0</v>
      </c>
      <c r="U19" s="156">
        <v>0</v>
      </c>
      <c r="V19" s="156">
        <v>0</v>
      </c>
      <c r="W19" s="156">
        <v>0</v>
      </c>
      <c r="X19" s="156">
        <v>0</v>
      </c>
    </row>
    <row r="20" spans="1:24" ht="15.75" thickBot="1" x14ac:dyDescent="0.3">
      <c r="A20" s="534"/>
      <c r="B20" s="535"/>
      <c r="C20" s="155"/>
      <c r="D20" s="525"/>
      <c r="E20" s="525"/>
      <c r="F20" s="527"/>
      <c r="G20" s="530"/>
      <c r="H20" s="530"/>
      <c r="L20" s="130">
        <v>43525</v>
      </c>
      <c r="M20" s="146">
        <v>868</v>
      </c>
      <c r="N20" s="146">
        <v>15699.206499962987</v>
      </c>
      <c r="O20" s="146">
        <v>37011.699999999997</v>
      </c>
      <c r="R20" s="153" t="s">
        <v>41</v>
      </c>
      <c r="S20" s="159">
        <v>0</v>
      </c>
      <c r="T20" s="159">
        <v>0</v>
      </c>
      <c r="U20" s="159">
        <v>0</v>
      </c>
      <c r="V20" s="159">
        <v>0</v>
      </c>
      <c r="W20" s="159">
        <v>0</v>
      </c>
      <c r="X20" s="159">
        <v>0</v>
      </c>
    </row>
    <row r="21" spans="1:24" ht="15.75" thickBot="1" x14ac:dyDescent="0.3">
      <c r="A21" s="534"/>
      <c r="B21" s="535"/>
      <c r="C21" s="158"/>
      <c r="D21" s="525"/>
      <c r="E21" s="525"/>
      <c r="F21" s="527"/>
      <c r="G21" s="530"/>
      <c r="H21" s="530"/>
      <c r="L21" s="303">
        <v>43556</v>
      </c>
      <c r="M21" s="146">
        <v>804</v>
      </c>
      <c r="N21" s="146">
        <v>16154.300027282312</v>
      </c>
      <c r="O21" s="146">
        <v>38107.85</v>
      </c>
      <c r="R21" s="161" t="s">
        <v>23</v>
      </c>
      <c r="S21" s="164"/>
      <c r="T21" s="164"/>
      <c r="U21" s="164"/>
      <c r="V21" s="164"/>
      <c r="W21" s="164"/>
      <c r="X21" s="164"/>
    </row>
    <row r="22" spans="1:24" ht="15.75" thickBot="1" x14ac:dyDescent="0.3">
      <c r="A22" s="536"/>
      <c r="B22" s="537"/>
      <c r="C22" s="176"/>
      <c r="D22" s="526"/>
      <c r="E22" s="526"/>
      <c r="F22" s="528"/>
      <c r="G22" s="531"/>
      <c r="H22" s="531"/>
      <c r="U22" s="192"/>
      <c r="W22"/>
    </row>
  </sheetData>
  <mergeCells count="12">
    <mergeCell ref="T1:V1"/>
    <mergeCell ref="N1:P1"/>
    <mergeCell ref="Q1:S1"/>
    <mergeCell ref="A3:A9"/>
    <mergeCell ref="B3:B9"/>
    <mergeCell ref="C3:C9"/>
    <mergeCell ref="E16:E22"/>
    <mergeCell ref="F16:F22"/>
    <mergeCell ref="G16:G22"/>
    <mergeCell ref="H16:H22"/>
    <mergeCell ref="A17:B22"/>
    <mergeCell ref="D16:D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Y23"/>
  <sheetViews>
    <sheetView zoomScaleNormal="100" workbookViewId="0">
      <pane xSplit="21" ySplit="13" topLeftCell="AN14" activePane="bottomRight" state="frozen"/>
      <selection pane="topRight" activeCell="U1" sqref="U1"/>
      <selection pane="bottomLeft" activeCell="A14" sqref="A14"/>
      <selection pane="bottomRight" activeCell="AS15" sqref="AS15"/>
    </sheetView>
  </sheetViews>
  <sheetFormatPr defaultRowHeight="12.75" x14ac:dyDescent="0.2"/>
  <cols>
    <col min="1" max="1" width="3.7109375" style="193" customWidth="1"/>
    <col min="2" max="2" width="7.28515625" style="193" customWidth="1"/>
    <col min="3" max="3" width="7.85546875" style="193" customWidth="1"/>
    <col min="4" max="4" width="9.42578125" style="193" hidden="1" customWidth="1"/>
    <col min="5" max="5" width="16.42578125" style="193" customWidth="1"/>
    <col min="6" max="6" width="32" style="29" customWidth="1"/>
    <col min="7" max="7" width="7.28515625" style="29" hidden="1" customWidth="1"/>
    <col min="8" max="8" width="6.7109375" style="29" customWidth="1"/>
    <col min="9" max="9" width="0.28515625" style="193" customWidth="1"/>
    <col min="10" max="10" width="7.28515625" style="194" hidden="1" customWidth="1"/>
    <col min="11" max="11" width="7.42578125" style="194" hidden="1" customWidth="1"/>
    <col min="12" max="12" width="7" style="194" hidden="1" customWidth="1"/>
    <col min="13" max="13" width="7.140625" style="194" hidden="1" customWidth="1"/>
    <col min="14" max="21" width="7" style="194" hidden="1" customWidth="1"/>
    <col min="22" max="22" width="8" style="195" hidden="1" customWidth="1"/>
    <col min="23" max="28" width="7.28515625" style="194" customWidth="1"/>
    <col min="29" max="29" width="7.7109375" style="196" customWidth="1"/>
    <col min="30" max="30" width="8" style="195" customWidth="1"/>
    <col min="31" max="31" width="7.5703125" style="194" customWidth="1"/>
    <col min="32" max="32" width="7.28515625" style="196" customWidth="1"/>
    <col min="33" max="33" width="6.5703125" style="197" customWidth="1"/>
    <col min="34" max="34" width="7.7109375" style="196" customWidth="1"/>
    <col min="35" max="35" width="7.42578125" style="29" customWidth="1"/>
    <col min="36" max="36" width="9.140625" style="29" customWidth="1"/>
    <col min="37" max="37" width="10.140625" style="29" customWidth="1"/>
    <col min="38" max="38" width="6.85546875" style="29" customWidth="1"/>
    <col min="39" max="43" width="9.42578125" style="29" customWidth="1"/>
    <col min="44" max="44" width="8.5703125" style="29" customWidth="1"/>
    <col min="45" max="45" width="9.28515625" style="29" customWidth="1"/>
    <col min="46" max="46" width="6.28515625" style="198" customWidth="1"/>
    <col min="47" max="47" width="8.85546875" style="198" customWidth="1"/>
    <col min="48" max="48" width="9.5703125" style="198" customWidth="1"/>
    <col min="49" max="49" width="3.85546875" style="29" customWidth="1"/>
    <col min="50" max="50" width="7.5703125" style="29" bestFit="1" customWidth="1"/>
    <col min="51" max="52" width="9.140625" style="29" customWidth="1"/>
    <col min="53" max="16384" width="9.140625" style="29"/>
  </cols>
  <sheetData>
    <row r="1" spans="1:51" x14ac:dyDescent="0.2">
      <c r="AV1" s="199" t="s">
        <v>253</v>
      </c>
    </row>
    <row r="2" spans="1:51" x14ac:dyDescent="0.2">
      <c r="AV2" s="199" t="s">
        <v>254</v>
      </c>
    </row>
    <row r="3" spans="1:51" x14ac:dyDescent="0.2">
      <c r="AV3" s="199" t="s">
        <v>255</v>
      </c>
    </row>
    <row r="4" spans="1:51" x14ac:dyDescent="0.2">
      <c r="AV4" s="199" t="s">
        <v>256</v>
      </c>
    </row>
    <row r="5" spans="1:51" x14ac:dyDescent="0.2">
      <c r="AV5" s="199" t="s">
        <v>257</v>
      </c>
    </row>
    <row r="6" spans="1:51" x14ac:dyDescent="0.2">
      <c r="AV6" s="39" t="s">
        <v>258</v>
      </c>
    </row>
    <row r="7" spans="1:51" x14ac:dyDescent="0.2">
      <c r="AV7" s="39" t="s">
        <v>259</v>
      </c>
    </row>
    <row r="8" spans="1:51" ht="1.5" customHeight="1" x14ac:dyDescent="0.2"/>
    <row r="9" spans="1:51" customFormat="1" ht="23.25" x14ac:dyDescent="0.25">
      <c r="A9" s="200" t="s">
        <v>260</v>
      </c>
      <c r="B9" s="200"/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0"/>
      <c r="AJ9" s="200"/>
      <c r="AK9" s="200"/>
      <c r="AL9" s="200"/>
      <c r="AM9" s="200"/>
      <c r="AN9" s="200"/>
      <c r="AO9" s="200"/>
      <c r="AP9" s="200"/>
      <c r="AQ9" s="200"/>
      <c r="AR9" s="200"/>
      <c r="AS9" s="200"/>
      <c r="AT9" s="200"/>
      <c r="AU9" s="200"/>
      <c r="AV9" s="200"/>
    </row>
    <row r="10" spans="1:51" customFormat="1" ht="5.25" customHeight="1" x14ac:dyDescent="0.25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01"/>
      <c r="W10" s="29"/>
      <c r="X10" s="29"/>
      <c r="Y10" s="29"/>
      <c r="Z10" s="29"/>
      <c r="AA10" s="29"/>
      <c r="AB10" s="29"/>
      <c r="AC10" s="201"/>
      <c r="AD10" s="201"/>
      <c r="AE10" s="29"/>
      <c r="AF10" s="201"/>
      <c r="AG10" s="197"/>
      <c r="AH10" s="201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</row>
    <row r="11" spans="1:51" s="34" customFormat="1" x14ac:dyDescent="0.2">
      <c r="V11" s="202"/>
      <c r="AC11" s="202"/>
      <c r="AD11" s="202"/>
      <c r="AF11" s="202"/>
      <c r="AG11" s="203"/>
      <c r="AH11" s="202"/>
      <c r="AU11" s="204" t="s">
        <v>261</v>
      </c>
      <c r="AV11" s="205">
        <v>43650</v>
      </c>
      <c r="AW11" s="29"/>
      <c r="AX11" s="33">
        <v>43466</v>
      </c>
    </row>
    <row r="12" spans="1:51" s="206" customFormat="1" x14ac:dyDescent="0.25">
      <c r="G12" s="206">
        <v>3.6749999999999998</v>
      </c>
      <c r="I12" s="207"/>
      <c r="V12" s="208"/>
      <c r="AC12" s="209"/>
      <c r="AD12" s="208"/>
      <c r="AF12" s="210"/>
      <c r="AG12" s="211"/>
      <c r="AH12" s="212" t="s">
        <v>262</v>
      </c>
      <c r="AL12" s="206" t="s">
        <v>263</v>
      </c>
      <c r="AS12" s="213"/>
      <c r="AT12" s="209"/>
      <c r="AU12" s="209"/>
      <c r="AV12" s="214">
        <f>SUM(AV15:AV19)</f>
        <v>11602.783804347828</v>
      </c>
      <c r="AX12" s="215">
        <f>ROUND(AV11-AX11,0)</f>
        <v>184</v>
      </c>
      <c r="AY12" s="206" t="s">
        <v>10</v>
      </c>
    </row>
    <row r="13" spans="1:51" ht="50.25" customHeight="1" x14ac:dyDescent="0.2">
      <c r="A13" s="216" t="s">
        <v>264</v>
      </c>
      <c r="B13" s="216" t="s">
        <v>265</v>
      </c>
      <c r="C13" s="216" t="s">
        <v>2</v>
      </c>
      <c r="D13" s="216" t="s">
        <v>266</v>
      </c>
      <c r="E13" s="216" t="s">
        <v>267</v>
      </c>
      <c r="F13" s="216" t="s">
        <v>268</v>
      </c>
      <c r="G13" s="216" t="s">
        <v>269</v>
      </c>
      <c r="H13" s="216" t="s">
        <v>270</v>
      </c>
      <c r="I13" s="217"/>
      <c r="J13" s="218">
        <v>43101</v>
      </c>
      <c r="K13" s="218">
        <v>43132</v>
      </c>
      <c r="L13" s="218">
        <v>43160</v>
      </c>
      <c r="M13" s="218">
        <v>43191</v>
      </c>
      <c r="N13" s="218">
        <v>43221</v>
      </c>
      <c r="O13" s="218">
        <v>43252</v>
      </c>
      <c r="P13" s="218">
        <v>43282</v>
      </c>
      <c r="Q13" s="218">
        <v>43313</v>
      </c>
      <c r="R13" s="218">
        <v>43344</v>
      </c>
      <c r="S13" s="218">
        <v>43374</v>
      </c>
      <c r="T13" s="218">
        <v>43405</v>
      </c>
      <c r="U13" s="218">
        <v>43435</v>
      </c>
      <c r="V13" s="218" t="s">
        <v>271</v>
      </c>
      <c r="W13" s="219">
        <v>43466</v>
      </c>
      <c r="X13" s="219">
        <v>43497</v>
      </c>
      <c r="Y13" s="219">
        <v>43525</v>
      </c>
      <c r="Z13" s="219">
        <v>43556</v>
      </c>
      <c r="AA13" s="219">
        <v>43586</v>
      </c>
      <c r="AB13" s="219">
        <v>43617</v>
      </c>
      <c r="AC13" s="216" t="s">
        <v>272</v>
      </c>
      <c r="AD13" s="218" t="s">
        <v>273</v>
      </c>
      <c r="AE13" s="216" t="s">
        <v>274</v>
      </c>
      <c r="AF13" s="220" t="s">
        <v>275</v>
      </c>
      <c r="AG13" s="220" t="s">
        <v>276</v>
      </c>
      <c r="AH13" s="220" t="s">
        <v>277</v>
      </c>
      <c r="AI13" s="216" t="s">
        <v>11</v>
      </c>
      <c r="AJ13" s="216" t="s">
        <v>278</v>
      </c>
      <c r="AK13" s="216" t="s">
        <v>279</v>
      </c>
      <c r="AL13" s="216" t="s">
        <v>280</v>
      </c>
      <c r="AM13" s="221" t="s">
        <v>281</v>
      </c>
      <c r="AN13" s="216" t="s">
        <v>282</v>
      </c>
      <c r="AO13" s="250" t="s">
        <v>283</v>
      </c>
      <c r="AP13" s="250" t="s">
        <v>284</v>
      </c>
      <c r="AQ13" s="251" t="s">
        <v>285</v>
      </c>
      <c r="AR13" s="222" t="s">
        <v>286</v>
      </c>
      <c r="AS13" s="221" t="s">
        <v>287</v>
      </c>
      <c r="AT13" s="216" t="s">
        <v>288</v>
      </c>
      <c r="AU13" s="216" t="s">
        <v>289</v>
      </c>
      <c r="AV13" s="216" t="s">
        <v>290</v>
      </c>
    </row>
    <row r="14" spans="1:51" s="206" customFormat="1" ht="15.75" customHeight="1" x14ac:dyDescent="0.2">
      <c r="A14" s="223" t="s">
        <v>291</v>
      </c>
      <c r="B14" s="224"/>
      <c r="C14" s="224"/>
      <c r="D14" s="224">
        <v>1</v>
      </c>
      <c r="E14" s="225"/>
      <c r="AC14" s="208"/>
      <c r="AF14" s="208"/>
      <c r="AG14" s="208"/>
      <c r="AH14" s="208"/>
    </row>
    <row r="15" spans="1:51" s="206" customFormat="1" ht="15.75" customHeight="1" x14ac:dyDescent="0.2">
      <c r="A15" s="226">
        <v>1</v>
      </c>
      <c r="B15" s="226">
        <v>491011</v>
      </c>
      <c r="C15" s="226">
        <v>74308</v>
      </c>
      <c r="D15" s="226">
        <v>2</v>
      </c>
      <c r="E15" s="227" t="s">
        <v>292</v>
      </c>
      <c r="F15" s="227" t="s">
        <v>293</v>
      </c>
      <c r="G15" s="228">
        <f>H15*G$12</f>
        <v>68.4285</v>
      </c>
      <c r="H15" s="228">
        <v>18.62</v>
      </c>
      <c r="I15" s="34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30">
        <f>SUM(J15:U15)</f>
        <v>0</v>
      </c>
      <c r="W15" s="229">
        <v>129</v>
      </c>
      <c r="X15" s="229">
        <v>206</v>
      </c>
      <c r="Y15" s="229">
        <v>134</v>
      </c>
      <c r="Z15" s="229">
        <v>84</v>
      </c>
      <c r="AA15" s="229">
        <v>99</v>
      </c>
      <c r="AB15" s="229">
        <v>100</v>
      </c>
      <c r="AC15" s="231">
        <f>SUM(W15:AB15)</f>
        <v>752</v>
      </c>
      <c r="AD15" s="230">
        <f>SUM(W15:AB15)/AX$12</f>
        <v>4.0869565217391308</v>
      </c>
      <c r="AE15" s="240">
        <f>AD15*30</f>
        <v>122.60869565217392</v>
      </c>
      <c r="AF15" s="231">
        <v>250</v>
      </c>
      <c r="AG15" s="231">
        <v>133</v>
      </c>
      <c r="AH15" s="231">
        <f>AF15+AG15</f>
        <v>383</v>
      </c>
      <c r="AI15" s="229">
        <f>IFERROR(AH15/AD15,"-")</f>
        <v>93.712765957446805</v>
      </c>
      <c r="AJ15" s="229">
        <v>90</v>
      </c>
      <c r="AK15" s="232">
        <f>IFERROR(AI15-AJ15,"-")</f>
        <v>3.7127659574468055</v>
      </c>
      <c r="AL15" s="232">
        <f>AE15*4</f>
        <v>490.43478260869568</v>
      </c>
      <c r="AM15" s="35">
        <f>IFERROR(AV$11+AI15,"-")</f>
        <v>43743.712765957447</v>
      </c>
      <c r="AN15" s="35">
        <f>AV$11+AJ15</f>
        <v>43740</v>
      </c>
      <c r="AO15" s="233">
        <f>AH15-AQ15</f>
        <v>15.173913043478251</v>
      </c>
      <c r="AP15" s="35">
        <f>MAX(AM15,AN15)</f>
        <v>43743.712765957447</v>
      </c>
      <c r="AQ15" s="234">
        <f>(AJ15*AD15)</f>
        <v>367.82608695652175</v>
      </c>
      <c r="AR15" s="229">
        <f>IFERROR((AU15)/AD15,"-")</f>
        <v>116.28723404255319</v>
      </c>
      <c r="AS15" s="35">
        <f>IFERROR(AP15+AR15,"-")</f>
        <v>43860</v>
      </c>
      <c r="AT15" s="235">
        <v>12</v>
      </c>
      <c r="AU15" s="231">
        <f>IF(AL15-AO15&lt;1,"0",AL15-AO15)</f>
        <v>475.26086956521743</v>
      </c>
      <c r="AV15" s="229">
        <f>AU15*H15</f>
        <v>8849.3573913043492</v>
      </c>
      <c r="AW15" s="236"/>
    </row>
    <row r="16" spans="1:51" s="206" customFormat="1" ht="15.75" customHeight="1" x14ac:dyDescent="0.2">
      <c r="A16" s="226">
        <v>2</v>
      </c>
      <c r="B16" s="226">
        <v>491012</v>
      </c>
      <c r="C16" s="226">
        <v>104143</v>
      </c>
      <c r="D16" s="224">
        <v>3</v>
      </c>
      <c r="E16" s="227" t="s">
        <v>294</v>
      </c>
      <c r="F16" s="227" t="s">
        <v>295</v>
      </c>
      <c r="G16" s="228">
        <f t="shared" ref="G16" si="0">H16*G$12</f>
        <v>136.59975</v>
      </c>
      <c r="H16" s="228">
        <v>37.17</v>
      </c>
      <c r="I16" s="34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30">
        <f>SUM(J16:U16)</f>
        <v>0</v>
      </c>
      <c r="W16" s="229">
        <v>43</v>
      </c>
      <c r="X16" s="229">
        <v>93</v>
      </c>
      <c r="Y16" s="229">
        <v>67</v>
      </c>
      <c r="Z16" s="229">
        <v>32</v>
      </c>
      <c r="AA16" s="229">
        <v>58</v>
      </c>
      <c r="AB16" s="229">
        <v>42</v>
      </c>
      <c r="AC16" s="231">
        <f>SUM(W16:AB16)</f>
        <v>335</v>
      </c>
      <c r="AD16" s="230">
        <f>SUM(W16:AB16)/AX$12</f>
        <v>1.8206521739130435</v>
      </c>
      <c r="AE16" s="229">
        <f>AD16*30</f>
        <v>54.619565217391305</v>
      </c>
      <c r="AF16" s="231">
        <v>209</v>
      </c>
      <c r="AG16" s="231">
        <v>104</v>
      </c>
      <c r="AH16" s="231">
        <f t="shared" ref="AH16:AH19" si="1">AF16+AG16</f>
        <v>313</v>
      </c>
      <c r="AI16" s="229">
        <f>IFERROR(AH16/AD16,"-")</f>
        <v>171.91641791044776</v>
      </c>
      <c r="AJ16" s="229">
        <v>90</v>
      </c>
      <c r="AK16" s="232">
        <f>IFERROR(AI16-AJ16,"-")</f>
        <v>81.916417910447763</v>
      </c>
      <c r="AL16" s="232">
        <f>AE16*4</f>
        <v>218.47826086956522</v>
      </c>
      <c r="AM16" s="35">
        <f>IFERROR(AV$11+AI16,"-")</f>
        <v>43821.916417910448</v>
      </c>
      <c r="AN16" s="35">
        <f>AV$11+AJ16</f>
        <v>43740</v>
      </c>
      <c r="AO16" s="233">
        <f>AH16-AQ16</f>
        <v>149.14130434782609</v>
      </c>
      <c r="AP16" s="35">
        <f>MAX(AM16,AN16)</f>
        <v>43821.916417910448</v>
      </c>
      <c r="AQ16" s="234">
        <f>(AJ16*AD16)</f>
        <v>163.85869565217391</v>
      </c>
      <c r="AR16" s="229">
        <f>IFERROR((AU16)/AD16,"-")</f>
        <v>38.083582089552237</v>
      </c>
      <c r="AS16" s="35">
        <f>IFERROR(AP16+AR16,"-")</f>
        <v>43860</v>
      </c>
      <c r="AT16" s="235">
        <v>8</v>
      </c>
      <c r="AU16" s="231">
        <f>IF(AL16-AO16&lt;1,"0",AL16-AO16)</f>
        <v>69.336956521739125</v>
      </c>
      <c r="AV16" s="229">
        <f>AU16*H16</f>
        <v>2577.2546739130435</v>
      </c>
      <c r="AW16" s="236"/>
    </row>
    <row r="17" spans="1:49" s="206" customFormat="1" ht="15.75" customHeight="1" x14ac:dyDescent="0.25">
      <c r="A17" s="237" t="s">
        <v>296</v>
      </c>
      <c r="B17" s="226"/>
      <c r="C17" s="226"/>
      <c r="D17" s="224">
        <v>57</v>
      </c>
      <c r="E17" s="227"/>
      <c r="AC17" s="238"/>
      <c r="AF17" s="238"/>
      <c r="AG17" s="238"/>
      <c r="AH17" s="238"/>
      <c r="AQ17" s="239"/>
    </row>
    <row r="18" spans="1:49" s="206" customFormat="1" ht="15.75" customHeight="1" x14ac:dyDescent="0.2">
      <c r="A18" s="226">
        <v>45</v>
      </c>
      <c r="B18" s="226">
        <v>491141</v>
      </c>
      <c r="C18" s="226">
        <v>104169</v>
      </c>
      <c r="D18" s="226">
        <v>58</v>
      </c>
      <c r="E18" s="227" t="s">
        <v>297</v>
      </c>
      <c r="F18" s="227" t="s">
        <v>298</v>
      </c>
      <c r="G18" s="228">
        <f>H18*G$12</f>
        <v>7.4969999999999999</v>
      </c>
      <c r="H18" s="228">
        <v>2.04</v>
      </c>
      <c r="I18" s="34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30">
        <f>SUM(J18:U18)</f>
        <v>0</v>
      </c>
      <c r="W18" s="229">
        <v>52</v>
      </c>
      <c r="X18" s="229">
        <v>61</v>
      </c>
      <c r="Y18" s="229">
        <v>47</v>
      </c>
      <c r="Z18" s="229">
        <v>48</v>
      </c>
      <c r="AA18" s="229">
        <v>61</v>
      </c>
      <c r="AB18" s="229">
        <v>38</v>
      </c>
      <c r="AC18" s="231">
        <f>SUM(W18:AB18)</f>
        <v>307</v>
      </c>
      <c r="AD18" s="230">
        <f>SUM(W18:AB18)/AX$12</f>
        <v>1.6684782608695652</v>
      </c>
      <c r="AE18" s="229">
        <f>AD18*30</f>
        <v>50.054347826086953</v>
      </c>
      <c r="AF18" s="231">
        <v>394</v>
      </c>
      <c r="AG18" s="231">
        <v>75</v>
      </c>
      <c r="AH18" s="231">
        <f t="shared" si="1"/>
        <v>469</v>
      </c>
      <c r="AI18" s="229">
        <f>IFERROR(AH18/AD18,"-")</f>
        <v>281.09446254071662</v>
      </c>
      <c r="AJ18" s="229">
        <v>90</v>
      </c>
      <c r="AK18" s="232">
        <f>IFERROR(AI18-AJ18,"-")</f>
        <v>191.09446254071662</v>
      </c>
      <c r="AL18" s="232">
        <f t="shared" ref="AL18:AL19" si="2">AE18*4</f>
        <v>200.21739130434781</v>
      </c>
      <c r="AM18" s="35">
        <f>IFERROR(AV$11+AI18,"-")</f>
        <v>43931.094462540714</v>
      </c>
      <c r="AN18" s="35">
        <f>AV$11+AJ18</f>
        <v>43740</v>
      </c>
      <c r="AO18" s="233">
        <f>AH18-AQ18</f>
        <v>318.83695652173913</v>
      </c>
      <c r="AP18" s="35">
        <f>MAX(AM18,AN18)</f>
        <v>43931.094462540714</v>
      </c>
      <c r="AQ18" s="234">
        <f t="shared" ref="AQ18:AQ19" si="3">(AJ18*AD18)</f>
        <v>150.16304347826087</v>
      </c>
      <c r="AR18" s="229">
        <f>IFERROR((AU18)/AD18,"-")</f>
        <v>0</v>
      </c>
      <c r="AS18" s="35">
        <f>IFERROR(AP18+AR18,"-")</f>
        <v>43931.094462540714</v>
      </c>
      <c r="AT18" s="235">
        <v>50</v>
      </c>
      <c r="AU18" s="231" t="str">
        <f t="shared" ref="AU18:AU19" si="4">IF(AL18-AO18&lt;1,"0",AL18-AO18)</f>
        <v>0</v>
      </c>
      <c r="AV18" s="229">
        <f>AU18*H18</f>
        <v>0</v>
      </c>
      <c r="AW18" s="236"/>
    </row>
    <row r="19" spans="1:49" s="206" customFormat="1" ht="15.75" customHeight="1" x14ac:dyDescent="0.2">
      <c r="A19" s="226">
        <v>46</v>
      </c>
      <c r="B19" s="226">
        <v>491142</v>
      </c>
      <c r="C19" s="226">
        <v>104170</v>
      </c>
      <c r="D19" s="224">
        <v>59</v>
      </c>
      <c r="E19" s="227" t="s">
        <v>299</v>
      </c>
      <c r="F19" s="227" t="s">
        <v>300</v>
      </c>
      <c r="G19" s="228">
        <f>H19*G$12</f>
        <v>7.4969999999999999</v>
      </c>
      <c r="H19" s="228">
        <v>2.04</v>
      </c>
      <c r="I19" s="34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30">
        <f>SUM(J19:U19)</f>
        <v>0</v>
      </c>
      <c r="W19" s="229">
        <v>67</v>
      </c>
      <c r="X19" s="229">
        <v>84</v>
      </c>
      <c r="Y19" s="229">
        <v>62</v>
      </c>
      <c r="Z19" s="229">
        <v>49</v>
      </c>
      <c r="AA19" s="229">
        <v>33</v>
      </c>
      <c r="AB19" s="229">
        <v>26</v>
      </c>
      <c r="AC19" s="231">
        <f>SUM(W19:AB19)</f>
        <v>321</v>
      </c>
      <c r="AD19" s="230">
        <f>SUM(W19:AB19)/AX$12</f>
        <v>1.7445652173913044</v>
      </c>
      <c r="AE19" s="229">
        <f>AD19*30</f>
        <v>52.336956521739133</v>
      </c>
      <c r="AF19" s="231">
        <v>216</v>
      </c>
      <c r="AG19" s="231">
        <v>64</v>
      </c>
      <c r="AH19" s="231">
        <f t="shared" si="1"/>
        <v>280</v>
      </c>
      <c r="AI19" s="229">
        <f>IFERROR(AH19/AD19,"-")</f>
        <v>160.49844236760123</v>
      </c>
      <c r="AJ19" s="229">
        <v>90</v>
      </c>
      <c r="AK19" s="232">
        <f>IFERROR(AI19-AJ19,"-")</f>
        <v>70.498442367601228</v>
      </c>
      <c r="AL19" s="232">
        <f t="shared" si="2"/>
        <v>209.34782608695653</v>
      </c>
      <c r="AM19" s="35">
        <f>IFERROR(AV$11+AI19,"-")</f>
        <v>43810.4984423676</v>
      </c>
      <c r="AN19" s="35">
        <f>AV$11+AJ19</f>
        <v>43740</v>
      </c>
      <c r="AO19" s="233">
        <f>AH19-AQ19</f>
        <v>122.9891304347826</v>
      </c>
      <c r="AP19" s="35">
        <f>MAX(AM19,AN19)</f>
        <v>43810.4984423676</v>
      </c>
      <c r="AQ19" s="234">
        <f t="shared" si="3"/>
        <v>157.0108695652174</v>
      </c>
      <c r="AR19" s="229">
        <f>IFERROR((AU19)/AD19,"-")</f>
        <v>49.501557632398764</v>
      </c>
      <c r="AS19" s="35">
        <f>IFERROR(AP19+AR19,"-")</f>
        <v>43860</v>
      </c>
      <c r="AT19" s="235">
        <v>50</v>
      </c>
      <c r="AU19" s="231">
        <f t="shared" si="4"/>
        <v>86.358695652173935</v>
      </c>
      <c r="AV19" s="229">
        <f>AU19*H19</f>
        <v>176.17173913043484</v>
      </c>
      <c r="AW19" s="236"/>
    </row>
    <row r="22" spans="1:49" x14ac:dyDescent="0.2">
      <c r="AK22" s="29" t="s">
        <v>301</v>
      </c>
      <c r="AL22" s="29">
        <v>490</v>
      </c>
    </row>
    <row r="23" spans="1:49" x14ac:dyDescent="0.2">
      <c r="AK23" s="29">
        <v>4</v>
      </c>
    </row>
  </sheetData>
  <protectedRanges>
    <protectedRange sqref="AU17" name="QTY"/>
  </protectedRanges>
  <autoFilter ref="A13:AY13">
    <sortState ref="A14:AT67">
      <sortCondition ref="D13"/>
    </sortState>
  </autoFilter>
  <conditionalFormatting sqref="B1:C8 B10:C1048576">
    <cfRule type="duplicateValues" dxfId="3203" priority="1"/>
    <cfRule type="duplicateValues" dxfId="3202" priority="2"/>
  </conditionalFormatting>
  <hyperlinks>
    <hyperlink ref="AV6" r:id="rId1"/>
    <hyperlink ref="AV7" r:id="rId2"/>
  </hyperlinks>
  <printOptions horizontalCentered="1"/>
  <pageMargins left="0" right="0" top="0" bottom="0.19685039370078741" header="0.31496062992125984" footer="0.31496062992125984"/>
  <pageSetup paperSize="8" scale="80" orientation="landscape" r:id="rId3"/>
  <headerFooter>
    <oddFooter>&amp;F</oddFooter>
  </headerFooter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X219"/>
  <sheetViews>
    <sheetView topLeftCell="D1" workbookViewId="0">
      <pane ySplit="12" topLeftCell="A151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5.140625" style="1" customWidth="1"/>
    <col min="3" max="3" width="6.5703125" style="1" hidden="1" customWidth="1"/>
    <col min="4" max="4" width="7.140625" style="1" customWidth="1"/>
    <col min="5" max="5" width="31.5703125" style="1" bestFit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0" style="1" bestFit="1" customWidth="1"/>
    <col min="33" max="33" width="10.5703125" style="1" bestFit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50" x14ac:dyDescent="0.2">
      <c r="AO1" s="38" t="s">
        <v>236</v>
      </c>
    </row>
    <row r="2" spans="1:50" x14ac:dyDescent="0.2">
      <c r="AO2" s="38" t="s">
        <v>237</v>
      </c>
    </row>
    <row r="3" spans="1:50" x14ac:dyDescent="0.2">
      <c r="AO3" s="38" t="s">
        <v>238</v>
      </c>
    </row>
    <row r="4" spans="1:50" x14ac:dyDescent="0.2">
      <c r="AO4" s="38"/>
    </row>
    <row r="5" spans="1:50" x14ac:dyDescent="0.2">
      <c r="AO5" s="38"/>
    </row>
    <row r="6" spans="1:50" x14ac:dyDescent="0.2">
      <c r="AO6" s="39"/>
    </row>
    <row r="7" spans="1:50" x14ac:dyDescent="0.2">
      <c r="AO7" s="39"/>
    </row>
    <row r="8" spans="1:50" x14ac:dyDescent="0.2">
      <c r="AO8" s="39"/>
    </row>
    <row r="9" spans="1:50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33</v>
      </c>
      <c r="AQ9" s="33">
        <v>43466</v>
      </c>
      <c r="AR9" s="34"/>
      <c r="AU9" s="33">
        <v>43616</v>
      </c>
      <c r="AV9" s="34"/>
      <c r="AW9" s="33"/>
      <c r="AX9" s="34"/>
    </row>
    <row r="10" spans="1:50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U10" s="28">
        <f>AO10-AU9</f>
        <v>-27</v>
      </c>
      <c r="AV10" s="29" t="s">
        <v>10</v>
      </c>
      <c r="AW10" s="28"/>
      <c r="AX10" s="29" t="s">
        <v>10</v>
      </c>
    </row>
    <row r="11" spans="1:50" s="2" customFormat="1" ht="15.75" customHeight="1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50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50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 t="shared" ref="AF13:AF76" si="0">AC13/AQ$10</f>
        <v>0</v>
      </c>
      <c r="AG13" s="37">
        <f t="shared" ref="AG13:AG76" si="1">AF13*30</f>
        <v>0</v>
      </c>
      <c r="AH13" s="63">
        <f t="shared" ref="AH13:AH76" si="2">AE13/AQ$10*30</f>
        <v>0</v>
      </c>
      <c r="AI13" s="26">
        <v>0</v>
      </c>
      <c r="AJ13" s="37">
        <f t="shared" ref="AJ13:AJ19" si="3">AI13*G13</f>
        <v>0</v>
      </c>
      <c r="AK13" s="37" t="str">
        <f t="shared" ref="AK13:AK76" si="4">IFERROR(AI13/AF13, "-")</f>
        <v>-</v>
      </c>
      <c r="AL13" s="47">
        <v>2</v>
      </c>
      <c r="AM13" s="37" t="str">
        <f t="shared" ref="AM13:AM76" si="5">IFERROR(AK13/7,"-")</f>
        <v>-</v>
      </c>
      <c r="AN13" s="52" t="str">
        <f t="shared" ref="AN13:AN19" si="6">IFERROR(AK13/30,"-")</f>
        <v>-</v>
      </c>
      <c r="AO13" s="35" t="str">
        <f>IFERROR(AO$10+AK13,"-")</f>
        <v>-</v>
      </c>
    </row>
    <row r="14" spans="1:50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7">J14+M14+P14+S14+V14+Y14</f>
        <v>0</v>
      </c>
      <c r="AD14" s="16">
        <f t="shared" ref="AD14:AD70" si="8">AC14*F14</f>
        <v>0</v>
      </c>
      <c r="AE14" s="37">
        <f t="shared" ref="AE14:AE70" si="9">AC14*G14</f>
        <v>0</v>
      </c>
      <c r="AF14" s="42">
        <f t="shared" si="0"/>
        <v>0</v>
      </c>
      <c r="AG14" s="37">
        <f t="shared" si="1"/>
        <v>0</v>
      </c>
      <c r="AH14" s="63">
        <f t="shared" si="2"/>
        <v>0</v>
      </c>
      <c r="AI14" s="26">
        <v>0</v>
      </c>
      <c r="AJ14" s="37">
        <f t="shared" si="3"/>
        <v>0</v>
      </c>
      <c r="AK14" s="37" t="str">
        <f t="shared" si="4"/>
        <v>-</v>
      </c>
      <c r="AL14" s="47">
        <v>3</v>
      </c>
      <c r="AM14" s="37" t="str">
        <f t="shared" si="5"/>
        <v>-</v>
      </c>
      <c r="AN14" s="52" t="str">
        <f t="shared" si="6"/>
        <v>-</v>
      </c>
      <c r="AO14" s="35" t="str">
        <f t="shared" ref="AO14:AO77" si="10">IFERROR(AO$10+AK14,"-")</f>
        <v>-</v>
      </c>
    </row>
    <row r="15" spans="1:50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5</v>
      </c>
      <c r="K15" s="16">
        <f t="shared" ref="K15:K75" si="11">J15*$F15</f>
        <v>26.300000000000008</v>
      </c>
      <c r="L15" s="16">
        <f t="shared" ref="L15:L19" si="12">J15*$G15</f>
        <v>122.5</v>
      </c>
      <c r="M15" s="26">
        <v>0</v>
      </c>
      <c r="N15" s="16">
        <f t="shared" ref="N15:N19" si="13">M15*$F15</f>
        <v>0</v>
      </c>
      <c r="O15" s="16">
        <f t="shared" ref="O15:O19" si="14">M15*$G15</f>
        <v>0</v>
      </c>
      <c r="P15" s="26">
        <v>2</v>
      </c>
      <c r="Q15" s="16">
        <f t="shared" ref="Q15:Q19" si="15">P15*$F15</f>
        <v>10.520000000000003</v>
      </c>
      <c r="R15" s="16">
        <f t="shared" ref="R15:R19" si="16">P15*$G15</f>
        <v>49</v>
      </c>
      <c r="S15" s="26">
        <v>1</v>
      </c>
      <c r="T15" s="16">
        <f t="shared" ref="T15:T19" si="17">S15*$F15</f>
        <v>5.2600000000000016</v>
      </c>
      <c r="U15" s="16">
        <f t="shared" ref="U15:U19" si="18">S15*$G15</f>
        <v>24.5</v>
      </c>
      <c r="V15" s="26">
        <v>0</v>
      </c>
      <c r="W15" s="16">
        <f t="shared" ref="W15:W19" si="19">V15*$F15</f>
        <v>0</v>
      </c>
      <c r="X15" s="16">
        <f>V15*$G15</f>
        <v>0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7"/>
        <v>8</v>
      </c>
      <c r="AD15" s="16">
        <f t="shared" si="8"/>
        <v>42.080000000000013</v>
      </c>
      <c r="AE15" s="37">
        <f t="shared" si="9"/>
        <v>196</v>
      </c>
      <c r="AF15" s="42">
        <f t="shared" si="0"/>
        <v>6.5040650406504072E-2</v>
      </c>
      <c r="AG15" s="37">
        <f t="shared" si="1"/>
        <v>1.9512195121951221</v>
      </c>
      <c r="AH15" s="63">
        <f t="shared" si="2"/>
        <v>47.804878048780488</v>
      </c>
      <c r="AI15" s="26">
        <v>3</v>
      </c>
      <c r="AJ15" s="37">
        <f t="shared" si="3"/>
        <v>73.5</v>
      </c>
      <c r="AK15" s="37">
        <f t="shared" si="4"/>
        <v>46.124999999999993</v>
      </c>
      <c r="AL15" s="47">
        <v>4</v>
      </c>
      <c r="AM15" s="37">
        <f t="shared" si="5"/>
        <v>6.5892857142857135</v>
      </c>
      <c r="AN15" s="52">
        <f t="shared" si="6"/>
        <v>1.5374999999999999</v>
      </c>
      <c r="AO15" s="35">
        <f t="shared" si="10"/>
        <v>43635.125</v>
      </c>
      <c r="AP15" s="36"/>
      <c r="AQ15" s="36"/>
    </row>
    <row r="16" spans="1:50" s="43" customFormat="1" ht="15" x14ac:dyDescent="0.25">
      <c r="A16" s="13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I16" s="102"/>
      <c r="J16" s="103">
        <v>6</v>
      </c>
      <c r="K16" s="104">
        <f t="shared" si="11"/>
        <v>32.339999999999947</v>
      </c>
      <c r="L16" s="104">
        <f t="shared" si="12"/>
        <v>147</v>
      </c>
      <c r="M16" s="103">
        <v>4</v>
      </c>
      <c r="N16" s="104">
        <f t="shared" si="13"/>
        <v>21.559999999999967</v>
      </c>
      <c r="O16" s="104">
        <f t="shared" si="14"/>
        <v>98</v>
      </c>
      <c r="P16" s="103">
        <v>5</v>
      </c>
      <c r="Q16" s="104">
        <f t="shared" si="15"/>
        <v>26.94999999999996</v>
      </c>
      <c r="R16" s="104">
        <f t="shared" si="16"/>
        <v>122.5</v>
      </c>
      <c r="S16" s="103">
        <v>5</v>
      </c>
      <c r="T16" s="104">
        <f t="shared" si="17"/>
        <v>26.94999999999996</v>
      </c>
      <c r="U16" s="104">
        <f t="shared" si="18"/>
        <v>122.5</v>
      </c>
      <c r="V16" s="103">
        <v>0</v>
      </c>
      <c r="W16" s="104">
        <f t="shared" si="19"/>
        <v>0</v>
      </c>
      <c r="X16" s="104">
        <f t="shared" ref="X16:X19" si="21">V16*$G16</f>
        <v>0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7"/>
        <v>20</v>
      </c>
      <c r="AD16" s="104">
        <f t="shared" si="8"/>
        <v>107.79999999999984</v>
      </c>
      <c r="AE16" s="104">
        <f t="shared" si="9"/>
        <v>490</v>
      </c>
      <c r="AF16" s="42">
        <f t="shared" si="0"/>
        <v>0.16260162601626016</v>
      </c>
      <c r="AG16" s="37">
        <f t="shared" si="1"/>
        <v>4.8780487804878048</v>
      </c>
      <c r="AH16" s="63">
        <f t="shared" si="2"/>
        <v>119.51219512195122</v>
      </c>
      <c r="AI16" s="103">
        <v>7</v>
      </c>
      <c r="AJ16" s="107">
        <f t="shared" si="3"/>
        <v>171.5</v>
      </c>
      <c r="AK16" s="37">
        <f t="shared" si="4"/>
        <v>43.050000000000004</v>
      </c>
      <c r="AL16" s="47">
        <v>5</v>
      </c>
      <c r="AM16" s="37">
        <f t="shared" si="5"/>
        <v>6.15</v>
      </c>
      <c r="AN16" s="109">
        <f t="shared" si="6"/>
        <v>1.4350000000000001</v>
      </c>
      <c r="AO16" s="35">
        <f t="shared" si="10"/>
        <v>43632.05</v>
      </c>
      <c r="AP16" s="36"/>
      <c r="AQ16" s="36"/>
    </row>
    <row r="17" spans="1:43" ht="15" x14ac:dyDescent="0.25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I17" s="113"/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si="21"/>
        <v>0</v>
      </c>
      <c r="Y17" s="103"/>
      <c r="Z17" s="104">
        <f t="shared" si="20"/>
        <v>0</v>
      </c>
      <c r="AA17" s="104">
        <f t="shared" si="22"/>
        <v>0</v>
      </c>
      <c r="AB17" s="113"/>
      <c r="AC17" s="114">
        <f t="shared" si="7"/>
        <v>0</v>
      </c>
      <c r="AD17" s="104">
        <f t="shared" si="8"/>
        <v>0</v>
      </c>
      <c r="AE17" s="106">
        <f t="shared" si="9"/>
        <v>0</v>
      </c>
      <c r="AF17" s="42">
        <f t="shared" si="0"/>
        <v>0</v>
      </c>
      <c r="AG17" s="37">
        <f t="shared" si="1"/>
        <v>0</v>
      </c>
      <c r="AH17" s="63">
        <f t="shared" si="2"/>
        <v>0</v>
      </c>
      <c r="AI17" s="103">
        <v>0</v>
      </c>
      <c r="AJ17" s="106">
        <f t="shared" si="3"/>
        <v>0</v>
      </c>
      <c r="AK17" s="37" t="str">
        <f t="shared" si="4"/>
        <v>-</v>
      </c>
      <c r="AL17" s="47">
        <v>6</v>
      </c>
      <c r="AM17" s="37" t="str">
        <f t="shared" si="5"/>
        <v>-</v>
      </c>
      <c r="AN17" s="114" t="str">
        <f t="shared" si="6"/>
        <v>-</v>
      </c>
      <c r="AO17" s="35" t="str">
        <f t="shared" si="10"/>
        <v>-</v>
      </c>
      <c r="AP17" s="36"/>
      <c r="AQ17" s="36"/>
    </row>
    <row r="18" spans="1:43" ht="15" x14ac:dyDescent="0.25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I18" s="113"/>
      <c r="J18" s="103">
        <v>0</v>
      </c>
      <c r="K18" s="104">
        <f t="shared" si="11"/>
        <v>0</v>
      </c>
      <c r="L18" s="104">
        <f t="shared" si="12"/>
        <v>0</v>
      </c>
      <c r="M18" s="103">
        <v>0</v>
      </c>
      <c r="N18" s="104">
        <f t="shared" si="13"/>
        <v>0</v>
      </c>
      <c r="O18" s="104">
        <f t="shared" si="14"/>
        <v>0</v>
      </c>
      <c r="P18" s="103">
        <v>0</v>
      </c>
      <c r="Q18" s="104">
        <f t="shared" si="15"/>
        <v>0</v>
      </c>
      <c r="R18" s="104">
        <f t="shared" si="16"/>
        <v>0</v>
      </c>
      <c r="S18" s="103">
        <v>0</v>
      </c>
      <c r="T18" s="104">
        <f t="shared" si="17"/>
        <v>0</v>
      </c>
      <c r="U18" s="104">
        <f t="shared" si="18"/>
        <v>0</v>
      </c>
      <c r="V18" s="103">
        <v>0</v>
      </c>
      <c r="W18" s="104">
        <f t="shared" si="19"/>
        <v>0</v>
      </c>
      <c r="X18" s="104">
        <f t="shared" si="21"/>
        <v>0</v>
      </c>
      <c r="Y18" s="103"/>
      <c r="Z18" s="104">
        <f t="shared" si="20"/>
        <v>0</v>
      </c>
      <c r="AA18" s="104">
        <f t="shared" si="22"/>
        <v>0</v>
      </c>
      <c r="AB18" s="113"/>
      <c r="AC18" s="114">
        <f t="shared" si="7"/>
        <v>0</v>
      </c>
      <c r="AD18" s="104">
        <f t="shared" si="8"/>
        <v>0</v>
      </c>
      <c r="AE18" s="106">
        <f t="shared" si="9"/>
        <v>0</v>
      </c>
      <c r="AF18" s="42">
        <f t="shared" si="0"/>
        <v>0</v>
      </c>
      <c r="AG18" s="37">
        <f t="shared" si="1"/>
        <v>0</v>
      </c>
      <c r="AH18" s="63">
        <f t="shared" si="2"/>
        <v>0</v>
      </c>
      <c r="AI18" s="103">
        <v>0</v>
      </c>
      <c r="AJ18" s="106">
        <f t="shared" si="3"/>
        <v>0</v>
      </c>
      <c r="AK18" s="37" t="str">
        <f t="shared" si="4"/>
        <v>-</v>
      </c>
      <c r="AL18" s="47">
        <v>7</v>
      </c>
      <c r="AM18" s="37" t="str">
        <f t="shared" si="5"/>
        <v>-</v>
      </c>
      <c r="AN18" s="114" t="str">
        <f t="shared" si="6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I19" s="113"/>
      <c r="J19" s="103">
        <v>0</v>
      </c>
      <c r="K19" s="104">
        <f t="shared" si="11"/>
        <v>0</v>
      </c>
      <c r="L19" s="104">
        <f t="shared" si="12"/>
        <v>0</v>
      </c>
      <c r="M19" s="103">
        <v>0</v>
      </c>
      <c r="N19" s="104">
        <f t="shared" si="13"/>
        <v>0</v>
      </c>
      <c r="O19" s="104">
        <f t="shared" si="14"/>
        <v>0</v>
      </c>
      <c r="P19" s="103">
        <v>0</v>
      </c>
      <c r="Q19" s="104">
        <f t="shared" si="15"/>
        <v>0</v>
      </c>
      <c r="R19" s="104">
        <f t="shared" si="16"/>
        <v>0</v>
      </c>
      <c r="S19" s="103">
        <v>0</v>
      </c>
      <c r="T19" s="104">
        <f t="shared" si="17"/>
        <v>0</v>
      </c>
      <c r="U19" s="104">
        <f t="shared" si="18"/>
        <v>0</v>
      </c>
      <c r="V19" s="103">
        <v>0</v>
      </c>
      <c r="W19" s="104">
        <f t="shared" si="19"/>
        <v>0</v>
      </c>
      <c r="X19" s="104">
        <f t="shared" si="21"/>
        <v>0</v>
      </c>
      <c r="Y19" s="103"/>
      <c r="Z19" s="104">
        <f t="shared" si="20"/>
        <v>0</v>
      </c>
      <c r="AA19" s="104">
        <f t="shared" si="22"/>
        <v>0</v>
      </c>
      <c r="AB19" s="113"/>
      <c r="AC19" s="114">
        <f t="shared" si="7"/>
        <v>0</v>
      </c>
      <c r="AD19" s="104">
        <f t="shared" si="8"/>
        <v>0</v>
      </c>
      <c r="AE19" s="106">
        <f t="shared" si="9"/>
        <v>0</v>
      </c>
      <c r="AF19" s="42">
        <f t="shared" si="0"/>
        <v>0</v>
      </c>
      <c r="AG19" s="37">
        <f t="shared" si="1"/>
        <v>0</v>
      </c>
      <c r="AH19" s="63">
        <f t="shared" si="2"/>
        <v>0</v>
      </c>
      <c r="AI19" s="103">
        <v>0</v>
      </c>
      <c r="AJ19" s="106">
        <f t="shared" si="3"/>
        <v>0</v>
      </c>
      <c r="AK19" s="37" t="str">
        <f t="shared" si="4"/>
        <v>-</v>
      </c>
      <c r="AL19" s="47">
        <v>8</v>
      </c>
      <c r="AM19" s="37" t="str">
        <f t="shared" si="5"/>
        <v>-</v>
      </c>
      <c r="AN19" s="114" t="str">
        <f t="shared" si="6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I20" s="113"/>
      <c r="J20" s="103">
        <v>0</v>
      </c>
      <c r="K20" s="104">
        <f t="shared" si="11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ref="Z20:Z37" si="32">Y20*$F20</f>
        <v>0</v>
      </c>
      <c r="AA20" s="104">
        <f t="shared" ref="AA20:AA37" si="33">Y20*$G20</f>
        <v>0</v>
      </c>
      <c r="AB20" s="113"/>
      <c r="AC20" s="114">
        <f t="shared" si="7"/>
        <v>0</v>
      </c>
      <c r="AD20" s="104">
        <f t="shared" si="8"/>
        <v>0</v>
      </c>
      <c r="AE20" s="106">
        <f t="shared" si="9"/>
        <v>0</v>
      </c>
      <c r="AF20" s="42">
        <f t="shared" si="0"/>
        <v>0</v>
      </c>
      <c r="AG20" s="37">
        <f t="shared" si="1"/>
        <v>0</v>
      </c>
      <c r="AH20" s="63">
        <f t="shared" si="2"/>
        <v>0</v>
      </c>
      <c r="AI20" s="103">
        <v>0</v>
      </c>
      <c r="AJ20" s="106">
        <f t="shared" ref="AJ20:AJ37" si="34">AI20*G20</f>
        <v>0</v>
      </c>
      <c r="AK20" s="37" t="str">
        <f t="shared" si="4"/>
        <v>-</v>
      </c>
      <c r="AL20" s="47">
        <v>9</v>
      </c>
      <c r="AM20" s="37" t="str">
        <f t="shared" si="5"/>
        <v>-</v>
      </c>
      <c r="AN20" s="114" t="str">
        <f t="shared" ref="AN20:AN37" si="35">IFERROR(AK20/30,"-")</f>
        <v>-</v>
      </c>
      <c r="AO20" s="35" t="str">
        <f t="shared" si="10"/>
        <v>-</v>
      </c>
    </row>
    <row r="21" spans="1:43" ht="15" x14ac:dyDescent="0.25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I21" s="113"/>
      <c r="J21" s="103">
        <v>0</v>
      </c>
      <c r="K21" s="104">
        <f t="shared" si="11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2"/>
        <v>0</v>
      </c>
      <c r="AA21" s="104">
        <f t="shared" si="33"/>
        <v>0</v>
      </c>
      <c r="AB21" s="113"/>
      <c r="AC21" s="114">
        <f t="shared" si="7"/>
        <v>0</v>
      </c>
      <c r="AD21" s="104">
        <f t="shared" si="8"/>
        <v>0</v>
      </c>
      <c r="AE21" s="106">
        <f t="shared" si="9"/>
        <v>0</v>
      </c>
      <c r="AF21" s="42">
        <f t="shared" si="0"/>
        <v>0</v>
      </c>
      <c r="AG21" s="37">
        <f t="shared" si="1"/>
        <v>0</v>
      </c>
      <c r="AH21" s="63">
        <f t="shared" si="2"/>
        <v>0</v>
      </c>
      <c r="AI21" s="103">
        <v>0</v>
      </c>
      <c r="AJ21" s="106">
        <f t="shared" si="34"/>
        <v>0</v>
      </c>
      <c r="AK21" s="37" t="str">
        <f t="shared" si="4"/>
        <v>-</v>
      </c>
      <c r="AL21" s="47">
        <v>10</v>
      </c>
      <c r="AM21" s="37" t="str">
        <f t="shared" si="5"/>
        <v>-</v>
      </c>
      <c r="AN21" s="114" t="str">
        <f t="shared" si="35"/>
        <v>-</v>
      </c>
      <c r="AO21" s="35" t="str">
        <f t="shared" si="10"/>
        <v>-</v>
      </c>
    </row>
    <row r="22" spans="1:43" ht="15" x14ac:dyDescent="0.25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I22" s="113"/>
      <c r="J22" s="103">
        <v>0</v>
      </c>
      <c r="K22" s="104">
        <f t="shared" si="11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2"/>
        <v>0</v>
      </c>
      <c r="AA22" s="104">
        <f t="shared" si="33"/>
        <v>0</v>
      </c>
      <c r="AB22" s="113"/>
      <c r="AC22" s="114">
        <f t="shared" si="7"/>
        <v>0</v>
      </c>
      <c r="AD22" s="104">
        <f t="shared" si="8"/>
        <v>0</v>
      </c>
      <c r="AE22" s="106">
        <f t="shared" si="9"/>
        <v>0</v>
      </c>
      <c r="AF22" s="42">
        <f t="shared" si="0"/>
        <v>0</v>
      </c>
      <c r="AG22" s="37">
        <f t="shared" si="1"/>
        <v>0</v>
      </c>
      <c r="AH22" s="63">
        <f t="shared" si="2"/>
        <v>0</v>
      </c>
      <c r="AI22" s="103">
        <v>0</v>
      </c>
      <c r="AJ22" s="106">
        <f t="shared" si="34"/>
        <v>0</v>
      </c>
      <c r="AK22" s="37" t="str">
        <f t="shared" si="4"/>
        <v>-</v>
      </c>
      <c r="AL22" s="47">
        <v>11</v>
      </c>
      <c r="AM22" s="37" t="str">
        <f t="shared" si="5"/>
        <v>-</v>
      </c>
      <c r="AN22" s="114" t="str">
        <f t="shared" si="35"/>
        <v>-</v>
      </c>
      <c r="AO22" s="35" t="str">
        <f t="shared" si="10"/>
        <v>-</v>
      </c>
    </row>
    <row r="23" spans="1:43" ht="15" x14ac:dyDescent="0.25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I23" s="113"/>
      <c r="J23" s="103">
        <v>0</v>
      </c>
      <c r="K23" s="104">
        <f t="shared" si="11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2"/>
        <v>0</v>
      </c>
      <c r="AA23" s="104">
        <f t="shared" si="33"/>
        <v>0</v>
      </c>
      <c r="AB23" s="113"/>
      <c r="AC23" s="114">
        <f t="shared" si="7"/>
        <v>0</v>
      </c>
      <c r="AD23" s="104">
        <f t="shared" si="8"/>
        <v>0</v>
      </c>
      <c r="AE23" s="106">
        <f t="shared" si="9"/>
        <v>0</v>
      </c>
      <c r="AF23" s="42">
        <f t="shared" si="0"/>
        <v>0</v>
      </c>
      <c r="AG23" s="37">
        <f t="shared" si="1"/>
        <v>0</v>
      </c>
      <c r="AH23" s="63">
        <f t="shared" si="2"/>
        <v>0</v>
      </c>
      <c r="AI23" s="103">
        <v>0</v>
      </c>
      <c r="AJ23" s="106">
        <f t="shared" si="34"/>
        <v>0</v>
      </c>
      <c r="AK23" s="37" t="str">
        <f t="shared" si="4"/>
        <v>-</v>
      </c>
      <c r="AL23" s="47">
        <v>12</v>
      </c>
      <c r="AM23" s="37" t="str">
        <f t="shared" si="5"/>
        <v>-</v>
      </c>
      <c r="AN23" s="114" t="str">
        <f t="shared" si="35"/>
        <v>-</v>
      </c>
      <c r="AO23" s="35" t="str">
        <f t="shared" si="10"/>
        <v>-</v>
      </c>
    </row>
    <row r="24" spans="1:43" ht="15" x14ac:dyDescent="0.25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I24" s="113"/>
      <c r="J24" s="103">
        <v>0</v>
      </c>
      <c r="K24" s="104">
        <f t="shared" si="11"/>
        <v>0</v>
      </c>
      <c r="L24" s="104">
        <f t="shared" si="23"/>
        <v>0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2"/>
        <v>0</v>
      </c>
      <c r="AA24" s="104">
        <f t="shared" si="33"/>
        <v>0</v>
      </c>
      <c r="AB24" s="113"/>
      <c r="AC24" s="114">
        <f t="shared" si="7"/>
        <v>0</v>
      </c>
      <c r="AD24" s="104">
        <f t="shared" si="8"/>
        <v>0</v>
      </c>
      <c r="AE24" s="106">
        <f t="shared" si="9"/>
        <v>0</v>
      </c>
      <c r="AF24" s="42">
        <f t="shared" si="0"/>
        <v>0</v>
      </c>
      <c r="AG24" s="37">
        <f t="shared" si="1"/>
        <v>0</v>
      </c>
      <c r="AH24" s="63">
        <f t="shared" si="2"/>
        <v>0</v>
      </c>
      <c r="AI24" s="103">
        <v>0</v>
      </c>
      <c r="AJ24" s="106">
        <f t="shared" si="34"/>
        <v>0</v>
      </c>
      <c r="AK24" s="37" t="str">
        <f t="shared" si="4"/>
        <v>-</v>
      </c>
      <c r="AL24" s="47">
        <v>13</v>
      </c>
      <c r="AM24" s="37" t="str">
        <f t="shared" si="5"/>
        <v>-</v>
      </c>
      <c r="AN24" s="114" t="str">
        <f t="shared" si="35"/>
        <v>-</v>
      </c>
      <c r="AO24" s="35" t="str">
        <f t="shared" si="10"/>
        <v>-</v>
      </c>
    </row>
    <row r="25" spans="1:43" ht="15" x14ac:dyDescent="0.25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I25" s="113"/>
      <c r="J25" s="103">
        <v>0</v>
      </c>
      <c r="K25" s="104">
        <f t="shared" si="11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2"/>
        <v>0</v>
      </c>
      <c r="AA25" s="104">
        <f t="shared" si="33"/>
        <v>0</v>
      </c>
      <c r="AB25" s="113"/>
      <c r="AC25" s="114">
        <f t="shared" si="7"/>
        <v>0</v>
      </c>
      <c r="AD25" s="104">
        <f t="shared" si="8"/>
        <v>0</v>
      </c>
      <c r="AE25" s="106">
        <f t="shared" si="9"/>
        <v>0</v>
      </c>
      <c r="AF25" s="42">
        <f t="shared" si="0"/>
        <v>0</v>
      </c>
      <c r="AG25" s="37">
        <f t="shared" si="1"/>
        <v>0</v>
      </c>
      <c r="AH25" s="63">
        <f t="shared" si="2"/>
        <v>0</v>
      </c>
      <c r="AI25" s="103">
        <v>0</v>
      </c>
      <c r="AJ25" s="106">
        <f t="shared" si="34"/>
        <v>0</v>
      </c>
      <c r="AK25" s="37" t="str">
        <f t="shared" si="4"/>
        <v>-</v>
      </c>
      <c r="AL25" s="47">
        <v>14</v>
      </c>
      <c r="AM25" s="37" t="str">
        <f t="shared" si="5"/>
        <v>-</v>
      </c>
      <c r="AN25" s="114" t="str">
        <f t="shared" si="35"/>
        <v>-</v>
      </c>
      <c r="AO25" s="35" t="str">
        <f t="shared" si="10"/>
        <v>-</v>
      </c>
    </row>
    <row r="26" spans="1:43" ht="15" x14ac:dyDescent="0.25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I26" s="113"/>
      <c r="J26" s="103">
        <v>0</v>
      </c>
      <c r="K26" s="104">
        <f t="shared" si="11"/>
        <v>0</v>
      </c>
      <c r="L26" s="104">
        <f t="shared" si="23"/>
        <v>0</v>
      </c>
      <c r="M26" s="103">
        <v>0</v>
      </c>
      <c r="N26" s="104">
        <f t="shared" si="24"/>
        <v>0</v>
      </c>
      <c r="O26" s="104">
        <f t="shared" si="25"/>
        <v>0</v>
      </c>
      <c r="P26" s="103">
        <v>1</v>
      </c>
      <c r="Q26" s="104">
        <f t="shared" si="26"/>
        <v>57.060000000000038</v>
      </c>
      <c r="R26" s="104">
        <f t="shared" si="27"/>
        <v>104.5</v>
      </c>
      <c r="S26" s="103">
        <v>0</v>
      </c>
      <c r="T26" s="104">
        <f t="shared" si="28"/>
        <v>0</v>
      </c>
      <c r="U26" s="104">
        <f t="shared" si="29"/>
        <v>0</v>
      </c>
      <c r="V26" s="103">
        <v>0</v>
      </c>
      <c r="W26" s="104">
        <f t="shared" si="30"/>
        <v>0</v>
      </c>
      <c r="X26" s="104">
        <f t="shared" si="31"/>
        <v>0</v>
      </c>
      <c r="Y26" s="103"/>
      <c r="Z26" s="104">
        <f t="shared" si="32"/>
        <v>0</v>
      </c>
      <c r="AA26" s="104">
        <f t="shared" si="33"/>
        <v>0</v>
      </c>
      <c r="AB26" s="113"/>
      <c r="AC26" s="114">
        <f t="shared" si="7"/>
        <v>1</v>
      </c>
      <c r="AD26" s="104">
        <f t="shared" si="8"/>
        <v>57.060000000000038</v>
      </c>
      <c r="AE26" s="106">
        <f t="shared" si="9"/>
        <v>104.5</v>
      </c>
      <c r="AF26" s="42">
        <f t="shared" si="0"/>
        <v>8.130081300813009E-3</v>
      </c>
      <c r="AG26" s="37">
        <f t="shared" si="1"/>
        <v>0.24390243902439027</v>
      </c>
      <c r="AH26" s="63">
        <f t="shared" si="2"/>
        <v>25.487804878048781</v>
      </c>
      <c r="AI26" s="103">
        <v>1</v>
      </c>
      <c r="AJ26" s="106">
        <f t="shared" si="34"/>
        <v>104.5</v>
      </c>
      <c r="AK26" s="37">
        <f t="shared" si="4"/>
        <v>122.99999999999999</v>
      </c>
      <c r="AL26" s="47">
        <v>15</v>
      </c>
      <c r="AM26" s="37">
        <f t="shared" si="5"/>
        <v>17.571428571428569</v>
      </c>
      <c r="AN26" s="114">
        <f t="shared" si="35"/>
        <v>4.0999999999999996</v>
      </c>
      <c r="AO26" s="35">
        <f t="shared" si="10"/>
        <v>43712</v>
      </c>
    </row>
    <row r="27" spans="1:43" ht="15" x14ac:dyDescent="0.25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I27" s="113"/>
      <c r="J27" s="103">
        <v>0</v>
      </c>
      <c r="K27" s="104">
        <f t="shared" si="11"/>
        <v>0</v>
      </c>
      <c r="L27" s="104">
        <f t="shared" si="23"/>
        <v>0</v>
      </c>
      <c r="M27" s="103">
        <v>0</v>
      </c>
      <c r="N27" s="104">
        <f t="shared" si="24"/>
        <v>0</v>
      </c>
      <c r="O27" s="104">
        <f t="shared" si="25"/>
        <v>0</v>
      </c>
      <c r="P27" s="103">
        <v>0</v>
      </c>
      <c r="Q27" s="104">
        <f t="shared" si="26"/>
        <v>0</v>
      </c>
      <c r="R27" s="104">
        <f t="shared" si="27"/>
        <v>0</v>
      </c>
      <c r="S27" s="103">
        <v>0</v>
      </c>
      <c r="T27" s="104">
        <f t="shared" si="28"/>
        <v>0</v>
      </c>
      <c r="U27" s="104">
        <f t="shared" si="29"/>
        <v>0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2"/>
        <v>0</v>
      </c>
      <c r="AA27" s="104">
        <f t="shared" si="33"/>
        <v>0</v>
      </c>
      <c r="AB27" s="113"/>
      <c r="AC27" s="114">
        <f t="shared" si="7"/>
        <v>0</v>
      </c>
      <c r="AD27" s="104">
        <f t="shared" si="8"/>
        <v>0</v>
      </c>
      <c r="AE27" s="106">
        <f t="shared" si="9"/>
        <v>0</v>
      </c>
      <c r="AF27" s="42">
        <f t="shared" si="0"/>
        <v>0</v>
      </c>
      <c r="AG27" s="37">
        <f t="shared" si="1"/>
        <v>0</v>
      </c>
      <c r="AH27" s="63">
        <f t="shared" si="2"/>
        <v>0</v>
      </c>
      <c r="AI27" s="103">
        <v>0</v>
      </c>
      <c r="AJ27" s="106">
        <f t="shared" si="34"/>
        <v>0</v>
      </c>
      <c r="AK27" s="37" t="str">
        <f t="shared" si="4"/>
        <v>-</v>
      </c>
      <c r="AL27" s="47">
        <v>16</v>
      </c>
      <c r="AM27" s="37" t="str">
        <f t="shared" si="5"/>
        <v>-</v>
      </c>
      <c r="AN27" s="114" t="str">
        <f t="shared" si="35"/>
        <v>-</v>
      </c>
      <c r="AO27" s="35" t="str">
        <f t="shared" si="10"/>
        <v>-</v>
      </c>
    </row>
    <row r="28" spans="1:43" ht="15" x14ac:dyDescent="0.25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I28" s="113"/>
      <c r="J28" s="103">
        <v>0</v>
      </c>
      <c r="K28" s="104">
        <f t="shared" si="11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2"/>
        <v>0</v>
      </c>
      <c r="AA28" s="104">
        <f t="shared" si="33"/>
        <v>0</v>
      </c>
      <c r="AB28" s="113"/>
      <c r="AC28" s="114">
        <f t="shared" si="7"/>
        <v>0</v>
      </c>
      <c r="AD28" s="104">
        <f t="shared" si="8"/>
        <v>0</v>
      </c>
      <c r="AE28" s="106">
        <f t="shared" si="9"/>
        <v>0</v>
      </c>
      <c r="AF28" s="42">
        <f t="shared" si="0"/>
        <v>0</v>
      </c>
      <c r="AG28" s="37">
        <f t="shared" si="1"/>
        <v>0</v>
      </c>
      <c r="AH28" s="63">
        <f t="shared" si="2"/>
        <v>0</v>
      </c>
      <c r="AI28" s="103">
        <v>0</v>
      </c>
      <c r="AJ28" s="106">
        <f t="shared" si="34"/>
        <v>0</v>
      </c>
      <c r="AK28" s="37" t="str">
        <f t="shared" si="4"/>
        <v>-</v>
      </c>
      <c r="AL28" s="47">
        <v>17</v>
      </c>
      <c r="AM28" s="37" t="str">
        <f t="shared" si="5"/>
        <v>-</v>
      </c>
      <c r="AN28" s="114" t="str">
        <f t="shared" si="35"/>
        <v>-</v>
      </c>
      <c r="AO28" s="35" t="str">
        <f t="shared" si="10"/>
        <v>-</v>
      </c>
    </row>
    <row r="29" spans="1:43" ht="15" x14ac:dyDescent="0.25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I29" s="113"/>
      <c r="J29" s="103">
        <v>0</v>
      </c>
      <c r="K29" s="104">
        <f t="shared" si="11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2"/>
        <v>0</v>
      </c>
      <c r="AA29" s="104">
        <f t="shared" si="33"/>
        <v>0</v>
      </c>
      <c r="AB29" s="113"/>
      <c r="AC29" s="114">
        <f t="shared" si="7"/>
        <v>0</v>
      </c>
      <c r="AD29" s="104">
        <f t="shared" si="8"/>
        <v>0</v>
      </c>
      <c r="AE29" s="106">
        <f t="shared" si="9"/>
        <v>0</v>
      </c>
      <c r="AF29" s="42">
        <f t="shared" si="0"/>
        <v>0</v>
      </c>
      <c r="AG29" s="37">
        <f t="shared" si="1"/>
        <v>0</v>
      </c>
      <c r="AH29" s="63">
        <f t="shared" si="2"/>
        <v>0</v>
      </c>
      <c r="AI29" s="103">
        <v>0</v>
      </c>
      <c r="AJ29" s="106">
        <f t="shared" si="34"/>
        <v>0</v>
      </c>
      <c r="AK29" s="37" t="str">
        <f t="shared" si="4"/>
        <v>-</v>
      </c>
      <c r="AL29" s="47">
        <v>18</v>
      </c>
      <c r="AM29" s="37" t="str">
        <f t="shared" si="5"/>
        <v>-</v>
      </c>
      <c r="AN29" s="114" t="str">
        <f t="shared" si="35"/>
        <v>-</v>
      </c>
      <c r="AO29" s="35" t="str">
        <f t="shared" si="10"/>
        <v>-</v>
      </c>
    </row>
    <row r="30" spans="1:43" ht="15" x14ac:dyDescent="0.25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I30" s="113"/>
      <c r="J30" s="103">
        <v>0</v>
      </c>
      <c r="K30" s="104">
        <f t="shared" si="11"/>
        <v>0</v>
      </c>
      <c r="L30" s="104">
        <f t="shared" si="23"/>
        <v>0</v>
      </c>
      <c r="M30" s="103">
        <v>0</v>
      </c>
      <c r="N30" s="104">
        <f t="shared" si="24"/>
        <v>0</v>
      </c>
      <c r="O30" s="104">
        <f t="shared" si="25"/>
        <v>0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2"/>
        <v>0</v>
      </c>
      <c r="AA30" s="104">
        <f t="shared" si="33"/>
        <v>0</v>
      </c>
      <c r="AB30" s="113"/>
      <c r="AC30" s="114">
        <f t="shared" si="7"/>
        <v>0</v>
      </c>
      <c r="AD30" s="104">
        <f t="shared" si="8"/>
        <v>0</v>
      </c>
      <c r="AE30" s="106">
        <f t="shared" si="9"/>
        <v>0</v>
      </c>
      <c r="AF30" s="42">
        <f t="shared" si="0"/>
        <v>0</v>
      </c>
      <c r="AG30" s="37">
        <f t="shared" si="1"/>
        <v>0</v>
      </c>
      <c r="AH30" s="63">
        <f t="shared" si="2"/>
        <v>0</v>
      </c>
      <c r="AI30" s="103">
        <v>0</v>
      </c>
      <c r="AJ30" s="106">
        <f t="shared" si="34"/>
        <v>0</v>
      </c>
      <c r="AK30" s="37" t="str">
        <f t="shared" si="4"/>
        <v>-</v>
      </c>
      <c r="AL30" s="47">
        <v>19</v>
      </c>
      <c r="AM30" s="37" t="str">
        <f t="shared" si="5"/>
        <v>-</v>
      </c>
      <c r="AN30" s="114" t="str">
        <f t="shared" si="35"/>
        <v>-</v>
      </c>
      <c r="AO30" s="35" t="str">
        <f t="shared" si="10"/>
        <v>-</v>
      </c>
    </row>
    <row r="31" spans="1:43" ht="15" x14ac:dyDescent="0.25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I31" s="113"/>
      <c r="J31" s="103">
        <v>0</v>
      </c>
      <c r="K31" s="104">
        <f t="shared" si="11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2"/>
        <v>0</v>
      </c>
      <c r="AA31" s="104">
        <f t="shared" si="33"/>
        <v>0</v>
      </c>
      <c r="AB31" s="113"/>
      <c r="AC31" s="114">
        <f t="shared" si="7"/>
        <v>0</v>
      </c>
      <c r="AD31" s="104">
        <f t="shared" si="8"/>
        <v>0</v>
      </c>
      <c r="AE31" s="106">
        <f t="shared" si="9"/>
        <v>0</v>
      </c>
      <c r="AF31" s="42">
        <f t="shared" si="0"/>
        <v>0</v>
      </c>
      <c r="AG31" s="37">
        <f t="shared" si="1"/>
        <v>0</v>
      </c>
      <c r="AH31" s="63">
        <f t="shared" si="2"/>
        <v>0</v>
      </c>
      <c r="AI31" s="103">
        <v>0</v>
      </c>
      <c r="AJ31" s="106">
        <f t="shared" si="34"/>
        <v>0</v>
      </c>
      <c r="AK31" s="37" t="str">
        <f t="shared" si="4"/>
        <v>-</v>
      </c>
      <c r="AL31" s="47">
        <v>20</v>
      </c>
      <c r="AM31" s="37" t="str">
        <f t="shared" si="5"/>
        <v>-</v>
      </c>
      <c r="AN31" s="114" t="str">
        <f t="shared" si="35"/>
        <v>-</v>
      </c>
      <c r="AO31" s="35" t="str">
        <f t="shared" si="10"/>
        <v>-</v>
      </c>
    </row>
    <row r="32" spans="1:43" ht="15" x14ac:dyDescent="0.25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I32" s="113"/>
      <c r="J32" s="103">
        <v>0</v>
      </c>
      <c r="K32" s="104">
        <f t="shared" si="11"/>
        <v>0</v>
      </c>
      <c r="L32" s="104">
        <f t="shared" si="23"/>
        <v>0</v>
      </c>
      <c r="M32" s="103">
        <v>0</v>
      </c>
      <c r="N32" s="104">
        <f t="shared" si="24"/>
        <v>0</v>
      </c>
      <c r="O32" s="104">
        <f t="shared" si="25"/>
        <v>0</v>
      </c>
      <c r="P32" s="103">
        <v>0</v>
      </c>
      <c r="Q32" s="104">
        <f t="shared" si="26"/>
        <v>0</v>
      </c>
      <c r="R32" s="104">
        <f t="shared" si="27"/>
        <v>0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2"/>
        <v>0</v>
      </c>
      <c r="AA32" s="104">
        <f t="shared" si="33"/>
        <v>0</v>
      </c>
      <c r="AB32" s="113"/>
      <c r="AC32" s="114">
        <f t="shared" si="7"/>
        <v>0</v>
      </c>
      <c r="AD32" s="104">
        <f t="shared" si="8"/>
        <v>0</v>
      </c>
      <c r="AE32" s="106">
        <f t="shared" si="9"/>
        <v>0</v>
      </c>
      <c r="AF32" s="42">
        <f t="shared" si="0"/>
        <v>0</v>
      </c>
      <c r="AG32" s="37">
        <f t="shared" si="1"/>
        <v>0</v>
      </c>
      <c r="AH32" s="63">
        <f t="shared" si="2"/>
        <v>0</v>
      </c>
      <c r="AI32" s="103">
        <v>0</v>
      </c>
      <c r="AJ32" s="106">
        <f t="shared" si="34"/>
        <v>0</v>
      </c>
      <c r="AK32" s="37" t="str">
        <f t="shared" si="4"/>
        <v>-</v>
      </c>
      <c r="AL32" s="47">
        <v>21</v>
      </c>
      <c r="AM32" s="37" t="str">
        <f t="shared" si="5"/>
        <v>-</v>
      </c>
      <c r="AN32" s="114" t="str">
        <f t="shared" si="35"/>
        <v>-</v>
      </c>
      <c r="AO32" s="35" t="str">
        <f t="shared" si="10"/>
        <v>-</v>
      </c>
    </row>
    <row r="33" spans="1:47" ht="15" x14ac:dyDescent="0.25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I33" s="113"/>
      <c r="J33" s="103">
        <v>0</v>
      </c>
      <c r="K33" s="104">
        <f t="shared" si="11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0</v>
      </c>
      <c r="Q33" s="104">
        <f t="shared" si="26"/>
        <v>0</v>
      </c>
      <c r="R33" s="104">
        <f t="shared" si="27"/>
        <v>0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2"/>
        <v>0</v>
      </c>
      <c r="AA33" s="104">
        <f t="shared" si="33"/>
        <v>0</v>
      </c>
      <c r="AB33" s="113"/>
      <c r="AC33" s="114">
        <f t="shared" si="7"/>
        <v>0</v>
      </c>
      <c r="AD33" s="104">
        <f t="shared" si="8"/>
        <v>0</v>
      </c>
      <c r="AE33" s="106">
        <f t="shared" si="9"/>
        <v>0</v>
      </c>
      <c r="AF33" s="42">
        <f t="shared" si="0"/>
        <v>0</v>
      </c>
      <c r="AG33" s="37">
        <f t="shared" si="1"/>
        <v>0</v>
      </c>
      <c r="AH33" s="63">
        <f t="shared" si="2"/>
        <v>0</v>
      </c>
      <c r="AI33" s="103">
        <v>0</v>
      </c>
      <c r="AJ33" s="106">
        <f t="shared" si="34"/>
        <v>0</v>
      </c>
      <c r="AK33" s="37" t="str">
        <f t="shared" si="4"/>
        <v>-</v>
      </c>
      <c r="AL33" s="47">
        <v>22</v>
      </c>
      <c r="AM33" s="37" t="str">
        <f t="shared" si="5"/>
        <v>-</v>
      </c>
      <c r="AN33" s="114" t="str">
        <f t="shared" si="35"/>
        <v>-</v>
      </c>
      <c r="AO33" s="35" t="str">
        <f t="shared" si="10"/>
        <v>-</v>
      </c>
    </row>
    <row r="34" spans="1:47" ht="15" x14ac:dyDescent="0.25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I34" s="113"/>
      <c r="J34" s="103">
        <v>0</v>
      </c>
      <c r="K34" s="104">
        <f t="shared" si="11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2"/>
        <v>0</v>
      </c>
      <c r="AA34" s="104">
        <f t="shared" si="33"/>
        <v>0</v>
      </c>
      <c r="AB34" s="113"/>
      <c r="AC34" s="114">
        <f t="shared" si="7"/>
        <v>0</v>
      </c>
      <c r="AD34" s="104">
        <f t="shared" si="8"/>
        <v>0</v>
      </c>
      <c r="AE34" s="106">
        <f t="shared" si="9"/>
        <v>0</v>
      </c>
      <c r="AF34" s="42">
        <f t="shared" si="0"/>
        <v>0</v>
      </c>
      <c r="AG34" s="37">
        <f t="shared" si="1"/>
        <v>0</v>
      </c>
      <c r="AH34" s="63">
        <f t="shared" si="2"/>
        <v>0</v>
      </c>
      <c r="AI34" s="103">
        <v>0</v>
      </c>
      <c r="AJ34" s="106">
        <f t="shared" si="34"/>
        <v>0</v>
      </c>
      <c r="AK34" s="37" t="str">
        <f t="shared" si="4"/>
        <v>-</v>
      </c>
      <c r="AL34" s="47">
        <v>23</v>
      </c>
      <c r="AM34" s="37" t="str">
        <f t="shared" si="5"/>
        <v>-</v>
      </c>
      <c r="AN34" s="114" t="str">
        <f t="shared" si="35"/>
        <v>-</v>
      </c>
      <c r="AO34" s="35" t="str">
        <f t="shared" si="10"/>
        <v>-</v>
      </c>
    </row>
    <row r="35" spans="1:47" ht="15" x14ac:dyDescent="0.25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I35" s="113"/>
      <c r="J35" s="103">
        <v>0</v>
      </c>
      <c r="K35" s="104">
        <f t="shared" si="11"/>
        <v>0</v>
      </c>
      <c r="L35" s="104">
        <f t="shared" si="23"/>
        <v>0</v>
      </c>
      <c r="M35" s="103">
        <v>0</v>
      </c>
      <c r="N35" s="104">
        <f t="shared" si="24"/>
        <v>0</v>
      </c>
      <c r="O35" s="104">
        <f t="shared" si="25"/>
        <v>0</v>
      </c>
      <c r="P35" s="103">
        <v>0</v>
      </c>
      <c r="Q35" s="104">
        <f t="shared" si="26"/>
        <v>0</v>
      </c>
      <c r="R35" s="104">
        <f t="shared" si="27"/>
        <v>0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2"/>
        <v>0</v>
      </c>
      <c r="AA35" s="104">
        <f t="shared" si="33"/>
        <v>0</v>
      </c>
      <c r="AB35" s="113"/>
      <c r="AC35" s="114">
        <f t="shared" si="7"/>
        <v>0</v>
      </c>
      <c r="AD35" s="104">
        <f t="shared" si="8"/>
        <v>0</v>
      </c>
      <c r="AE35" s="106">
        <f t="shared" si="9"/>
        <v>0</v>
      </c>
      <c r="AF35" s="42">
        <f t="shared" si="0"/>
        <v>0</v>
      </c>
      <c r="AG35" s="37">
        <f t="shared" si="1"/>
        <v>0</v>
      </c>
      <c r="AH35" s="63">
        <f t="shared" si="2"/>
        <v>0</v>
      </c>
      <c r="AI35" s="103">
        <v>0</v>
      </c>
      <c r="AJ35" s="106">
        <f t="shared" si="34"/>
        <v>0</v>
      </c>
      <c r="AK35" s="37" t="str">
        <f t="shared" si="4"/>
        <v>-</v>
      </c>
      <c r="AL35" s="47">
        <v>24</v>
      </c>
      <c r="AM35" s="37" t="str">
        <f t="shared" si="5"/>
        <v>-</v>
      </c>
      <c r="AN35" s="114" t="str">
        <f t="shared" si="35"/>
        <v>-</v>
      </c>
      <c r="AO35" s="35" t="str">
        <f t="shared" si="10"/>
        <v>-</v>
      </c>
    </row>
    <row r="36" spans="1:47" ht="15" x14ac:dyDescent="0.25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I36" s="113"/>
      <c r="J36" s="103">
        <v>0</v>
      </c>
      <c r="K36" s="104">
        <f t="shared" si="11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0</v>
      </c>
      <c r="Q36" s="104">
        <f t="shared" si="26"/>
        <v>0</v>
      </c>
      <c r="R36" s="104">
        <f t="shared" si="27"/>
        <v>0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2"/>
        <v>0</v>
      </c>
      <c r="AA36" s="104">
        <f t="shared" si="33"/>
        <v>0</v>
      </c>
      <c r="AB36" s="113"/>
      <c r="AC36" s="114">
        <f t="shared" si="7"/>
        <v>0</v>
      </c>
      <c r="AD36" s="104">
        <f t="shared" si="8"/>
        <v>0</v>
      </c>
      <c r="AE36" s="106">
        <f t="shared" si="9"/>
        <v>0</v>
      </c>
      <c r="AF36" s="42">
        <f t="shared" si="0"/>
        <v>0</v>
      </c>
      <c r="AG36" s="37">
        <f t="shared" si="1"/>
        <v>0</v>
      </c>
      <c r="AH36" s="63">
        <f t="shared" si="2"/>
        <v>0</v>
      </c>
      <c r="AI36" s="103">
        <v>0</v>
      </c>
      <c r="AJ36" s="106">
        <f t="shared" si="34"/>
        <v>0</v>
      </c>
      <c r="AK36" s="37" t="str">
        <f t="shared" si="4"/>
        <v>-</v>
      </c>
      <c r="AL36" s="47">
        <v>25</v>
      </c>
      <c r="AM36" s="37" t="str">
        <f t="shared" si="5"/>
        <v>-</v>
      </c>
      <c r="AN36" s="114" t="str">
        <f t="shared" si="35"/>
        <v>-</v>
      </c>
      <c r="AO36" s="35" t="str">
        <f t="shared" si="10"/>
        <v>-</v>
      </c>
    </row>
    <row r="37" spans="1:47" ht="15" x14ac:dyDescent="0.25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I37" s="113"/>
      <c r="J37" s="103">
        <v>0</v>
      </c>
      <c r="K37" s="104">
        <f t="shared" si="11"/>
        <v>0</v>
      </c>
      <c r="L37" s="104">
        <f t="shared" si="23"/>
        <v>0</v>
      </c>
      <c r="M37" s="103">
        <v>0</v>
      </c>
      <c r="N37" s="104">
        <f t="shared" si="24"/>
        <v>0</v>
      </c>
      <c r="O37" s="104">
        <f t="shared" si="25"/>
        <v>0</v>
      </c>
      <c r="P37" s="103">
        <v>0</v>
      </c>
      <c r="Q37" s="104">
        <f t="shared" si="26"/>
        <v>0</v>
      </c>
      <c r="R37" s="104">
        <f t="shared" si="27"/>
        <v>0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2"/>
        <v>0</v>
      </c>
      <c r="AA37" s="104">
        <f t="shared" si="33"/>
        <v>0</v>
      </c>
      <c r="AB37" s="113"/>
      <c r="AC37" s="114">
        <f t="shared" si="7"/>
        <v>0</v>
      </c>
      <c r="AD37" s="104">
        <f t="shared" si="8"/>
        <v>0</v>
      </c>
      <c r="AE37" s="106">
        <f t="shared" si="9"/>
        <v>0</v>
      </c>
      <c r="AF37" s="42">
        <f t="shared" si="0"/>
        <v>0</v>
      </c>
      <c r="AG37" s="37">
        <f t="shared" si="1"/>
        <v>0</v>
      </c>
      <c r="AH37" s="63">
        <f t="shared" si="2"/>
        <v>0</v>
      </c>
      <c r="AI37" s="103">
        <v>0</v>
      </c>
      <c r="AJ37" s="106">
        <f t="shared" si="34"/>
        <v>0</v>
      </c>
      <c r="AK37" s="37" t="str">
        <f t="shared" si="4"/>
        <v>-</v>
      </c>
      <c r="AL37" s="47">
        <v>26</v>
      </c>
      <c r="AM37" s="37" t="str">
        <f t="shared" si="5"/>
        <v>-</v>
      </c>
      <c r="AN37" s="114" t="str">
        <f t="shared" si="35"/>
        <v>-</v>
      </c>
      <c r="AO37" s="35" t="str">
        <f t="shared" si="10"/>
        <v>-</v>
      </c>
    </row>
    <row r="38" spans="1:47" s="43" customFormat="1" ht="15" x14ac:dyDescent="0.25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0</v>
      </c>
      <c r="K38" s="104">
        <f t="shared" si="11"/>
        <v>0</v>
      </c>
      <c r="L38" s="104">
        <f t="shared" ref="L38:L53" si="36">J38*$G38</f>
        <v>0</v>
      </c>
      <c r="M38" s="103">
        <v>0</v>
      </c>
      <c r="N38" s="104">
        <f t="shared" ref="N38:N53" si="37">M38*$F38</f>
        <v>0</v>
      </c>
      <c r="O38" s="104">
        <f t="shared" ref="O38:O53" si="38">M38*$G38</f>
        <v>0</v>
      </c>
      <c r="P38" s="103">
        <v>0</v>
      </c>
      <c r="Q38" s="104">
        <f t="shared" ref="Q38:Q53" si="39">P38*$F38</f>
        <v>0</v>
      </c>
      <c r="R38" s="104">
        <f t="shared" ref="R38:R53" si="40">P38*$G38</f>
        <v>0</v>
      </c>
      <c r="S38" s="103">
        <v>0</v>
      </c>
      <c r="T38" s="104">
        <f t="shared" ref="T38:T53" si="41">S38*$F38</f>
        <v>0</v>
      </c>
      <c r="U38" s="104">
        <f t="shared" ref="U38:U53" si="42">S38*$G38</f>
        <v>0</v>
      </c>
      <c r="V38" s="103">
        <v>0</v>
      </c>
      <c r="W38" s="104">
        <f t="shared" ref="W38:W53" si="43">V38*$F38</f>
        <v>0</v>
      </c>
      <c r="X38" s="104">
        <f t="shared" ref="X38:X53" si="44">V38*$G38</f>
        <v>0</v>
      </c>
      <c r="Y38" s="103"/>
      <c r="Z38" s="104">
        <f t="shared" ref="Z38:Z53" si="45">Y38*$F38</f>
        <v>0</v>
      </c>
      <c r="AA38" s="104">
        <f t="shared" ref="AA38:AA53" si="46">Y38*$G38</f>
        <v>0</v>
      </c>
      <c r="AB38" s="117"/>
      <c r="AC38" s="114">
        <f t="shared" si="7"/>
        <v>0</v>
      </c>
      <c r="AD38" s="104">
        <f t="shared" si="8"/>
        <v>0</v>
      </c>
      <c r="AE38" s="106">
        <f t="shared" si="9"/>
        <v>0</v>
      </c>
      <c r="AF38" s="42">
        <f t="shared" si="0"/>
        <v>0</v>
      </c>
      <c r="AG38" s="37">
        <f t="shared" si="1"/>
        <v>0</v>
      </c>
      <c r="AH38" s="63">
        <f t="shared" si="2"/>
        <v>0</v>
      </c>
      <c r="AI38" s="103">
        <v>0</v>
      </c>
      <c r="AJ38" s="106">
        <f t="shared" ref="AJ38:AJ53" si="47">AI38*G38</f>
        <v>0</v>
      </c>
      <c r="AK38" s="37" t="str">
        <f t="shared" si="4"/>
        <v>-</v>
      </c>
      <c r="AL38" s="47">
        <v>27</v>
      </c>
      <c r="AM38" s="37" t="str">
        <f t="shared" si="5"/>
        <v>-</v>
      </c>
      <c r="AN38" s="114" t="str">
        <f t="shared" ref="AN38:AN53" si="48">IFERROR(AK38/30,"-")</f>
        <v>-</v>
      </c>
      <c r="AO38" s="35" t="str">
        <f t="shared" si="10"/>
        <v>-</v>
      </c>
      <c r="AP38" s="1"/>
      <c r="AQ38" s="1"/>
      <c r="AR38" s="1"/>
      <c r="AS38" s="1"/>
      <c r="AT38" s="1"/>
      <c r="AU38" s="1"/>
    </row>
    <row r="39" spans="1:47" s="43" customFormat="1" ht="15" x14ac:dyDescent="0.25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1"/>
        <v>0</v>
      </c>
      <c r="L39" s="104">
        <f t="shared" si="36"/>
        <v>0</v>
      </c>
      <c r="M39" s="103">
        <v>0</v>
      </c>
      <c r="N39" s="104">
        <f t="shared" si="37"/>
        <v>0</v>
      </c>
      <c r="O39" s="104">
        <f t="shared" si="38"/>
        <v>0</v>
      </c>
      <c r="P39" s="103">
        <v>0</v>
      </c>
      <c r="Q39" s="104">
        <f t="shared" si="39"/>
        <v>0</v>
      </c>
      <c r="R39" s="104">
        <f t="shared" si="40"/>
        <v>0</v>
      </c>
      <c r="S39" s="103">
        <v>0</v>
      </c>
      <c r="T39" s="104">
        <f t="shared" si="41"/>
        <v>0</v>
      </c>
      <c r="U39" s="104">
        <f t="shared" si="42"/>
        <v>0</v>
      </c>
      <c r="V39" s="103">
        <v>0</v>
      </c>
      <c r="W39" s="104">
        <f t="shared" si="43"/>
        <v>0</v>
      </c>
      <c r="X39" s="104">
        <f t="shared" si="44"/>
        <v>0</v>
      </c>
      <c r="Y39" s="103"/>
      <c r="Z39" s="104">
        <f t="shared" si="45"/>
        <v>0</v>
      </c>
      <c r="AA39" s="104">
        <f t="shared" si="46"/>
        <v>0</v>
      </c>
      <c r="AB39" s="117"/>
      <c r="AC39" s="114">
        <f t="shared" si="7"/>
        <v>0</v>
      </c>
      <c r="AD39" s="104">
        <f t="shared" si="8"/>
        <v>0</v>
      </c>
      <c r="AE39" s="106">
        <f t="shared" si="9"/>
        <v>0</v>
      </c>
      <c r="AF39" s="42">
        <f t="shared" si="0"/>
        <v>0</v>
      </c>
      <c r="AG39" s="37">
        <f t="shared" si="1"/>
        <v>0</v>
      </c>
      <c r="AH39" s="63">
        <f t="shared" si="2"/>
        <v>0</v>
      </c>
      <c r="AI39" s="103">
        <v>0</v>
      </c>
      <c r="AJ39" s="106">
        <f t="shared" si="47"/>
        <v>0</v>
      </c>
      <c r="AK39" s="37" t="str">
        <f t="shared" si="4"/>
        <v>-</v>
      </c>
      <c r="AL39" s="47">
        <v>28</v>
      </c>
      <c r="AM39" s="37" t="str">
        <f t="shared" si="5"/>
        <v>-</v>
      </c>
      <c r="AN39" s="114" t="str">
        <f t="shared" si="48"/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0</v>
      </c>
      <c r="K40" s="104">
        <f t="shared" si="11"/>
        <v>0</v>
      </c>
      <c r="L40" s="104">
        <f t="shared" si="36"/>
        <v>0</v>
      </c>
      <c r="M40" s="103">
        <v>0</v>
      </c>
      <c r="N40" s="104">
        <f t="shared" si="37"/>
        <v>0</v>
      </c>
      <c r="O40" s="104">
        <f t="shared" si="38"/>
        <v>0</v>
      </c>
      <c r="P40" s="103">
        <v>0</v>
      </c>
      <c r="Q40" s="104">
        <f t="shared" si="39"/>
        <v>0</v>
      </c>
      <c r="R40" s="104">
        <f t="shared" si="40"/>
        <v>0</v>
      </c>
      <c r="S40" s="103">
        <v>0</v>
      </c>
      <c r="T40" s="104">
        <f t="shared" si="41"/>
        <v>0</v>
      </c>
      <c r="U40" s="104">
        <f t="shared" si="42"/>
        <v>0</v>
      </c>
      <c r="V40" s="103">
        <v>0</v>
      </c>
      <c r="W40" s="104">
        <f t="shared" si="43"/>
        <v>0</v>
      </c>
      <c r="X40" s="104">
        <f t="shared" si="44"/>
        <v>0</v>
      </c>
      <c r="Y40" s="103"/>
      <c r="Z40" s="104">
        <f t="shared" si="45"/>
        <v>0</v>
      </c>
      <c r="AA40" s="104">
        <f t="shared" si="46"/>
        <v>0</v>
      </c>
      <c r="AB40" s="117"/>
      <c r="AC40" s="114">
        <f t="shared" si="7"/>
        <v>0</v>
      </c>
      <c r="AD40" s="104">
        <f t="shared" si="8"/>
        <v>0</v>
      </c>
      <c r="AE40" s="106">
        <f t="shared" si="9"/>
        <v>0</v>
      </c>
      <c r="AF40" s="42">
        <f t="shared" si="0"/>
        <v>0</v>
      </c>
      <c r="AG40" s="37">
        <f t="shared" si="1"/>
        <v>0</v>
      </c>
      <c r="AH40" s="63">
        <f t="shared" si="2"/>
        <v>0</v>
      </c>
      <c r="AI40" s="103">
        <v>0</v>
      </c>
      <c r="AJ40" s="106">
        <f t="shared" si="47"/>
        <v>0</v>
      </c>
      <c r="AK40" s="37" t="str">
        <f t="shared" si="4"/>
        <v>-</v>
      </c>
      <c r="AL40" s="47">
        <v>29</v>
      </c>
      <c r="AM40" s="37" t="str">
        <f t="shared" si="5"/>
        <v>-</v>
      </c>
      <c r="AN40" s="114" t="str">
        <f t="shared" si="48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0</v>
      </c>
      <c r="K41" s="104">
        <f t="shared" si="11"/>
        <v>0</v>
      </c>
      <c r="L41" s="104">
        <f t="shared" si="36"/>
        <v>0</v>
      </c>
      <c r="M41" s="103">
        <v>0</v>
      </c>
      <c r="N41" s="104">
        <f t="shared" si="37"/>
        <v>0</v>
      </c>
      <c r="O41" s="104">
        <f t="shared" si="38"/>
        <v>0</v>
      </c>
      <c r="P41" s="103">
        <v>0</v>
      </c>
      <c r="Q41" s="104">
        <f t="shared" si="39"/>
        <v>0</v>
      </c>
      <c r="R41" s="104">
        <f t="shared" si="40"/>
        <v>0</v>
      </c>
      <c r="S41" s="103">
        <v>0</v>
      </c>
      <c r="T41" s="104">
        <f t="shared" si="41"/>
        <v>0</v>
      </c>
      <c r="U41" s="104">
        <f t="shared" si="42"/>
        <v>0</v>
      </c>
      <c r="V41" s="103">
        <v>0</v>
      </c>
      <c r="W41" s="104">
        <f t="shared" si="43"/>
        <v>0</v>
      </c>
      <c r="X41" s="104">
        <f t="shared" si="44"/>
        <v>0</v>
      </c>
      <c r="Y41" s="103"/>
      <c r="Z41" s="104">
        <f t="shared" si="45"/>
        <v>0</v>
      </c>
      <c r="AA41" s="104">
        <f t="shared" si="46"/>
        <v>0</v>
      </c>
      <c r="AB41" s="117"/>
      <c r="AC41" s="114">
        <f t="shared" si="7"/>
        <v>0</v>
      </c>
      <c r="AD41" s="104">
        <f t="shared" si="8"/>
        <v>0</v>
      </c>
      <c r="AE41" s="106">
        <f t="shared" si="9"/>
        <v>0</v>
      </c>
      <c r="AF41" s="42">
        <f t="shared" si="0"/>
        <v>0</v>
      </c>
      <c r="AG41" s="37">
        <f t="shared" si="1"/>
        <v>0</v>
      </c>
      <c r="AH41" s="63">
        <f t="shared" si="2"/>
        <v>0</v>
      </c>
      <c r="AI41" s="103">
        <v>0</v>
      </c>
      <c r="AJ41" s="106">
        <f t="shared" si="47"/>
        <v>0</v>
      </c>
      <c r="AK41" s="37" t="str">
        <f t="shared" si="4"/>
        <v>-</v>
      </c>
      <c r="AL41" s="47">
        <v>30</v>
      </c>
      <c r="AM41" s="37" t="str">
        <f t="shared" si="5"/>
        <v>-</v>
      </c>
      <c r="AN41" s="114" t="str">
        <f t="shared" si="48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ht="15" x14ac:dyDescent="0.25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I42" s="113"/>
      <c r="J42" s="103">
        <v>0</v>
      </c>
      <c r="K42" s="104">
        <f t="shared" si="11"/>
        <v>0</v>
      </c>
      <c r="L42" s="104">
        <f t="shared" si="36"/>
        <v>0</v>
      </c>
      <c r="M42" s="103">
        <v>0</v>
      </c>
      <c r="N42" s="104">
        <f t="shared" si="37"/>
        <v>0</v>
      </c>
      <c r="O42" s="104">
        <f t="shared" si="38"/>
        <v>0</v>
      </c>
      <c r="P42" s="103">
        <v>0</v>
      </c>
      <c r="Q42" s="104">
        <f t="shared" si="39"/>
        <v>0</v>
      </c>
      <c r="R42" s="104">
        <f t="shared" si="40"/>
        <v>0</v>
      </c>
      <c r="S42" s="103">
        <v>0</v>
      </c>
      <c r="T42" s="104">
        <f t="shared" si="41"/>
        <v>0</v>
      </c>
      <c r="U42" s="104">
        <f t="shared" si="42"/>
        <v>0</v>
      </c>
      <c r="V42" s="103">
        <v>0</v>
      </c>
      <c r="W42" s="104">
        <f t="shared" si="43"/>
        <v>0</v>
      </c>
      <c r="X42" s="104">
        <f t="shared" si="44"/>
        <v>0</v>
      </c>
      <c r="Y42" s="103"/>
      <c r="Z42" s="104">
        <f t="shared" si="45"/>
        <v>0</v>
      </c>
      <c r="AA42" s="104">
        <f t="shared" si="46"/>
        <v>0</v>
      </c>
      <c r="AB42" s="113"/>
      <c r="AC42" s="114">
        <f t="shared" si="7"/>
        <v>0</v>
      </c>
      <c r="AD42" s="104">
        <f t="shared" si="8"/>
        <v>0</v>
      </c>
      <c r="AE42" s="106">
        <f t="shared" si="9"/>
        <v>0</v>
      </c>
      <c r="AF42" s="42">
        <f t="shared" si="0"/>
        <v>0</v>
      </c>
      <c r="AG42" s="37">
        <f t="shared" si="1"/>
        <v>0</v>
      </c>
      <c r="AH42" s="63">
        <f t="shared" si="2"/>
        <v>0</v>
      </c>
      <c r="AI42" s="103">
        <v>0</v>
      </c>
      <c r="AJ42" s="106">
        <f t="shared" si="47"/>
        <v>0</v>
      </c>
      <c r="AK42" s="37" t="str">
        <f t="shared" si="4"/>
        <v>-</v>
      </c>
      <c r="AL42" s="47">
        <v>31</v>
      </c>
      <c r="AM42" s="37" t="str">
        <f t="shared" si="5"/>
        <v>-</v>
      </c>
      <c r="AN42" s="114" t="str">
        <f t="shared" si="48"/>
        <v>-</v>
      </c>
      <c r="AO42" s="35" t="str">
        <f t="shared" si="10"/>
        <v>-</v>
      </c>
    </row>
    <row r="43" spans="1:47" s="43" customFormat="1" ht="15" x14ac:dyDescent="0.25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0</v>
      </c>
      <c r="K43" s="104">
        <f t="shared" si="11"/>
        <v>0</v>
      </c>
      <c r="L43" s="104">
        <f t="shared" si="36"/>
        <v>0</v>
      </c>
      <c r="M43" s="103">
        <v>0</v>
      </c>
      <c r="N43" s="104">
        <f t="shared" si="37"/>
        <v>0</v>
      </c>
      <c r="O43" s="104">
        <f t="shared" si="38"/>
        <v>0</v>
      </c>
      <c r="P43" s="103">
        <v>0</v>
      </c>
      <c r="Q43" s="104">
        <f t="shared" si="39"/>
        <v>0</v>
      </c>
      <c r="R43" s="104">
        <f t="shared" si="40"/>
        <v>0</v>
      </c>
      <c r="S43" s="103">
        <v>0</v>
      </c>
      <c r="T43" s="104">
        <f t="shared" si="41"/>
        <v>0</v>
      </c>
      <c r="U43" s="104">
        <f t="shared" si="42"/>
        <v>0</v>
      </c>
      <c r="V43" s="103">
        <v>0</v>
      </c>
      <c r="W43" s="104">
        <f t="shared" si="43"/>
        <v>0</v>
      </c>
      <c r="X43" s="104">
        <f t="shared" si="44"/>
        <v>0</v>
      </c>
      <c r="Y43" s="103"/>
      <c r="Z43" s="104">
        <f t="shared" si="45"/>
        <v>0</v>
      </c>
      <c r="AA43" s="104">
        <f t="shared" si="46"/>
        <v>0</v>
      </c>
      <c r="AB43" s="117"/>
      <c r="AC43" s="114">
        <f t="shared" si="7"/>
        <v>0</v>
      </c>
      <c r="AD43" s="104">
        <f t="shared" si="8"/>
        <v>0</v>
      </c>
      <c r="AE43" s="106">
        <f t="shared" si="9"/>
        <v>0</v>
      </c>
      <c r="AF43" s="42">
        <f t="shared" si="0"/>
        <v>0</v>
      </c>
      <c r="AG43" s="37">
        <f t="shared" si="1"/>
        <v>0</v>
      </c>
      <c r="AH43" s="63">
        <f t="shared" si="2"/>
        <v>0</v>
      </c>
      <c r="AI43" s="103">
        <v>0</v>
      </c>
      <c r="AJ43" s="106">
        <f t="shared" si="47"/>
        <v>0</v>
      </c>
      <c r="AK43" s="37" t="str">
        <f t="shared" si="4"/>
        <v>-</v>
      </c>
      <c r="AL43" s="47">
        <v>32</v>
      </c>
      <c r="AM43" s="37" t="str">
        <f t="shared" si="5"/>
        <v>-</v>
      </c>
      <c r="AN43" s="114" t="str">
        <f t="shared" si="48"/>
        <v>-</v>
      </c>
      <c r="AO43" s="35" t="str">
        <f t="shared" si="10"/>
        <v>-</v>
      </c>
      <c r="AP43" s="1"/>
      <c r="AQ43" s="1"/>
      <c r="AR43" s="1"/>
      <c r="AS43" s="1"/>
      <c r="AT43" s="1"/>
      <c r="AU43" s="1"/>
    </row>
    <row r="44" spans="1:47" s="43" customFormat="1" ht="15" x14ac:dyDescent="0.25">
      <c r="A44" s="13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I44" s="102"/>
      <c r="J44" s="103">
        <v>0</v>
      </c>
      <c r="K44" s="104">
        <f t="shared" si="11"/>
        <v>0</v>
      </c>
      <c r="L44" s="104">
        <f t="shared" si="36"/>
        <v>0</v>
      </c>
      <c r="M44" s="103">
        <v>0</v>
      </c>
      <c r="N44" s="104">
        <f t="shared" si="37"/>
        <v>0</v>
      </c>
      <c r="O44" s="104">
        <f t="shared" si="38"/>
        <v>0</v>
      </c>
      <c r="P44" s="103">
        <v>0</v>
      </c>
      <c r="Q44" s="104">
        <f t="shared" si="39"/>
        <v>0</v>
      </c>
      <c r="R44" s="104">
        <f t="shared" si="40"/>
        <v>0</v>
      </c>
      <c r="S44" s="103">
        <v>0</v>
      </c>
      <c r="T44" s="104">
        <f t="shared" si="41"/>
        <v>0</v>
      </c>
      <c r="U44" s="104">
        <f t="shared" si="42"/>
        <v>0</v>
      </c>
      <c r="V44" s="103">
        <v>0</v>
      </c>
      <c r="W44" s="104">
        <f t="shared" si="43"/>
        <v>0</v>
      </c>
      <c r="X44" s="104">
        <f t="shared" si="44"/>
        <v>0</v>
      </c>
      <c r="Y44" s="103"/>
      <c r="Z44" s="104">
        <f t="shared" si="45"/>
        <v>0</v>
      </c>
      <c r="AA44" s="104">
        <f t="shared" si="46"/>
        <v>0</v>
      </c>
      <c r="AB44" s="103"/>
      <c r="AC44" s="103">
        <f t="shared" si="7"/>
        <v>0</v>
      </c>
      <c r="AD44" s="104">
        <f t="shared" si="8"/>
        <v>0</v>
      </c>
      <c r="AE44" s="104">
        <f t="shared" si="9"/>
        <v>0</v>
      </c>
      <c r="AF44" s="42">
        <f t="shared" si="0"/>
        <v>0</v>
      </c>
      <c r="AG44" s="37">
        <f t="shared" si="1"/>
        <v>0</v>
      </c>
      <c r="AH44" s="63">
        <f t="shared" si="2"/>
        <v>0</v>
      </c>
      <c r="AI44" s="103">
        <v>0</v>
      </c>
      <c r="AJ44" s="107">
        <f t="shared" si="47"/>
        <v>0</v>
      </c>
      <c r="AK44" s="37" t="str">
        <f t="shared" si="4"/>
        <v>-</v>
      </c>
      <c r="AL44" s="47">
        <v>33</v>
      </c>
      <c r="AM44" s="37" t="str">
        <f t="shared" si="5"/>
        <v>-</v>
      </c>
      <c r="AN44" s="109" t="str">
        <f t="shared" si="48"/>
        <v>-</v>
      </c>
      <c r="AO44" s="35" t="str">
        <f t="shared" si="10"/>
        <v>-</v>
      </c>
      <c r="AP44" s="36"/>
      <c r="AQ44" s="36"/>
    </row>
    <row r="45" spans="1:47" s="43" customFormat="1" ht="15" x14ac:dyDescent="0.25">
      <c r="A45" s="13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I45" s="102"/>
      <c r="J45" s="103">
        <v>0</v>
      </c>
      <c r="K45" s="104">
        <f t="shared" si="11"/>
        <v>0</v>
      </c>
      <c r="L45" s="104">
        <f t="shared" si="36"/>
        <v>0</v>
      </c>
      <c r="M45" s="103">
        <v>0</v>
      </c>
      <c r="N45" s="104">
        <f t="shared" si="37"/>
        <v>0</v>
      </c>
      <c r="O45" s="104">
        <f t="shared" si="38"/>
        <v>0</v>
      </c>
      <c r="P45" s="103">
        <v>0</v>
      </c>
      <c r="Q45" s="104">
        <f t="shared" si="39"/>
        <v>0</v>
      </c>
      <c r="R45" s="104">
        <f t="shared" si="40"/>
        <v>0</v>
      </c>
      <c r="S45" s="103">
        <v>0</v>
      </c>
      <c r="T45" s="104">
        <f t="shared" si="41"/>
        <v>0</v>
      </c>
      <c r="U45" s="104">
        <f t="shared" si="42"/>
        <v>0</v>
      </c>
      <c r="V45" s="103">
        <v>0</v>
      </c>
      <c r="W45" s="104">
        <f t="shared" si="43"/>
        <v>0</v>
      </c>
      <c r="X45" s="104">
        <f t="shared" si="44"/>
        <v>0</v>
      </c>
      <c r="Y45" s="103"/>
      <c r="Z45" s="104">
        <f t="shared" si="45"/>
        <v>0</v>
      </c>
      <c r="AA45" s="104">
        <f t="shared" si="46"/>
        <v>0</v>
      </c>
      <c r="AB45" s="103"/>
      <c r="AC45" s="103">
        <f t="shared" si="7"/>
        <v>0</v>
      </c>
      <c r="AD45" s="104">
        <f t="shared" si="8"/>
        <v>0</v>
      </c>
      <c r="AE45" s="104">
        <f t="shared" si="9"/>
        <v>0</v>
      </c>
      <c r="AF45" s="42">
        <f t="shared" si="0"/>
        <v>0</v>
      </c>
      <c r="AG45" s="37">
        <f t="shared" si="1"/>
        <v>0</v>
      </c>
      <c r="AH45" s="63">
        <f t="shared" si="2"/>
        <v>0</v>
      </c>
      <c r="AI45" s="103">
        <v>0</v>
      </c>
      <c r="AJ45" s="107">
        <f t="shared" si="47"/>
        <v>0</v>
      </c>
      <c r="AK45" s="37" t="str">
        <f t="shared" si="4"/>
        <v>-</v>
      </c>
      <c r="AL45" s="47">
        <v>34</v>
      </c>
      <c r="AM45" s="37" t="str">
        <f t="shared" si="5"/>
        <v>-</v>
      </c>
      <c r="AN45" s="109" t="str">
        <f t="shared" si="48"/>
        <v>-</v>
      </c>
      <c r="AO45" s="35" t="str">
        <f t="shared" si="10"/>
        <v>-</v>
      </c>
      <c r="AP45" s="36"/>
      <c r="AQ45" s="36"/>
    </row>
    <row r="46" spans="1:47" s="43" customFormat="1" ht="15" x14ac:dyDescent="0.25">
      <c r="A46" s="13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I46" s="102"/>
      <c r="J46" s="103">
        <v>0</v>
      </c>
      <c r="K46" s="104">
        <f t="shared" si="11"/>
        <v>0</v>
      </c>
      <c r="L46" s="104">
        <f t="shared" si="36"/>
        <v>0</v>
      </c>
      <c r="M46" s="103">
        <v>0</v>
      </c>
      <c r="N46" s="104">
        <f t="shared" si="37"/>
        <v>0</v>
      </c>
      <c r="O46" s="104">
        <f t="shared" si="38"/>
        <v>0</v>
      </c>
      <c r="P46" s="103">
        <v>0</v>
      </c>
      <c r="Q46" s="104">
        <f t="shared" si="39"/>
        <v>0</v>
      </c>
      <c r="R46" s="104">
        <f t="shared" si="40"/>
        <v>0</v>
      </c>
      <c r="S46" s="103">
        <v>0</v>
      </c>
      <c r="T46" s="104">
        <f t="shared" si="41"/>
        <v>0</v>
      </c>
      <c r="U46" s="104">
        <f t="shared" si="42"/>
        <v>0</v>
      </c>
      <c r="V46" s="103">
        <v>0</v>
      </c>
      <c r="W46" s="104">
        <f t="shared" si="43"/>
        <v>0</v>
      </c>
      <c r="X46" s="104">
        <f t="shared" si="44"/>
        <v>0</v>
      </c>
      <c r="Y46" s="103"/>
      <c r="Z46" s="104">
        <f t="shared" si="45"/>
        <v>0</v>
      </c>
      <c r="AA46" s="104">
        <f t="shared" si="46"/>
        <v>0</v>
      </c>
      <c r="AB46" s="103"/>
      <c r="AC46" s="103">
        <f t="shared" si="7"/>
        <v>0</v>
      </c>
      <c r="AD46" s="104">
        <f t="shared" si="8"/>
        <v>0</v>
      </c>
      <c r="AE46" s="104">
        <f t="shared" si="9"/>
        <v>0</v>
      </c>
      <c r="AF46" s="42">
        <f t="shared" si="0"/>
        <v>0</v>
      </c>
      <c r="AG46" s="37">
        <f t="shared" si="1"/>
        <v>0</v>
      </c>
      <c r="AH46" s="63">
        <f t="shared" si="2"/>
        <v>0</v>
      </c>
      <c r="AI46" s="103">
        <v>0</v>
      </c>
      <c r="AJ46" s="107">
        <f t="shared" si="47"/>
        <v>0</v>
      </c>
      <c r="AK46" s="37" t="str">
        <f t="shared" si="4"/>
        <v>-</v>
      </c>
      <c r="AL46" s="47">
        <v>35</v>
      </c>
      <c r="AM46" s="37" t="str">
        <f t="shared" si="5"/>
        <v>-</v>
      </c>
      <c r="AN46" s="109" t="str">
        <f t="shared" si="48"/>
        <v>-</v>
      </c>
      <c r="AO46" s="35" t="str">
        <f t="shared" si="10"/>
        <v>-</v>
      </c>
      <c r="AP46" s="36"/>
      <c r="AQ46" s="36"/>
    </row>
    <row r="47" spans="1:47" s="43" customFormat="1" ht="15" x14ac:dyDescent="0.25">
      <c r="A47" s="13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I47" s="102"/>
      <c r="J47" s="103">
        <v>0</v>
      </c>
      <c r="K47" s="104">
        <f t="shared" si="11"/>
        <v>0</v>
      </c>
      <c r="L47" s="104">
        <f t="shared" si="36"/>
        <v>0</v>
      </c>
      <c r="M47" s="103">
        <v>0</v>
      </c>
      <c r="N47" s="104">
        <f t="shared" si="37"/>
        <v>0</v>
      </c>
      <c r="O47" s="104">
        <f t="shared" si="38"/>
        <v>0</v>
      </c>
      <c r="P47" s="103">
        <v>0</v>
      </c>
      <c r="Q47" s="104">
        <f t="shared" si="39"/>
        <v>0</v>
      </c>
      <c r="R47" s="104">
        <f t="shared" si="40"/>
        <v>0</v>
      </c>
      <c r="S47" s="103">
        <v>0</v>
      </c>
      <c r="T47" s="104">
        <f t="shared" si="41"/>
        <v>0</v>
      </c>
      <c r="U47" s="104">
        <f t="shared" si="42"/>
        <v>0</v>
      </c>
      <c r="V47" s="103">
        <v>0</v>
      </c>
      <c r="W47" s="104">
        <f t="shared" si="43"/>
        <v>0</v>
      </c>
      <c r="X47" s="104">
        <f t="shared" si="44"/>
        <v>0</v>
      </c>
      <c r="Y47" s="103"/>
      <c r="Z47" s="104">
        <f t="shared" si="45"/>
        <v>0</v>
      </c>
      <c r="AA47" s="104">
        <f t="shared" si="46"/>
        <v>0</v>
      </c>
      <c r="AB47" s="103"/>
      <c r="AC47" s="103">
        <f t="shared" si="7"/>
        <v>0</v>
      </c>
      <c r="AD47" s="104">
        <f t="shared" si="8"/>
        <v>0</v>
      </c>
      <c r="AE47" s="104">
        <f t="shared" si="9"/>
        <v>0</v>
      </c>
      <c r="AF47" s="42">
        <f t="shared" si="0"/>
        <v>0</v>
      </c>
      <c r="AG47" s="37">
        <f t="shared" si="1"/>
        <v>0</v>
      </c>
      <c r="AH47" s="63">
        <f t="shared" si="2"/>
        <v>0</v>
      </c>
      <c r="AI47" s="103">
        <v>0</v>
      </c>
      <c r="AJ47" s="107">
        <f t="shared" si="47"/>
        <v>0</v>
      </c>
      <c r="AK47" s="37" t="str">
        <f t="shared" si="4"/>
        <v>-</v>
      </c>
      <c r="AL47" s="47">
        <v>36</v>
      </c>
      <c r="AM47" s="37" t="str">
        <f t="shared" si="5"/>
        <v>-</v>
      </c>
      <c r="AN47" s="109" t="str">
        <f t="shared" si="48"/>
        <v>-</v>
      </c>
      <c r="AO47" s="35" t="str">
        <f t="shared" si="10"/>
        <v>-</v>
      </c>
      <c r="AP47" s="36"/>
      <c r="AQ47" s="36"/>
    </row>
    <row r="48" spans="1:47" s="43" customFormat="1" ht="15" x14ac:dyDescent="0.25">
      <c r="A48" s="13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I48" s="102"/>
      <c r="J48" s="103">
        <v>0</v>
      </c>
      <c r="K48" s="104">
        <f t="shared" si="11"/>
        <v>0</v>
      </c>
      <c r="L48" s="104">
        <f t="shared" si="36"/>
        <v>0</v>
      </c>
      <c r="M48" s="103">
        <v>0</v>
      </c>
      <c r="N48" s="104">
        <f t="shared" si="37"/>
        <v>0</v>
      </c>
      <c r="O48" s="104">
        <f t="shared" si="38"/>
        <v>0</v>
      </c>
      <c r="P48" s="103">
        <v>0</v>
      </c>
      <c r="Q48" s="104">
        <f t="shared" si="39"/>
        <v>0</v>
      </c>
      <c r="R48" s="104">
        <f t="shared" si="40"/>
        <v>0</v>
      </c>
      <c r="S48" s="103">
        <v>0</v>
      </c>
      <c r="T48" s="104">
        <f t="shared" si="41"/>
        <v>0</v>
      </c>
      <c r="U48" s="104">
        <f t="shared" si="42"/>
        <v>0</v>
      </c>
      <c r="V48" s="103">
        <v>0</v>
      </c>
      <c r="W48" s="104">
        <f t="shared" si="43"/>
        <v>0</v>
      </c>
      <c r="X48" s="104">
        <f t="shared" si="44"/>
        <v>0</v>
      </c>
      <c r="Y48" s="103"/>
      <c r="Z48" s="104">
        <f t="shared" si="45"/>
        <v>0</v>
      </c>
      <c r="AA48" s="104">
        <f t="shared" si="46"/>
        <v>0</v>
      </c>
      <c r="AB48" s="103"/>
      <c r="AC48" s="103">
        <f t="shared" si="7"/>
        <v>0</v>
      </c>
      <c r="AD48" s="104">
        <f t="shared" si="8"/>
        <v>0</v>
      </c>
      <c r="AE48" s="104">
        <f t="shared" si="9"/>
        <v>0</v>
      </c>
      <c r="AF48" s="42">
        <f t="shared" si="0"/>
        <v>0</v>
      </c>
      <c r="AG48" s="37">
        <f t="shared" si="1"/>
        <v>0</v>
      </c>
      <c r="AH48" s="63">
        <f t="shared" si="2"/>
        <v>0</v>
      </c>
      <c r="AI48" s="103">
        <v>0</v>
      </c>
      <c r="AJ48" s="107">
        <f t="shared" si="47"/>
        <v>0</v>
      </c>
      <c r="AK48" s="37" t="str">
        <f t="shared" si="4"/>
        <v>-</v>
      </c>
      <c r="AL48" s="47">
        <v>37</v>
      </c>
      <c r="AM48" s="37" t="str">
        <f t="shared" si="5"/>
        <v>-</v>
      </c>
      <c r="AN48" s="109" t="str">
        <f t="shared" si="48"/>
        <v>-</v>
      </c>
      <c r="AO48" s="35" t="str">
        <f t="shared" si="10"/>
        <v>-</v>
      </c>
      <c r="AP48" s="36"/>
      <c r="AQ48" s="36"/>
    </row>
    <row r="49" spans="1:47" s="43" customFormat="1" ht="15" x14ac:dyDescent="0.25">
      <c r="A49" s="13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I49" s="102"/>
      <c r="J49" s="103">
        <v>0</v>
      </c>
      <c r="K49" s="104">
        <f t="shared" si="11"/>
        <v>0</v>
      </c>
      <c r="L49" s="104">
        <f t="shared" si="36"/>
        <v>0</v>
      </c>
      <c r="M49" s="103">
        <v>0</v>
      </c>
      <c r="N49" s="104">
        <f t="shared" si="37"/>
        <v>0</v>
      </c>
      <c r="O49" s="104">
        <f t="shared" si="38"/>
        <v>0</v>
      </c>
      <c r="P49" s="103">
        <v>0</v>
      </c>
      <c r="Q49" s="104">
        <f t="shared" si="39"/>
        <v>0</v>
      </c>
      <c r="R49" s="104">
        <f t="shared" si="40"/>
        <v>0</v>
      </c>
      <c r="S49" s="103">
        <v>0</v>
      </c>
      <c r="T49" s="104">
        <f t="shared" si="41"/>
        <v>0</v>
      </c>
      <c r="U49" s="104">
        <f t="shared" si="42"/>
        <v>0</v>
      </c>
      <c r="V49" s="103">
        <v>0</v>
      </c>
      <c r="W49" s="104">
        <f t="shared" si="43"/>
        <v>0</v>
      </c>
      <c r="X49" s="104">
        <f t="shared" si="44"/>
        <v>0</v>
      </c>
      <c r="Y49" s="103"/>
      <c r="Z49" s="104">
        <f t="shared" si="45"/>
        <v>0</v>
      </c>
      <c r="AA49" s="104">
        <f t="shared" si="46"/>
        <v>0</v>
      </c>
      <c r="AB49" s="103"/>
      <c r="AC49" s="103">
        <f t="shared" si="7"/>
        <v>0</v>
      </c>
      <c r="AD49" s="104">
        <f t="shared" si="8"/>
        <v>0</v>
      </c>
      <c r="AE49" s="104">
        <f t="shared" si="9"/>
        <v>0</v>
      </c>
      <c r="AF49" s="42">
        <f t="shared" si="0"/>
        <v>0</v>
      </c>
      <c r="AG49" s="37">
        <f t="shared" si="1"/>
        <v>0</v>
      </c>
      <c r="AH49" s="63">
        <f t="shared" si="2"/>
        <v>0</v>
      </c>
      <c r="AI49" s="103">
        <v>0</v>
      </c>
      <c r="AJ49" s="107">
        <f t="shared" si="47"/>
        <v>0</v>
      </c>
      <c r="AK49" s="37" t="str">
        <f t="shared" si="4"/>
        <v>-</v>
      </c>
      <c r="AL49" s="47">
        <v>38</v>
      </c>
      <c r="AM49" s="37" t="str">
        <f t="shared" si="5"/>
        <v>-</v>
      </c>
      <c r="AN49" s="109" t="str">
        <f t="shared" si="48"/>
        <v>-</v>
      </c>
      <c r="AO49" s="35" t="str">
        <f t="shared" si="10"/>
        <v>-</v>
      </c>
      <c r="AP49" s="36"/>
      <c r="AQ49" s="36"/>
    </row>
    <row r="50" spans="1:47" s="43" customFormat="1" ht="15" x14ac:dyDescent="0.25">
      <c r="A50" s="13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I50" s="102"/>
      <c r="J50" s="103">
        <v>0</v>
      </c>
      <c r="K50" s="104">
        <f t="shared" si="11"/>
        <v>0</v>
      </c>
      <c r="L50" s="104">
        <f t="shared" si="36"/>
        <v>0</v>
      </c>
      <c r="M50" s="103">
        <v>0</v>
      </c>
      <c r="N50" s="104">
        <f t="shared" si="37"/>
        <v>0</v>
      </c>
      <c r="O50" s="104">
        <f t="shared" si="38"/>
        <v>0</v>
      </c>
      <c r="P50" s="103">
        <v>0</v>
      </c>
      <c r="Q50" s="104">
        <f t="shared" si="39"/>
        <v>0</v>
      </c>
      <c r="R50" s="104">
        <f t="shared" si="40"/>
        <v>0</v>
      </c>
      <c r="S50" s="103">
        <v>0</v>
      </c>
      <c r="T50" s="104">
        <f t="shared" si="41"/>
        <v>0</v>
      </c>
      <c r="U50" s="104">
        <f t="shared" si="42"/>
        <v>0</v>
      </c>
      <c r="V50" s="103">
        <v>0</v>
      </c>
      <c r="W50" s="104">
        <f t="shared" si="43"/>
        <v>0</v>
      </c>
      <c r="X50" s="104">
        <f t="shared" si="44"/>
        <v>0</v>
      </c>
      <c r="Y50" s="103"/>
      <c r="Z50" s="104">
        <f t="shared" si="45"/>
        <v>0</v>
      </c>
      <c r="AA50" s="104">
        <f t="shared" si="46"/>
        <v>0</v>
      </c>
      <c r="AB50" s="103"/>
      <c r="AC50" s="103">
        <f t="shared" si="7"/>
        <v>0</v>
      </c>
      <c r="AD50" s="104">
        <f t="shared" si="8"/>
        <v>0</v>
      </c>
      <c r="AE50" s="104">
        <f t="shared" si="9"/>
        <v>0</v>
      </c>
      <c r="AF50" s="42">
        <f t="shared" si="0"/>
        <v>0</v>
      </c>
      <c r="AG50" s="37">
        <f t="shared" si="1"/>
        <v>0</v>
      </c>
      <c r="AH50" s="63">
        <f t="shared" si="2"/>
        <v>0</v>
      </c>
      <c r="AI50" s="103">
        <v>0</v>
      </c>
      <c r="AJ50" s="107">
        <f t="shared" si="47"/>
        <v>0</v>
      </c>
      <c r="AK50" s="37" t="str">
        <f t="shared" si="4"/>
        <v>-</v>
      </c>
      <c r="AL50" s="47">
        <v>39</v>
      </c>
      <c r="AM50" s="37" t="str">
        <f t="shared" si="5"/>
        <v>-</v>
      </c>
      <c r="AN50" s="109" t="str">
        <f t="shared" si="48"/>
        <v>-</v>
      </c>
      <c r="AO50" s="35" t="str">
        <f t="shared" si="10"/>
        <v>-</v>
      </c>
      <c r="AP50" s="36"/>
      <c r="AQ50" s="36"/>
    </row>
    <row r="51" spans="1:47" s="43" customFormat="1" ht="15" x14ac:dyDescent="0.25">
      <c r="A51" s="13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I51" s="102"/>
      <c r="J51" s="103">
        <v>0</v>
      </c>
      <c r="K51" s="104">
        <f t="shared" si="11"/>
        <v>0</v>
      </c>
      <c r="L51" s="104">
        <f t="shared" si="36"/>
        <v>0</v>
      </c>
      <c r="M51" s="103">
        <v>0</v>
      </c>
      <c r="N51" s="104">
        <f t="shared" si="37"/>
        <v>0</v>
      </c>
      <c r="O51" s="104">
        <f t="shared" si="38"/>
        <v>0</v>
      </c>
      <c r="P51" s="103">
        <v>0</v>
      </c>
      <c r="Q51" s="104">
        <f t="shared" si="39"/>
        <v>0</v>
      </c>
      <c r="R51" s="104">
        <f t="shared" si="40"/>
        <v>0</v>
      </c>
      <c r="S51" s="103">
        <v>0</v>
      </c>
      <c r="T51" s="104">
        <f t="shared" si="41"/>
        <v>0</v>
      </c>
      <c r="U51" s="104">
        <f t="shared" si="42"/>
        <v>0</v>
      </c>
      <c r="V51" s="103">
        <v>0</v>
      </c>
      <c r="W51" s="104">
        <f t="shared" si="43"/>
        <v>0</v>
      </c>
      <c r="X51" s="104">
        <f t="shared" si="44"/>
        <v>0</v>
      </c>
      <c r="Y51" s="103"/>
      <c r="Z51" s="104">
        <f t="shared" si="45"/>
        <v>0</v>
      </c>
      <c r="AA51" s="104">
        <f t="shared" si="46"/>
        <v>0</v>
      </c>
      <c r="AB51" s="103"/>
      <c r="AC51" s="103">
        <f t="shared" si="7"/>
        <v>0</v>
      </c>
      <c r="AD51" s="104">
        <f t="shared" si="8"/>
        <v>0</v>
      </c>
      <c r="AE51" s="104">
        <f t="shared" si="9"/>
        <v>0</v>
      </c>
      <c r="AF51" s="42">
        <f t="shared" si="0"/>
        <v>0</v>
      </c>
      <c r="AG51" s="37">
        <f t="shared" si="1"/>
        <v>0</v>
      </c>
      <c r="AH51" s="63">
        <f t="shared" si="2"/>
        <v>0</v>
      </c>
      <c r="AI51" s="103">
        <v>0</v>
      </c>
      <c r="AJ51" s="107">
        <f t="shared" si="47"/>
        <v>0</v>
      </c>
      <c r="AK51" s="37" t="str">
        <f t="shared" si="4"/>
        <v>-</v>
      </c>
      <c r="AL51" s="47">
        <v>40</v>
      </c>
      <c r="AM51" s="37" t="str">
        <f t="shared" si="5"/>
        <v>-</v>
      </c>
      <c r="AN51" s="109" t="str">
        <f t="shared" si="48"/>
        <v>-</v>
      </c>
      <c r="AO51" s="35" t="str">
        <f t="shared" si="10"/>
        <v>-</v>
      </c>
      <c r="AP51" s="36"/>
      <c r="AQ51" s="36"/>
    </row>
    <row r="52" spans="1:47" s="43" customFormat="1" ht="15" x14ac:dyDescent="0.25">
      <c r="A52" s="13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I52" s="102"/>
      <c r="J52" s="103">
        <v>0</v>
      </c>
      <c r="K52" s="104">
        <f t="shared" si="11"/>
        <v>0</v>
      </c>
      <c r="L52" s="104">
        <f t="shared" si="36"/>
        <v>0</v>
      </c>
      <c r="M52" s="103">
        <v>0</v>
      </c>
      <c r="N52" s="104">
        <f t="shared" si="37"/>
        <v>0</v>
      </c>
      <c r="O52" s="104">
        <f t="shared" si="38"/>
        <v>0</v>
      </c>
      <c r="P52" s="103">
        <v>0</v>
      </c>
      <c r="Q52" s="104">
        <f t="shared" si="39"/>
        <v>0</v>
      </c>
      <c r="R52" s="104">
        <f t="shared" si="40"/>
        <v>0</v>
      </c>
      <c r="S52" s="103">
        <v>0</v>
      </c>
      <c r="T52" s="104">
        <f t="shared" si="41"/>
        <v>0</v>
      </c>
      <c r="U52" s="104">
        <f t="shared" si="42"/>
        <v>0</v>
      </c>
      <c r="V52" s="103">
        <v>0</v>
      </c>
      <c r="W52" s="104">
        <f t="shared" si="43"/>
        <v>0</v>
      </c>
      <c r="X52" s="104">
        <f t="shared" si="44"/>
        <v>0</v>
      </c>
      <c r="Y52" s="103"/>
      <c r="Z52" s="104">
        <f t="shared" si="45"/>
        <v>0</v>
      </c>
      <c r="AA52" s="104">
        <f t="shared" si="46"/>
        <v>0</v>
      </c>
      <c r="AB52" s="103"/>
      <c r="AC52" s="103">
        <f t="shared" si="7"/>
        <v>0</v>
      </c>
      <c r="AD52" s="104">
        <f t="shared" si="8"/>
        <v>0</v>
      </c>
      <c r="AE52" s="104">
        <f t="shared" si="9"/>
        <v>0</v>
      </c>
      <c r="AF52" s="42">
        <f t="shared" si="0"/>
        <v>0</v>
      </c>
      <c r="AG52" s="37">
        <f t="shared" si="1"/>
        <v>0</v>
      </c>
      <c r="AH52" s="63">
        <f t="shared" si="2"/>
        <v>0</v>
      </c>
      <c r="AI52" s="103">
        <v>0</v>
      </c>
      <c r="AJ52" s="107">
        <f t="shared" si="47"/>
        <v>0</v>
      </c>
      <c r="AK52" s="37" t="str">
        <f t="shared" si="4"/>
        <v>-</v>
      </c>
      <c r="AL52" s="47">
        <v>41</v>
      </c>
      <c r="AM52" s="37" t="str">
        <f t="shared" si="5"/>
        <v>-</v>
      </c>
      <c r="AN52" s="109" t="str">
        <f t="shared" si="48"/>
        <v>-</v>
      </c>
      <c r="AO52" s="35" t="str">
        <f t="shared" si="10"/>
        <v>-</v>
      </c>
      <c r="AP52" s="36"/>
      <c r="AQ52" s="36"/>
    </row>
    <row r="53" spans="1:47" ht="15" x14ac:dyDescent="0.25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I53" s="113"/>
      <c r="J53" s="103">
        <v>0</v>
      </c>
      <c r="K53" s="104">
        <f t="shared" si="11"/>
        <v>0</v>
      </c>
      <c r="L53" s="104">
        <f t="shared" si="36"/>
        <v>0</v>
      </c>
      <c r="M53" s="103">
        <v>0</v>
      </c>
      <c r="N53" s="104">
        <f t="shared" si="37"/>
        <v>0</v>
      </c>
      <c r="O53" s="104">
        <f t="shared" si="38"/>
        <v>0</v>
      </c>
      <c r="P53" s="103">
        <v>0</v>
      </c>
      <c r="Q53" s="104">
        <f t="shared" si="39"/>
        <v>0</v>
      </c>
      <c r="R53" s="104">
        <f t="shared" si="40"/>
        <v>0</v>
      </c>
      <c r="S53" s="103">
        <v>0</v>
      </c>
      <c r="T53" s="104">
        <f t="shared" si="41"/>
        <v>0</v>
      </c>
      <c r="U53" s="104">
        <f t="shared" si="42"/>
        <v>0</v>
      </c>
      <c r="V53" s="103">
        <v>0</v>
      </c>
      <c r="W53" s="104">
        <f t="shared" si="43"/>
        <v>0</v>
      </c>
      <c r="X53" s="104">
        <f t="shared" si="44"/>
        <v>0</v>
      </c>
      <c r="Y53" s="103"/>
      <c r="Z53" s="104">
        <f t="shared" si="45"/>
        <v>0</v>
      </c>
      <c r="AA53" s="104">
        <f t="shared" si="46"/>
        <v>0</v>
      </c>
      <c r="AB53" s="113"/>
      <c r="AC53" s="114">
        <f t="shared" si="7"/>
        <v>0</v>
      </c>
      <c r="AD53" s="104">
        <f t="shared" si="8"/>
        <v>0</v>
      </c>
      <c r="AE53" s="106">
        <f t="shared" si="9"/>
        <v>0</v>
      </c>
      <c r="AF53" s="42">
        <f t="shared" si="0"/>
        <v>0</v>
      </c>
      <c r="AG53" s="37">
        <f t="shared" si="1"/>
        <v>0</v>
      </c>
      <c r="AH53" s="63">
        <f t="shared" si="2"/>
        <v>0</v>
      </c>
      <c r="AI53" s="103">
        <v>0</v>
      </c>
      <c r="AJ53" s="106">
        <f t="shared" si="47"/>
        <v>0</v>
      </c>
      <c r="AK53" s="37" t="str">
        <f t="shared" si="4"/>
        <v>-</v>
      </c>
      <c r="AL53" s="47">
        <v>42</v>
      </c>
      <c r="AM53" s="37" t="str">
        <f t="shared" si="5"/>
        <v>-</v>
      </c>
      <c r="AN53" s="114" t="str">
        <f t="shared" si="48"/>
        <v>-</v>
      </c>
      <c r="AO53" s="35" t="str">
        <f t="shared" si="10"/>
        <v>-</v>
      </c>
    </row>
    <row r="54" spans="1:47" s="43" customFormat="1" ht="15" x14ac:dyDescent="0.25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13"/>
      <c r="J54" s="103">
        <v>3</v>
      </c>
      <c r="K54" s="104">
        <f t="shared" si="11"/>
        <v>74.189999999999927</v>
      </c>
      <c r="L54" s="104">
        <f t="shared" ref="L54:L88" si="49">J54*$G54</f>
        <v>133.5</v>
      </c>
      <c r="M54" s="103">
        <v>1</v>
      </c>
      <c r="N54" s="104">
        <f t="shared" ref="N54:N88" si="50">M54*$F54</f>
        <v>24.729999999999976</v>
      </c>
      <c r="O54" s="104">
        <f t="shared" ref="O54:O88" si="51">M54*$G54</f>
        <v>44.5</v>
      </c>
      <c r="P54" s="103">
        <v>1</v>
      </c>
      <c r="Q54" s="104">
        <f t="shared" ref="Q54:Q88" si="52">P54*$F54</f>
        <v>24.729999999999976</v>
      </c>
      <c r="R54" s="104">
        <f t="shared" ref="R54:R88" si="53">P54*$G54</f>
        <v>44.5</v>
      </c>
      <c r="S54" s="103">
        <v>1</v>
      </c>
      <c r="T54" s="104">
        <f t="shared" ref="T54:T88" si="54">S54*$F54</f>
        <v>24.729999999999976</v>
      </c>
      <c r="U54" s="104">
        <f t="shared" ref="U54:U88" si="55">S54*$G54</f>
        <v>44.5</v>
      </c>
      <c r="V54" s="103">
        <v>2</v>
      </c>
      <c r="W54" s="104">
        <f t="shared" ref="W54:W88" si="56">V54*$F54</f>
        <v>49.459999999999951</v>
      </c>
      <c r="X54" s="104">
        <f t="shared" ref="X54:X88" si="57">V54*$G54</f>
        <v>89</v>
      </c>
      <c r="Y54" s="103"/>
      <c r="Z54" s="104">
        <f t="shared" ref="Z54:Z88" si="58">Y54*$F54</f>
        <v>0</v>
      </c>
      <c r="AA54" s="104">
        <f t="shared" ref="AA54:AA88" si="59">Y54*$G54</f>
        <v>0</v>
      </c>
      <c r="AB54" s="117"/>
      <c r="AC54" s="114">
        <f t="shared" si="7"/>
        <v>8</v>
      </c>
      <c r="AD54" s="104">
        <f t="shared" si="8"/>
        <v>197.8399999999998</v>
      </c>
      <c r="AE54" s="106">
        <f t="shared" si="9"/>
        <v>356</v>
      </c>
      <c r="AF54" s="42">
        <f t="shared" si="0"/>
        <v>6.5040650406504072E-2</v>
      </c>
      <c r="AG54" s="37">
        <f t="shared" si="1"/>
        <v>1.9512195121951221</v>
      </c>
      <c r="AH54" s="63">
        <f t="shared" si="2"/>
        <v>86.82926829268294</v>
      </c>
      <c r="AI54" s="103">
        <v>0</v>
      </c>
      <c r="AJ54" s="106">
        <f t="shared" ref="AJ54:AJ88" si="60">AI54*G54</f>
        <v>0</v>
      </c>
      <c r="AK54" s="37">
        <f t="shared" si="4"/>
        <v>0</v>
      </c>
      <c r="AL54" s="47">
        <v>43</v>
      </c>
      <c r="AM54" s="37">
        <f t="shared" si="5"/>
        <v>0</v>
      </c>
      <c r="AN54" s="114">
        <f t="shared" ref="AN54:AN88" si="61">IFERROR(AK54/30,"-")</f>
        <v>0</v>
      </c>
      <c r="AO54" s="35">
        <f t="shared" si="10"/>
        <v>43589</v>
      </c>
      <c r="AP54" s="1"/>
      <c r="AQ54" s="1"/>
      <c r="AR54" s="1"/>
      <c r="AS54" s="1"/>
      <c r="AT54" s="1"/>
      <c r="AU54" s="1"/>
    </row>
    <row r="55" spans="1:47" s="43" customFormat="1" ht="15" x14ac:dyDescent="0.25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11"/>
        <v>0</v>
      </c>
      <c r="L55" s="104">
        <f t="shared" si="49"/>
        <v>0</v>
      </c>
      <c r="M55" s="103">
        <v>0</v>
      </c>
      <c r="N55" s="104">
        <f t="shared" si="50"/>
        <v>0</v>
      </c>
      <c r="O55" s="104">
        <f t="shared" si="51"/>
        <v>0</v>
      </c>
      <c r="P55" s="103">
        <v>0</v>
      </c>
      <c r="Q55" s="104">
        <f t="shared" si="52"/>
        <v>0</v>
      </c>
      <c r="R55" s="104">
        <f t="shared" si="53"/>
        <v>0</v>
      </c>
      <c r="S55" s="103">
        <v>0</v>
      </c>
      <c r="T55" s="104">
        <f t="shared" si="54"/>
        <v>0</v>
      </c>
      <c r="U55" s="104">
        <f t="shared" si="55"/>
        <v>0</v>
      </c>
      <c r="V55" s="103">
        <v>0</v>
      </c>
      <c r="W55" s="104">
        <f t="shared" si="56"/>
        <v>0</v>
      </c>
      <c r="X55" s="104">
        <f t="shared" si="57"/>
        <v>0</v>
      </c>
      <c r="Y55" s="103"/>
      <c r="Z55" s="104">
        <f t="shared" si="58"/>
        <v>0</v>
      </c>
      <c r="AA55" s="104">
        <f t="shared" si="59"/>
        <v>0</v>
      </c>
      <c r="AB55" s="117"/>
      <c r="AC55" s="114">
        <f t="shared" si="7"/>
        <v>0</v>
      </c>
      <c r="AD55" s="104">
        <f t="shared" si="8"/>
        <v>0</v>
      </c>
      <c r="AE55" s="106">
        <f t="shared" si="9"/>
        <v>0</v>
      </c>
      <c r="AF55" s="42">
        <f t="shared" si="0"/>
        <v>0</v>
      </c>
      <c r="AG55" s="37">
        <f t="shared" si="1"/>
        <v>0</v>
      </c>
      <c r="AH55" s="63">
        <f t="shared" si="2"/>
        <v>0</v>
      </c>
      <c r="AI55" s="103">
        <v>0</v>
      </c>
      <c r="AJ55" s="106">
        <f t="shared" si="60"/>
        <v>0</v>
      </c>
      <c r="AK55" s="37" t="str">
        <f t="shared" si="4"/>
        <v>-</v>
      </c>
      <c r="AL55" s="47">
        <v>44</v>
      </c>
      <c r="AM55" s="37" t="str">
        <f t="shared" si="5"/>
        <v>-</v>
      </c>
      <c r="AN55" s="114" t="str">
        <f t="shared" si="61"/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11"/>
        <v>0</v>
      </c>
      <c r="L56" s="104">
        <f t="shared" si="49"/>
        <v>0</v>
      </c>
      <c r="M56" s="103">
        <v>0</v>
      </c>
      <c r="N56" s="104">
        <f t="shared" si="50"/>
        <v>0</v>
      </c>
      <c r="O56" s="104">
        <f t="shared" si="51"/>
        <v>0</v>
      </c>
      <c r="P56" s="103">
        <v>0</v>
      </c>
      <c r="Q56" s="104">
        <f t="shared" si="52"/>
        <v>0</v>
      </c>
      <c r="R56" s="104">
        <f t="shared" si="53"/>
        <v>0</v>
      </c>
      <c r="S56" s="103">
        <v>0</v>
      </c>
      <c r="T56" s="104">
        <f t="shared" si="54"/>
        <v>0</v>
      </c>
      <c r="U56" s="104">
        <f t="shared" si="55"/>
        <v>0</v>
      </c>
      <c r="V56" s="103">
        <v>0</v>
      </c>
      <c r="W56" s="104">
        <f t="shared" si="56"/>
        <v>0</v>
      </c>
      <c r="X56" s="104">
        <f t="shared" si="57"/>
        <v>0</v>
      </c>
      <c r="Y56" s="103"/>
      <c r="Z56" s="104">
        <f t="shared" si="58"/>
        <v>0</v>
      </c>
      <c r="AA56" s="104">
        <f t="shared" si="59"/>
        <v>0</v>
      </c>
      <c r="AB56" s="117"/>
      <c r="AC56" s="114">
        <f t="shared" si="7"/>
        <v>0</v>
      </c>
      <c r="AD56" s="104">
        <f t="shared" si="8"/>
        <v>0</v>
      </c>
      <c r="AE56" s="106">
        <f t="shared" si="9"/>
        <v>0</v>
      </c>
      <c r="AF56" s="42">
        <f t="shared" si="0"/>
        <v>0</v>
      </c>
      <c r="AG56" s="37">
        <f t="shared" si="1"/>
        <v>0</v>
      </c>
      <c r="AH56" s="63">
        <f t="shared" si="2"/>
        <v>0</v>
      </c>
      <c r="AI56" s="103">
        <v>0</v>
      </c>
      <c r="AJ56" s="106">
        <f t="shared" si="60"/>
        <v>0</v>
      </c>
      <c r="AK56" s="37" t="str">
        <f t="shared" si="4"/>
        <v>-</v>
      </c>
      <c r="AL56" s="47">
        <v>45</v>
      </c>
      <c r="AM56" s="37" t="str">
        <f t="shared" si="5"/>
        <v>-</v>
      </c>
      <c r="AN56" s="114" t="str">
        <f t="shared" si="61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11"/>
        <v>0</v>
      </c>
      <c r="L57" s="104">
        <f t="shared" si="49"/>
        <v>0</v>
      </c>
      <c r="M57" s="103">
        <v>0</v>
      </c>
      <c r="N57" s="104">
        <f t="shared" si="50"/>
        <v>0</v>
      </c>
      <c r="O57" s="104">
        <f t="shared" si="51"/>
        <v>0</v>
      </c>
      <c r="P57" s="103">
        <v>0</v>
      </c>
      <c r="Q57" s="104">
        <f t="shared" si="52"/>
        <v>0</v>
      </c>
      <c r="R57" s="104">
        <f t="shared" si="53"/>
        <v>0</v>
      </c>
      <c r="S57" s="103">
        <v>0</v>
      </c>
      <c r="T57" s="104">
        <f t="shared" si="54"/>
        <v>0</v>
      </c>
      <c r="U57" s="104">
        <f t="shared" si="55"/>
        <v>0</v>
      </c>
      <c r="V57" s="103">
        <v>0</v>
      </c>
      <c r="W57" s="104">
        <f t="shared" si="56"/>
        <v>0</v>
      </c>
      <c r="X57" s="104">
        <f t="shared" si="57"/>
        <v>0</v>
      </c>
      <c r="Y57" s="103"/>
      <c r="Z57" s="104">
        <f t="shared" si="58"/>
        <v>0</v>
      </c>
      <c r="AA57" s="104">
        <f t="shared" si="59"/>
        <v>0</v>
      </c>
      <c r="AB57" s="117"/>
      <c r="AC57" s="114">
        <f t="shared" si="7"/>
        <v>0</v>
      </c>
      <c r="AD57" s="104">
        <f t="shared" si="8"/>
        <v>0</v>
      </c>
      <c r="AE57" s="106">
        <f t="shared" si="9"/>
        <v>0</v>
      </c>
      <c r="AF57" s="42">
        <f t="shared" si="0"/>
        <v>0</v>
      </c>
      <c r="AG57" s="37">
        <f t="shared" si="1"/>
        <v>0</v>
      </c>
      <c r="AH57" s="63">
        <f t="shared" si="2"/>
        <v>0</v>
      </c>
      <c r="AI57" s="103">
        <v>0</v>
      </c>
      <c r="AJ57" s="106">
        <f t="shared" si="60"/>
        <v>0</v>
      </c>
      <c r="AK57" s="37" t="str">
        <f t="shared" si="4"/>
        <v>-</v>
      </c>
      <c r="AL57" s="47">
        <v>46</v>
      </c>
      <c r="AM57" s="37" t="str">
        <f t="shared" si="5"/>
        <v>-</v>
      </c>
      <c r="AN57" s="114" t="str">
        <f t="shared" si="61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0</v>
      </c>
      <c r="K58" s="104">
        <f t="shared" si="11"/>
        <v>0</v>
      </c>
      <c r="L58" s="104">
        <f t="shared" si="49"/>
        <v>0</v>
      </c>
      <c r="M58" s="103">
        <v>0</v>
      </c>
      <c r="N58" s="104">
        <f t="shared" si="50"/>
        <v>0</v>
      </c>
      <c r="O58" s="104">
        <f t="shared" si="51"/>
        <v>0</v>
      </c>
      <c r="P58" s="103">
        <v>0</v>
      </c>
      <c r="Q58" s="104">
        <f t="shared" si="52"/>
        <v>0</v>
      </c>
      <c r="R58" s="104">
        <f t="shared" si="53"/>
        <v>0</v>
      </c>
      <c r="S58" s="103">
        <v>1</v>
      </c>
      <c r="T58" s="104">
        <f t="shared" si="54"/>
        <v>25.360000000000003</v>
      </c>
      <c r="U58" s="104">
        <f t="shared" si="55"/>
        <v>49.5</v>
      </c>
      <c r="V58" s="103">
        <v>0</v>
      </c>
      <c r="W58" s="104">
        <f t="shared" si="56"/>
        <v>0</v>
      </c>
      <c r="X58" s="104">
        <f t="shared" si="57"/>
        <v>0</v>
      </c>
      <c r="Y58" s="103"/>
      <c r="Z58" s="104">
        <f t="shared" si="58"/>
        <v>0</v>
      </c>
      <c r="AA58" s="104">
        <f t="shared" si="59"/>
        <v>0</v>
      </c>
      <c r="AB58" s="117"/>
      <c r="AC58" s="114">
        <f t="shared" si="7"/>
        <v>1</v>
      </c>
      <c r="AD58" s="104">
        <f t="shared" si="8"/>
        <v>25.360000000000003</v>
      </c>
      <c r="AE58" s="106">
        <f t="shared" si="9"/>
        <v>49.5</v>
      </c>
      <c r="AF58" s="42">
        <f t="shared" si="0"/>
        <v>8.130081300813009E-3</v>
      </c>
      <c r="AG58" s="37">
        <f t="shared" si="1"/>
        <v>0.24390243902439027</v>
      </c>
      <c r="AH58" s="63">
        <f t="shared" si="2"/>
        <v>12.073170731707318</v>
      </c>
      <c r="AI58" s="103">
        <v>1</v>
      </c>
      <c r="AJ58" s="106">
        <f t="shared" si="60"/>
        <v>49.5</v>
      </c>
      <c r="AK58" s="37">
        <f t="shared" si="4"/>
        <v>122.99999999999999</v>
      </c>
      <c r="AL58" s="47">
        <v>47</v>
      </c>
      <c r="AM58" s="37">
        <f t="shared" si="5"/>
        <v>17.571428571428569</v>
      </c>
      <c r="AN58" s="114">
        <f t="shared" si="61"/>
        <v>4.0999999999999996</v>
      </c>
      <c r="AO58" s="35">
        <f t="shared" si="10"/>
        <v>43712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11"/>
        <v>0</v>
      </c>
      <c r="L59" s="104">
        <f t="shared" si="49"/>
        <v>0</v>
      </c>
      <c r="M59" s="103">
        <v>0</v>
      </c>
      <c r="N59" s="104">
        <f t="shared" si="50"/>
        <v>0</v>
      </c>
      <c r="O59" s="104">
        <f t="shared" si="51"/>
        <v>0</v>
      </c>
      <c r="P59" s="103">
        <v>0</v>
      </c>
      <c r="Q59" s="104">
        <f t="shared" si="52"/>
        <v>0</v>
      </c>
      <c r="R59" s="104">
        <f t="shared" si="53"/>
        <v>0</v>
      </c>
      <c r="S59" s="103">
        <v>0</v>
      </c>
      <c r="T59" s="104">
        <f t="shared" si="54"/>
        <v>0</v>
      </c>
      <c r="U59" s="104">
        <f t="shared" si="55"/>
        <v>0</v>
      </c>
      <c r="V59" s="103">
        <v>0</v>
      </c>
      <c r="W59" s="104">
        <f t="shared" si="56"/>
        <v>0</v>
      </c>
      <c r="X59" s="104">
        <f t="shared" si="57"/>
        <v>0</v>
      </c>
      <c r="Y59" s="103"/>
      <c r="Z59" s="104">
        <f t="shared" si="58"/>
        <v>0</v>
      </c>
      <c r="AA59" s="104">
        <f t="shared" si="59"/>
        <v>0</v>
      </c>
      <c r="AB59" s="117"/>
      <c r="AC59" s="114">
        <f t="shared" si="7"/>
        <v>0</v>
      </c>
      <c r="AD59" s="104">
        <f t="shared" si="8"/>
        <v>0</v>
      </c>
      <c r="AE59" s="106">
        <f t="shared" si="9"/>
        <v>0</v>
      </c>
      <c r="AF59" s="42">
        <f t="shared" si="0"/>
        <v>0</v>
      </c>
      <c r="AG59" s="37">
        <f t="shared" si="1"/>
        <v>0</v>
      </c>
      <c r="AH59" s="63">
        <f t="shared" si="2"/>
        <v>0</v>
      </c>
      <c r="AI59" s="103">
        <v>0</v>
      </c>
      <c r="AJ59" s="106">
        <f t="shared" si="60"/>
        <v>0</v>
      </c>
      <c r="AK59" s="37" t="str">
        <f t="shared" si="4"/>
        <v>-</v>
      </c>
      <c r="AL59" s="47">
        <v>48</v>
      </c>
      <c r="AM59" s="37" t="str">
        <f t="shared" si="5"/>
        <v>-</v>
      </c>
      <c r="AN59" s="114" t="str">
        <f t="shared" si="61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I60" s="102"/>
      <c r="J60" s="103">
        <v>0</v>
      </c>
      <c r="K60" s="104">
        <f t="shared" si="11"/>
        <v>0</v>
      </c>
      <c r="L60" s="104">
        <f t="shared" si="49"/>
        <v>0</v>
      </c>
      <c r="M60" s="103">
        <v>0</v>
      </c>
      <c r="N60" s="104">
        <f t="shared" si="50"/>
        <v>0</v>
      </c>
      <c r="O60" s="104">
        <f t="shared" si="51"/>
        <v>0</v>
      </c>
      <c r="P60" s="103">
        <v>0</v>
      </c>
      <c r="Q60" s="104">
        <f t="shared" si="52"/>
        <v>0</v>
      </c>
      <c r="R60" s="104">
        <f t="shared" si="53"/>
        <v>0</v>
      </c>
      <c r="S60" s="103">
        <v>0</v>
      </c>
      <c r="T60" s="104">
        <f t="shared" si="54"/>
        <v>0</v>
      </c>
      <c r="U60" s="104">
        <f t="shared" si="55"/>
        <v>0</v>
      </c>
      <c r="V60" s="103">
        <v>0</v>
      </c>
      <c r="W60" s="104">
        <f t="shared" si="56"/>
        <v>0</v>
      </c>
      <c r="X60" s="104">
        <f t="shared" si="57"/>
        <v>0</v>
      </c>
      <c r="Y60" s="103"/>
      <c r="Z60" s="104">
        <f t="shared" si="58"/>
        <v>0</v>
      </c>
      <c r="AA60" s="104">
        <f t="shared" si="59"/>
        <v>0</v>
      </c>
      <c r="AB60" s="103"/>
      <c r="AC60" s="103">
        <f t="shared" si="7"/>
        <v>0</v>
      </c>
      <c r="AD60" s="104">
        <f t="shared" si="8"/>
        <v>0</v>
      </c>
      <c r="AE60" s="104">
        <f t="shared" si="9"/>
        <v>0</v>
      </c>
      <c r="AF60" s="42">
        <f t="shared" si="0"/>
        <v>0</v>
      </c>
      <c r="AG60" s="37">
        <f t="shared" si="1"/>
        <v>0</v>
      </c>
      <c r="AH60" s="63">
        <f t="shared" si="2"/>
        <v>0</v>
      </c>
      <c r="AI60" s="103">
        <v>0</v>
      </c>
      <c r="AJ60" s="107">
        <f t="shared" si="60"/>
        <v>0</v>
      </c>
      <c r="AK60" s="37" t="str">
        <f t="shared" si="4"/>
        <v>-</v>
      </c>
      <c r="AL60" s="47">
        <v>49</v>
      </c>
      <c r="AM60" s="37" t="str">
        <f t="shared" si="5"/>
        <v>-</v>
      </c>
      <c r="AN60" s="109" t="str">
        <f t="shared" si="61"/>
        <v>-</v>
      </c>
      <c r="AO60" s="35" t="str">
        <f t="shared" si="10"/>
        <v>-</v>
      </c>
      <c r="AP60" s="36"/>
      <c r="AQ60" s="36"/>
    </row>
    <row r="61" spans="1:47" s="43" customFormat="1" ht="15" x14ac:dyDescent="0.25">
      <c r="A61" s="13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I61" s="102"/>
      <c r="J61" s="103">
        <v>0</v>
      </c>
      <c r="K61" s="104">
        <f t="shared" si="11"/>
        <v>0</v>
      </c>
      <c r="L61" s="104">
        <f t="shared" si="49"/>
        <v>0</v>
      </c>
      <c r="M61" s="103">
        <v>0</v>
      </c>
      <c r="N61" s="104">
        <f t="shared" si="50"/>
        <v>0</v>
      </c>
      <c r="O61" s="104">
        <f t="shared" si="51"/>
        <v>0</v>
      </c>
      <c r="P61" s="103">
        <v>0</v>
      </c>
      <c r="Q61" s="104">
        <f t="shared" si="52"/>
        <v>0</v>
      </c>
      <c r="R61" s="104">
        <f t="shared" si="53"/>
        <v>0</v>
      </c>
      <c r="S61" s="103">
        <v>0</v>
      </c>
      <c r="T61" s="104">
        <f t="shared" si="54"/>
        <v>0</v>
      </c>
      <c r="U61" s="104">
        <f t="shared" si="55"/>
        <v>0</v>
      </c>
      <c r="V61" s="103">
        <v>0</v>
      </c>
      <c r="W61" s="104">
        <f t="shared" si="56"/>
        <v>0</v>
      </c>
      <c r="X61" s="104">
        <f t="shared" si="57"/>
        <v>0</v>
      </c>
      <c r="Y61" s="103"/>
      <c r="Z61" s="104">
        <f t="shared" si="58"/>
        <v>0</v>
      </c>
      <c r="AA61" s="104">
        <f t="shared" si="59"/>
        <v>0</v>
      </c>
      <c r="AB61" s="103"/>
      <c r="AC61" s="103">
        <f t="shared" si="7"/>
        <v>0</v>
      </c>
      <c r="AD61" s="104">
        <f t="shared" si="8"/>
        <v>0</v>
      </c>
      <c r="AE61" s="104">
        <f t="shared" si="9"/>
        <v>0</v>
      </c>
      <c r="AF61" s="42">
        <f t="shared" si="0"/>
        <v>0</v>
      </c>
      <c r="AG61" s="37">
        <f t="shared" si="1"/>
        <v>0</v>
      </c>
      <c r="AH61" s="63">
        <f t="shared" si="2"/>
        <v>0</v>
      </c>
      <c r="AI61" s="103">
        <v>0</v>
      </c>
      <c r="AJ61" s="107">
        <f t="shared" si="60"/>
        <v>0</v>
      </c>
      <c r="AK61" s="37" t="str">
        <f t="shared" si="4"/>
        <v>-</v>
      </c>
      <c r="AL61" s="47">
        <v>50</v>
      </c>
      <c r="AM61" s="37" t="str">
        <f t="shared" si="5"/>
        <v>-</v>
      </c>
      <c r="AN61" s="109" t="str">
        <f t="shared" si="61"/>
        <v>-</v>
      </c>
      <c r="AO61" s="35" t="str">
        <f t="shared" si="10"/>
        <v>-</v>
      </c>
      <c r="AP61" s="36"/>
      <c r="AQ61" s="36"/>
    </row>
    <row r="62" spans="1:47" s="43" customFormat="1" ht="15" x14ac:dyDescent="0.25">
      <c r="A62" s="13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I62" s="102"/>
      <c r="J62" s="103">
        <v>0</v>
      </c>
      <c r="K62" s="104">
        <f t="shared" si="11"/>
        <v>0</v>
      </c>
      <c r="L62" s="104">
        <f t="shared" si="49"/>
        <v>0</v>
      </c>
      <c r="M62" s="103">
        <v>0</v>
      </c>
      <c r="N62" s="104">
        <f t="shared" si="50"/>
        <v>0</v>
      </c>
      <c r="O62" s="104">
        <f t="shared" si="51"/>
        <v>0</v>
      </c>
      <c r="P62" s="103">
        <v>0</v>
      </c>
      <c r="Q62" s="104">
        <f t="shared" si="52"/>
        <v>0</v>
      </c>
      <c r="R62" s="104">
        <f t="shared" si="53"/>
        <v>0</v>
      </c>
      <c r="S62" s="103">
        <v>0</v>
      </c>
      <c r="T62" s="104">
        <f t="shared" si="54"/>
        <v>0</v>
      </c>
      <c r="U62" s="104">
        <f t="shared" si="55"/>
        <v>0</v>
      </c>
      <c r="V62" s="103">
        <v>0</v>
      </c>
      <c r="W62" s="104">
        <f t="shared" si="56"/>
        <v>0</v>
      </c>
      <c r="X62" s="104">
        <f t="shared" si="57"/>
        <v>0</v>
      </c>
      <c r="Y62" s="103"/>
      <c r="Z62" s="104">
        <f t="shared" si="58"/>
        <v>0</v>
      </c>
      <c r="AA62" s="104">
        <f t="shared" si="59"/>
        <v>0</v>
      </c>
      <c r="AB62" s="103"/>
      <c r="AC62" s="103">
        <f t="shared" si="7"/>
        <v>0</v>
      </c>
      <c r="AD62" s="104">
        <f t="shared" si="8"/>
        <v>0</v>
      </c>
      <c r="AE62" s="104">
        <f t="shared" si="9"/>
        <v>0</v>
      </c>
      <c r="AF62" s="42">
        <f t="shared" si="0"/>
        <v>0</v>
      </c>
      <c r="AG62" s="37">
        <f t="shared" si="1"/>
        <v>0</v>
      </c>
      <c r="AH62" s="63">
        <f t="shared" si="2"/>
        <v>0</v>
      </c>
      <c r="AI62" s="103">
        <v>0</v>
      </c>
      <c r="AJ62" s="107">
        <f t="shared" si="60"/>
        <v>0</v>
      </c>
      <c r="AK62" s="37" t="str">
        <f t="shared" si="4"/>
        <v>-</v>
      </c>
      <c r="AL62" s="47">
        <v>51</v>
      </c>
      <c r="AM62" s="37" t="str">
        <f t="shared" si="5"/>
        <v>-</v>
      </c>
      <c r="AN62" s="109" t="str">
        <f t="shared" si="61"/>
        <v>-</v>
      </c>
      <c r="AO62" s="35" t="str">
        <f t="shared" si="10"/>
        <v>-</v>
      </c>
      <c r="AP62" s="36"/>
      <c r="AQ62" s="36"/>
    </row>
    <row r="63" spans="1:47" s="43" customFormat="1" ht="15" x14ac:dyDescent="0.25">
      <c r="A63" s="13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I63" s="102"/>
      <c r="J63" s="103">
        <v>0</v>
      </c>
      <c r="K63" s="104">
        <f t="shared" si="11"/>
        <v>0</v>
      </c>
      <c r="L63" s="104">
        <f t="shared" si="49"/>
        <v>0</v>
      </c>
      <c r="M63" s="103">
        <v>0</v>
      </c>
      <c r="N63" s="104">
        <f t="shared" si="50"/>
        <v>0</v>
      </c>
      <c r="O63" s="104">
        <f t="shared" si="51"/>
        <v>0</v>
      </c>
      <c r="P63" s="103">
        <v>1</v>
      </c>
      <c r="Q63" s="104">
        <f t="shared" si="52"/>
        <v>27</v>
      </c>
      <c r="R63" s="104">
        <f t="shared" si="53"/>
        <v>59.5</v>
      </c>
      <c r="S63" s="103">
        <v>0</v>
      </c>
      <c r="T63" s="104">
        <f t="shared" si="54"/>
        <v>0</v>
      </c>
      <c r="U63" s="104">
        <f t="shared" si="55"/>
        <v>0</v>
      </c>
      <c r="V63" s="103">
        <v>0</v>
      </c>
      <c r="W63" s="104">
        <f t="shared" si="56"/>
        <v>0</v>
      </c>
      <c r="X63" s="104">
        <f t="shared" si="57"/>
        <v>0</v>
      </c>
      <c r="Y63" s="103"/>
      <c r="Z63" s="104">
        <f t="shared" si="58"/>
        <v>0</v>
      </c>
      <c r="AA63" s="104">
        <f t="shared" si="59"/>
        <v>0</v>
      </c>
      <c r="AB63" s="103"/>
      <c r="AC63" s="103">
        <f t="shared" si="7"/>
        <v>1</v>
      </c>
      <c r="AD63" s="104">
        <f t="shared" si="8"/>
        <v>27</v>
      </c>
      <c r="AE63" s="104">
        <f t="shared" si="9"/>
        <v>59.5</v>
      </c>
      <c r="AF63" s="42">
        <f t="shared" si="0"/>
        <v>8.130081300813009E-3</v>
      </c>
      <c r="AG63" s="37">
        <f t="shared" si="1"/>
        <v>0.24390243902439027</v>
      </c>
      <c r="AH63" s="63">
        <f t="shared" si="2"/>
        <v>14.512195121951221</v>
      </c>
      <c r="AI63" s="103">
        <v>0</v>
      </c>
      <c r="AJ63" s="107">
        <f t="shared" si="60"/>
        <v>0</v>
      </c>
      <c r="AK63" s="37">
        <f t="shared" si="4"/>
        <v>0</v>
      </c>
      <c r="AL63" s="47">
        <v>52</v>
      </c>
      <c r="AM63" s="37">
        <f t="shared" si="5"/>
        <v>0</v>
      </c>
      <c r="AN63" s="109">
        <f t="shared" si="61"/>
        <v>0</v>
      </c>
      <c r="AO63" s="35">
        <f t="shared" si="10"/>
        <v>43589</v>
      </c>
      <c r="AP63" s="36"/>
      <c r="AQ63" s="36"/>
    </row>
    <row r="64" spans="1:47" s="43" customFormat="1" ht="15" x14ac:dyDescent="0.25">
      <c r="A64" s="13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I64" s="102"/>
      <c r="J64" s="103">
        <v>0</v>
      </c>
      <c r="K64" s="104">
        <f t="shared" si="11"/>
        <v>0</v>
      </c>
      <c r="L64" s="104">
        <f t="shared" si="49"/>
        <v>0</v>
      </c>
      <c r="M64" s="103">
        <v>0</v>
      </c>
      <c r="N64" s="104">
        <f t="shared" si="50"/>
        <v>0</v>
      </c>
      <c r="O64" s="104">
        <f t="shared" si="51"/>
        <v>0</v>
      </c>
      <c r="P64" s="103">
        <v>0</v>
      </c>
      <c r="Q64" s="104">
        <f t="shared" si="52"/>
        <v>0</v>
      </c>
      <c r="R64" s="104">
        <f t="shared" si="53"/>
        <v>0</v>
      </c>
      <c r="S64" s="103">
        <v>0</v>
      </c>
      <c r="T64" s="104">
        <f t="shared" si="54"/>
        <v>0</v>
      </c>
      <c r="U64" s="104">
        <f t="shared" si="55"/>
        <v>0</v>
      </c>
      <c r="V64" s="103">
        <v>0</v>
      </c>
      <c r="W64" s="104">
        <f t="shared" si="56"/>
        <v>0</v>
      </c>
      <c r="X64" s="104">
        <f t="shared" si="57"/>
        <v>0</v>
      </c>
      <c r="Y64" s="103"/>
      <c r="Z64" s="104">
        <f t="shared" si="58"/>
        <v>0</v>
      </c>
      <c r="AA64" s="104">
        <f t="shared" si="59"/>
        <v>0</v>
      </c>
      <c r="AB64" s="103"/>
      <c r="AC64" s="103">
        <f t="shared" si="7"/>
        <v>0</v>
      </c>
      <c r="AD64" s="104">
        <f t="shared" si="8"/>
        <v>0</v>
      </c>
      <c r="AE64" s="104">
        <f t="shared" si="9"/>
        <v>0</v>
      </c>
      <c r="AF64" s="42">
        <f t="shared" si="0"/>
        <v>0</v>
      </c>
      <c r="AG64" s="37">
        <f t="shared" si="1"/>
        <v>0</v>
      </c>
      <c r="AH64" s="63">
        <f t="shared" si="2"/>
        <v>0</v>
      </c>
      <c r="AI64" s="103">
        <v>0</v>
      </c>
      <c r="AJ64" s="107">
        <f t="shared" si="60"/>
        <v>0</v>
      </c>
      <c r="AK64" s="37" t="str">
        <f t="shared" si="4"/>
        <v>-</v>
      </c>
      <c r="AL64" s="47">
        <v>53</v>
      </c>
      <c r="AM64" s="37" t="str">
        <f t="shared" si="5"/>
        <v>-</v>
      </c>
      <c r="AN64" s="109" t="str">
        <f t="shared" si="61"/>
        <v>-</v>
      </c>
      <c r="AO64" s="35" t="str">
        <f t="shared" si="10"/>
        <v>-</v>
      </c>
      <c r="AP64" s="36"/>
      <c r="AQ64" s="36"/>
    </row>
    <row r="65" spans="1:43" s="43" customFormat="1" ht="15" x14ac:dyDescent="0.25">
      <c r="A65" s="13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I65" s="102"/>
      <c r="J65" s="103">
        <v>0</v>
      </c>
      <c r="K65" s="104">
        <f t="shared" si="11"/>
        <v>0</v>
      </c>
      <c r="L65" s="104">
        <f t="shared" si="49"/>
        <v>0</v>
      </c>
      <c r="M65" s="103">
        <v>0</v>
      </c>
      <c r="N65" s="104">
        <f t="shared" si="50"/>
        <v>0</v>
      </c>
      <c r="O65" s="104">
        <f t="shared" si="51"/>
        <v>0</v>
      </c>
      <c r="P65" s="103">
        <v>0</v>
      </c>
      <c r="Q65" s="104">
        <f t="shared" si="52"/>
        <v>0</v>
      </c>
      <c r="R65" s="104">
        <f t="shared" si="53"/>
        <v>0</v>
      </c>
      <c r="S65" s="103">
        <v>0</v>
      </c>
      <c r="T65" s="104">
        <f t="shared" si="54"/>
        <v>0</v>
      </c>
      <c r="U65" s="104">
        <f t="shared" si="55"/>
        <v>0</v>
      </c>
      <c r="V65" s="103">
        <v>0</v>
      </c>
      <c r="W65" s="104">
        <f t="shared" si="56"/>
        <v>0</v>
      </c>
      <c r="X65" s="104">
        <f t="shared" si="57"/>
        <v>0</v>
      </c>
      <c r="Y65" s="103"/>
      <c r="Z65" s="104">
        <f t="shared" si="58"/>
        <v>0</v>
      </c>
      <c r="AA65" s="104">
        <f t="shared" si="59"/>
        <v>0</v>
      </c>
      <c r="AB65" s="103"/>
      <c r="AC65" s="103">
        <f t="shared" si="7"/>
        <v>0</v>
      </c>
      <c r="AD65" s="104">
        <f t="shared" si="8"/>
        <v>0</v>
      </c>
      <c r="AE65" s="104">
        <f t="shared" si="9"/>
        <v>0</v>
      </c>
      <c r="AF65" s="42">
        <f t="shared" si="0"/>
        <v>0</v>
      </c>
      <c r="AG65" s="37">
        <f t="shared" si="1"/>
        <v>0</v>
      </c>
      <c r="AH65" s="63">
        <f t="shared" si="2"/>
        <v>0</v>
      </c>
      <c r="AI65" s="103">
        <v>0</v>
      </c>
      <c r="AJ65" s="107">
        <f t="shared" si="60"/>
        <v>0</v>
      </c>
      <c r="AK65" s="37" t="str">
        <f t="shared" si="4"/>
        <v>-</v>
      </c>
      <c r="AL65" s="47">
        <v>54</v>
      </c>
      <c r="AM65" s="37" t="str">
        <f t="shared" si="5"/>
        <v>-</v>
      </c>
      <c r="AN65" s="109" t="str">
        <f t="shared" si="61"/>
        <v>-</v>
      </c>
      <c r="AO65" s="35" t="str">
        <f t="shared" si="10"/>
        <v>-</v>
      </c>
      <c r="AP65" s="36"/>
      <c r="AQ65" s="36"/>
    </row>
    <row r="66" spans="1:43" s="43" customFormat="1" ht="15" x14ac:dyDescent="0.25">
      <c r="A66" s="13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I66" s="102"/>
      <c r="J66" s="103">
        <v>0</v>
      </c>
      <c r="K66" s="104">
        <f t="shared" si="11"/>
        <v>0</v>
      </c>
      <c r="L66" s="104">
        <f t="shared" si="49"/>
        <v>0</v>
      </c>
      <c r="M66" s="103">
        <v>0</v>
      </c>
      <c r="N66" s="104">
        <f t="shared" si="50"/>
        <v>0</v>
      </c>
      <c r="O66" s="104">
        <f t="shared" si="51"/>
        <v>0</v>
      </c>
      <c r="P66" s="103">
        <v>0</v>
      </c>
      <c r="Q66" s="104">
        <f t="shared" si="52"/>
        <v>0</v>
      </c>
      <c r="R66" s="104">
        <f t="shared" si="53"/>
        <v>0</v>
      </c>
      <c r="S66" s="103">
        <v>0</v>
      </c>
      <c r="T66" s="104">
        <f t="shared" si="54"/>
        <v>0</v>
      </c>
      <c r="U66" s="104">
        <f t="shared" si="55"/>
        <v>0</v>
      </c>
      <c r="V66" s="103">
        <v>0</v>
      </c>
      <c r="W66" s="104">
        <f t="shared" si="56"/>
        <v>0</v>
      </c>
      <c r="X66" s="104">
        <f t="shared" si="57"/>
        <v>0</v>
      </c>
      <c r="Y66" s="103"/>
      <c r="Z66" s="104">
        <f t="shared" si="58"/>
        <v>0</v>
      </c>
      <c r="AA66" s="104">
        <f t="shared" si="59"/>
        <v>0</v>
      </c>
      <c r="AB66" s="103"/>
      <c r="AC66" s="103">
        <f t="shared" si="7"/>
        <v>0</v>
      </c>
      <c r="AD66" s="104">
        <f t="shared" si="8"/>
        <v>0</v>
      </c>
      <c r="AE66" s="104">
        <f t="shared" si="9"/>
        <v>0</v>
      </c>
      <c r="AF66" s="42">
        <f t="shared" si="0"/>
        <v>0</v>
      </c>
      <c r="AG66" s="37">
        <f t="shared" si="1"/>
        <v>0</v>
      </c>
      <c r="AH66" s="63">
        <f t="shared" si="2"/>
        <v>0</v>
      </c>
      <c r="AI66" s="103">
        <v>0</v>
      </c>
      <c r="AJ66" s="107">
        <f t="shared" si="60"/>
        <v>0</v>
      </c>
      <c r="AK66" s="37" t="str">
        <f t="shared" si="4"/>
        <v>-</v>
      </c>
      <c r="AL66" s="47">
        <v>55</v>
      </c>
      <c r="AM66" s="37" t="str">
        <f t="shared" si="5"/>
        <v>-</v>
      </c>
      <c r="AN66" s="109" t="str">
        <f t="shared" si="61"/>
        <v>-</v>
      </c>
      <c r="AO66" s="35" t="str">
        <f t="shared" si="10"/>
        <v>-</v>
      </c>
      <c r="AP66" s="36"/>
      <c r="AQ66" s="36"/>
    </row>
    <row r="67" spans="1:43" s="43" customFormat="1" ht="15" x14ac:dyDescent="0.25">
      <c r="A67" s="13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I67" s="102"/>
      <c r="J67" s="103">
        <v>0</v>
      </c>
      <c r="K67" s="104">
        <f t="shared" si="11"/>
        <v>0</v>
      </c>
      <c r="L67" s="104">
        <f t="shared" si="49"/>
        <v>0</v>
      </c>
      <c r="M67" s="103">
        <v>0</v>
      </c>
      <c r="N67" s="104">
        <f t="shared" si="50"/>
        <v>0</v>
      </c>
      <c r="O67" s="104">
        <f t="shared" si="51"/>
        <v>0</v>
      </c>
      <c r="P67" s="103">
        <v>1</v>
      </c>
      <c r="Q67" s="104">
        <f t="shared" si="52"/>
        <v>11.76</v>
      </c>
      <c r="R67" s="104">
        <f t="shared" si="53"/>
        <v>24.5</v>
      </c>
      <c r="S67" s="103">
        <v>0</v>
      </c>
      <c r="T67" s="104">
        <f t="shared" si="54"/>
        <v>0</v>
      </c>
      <c r="U67" s="104">
        <f t="shared" si="55"/>
        <v>0</v>
      </c>
      <c r="V67" s="103">
        <v>0</v>
      </c>
      <c r="W67" s="104">
        <f t="shared" si="56"/>
        <v>0</v>
      </c>
      <c r="X67" s="104">
        <f t="shared" si="57"/>
        <v>0</v>
      </c>
      <c r="Y67" s="103"/>
      <c r="Z67" s="104">
        <f t="shared" si="58"/>
        <v>0</v>
      </c>
      <c r="AA67" s="104">
        <f t="shared" si="59"/>
        <v>0</v>
      </c>
      <c r="AB67" s="103"/>
      <c r="AC67" s="103">
        <f t="shared" si="7"/>
        <v>1</v>
      </c>
      <c r="AD67" s="104">
        <f t="shared" si="8"/>
        <v>11.76</v>
      </c>
      <c r="AE67" s="104">
        <f t="shared" si="9"/>
        <v>24.5</v>
      </c>
      <c r="AF67" s="42">
        <f t="shared" si="0"/>
        <v>8.130081300813009E-3</v>
      </c>
      <c r="AG67" s="37">
        <f t="shared" si="1"/>
        <v>0.24390243902439027</v>
      </c>
      <c r="AH67" s="63">
        <f t="shared" si="2"/>
        <v>5.975609756097561</v>
      </c>
      <c r="AI67" s="103">
        <v>0</v>
      </c>
      <c r="AJ67" s="107">
        <f t="shared" si="60"/>
        <v>0</v>
      </c>
      <c r="AK67" s="37">
        <f t="shared" si="4"/>
        <v>0</v>
      </c>
      <c r="AL67" s="47">
        <v>56</v>
      </c>
      <c r="AM67" s="37">
        <f t="shared" si="5"/>
        <v>0</v>
      </c>
      <c r="AN67" s="109">
        <f t="shared" si="61"/>
        <v>0</v>
      </c>
      <c r="AO67" s="35">
        <f t="shared" si="10"/>
        <v>43589</v>
      </c>
      <c r="AP67" s="36"/>
      <c r="AQ67" s="36"/>
    </row>
    <row r="68" spans="1:43" s="43" customFormat="1" ht="15" x14ac:dyDescent="0.25">
      <c r="A68" s="13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I68" s="102"/>
      <c r="J68" s="103">
        <v>0</v>
      </c>
      <c r="K68" s="104">
        <f t="shared" si="11"/>
        <v>0</v>
      </c>
      <c r="L68" s="104">
        <f t="shared" si="49"/>
        <v>0</v>
      </c>
      <c r="M68" s="103">
        <v>0</v>
      </c>
      <c r="N68" s="104">
        <f t="shared" si="50"/>
        <v>0</v>
      </c>
      <c r="O68" s="104">
        <f t="shared" si="51"/>
        <v>0</v>
      </c>
      <c r="P68" s="103">
        <v>0</v>
      </c>
      <c r="Q68" s="104">
        <f t="shared" si="52"/>
        <v>0</v>
      </c>
      <c r="R68" s="104">
        <f t="shared" si="53"/>
        <v>0</v>
      </c>
      <c r="S68" s="103">
        <v>0</v>
      </c>
      <c r="T68" s="104">
        <f t="shared" si="54"/>
        <v>0</v>
      </c>
      <c r="U68" s="104">
        <f t="shared" si="55"/>
        <v>0</v>
      </c>
      <c r="V68" s="103">
        <v>0</v>
      </c>
      <c r="W68" s="104">
        <f t="shared" si="56"/>
        <v>0</v>
      </c>
      <c r="X68" s="104">
        <f t="shared" si="57"/>
        <v>0</v>
      </c>
      <c r="Y68" s="103"/>
      <c r="Z68" s="104">
        <f t="shared" si="58"/>
        <v>0</v>
      </c>
      <c r="AA68" s="104">
        <f t="shared" si="59"/>
        <v>0</v>
      </c>
      <c r="AB68" s="103"/>
      <c r="AC68" s="103">
        <f t="shared" si="7"/>
        <v>0</v>
      </c>
      <c r="AD68" s="104">
        <f t="shared" si="8"/>
        <v>0</v>
      </c>
      <c r="AE68" s="104">
        <f t="shared" si="9"/>
        <v>0</v>
      </c>
      <c r="AF68" s="42">
        <f t="shared" si="0"/>
        <v>0</v>
      </c>
      <c r="AG68" s="37">
        <f t="shared" si="1"/>
        <v>0</v>
      </c>
      <c r="AH68" s="63">
        <f t="shared" si="2"/>
        <v>0</v>
      </c>
      <c r="AI68" s="103">
        <v>0</v>
      </c>
      <c r="AJ68" s="107">
        <f t="shared" si="60"/>
        <v>0</v>
      </c>
      <c r="AK68" s="37" t="str">
        <f t="shared" si="4"/>
        <v>-</v>
      </c>
      <c r="AL68" s="47">
        <v>57</v>
      </c>
      <c r="AM68" s="37" t="str">
        <f t="shared" si="5"/>
        <v>-</v>
      </c>
      <c r="AN68" s="109" t="str">
        <f t="shared" si="61"/>
        <v>-</v>
      </c>
      <c r="AO68" s="35" t="str">
        <f t="shared" si="10"/>
        <v>-</v>
      </c>
      <c r="AP68" s="36"/>
      <c r="AQ68" s="36"/>
    </row>
    <row r="69" spans="1:43" s="43" customFormat="1" ht="15" x14ac:dyDescent="0.25">
      <c r="A69" s="13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I69" s="102"/>
      <c r="J69" s="103">
        <v>0</v>
      </c>
      <c r="K69" s="104">
        <f t="shared" si="11"/>
        <v>0</v>
      </c>
      <c r="L69" s="104">
        <f t="shared" si="49"/>
        <v>0</v>
      </c>
      <c r="M69" s="103">
        <v>0</v>
      </c>
      <c r="N69" s="104">
        <f t="shared" si="50"/>
        <v>0</v>
      </c>
      <c r="O69" s="104">
        <f t="shared" si="51"/>
        <v>0</v>
      </c>
      <c r="P69" s="103">
        <v>0</v>
      </c>
      <c r="Q69" s="104">
        <f t="shared" si="52"/>
        <v>0</v>
      </c>
      <c r="R69" s="104">
        <f t="shared" si="53"/>
        <v>0</v>
      </c>
      <c r="S69" s="103">
        <v>2</v>
      </c>
      <c r="T69" s="104">
        <f t="shared" si="54"/>
        <v>24.099999999999994</v>
      </c>
      <c r="U69" s="104">
        <f t="shared" si="55"/>
        <v>49</v>
      </c>
      <c r="V69" s="103">
        <v>0</v>
      </c>
      <c r="W69" s="104">
        <f t="shared" si="56"/>
        <v>0</v>
      </c>
      <c r="X69" s="104">
        <f t="shared" si="57"/>
        <v>0</v>
      </c>
      <c r="Y69" s="103"/>
      <c r="Z69" s="104">
        <f t="shared" si="58"/>
        <v>0</v>
      </c>
      <c r="AA69" s="104">
        <f t="shared" si="59"/>
        <v>0</v>
      </c>
      <c r="AB69" s="103"/>
      <c r="AC69" s="103">
        <f t="shared" si="7"/>
        <v>2</v>
      </c>
      <c r="AD69" s="104">
        <f t="shared" si="8"/>
        <v>24.099999999999994</v>
      </c>
      <c r="AE69" s="104">
        <f t="shared" si="9"/>
        <v>49</v>
      </c>
      <c r="AF69" s="42">
        <f t="shared" si="0"/>
        <v>1.6260162601626018E-2</v>
      </c>
      <c r="AG69" s="37">
        <f t="shared" si="1"/>
        <v>0.48780487804878053</v>
      </c>
      <c r="AH69" s="63">
        <f t="shared" si="2"/>
        <v>11.951219512195122</v>
      </c>
      <c r="AI69" s="103">
        <v>2</v>
      </c>
      <c r="AJ69" s="107">
        <f t="shared" si="60"/>
        <v>49</v>
      </c>
      <c r="AK69" s="37">
        <f t="shared" si="4"/>
        <v>122.99999999999999</v>
      </c>
      <c r="AL69" s="47">
        <v>58</v>
      </c>
      <c r="AM69" s="37">
        <f t="shared" si="5"/>
        <v>17.571428571428569</v>
      </c>
      <c r="AN69" s="109">
        <f t="shared" si="61"/>
        <v>4.0999999999999996</v>
      </c>
      <c r="AO69" s="35">
        <f t="shared" si="10"/>
        <v>43712</v>
      </c>
      <c r="AP69" s="36"/>
      <c r="AQ69" s="36"/>
    </row>
    <row r="70" spans="1:43" s="43" customFormat="1" ht="15" x14ac:dyDescent="0.25">
      <c r="A70" s="13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I70" s="102"/>
      <c r="J70" s="103">
        <v>0</v>
      </c>
      <c r="K70" s="104">
        <f t="shared" si="11"/>
        <v>0</v>
      </c>
      <c r="L70" s="104">
        <f t="shared" si="49"/>
        <v>0</v>
      </c>
      <c r="M70" s="103">
        <v>0</v>
      </c>
      <c r="N70" s="104">
        <f t="shared" si="50"/>
        <v>0</v>
      </c>
      <c r="O70" s="104">
        <f t="shared" si="51"/>
        <v>0</v>
      </c>
      <c r="P70" s="103">
        <v>0</v>
      </c>
      <c r="Q70" s="104">
        <f t="shared" si="52"/>
        <v>0</v>
      </c>
      <c r="R70" s="104">
        <f t="shared" si="53"/>
        <v>0</v>
      </c>
      <c r="S70" s="103">
        <v>0</v>
      </c>
      <c r="T70" s="104">
        <f t="shared" si="54"/>
        <v>0</v>
      </c>
      <c r="U70" s="104">
        <f t="shared" si="55"/>
        <v>0</v>
      </c>
      <c r="V70" s="103">
        <v>0</v>
      </c>
      <c r="W70" s="104">
        <f t="shared" si="56"/>
        <v>0</v>
      </c>
      <c r="X70" s="104">
        <f t="shared" si="57"/>
        <v>0</v>
      </c>
      <c r="Y70" s="103"/>
      <c r="Z70" s="104">
        <f t="shared" si="58"/>
        <v>0</v>
      </c>
      <c r="AA70" s="104">
        <f t="shared" si="59"/>
        <v>0</v>
      </c>
      <c r="AB70" s="103"/>
      <c r="AC70" s="103">
        <f t="shared" si="7"/>
        <v>0</v>
      </c>
      <c r="AD70" s="104">
        <f t="shared" si="8"/>
        <v>0</v>
      </c>
      <c r="AE70" s="104">
        <f t="shared" si="9"/>
        <v>0</v>
      </c>
      <c r="AF70" s="42">
        <f t="shared" si="0"/>
        <v>0</v>
      </c>
      <c r="AG70" s="37">
        <f t="shared" si="1"/>
        <v>0</v>
      </c>
      <c r="AH70" s="63">
        <f t="shared" si="2"/>
        <v>0</v>
      </c>
      <c r="AI70" s="103">
        <v>0</v>
      </c>
      <c r="AJ70" s="107">
        <f t="shared" si="60"/>
        <v>0</v>
      </c>
      <c r="AK70" s="37" t="str">
        <f t="shared" si="4"/>
        <v>-</v>
      </c>
      <c r="AL70" s="47">
        <v>59</v>
      </c>
      <c r="AM70" s="37" t="str">
        <f t="shared" si="5"/>
        <v>-</v>
      </c>
      <c r="AN70" s="109" t="str">
        <f t="shared" si="61"/>
        <v>-</v>
      </c>
      <c r="AO70" s="35" t="str">
        <f t="shared" si="10"/>
        <v>-</v>
      </c>
      <c r="AP70" s="36"/>
      <c r="AQ70" s="36"/>
    </row>
    <row r="71" spans="1:43" s="43" customFormat="1" ht="15" x14ac:dyDescent="0.25">
      <c r="A71" s="13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I71" s="102"/>
      <c r="J71" s="103">
        <v>0</v>
      </c>
      <c r="K71" s="104">
        <f t="shared" si="11"/>
        <v>0</v>
      </c>
      <c r="L71" s="104">
        <f t="shared" si="49"/>
        <v>0</v>
      </c>
      <c r="M71" s="103">
        <v>0</v>
      </c>
      <c r="N71" s="104">
        <f t="shared" si="50"/>
        <v>0</v>
      </c>
      <c r="O71" s="104">
        <f t="shared" si="51"/>
        <v>0</v>
      </c>
      <c r="P71" s="103">
        <v>0</v>
      </c>
      <c r="Q71" s="104">
        <f t="shared" si="52"/>
        <v>0</v>
      </c>
      <c r="R71" s="104">
        <f t="shared" si="53"/>
        <v>0</v>
      </c>
      <c r="S71" s="103">
        <v>0</v>
      </c>
      <c r="T71" s="104">
        <f t="shared" si="54"/>
        <v>0</v>
      </c>
      <c r="U71" s="104">
        <f t="shared" si="55"/>
        <v>0</v>
      </c>
      <c r="V71" s="103">
        <v>0</v>
      </c>
      <c r="W71" s="104">
        <f t="shared" si="56"/>
        <v>0</v>
      </c>
      <c r="X71" s="104">
        <f t="shared" si="57"/>
        <v>0</v>
      </c>
      <c r="Y71" s="103"/>
      <c r="Z71" s="104">
        <f t="shared" si="58"/>
        <v>0</v>
      </c>
      <c r="AA71" s="104">
        <f t="shared" si="59"/>
        <v>0</v>
      </c>
      <c r="AB71" s="103"/>
      <c r="AC71" s="103">
        <f t="shared" ref="AC71:AC127" si="62">J71+M71+P71+S71+V71+Y71</f>
        <v>0</v>
      </c>
      <c r="AD71" s="104">
        <f t="shared" ref="AD71:AD127" si="63">AC71*F71</f>
        <v>0</v>
      </c>
      <c r="AE71" s="104">
        <f t="shared" ref="AE71:AE127" si="64">AC71*G71</f>
        <v>0</v>
      </c>
      <c r="AF71" s="42">
        <f t="shared" si="0"/>
        <v>0</v>
      </c>
      <c r="AG71" s="37">
        <f t="shared" si="1"/>
        <v>0</v>
      </c>
      <c r="AH71" s="63">
        <f t="shared" si="2"/>
        <v>0</v>
      </c>
      <c r="AI71" s="103">
        <v>0</v>
      </c>
      <c r="AJ71" s="107">
        <f t="shared" si="60"/>
        <v>0</v>
      </c>
      <c r="AK71" s="37" t="str">
        <f t="shared" si="4"/>
        <v>-</v>
      </c>
      <c r="AL71" s="47">
        <v>60</v>
      </c>
      <c r="AM71" s="37" t="str">
        <f t="shared" si="5"/>
        <v>-</v>
      </c>
      <c r="AN71" s="109" t="str">
        <f t="shared" si="61"/>
        <v>-</v>
      </c>
      <c r="AO71" s="35" t="str">
        <f t="shared" si="10"/>
        <v>-</v>
      </c>
      <c r="AP71" s="36"/>
      <c r="AQ71" s="36"/>
    </row>
    <row r="72" spans="1:43" s="43" customFormat="1" ht="15" x14ac:dyDescent="0.25">
      <c r="A72" s="13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I72" s="102"/>
      <c r="J72" s="103">
        <v>0</v>
      </c>
      <c r="K72" s="104">
        <f t="shared" si="11"/>
        <v>0</v>
      </c>
      <c r="L72" s="104">
        <f t="shared" si="49"/>
        <v>0</v>
      </c>
      <c r="M72" s="103">
        <v>0</v>
      </c>
      <c r="N72" s="104">
        <f t="shared" si="50"/>
        <v>0</v>
      </c>
      <c r="O72" s="104">
        <f t="shared" si="51"/>
        <v>0</v>
      </c>
      <c r="P72" s="103">
        <v>0</v>
      </c>
      <c r="Q72" s="104">
        <f t="shared" si="52"/>
        <v>0</v>
      </c>
      <c r="R72" s="104">
        <f t="shared" si="53"/>
        <v>0</v>
      </c>
      <c r="S72" s="103">
        <v>0</v>
      </c>
      <c r="T72" s="104">
        <f t="shared" si="54"/>
        <v>0</v>
      </c>
      <c r="U72" s="104">
        <f t="shared" si="55"/>
        <v>0</v>
      </c>
      <c r="V72" s="103">
        <v>0</v>
      </c>
      <c r="W72" s="104">
        <f t="shared" si="56"/>
        <v>0</v>
      </c>
      <c r="X72" s="104">
        <f t="shared" si="57"/>
        <v>0</v>
      </c>
      <c r="Y72" s="103"/>
      <c r="Z72" s="104">
        <f t="shared" si="58"/>
        <v>0</v>
      </c>
      <c r="AA72" s="104">
        <f t="shared" si="59"/>
        <v>0</v>
      </c>
      <c r="AB72" s="103"/>
      <c r="AC72" s="103">
        <f t="shared" si="62"/>
        <v>0</v>
      </c>
      <c r="AD72" s="104">
        <f t="shared" si="63"/>
        <v>0</v>
      </c>
      <c r="AE72" s="104">
        <f t="shared" si="64"/>
        <v>0</v>
      </c>
      <c r="AF72" s="42">
        <f t="shared" si="0"/>
        <v>0</v>
      </c>
      <c r="AG72" s="37">
        <f t="shared" si="1"/>
        <v>0</v>
      </c>
      <c r="AH72" s="63">
        <f t="shared" si="2"/>
        <v>0</v>
      </c>
      <c r="AI72" s="103">
        <v>0</v>
      </c>
      <c r="AJ72" s="107">
        <f t="shared" si="60"/>
        <v>0</v>
      </c>
      <c r="AK72" s="37" t="str">
        <f t="shared" si="4"/>
        <v>-</v>
      </c>
      <c r="AL72" s="47">
        <v>61</v>
      </c>
      <c r="AM72" s="37" t="str">
        <f t="shared" si="5"/>
        <v>-</v>
      </c>
      <c r="AN72" s="109" t="str">
        <f t="shared" si="61"/>
        <v>-</v>
      </c>
      <c r="AO72" s="35" t="str">
        <f t="shared" si="10"/>
        <v>-</v>
      </c>
      <c r="AP72" s="36"/>
      <c r="AQ72" s="36"/>
    </row>
    <row r="73" spans="1:43" s="43" customFormat="1" ht="15" x14ac:dyDescent="0.25">
      <c r="A73" s="13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I73" s="102"/>
      <c r="J73" s="103">
        <v>0</v>
      </c>
      <c r="K73" s="104">
        <f t="shared" si="11"/>
        <v>0</v>
      </c>
      <c r="L73" s="104">
        <f t="shared" si="49"/>
        <v>0</v>
      </c>
      <c r="M73" s="103">
        <v>0</v>
      </c>
      <c r="N73" s="104">
        <f t="shared" si="50"/>
        <v>0</v>
      </c>
      <c r="O73" s="104">
        <f t="shared" si="51"/>
        <v>0</v>
      </c>
      <c r="P73" s="103">
        <v>0</v>
      </c>
      <c r="Q73" s="104">
        <f t="shared" si="52"/>
        <v>0</v>
      </c>
      <c r="R73" s="104">
        <f t="shared" si="53"/>
        <v>0</v>
      </c>
      <c r="S73" s="103">
        <v>0</v>
      </c>
      <c r="T73" s="104">
        <f t="shared" si="54"/>
        <v>0</v>
      </c>
      <c r="U73" s="104">
        <f t="shared" si="55"/>
        <v>0</v>
      </c>
      <c r="V73" s="103">
        <v>0</v>
      </c>
      <c r="W73" s="104">
        <f t="shared" si="56"/>
        <v>0</v>
      </c>
      <c r="X73" s="104">
        <f t="shared" si="57"/>
        <v>0</v>
      </c>
      <c r="Y73" s="103"/>
      <c r="Z73" s="104">
        <f t="shared" si="58"/>
        <v>0</v>
      </c>
      <c r="AA73" s="104">
        <f t="shared" si="59"/>
        <v>0</v>
      </c>
      <c r="AB73" s="103"/>
      <c r="AC73" s="103">
        <f t="shared" si="62"/>
        <v>0</v>
      </c>
      <c r="AD73" s="104">
        <f t="shared" si="63"/>
        <v>0</v>
      </c>
      <c r="AE73" s="104">
        <f t="shared" si="64"/>
        <v>0</v>
      </c>
      <c r="AF73" s="42">
        <f t="shared" si="0"/>
        <v>0</v>
      </c>
      <c r="AG73" s="37">
        <f t="shared" si="1"/>
        <v>0</v>
      </c>
      <c r="AH73" s="63">
        <f t="shared" si="2"/>
        <v>0</v>
      </c>
      <c r="AI73" s="103">
        <v>0</v>
      </c>
      <c r="AJ73" s="107">
        <f t="shared" si="60"/>
        <v>0</v>
      </c>
      <c r="AK73" s="37" t="str">
        <f t="shared" si="4"/>
        <v>-</v>
      </c>
      <c r="AL73" s="47">
        <v>62</v>
      </c>
      <c r="AM73" s="37" t="str">
        <f t="shared" si="5"/>
        <v>-</v>
      </c>
      <c r="AN73" s="109" t="str">
        <f t="shared" si="61"/>
        <v>-</v>
      </c>
      <c r="AO73" s="35" t="str">
        <f t="shared" si="10"/>
        <v>-</v>
      </c>
      <c r="AP73" s="36"/>
      <c r="AQ73" s="36"/>
    </row>
    <row r="74" spans="1:43" s="43" customFormat="1" ht="15" x14ac:dyDescent="0.25">
      <c r="A74" s="13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I74" s="102"/>
      <c r="J74" s="103">
        <v>0</v>
      </c>
      <c r="K74" s="104">
        <f t="shared" si="11"/>
        <v>0</v>
      </c>
      <c r="L74" s="104">
        <f t="shared" si="49"/>
        <v>0</v>
      </c>
      <c r="M74" s="103">
        <v>0</v>
      </c>
      <c r="N74" s="104">
        <f t="shared" si="50"/>
        <v>0</v>
      </c>
      <c r="O74" s="104">
        <f t="shared" si="51"/>
        <v>0</v>
      </c>
      <c r="P74" s="103">
        <v>0</v>
      </c>
      <c r="Q74" s="104">
        <f t="shared" si="52"/>
        <v>0</v>
      </c>
      <c r="R74" s="104">
        <f t="shared" si="53"/>
        <v>0</v>
      </c>
      <c r="S74" s="103">
        <v>0</v>
      </c>
      <c r="T74" s="104">
        <f t="shared" si="54"/>
        <v>0</v>
      </c>
      <c r="U74" s="104">
        <f t="shared" si="55"/>
        <v>0</v>
      </c>
      <c r="V74" s="103">
        <v>0</v>
      </c>
      <c r="W74" s="104">
        <f t="shared" si="56"/>
        <v>0</v>
      </c>
      <c r="X74" s="104">
        <f t="shared" si="57"/>
        <v>0</v>
      </c>
      <c r="Y74" s="103"/>
      <c r="Z74" s="104">
        <f t="shared" si="58"/>
        <v>0</v>
      </c>
      <c r="AA74" s="104">
        <f t="shared" si="59"/>
        <v>0</v>
      </c>
      <c r="AB74" s="103"/>
      <c r="AC74" s="103">
        <f t="shared" si="62"/>
        <v>0</v>
      </c>
      <c r="AD74" s="104">
        <f t="shared" si="63"/>
        <v>0</v>
      </c>
      <c r="AE74" s="104">
        <f t="shared" si="64"/>
        <v>0</v>
      </c>
      <c r="AF74" s="42">
        <f t="shared" si="0"/>
        <v>0</v>
      </c>
      <c r="AG74" s="37">
        <f t="shared" si="1"/>
        <v>0</v>
      </c>
      <c r="AH74" s="63">
        <f t="shared" si="2"/>
        <v>0</v>
      </c>
      <c r="AI74" s="103">
        <v>0</v>
      </c>
      <c r="AJ74" s="107">
        <f t="shared" si="60"/>
        <v>0</v>
      </c>
      <c r="AK74" s="37" t="str">
        <f t="shared" si="4"/>
        <v>-</v>
      </c>
      <c r="AL74" s="47">
        <v>63</v>
      </c>
      <c r="AM74" s="37" t="str">
        <f t="shared" si="5"/>
        <v>-</v>
      </c>
      <c r="AN74" s="109" t="str">
        <f t="shared" si="61"/>
        <v>-</v>
      </c>
      <c r="AO74" s="35" t="str">
        <f t="shared" si="10"/>
        <v>-</v>
      </c>
      <c r="AP74" s="36"/>
      <c r="AQ74" s="36"/>
    </row>
    <row r="75" spans="1:43" s="43" customFormat="1" ht="15" x14ac:dyDescent="0.25">
      <c r="A75" s="13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I75" s="102"/>
      <c r="J75" s="103">
        <v>0</v>
      </c>
      <c r="K75" s="104">
        <f t="shared" si="11"/>
        <v>0</v>
      </c>
      <c r="L75" s="104">
        <f t="shared" si="49"/>
        <v>0</v>
      </c>
      <c r="M75" s="103">
        <v>0</v>
      </c>
      <c r="N75" s="104">
        <f t="shared" si="50"/>
        <v>0</v>
      </c>
      <c r="O75" s="104">
        <f t="shared" si="51"/>
        <v>0</v>
      </c>
      <c r="P75" s="103">
        <v>0</v>
      </c>
      <c r="Q75" s="104">
        <f t="shared" si="52"/>
        <v>0</v>
      </c>
      <c r="R75" s="104">
        <f t="shared" si="53"/>
        <v>0</v>
      </c>
      <c r="S75" s="103">
        <v>0</v>
      </c>
      <c r="T75" s="104">
        <f t="shared" si="54"/>
        <v>0</v>
      </c>
      <c r="U75" s="104">
        <f t="shared" si="55"/>
        <v>0</v>
      </c>
      <c r="V75" s="103">
        <v>0</v>
      </c>
      <c r="W75" s="104">
        <f t="shared" si="56"/>
        <v>0</v>
      </c>
      <c r="X75" s="104">
        <f t="shared" si="57"/>
        <v>0</v>
      </c>
      <c r="Y75" s="103"/>
      <c r="Z75" s="104">
        <f t="shared" si="58"/>
        <v>0</v>
      </c>
      <c r="AA75" s="104">
        <f t="shared" si="59"/>
        <v>0</v>
      </c>
      <c r="AB75" s="103"/>
      <c r="AC75" s="103">
        <f t="shared" si="62"/>
        <v>0</v>
      </c>
      <c r="AD75" s="104">
        <f t="shared" si="63"/>
        <v>0</v>
      </c>
      <c r="AE75" s="104">
        <f t="shared" si="64"/>
        <v>0</v>
      </c>
      <c r="AF75" s="42">
        <f t="shared" si="0"/>
        <v>0</v>
      </c>
      <c r="AG75" s="37">
        <f t="shared" si="1"/>
        <v>0</v>
      </c>
      <c r="AH75" s="63">
        <f t="shared" si="2"/>
        <v>0</v>
      </c>
      <c r="AI75" s="103">
        <v>0</v>
      </c>
      <c r="AJ75" s="107">
        <f t="shared" si="60"/>
        <v>0</v>
      </c>
      <c r="AK75" s="37" t="str">
        <f t="shared" si="4"/>
        <v>-</v>
      </c>
      <c r="AL75" s="47">
        <v>64</v>
      </c>
      <c r="AM75" s="37" t="str">
        <f t="shared" si="5"/>
        <v>-</v>
      </c>
      <c r="AN75" s="109" t="str">
        <f t="shared" si="61"/>
        <v>-</v>
      </c>
      <c r="AO75" s="35" t="str">
        <f t="shared" si="10"/>
        <v>-</v>
      </c>
      <c r="AP75" s="36"/>
      <c r="AQ75" s="36"/>
    </row>
    <row r="76" spans="1:43" s="43" customFormat="1" ht="15" x14ac:dyDescent="0.25">
      <c r="A76" s="13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I76" s="102"/>
      <c r="J76" s="103">
        <v>0</v>
      </c>
      <c r="K76" s="104">
        <f t="shared" ref="K76:K88" si="65">J76*$F76</f>
        <v>0</v>
      </c>
      <c r="L76" s="104">
        <f t="shared" si="49"/>
        <v>0</v>
      </c>
      <c r="M76" s="103">
        <v>1</v>
      </c>
      <c r="N76" s="104">
        <f t="shared" si="50"/>
        <v>22</v>
      </c>
      <c r="O76" s="104">
        <f t="shared" si="51"/>
        <v>44.5</v>
      </c>
      <c r="P76" s="103">
        <v>0</v>
      </c>
      <c r="Q76" s="104">
        <f t="shared" si="52"/>
        <v>0</v>
      </c>
      <c r="R76" s="104">
        <f t="shared" si="53"/>
        <v>0</v>
      </c>
      <c r="S76" s="103">
        <v>0</v>
      </c>
      <c r="T76" s="104">
        <f t="shared" si="54"/>
        <v>0</v>
      </c>
      <c r="U76" s="104">
        <f t="shared" si="55"/>
        <v>0</v>
      </c>
      <c r="V76" s="103">
        <v>0</v>
      </c>
      <c r="W76" s="104">
        <f t="shared" si="56"/>
        <v>0</v>
      </c>
      <c r="X76" s="104">
        <f t="shared" si="57"/>
        <v>0</v>
      </c>
      <c r="Y76" s="103"/>
      <c r="Z76" s="104">
        <f t="shared" si="58"/>
        <v>0</v>
      </c>
      <c r="AA76" s="104">
        <f t="shared" si="59"/>
        <v>0</v>
      </c>
      <c r="AB76" s="103"/>
      <c r="AC76" s="103">
        <f t="shared" si="62"/>
        <v>1</v>
      </c>
      <c r="AD76" s="104">
        <f t="shared" si="63"/>
        <v>22</v>
      </c>
      <c r="AE76" s="104">
        <f t="shared" si="64"/>
        <v>44.5</v>
      </c>
      <c r="AF76" s="42">
        <f t="shared" si="0"/>
        <v>8.130081300813009E-3</v>
      </c>
      <c r="AG76" s="37">
        <f t="shared" si="1"/>
        <v>0.24390243902439027</v>
      </c>
      <c r="AH76" s="63">
        <f t="shared" si="2"/>
        <v>10.853658536585368</v>
      </c>
      <c r="AI76" s="103">
        <v>0</v>
      </c>
      <c r="AJ76" s="107">
        <f t="shared" si="60"/>
        <v>0</v>
      </c>
      <c r="AK76" s="37">
        <f t="shared" si="4"/>
        <v>0</v>
      </c>
      <c r="AL76" s="47">
        <v>65</v>
      </c>
      <c r="AM76" s="37">
        <f t="shared" si="5"/>
        <v>0</v>
      </c>
      <c r="AN76" s="109">
        <f t="shared" si="61"/>
        <v>0</v>
      </c>
      <c r="AO76" s="35">
        <f t="shared" si="10"/>
        <v>43589</v>
      </c>
      <c r="AP76" s="36"/>
      <c r="AQ76" s="36"/>
    </row>
    <row r="77" spans="1:43" s="43" customFormat="1" ht="15" x14ac:dyDescent="0.25">
      <c r="A77" s="13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I77" s="102"/>
      <c r="J77" s="103">
        <v>2</v>
      </c>
      <c r="K77" s="104">
        <f t="shared" si="65"/>
        <v>27.240000000000105</v>
      </c>
      <c r="L77" s="104">
        <f t="shared" si="49"/>
        <v>69</v>
      </c>
      <c r="M77" s="103">
        <v>4</v>
      </c>
      <c r="N77" s="104">
        <f t="shared" si="50"/>
        <v>54.48000000000021</v>
      </c>
      <c r="O77" s="104">
        <f t="shared" si="51"/>
        <v>138</v>
      </c>
      <c r="P77" s="103">
        <v>1</v>
      </c>
      <c r="Q77" s="104">
        <f t="shared" si="52"/>
        <v>13.620000000000053</v>
      </c>
      <c r="R77" s="104">
        <f t="shared" si="53"/>
        <v>34.5</v>
      </c>
      <c r="S77" s="103">
        <v>1</v>
      </c>
      <c r="T77" s="104">
        <f t="shared" si="54"/>
        <v>13.620000000000053</v>
      </c>
      <c r="U77" s="104">
        <f t="shared" si="55"/>
        <v>34.5</v>
      </c>
      <c r="V77" s="103">
        <v>1</v>
      </c>
      <c r="W77" s="104">
        <f t="shared" si="56"/>
        <v>13.620000000000053</v>
      </c>
      <c r="X77" s="104">
        <f t="shared" si="57"/>
        <v>34.5</v>
      </c>
      <c r="Y77" s="103"/>
      <c r="Z77" s="104">
        <f t="shared" si="58"/>
        <v>0</v>
      </c>
      <c r="AA77" s="104">
        <f t="shared" si="59"/>
        <v>0</v>
      </c>
      <c r="AB77" s="103"/>
      <c r="AC77" s="103">
        <f t="shared" si="62"/>
        <v>9</v>
      </c>
      <c r="AD77" s="104">
        <f t="shared" si="63"/>
        <v>122.58000000000047</v>
      </c>
      <c r="AE77" s="104">
        <f t="shared" si="64"/>
        <v>310.5</v>
      </c>
      <c r="AF77" s="42">
        <f t="shared" ref="AF77:AF140" si="66">AC77/AQ$10</f>
        <v>7.3170731707317069E-2</v>
      </c>
      <c r="AG77" s="37">
        <f t="shared" ref="AG77:AG140" si="67">AF77*30</f>
        <v>2.1951219512195119</v>
      </c>
      <c r="AH77" s="63">
        <f t="shared" ref="AH77:AH140" si="68">AE77/AQ$10*30</f>
        <v>75.731707317073173</v>
      </c>
      <c r="AI77" s="103">
        <v>2</v>
      </c>
      <c r="AJ77" s="107">
        <f t="shared" si="60"/>
        <v>69</v>
      </c>
      <c r="AK77" s="37">
        <f t="shared" ref="AK77:AK140" si="69">IFERROR(AI77/AF77, "-")</f>
        <v>27.333333333333336</v>
      </c>
      <c r="AL77" s="47">
        <v>66</v>
      </c>
      <c r="AM77" s="37">
        <f t="shared" ref="AM77:AM140" si="70">IFERROR(AK77/7,"-")</f>
        <v>3.9047619047619051</v>
      </c>
      <c r="AN77" s="109">
        <f t="shared" si="61"/>
        <v>0.9111111111111112</v>
      </c>
      <c r="AO77" s="35">
        <f t="shared" si="10"/>
        <v>43616.333333333336</v>
      </c>
      <c r="AP77" s="36"/>
      <c r="AQ77" s="36"/>
    </row>
    <row r="78" spans="1:43" s="43" customFormat="1" ht="15" x14ac:dyDescent="0.25">
      <c r="A78" s="13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I78" s="102"/>
      <c r="J78" s="103">
        <v>1</v>
      </c>
      <c r="K78" s="104">
        <f t="shared" si="65"/>
        <v>13.949999999999998</v>
      </c>
      <c r="L78" s="104">
        <f t="shared" si="49"/>
        <v>34.5</v>
      </c>
      <c r="M78" s="103">
        <v>1</v>
      </c>
      <c r="N78" s="104">
        <f t="shared" si="50"/>
        <v>13.949999999999998</v>
      </c>
      <c r="O78" s="104">
        <f t="shared" si="51"/>
        <v>34.5</v>
      </c>
      <c r="P78" s="103">
        <v>0</v>
      </c>
      <c r="Q78" s="104">
        <f t="shared" si="52"/>
        <v>0</v>
      </c>
      <c r="R78" s="104">
        <f t="shared" si="53"/>
        <v>0</v>
      </c>
      <c r="S78" s="103">
        <v>0</v>
      </c>
      <c r="T78" s="104">
        <f t="shared" si="54"/>
        <v>0</v>
      </c>
      <c r="U78" s="104">
        <f t="shared" si="55"/>
        <v>0</v>
      </c>
      <c r="V78" s="103">
        <v>0</v>
      </c>
      <c r="W78" s="104">
        <f t="shared" si="56"/>
        <v>0</v>
      </c>
      <c r="X78" s="104">
        <f t="shared" si="57"/>
        <v>0</v>
      </c>
      <c r="Y78" s="103"/>
      <c r="Z78" s="104">
        <f t="shared" si="58"/>
        <v>0</v>
      </c>
      <c r="AA78" s="104">
        <f t="shared" si="59"/>
        <v>0</v>
      </c>
      <c r="AB78" s="103"/>
      <c r="AC78" s="103">
        <f t="shared" si="62"/>
        <v>2</v>
      </c>
      <c r="AD78" s="104">
        <f t="shared" si="63"/>
        <v>27.899999999999995</v>
      </c>
      <c r="AE78" s="104">
        <f t="shared" si="64"/>
        <v>69</v>
      </c>
      <c r="AF78" s="42">
        <f t="shared" si="66"/>
        <v>1.6260162601626018E-2</v>
      </c>
      <c r="AG78" s="37">
        <f t="shared" si="67"/>
        <v>0.48780487804878053</v>
      </c>
      <c r="AH78" s="63">
        <f t="shared" si="68"/>
        <v>16.829268292682929</v>
      </c>
      <c r="AI78" s="103">
        <v>0</v>
      </c>
      <c r="AJ78" s="107">
        <f t="shared" si="60"/>
        <v>0</v>
      </c>
      <c r="AK78" s="37">
        <f t="shared" si="69"/>
        <v>0</v>
      </c>
      <c r="AL78" s="47">
        <v>67</v>
      </c>
      <c r="AM78" s="37">
        <f t="shared" si="70"/>
        <v>0</v>
      </c>
      <c r="AN78" s="109">
        <f t="shared" si="61"/>
        <v>0</v>
      </c>
      <c r="AO78" s="35">
        <f t="shared" ref="AO78:AO141" si="71">IFERROR(AO$10+AK78,"-")</f>
        <v>43589</v>
      </c>
      <c r="AP78" s="36"/>
      <c r="AQ78" s="36"/>
    </row>
    <row r="79" spans="1:43" s="43" customFormat="1" ht="15" x14ac:dyDescent="0.25">
      <c r="A79" s="13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I79" s="102"/>
      <c r="J79" s="103">
        <v>0</v>
      </c>
      <c r="K79" s="104">
        <f t="shared" si="65"/>
        <v>0</v>
      </c>
      <c r="L79" s="104">
        <f t="shared" si="49"/>
        <v>0</v>
      </c>
      <c r="M79" s="103">
        <v>0</v>
      </c>
      <c r="N79" s="104">
        <f t="shared" si="50"/>
        <v>0</v>
      </c>
      <c r="O79" s="104">
        <f t="shared" si="51"/>
        <v>0</v>
      </c>
      <c r="P79" s="103">
        <v>0</v>
      </c>
      <c r="Q79" s="104">
        <f t="shared" si="52"/>
        <v>0</v>
      </c>
      <c r="R79" s="104">
        <f t="shared" si="53"/>
        <v>0</v>
      </c>
      <c r="S79" s="103">
        <v>0</v>
      </c>
      <c r="T79" s="104">
        <f t="shared" si="54"/>
        <v>0</v>
      </c>
      <c r="U79" s="104">
        <f t="shared" si="55"/>
        <v>0</v>
      </c>
      <c r="V79" s="103">
        <v>0</v>
      </c>
      <c r="W79" s="104">
        <f t="shared" si="56"/>
        <v>0</v>
      </c>
      <c r="X79" s="104">
        <f t="shared" si="57"/>
        <v>0</v>
      </c>
      <c r="Y79" s="103"/>
      <c r="Z79" s="104">
        <f t="shared" si="58"/>
        <v>0</v>
      </c>
      <c r="AA79" s="104">
        <f t="shared" si="59"/>
        <v>0</v>
      </c>
      <c r="AB79" s="103"/>
      <c r="AC79" s="103">
        <f t="shared" si="62"/>
        <v>0</v>
      </c>
      <c r="AD79" s="104">
        <f t="shared" si="63"/>
        <v>0</v>
      </c>
      <c r="AE79" s="104">
        <f t="shared" si="64"/>
        <v>0</v>
      </c>
      <c r="AF79" s="42">
        <f t="shared" si="66"/>
        <v>0</v>
      </c>
      <c r="AG79" s="37">
        <f t="shared" si="67"/>
        <v>0</v>
      </c>
      <c r="AH79" s="63">
        <f t="shared" si="68"/>
        <v>0</v>
      </c>
      <c r="AI79" s="103">
        <v>0</v>
      </c>
      <c r="AJ79" s="107">
        <f t="shared" si="60"/>
        <v>0</v>
      </c>
      <c r="AK79" s="37" t="str">
        <f t="shared" si="69"/>
        <v>-</v>
      </c>
      <c r="AL79" s="47">
        <v>68</v>
      </c>
      <c r="AM79" s="37" t="str">
        <f t="shared" si="70"/>
        <v>-</v>
      </c>
      <c r="AN79" s="109" t="str">
        <f t="shared" si="61"/>
        <v>-</v>
      </c>
      <c r="AO79" s="35" t="str">
        <f t="shared" si="71"/>
        <v>-</v>
      </c>
      <c r="AP79" s="36"/>
      <c r="AQ79" s="36"/>
    </row>
    <row r="80" spans="1:43" s="43" customFormat="1" ht="15" x14ac:dyDescent="0.25">
      <c r="A80" s="13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I80" s="102"/>
      <c r="J80" s="103">
        <v>0</v>
      </c>
      <c r="K80" s="104">
        <f t="shared" si="65"/>
        <v>0</v>
      </c>
      <c r="L80" s="104">
        <f t="shared" si="49"/>
        <v>0</v>
      </c>
      <c r="M80" s="103">
        <v>0</v>
      </c>
      <c r="N80" s="104">
        <f t="shared" si="50"/>
        <v>0</v>
      </c>
      <c r="O80" s="104">
        <f t="shared" si="51"/>
        <v>0</v>
      </c>
      <c r="P80" s="103">
        <v>0</v>
      </c>
      <c r="Q80" s="104">
        <f t="shared" si="52"/>
        <v>0</v>
      </c>
      <c r="R80" s="104">
        <f t="shared" si="53"/>
        <v>0</v>
      </c>
      <c r="S80" s="103">
        <v>0</v>
      </c>
      <c r="T80" s="104">
        <f t="shared" si="54"/>
        <v>0</v>
      </c>
      <c r="U80" s="104">
        <f t="shared" si="55"/>
        <v>0</v>
      </c>
      <c r="V80" s="103">
        <v>0</v>
      </c>
      <c r="W80" s="104">
        <f t="shared" si="56"/>
        <v>0</v>
      </c>
      <c r="X80" s="104">
        <f t="shared" si="57"/>
        <v>0</v>
      </c>
      <c r="Y80" s="103"/>
      <c r="Z80" s="104">
        <f t="shared" si="58"/>
        <v>0</v>
      </c>
      <c r="AA80" s="104">
        <f t="shared" si="59"/>
        <v>0</v>
      </c>
      <c r="AB80" s="103"/>
      <c r="AC80" s="103">
        <f t="shared" si="62"/>
        <v>0</v>
      </c>
      <c r="AD80" s="104">
        <f t="shared" si="63"/>
        <v>0</v>
      </c>
      <c r="AE80" s="104">
        <f t="shared" si="64"/>
        <v>0</v>
      </c>
      <c r="AF80" s="42">
        <f t="shared" si="66"/>
        <v>0</v>
      </c>
      <c r="AG80" s="37">
        <f t="shared" si="67"/>
        <v>0</v>
      </c>
      <c r="AH80" s="63">
        <f t="shared" si="68"/>
        <v>0</v>
      </c>
      <c r="AI80" s="103">
        <v>0</v>
      </c>
      <c r="AJ80" s="107">
        <f t="shared" si="60"/>
        <v>0</v>
      </c>
      <c r="AK80" s="37" t="str">
        <f t="shared" si="69"/>
        <v>-</v>
      </c>
      <c r="AL80" s="47">
        <v>69</v>
      </c>
      <c r="AM80" s="37" t="str">
        <f t="shared" si="70"/>
        <v>-</v>
      </c>
      <c r="AN80" s="109" t="str">
        <f t="shared" si="61"/>
        <v>-</v>
      </c>
      <c r="AO80" s="35" t="str">
        <f t="shared" si="71"/>
        <v>-</v>
      </c>
      <c r="AP80" s="36"/>
      <c r="AQ80" s="36"/>
    </row>
    <row r="81" spans="1:47" s="43" customFormat="1" ht="15" x14ac:dyDescent="0.25">
      <c r="A81" s="13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I81" s="102"/>
      <c r="J81" s="103">
        <v>0</v>
      </c>
      <c r="K81" s="104">
        <f t="shared" si="65"/>
        <v>0</v>
      </c>
      <c r="L81" s="104">
        <f t="shared" si="49"/>
        <v>0</v>
      </c>
      <c r="M81" s="103">
        <v>0</v>
      </c>
      <c r="N81" s="104">
        <f t="shared" si="50"/>
        <v>0</v>
      </c>
      <c r="O81" s="104">
        <f t="shared" si="51"/>
        <v>0</v>
      </c>
      <c r="P81" s="103">
        <v>0</v>
      </c>
      <c r="Q81" s="104">
        <f t="shared" si="52"/>
        <v>0</v>
      </c>
      <c r="R81" s="104">
        <f t="shared" si="53"/>
        <v>0</v>
      </c>
      <c r="S81" s="103">
        <v>0</v>
      </c>
      <c r="T81" s="104">
        <f t="shared" si="54"/>
        <v>0</v>
      </c>
      <c r="U81" s="104">
        <f t="shared" si="55"/>
        <v>0</v>
      </c>
      <c r="V81" s="103">
        <v>0</v>
      </c>
      <c r="W81" s="104">
        <f t="shared" si="56"/>
        <v>0</v>
      </c>
      <c r="X81" s="104">
        <f t="shared" si="57"/>
        <v>0</v>
      </c>
      <c r="Y81" s="103"/>
      <c r="Z81" s="104">
        <f t="shared" si="58"/>
        <v>0</v>
      </c>
      <c r="AA81" s="104">
        <f t="shared" si="59"/>
        <v>0</v>
      </c>
      <c r="AB81" s="103"/>
      <c r="AC81" s="103">
        <f t="shared" si="62"/>
        <v>0</v>
      </c>
      <c r="AD81" s="104">
        <f t="shared" si="63"/>
        <v>0</v>
      </c>
      <c r="AE81" s="104">
        <f t="shared" si="64"/>
        <v>0</v>
      </c>
      <c r="AF81" s="42">
        <f t="shared" si="66"/>
        <v>0</v>
      </c>
      <c r="AG81" s="37">
        <f t="shared" si="67"/>
        <v>0</v>
      </c>
      <c r="AH81" s="63">
        <f t="shared" si="68"/>
        <v>0</v>
      </c>
      <c r="AI81" s="103">
        <v>0</v>
      </c>
      <c r="AJ81" s="107">
        <f t="shared" si="60"/>
        <v>0</v>
      </c>
      <c r="AK81" s="37" t="str">
        <f t="shared" si="69"/>
        <v>-</v>
      </c>
      <c r="AL81" s="47">
        <v>70</v>
      </c>
      <c r="AM81" s="37" t="str">
        <f t="shared" si="70"/>
        <v>-</v>
      </c>
      <c r="AN81" s="109" t="str">
        <f t="shared" si="61"/>
        <v>-</v>
      </c>
      <c r="AO81" s="35" t="str">
        <f t="shared" si="71"/>
        <v>-</v>
      </c>
      <c r="AP81" s="36"/>
      <c r="AQ81" s="36"/>
    </row>
    <row r="82" spans="1:47" s="43" customFormat="1" ht="15" x14ac:dyDescent="0.25">
      <c r="A82" s="13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I82" s="102"/>
      <c r="J82" s="103">
        <v>0</v>
      </c>
      <c r="K82" s="104">
        <f t="shared" si="65"/>
        <v>0</v>
      </c>
      <c r="L82" s="104">
        <f t="shared" si="49"/>
        <v>0</v>
      </c>
      <c r="M82" s="103">
        <v>0</v>
      </c>
      <c r="N82" s="104">
        <f t="shared" si="50"/>
        <v>0</v>
      </c>
      <c r="O82" s="104">
        <f t="shared" si="51"/>
        <v>0</v>
      </c>
      <c r="P82" s="103">
        <v>0</v>
      </c>
      <c r="Q82" s="104">
        <f t="shared" si="52"/>
        <v>0</v>
      </c>
      <c r="R82" s="104">
        <f t="shared" si="53"/>
        <v>0</v>
      </c>
      <c r="S82" s="103">
        <v>0</v>
      </c>
      <c r="T82" s="104">
        <f t="shared" si="54"/>
        <v>0</v>
      </c>
      <c r="U82" s="104">
        <f t="shared" si="55"/>
        <v>0</v>
      </c>
      <c r="V82" s="103">
        <v>0</v>
      </c>
      <c r="W82" s="104">
        <f t="shared" si="56"/>
        <v>0</v>
      </c>
      <c r="X82" s="104">
        <f t="shared" si="57"/>
        <v>0</v>
      </c>
      <c r="Y82" s="103"/>
      <c r="Z82" s="104">
        <f t="shared" si="58"/>
        <v>0</v>
      </c>
      <c r="AA82" s="104">
        <f t="shared" si="59"/>
        <v>0</v>
      </c>
      <c r="AB82" s="103"/>
      <c r="AC82" s="103">
        <f t="shared" si="62"/>
        <v>0</v>
      </c>
      <c r="AD82" s="104">
        <f t="shared" si="63"/>
        <v>0</v>
      </c>
      <c r="AE82" s="104">
        <f t="shared" si="64"/>
        <v>0</v>
      </c>
      <c r="AF82" s="42">
        <f t="shared" si="66"/>
        <v>0</v>
      </c>
      <c r="AG82" s="37">
        <f t="shared" si="67"/>
        <v>0</v>
      </c>
      <c r="AH82" s="63">
        <f t="shared" si="68"/>
        <v>0</v>
      </c>
      <c r="AI82" s="103">
        <v>0</v>
      </c>
      <c r="AJ82" s="107">
        <f t="shared" si="60"/>
        <v>0</v>
      </c>
      <c r="AK82" s="37" t="str">
        <f t="shared" si="69"/>
        <v>-</v>
      </c>
      <c r="AL82" s="47">
        <v>71</v>
      </c>
      <c r="AM82" s="37" t="str">
        <f t="shared" si="70"/>
        <v>-</v>
      </c>
      <c r="AN82" s="109" t="str">
        <f t="shared" si="61"/>
        <v>-</v>
      </c>
      <c r="AO82" s="35" t="str">
        <f t="shared" si="71"/>
        <v>-</v>
      </c>
      <c r="AP82" s="36"/>
      <c r="AQ82" s="36"/>
    </row>
    <row r="83" spans="1:47" s="43" customFormat="1" ht="15" x14ac:dyDescent="0.25">
      <c r="A83" s="13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I83" s="102"/>
      <c r="J83" s="103">
        <v>0</v>
      </c>
      <c r="K83" s="104">
        <f t="shared" si="65"/>
        <v>0</v>
      </c>
      <c r="L83" s="104">
        <f t="shared" si="49"/>
        <v>0</v>
      </c>
      <c r="M83" s="103">
        <v>0</v>
      </c>
      <c r="N83" s="104">
        <f t="shared" si="50"/>
        <v>0</v>
      </c>
      <c r="O83" s="104">
        <f t="shared" si="51"/>
        <v>0</v>
      </c>
      <c r="P83" s="103">
        <v>0</v>
      </c>
      <c r="Q83" s="104">
        <f t="shared" si="52"/>
        <v>0</v>
      </c>
      <c r="R83" s="104">
        <f t="shared" si="53"/>
        <v>0</v>
      </c>
      <c r="S83" s="103">
        <v>0</v>
      </c>
      <c r="T83" s="104">
        <f t="shared" si="54"/>
        <v>0</v>
      </c>
      <c r="U83" s="104">
        <f t="shared" si="55"/>
        <v>0</v>
      </c>
      <c r="V83" s="103">
        <v>0</v>
      </c>
      <c r="W83" s="104">
        <f t="shared" si="56"/>
        <v>0</v>
      </c>
      <c r="X83" s="104">
        <f t="shared" si="57"/>
        <v>0</v>
      </c>
      <c r="Y83" s="103"/>
      <c r="Z83" s="104">
        <f t="shared" si="58"/>
        <v>0</v>
      </c>
      <c r="AA83" s="104">
        <f t="shared" si="59"/>
        <v>0</v>
      </c>
      <c r="AB83" s="103"/>
      <c r="AC83" s="103">
        <f t="shared" si="62"/>
        <v>0</v>
      </c>
      <c r="AD83" s="104">
        <f t="shared" si="63"/>
        <v>0</v>
      </c>
      <c r="AE83" s="104">
        <f t="shared" si="64"/>
        <v>0</v>
      </c>
      <c r="AF83" s="42">
        <f t="shared" si="66"/>
        <v>0</v>
      </c>
      <c r="AG83" s="37">
        <f t="shared" si="67"/>
        <v>0</v>
      </c>
      <c r="AH83" s="63">
        <f t="shared" si="68"/>
        <v>0</v>
      </c>
      <c r="AI83" s="103">
        <v>0</v>
      </c>
      <c r="AJ83" s="107">
        <f t="shared" si="60"/>
        <v>0</v>
      </c>
      <c r="AK83" s="37" t="str">
        <f t="shared" si="69"/>
        <v>-</v>
      </c>
      <c r="AL83" s="47">
        <v>72</v>
      </c>
      <c r="AM83" s="37" t="str">
        <f t="shared" si="70"/>
        <v>-</v>
      </c>
      <c r="AN83" s="109" t="str">
        <f t="shared" si="61"/>
        <v>-</v>
      </c>
      <c r="AO83" s="35" t="str">
        <f t="shared" si="71"/>
        <v>-</v>
      </c>
      <c r="AP83" s="36"/>
      <c r="AQ83" s="36"/>
    </row>
    <row r="84" spans="1:47" s="43" customFormat="1" ht="15" x14ac:dyDescent="0.25">
      <c r="A84" s="13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I84" s="102"/>
      <c r="J84" s="103">
        <v>0</v>
      </c>
      <c r="K84" s="104">
        <f t="shared" si="65"/>
        <v>0</v>
      </c>
      <c r="L84" s="104">
        <f t="shared" si="49"/>
        <v>0</v>
      </c>
      <c r="M84" s="103">
        <v>0</v>
      </c>
      <c r="N84" s="104">
        <f t="shared" si="50"/>
        <v>0</v>
      </c>
      <c r="O84" s="104">
        <f t="shared" si="51"/>
        <v>0</v>
      </c>
      <c r="P84" s="103">
        <v>1</v>
      </c>
      <c r="Q84" s="104">
        <f t="shared" si="52"/>
        <v>11.760000000000007</v>
      </c>
      <c r="R84" s="104">
        <f t="shared" si="53"/>
        <v>24.5</v>
      </c>
      <c r="S84" s="103">
        <v>1</v>
      </c>
      <c r="T84" s="104">
        <f t="shared" si="54"/>
        <v>11.760000000000007</v>
      </c>
      <c r="U84" s="104">
        <f t="shared" si="55"/>
        <v>24.5</v>
      </c>
      <c r="V84" s="103">
        <v>0</v>
      </c>
      <c r="W84" s="104">
        <f t="shared" si="56"/>
        <v>0</v>
      </c>
      <c r="X84" s="104">
        <f t="shared" si="57"/>
        <v>0</v>
      </c>
      <c r="Y84" s="103"/>
      <c r="Z84" s="104">
        <f t="shared" si="58"/>
        <v>0</v>
      </c>
      <c r="AA84" s="104">
        <f t="shared" si="59"/>
        <v>0</v>
      </c>
      <c r="AB84" s="103"/>
      <c r="AC84" s="103">
        <f t="shared" si="62"/>
        <v>2</v>
      </c>
      <c r="AD84" s="104">
        <f t="shared" si="63"/>
        <v>23.520000000000014</v>
      </c>
      <c r="AE84" s="104">
        <f t="shared" si="64"/>
        <v>49</v>
      </c>
      <c r="AF84" s="42">
        <f t="shared" si="66"/>
        <v>1.6260162601626018E-2</v>
      </c>
      <c r="AG84" s="37">
        <f t="shared" si="67"/>
        <v>0.48780487804878053</v>
      </c>
      <c r="AH84" s="63">
        <f t="shared" si="68"/>
        <v>11.951219512195122</v>
      </c>
      <c r="AI84" s="103">
        <v>0</v>
      </c>
      <c r="AJ84" s="107">
        <f t="shared" si="60"/>
        <v>0</v>
      </c>
      <c r="AK84" s="37">
        <f t="shared" si="69"/>
        <v>0</v>
      </c>
      <c r="AL84" s="47">
        <v>73</v>
      </c>
      <c r="AM84" s="37">
        <f t="shared" si="70"/>
        <v>0</v>
      </c>
      <c r="AN84" s="109">
        <f t="shared" si="61"/>
        <v>0</v>
      </c>
      <c r="AO84" s="35">
        <f t="shared" si="71"/>
        <v>43589</v>
      </c>
      <c r="AP84" s="36"/>
      <c r="AQ84" s="36"/>
    </row>
    <row r="85" spans="1:47" s="43" customFormat="1" ht="15" x14ac:dyDescent="0.25">
      <c r="A85" s="13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I85" s="102"/>
      <c r="J85" s="103">
        <v>0</v>
      </c>
      <c r="K85" s="104">
        <f t="shared" si="65"/>
        <v>0</v>
      </c>
      <c r="L85" s="104">
        <f t="shared" si="49"/>
        <v>0</v>
      </c>
      <c r="M85" s="103">
        <v>0</v>
      </c>
      <c r="N85" s="104">
        <f t="shared" si="50"/>
        <v>0</v>
      </c>
      <c r="O85" s="104">
        <f t="shared" si="51"/>
        <v>0</v>
      </c>
      <c r="P85" s="103">
        <v>0</v>
      </c>
      <c r="Q85" s="104">
        <f t="shared" si="52"/>
        <v>0</v>
      </c>
      <c r="R85" s="104">
        <f t="shared" si="53"/>
        <v>0</v>
      </c>
      <c r="S85" s="103">
        <v>0</v>
      </c>
      <c r="T85" s="104">
        <f t="shared" si="54"/>
        <v>0</v>
      </c>
      <c r="U85" s="104">
        <f t="shared" si="55"/>
        <v>0</v>
      </c>
      <c r="V85" s="103">
        <v>0</v>
      </c>
      <c r="W85" s="104">
        <f t="shared" si="56"/>
        <v>0</v>
      </c>
      <c r="X85" s="104">
        <f t="shared" si="57"/>
        <v>0</v>
      </c>
      <c r="Y85" s="103"/>
      <c r="Z85" s="104">
        <f t="shared" si="58"/>
        <v>0</v>
      </c>
      <c r="AA85" s="104">
        <f t="shared" si="59"/>
        <v>0</v>
      </c>
      <c r="AB85" s="103"/>
      <c r="AC85" s="103">
        <f t="shared" si="62"/>
        <v>0</v>
      </c>
      <c r="AD85" s="104">
        <f t="shared" si="63"/>
        <v>0</v>
      </c>
      <c r="AE85" s="104">
        <f t="shared" si="64"/>
        <v>0</v>
      </c>
      <c r="AF85" s="42">
        <f t="shared" si="66"/>
        <v>0</v>
      </c>
      <c r="AG85" s="37">
        <f t="shared" si="67"/>
        <v>0</v>
      </c>
      <c r="AH85" s="63">
        <f t="shared" si="68"/>
        <v>0</v>
      </c>
      <c r="AI85" s="103">
        <v>0</v>
      </c>
      <c r="AJ85" s="107">
        <f t="shared" si="60"/>
        <v>0</v>
      </c>
      <c r="AK85" s="37" t="str">
        <f t="shared" si="69"/>
        <v>-</v>
      </c>
      <c r="AL85" s="47">
        <v>74</v>
      </c>
      <c r="AM85" s="37" t="str">
        <f t="shared" si="70"/>
        <v>-</v>
      </c>
      <c r="AN85" s="109" t="str">
        <f t="shared" si="61"/>
        <v>-</v>
      </c>
      <c r="AO85" s="35" t="str">
        <f t="shared" si="71"/>
        <v>-</v>
      </c>
      <c r="AP85" s="36"/>
      <c r="AQ85" s="36"/>
    </row>
    <row r="86" spans="1:47" s="43" customFormat="1" ht="15" x14ac:dyDescent="0.25">
      <c r="A86" s="13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I86" s="102"/>
      <c r="J86" s="103">
        <v>0</v>
      </c>
      <c r="K86" s="104">
        <f t="shared" si="65"/>
        <v>0</v>
      </c>
      <c r="L86" s="104">
        <f t="shared" si="49"/>
        <v>0</v>
      </c>
      <c r="M86" s="103">
        <v>0</v>
      </c>
      <c r="N86" s="104">
        <f t="shared" si="50"/>
        <v>0</v>
      </c>
      <c r="O86" s="104">
        <f t="shared" si="51"/>
        <v>0</v>
      </c>
      <c r="P86" s="103">
        <v>0</v>
      </c>
      <c r="Q86" s="104">
        <f t="shared" si="52"/>
        <v>0</v>
      </c>
      <c r="R86" s="104">
        <f t="shared" si="53"/>
        <v>0</v>
      </c>
      <c r="S86" s="103">
        <v>0</v>
      </c>
      <c r="T86" s="104">
        <f t="shared" si="54"/>
        <v>0</v>
      </c>
      <c r="U86" s="104">
        <f t="shared" si="55"/>
        <v>0</v>
      </c>
      <c r="V86" s="103">
        <v>0</v>
      </c>
      <c r="W86" s="104">
        <f t="shared" si="56"/>
        <v>0</v>
      </c>
      <c r="X86" s="104">
        <f t="shared" si="57"/>
        <v>0</v>
      </c>
      <c r="Y86" s="103"/>
      <c r="Z86" s="104">
        <f t="shared" si="58"/>
        <v>0</v>
      </c>
      <c r="AA86" s="104">
        <f t="shared" si="59"/>
        <v>0</v>
      </c>
      <c r="AB86" s="103"/>
      <c r="AC86" s="103">
        <f t="shared" si="62"/>
        <v>0</v>
      </c>
      <c r="AD86" s="104">
        <f t="shared" si="63"/>
        <v>0</v>
      </c>
      <c r="AE86" s="104">
        <f t="shared" si="64"/>
        <v>0</v>
      </c>
      <c r="AF86" s="42">
        <f t="shared" si="66"/>
        <v>0</v>
      </c>
      <c r="AG86" s="37">
        <f t="shared" si="67"/>
        <v>0</v>
      </c>
      <c r="AH86" s="63">
        <f t="shared" si="68"/>
        <v>0</v>
      </c>
      <c r="AI86" s="103">
        <v>0</v>
      </c>
      <c r="AJ86" s="107">
        <f t="shared" si="60"/>
        <v>0</v>
      </c>
      <c r="AK86" s="37" t="str">
        <f t="shared" si="69"/>
        <v>-</v>
      </c>
      <c r="AL86" s="47">
        <v>75</v>
      </c>
      <c r="AM86" s="37" t="str">
        <f t="shared" si="70"/>
        <v>-</v>
      </c>
      <c r="AN86" s="109" t="str">
        <f t="shared" si="61"/>
        <v>-</v>
      </c>
      <c r="AO86" s="35" t="str">
        <f t="shared" si="71"/>
        <v>-</v>
      </c>
      <c r="AP86" s="36"/>
      <c r="AQ86" s="36"/>
    </row>
    <row r="87" spans="1:47" s="43" customFormat="1" ht="15" x14ac:dyDescent="0.25">
      <c r="A87" s="13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I87" s="102"/>
      <c r="J87" s="103">
        <v>0</v>
      </c>
      <c r="K87" s="104">
        <f t="shared" si="65"/>
        <v>0</v>
      </c>
      <c r="L87" s="104">
        <f t="shared" si="49"/>
        <v>0</v>
      </c>
      <c r="M87" s="103">
        <v>0</v>
      </c>
      <c r="N87" s="104">
        <f t="shared" si="50"/>
        <v>0</v>
      </c>
      <c r="O87" s="104">
        <f t="shared" si="51"/>
        <v>0</v>
      </c>
      <c r="P87" s="103">
        <v>0</v>
      </c>
      <c r="Q87" s="104">
        <f t="shared" si="52"/>
        <v>0</v>
      </c>
      <c r="R87" s="104">
        <f t="shared" si="53"/>
        <v>0</v>
      </c>
      <c r="S87" s="103">
        <v>0</v>
      </c>
      <c r="T87" s="104">
        <f t="shared" si="54"/>
        <v>0</v>
      </c>
      <c r="U87" s="104">
        <f t="shared" si="55"/>
        <v>0</v>
      </c>
      <c r="V87" s="103">
        <v>0</v>
      </c>
      <c r="W87" s="104">
        <f t="shared" si="56"/>
        <v>0</v>
      </c>
      <c r="X87" s="104">
        <f t="shared" si="57"/>
        <v>0</v>
      </c>
      <c r="Y87" s="103"/>
      <c r="Z87" s="104">
        <f t="shared" si="58"/>
        <v>0</v>
      </c>
      <c r="AA87" s="104">
        <f t="shared" si="59"/>
        <v>0</v>
      </c>
      <c r="AB87" s="103"/>
      <c r="AC87" s="103">
        <f t="shared" si="62"/>
        <v>0</v>
      </c>
      <c r="AD87" s="104">
        <f t="shared" si="63"/>
        <v>0</v>
      </c>
      <c r="AE87" s="104">
        <f t="shared" si="64"/>
        <v>0</v>
      </c>
      <c r="AF87" s="42">
        <f t="shared" si="66"/>
        <v>0</v>
      </c>
      <c r="AG87" s="37">
        <f t="shared" si="67"/>
        <v>0</v>
      </c>
      <c r="AH87" s="63">
        <f t="shared" si="68"/>
        <v>0</v>
      </c>
      <c r="AI87" s="103">
        <v>0</v>
      </c>
      <c r="AJ87" s="107">
        <f t="shared" si="60"/>
        <v>0</v>
      </c>
      <c r="AK87" s="37" t="str">
        <f t="shared" si="69"/>
        <v>-</v>
      </c>
      <c r="AL87" s="47">
        <v>76</v>
      </c>
      <c r="AM87" s="37" t="str">
        <f t="shared" si="70"/>
        <v>-</v>
      </c>
      <c r="AN87" s="109" t="str">
        <f t="shared" si="61"/>
        <v>-</v>
      </c>
      <c r="AO87" s="35" t="str">
        <f t="shared" si="71"/>
        <v>-</v>
      </c>
      <c r="AP87" s="36"/>
      <c r="AQ87" s="36"/>
    </row>
    <row r="88" spans="1:47" s="43" customFormat="1" ht="15" x14ac:dyDescent="0.25">
      <c r="A88" s="13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I88" s="102"/>
      <c r="J88" s="103">
        <v>0</v>
      </c>
      <c r="K88" s="104">
        <f t="shared" si="65"/>
        <v>0</v>
      </c>
      <c r="L88" s="104">
        <f t="shared" si="49"/>
        <v>0</v>
      </c>
      <c r="M88" s="103">
        <v>0</v>
      </c>
      <c r="N88" s="104">
        <f t="shared" si="50"/>
        <v>0</v>
      </c>
      <c r="O88" s="104">
        <f t="shared" si="51"/>
        <v>0</v>
      </c>
      <c r="P88" s="103">
        <v>0</v>
      </c>
      <c r="Q88" s="104">
        <f t="shared" si="52"/>
        <v>0</v>
      </c>
      <c r="R88" s="104">
        <f t="shared" si="53"/>
        <v>0</v>
      </c>
      <c r="S88" s="103">
        <v>0</v>
      </c>
      <c r="T88" s="104">
        <f t="shared" si="54"/>
        <v>0</v>
      </c>
      <c r="U88" s="104">
        <f t="shared" si="55"/>
        <v>0</v>
      </c>
      <c r="V88" s="103">
        <v>0</v>
      </c>
      <c r="W88" s="104">
        <f t="shared" si="56"/>
        <v>0</v>
      </c>
      <c r="X88" s="104">
        <f t="shared" si="57"/>
        <v>0</v>
      </c>
      <c r="Y88" s="103"/>
      <c r="Z88" s="104">
        <f t="shared" si="58"/>
        <v>0</v>
      </c>
      <c r="AA88" s="104">
        <f t="shared" si="59"/>
        <v>0</v>
      </c>
      <c r="AB88" s="103"/>
      <c r="AC88" s="103">
        <f t="shared" si="62"/>
        <v>0</v>
      </c>
      <c r="AD88" s="104">
        <f t="shared" si="63"/>
        <v>0</v>
      </c>
      <c r="AE88" s="104">
        <f t="shared" si="64"/>
        <v>0</v>
      </c>
      <c r="AF88" s="42">
        <f t="shared" si="66"/>
        <v>0</v>
      </c>
      <c r="AG88" s="37">
        <f t="shared" si="67"/>
        <v>0</v>
      </c>
      <c r="AH88" s="63">
        <f t="shared" si="68"/>
        <v>0</v>
      </c>
      <c r="AI88" s="103">
        <v>0</v>
      </c>
      <c r="AJ88" s="107">
        <f t="shared" si="60"/>
        <v>0</v>
      </c>
      <c r="AK88" s="37" t="str">
        <f t="shared" si="69"/>
        <v>-</v>
      </c>
      <c r="AL88" s="47">
        <v>77</v>
      </c>
      <c r="AM88" s="37" t="str">
        <f t="shared" si="70"/>
        <v>-</v>
      </c>
      <c r="AN88" s="109" t="str">
        <f t="shared" si="61"/>
        <v>-</v>
      </c>
      <c r="AO88" s="35" t="str">
        <f t="shared" si="71"/>
        <v>-</v>
      </c>
      <c r="AP88" s="36"/>
      <c r="AQ88" s="36"/>
    </row>
    <row r="89" spans="1:47" s="43" customFormat="1" ht="15" x14ac:dyDescent="0.25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13"/>
      <c r="J89" s="103">
        <v>0</v>
      </c>
      <c r="K89" s="104">
        <f t="shared" ref="K89:K180" si="72">J89*$F89</f>
        <v>0</v>
      </c>
      <c r="L89" s="104">
        <f t="shared" ref="L89:L94" si="73">J89*$G89</f>
        <v>0</v>
      </c>
      <c r="M89" s="103">
        <v>0</v>
      </c>
      <c r="N89" s="104">
        <f t="shared" ref="N89:N94" si="74">M89*$F89</f>
        <v>0</v>
      </c>
      <c r="O89" s="104">
        <f t="shared" ref="O89:O94" si="75">M89*$G89</f>
        <v>0</v>
      </c>
      <c r="P89" s="103">
        <v>0</v>
      </c>
      <c r="Q89" s="104">
        <f t="shared" ref="Q89:Q94" si="76">P89*$F89</f>
        <v>0</v>
      </c>
      <c r="R89" s="104">
        <f t="shared" ref="R89:R94" si="77">P89*$G89</f>
        <v>0</v>
      </c>
      <c r="S89" s="103">
        <v>0</v>
      </c>
      <c r="T89" s="104">
        <f t="shared" ref="T89:T94" si="78">S89*$F89</f>
        <v>0</v>
      </c>
      <c r="U89" s="104">
        <f t="shared" ref="U89:U94" si="79">S89*$G89</f>
        <v>0</v>
      </c>
      <c r="V89" s="103">
        <v>0</v>
      </c>
      <c r="W89" s="104">
        <f t="shared" ref="W89:W94" si="80">V89*$F89</f>
        <v>0</v>
      </c>
      <c r="X89" s="104">
        <f t="shared" ref="X89:X94" si="81">V89*$G89</f>
        <v>0</v>
      </c>
      <c r="Y89" s="103"/>
      <c r="Z89" s="104">
        <f t="shared" ref="Z89:Z94" si="82">Y89*$F89</f>
        <v>0</v>
      </c>
      <c r="AA89" s="104">
        <f t="shared" ref="AA89:AA94" si="83">Y89*$G89</f>
        <v>0</v>
      </c>
      <c r="AB89" s="117"/>
      <c r="AC89" s="114">
        <f t="shared" si="62"/>
        <v>0</v>
      </c>
      <c r="AD89" s="104">
        <f t="shared" si="63"/>
        <v>0</v>
      </c>
      <c r="AE89" s="106">
        <f t="shared" si="64"/>
        <v>0</v>
      </c>
      <c r="AF89" s="42">
        <f t="shared" si="66"/>
        <v>0</v>
      </c>
      <c r="AG89" s="37">
        <f t="shared" si="67"/>
        <v>0</v>
      </c>
      <c r="AH89" s="63">
        <f t="shared" si="68"/>
        <v>0</v>
      </c>
      <c r="AI89" s="103">
        <v>0</v>
      </c>
      <c r="AJ89" s="106">
        <f t="shared" ref="AJ89:AJ94" si="84">AI89*G89</f>
        <v>0</v>
      </c>
      <c r="AK89" s="37" t="str">
        <f t="shared" si="69"/>
        <v>-</v>
      </c>
      <c r="AL89" s="47">
        <v>78</v>
      </c>
      <c r="AM89" s="37" t="str">
        <f t="shared" si="70"/>
        <v>-</v>
      </c>
      <c r="AN89" s="114" t="str">
        <f t="shared" ref="AN89:AN94" si="85">IFERROR(AK89/30,"-")</f>
        <v>-</v>
      </c>
      <c r="AO89" s="35" t="str">
        <f t="shared" si="71"/>
        <v>-</v>
      </c>
      <c r="AP89" s="1"/>
      <c r="AQ89" s="1"/>
      <c r="AR89" s="1"/>
      <c r="AS89" s="1"/>
      <c r="AT89" s="1"/>
      <c r="AU89" s="1"/>
    </row>
    <row r="90" spans="1:47" s="43" customFormat="1" ht="15" x14ac:dyDescent="0.25">
      <c r="A90" s="13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I90" s="102"/>
      <c r="J90" s="103">
        <v>0</v>
      </c>
      <c r="K90" s="104">
        <f t="shared" si="72"/>
        <v>0</v>
      </c>
      <c r="L90" s="104">
        <f t="shared" si="73"/>
        <v>0</v>
      </c>
      <c r="M90" s="103">
        <v>0</v>
      </c>
      <c r="N90" s="104">
        <f t="shared" si="74"/>
        <v>0</v>
      </c>
      <c r="O90" s="104">
        <f t="shared" si="75"/>
        <v>0</v>
      </c>
      <c r="P90" s="103">
        <v>0</v>
      </c>
      <c r="Q90" s="104">
        <f t="shared" si="76"/>
        <v>0</v>
      </c>
      <c r="R90" s="104">
        <f t="shared" si="77"/>
        <v>0</v>
      </c>
      <c r="S90" s="103">
        <v>0</v>
      </c>
      <c r="T90" s="104">
        <f t="shared" si="78"/>
        <v>0</v>
      </c>
      <c r="U90" s="104">
        <f t="shared" si="79"/>
        <v>0</v>
      </c>
      <c r="V90" s="103">
        <v>0</v>
      </c>
      <c r="W90" s="104">
        <f t="shared" si="80"/>
        <v>0</v>
      </c>
      <c r="X90" s="104">
        <f t="shared" si="81"/>
        <v>0</v>
      </c>
      <c r="Y90" s="103"/>
      <c r="Z90" s="104">
        <f t="shared" si="82"/>
        <v>0</v>
      </c>
      <c r="AA90" s="104">
        <f t="shared" si="83"/>
        <v>0</v>
      </c>
      <c r="AB90" s="103"/>
      <c r="AC90" s="103">
        <f t="shared" si="62"/>
        <v>0</v>
      </c>
      <c r="AD90" s="104">
        <f t="shared" si="63"/>
        <v>0</v>
      </c>
      <c r="AE90" s="104">
        <f t="shared" si="64"/>
        <v>0</v>
      </c>
      <c r="AF90" s="42">
        <f t="shared" si="66"/>
        <v>0</v>
      </c>
      <c r="AG90" s="37">
        <f t="shared" si="67"/>
        <v>0</v>
      </c>
      <c r="AH90" s="63">
        <f t="shared" si="68"/>
        <v>0</v>
      </c>
      <c r="AI90" s="103">
        <v>0</v>
      </c>
      <c r="AJ90" s="107">
        <f t="shared" si="84"/>
        <v>0</v>
      </c>
      <c r="AK90" s="37" t="str">
        <f t="shared" si="69"/>
        <v>-</v>
      </c>
      <c r="AL90" s="47">
        <v>79</v>
      </c>
      <c r="AM90" s="37" t="str">
        <f t="shared" si="70"/>
        <v>-</v>
      </c>
      <c r="AN90" s="109" t="str">
        <f t="shared" si="85"/>
        <v>-</v>
      </c>
      <c r="AO90" s="35" t="str">
        <f t="shared" si="71"/>
        <v>-</v>
      </c>
      <c r="AP90" s="36"/>
      <c r="AQ90" s="36"/>
    </row>
    <row r="91" spans="1:47" s="43" customFormat="1" ht="15" x14ac:dyDescent="0.25">
      <c r="A91" s="13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I91" s="102"/>
      <c r="J91" s="103">
        <v>0</v>
      </c>
      <c r="K91" s="104">
        <f t="shared" si="72"/>
        <v>0</v>
      </c>
      <c r="L91" s="104">
        <f t="shared" si="73"/>
        <v>0</v>
      </c>
      <c r="M91" s="103">
        <v>0</v>
      </c>
      <c r="N91" s="104">
        <f t="shared" si="74"/>
        <v>0</v>
      </c>
      <c r="O91" s="104">
        <f t="shared" si="75"/>
        <v>0</v>
      </c>
      <c r="P91" s="103">
        <v>0</v>
      </c>
      <c r="Q91" s="104">
        <f t="shared" si="76"/>
        <v>0</v>
      </c>
      <c r="R91" s="104">
        <f t="shared" si="77"/>
        <v>0</v>
      </c>
      <c r="S91" s="103">
        <v>0</v>
      </c>
      <c r="T91" s="104">
        <f t="shared" si="78"/>
        <v>0</v>
      </c>
      <c r="U91" s="104">
        <f t="shared" si="79"/>
        <v>0</v>
      </c>
      <c r="V91" s="103">
        <v>0</v>
      </c>
      <c r="W91" s="104">
        <f t="shared" si="80"/>
        <v>0</v>
      </c>
      <c r="X91" s="104">
        <f t="shared" si="81"/>
        <v>0</v>
      </c>
      <c r="Y91" s="103"/>
      <c r="Z91" s="104">
        <f t="shared" si="82"/>
        <v>0</v>
      </c>
      <c r="AA91" s="104">
        <f t="shared" si="83"/>
        <v>0</v>
      </c>
      <c r="AB91" s="103"/>
      <c r="AC91" s="103">
        <f t="shared" si="62"/>
        <v>0</v>
      </c>
      <c r="AD91" s="104">
        <f t="shared" si="63"/>
        <v>0</v>
      </c>
      <c r="AE91" s="104">
        <f t="shared" si="64"/>
        <v>0</v>
      </c>
      <c r="AF91" s="42">
        <f t="shared" si="66"/>
        <v>0</v>
      </c>
      <c r="AG91" s="37">
        <f t="shared" si="67"/>
        <v>0</v>
      </c>
      <c r="AH91" s="63">
        <f t="shared" si="68"/>
        <v>0</v>
      </c>
      <c r="AI91" s="103">
        <v>0</v>
      </c>
      <c r="AJ91" s="107">
        <f t="shared" si="84"/>
        <v>0</v>
      </c>
      <c r="AK91" s="37" t="str">
        <f t="shared" si="69"/>
        <v>-</v>
      </c>
      <c r="AL91" s="47">
        <v>80</v>
      </c>
      <c r="AM91" s="37" t="str">
        <f t="shared" si="70"/>
        <v>-</v>
      </c>
      <c r="AN91" s="109" t="str">
        <f t="shared" si="85"/>
        <v>-</v>
      </c>
      <c r="AO91" s="35" t="str">
        <f t="shared" si="71"/>
        <v>-</v>
      </c>
      <c r="AP91" s="36"/>
      <c r="AQ91" s="36"/>
    </row>
    <row r="92" spans="1:47" s="43" customFormat="1" ht="15" x14ac:dyDescent="0.25">
      <c r="A92" s="13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I92" s="102"/>
      <c r="J92" s="103">
        <v>0</v>
      </c>
      <c r="K92" s="104">
        <f t="shared" si="72"/>
        <v>0</v>
      </c>
      <c r="L92" s="104">
        <f t="shared" si="73"/>
        <v>0</v>
      </c>
      <c r="M92" s="103">
        <v>0</v>
      </c>
      <c r="N92" s="104">
        <f t="shared" si="74"/>
        <v>0</v>
      </c>
      <c r="O92" s="104">
        <f t="shared" si="75"/>
        <v>0</v>
      </c>
      <c r="P92" s="103">
        <v>0</v>
      </c>
      <c r="Q92" s="104">
        <f t="shared" si="76"/>
        <v>0</v>
      </c>
      <c r="R92" s="104">
        <f t="shared" si="77"/>
        <v>0</v>
      </c>
      <c r="S92" s="103">
        <v>0</v>
      </c>
      <c r="T92" s="104">
        <f t="shared" si="78"/>
        <v>0</v>
      </c>
      <c r="U92" s="104">
        <f t="shared" si="79"/>
        <v>0</v>
      </c>
      <c r="V92" s="103">
        <v>0</v>
      </c>
      <c r="W92" s="104">
        <f t="shared" si="80"/>
        <v>0</v>
      </c>
      <c r="X92" s="104">
        <f t="shared" si="81"/>
        <v>0</v>
      </c>
      <c r="Y92" s="103"/>
      <c r="Z92" s="104">
        <f t="shared" si="82"/>
        <v>0</v>
      </c>
      <c r="AA92" s="104">
        <f t="shared" si="83"/>
        <v>0</v>
      </c>
      <c r="AB92" s="103"/>
      <c r="AC92" s="103">
        <f t="shared" si="62"/>
        <v>0</v>
      </c>
      <c r="AD92" s="104">
        <f t="shared" si="63"/>
        <v>0</v>
      </c>
      <c r="AE92" s="104">
        <f t="shared" si="64"/>
        <v>0</v>
      </c>
      <c r="AF92" s="42">
        <f t="shared" si="66"/>
        <v>0</v>
      </c>
      <c r="AG92" s="37">
        <f t="shared" si="67"/>
        <v>0</v>
      </c>
      <c r="AH92" s="63">
        <f t="shared" si="68"/>
        <v>0</v>
      </c>
      <c r="AI92" s="103">
        <v>0</v>
      </c>
      <c r="AJ92" s="107">
        <f t="shared" si="84"/>
        <v>0</v>
      </c>
      <c r="AK92" s="37" t="str">
        <f t="shared" si="69"/>
        <v>-</v>
      </c>
      <c r="AL92" s="47">
        <v>81</v>
      </c>
      <c r="AM92" s="37" t="str">
        <f t="shared" si="70"/>
        <v>-</v>
      </c>
      <c r="AN92" s="109" t="str">
        <f t="shared" si="85"/>
        <v>-</v>
      </c>
      <c r="AO92" s="35" t="str">
        <f t="shared" si="71"/>
        <v>-</v>
      </c>
      <c r="AP92" s="36"/>
      <c r="AQ92" s="36"/>
    </row>
    <row r="93" spans="1:47" s="43" customFormat="1" ht="15" x14ac:dyDescent="0.25">
      <c r="A93" s="13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I93" s="102"/>
      <c r="J93" s="103">
        <v>0</v>
      </c>
      <c r="K93" s="104">
        <f t="shared" si="72"/>
        <v>0</v>
      </c>
      <c r="L93" s="104">
        <f t="shared" si="73"/>
        <v>0</v>
      </c>
      <c r="M93" s="103">
        <v>0</v>
      </c>
      <c r="N93" s="104">
        <f t="shared" si="74"/>
        <v>0</v>
      </c>
      <c r="O93" s="104">
        <f t="shared" si="75"/>
        <v>0</v>
      </c>
      <c r="P93" s="103">
        <v>0</v>
      </c>
      <c r="Q93" s="104">
        <f t="shared" si="76"/>
        <v>0</v>
      </c>
      <c r="R93" s="104">
        <f t="shared" si="77"/>
        <v>0</v>
      </c>
      <c r="S93" s="103">
        <v>0</v>
      </c>
      <c r="T93" s="104">
        <f t="shared" si="78"/>
        <v>0</v>
      </c>
      <c r="U93" s="104">
        <f t="shared" si="79"/>
        <v>0</v>
      </c>
      <c r="V93" s="103">
        <v>0</v>
      </c>
      <c r="W93" s="104">
        <f t="shared" si="80"/>
        <v>0</v>
      </c>
      <c r="X93" s="104">
        <f t="shared" si="81"/>
        <v>0</v>
      </c>
      <c r="Y93" s="103"/>
      <c r="Z93" s="104">
        <f t="shared" si="82"/>
        <v>0</v>
      </c>
      <c r="AA93" s="104">
        <f t="shared" si="83"/>
        <v>0</v>
      </c>
      <c r="AB93" s="103"/>
      <c r="AC93" s="103">
        <f t="shared" si="62"/>
        <v>0</v>
      </c>
      <c r="AD93" s="104">
        <f t="shared" si="63"/>
        <v>0</v>
      </c>
      <c r="AE93" s="104">
        <f t="shared" si="64"/>
        <v>0</v>
      </c>
      <c r="AF93" s="42">
        <f t="shared" si="66"/>
        <v>0</v>
      </c>
      <c r="AG93" s="37">
        <f t="shared" si="67"/>
        <v>0</v>
      </c>
      <c r="AH93" s="63">
        <f t="shared" si="68"/>
        <v>0</v>
      </c>
      <c r="AI93" s="103">
        <v>0</v>
      </c>
      <c r="AJ93" s="107">
        <f t="shared" si="84"/>
        <v>0</v>
      </c>
      <c r="AK93" s="37" t="str">
        <f t="shared" si="69"/>
        <v>-</v>
      </c>
      <c r="AL93" s="47">
        <v>82</v>
      </c>
      <c r="AM93" s="37" t="str">
        <f t="shared" si="70"/>
        <v>-</v>
      </c>
      <c r="AN93" s="109" t="str">
        <f t="shared" si="85"/>
        <v>-</v>
      </c>
      <c r="AO93" s="35" t="str">
        <f t="shared" si="71"/>
        <v>-</v>
      </c>
      <c r="AP93" s="36"/>
      <c r="AQ93" s="36"/>
    </row>
    <row r="94" spans="1:47" s="43" customFormat="1" ht="15" x14ac:dyDescent="0.25">
      <c r="A94" s="13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I94" s="102"/>
      <c r="J94" s="103">
        <v>0</v>
      </c>
      <c r="K94" s="104">
        <f t="shared" si="72"/>
        <v>0</v>
      </c>
      <c r="L94" s="104">
        <f t="shared" si="73"/>
        <v>0</v>
      </c>
      <c r="M94" s="103">
        <v>0</v>
      </c>
      <c r="N94" s="104">
        <f t="shared" si="74"/>
        <v>0</v>
      </c>
      <c r="O94" s="104">
        <f t="shared" si="75"/>
        <v>0</v>
      </c>
      <c r="P94" s="103">
        <v>0</v>
      </c>
      <c r="Q94" s="104">
        <f t="shared" si="76"/>
        <v>0</v>
      </c>
      <c r="R94" s="104">
        <f t="shared" si="77"/>
        <v>0</v>
      </c>
      <c r="S94" s="103">
        <v>0</v>
      </c>
      <c r="T94" s="104">
        <f t="shared" si="78"/>
        <v>0</v>
      </c>
      <c r="U94" s="104">
        <f t="shared" si="79"/>
        <v>0</v>
      </c>
      <c r="V94" s="103">
        <v>0</v>
      </c>
      <c r="W94" s="104">
        <f t="shared" si="80"/>
        <v>0</v>
      </c>
      <c r="X94" s="104">
        <f t="shared" si="81"/>
        <v>0</v>
      </c>
      <c r="Y94" s="103"/>
      <c r="Z94" s="104">
        <f t="shared" si="82"/>
        <v>0</v>
      </c>
      <c r="AA94" s="104">
        <f t="shared" si="83"/>
        <v>0</v>
      </c>
      <c r="AB94" s="103"/>
      <c r="AC94" s="103">
        <f t="shared" si="62"/>
        <v>0</v>
      </c>
      <c r="AD94" s="104">
        <f t="shared" si="63"/>
        <v>0</v>
      </c>
      <c r="AE94" s="104">
        <f t="shared" si="64"/>
        <v>0</v>
      </c>
      <c r="AF94" s="42">
        <f t="shared" si="66"/>
        <v>0</v>
      </c>
      <c r="AG94" s="37">
        <f t="shared" si="67"/>
        <v>0</v>
      </c>
      <c r="AH94" s="63">
        <f t="shared" si="68"/>
        <v>0</v>
      </c>
      <c r="AI94" s="103">
        <v>0</v>
      </c>
      <c r="AJ94" s="107">
        <f t="shared" si="84"/>
        <v>0</v>
      </c>
      <c r="AK94" s="37" t="str">
        <f t="shared" si="69"/>
        <v>-</v>
      </c>
      <c r="AL94" s="47">
        <v>83</v>
      </c>
      <c r="AM94" s="37" t="str">
        <f t="shared" si="70"/>
        <v>-</v>
      </c>
      <c r="AN94" s="109" t="str">
        <f t="shared" si="85"/>
        <v>-</v>
      </c>
      <c r="AO94" s="35" t="str">
        <f t="shared" si="71"/>
        <v>-</v>
      </c>
      <c r="AP94" s="36"/>
      <c r="AQ94" s="36"/>
    </row>
    <row r="95" spans="1:47" ht="15" x14ac:dyDescent="0.25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I95" s="113"/>
      <c r="J95" s="103">
        <v>0</v>
      </c>
      <c r="K95" s="104">
        <f>J95*$F95</f>
        <v>0</v>
      </c>
      <c r="L95" s="104">
        <f>J95*$G95</f>
        <v>0</v>
      </c>
      <c r="M95" s="103">
        <v>0</v>
      </c>
      <c r="N95" s="104">
        <f t="shared" ref="N95:N96" si="86">M95*$F95</f>
        <v>0</v>
      </c>
      <c r="O95" s="104">
        <f t="shared" ref="O95:O96" si="87">M95*$G95</f>
        <v>0</v>
      </c>
      <c r="P95" s="103">
        <v>0</v>
      </c>
      <c r="Q95" s="104">
        <f t="shared" ref="Q95:Q96" si="88">P95*$F95</f>
        <v>0</v>
      </c>
      <c r="R95" s="104">
        <f t="shared" ref="R95:R96" si="89">P95*$G95</f>
        <v>0</v>
      </c>
      <c r="S95" s="103">
        <v>0</v>
      </c>
      <c r="T95" s="104">
        <f t="shared" ref="T95:T96" si="90">S95*$F95</f>
        <v>0</v>
      </c>
      <c r="U95" s="104">
        <f t="shared" ref="U95:U96" si="91">S95*$G95</f>
        <v>0</v>
      </c>
      <c r="V95" s="103">
        <v>0</v>
      </c>
      <c r="W95" s="104">
        <f t="shared" ref="W95:W96" si="92">V95*$F95</f>
        <v>0</v>
      </c>
      <c r="X95" s="104">
        <f t="shared" ref="X95:X96" si="93">V95*$G95</f>
        <v>0</v>
      </c>
      <c r="Y95" s="103"/>
      <c r="Z95" s="104">
        <f t="shared" ref="Z95:Z96" si="94">Y95*$F95</f>
        <v>0</v>
      </c>
      <c r="AA95" s="104">
        <f t="shared" ref="AA95:AA96" si="95">Y95*$G95</f>
        <v>0</v>
      </c>
      <c r="AB95" s="113"/>
      <c r="AC95" s="114">
        <f t="shared" si="62"/>
        <v>0</v>
      </c>
      <c r="AD95" s="104">
        <f t="shared" si="63"/>
        <v>0</v>
      </c>
      <c r="AE95" s="106">
        <f t="shared" si="64"/>
        <v>0</v>
      </c>
      <c r="AF95" s="42">
        <f t="shared" si="66"/>
        <v>0</v>
      </c>
      <c r="AG95" s="37">
        <f t="shared" si="67"/>
        <v>0</v>
      </c>
      <c r="AH95" s="63">
        <f t="shared" si="68"/>
        <v>0</v>
      </c>
      <c r="AI95" s="103">
        <v>0</v>
      </c>
      <c r="AJ95" s="106">
        <f t="shared" ref="AJ95:AJ102" si="96">AI95*G95</f>
        <v>0</v>
      </c>
      <c r="AK95" s="37" t="str">
        <f t="shared" si="69"/>
        <v>-</v>
      </c>
      <c r="AL95" s="47">
        <v>84</v>
      </c>
      <c r="AM95" s="37" t="str">
        <f t="shared" si="70"/>
        <v>-</v>
      </c>
      <c r="AN95" s="114" t="str">
        <f t="shared" ref="AN95:AN102" si="97">IFERROR(AK95/30,"-")</f>
        <v>-</v>
      </c>
      <c r="AO95" s="35" t="str">
        <f t="shared" si="71"/>
        <v>-</v>
      </c>
    </row>
    <row r="96" spans="1:47" ht="15" x14ac:dyDescent="0.25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I96" s="113"/>
      <c r="J96" s="103">
        <v>0</v>
      </c>
      <c r="K96" s="104">
        <f t="shared" si="72"/>
        <v>0</v>
      </c>
      <c r="L96" s="104">
        <f t="shared" ref="L96" si="98">J96*$G96</f>
        <v>0</v>
      </c>
      <c r="M96" s="103">
        <v>0</v>
      </c>
      <c r="N96" s="104">
        <f t="shared" si="86"/>
        <v>0</v>
      </c>
      <c r="O96" s="104">
        <f t="shared" si="87"/>
        <v>0</v>
      </c>
      <c r="P96" s="103">
        <v>0</v>
      </c>
      <c r="Q96" s="104">
        <f t="shared" si="88"/>
        <v>0</v>
      </c>
      <c r="R96" s="104">
        <f t="shared" si="89"/>
        <v>0</v>
      </c>
      <c r="S96" s="103">
        <v>0</v>
      </c>
      <c r="T96" s="104">
        <f t="shared" si="90"/>
        <v>0</v>
      </c>
      <c r="U96" s="104">
        <f t="shared" si="91"/>
        <v>0</v>
      </c>
      <c r="V96" s="103">
        <v>0</v>
      </c>
      <c r="W96" s="104">
        <f t="shared" si="92"/>
        <v>0</v>
      </c>
      <c r="X96" s="104">
        <f t="shared" si="93"/>
        <v>0</v>
      </c>
      <c r="Y96" s="103"/>
      <c r="Z96" s="104">
        <f t="shared" si="94"/>
        <v>0</v>
      </c>
      <c r="AA96" s="104">
        <f t="shared" si="95"/>
        <v>0</v>
      </c>
      <c r="AB96" s="113"/>
      <c r="AC96" s="114">
        <f t="shared" si="62"/>
        <v>0</v>
      </c>
      <c r="AD96" s="104">
        <f t="shared" si="63"/>
        <v>0</v>
      </c>
      <c r="AE96" s="106">
        <f t="shared" si="64"/>
        <v>0</v>
      </c>
      <c r="AF96" s="42">
        <f t="shared" si="66"/>
        <v>0</v>
      </c>
      <c r="AG96" s="37">
        <f t="shared" si="67"/>
        <v>0</v>
      </c>
      <c r="AH96" s="63">
        <f t="shared" si="68"/>
        <v>0</v>
      </c>
      <c r="AI96" s="103">
        <v>0</v>
      </c>
      <c r="AJ96" s="106">
        <f t="shared" si="96"/>
        <v>0</v>
      </c>
      <c r="AK96" s="37" t="str">
        <f t="shared" si="69"/>
        <v>-</v>
      </c>
      <c r="AL96" s="47">
        <v>85</v>
      </c>
      <c r="AM96" s="37" t="str">
        <f t="shared" si="70"/>
        <v>-</v>
      </c>
      <c r="AN96" s="114" t="str">
        <f t="shared" si="97"/>
        <v>-</v>
      </c>
      <c r="AO96" s="35" t="str">
        <f t="shared" si="71"/>
        <v>-</v>
      </c>
    </row>
    <row r="97" spans="1:41" ht="15" x14ac:dyDescent="0.25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I97" s="113"/>
      <c r="J97" s="103">
        <v>0</v>
      </c>
      <c r="K97" s="104">
        <f t="shared" si="72"/>
        <v>0</v>
      </c>
      <c r="L97" s="104">
        <f t="shared" ref="L97:L100" si="99">J97*$G97</f>
        <v>0</v>
      </c>
      <c r="M97" s="103">
        <v>0</v>
      </c>
      <c r="N97" s="104">
        <f t="shared" ref="N97:N100" si="100">M97*$F97</f>
        <v>0</v>
      </c>
      <c r="O97" s="104">
        <f t="shared" ref="O97:O100" si="101">M97*$G97</f>
        <v>0</v>
      </c>
      <c r="P97" s="103">
        <v>0</v>
      </c>
      <c r="Q97" s="104">
        <f t="shared" ref="Q97:Q100" si="102">P97*$F97</f>
        <v>0</v>
      </c>
      <c r="R97" s="104">
        <f t="shared" ref="R97:R100" si="103">P97*$G97</f>
        <v>0</v>
      </c>
      <c r="S97" s="103">
        <v>0</v>
      </c>
      <c r="T97" s="104">
        <f t="shared" ref="T97:T100" si="104">S97*$F97</f>
        <v>0</v>
      </c>
      <c r="U97" s="104">
        <f t="shared" ref="U97:U100" si="105">S97*$G97</f>
        <v>0</v>
      </c>
      <c r="V97" s="103">
        <v>0</v>
      </c>
      <c r="W97" s="104">
        <f t="shared" ref="W97:W100" si="106">V97*$F97</f>
        <v>0</v>
      </c>
      <c r="X97" s="104">
        <f t="shared" ref="X97:X100" si="107">V97*$G97</f>
        <v>0</v>
      </c>
      <c r="Y97" s="103"/>
      <c r="Z97" s="104">
        <f t="shared" ref="Z97:Z100" si="108">Y97*$F97</f>
        <v>0</v>
      </c>
      <c r="AA97" s="104">
        <f t="shared" ref="AA97:AA100" si="109">Y97*$G97</f>
        <v>0</v>
      </c>
      <c r="AB97" s="113"/>
      <c r="AC97" s="114">
        <f t="shared" si="62"/>
        <v>0</v>
      </c>
      <c r="AD97" s="104">
        <f t="shared" si="63"/>
        <v>0</v>
      </c>
      <c r="AE97" s="106">
        <f t="shared" si="64"/>
        <v>0</v>
      </c>
      <c r="AF97" s="42">
        <f t="shared" si="66"/>
        <v>0</v>
      </c>
      <c r="AG97" s="37">
        <f t="shared" si="67"/>
        <v>0</v>
      </c>
      <c r="AH97" s="63">
        <f t="shared" si="68"/>
        <v>0</v>
      </c>
      <c r="AI97" s="103">
        <v>0</v>
      </c>
      <c r="AJ97" s="106">
        <f t="shared" si="96"/>
        <v>0</v>
      </c>
      <c r="AK97" s="37" t="str">
        <f t="shared" si="69"/>
        <v>-</v>
      </c>
      <c r="AL97" s="47">
        <v>86</v>
      </c>
      <c r="AM97" s="37" t="str">
        <f t="shared" si="70"/>
        <v>-</v>
      </c>
      <c r="AN97" s="114" t="str">
        <f t="shared" si="97"/>
        <v>-</v>
      </c>
      <c r="AO97" s="35" t="str">
        <f t="shared" si="71"/>
        <v>-</v>
      </c>
    </row>
    <row r="98" spans="1:41" ht="15" x14ac:dyDescent="0.25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I98" s="113"/>
      <c r="J98" s="103">
        <v>2</v>
      </c>
      <c r="K98" s="104">
        <f t="shared" si="72"/>
        <v>14.922298850574718</v>
      </c>
      <c r="L98" s="104">
        <f t="shared" si="99"/>
        <v>49</v>
      </c>
      <c r="M98" s="103">
        <v>0</v>
      </c>
      <c r="N98" s="104">
        <f t="shared" si="100"/>
        <v>0</v>
      </c>
      <c r="O98" s="104">
        <f t="shared" si="101"/>
        <v>0</v>
      </c>
      <c r="P98" s="103">
        <v>1</v>
      </c>
      <c r="Q98" s="104">
        <f t="shared" si="102"/>
        <v>7.4611494252873589</v>
      </c>
      <c r="R98" s="104">
        <f t="shared" si="103"/>
        <v>24.5</v>
      </c>
      <c r="S98" s="103">
        <v>0</v>
      </c>
      <c r="T98" s="104">
        <f t="shared" si="104"/>
        <v>0</v>
      </c>
      <c r="U98" s="104">
        <f t="shared" si="105"/>
        <v>0</v>
      </c>
      <c r="V98" s="103">
        <v>0</v>
      </c>
      <c r="W98" s="104">
        <f t="shared" si="106"/>
        <v>0</v>
      </c>
      <c r="X98" s="104">
        <f t="shared" si="107"/>
        <v>0</v>
      </c>
      <c r="Y98" s="103"/>
      <c r="Z98" s="104">
        <f t="shared" si="108"/>
        <v>0</v>
      </c>
      <c r="AA98" s="104">
        <f t="shared" si="109"/>
        <v>0</v>
      </c>
      <c r="AB98" s="113"/>
      <c r="AC98" s="114">
        <f t="shared" si="62"/>
        <v>3</v>
      </c>
      <c r="AD98" s="104">
        <f t="shared" si="63"/>
        <v>22.383448275862076</v>
      </c>
      <c r="AE98" s="106">
        <f t="shared" si="64"/>
        <v>73.5</v>
      </c>
      <c r="AF98" s="42">
        <f t="shared" si="66"/>
        <v>2.4390243902439025E-2</v>
      </c>
      <c r="AG98" s="37">
        <f t="shared" si="67"/>
        <v>0.73170731707317072</v>
      </c>
      <c r="AH98" s="63">
        <f t="shared" si="68"/>
        <v>17.926829268292682</v>
      </c>
      <c r="AI98" s="103">
        <v>0</v>
      </c>
      <c r="AJ98" s="106">
        <f t="shared" si="96"/>
        <v>0</v>
      </c>
      <c r="AK98" s="37">
        <f t="shared" si="69"/>
        <v>0</v>
      </c>
      <c r="AL98" s="47">
        <v>87</v>
      </c>
      <c r="AM98" s="37">
        <f t="shared" si="70"/>
        <v>0</v>
      </c>
      <c r="AN98" s="114">
        <f t="shared" si="97"/>
        <v>0</v>
      </c>
      <c r="AO98" s="35">
        <f t="shared" si="71"/>
        <v>43589</v>
      </c>
    </row>
    <row r="99" spans="1:41" ht="15" x14ac:dyDescent="0.25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I99" s="113"/>
      <c r="J99" s="103">
        <v>4</v>
      </c>
      <c r="K99" s="104">
        <f t="shared" si="72"/>
        <v>30.440000000000033</v>
      </c>
      <c r="L99" s="104">
        <f t="shared" si="99"/>
        <v>98</v>
      </c>
      <c r="M99" s="103">
        <v>3</v>
      </c>
      <c r="N99" s="104">
        <f t="shared" si="100"/>
        <v>22.830000000000027</v>
      </c>
      <c r="O99" s="104">
        <f t="shared" si="101"/>
        <v>73.5</v>
      </c>
      <c r="P99" s="103">
        <v>3</v>
      </c>
      <c r="Q99" s="104">
        <f t="shared" si="102"/>
        <v>22.830000000000027</v>
      </c>
      <c r="R99" s="104">
        <f t="shared" si="103"/>
        <v>73.5</v>
      </c>
      <c r="S99" s="103">
        <v>1</v>
      </c>
      <c r="T99" s="104">
        <f t="shared" si="104"/>
        <v>7.6100000000000083</v>
      </c>
      <c r="U99" s="104">
        <f t="shared" si="105"/>
        <v>24.5</v>
      </c>
      <c r="V99" s="103">
        <v>2</v>
      </c>
      <c r="W99" s="104">
        <f t="shared" si="106"/>
        <v>15.220000000000017</v>
      </c>
      <c r="X99" s="104">
        <f t="shared" si="107"/>
        <v>49</v>
      </c>
      <c r="Y99" s="103"/>
      <c r="Z99" s="104">
        <f t="shared" si="108"/>
        <v>0</v>
      </c>
      <c r="AA99" s="104">
        <f t="shared" si="109"/>
        <v>0</v>
      </c>
      <c r="AB99" s="113"/>
      <c r="AC99" s="114">
        <f t="shared" si="62"/>
        <v>13</v>
      </c>
      <c r="AD99" s="104">
        <f t="shared" si="63"/>
        <v>98.930000000000106</v>
      </c>
      <c r="AE99" s="106">
        <f t="shared" si="64"/>
        <v>318.5</v>
      </c>
      <c r="AF99" s="42">
        <f t="shared" si="66"/>
        <v>0.10569105691056911</v>
      </c>
      <c r="AG99" s="37">
        <f t="shared" si="67"/>
        <v>3.1707317073170733</v>
      </c>
      <c r="AH99" s="63">
        <f t="shared" si="68"/>
        <v>77.682926829268297</v>
      </c>
      <c r="AI99" s="103">
        <v>2</v>
      </c>
      <c r="AJ99" s="106">
        <f t="shared" si="96"/>
        <v>49</v>
      </c>
      <c r="AK99" s="37">
        <f t="shared" si="69"/>
        <v>18.923076923076923</v>
      </c>
      <c r="AL99" s="47">
        <v>88</v>
      </c>
      <c r="AM99" s="37">
        <f t="shared" si="70"/>
        <v>2.7032967032967035</v>
      </c>
      <c r="AN99" s="114">
        <f t="shared" si="97"/>
        <v>0.63076923076923075</v>
      </c>
      <c r="AO99" s="35">
        <f t="shared" si="71"/>
        <v>43607.923076923078</v>
      </c>
    </row>
    <row r="100" spans="1:41" ht="15" x14ac:dyDescent="0.25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I100" s="113"/>
      <c r="J100" s="103">
        <v>3</v>
      </c>
      <c r="K100" s="104">
        <f t="shared" si="72"/>
        <v>22.830000000000027</v>
      </c>
      <c r="L100" s="104">
        <f t="shared" si="99"/>
        <v>73.5</v>
      </c>
      <c r="M100" s="103">
        <v>0</v>
      </c>
      <c r="N100" s="104">
        <f t="shared" si="100"/>
        <v>0</v>
      </c>
      <c r="O100" s="104">
        <f t="shared" si="101"/>
        <v>0</v>
      </c>
      <c r="P100" s="103">
        <v>0</v>
      </c>
      <c r="Q100" s="104">
        <f t="shared" si="102"/>
        <v>0</v>
      </c>
      <c r="R100" s="104">
        <f t="shared" si="103"/>
        <v>0</v>
      </c>
      <c r="S100" s="103">
        <v>1</v>
      </c>
      <c r="T100" s="104">
        <f t="shared" si="104"/>
        <v>7.6100000000000083</v>
      </c>
      <c r="U100" s="104">
        <f t="shared" si="105"/>
        <v>24.5</v>
      </c>
      <c r="V100" s="103">
        <v>0</v>
      </c>
      <c r="W100" s="104">
        <f t="shared" si="106"/>
        <v>0</v>
      </c>
      <c r="X100" s="104">
        <f t="shared" si="107"/>
        <v>0</v>
      </c>
      <c r="Y100" s="103"/>
      <c r="Z100" s="104">
        <f t="shared" si="108"/>
        <v>0</v>
      </c>
      <c r="AA100" s="104">
        <f t="shared" si="109"/>
        <v>0</v>
      </c>
      <c r="AB100" s="113"/>
      <c r="AC100" s="114">
        <f t="shared" si="62"/>
        <v>4</v>
      </c>
      <c r="AD100" s="104">
        <f t="shared" si="63"/>
        <v>30.440000000000033</v>
      </c>
      <c r="AE100" s="106">
        <f t="shared" si="64"/>
        <v>98</v>
      </c>
      <c r="AF100" s="42">
        <f t="shared" si="66"/>
        <v>3.2520325203252036E-2</v>
      </c>
      <c r="AG100" s="37">
        <f t="shared" si="67"/>
        <v>0.97560975609756106</v>
      </c>
      <c r="AH100" s="63">
        <f t="shared" si="68"/>
        <v>23.902439024390244</v>
      </c>
      <c r="AI100" s="103">
        <v>3</v>
      </c>
      <c r="AJ100" s="106">
        <f t="shared" si="96"/>
        <v>73.5</v>
      </c>
      <c r="AK100" s="37">
        <f t="shared" si="69"/>
        <v>92.249999999999986</v>
      </c>
      <c r="AL100" s="47">
        <v>89</v>
      </c>
      <c r="AM100" s="37">
        <f t="shared" si="70"/>
        <v>13.178571428571427</v>
      </c>
      <c r="AN100" s="114">
        <f t="shared" si="97"/>
        <v>3.0749999999999997</v>
      </c>
      <c r="AO100" s="35">
        <f t="shared" si="71"/>
        <v>43681.25</v>
      </c>
    </row>
    <row r="101" spans="1:41" ht="15" x14ac:dyDescent="0.25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I101" s="113"/>
      <c r="J101" s="103">
        <v>0</v>
      </c>
      <c r="K101" s="104">
        <f t="shared" si="72"/>
        <v>0</v>
      </c>
      <c r="L101" s="104">
        <f t="shared" ref="L101:L102" si="110">J101*$G101</f>
        <v>0</v>
      </c>
      <c r="M101" s="103">
        <v>0</v>
      </c>
      <c r="N101" s="104">
        <f t="shared" ref="N101:N102" si="111">M101*$F101</f>
        <v>0</v>
      </c>
      <c r="O101" s="104">
        <f t="shared" ref="O101:O102" si="112">M101*$G101</f>
        <v>0</v>
      </c>
      <c r="P101" s="103">
        <v>0</v>
      </c>
      <c r="Q101" s="104">
        <f t="shared" ref="Q101:Q102" si="113">P101*$F101</f>
        <v>0</v>
      </c>
      <c r="R101" s="104">
        <f t="shared" ref="R101:R102" si="114">P101*$G101</f>
        <v>0</v>
      </c>
      <c r="S101" s="103">
        <v>0</v>
      </c>
      <c r="T101" s="104">
        <f t="shared" ref="T101:T102" si="115">S101*$F101</f>
        <v>0</v>
      </c>
      <c r="U101" s="104">
        <f t="shared" ref="U101:U102" si="116">S101*$G101</f>
        <v>0</v>
      </c>
      <c r="V101" s="103">
        <v>0</v>
      </c>
      <c r="W101" s="104">
        <f t="shared" ref="W101:W102" si="117">V101*$F101</f>
        <v>0</v>
      </c>
      <c r="X101" s="104">
        <f t="shared" ref="X101:X102" si="118">V101*$G101</f>
        <v>0</v>
      </c>
      <c r="Y101" s="103"/>
      <c r="Z101" s="104">
        <f t="shared" ref="Z101:Z102" si="119">Y101*$F101</f>
        <v>0</v>
      </c>
      <c r="AA101" s="104">
        <f t="shared" ref="AA101:AA102" si="120">Y101*$G101</f>
        <v>0</v>
      </c>
      <c r="AB101" s="113"/>
      <c r="AC101" s="114">
        <f t="shared" si="62"/>
        <v>0</v>
      </c>
      <c r="AD101" s="104">
        <f t="shared" si="63"/>
        <v>0</v>
      </c>
      <c r="AE101" s="106">
        <f t="shared" si="64"/>
        <v>0</v>
      </c>
      <c r="AF101" s="42">
        <f t="shared" si="66"/>
        <v>0</v>
      </c>
      <c r="AG101" s="37">
        <f t="shared" si="67"/>
        <v>0</v>
      </c>
      <c r="AH101" s="63">
        <f t="shared" si="68"/>
        <v>0</v>
      </c>
      <c r="AI101" s="103">
        <v>0</v>
      </c>
      <c r="AJ101" s="106">
        <f t="shared" si="96"/>
        <v>0</v>
      </c>
      <c r="AK101" s="37" t="str">
        <f t="shared" si="69"/>
        <v>-</v>
      </c>
      <c r="AL101" s="47">
        <v>90</v>
      </c>
      <c r="AM101" s="37" t="str">
        <f t="shared" si="70"/>
        <v>-</v>
      </c>
      <c r="AN101" s="114" t="str">
        <f t="shared" si="97"/>
        <v>-</v>
      </c>
      <c r="AO101" s="35" t="str">
        <f t="shared" si="71"/>
        <v>-</v>
      </c>
    </row>
    <row r="102" spans="1:41" ht="15" x14ac:dyDescent="0.25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I102" s="113"/>
      <c r="J102" s="103">
        <v>0</v>
      </c>
      <c r="K102" s="104">
        <f t="shared" si="72"/>
        <v>0</v>
      </c>
      <c r="L102" s="104">
        <f t="shared" si="110"/>
        <v>0</v>
      </c>
      <c r="M102" s="103">
        <v>0</v>
      </c>
      <c r="N102" s="104">
        <f t="shared" si="111"/>
        <v>0</v>
      </c>
      <c r="O102" s="104">
        <f t="shared" si="112"/>
        <v>0</v>
      </c>
      <c r="P102" s="103">
        <v>0</v>
      </c>
      <c r="Q102" s="104">
        <f t="shared" si="113"/>
        <v>0</v>
      </c>
      <c r="R102" s="104">
        <f t="shared" si="114"/>
        <v>0</v>
      </c>
      <c r="S102" s="103">
        <v>0</v>
      </c>
      <c r="T102" s="104">
        <f t="shared" si="115"/>
        <v>0</v>
      </c>
      <c r="U102" s="104">
        <f t="shared" si="116"/>
        <v>0</v>
      </c>
      <c r="V102" s="103">
        <v>0</v>
      </c>
      <c r="W102" s="104">
        <f t="shared" si="117"/>
        <v>0</v>
      </c>
      <c r="X102" s="104">
        <f t="shared" si="118"/>
        <v>0</v>
      </c>
      <c r="Y102" s="103"/>
      <c r="Z102" s="104">
        <f t="shared" si="119"/>
        <v>0</v>
      </c>
      <c r="AA102" s="104">
        <f t="shared" si="120"/>
        <v>0</v>
      </c>
      <c r="AB102" s="113"/>
      <c r="AC102" s="114">
        <f t="shared" si="62"/>
        <v>0</v>
      </c>
      <c r="AD102" s="104">
        <f t="shared" si="63"/>
        <v>0</v>
      </c>
      <c r="AE102" s="106">
        <f t="shared" si="64"/>
        <v>0</v>
      </c>
      <c r="AF102" s="42">
        <f t="shared" si="66"/>
        <v>0</v>
      </c>
      <c r="AG102" s="37">
        <f t="shared" si="67"/>
        <v>0</v>
      </c>
      <c r="AH102" s="63">
        <f t="shared" si="68"/>
        <v>0</v>
      </c>
      <c r="AI102" s="103">
        <v>0</v>
      </c>
      <c r="AJ102" s="106">
        <f t="shared" si="96"/>
        <v>0</v>
      </c>
      <c r="AK102" s="37" t="str">
        <f t="shared" si="69"/>
        <v>-</v>
      </c>
      <c r="AL102" s="47">
        <v>91</v>
      </c>
      <c r="AM102" s="37" t="str">
        <f t="shared" si="70"/>
        <v>-</v>
      </c>
      <c r="AN102" s="114" t="str">
        <f t="shared" si="97"/>
        <v>-</v>
      </c>
      <c r="AO102" s="35" t="str">
        <f t="shared" si="71"/>
        <v>-</v>
      </c>
    </row>
    <row r="103" spans="1:41" ht="15" x14ac:dyDescent="0.25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I103" s="113"/>
      <c r="J103" s="103">
        <v>0</v>
      </c>
      <c r="K103" s="104">
        <f t="shared" si="72"/>
        <v>0</v>
      </c>
      <c r="L103" s="104">
        <f t="shared" ref="L103:L111" si="121">J103*$G103</f>
        <v>0</v>
      </c>
      <c r="M103" s="103">
        <v>0</v>
      </c>
      <c r="N103" s="104">
        <f t="shared" ref="N103:N111" si="122">M103*$F103</f>
        <v>0</v>
      </c>
      <c r="O103" s="104">
        <f t="shared" ref="O103:O111" si="123">M103*$G103</f>
        <v>0</v>
      </c>
      <c r="P103" s="103">
        <v>0</v>
      </c>
      <c r="Q103" s="104">
        <f t="shared" ref="Q103:Q111" si="124">P103*$F103</f>
        <v>0</v>
      </c>
      <c r="R103" s="104">
        <f t="shared" ref="R103:R111" si="125">P103*$G103</f>
        <v>0</v>
      </c>
      <c r="S103" s="103">
        <v>0</v>
      </c>
      <c r="T103" s="104">
        <f t="shared" ref="T103:T111" si="126">S103*$F103</f>
        <v>0</v>
      </c>
      <c r="U103" s="104">
        <f t="shared" ref="U103:U111" si="127">S103*$G103</f>
        <v>0</v>
      </c>
      <c r="V103" s="103">
        <v>0</v>
      </c>
      <c r="W103" s="104">
        <f t="shared" ref="W103:W111" si="128">V103*$F103</f>
        <v>0</v>
      </c>
      <c r="X103" s="104">
        <f t="shared" ref="X103:X111" si="129">V103*$G103</f>
        <v>0</v>
      </c>
      <c r="Y103" s="103"/>
      <c r="Z103" s="104">
        <f t="shared" ref="Z103:Z111" si="130">Y103*$F103</f>
        <v>0</v>
      </c>
      <c r="AA103" s="104">
        <f t="shared" ref="AA103:AA111" si="131">Y103*$G103</f>
        <v>0</v>
      </c>
      <c r="AB103" s="113"/>
      <c r="AC103" s="114">
        <f t="shared" si="62"/>
        <v>0</v>
      </c>
      <c r="AD103" s="104">
        <f t="shared" si="63"/>
        <v>0</v>
      </c>
      <c r="AE103" s="106">
        <f t="shared" si="64"/>
        <v>0</v>
      </c>
      <c r="AF103" s="42">
        <f t="shared" si="66"/>
        <v>0</v>
      </c>
      <c r="AG103" s="37">
        <f t="shared" si="67"/>
        <v>0</v>
      </c>
      <c r="AH103" s="63">
        <f t="shared" si="68"/>
        <v>0</v>
      </c>
      <c r="AI103" s="103">
        <v>0</v>
      </c>
      <c r="AJ103" s="106">
        <f t="shared" ref="AJ103:AJ111" si="132">AI103*G103</f>
        <v>0</v>
      </c>
      <c r="AK103" s="37" t="str">
        <f t="shared" si="69"/>
        <v>-</v>
      </c>
      <c r="AL103" s="47">
        <v>92</v>
      </c>
      <c r="AM103" s="37" t="str">
        <f t="shared" si="70"/>
        <v>-</v>
      </c>
      <c r="AN103" s="114" t="str">
        <f t="shared" ref="AN103:AN111" si="133">IFERROR(AK103/30,"-")</f>
        <v>-</v>
      </c>
      <c r="AO103" s="35" t="str">
        <f t="shared" si="71"/>
        <v>-</v>
      </c>
    </row>
    <row r="104" spans="1:41" ht="15" x14ac:dyDescent="0.25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I104" s="113"/>
      <c r="J104" s="103">
        <v>0</v>
      </c>
      <c r="K104" s="104">
        <f t="shared" si="72"/>
        <v>0</v>
      </c>
      <c r="L104" s="104">
        <f t="shared" si="121"/>
        <v>0</v>
      </c>
      <c r="M104" s="103">
        <v>0</v>
      </c>
      <c r="N104" s="104">
        <f t="shared" si="122"/>
        <v>0</v>
      </c>
      <c r="O104" s="104">
        <f t="shared" si="123"/>
        <v>0</v>
      </c>
      <c r="P104" s="103">
        <v>0</v>
      </c>
      <c r="Q104" s="104">
        <f t="shared" si="124"/>
        <v>0</v>
      </c>
      <c r="R104" s="104">
        <f t="shared" si="125"/>
        <v>0</v>
      </c>
      <c r="S104" s="103">
        <v>0</v>
      </c>
      <c r="T104" s="104">
        <f t="shared" si="126"/>
        <v>0</v>
      </c>
      <c r="U104" s="104">
        <f t="shared" si="127"/>
        <v>0</v>
      </c>
      <c r="V104" s="103">
        <v>0</v>
      </c>
      <c r="W104" s="104">
        <f t="shared" si="128"/>
        <v>0</v>
      </c>
      <c r="X104" s="104">
        <f t="shared" si="129"/>
        <v>0</v>
      </c>
      <c r="Y104" s="103"/>
      <c r="Z104" s="104">
        <f t="shared" si="130"/>
        <v>0</v>
      </c>
      <c r="AA104" s="104">
        <f t="shared" si="131"/>
        <v>0</v>
      </c>
      <c r="AB104" s="113"/>
      <c r="AC104" s="114">
        <f t="shared" si="62"/>
        <v>0</v>
      </c>
      <c r="AD104" s="104">
        <f t="shared" si="63"/>
        <v>0</v>
      </c>
      <c r="AE104" s="106">
        <f t="shared" si="64"/>
        <v>0</v>
      </c>
      <c r="AF104" s="42">
        <f t="shared" si="66"/>
        <v>0</v>
      </c>
      <c r="AG104" s="37">
        <f t="shared" si="67"/>
        <v>0</v>
      </c>
      <c r="AH104" s="63">
        <f t="shared" si="68"/>
        <v>0</v>
      </c>
      <c r="AI104" s="103">
        <v>0</v>
      </c>
      <c r="AJ104" s="106">
        <f t="shared" si="132"/>
        <v>0</v>
      </c>
      <c r="AK104" s="37" t="str">
        <f t="shared" si="69"/>
        <v>-</v>
      </c>
      <c r="AL104" s="47">
        <v>93</v>
      </c>
      <c r="AM104" s="37" t="str">
        <f t="shared" si="70"/>
        <v>-</v>
      </c>
      <c r="AN104" s="114" t="str">
        <f t="shared" si="133"/>
        <v>-</v>
      </c>
      <c r="AO104" s="35" t="str">
        <f t="shared" si="71"/>
        <v>-</v>
      </c>
    </row>
    <row r="105" spans="1:41" ht="15" x14ac:dyDescent="0.25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I105" s="113"/>
      <c r="J105" s="103">
        <v>0</v>
      </c>
      <c r="K105" s="104">
        <f t="shared" si="72"/>
        <v>0</v>
      </c>
      <c r="L105" s="104">
        <f t="shared" si="121"/>
        <v>0</v>
      </c>
      <c r="M105" s="103">
        <v>0</v>
      </c>
      <c r="N105" s="104">
        <f t="shared" si="122"/>
        <v>0</v>
      </c>
      <c r="O105" s="104">
        <f t="shared" si="123"/>
        <v>0</v>
      </c>
      <c r="P105" s="103">
        <v>0</v>
      </c>
      <c r="Q105" s="104">
        <f t="shared" si="124"/>
        <v>0</v>
      </c>
      <c r="R105" s="104">
        <f t="shared" si="125"/>
        <v>0</v>
      </c>
      <c r="S105" s="103">
        <v>0</v>
      </c>
      <c r="T105" s="104">
        <f t="shared" si="126"/>
        <v>0</v>
      </c>
      <c r="U105" s="104">
        <f t="shared" si="127"/>
        <v>0</v>
      </c>
      <c r="V105" s="103">
        <v>0</v>
      </c>
      <c r="W105" s="104">
        <f t="shared" si="128"/>
        <v>0</v>
      </c>
      <c r="X105" s="104">
        <f t="shared" si="129"/>
        <v>0</v>
      </c>
      <c r="Y105" s="103"/>
      <c r="Z105" s="104">
        <f t="shared" si="130"/>
        <v>0</v>
      </c>
      <c r="AA105" s="104">
        <f t="shared" si="131"/>
        <v>0</v>
      </c>
      <c r="AB105" s="113"/>
      <c r="AC105" s="114">
        <f t="shared" si="62"/>
        <v>0</v>
      </c>
      <c r="AD105" s="104">
        <f t="shared" si="63"/>
        <v>0</v>
      </c>
      <c r="AE105" s="106">
        <f t="shared" si="64"/>
        <v>0</v>
      </c>
      <c r="AF105" s="42">
        <f t="shared" si="66"/>
        <v>0</v>
      </c>
      <c r="AG105" s="37">
        <f t="shared" si="67"/>
        <v>0</v>
      </c>
      <c r="AH105" s="63">
        <f t="shared" si="68"/>
        <v>0</v>
      </c>
      <c r="AI105" s="103">
        <v>0</v>
      </c>
      <c r="AJ105" s="106">
        <f t="shared" si="132"/>
        <v>0</v>
      </c>
      <c r="AK105" s="37" t="str">
        <f t="shared" si="69"/>
        <v>-</v>
      </c>
      <c r="AL105" s="47">
        <v>94</v>
      </c>
      <c r="AM105" s="37" t="str">
        <f t="shared" si="70"/>
        <v>-</v>
      </c>
      <c r="AN105" s="114" t="str">
        <f t="shared" si="133"/>
        <v>-</v>
      </c>
      <c r="AO105" s="35" t="str">
        <f t="shared" si="71"/>
        <v>-</v>
      </c>
    </row>
    <row r="106" spans="1:41" ht="15" x14ac:dyDescent="0.25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I106" s="113"/>
      <c r="J106" s="103">
        <v>0</v>
      </c>
      <c r="K106" s="104">
        <f t="shared" si="72"/>
        <v>0</v>
      </c>
      <c r="L106" s="104">
        <f t="shared" si="121"/>
        <v>0</v>
      </c>
      <c r="M106" s="103">
        <v>0</v>
      </c>
      <c r="N106" s="104">
        <f t="shared" si="122"/>
        <v>0</v>
      </c>
      <c r="O106" s="104">
        <f t="shared" si="123"/>
        <v>0</v>
      </c>
      <c r="P106" s="103">
        <v>0</v>
      </c>
      <c r="Q106" s="104">
        <f t="shared" si="124"/>
        <v>0</v>
      </c>
      <c r="R106" s="104">
        <f t="shared" si="125"/>
        <v>0</v>
      </c>
      <c r="S106" s="103">
        <v>0</v>
      </c>
      <c r="T106" s="104">
        <f t="shared" si="126"/>
        <v>0</v>
      </c>
      <c r="U106" s="104">
        <f t="shared" si="127"/>
        <v>0</v>
      </c>
      <c r="V106" s="103">
        <v>0</v>
      </c>
      <c r="W106" s="104">
        <f t="shared" si="128"/>
        <v>0</v>
      </c>
      <c r="X106" s="104">
        <f t="shared" si="129"/>
        <v>0</v>
      </c>
      <c r="Y106" s="103"/>
      <c r="Z106" s="104">
        <f t="shared" si="130"/>
        <v>0</v>
      </c>
      <c r="AA106" s="104">
        <f t="shared" si="131"/>
        <v>0</v>
      </c>
      <c r="AB106" s="113"/>
      <c r="AC106" s="114">
        <f t="shared" si="62"/>
        <v>0</v>
      </c>
      <c r="AD106" s="104">
        <f t="shared" si="63"/>
        <v>0</v>
      </c>
      <c r="AE106" s="106">
        <f t="shared" si="64"/>
        <v>0</v>
      </c>
      <c r="AF106" s="42">
        <f t="shared" si="66"/>
        <v>0</v>
      </c>
      <c r="AG106" s="37">
        <f t="shared" si="67"/>
        <v>0</v>
      </c>
      <c r="AH106" s="63">
        <f t="shared" si="68"/>
        <v>0</v>
      </c>
      <c r="AI106" s="103">
        <v>0</v>
      </c>
      <c r="AJ106" s="106">
        <f t="shared" si="132"/>
        <v>0</v>
      </c>
      <c r="AK106" s="37" t="str">
        <f t="shared" si="69"/>
        <v>-</v>
      </c>
      <c r="AL106" s="47">
        <v>95</v>
      </c>
      <c r="AM106" s="37" t="str">
        <f t="shared" si="70"/>
        <v>-</v>
      </c>
      <c r="AN106" s="114" t="str">
        <f t="shared" si="133"/>
        <v>-</v>
      </c>
      <c r="AO106" s="35" t="str">
        <f t="shared" si="71"/>
        <v>-</v>
      </c>
    </row>
    <row r="107" spans="1:41" ht="15" x14ac:dyDescent="0.25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I107" s="113"/>
      <c r="J107" s="103">
        <v>0</v>
      </c>
      <c r="K107" s="104">
        <f t="shared" si="72"/>
        <v>0</v>
      </c>
      <c r="L107" s="104">
        <f t="shared" si="121"/>
        <v>0</v>
      </c>
      <c r="M107" s="103">
        <v>0</v>
      </c>
      <c r="N107" s="104">
        <f t="shared" si="122"/>
        <v>0</v>
      </c>
      <c r="O107" s="104">
        <f t="shared" si="123"/>
        <v>0</v>
      </c>
      <c r="P107" s="103">
        <v>0</v>
      </c>
      <c r="Q107" s="104">
        <f t="shared" si="124"/>
        <v>0</v>
      </c>
      <c r="R107" s="104">
        <f t="shared" si="125"/>
        <v>0</v>
      </c>
      <c r="S107" s="103">
        <v>0</v>
      </c>
      <c r="T107" s="104">
        <f t="shared" si="126"/>
        <v>0</v>
      </c>
      <c r="U107" s="104">
        <f t="shared" si="127"/>
        <v>0</v>
      </c>
      <c r="V107" s="103">
        <v>0</v>
      </c>
      <c r="W107" s="104">
        <f t="shared" si="128"/>
        <v>0</v>
      </c>
      <c r="X107" s="104">
        <f t="shared" si="129"/>
        <v>0</v>
      </c>
      <c r="Y107" s="103"/>
      <c r="Z107" s="104">
        <f t="shared" si="130"/>
        <v>0</v>
      </c>
      <c r="AA107" s="104">
        <f t="shared" si="131"/>
        <v>0</v>
      </c>
      <c r="AB107" s="113"/>
      <c r="AC107" s="114">
        <f t="shared" si="62"/>
        <v>0</v>
      </c>
      <c r="AD107" s="104">
        <f t="shared" si="63"/>
        <v>0</v>
      </c>
      <c r="AE107" s="106">
        <f t="shared" si="64"/>
        <v>0</v>
      </c>
      <c r="AF107" s="42">
        <f t="shared" si="66"/>
        <v>0</v>
      </c>
      <c r="AG107" s="37">
        <f t="shared" si="67"/>
        <v>0</v>
      </c>
      <c r="AH107" s="63">
        <f t="shared" si="68"/>
        <v>0</v>
      </c>
      <c r="AI107" s="103">
        <v>0</v>
      </c>
      <c r="AJ107" s="106">
        <f t="shared" si="132"/>
        <v>0</v>
      </c>
      <c r="AK107" s="37" t="str">
        <f t="shared" si="69"/>
        <v>-</v>
      </c>
      <c r="AL107" s="47">
        <v>96</v>
      </c>
      <c r="AM107" s="37" t="str">
        <f t="shared" si="70"/>
        <v>-</v>
      </c>
      <c r="AN107" s="114" t="str">
        <f t="shared" si="133"/>
        <v>-</v>
      </c>
      <c r="AO107" s="35" t="str">
        <f t="shared" si="71"/>
        <v>-</v>
      </c>
    </row>
    <row r="108" spans="1:41" ht="15" x14ac:dyDescent="0.25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I108" s="113"/>
      <c r="J108" s="103">
        <v>0</v>
      </c>
      <c r="K108" s="104">
        <f t="shared" si="72"/>
        <v>0</v>
      </c>
      <c r="L108" s="104">
        <f t="shared" si="121"/>
        <v>0</v>
      </c>
      <c r="M108" s="103">
        <v>0</v>
      </c>
      <c r="N108" s="104">
        <f t="shared" si="122"/>
        <v>0</v>
      </c>
      <c r="O108" s="104">
        <f t="shared" si="123"/>
        <v>0</v>
      </c>
      <c r="P108" s="103">
        <v>0</v>
      </c>
      <c r="Q108" s="104">
        <f t="shared" si="124"/>
        <v>0</v>
      </c>
      <c r="R108" s="104">
        <f t="shared" si="125"/>
        <v>0</v>
      </c>
      <c r="S108" s="103">
        <v>0</v>
      </c>
      <c r="T108" s="104">
        <f t="shared" si="126"/>
        <v>0</v>
      </c>
      <c r="U108" s="104">
        <f t="shared" si="127"/>
        <v>0</v>
      </c>
      <c r="V108" s="103">
        <v>0</v>
      </c>
      <c r="W108" s="104">
        <f t="shared" si="128"/>
        <v>0</v>
      </c>
      <c r="X108" s="104">
        <f t="shared" si="129"/>
        <v>0</v>
      </c>
      <c r="Y108" s="103"/>
      <c r="Z108" s="104">
        <f t="shared" si="130"/>
        <v>0</v>
      </c>
      <c r="AA108" s="104">
        <f t="shared" si="131"/>
        <v>0</v>
      </c>
      <c r="AB108" s="113"/>
      <c r="AC108" s="114">
        <f t="shared" si="62"/>
        <v>0</v>
      </c>
      <c r="AD108" s="104">
        <f t="shared" si="63"/>
        <v>0</v>
      </c>
      <c r="AE108" s="106">
        <f t="shared" si="64"/>
        <v>0</v>
      </c>
      <c r="AF108" s="42">
        <f t="shared" si="66"/>
        <v>0</v>
      </c>
      <c r="AG108" s="37">
        <f t="shared" si="67"/>
        <v>0</v>
      </c>
      <c r="AH108" s="63">
        <f t="shared" si="68"/>
        <v>0</v>
      </c>
      <c r="AI108" s="103">
        <v>0</v>
      </c>
      <c r="AJ108" s="106">
        <f t="shared" si="132"/>
        <v>0</v>
      </c>
      <c r="AK108" s="37" t="str">
        <f t="shared" si="69"/>
        <v>-</v>
      </c>
      <c r="AL108" s="47">
        <v>97</v>
      </c>
      <c r="AM108" s="37" t="str">
        <f t="shared" si="70"/>
        <v>-</v>
      </c>
      <c r="AN108" s="114" t="str">
        <f t="shared" si="133"/>
        <v>-</v>
      </c>
      <c r="AO108" s="35" t="str">
        <f t="shared" si="71"/>
        <v>-</v>
      </c>
    </row>
    <row r="109" spans="1:41" ht="15" x14ac:dyDescent="0.25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I109" s="113"/>
      <c r="J109" s="103">
        <v>0</v>
      </c>
      <c r="K109" s="104">
        <f t="shared" si="72"/>
        <v>0</v>
      </c>
      <c r="L109" s="104">
        <f t="shared" si="121"/>
        <v>0</v>
      </c>
      <c r="M109" s="103">
        <v>0</v>
      </c>
      <c r="N109" s="104">
        <f t="shared" si="122"/>
        <v>0</v>
      </c>
      <c r="O109" s="104">
        <f t="shared" si="123"/>
        <v>0</v>
      </c>
      <c r="P109" s="103">
        <v>0</v>
      </c>
      <c r="Q109" s="104">
        <f t="shared" si="124"/>
        <v>0</v>
      </c>
      <c r="R109" s="104">
        <f t="shared" si="125"/>
        <v>0</v>
      </c>
      <c r="S109" s="103">
        <v>0</v>
      </c>
      <c r="T109" s="104">
        <f t="shared" si="126"/>
        <v>0</v>
      </c>
      <c r="U109" s="104">
        <f t="shared" si="127"/>
        <v>0</v>
      </c>
      <c r="V109" s="103">
        <v>0</v>
      </c>
      <c r="W109" s="104">
        <f t="shared" si="128"/>
        <v>0</v>
      </c>
      <c r="X109" s="104">
        <f t="shared" si="129"/>
        <v>0</v>
      </c>
      <c r="Y109" s="103"/>
      <c r="Z109" s="104">
        <f t="shared" si="130"/>
        <v>0</v>
      </c>
      <c r="AA109" s="104">
        <f t="shared" si="131"/>
        <v>0</v>
      </c>
      <c r="AB109" s="113"/>
      <c r="AC109" s="114">
        <f t="shared" si="62"/>
        <v>0</v>
      </c>
      <c r="AD109" s="104">
        <f t="shared" si="63"/>
        <v>0</v>
      </c>
      <c r="AE109" s="106">
        <f t="shared" si="64"/>
        <v>0</v>
      </c>
      <c r="AF109" s="42">
        <f t="shared" si="66"/>
        <v>0</v>
      </c>
      <c r="AG109" s="37">
        <f t="shared" si="67"/>
        <v>0</v>
      </c>
      <c r="AH109" s="63">
        <f t="shared" si="68"/>
        <v>0</v>
      </c>
      <c r="AI109" s="103">
        <v>0</v>
      </c>
      <c r="AJ109" s="106">
        <f t="shared" si="132"/>
        <v>0</v>
      </c>
      <c r="AK109" s="37" t="str">
        <f t="shared" si="69"/>
        <v>-</v>
      </c>
      <c r="AL109" s="47">
        <v>98</v>
      </c>
      <c r="AM109" s="37" t="str">
        <f t="shared" si="70"/>
        <v>-</v>
      </c>
      <c r="AN109" s="114" t="str">
        <f t="shared" si="133"/>
        <v>-</v>
      </c>
      <c r="AO109" s="35" t="str">
        <f t="shared" si="71"/>
        <v>-</v>
      </c>
    </row>
    <row r="110" spans="1:41" ht="15" x14ac:dyDescent="0.25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I110" s="113"/>
      <c r="J110" s="103">
        <v>0</v>
      </c>
      <c r="K110" s="104">
        <f t="shared" si="72"/>
        <v>0</v>
      </c>
      <c r="L110" s="104">
        <f t="shared" si="121"/>
        <v>0</v>
      </c>
      <c r="M110" s="103">
        <v>0</v>
      </c>
      <c r="N110" s="104">
        <f t="shared" si="122"/>
        <v>0</v>
      </c>
      <c r="O110" s="104">
        <f t="shared" si="123"/>
        <v>0</v>
      </c>
      <c r="P110" s="103">
        <v>0</v>
      </c>
      <c r="Q110" s="104">
        <f t="shared" si="124"/>
        <v>0</v>
      </c>
      <c r="R110" s="104">
        <f t="shared" si="125"/>
        <v>0</v>
      </c>
      <c r="S110" s="103">
        <v>0</v>
      </c>
      <c r="T110" s="104">
        <f t="shared" si="126"/>
        <v>0</v>
      </c>
      <c r="U110" s="104">
        <f t="shared" si="127"/>
        <v>0</v>
      </c>
      <c r="V110" s="103">
        <v>0</v>
      </c>
      <c r="W110" s="104">
        <f t="shared" si="128"/>
        <v>0</v>
      </c>
      <c r="X110" s="104">
        <f t="shared" si="129"/>
        <v>0</v>
      </c>
      <c r="Y110" s="103"/>
      <c r="Z110" s="104">
        <f t="shared" si="130"/>
        <v>0</v>
      </c>
      <c r="AA110" s="104">
        <f t="shared" si="131"/>
        <v>0</v>
      </c>
      <c r="AB110" s="113"/>
      <c r="AC110" s="114">
        <f t="shared" si="62"/>
        <v>0</v>
      </c>
      <c r="AD110" s="104">
        <f t="shared" si="63"/>
        <v>0</v>
      </c>
      <c r="AE110" s="106">
        <f t="shared" si="64"/>
        <v>0</v>
      </c>
      <c r="AF110" s="42">
        <f t="shared" si="66"/>
        <v>0</v>
      </c>
      <c r="AG110" s="37">
        <f t="shared" si="67"/>
        <v>0</v>
      </c>
      <c r="AH110" s="63">
        <f t="shared" si="68"/>
        <v>0</v>
      </c>
      <c r="AI110" s="103">
        <v>0</v>
      </c>
      <c r="AJ110" s="106">
        <f t="shared" si="132"/>
        <v>0</v>
      </c>
      <c r="AK110" s="37" t="str">
        <f t="shared" si="69"/>
        <v>-</v>
      </c>
      <c r="AL110" s="47">
        <v>99</v>
      </c>
      <c r="AM110" s="37" t="str">
        <f t="shared" si="70"/>
        <v>-</v>
      </c>
      <c r="AN110" s="114" t="str">
        <f t="shared" si="133"/>
        <v>-</v>
      </c>
      <c r="AO110" s="35" t="str">
        <f t="shared" si="71"/>
        <v>-</v>
      </c>
    </row>
    <row r="111" spans="1:41" ht="15" x14ac:dyDescent="0.25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I111" s="113"/>
      <c r="J111" s="103">
        <v>0</v>
      </c>
      <c r="K111" s="104">
        <f t="shared" si="72"/>
        <v>0</v>
      </c>
      <c r="L111" s="104">
        <f t="shared" si="121"/>
        <v>0</v>
      </c>
      <c r="M111" s="103">
        <v>0</v>
      </c>
      <c r="N111" s="104">
        <f t="shared" si="122"/>
        <v>0</v>
      </c>
      <c r="O111" s="104">
        <f t="shared" si="123"/>
        <v>0</v>
      </c>
      <c r="P111" s="103">
        <v>0</v>
      </c>
      <c r="Q111" s="104">
        <f t="shared" si="124"/>
        <v>0</v>
      </c>
      <c r="R111" s="104">
        <f t="shared" si="125"/>
        <v>0</v>
      </c>
      <c r="S111" s="103">
        <v>0</v>
      </c>
      <c r="T111" s="104">
        <f t="shared" si="126"/>
        <v>0</v>
      </c>
      <c r="U111" s="104">
        <f t="shared" si="127"/>
        <v>0</v>
      </c>
      <c r="V111" s="103">
        <v>0</v>
      </c>
      <c r="W111" s="104">
        <f t="shared" si="128"/>
        <v>0</v>
      </c>
      <c r="X111" s="104">
        <f t="shared" si="129"/>
        <v>0</v>
      </c>
      <c r="Y111" s="103"/>
      <c r="Z111" s="104">
        <f t="shared" si="130"/>
        <v>0</v>
      </c>
      <c r="AA111" s="104">
        <f t="shared" si="131"/>
        <v>0</v>
      </c>
      <c r="AB111" s="113"/>
      <c r="AC111" s="114">
        <f t="shared" si="62"/>
        <v>0</v>
      </c>
      <c r="AD111" s="104">
        <f t="shared" si="63"/>
        <v>0</v>
      </c>
      <c r="AE111" s="106">
        <f t="shared" si="64"/>
        <v>0</v>
      </c>
      <c r="AF111" s="42">
        <f t="shared" si="66"/>
        <v>0</v>
      </c>
      <c r="AG111" s="37">
        <f t="shared" si="67"/>
        <v>0</v>
      </c>
      <c r="AH111" s="63">
        <f t="shared" si="68"/>
        <v>0</v>
      </c>
      <c r="AI111" s="103">
        <v>0</v>
      </c>
      <c r="AJ111" s="106">
        <f t="shared" si="132"/>
        <v>0</v>
      </c>
      <c r="AK111" s="37" t="str">
        <f t="shared" si="69"/>
        <v>-</v>
      </c>
      <c r="AL111" s="47">
        <v>100</v>
      </c>
      <c r="AM111" s="37" t="str">
        <f t="shared" si="70"/>
        <v>-</v>
      </c>
      <c r="AN111" s="114" t="str">
        <f t="shared" si="133"/>
        <v>-</v>
      </c>
      <c r="AO111" s="35" t="str">
        <f t="shared" si="71"/>
        <v>-</v>
      </c>
    </row>
    <row r="112" spans="1:41" ht="15" x14ac:dyDescent="0.25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I112" s="113"/>
      <c r="J112" s="103">
        <v>0</v>
      </c>
      <c r="K112" s="104">
        <f t="shared" si="72"/>
        <v>0</v>
      </c>
      <c r="L112" s="104">
        <f t="shared" ref="L112:L120" si="134">J112*$G112</f>
        <v>0</v>
      </c>
      <c r="M112" s="103">
        <v>0</v>
      </c>
      <c r="N112" s="104">
        <f t="shared" ref="N112:N120" si="135">M112*$F112</f>
        <v>0</v>
      </c>
      <c r="O112" s="104">
        <f t="shared" ref="O112:O120" si="136">M112*$G112</f>
        <v>0</v>
      </c>
      <c r="P112" s="103">
        <v>0</v>
      </c>
      <c r="Q112" s="104">
        <f t="shared" ref="Q112:Q120" si="137">P112*$F112</f>
        <v>0</v>
      </c>
      <c r="R112" s="104">
        <f t="shared" ref="R112:R120" si="138">P112*$G112</f>
        <v>0</v>
      </c>
      <c r="S112" s="103">
        <v>0</v>
      </c>
      <c r="T112" s="104">
        <f t="shared" ref="T112:T120" si="139">S112*$F112</f>
        <v>0</v>
      </c>
      <c r="U112" s="104">
        <f t="shared" ref="U112:U120" si="140">S112*$G112</f>
        <v>0</v>
      </c>
      <c r="V112" s="103">
        <v>0</v>
      </c>
      <c r="W112" s="104">
        <f t="shared" ref="W112:W130" si="141">V112*$F112</f>
        <v>0</v>
      </c>
      <c r="X112" s="104">
        <f t="shared" ref="X112:X120" si="142">V112*$G112</f>
        <v>0</v>
      </c>
      <c r="Y112" s="103"/>
      <c r="Z112" s="104">
        <f t="shared" ref="Z112:Z120" si="143">Y112*$F112</f>
        <v>0</v>
      </c>
      <c r="AA112" s="104">
        <f t="shared" ref="AA112:AA120" si="144">Y112*$G112</f>
        <v>0</v>
      </c>
      <c r="AB112" s="113"/>
      <c r="AC112" s="114">
        <f t="shared" si="62"/>
        <v>0</v>
      </c>
      <c r="AD112" s="104">
        <f t="shared" si="63"/>
        <v>0</v>
      </c>
      <c r="AE112" s="106">
        <f t="shared" si="64"/>
        <v>0</v>
      </c>
      <c r="AF112" s="42">
        <f t="shared" si="66"/>
        <v>0</v>
      </c>
      <c r="AG112" s="37">
        <f t="shared" si="67"/>
        <v>0</v>
      </c>
      <c r="AH112" s="63">
        <f t="shared" si="68"/>
        <v>0</v>
      </c>
      <c r="AI112" s="103">
        <v>0</v>
      </c>
      <c r="AJ112" s="106">
        <f t="shared" ref="AJ112:AJ120" si="145">AI112*G112</f>
        <v>0</v>
      </c>
      <c r="AK112" s="37" t="str">
        <f t="shared" si="69"/>
        <v>-</v>
      </c>
      <c r="AL112" s="47">
        <v>101</v>
      </c>
      <c r="AM112" s="37" t="str">
        <f t="shared" si="70"/>
        <v>-</v>
      </c>
      <c r="AN112" s="114" t="str">
        <f t="shared" ref="AN112:AN120" si="146">IFERROR(AK112/30,"-")</f>
        <v>-</v>
      </c>
      <c r="AO112" s="35" t="str">
        <f t="shared" si="71"/>
        <v>-</v>
      </c>
    </row>
    <row r="113" spans="1:41" ht="15" x14ac:dyDescent="0.25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I113" s="113"/>
      <c r="J113" s="103">
        <v>0</v>
      </c>
      <c r="K113" s="104">
        <f t="shared" si="72"/>
        <v>0</v>
      </c>
      <c r="L113" s="104">
        <f t="shared" si="134"/>
        <v>0</v>
      </c>
      <c r="M113" s="103">
        <v>0</v>
      </c>
      <c r="N113" s="104">
        <f t="shared" si="135"/>
        <v>0</v>
      </c>
      <c r="O113" s="104">
        <f t="shared" si="136"/>
        <v>0</v>
      </c>
      <c r="P113" s="103">
        <v>0</v>
      </c>
      <c r="Q113" s="104">
        <f t="shared" si="137"/>
        <v>0</v>
      </c>
      <c r="R113" s="104">
        <f t="shared" si="138"/>
        <v>0</v>
      </c>
      <c r="S113" s="103">
        <v>0</v>
      </c>
      <c r="T113" s="104">
        <f t="shared" si="139"/>
        <v>0</v>
      </c>
      <c r="U113" s="104">
        <f t="shared" si="140"/>
        <v>0</v>
      </c>
      <c r="V113" s="103">
        <v>1</v>
      </c>
      <c r="W113" s="104">
        <f t="shared" si="141"/>
        <v>7.44</v>
      </c>
      <c r="X113" s="104">
        <f t="shared" si="142"/>
        <v>44.5</v>
      </c>
      <c r="Y113" s="103"/>
      <c r="Z113" s="104">
        <f t="shared" si="143"/>
        <v>0</v>
      </c>
      <c r="AA113" s="104">
        <f t="shared" si="144"/>
        <v>0</v>
      </c>
      <c r="AB113" s="113"/>
      <c r="AC113" s="114">
        <f t="shared" si="62"/>
        <v>1</v>
      </c>
      <c r="AD113" s="104">
        <f t="shared" si="63"/>
        <v>7.44</v>
      </c>
      <c r="AE113" s="106">
        <f t="shared" si="64"/>
        <v>44.5</v>
      </c>
      <c r="AF113" s="42">
        <f t="shared" si="66"/>
        <v>8.130081300813009E-3</v>
      </c>
      <c r="AG113" s="37">
        <f t="shared" si="67"/>
        <v>0.24390243902439027</v>
      </c>
      <c r="AH113" s="63">
        <f t="shared" si="68"/>
        <v>10.853658536585368</v>
      </c>
      <c r="AI113" s="103">
        <v>9</v>
      </c>
      <c r="AJ113" s="106">
        <f t="shared" si="145"/>
        <v>400.5</v>
      </c>
      <c r="AK113" s="37">
        <f t="shared" si="69"/>
        <v>1106.9999999999998</v>
      </c>
      <c r="AL113" s="47">
        <v>102</v>
      </c>
      <c r="AM113" s="37">
        <f t="shared" si="70"/>
        <v>158.14285714285711</v>
      </c>
      <c r="AN113" s="114">
        <f t="shared" si="146"/>
        <v>36.899999999999991</v>
      </c>
      <c r="AO113" s="35">
        <f t="shared" si="71"/>
        <v>44696</v>
      </c>
    </row>
    <row r="114" spans="1:41" ht="15" x14ac:dyDescent="0.25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I114" s="113"/>
      <c r="J114" s="103">
        <v>0</v>
      </c>
      <c r="K114" s="104">
        <f t="shared" si="72"/>
        <v>0</v>
      </c>
      <c r="L114" s="104">
        <f t="shared" si="134"/>
        <v>0</v>
      </c>
      <c r="M114" s="103">
        <v>0</v>
      </c>
      <c r="N114" s="104">
        <f t="shared" si="135"/>
        <v>0</v>
      </c>
      <c r="O114" s="104">
        <f t="shared" si="136"/>
        <v>0</v>
      </c>
      <c r="P114" s="103">
        <v>0</v>
      </c>
      <c r="Q114" s="104">
        <f t="shared" si="137"/>
        <v>0</v>
      </c>
      <c r="R114" s="104">
        <f t="shared" si="138"/>
        <v>0</v>
      </c>
      <c r="S114" s="103">
        <v>0</v>
      </c>
      <c r="T114" s="104">
        <f t="shared" si="139"/>
        <v>0</v>
      </c>
      <c r="U114" s="104">
        <f t="shared" si="140"/>
        <v>0</v>
      </c>
      <c r="V114" s="103">
        <v>0</v>
      </c>
      <c r="W114" s="104">
        <f t="shared" si="141"/>
        <v>0</v>
      </c>
      <c r="X114" s="104">
        <f t="shared" si="142"/>
        <v>0</v>
      </c>
      <c r="Y114" s="103"/>
      <c r="Z114" s="104">
        <f t="shared" si="143"/>
        <v>0</v>
      </c>
      <c r="AA114" s="104">
        <f t="shared" si="144"/>
        <v>0</v>
      </c>
      <c r="AB114" s="113"/>
      <c r="AC114" s="114">
        <f t="shared" si="62"/>
        <v>0</v>
      </c>
      <c r="AD114" s="104">
        <f t="shared" si="63"/>
        <v>0</v>
      </c>
      <c r="AE114" s="106">
        <f t="shared" si="64"/>
        <v>0</v>
      </c>
      <c r="AF114" s="42">
        <f t="shared" si="66"/>
        <v>0</v>
      </c>
      <c r="AG114" s="37">
        <f t="shared" si="67"/>
        <v>0</v>
      </c>
      <c r="AH114" s="63">
        <f t="shared" si="68"/>
        <v>0</v>
      </c>
      <c r="AI114" s="103">
        <v>0</v>
      </c>
      <c r="AJ114" s="106">
        <f t="shared" si="145"/>
        <v>0</v>
      </c>
      <c r="AK114" s="37" t="str">
        <f t="shared" si="69"/>
        <v>-</v>
      </c>
      <c r="AL114" s="47">
        <v>103</v>
      </c>
      <c r="AM114" s="37" t="str">
        <f t="shared" si="70"/>
        <v>-</v>
      </c>
      <c r="AN114" s="114" t="str">
        <f t="shared" si="146"/>
        <v>-</v>
      </c>
      <c r="AO114" s="35" t="str">
        <f t="shared" si="71"/>
        <v>-</v>
      </c>
    </row>
    <row r="115" spans="1:41" ht="15" x14ac:dyDescent="0.25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I115" s="113"/>
      <c r="J115" s="103">
        <v>0</v>
      </c>
      <c r="K115" s="104">
        <f t="shared" si="72"/>
        <v>0</v>
      </c>
      <c r="L115" s="104">
        <f t="shared" si="134"/>
        <v>0</v>
      </c>
      <c r="M115" s="103">
        <v>0</v>
      </c>
      <c r="N115" s="104">
        <f t="shared" si="135"/>
        <v>0</v>
      </c>
      <c r="O115" s="104">
        <f t="shared" si="136"/>
        <v>0</v>
      </c>
      <c r="P115" s="103">
        <v>0</v>
      </c>
      <c r="Q115" s="104">
        <f t="shared" si="137"/>
        <v>0</v>
      </c>
      <c r="R115" s="104">
        <f t="shared" si="138"/>
        <v>0</v>
      </c>
      <c r="S115" s="103">
        <v>0</v>
      </c>
      <c r="T115" s="104">
        <f t="shared" si="139"/>
        <v>0</v>
      </c>
      <c r="U115" s="104">
        <f t="shared" si="140"/>
        <v>0</v>
      </c>
      <c r="V115" s="103">
        <v>0</v>
      </c>
      <c r="W115" s="104">
        <f t="shared" si="141"/>
        <v>0</v>
      </c>
      <c r="X115" s="104">
        <f t="shared" si="142"/>
        <v>0</v>
      </c>
      <c r="Y115" s="103"/>
      <c r="Z115" s="104">
        <f t="shared" si="143"/>
        <v>0</v>
      </c>
      <c r="AA115" s="104">
        <f t="shared" si="144"/>
        <v>0</v>
      </c>
      <c r="AB115" s="113"/>
      <c r="AC115" s="114">
        <f t="shared" si="62"/>
        <v>0</v>
      </c>
      <c r="AD115" s="104">
        <f t="shared" si="63"/>
        <v>0</v>
      </c>
      <c r="AE115" s="106">
        <f t="shared" si="64"/>
        <v>0</v>
      </c>
      <c r="AF115" s="42">
        <f t="shared" si="66"/>
        <v>0</v>
      </c>
      <c r="AG115" s="37">
        <f t="shared" si="67"/>
        <v>0</v>
      </c>
      <c r="AH115" s="63">
        <f t="shared" si="68"/>
        <v>0</v>
      </c>
      <c r="AI115" s="103">
        <v>0</v>
      </c>
      <c r="AJ115" s="106">
        <f t="shared" si="145"/>
        <v>0</v>
      </c>
      <c r="AK115" s="37" t="str">
        <f t="shared" si="69"/>
        <v>-</v>
      </c>
      <c r="AL115" s="47">
        <v>104</v>
      </c>
      <c r="AM115" s="37" t="str">
        <f t="shared" si="70"/>
        <v>-</v>
      </c>
      <c r="AN115" s="114" t="str">
        <f t="shared" si="146"/>
        <v>-</v>
      </c>
      <c r="AO115" s="35" t="str">
        <f t="shared" si="71"/>
        <v>-</v>
      </c>
    </row>
    <row r="116" spans="1:41" ht="15" x14ac:dyDescent="0.25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I116" s="113"/>
      <c r="J116" s="103">
        <v>0</v>
      </c>
      <c r="K116" s="104">
        <f t="shared" si="72"/>
        <v>0</v>
      </c>
      <c r="L116" s="104">
        <f t="shared" si="134"/>
        <v>0</v>
      </c>
      <c r="M116" s="103">
        <v>0</v>
      </c>
      <c r="N116" s="104">
        <f t="shared" si="135"/>
        <v>0</v>
      </c>
      <c r="O116" s="104">
        <f t="shared" si="136"/>
        <v>0</v>
      </c>
      <c r="P116" s="103">
        <v>0</v>
      </c>
      <c r="Q116" s="104">
        <f t="shared" si="137"/>
        <v>0</v>
      </c>
      <c r="R116" s="104">
        <f t="shared" si="138"/>
        <v>0</v>
      </c>
      <c r="S116" s="103">
        <v>0</v>
      </c>
      <c r="T116" s="104">
        <f t="shared" si="139"/>
        <v>0</v>
      </c>
      <c r="U116" s="104">
        <f t="shared" si="140"/>
        <v>0</v>
      </c>
      <c r="V116" s="103">
        <v>0</v>
      </c>
      <c r="W116" s="104">
        <f t="shared" si="141"/>
        <v>0</v>
      </c>
      <c r="X116" s="104">
        <f t="shared" si="142"/>
        <v>0</v>
      </c>
      <c r="Y116" s="103"/>
      <c r="Z116" s="104">
        <f t="shared" si="143"/>
        <v>0</v>
      </c>
      <c r="AA116" s="104">
        <f t="shared" si="144"/>
        <v>0</v>
      </c>
      <c r="AB116" s="113"/>
      <c r="AC116" s="114">
        <f t="shared" si="62"/>
        <v>0</v>
      </c>
      <c r="AD116" s="104">
        <f t="shared" si="63"/>
        <v>0</v>
      </c>
      <c r="AE116" s="106">
        <f t="shared" si="64"/>
        <v>0</v>
      </c>
      <c r="AF116" s="42">
        <f t="shared" si="66"/>
        <v>0</v>
      </c>
      <c r="AG116" s="37">
        <f t="shared" si="67"/>
        <v>0</v>
      </c>
      <c r="AH116" s="63">
        <f t="shared" si="68"/>
        <v>0</v>
      </c>
      <c r="AI116" s="103">
        <v>0</v>
      </c>
      <c r="AJ116" s="106">
        <f t="shared" si="145"/>
        <v>0</v>
      </c>
      <c r="AK116" s="37" t="str">
        <f t="shared" si="69"/>
        <v>-</v>
      </c>
      <c r="AL116" s="47">
        <v>105</v>
      </c>
      <c r="AM116" s="37" t="str">
        <f t="shared" si="70"/>
        <v>-</v>
      </c>
      <c r="AN116" s="114" t="str">
        <f t="shared" si="146"/>
        <v>-</v>
      </c>
      <c r="AO116" s="35" t="str">
        <f t="shared" si="71"/>
        <v>-</v>
      </c>
    </row>
    <row r="117" spans="1:41" ht="15" x14ac:dyDescent="0.25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I117" s="113"/>
      <c r="J117" s="103">
        <v>0</v>
      </c>
      <c r="K117" s="104">
        <f t="shared" si="72"/>
        <v>0</v>
      </c>
      <c r="L117" s="104">
        <f t="shared" si="134"/>
        <v>0</v>
      </c>
      <c r="M117" s="103">
        <v>0</v>
      </c>
      <c r="N117" s="104">
        <f t="shared" si="135"/>
        <v>0</v>
      </c>
      <c r="O117" s="104">
        <f t="shared" si="136"/>
        <v>0</v>
      </c>
      <c r="P117" s="103">
        <v>0</v>
      </c>
      <c r="Q117" s="104">
        <f t="shared" si="137"/>
        <v>0</v>
      </c>
      <c r="R117" s="104">
        <f t="shared" si="138"/>
        <v>0</v>
      </c>
      <c r="S117" s="103">
        <v>0</v>
      </c>
      <c r="T117" s="104">
        <f t="shared" si="139"/>
        <v>0</v>
      </c>
      <c r="U117" s="104">
        <f t="shared" si="140"/>
        <v>0</v>
      </c>
      <c r="V117" s="103">
        <v>0</v>
      </c>
      <c r="W117" s="104">
        <f t="shared" si="141"/>
        <v>0</v>
      </c>
      <c r="X117" s="104">
        <f t="shared" si="142"/>
        <v>0</v>
      </c>
      <c r="Y117" s="103"/>
      <c r="Z117" s="104">
        <f t="shared" si="143"/>
        <v>0</v>
      </c>
      <c r="AA117" s="104">
        <f t="shared" si="144"/>
        <v>0</v>
      </c>
      <c r="AB117" s="113"/>
      <c r="AC117" s="114">
        <f t="shared" si="62"/>
        <v>0</v>
      </c>
      <c r="AD117" s="104">
        <f t="shared" si="63"/>
        <v>0</v>
      </c>
      <c r="AE117" s="106">
        <f t="shared" si="64"/>
        <v>0</v>
      </c>
      <c r="AF117" s="42">
        <f t="shared" si="66"/>
        <v>0</v>
      </c>
      <c r="AG117" s="37">
        <f t="shared" si="67"/>
        <v>0</v>
      </c>
      <c r="AH117" s="63">
        <f t="shared" si="68"/>
        <v>0</v>
      </c>
      <c r="AI117" s="103">
        <v>0</v>
      </c>
      <c r="AJ117" s="106">
        <f t="shared" si="145"/>
        <v>0</v>
      </c>
      <c r="AK117" s="37" t="str">
        <f t="shared" si="69"/>
        <v>-</v>
      </c>
      <c r="AL117" s="47">
        <v>106</v>
      </c>
      <c r="AM117" s="37" t="str">
        <f t="shared" si="70"/>
        <v>-</v>
      </c>
      <c r="AN117" s="114" t="str">
        <f t="shared" si="146"/>
        <v>-</v>
      </c>
      <c r="AO117" s="35" t="str">
        <f t="shared" si="71"/>
        <v>-</v>
      </c>
    </row>
    <row r="118" spans="1:41" ht="15" x14ac:dyDescent="0.25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I118" s="113"/>
      <c r="J118" s="103">
        <v>0</v>
      </c>
      <c r="K118" s="104">
        <f t="shared" si="72"/>
        <v>0</v>
      </c>
      <c r="L118" s="104">
        <f t="shared" si="134"/>
        <v>0</v>
      </c>
      <c r="M118" s="103">
        <v>0</v>
      </c>
      <c r="N118" s="104">
        <f t="shared" si="135"/>
        <v>0</v>
      </c>
      <c r="O118" s="104">
        <f t="shared" si="136"/>
        <v>0</v>
      </c>
      <c r="P118" s="103">
        <v>0</v>
      </c>
      <c r="Q118" s="104">
        <f t="shared" si="137"/>
        <v>0</v>
      </c>
      <c r="R118" s="104">
        <f t="shared" si="138"/>
        <v>0</v>
      </c>
      <c r="S118" s="103">
        <v>0</v>
      </c>
      <c r="T118" s="104">
        <f t="shared" si="139"/>
        <v>0</v>
      </c>
      <c r="U118" s="104">
        <f t="shared" si="140"/>
        <v>0</v>
      </c>
      <c r="V118" s="103">
        <v>0</v>
      </c>
      <c r="W118" s="104">
        <f t="shared" si="141"/>
        <v>0</v>
      </c>
      <c r="X118" s="104">
        <f t="shared" si="142"/>
        <v>0</v>
      </c>
      <c r="Y118" s="103"/>
      <c r="Z118" s="104">
        <f t="shared" si="143"/>
        <v>0</v>
      </c>
      <c r="AA118" s="104">
        <f t="shared" si="144"/>
        <v>0</v>
      </c>
      <c r="AB118" s="113"/>
      <c r="AC118" s="114">
        <f t="shared" si="62"/>
        <v>0</v>
      </c>
      <c r="AD118" s="104">
        <f t="shared" si="63"/>
        <v>0</v>
      </c>
      <c r="AE118" s="106">
        <f t="shared" si="64"/>
        <v>0</v>
      </c>
      <c r="AF118" s="42">
        <f t="shared" si="66"/>
        <v>0</v>
      </c>
      <c r="AG118" s="37">
        <f t="shared" si="67"/>
        <v>0</v>
      </c>
      <c r="AH118" s="63">
        <f t="shared" si="68"/>
        <v>0</v>
      </c>
      <c r="AI118" s="103">
        <v>0</v>
      </c>
      <c r="AJ118" s="106">
        <f t="shared" si="145"/>
        <v>0</v>
      </c>
      <c r="AK118" s="37" t="str">
        <f t="shared" si="69"/>
        <v>-</v>
      </c>
      <c r="AL118" s="47">
        <v>107</v>
      </c>
      <c r="AM118" s="37" t="str">
        <f t="shared" si="70"/>
        <v>-</v>
      </c>
      <c r="AN118" s="114" t="str">
        <f t="shared" si="146"/>
        <v>-</v>
      </c>
      <c r="AO118" s="35" t="str">
        <f t="shared" si="71"/>
        <v>-</v>
      </c>
    </row>
    <row r="119" spans="1:41" ht="15" x14ac:dyDescent="0.25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I119" s="113"/>
      <c r="J119" s="103">
        <v>0</v>
      </c>
      <c r="K119" s="104">
        <f t="shared" si="72"/>
        <v>0</v>
      </c>
      <c r="L119" s="104">
        <f t="shared" si="134"/>
        <v>0</v>
      </c>
      <c r="M119" s="103">
        <v>0</v>
      </c>
      <c r="N119" s="104">
        <f t="shared" si="135"/>
        <v>0</v>
      </c>
      <c r="O119" s="104">
        <f t="shared" si="136"/>
        <v>0</v>
      </c>
      <c r="P119" s="103">
        <v>0</v>
      </c>
      <c r="Q119" s="104">
        <f t="shared" si="137"/>
        <v>0</v>
      </c>
      <c r="R119" s="104">
        <f t="shared" si="138"/>
        <v>0</v>
      </c>
      <c r="S119" s="103">
        <v>0</v>
      </c>
      <c r="T119" s="104">
        <f t="shared" si="139"/>
        <v>0</v>
      </c>
      <c r="U119" s="104">
        <f t="shared" si="140"/>
        <v>0</v>
      </c>
      <c r="V119" s="103">
        <v>0</v>
      </c>
      <c r="W119" s="104">
        <f t="shared" si="141"/>
        <v>0</v>
      </c>
      <c r="X119" s="104">
        <f t="shared" si="142"/>
        <v>0</v>
      </c>
      <c r="Y119" s="103"/>
      <c r="Z119" s="104">
        <f t="shared" si="143"/>
        <v>0</v>
      </c>
      <c r="AA119" s="104">
        <f t="shared" si="144"/>
        <v>0</v>
      </c>
      <c r="AB119" s="113"/>
      <c r="AC119" s="114">
        <f t="shared" si="62"/>
        <v>0</v>
      </c>
      <c r="AD119" s="104">
        <f t="shared" si="63"/>
        <v>0</v>
      </c>
      <c r="AE119" s="106">
        <f t="shared" si="64"/>
        <v>0</v>
      </c>
      <c r="AF119" s="42">
        <f t="shared" si="66"/>
        <v>0</v>
      </c>
      <c r="AG119" s="37">
        <f t="shared" si="67"/>
        <v>0</v>
      </c>
      <c r="AH119" s="63">
        <f t="shared" si="68"/>
        <v>0</v>
      </c>
      <c r="AI119" s="103">
        <v>0</v>
      </c>
      <c r="AJ119" s="106">
        <f t="shared" si="145"/>
        <v>0</v>
      </c>
      <c r="AK119" s="37" t="str">
        <f t="shared" si="69"/>
        <v>-</v>
      </c>
      <c r="AL119" s="47">
        <v>108</v>
      </c>
      <c r="AM119" s="37" t="str">
        <f t="shared" si="70"/>
        <v>-</v>
      </c>
      <c r="AN119" s="114" t="str">
        <f t="shared" si="146"/>
        <v>-</v>
      </c>
      <c r="AO119" s="35" t="str">
        <f t="shared" si="71"/>
        <v>-</v>
      </c>
    </row>
    <row r="120" spans="1:41" ht="15" x14ac:dyDescent="0.25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I120" s="113"/>
      <c r="J120" s="103">
        <v>1</v>
      </c>
      <c r="K120" s="104">
        <f t="shared" si="72"/>
        <v>65</v>
      </c>
      <c r="L120" s="104">
        <f t="shared" si="134"/>
        <v>129.5</v>
      </c>
      <c r="M120" s="103">
        <v>0</v>
      </c>
      <c r="N120" s="104">
        <f t="shared" si="135"/>
        <v>0</v>
      </c>
      <c r="O120" s="104">
        <f t="shared" si="136"/>
        <v>0</v>
      </c>
      <c r="P120" s="103">
        <v>0</v>
      </c>
      <c r="Q120" s="104">
        <f t="shared" si="137"/>
        <v>0</v>
      </c>
      <c r="R120" s="104">
        <f t="shared" si="138"/>
        <v>0</v>
      </c>
      <c r="S120" s="103">
        <v>0</v>
      </c>
      <c r="T120" s="104">
        <f t="shared" si="139"/>
        <v>0</v>
      </c>
      <c r="U120" s="104">
        <f t="shared" si="140"/>
        <v>0</v>
      </c>
      <c r="V120" s="103">
        <v>0</v>
      </c>
      <c r="W120" s="104">
        <f t="shared" si="141"/>
        <v>0</v>
      </c>
      <c r="X120" s="104">
        <f t="shared" si="142"/>
        <v>0</v>
      </c>
      <c r="Y120" s="103"/>
      <c r="Z120" s="104">
        <f t="shared" si="143"/>
        <v>0</v>
      </c>
      <c r="AA120" s="104">
        <f t="shared" si="144"/>
        <v>0</v>
      </c>
      <c r="AB120" s="113"/>
      <c r="AC120" s="114">
        <f t="shared" si="62"/>
        <v>1</v>
      </c>
      <c r="AD120" s="104">
        <f t="shared" si="63"/>
        <v>65</v>
      </c>
      <c r="AE120" s="106">
        <f t="shared" si="64"/>
        <v>129.5</v>
      </c>
      <c r="AF120" s="42">
        <f t="shared" si="66"/>
        <v>8.130081300813009E-3</v>
      </c>
      <c r="AG120" s="37">
        <f t="shared" si="67"/>
        <v>0.24390243902439027</v>
      </c>
      <c r="AH120" s="63">
        <f t="shared" si="68"/>
        <v>31.585365853658534</v>
      </c>
      <c r="AI120" s="103">
        <v>0</v>
      </c>
      <c r="AJ120" s="106">
        <f t="shared" si="145"/>
        <v>0</v>
      </c>
      <c r="AK120" s="37">
        <f t="shared" si="69"/>
        <v>0</v>
      </c>
      <c r="AL120" s="47">
        <v>109</v>
      </c>
      <c r="AM120" s="37">
        <f t="shared" si="70"/>
        <v>0</v>
      </c>
      <c r="AN120" s="114">
        <f t="shared" si="146"/>
        <v>0</v>
      </c>
      <c r="AO120" s="35">
        <f t="shared" si="71"/>
        <v>43589</v>
      </c>
    </row>
    <row r="121" spans="1:41" ht="15" x14ac:dyDescent="0.25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I121" s="113"/>
      <c r="J121" s="103">
        <v>0</v>
      </c>
      <c r="K121" s="104">
        <f t="shared" si="72"/>
        <v>0</v>
      </c>
      <c r="L121" s="104">
        <f t="shared" ref="L121:L130" si="147">J121*$G121</f>
        <v>0</v>
      </c>
      <c r="M121" s="103">
        <v>0</v>
      </c>
      <c r="N121" s="104">
        <f t="shared" ref="N121:N130" si="148">M121*$F121</f>
        <v>0</v>
      </c>
      <c r="O121" s="104">
        <f t="shared" ref="O121:O130" si="149">M121*$G121</f>
        <v>0</v>
      </c>
      <c r="P121" s="103">
        <v>0</v>
      </c>
      <c r="Q121" s="104">
        <f t="shared" ref="Q121:Q130" si="150">P121*$F121</f>
        <v>0</v>
      </c>
      <c r="R121" s="104">
        <f t="shared" ref="R121:R130" si="151">P121*$G121</f>
        <v>0</v>
      </c>
      <c r="S121" s="103">
        <v>0</v>
      </c>
      <c r="T121" s="104">
        <f t="shared" ref="T121:T130" si="152">S121*$F121</f>
        <v>0</v>
      </c>
      <c r="U121" s="104">
        <f t="shared" ref="U121:U130" si="153">S121*$G121</f>
        <v>0</v>
      </c>
      <c r="V121" s="103">
        <v>0</v>
      </c>
      <c r="W121" s="104">
        <f t="shared" si="141"/>
        <v>0</v>
      </c>
      <c r="X121" s="104">
        <f t="shared" ref="X121:X130" si="154">V121*$G121</f>
        <v>0</v>
      </c>
      <c r="Y121" s="103"/>
      <c r="Z121" s="104">
        <f t="shared" ref="Z121:Z130" si="155">Y121*$F121</f>
        <v>0</v>
      </c>
      <c r="AA121" s="104">
        <f t="shared" ref="AA121:AA130" si="156">Y121*$G121</f>
        <v>0</v>
      </c>
      <c r="AB121" s="113"/>
      <c r="AC121" s="114">
        <f t="shared" si="62"/>
        <v>0</v>
      </c>
      <c r="AD121" s="104">
        <f t="shared" si="63"/>
        <v>0</v>
      </c>
      <c r="AE121" s="106">
        <f t="shared" si="64"/>
        <v>0</v>
      </c>
      <c r="AF121" s="42">
        <f t="shared" si="66"/>
        <v>0</v>
      </c>
      <c r="AG121" s="37">
        <f t="shared" si="67"/>
        <v>0</v>
      </c>
      <c r="AH121" s="63">
        <f t="shared" si="68"/>
        <v>0</v>
      </c>
      <c r="AI121" s="103">
        <v>0</v>
      </c>
      <c r="AJ121" s="106">
        <f t="shared" ref="AJ121:AJ130" si="157">AI121*G121</f>
        <v>0</v>
      </c>
      <c r="AK121" s="37" t="str">
        <f t="shared" si="69"/>
        <v>-</v>
      </c>
      <c r="AL121" s="47">
        <v>110</v>
      </c>
      <c r="AM121" s="37" t="str">
        <f t="shared" si="70"/>
        <v>-</v>
      </c>
      <c r="AN121" s="114" t="str">
        <f t="shared" ref="AN121:AN130" si="158">IFERROR(AK121/30,"-")</f>
        <v>-</v>
      </c>
      <c r="AO121" s="35" t="str">
        <f t="shared" si="71"/>
        <v>-</v>
      </c>
    </row>
    <row r="122" spans="1:41" ht="15" x14ac:dyDescent="0.25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I122" s="113"/>
      <c r="J122" s="103">
        <v>1</v>
      </c>
      <c r="K122" s="104">
        <f t="shared" si="72"/>
        <v>40.99</v>
      </c>
      <c r="L122" s="104">
        <f t="shared" si="147"/>
        <v>89.5</v>
      </c>
      <c r="M122" s="103">
        <v>1</v>
      </c>
      <c r="N122" s="104">
        <f t="shared" si="148"/>
        <v>40.99</v>
      </c>
      <c r="O122" s="104">
        <f t="shared" si="149"/>
        <v>89.5</v>
      </c>
      <c r="P122" s="103">
        <v>2</v>
      </c>
      <c r="Q122" s="104">
        <f t="shared" si="150"/>
        <v>81.98</v>
      </c>
      <c r="R122" s="104">
        <f t="shared" si="151"/>
        <v>179</v>
      </c>
      <c r="S122" s="103">
        <v>0</v>
      </c>
      <c r="T122" s="104">
        <f t="shared" si="152"/>
        <v>0</v>
      </c>
      <c r="U122" s="104">
        <f t="shared" si="153"/>
        <v>0</v>
      </c>
      <c r="V122" s="103">
        <v>0</v>
      </c>
      <c r="W122" s="104">
        <f t="shared" si="141"/>
        <v>0</v>
      </c>
      <c r="X122" s="104">
        <f t="shared" si="154"/>
        <v>0</v>
      </c>
      <c r="Y122" s="103"/>
      <c r="Z122" s="104">
        <f t="shared" si="155"/>
        <v>0</v>
      </c>
      <c r="AA122" s="104">
        <f t="shared" si="156"/>
        <v>0</v>
      </c>
      <c r="AB122" s="113"/>
      <c r="AC122" s="114">
        <f t="shared" si="62"/>
        <v>4</v>
      </c>
      <c r="AD122" s="104">
        <f t="shared" si="63"/>
        <v>163.96</v>
      </c>
      <c r="AE122" s="106">
        <f t="shared" si="64"/>
        <v>358</v>
      </c>
      <c r="AF122" s="42">
        <f t="shared" si="66"/>
        <v>3.2520325203252036E-2</v>
      </c>
      <c r="AG122" s="37">
        <f t="shared" si="67"/>
        <v>0.97560975609756106</v>
      </c>
      <c r="AH122" s="63">
        <f t="shared" si="68"/>
        <v>87.317073170731703</v>
      </c>
      <c r="AI122" s="103">
        <v>0</v>
      </c>
      <c r="AJ122" s="106">
        <f t="shared" si="157"/>
        <v>0</v>
      </c>
      <c r="AK122" s="37">
        <f t="shared" si="69"/>
        <v>0</v>
      </c>
      <c r="AL122" s="47">
        <v>111</v>
      </c>
      <c r="AM122" s="37">
        <f t="shared" si="70"/>
        <v>0</v>
      </c>
      <c r="AN122" s="114">
        <f t="shared" si="158"/>
        <v>0</v>
      </c>
      <c r="AO122" s="35">
        <f t="shared" si="71"/>
        <v>43589</v>
      </c>
    </row>
    <row r="123" spans="1:41" ht="15" x14ac:dyDescent="0.25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I123" s="113"/>
      <c r="J123" s="103">
        <v>5</v>
      </c>
      <c r="K123" s="104">
        <f t="shared" si="72"/>
        <v>47.54999999999999</v>
      </c>
      <c r="L123" s="104">
        <f t="shared" si="147"/>
        <v>122.5</v>
      </c>
      <c r="M123" s="103">
        <v>2</v>
      </c>
      <c r="N123" s="104">
        <f t="shared" si="148"/>
        <v>19.019999999999996</v>
      </c>
      <c r="O123" s="104">
        <f t="shared" si="149"/>
        <v>49</v>
      </c>
      <c r="P123" s="103">
        <v>4</v>
      </c>
      <c r="Q123" s="104">
        <f t="shared" si="150"/>
        <v>38.039999999999992</v>
      </c>
      <c r="R123" s="104">
        <f t="shared" si="151"/>
        <v>98</v>
      </c>
      <c r="S123" s="103">
        <v>4</v>
      </c>
      <c r="T123" s="104">
        <f t="shared" si="152"/>
        <v>38.039999999999992</v>
      </c>
      <c r="U123" s="104">
        <f t="shared" si="153"/>
        <v>98</v>
      </c>
      <c r="V123" s="103">
        <v>0</v>
      </c>
      <c r="W123" s="104">
        <f t="shared" si="141"/>
        <v>0</v>
      </c>
      <c r="X123" s="104">
        <f t="shared" si="154"/>
        <v>0</v>
      </c>
      <c r="Y123" s="103"/>
      <c r="Z123" s="104">
        <f t="shared" si="155"/>
        <v>0</v>
      </c>
      <c r="AA123" s="104">
        <f t="shared" si="156"/>
        <v>0</v>
      </c>
      <c r="AB123" s="113"/>
      <c r="AC123" s="114">
        <f t="shared" si="62"/>
        <v>15</v>
      </c>
      <c r="AD123" s="104">
        <f t="shared" si="63"/>
        <v>142.64999999999998</v>
      </c>
      <c r="AE123" s="106">
        <f t="shared" si="64"/>
        <v>367.5</v>
      </c>
      <c r="AF123" s="42">
        <f t="shared" si="66"/>
        <v>0.12195121951219512</v>
      </c>
      <c r="AG123" s="37">
        <f t="shared" si="67"/>
        <v>3.6585365853658534</v>
      </c>
      <c r="AH123" s="63">
        <f t="shared" si="68"/>
        <v>89.634146341463421</v>
      </c>
      <c r="AI123" s="103">
        <v>9</v>
      </c>
      <c r="AJ123" s="106">
        <f t="shared" si="157"/>
        <v>220.5</v>
      </c>
      <c r="AK123" s="37">
        <f t="shared" si="69"/>
        <v>73.8</v>
      </c>
      <c r="AL123" s="47">
        <v>112</v>
      </c>
      <c r="AM123" s="37">
        <f t="shared" si="70"/>
        <v>10.542857142857143</v>
      </c>
      <c r="AN123" s="114">
        <f t="shared" si="158"/>
        <v>2.46</v>
      </c>
      <c r="AO123" s="35">
        <f t="shared" si="71"/>
        <v>43662.8</v>
      </c>
    </row>
    <row r="124" spans="1:41" ht="15" x14ac:dyDescent="0.25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I124" s="113"/>
      <c r="J124" s="103">
        <v>0</v>
      </c>
      <c r="K124" s="104">
        <f t="shared" si="72"/>
        <v>0</v>
      </c>
      <c r="L124" s="104">
        <f t="shared" si="147"/>
        <v>0</v>
      </c>
      <c r="M124" s="103">
        <v>0</v>
      </c>
      <c r="N124" s="104">
        <f t="shared" si="148"/>
        <v>0</v>
      </c>
      <c r="O124" s="104">
        <f t="shared" si="149"/>
        <v>0</v>
      </c>
      <c r="P124" s="103">
        <v>0</v>
      </c>
      <c r="Q124" s="104">
        <f t="shared" si="150"/>
        <v>0</v>
      </c>
      <c r="R124" s="104">
        <f t="shared" si="151"/>
        <v>0</v>
      </c>
      <c r="S124" s="103">
        <v>0</v>
      </c>
      <c r="T124" s="104">
        <f t="shared" si="152"/>
        <v>0</v>
      </c>
      <c r="U124" s="104">
        <f t="shared" si="153"/>
        <v>0</v>
      </c>
      <c r="V124" s="103">
        <v>0</v>
      </c>
      <c r="W124" s="104">
        <f t="shared" si="141"/>
        <v>0</v>
      </c>
      <c r="X124" s="104">
        <f t="shared" si="154"/>
        <v>0</v>
      </c>
      <c r="Y124" s="103"/>
      <c r="Z124" s="104">
        <f t="shared" si="155"/>
        <v>0</v>
      </c>
      <c r="AA124" s="104">
        <f t="shared" si="156"/>
        <v>0</v>
      </c>
      <c r="AB124" s="113"/>
      <c r="AC124" s="114">
        <f t="shared" si="62"/>
        <v>0</v>
      </c>
      <c r="AD124" s="104">
        <f t="shared" si="63"/>
        <v>0</v>
      </c>
      <c r="AE124" s="106">
        <f t="shared" si="64"/>
        <v>0</v>
      </c>
      <c r="AF124" s="42">
        <f t="shared" si="66"/>
        <v>0</v>
      </c>
      <c r="AG124" s="37">
        <f t="shared" si="67"/>
        <v>0</v>
      </c>
      <c r="AH124" s="63">
        <f t="shared" si="68"/>
        <v>0</v>
      </c>
      <c r="AI124" s="103">
        <v>0</v>
      </c>
      <c r="AJ124" s="106">
        <f t="shared" si="157"/>
        <v>0</v>
      </c>
      <c r="AK124" s="37" t="str">
        <f t="shared" si="69"/>
        <v>-</v>
      </c>
      <c r="AL124" s="47">
        <v>113</v>
      </c>
      <c r="AM124" s="37" t="str">
        <f t="shared" si="70"/>
        <v>-</v>
      </c>
      <c r="AN124" s="114" t="str">
        <f t="shared" si="158"/>
        <v>-</v>
      </c>
      <c r="AO124" s="35" t="str">
        <f t="shared" si="71"/>
        <v>-</v>
      </c>
    </row>
    <row r="125" spans="1:41" ht="15" x14ac:dyDescent="0.25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I125" s="113"/>
      <c r="J125" s="103">
        <v>0</v>
      </c>
      <c r="K125" s="104">
        <f t="shared" si="72"/>
        <v>0</v>
      </c>
      <c r="L125" s="104">
        <f t="shared" si="147"/>
        <v>0</v>
      </c>
      <c r="M125" s="103">
        <v>0</v>
      </c>
      <c r="N125" s="104">
        <f t="shared" si="148"/>
        <v>0</v>
      </c>
      <c r="O125" s="104">
        <f t="shared" si="149"/>
        <v>0</v>
      </c>
      <c r="P125" s="103">
        <v>0</v>
      </c>
      <c r="Q125" s="104">
        <f t="shared" si="150"/>
        <v>0</v>
      </c>
      <c r="R125" s="104">
        <f t="shared" si="151"/>
        <v>0</v>
      </c>
      <c r="S125" s="103">
        <v>0</v>
      </c>
      <c r="T125" s="104">
        <f t="shared" si="152"/>
        <v>0</v>
      </c>
      <c r="U125" s="104">
        <f t="shared" si="153"/>
        <v>0</v>
      </c>
      <c r="V125" s="103">
        <v>0</v>
      </c>
      <c r="W125" s="104">
        <f t="shared" si="141"/>
        <v>0</v>
      </c>
      <c r="X125" s="104">
        <f t="shared" si="154"/>
        <v>0</v>
      </c>
      <c r="Y125" s="103"/>
      <c r="Z125" s="104">
        <f t="shared" si="155"/>
        <v>0</v>
      </c>
      <c r="AA125" s="104">
        <f t="shared" si="156"/>
        <v>0</v>
      </c>
      <c r="AB125" s="113"/>
      <c r="AC125" s="114">
        <f t="shared" si="62"/>
        <v>0</v>
      </c>
      <c r="AD125" s="104">
        <f t="shared" si="63"/>
        <v>0</v>
      </c>
      <c r="AE125" s="106">
        <f t="shared" si="64"/>
        <v>0</v>
      </c>
      <c r="AF125" s="42">
        <f t="shared" si="66"/>
        <v>0</v>
      </c>
      <c r="AG125" s="37">
        <f t="shared" si="67"/>
        <v>0</v>
      </c>
      <c r="AH125" s="63">
        <f t="shared" si="68"/>
        <v>0</v>
      </c>
      <c r="AI125" s="103">
        <v>0</v>
      </c>
      <c r="AJ125" s="106">
        <f t="shared" si="157"/>
        <v>0</v>
      </c>
      <c r="AK125" s="37" t="str">
        <f t="shared" si="69"/>
        <v>-</v>
      </c>
      <c r="AL125" s="47">
        <v>114</v>
      </c>
      <c r="AM125" s="37" t="str">
        <f t="shared" si="70"/>
        <v>-</v>
      </c>
      <c r="AN125" s="114" t="str">
        <f t="shared" si="158"/>
        <v>-</v>
      </c>
      <c r="AO125" s="35" t="str">
        <f t="shared" si="71"/>
        <v>-</v>
      </c>
    </row>
    <row r="126" spans="1:41" ht="15" x14ac:dyDescent="0.25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I126" s="113"/>
      <c r="J126" s="103">
        <v>0</v>
      </c>
      <c r="K126" s="104">
        <f t="shared" si="72"/>
        <v>0</v>
      </c>
      <c r="L126" s="104">
        <f t="shared" si="147"/>
        <v>0</v>
      </c>
      <c r="M126" s="103">
        <v>0</v>
      </c>
      <c r="N126" s="104">
        <f t="shared" si="148"/>
        <v>0</v>
      </c>
      <c r="O126" s="104">
        <f t="shared" si="149"/>
        <v>0</v>
      </c>
      <c r="P126" s="103">
        <v>0</v>
      </c>
      <c r="Q126" s="104">
        <f t="shared" si="150"/>
        <v>0</v>
      </c>
      <c r="R126" s="104">
        <f t="shared" si="151"/>
        <v>0</v>
      </c>
      <c r="S126" s="103">
        <v>0</v>
      </c>
      <c r="T126" s="104">
        <f t="shared" si="152"/>
        <v>0</v>
      </c>
      <c r="U126" s="104">
        <f t="shared" si="153"/>
        <v>0</v>
      </c>
      <c r="V126" s="103">
        <v>0</v>
      </c>
      <c r="W126" s="104">
        <f t="shared" si="141"/>
        <v>0</v>
      </c>
      <c r="X126" s="104">
        <f t="shared" si="154"/>
        <v>0</v>
      </c>
      <c r="Y126" s="103"/>
      <c r="Z126" s="104">
        <f t="shared" si="155"/>
        <v>0</v>
      </c>
      <c r="AA126" s="104">
        <f t="shared" si="156"/>
        <v>0</v>
      </c>
      <c r="AB126" s="113"/>
      <c r="AC126" s="114">
        <f t="shared" si="62"/>
        <v>0</v>
      </c>
      <c r="AD126" s="104">
        <f t="shared" si="63"/>
        <v>0</v>
      </c>
      <c r="AE126" s="106">
        <f t="shared" si="64"/>
        <v>0</v>
      </c>
      <c r="AF126" s="42">
        <f t="shared" si="66"/>
        <v>0</v>
      </c>
      <c r="AG126" s="37">
        <f t="shared" si="67"/>
        <v>0</v>
      </c>
      <c r="AH126" s="63">
        <f t="shared" si="68"/>
        <v>0</v>
      </c>
      <c r="AI126" s="103">
        <v>0</v>
      </c>
      <c r="AJ126" s="106">
        <f t="shared" si="157"/>
        <v>0</v>
      </c>
      <c r="AK126" s="37" t="str">
        <f t="shared" si="69"/>
        <v>-</v>
      </c>
      <c r="AL126" s="47">
        <v>115</v>
      </c>
      <c r="AM126" s="37" t="str">
        <f t="shared" si="70"/>
        <v>-</v>
      </c>
      <c r="AN126" s="114" t="str">
        <f t="shared" si="158"/>
        <v>-</v>
      </c>
      <c r="AO126" s="35" t="str">
        <f t="shared" si="71"/>
        <v>-</v>
      </c>
    </row>
    <row r="127" spans="1:41" ht="15" x14ac:dyDescent="0.25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I127" s="113"/>
      <c r="J127" s="103">
        <v>0</v>
      </c>
      <c r="K127" s="104">
        <f t="shared" si="72"/>
        <v>0</v>
      </c>
      <c r="L127" s="104">
        <f t="shared" si="147"/>
        <v>0</v>
      </c>
      <c r="M127" s="103">
        <v>4</v>
      </c>
      <c r="N127" s="104">
        <f t="shared" si="148"/>
        <v>69.319999999999993</v>
      </c>
      <c r="O127" s="104">
        <f t="shared" si="149"/>
        <v>178</v>
      </c>
      <c r="P127" s="103">
        <v>0</v>
      </c>
      <c r="Q127" s="104">
        <f t="shared" si="150"/>
        <v>0</v>
      </c>
      <c r="R127" s="104">
        <f t="shared" si="151"/>
        <v>0</v>
      </c>
      <c r="S127" s="103">
        <v>0</v>
      </c>
      <c r="T127" s="104">
        <f t="shared" si="152"/>
        <v>0</v>
      </c>
      <c r="U127" s="104">
        <f t="shared" si="153"/>
        <v>0</v>
      </c>
      <c r="V127" s="103">
        <v>0</v>
      </c>
      <c r="W127" s="104">
        <f t="shared" si="141"/>
        <v>0</v>
      </c>
      <c r="X127" s="104">
        <f t="shared" si="154"/>
        <v>0</v>
      </c>
      <c r="Y127" s="103"/>
      <c r="Z127" s="104">
        <f t="shared" si="155"/>
        <v>0</v>
      </c>
      <c r="AA127" s="104">
        <f t="shared" si="156"/>
        <v>0</v>
      </c>
      <c r="AB127" s="113"/>
      <c r="AC127" s="114">
        <f t="shared" si="62"/>
        <v>4</v>
      </c>
      <c r="AD127" s="104">
        <f t="shared" si="63"/>
        <v>69.319999999999993</v>
      </c>
      <c r="AE127" s="106">
        <f t="shared" si="64"/>
        <v>178</v>
      </c>
      <c r="AF127" s="42">
        <f t="shared" si="66"/>
        <v>3.2520325203252036E-2</v>
      </c>
      <c r="AG127" s="37">
        <f t="shared" si="67"/>
        <v>0.97560975609756106</v>
      </c>
      <c r="AH127" s="63">
        <f t="shared" si="68"/>
        <v>43.41463414634147</v>
      </c>
      <c r="AI127" s="103">
        <v>3</v>
      </c>
      <c r="AJ127" s="106">
        <f t="shared" si="157"/>
        <v>133.5</v>
      </c>
      <c r="AK127" s="37">
        <f t="shared" si="69"/>
        <v>92.249999999999986</v>
      </c>
      <c r="AL127" s="47">
        <v>116</v>
      </c>
      <c r="AM127" s="37">
        <f t="shared" si="70"/>
        <v>13.178571428571427</v>
      </c>
      <c r="AN127" s="114">
        <f t="shared" si="158"/>
        <v>3.0749999999999997</v>
      </c>
      <c r="AO127" s="35">
        <f t="shared" si="71"/>
        <v>43681.25</v>
      </c>
    </row>
    <row r="128" spans="1:41" ht="15" x14ac:dyDescent="0.25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I128" s="113"/>
      <c r="J128" s="103">
        <v>0</v>
      </c>
      <c r="K128" s="104">
        <f t="shared" si="72"/>
        <v>0</v>
      </c>
      <c r="L128" s="104">
        <f t="shared" si="147"/>
        <v>0</v>
      </c>
      <c r="M128" s="103">
        <v>2</v>
      </c>
      <c r="N128" s="104">
        <f t="shared" si="148"/>
        <v>34.659999999999997</v>
      </c>
      <c r="O128" s="104">
        <f t="shared" si="149"/>
        <v>89</v>
      </c>
      <c r="P128" s="103">
        <v>1</v>
      </c>
      <c r="Q128" s="104">
        <f t="shared" si="150"/>
        <v>17.329999999999998</v>
      </c>
      <c r="R128" s="104">
        <f t="shared" si="151"/>
        <v>44.5</v>
      </c>
      <c r="S128" s="103">
        <v>0</v>
      </c>
      <c r="T128" s="104">
        <f t="shared" si="152"/>
        <v>0</v>
      </c>
      <c r="U128" s="104">
        <f t="shared" si="153"/>
        <v>0</v>
      </c>
      <c r="V128" s="103">
        <v>0</v>
      </c>
      <c r="W128" s="104">
        <f t="shared" si="141"/>
        <v>0</v>
      </c>
      <c r="X128" s="104">
        <f t="shared" si="154"/>
        <v>0</v>
      </c>
      <c r="Y128" s="103"/>
      <c r="Z128" s="104">
        <f t="shared" si="155"/>
        <v>0</v>
      </c>
      <c r="AA128" s="104">
        <f t="shared" si="156"/>
        <v>0</v>
      </c>
      <c r="AB128" s="113"/>
      <c r="AC128" s="114">
        <f t="shared" ref="AC128:AC204" si="159">J128+M128+P128+S128+V128+Y128</f>
        <v>3</v>
      </c>
      <c r="AD128" s="104">
        <f t="shared" ref="AD128:AD204" si="160">AC128*F128</f>
        <v>51.989999999999995</v>
      </c>
      <c r="AE128" s="106">
        <f t="shared" ref="AE128:AE204" si="161">AC128*G128</f>
        <v>133.5</v>
      </c>
      <c r="AF128" s="42">
        <f t="shared" si="66"/>
        <v>2.4390243902439025E-2</v>
      </c>
      <c r="AG128" s="37">
        <f t="shared" si="67"/>
        <v>0.73170731707317072</v>
      </c>
      <c r="AH128" s="63">
        <f t="shared" si="68"/>
        <v>32.560975609756099</v>
      </c>
      <c r="AI128" s="103">
        <v>3</v>
      </c>
      <c r="AJ128" s="106">
        <f t="shared" si="157"/>
        <v>133.5</v>
      </c>
      <c r="AK128" s="37">
        <f t="shared" si="69"/>
        <v>123</v>
      </c>
      <c r="AL128" s="47">
        <v>117</v>
      </c>
      <c r="AM128" s="37">
        <f t="shared" si="70"/>
        <v>17.571428571428573</v>
      </c>
      <c r="AN128" s="114">
        <f t="shared" si="158"/>
        <v>4.0999999999999996</v>
      </c>
      <c r="AO128" s="35">
        <f t="shared" si="71"/>
        <v>43712</v>
      </c>
    </row>
    <row r="129" spans="1:41" ht="15" x14ac:dyDescent="0.25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I129" s="113"/>
      <c r="J129" s="103">
        <v>0</v>
      </c>
      <c r="K129" s="104">
        <f t="shared" si="72"/>
        <v>0</v>
      </c>
      <c r="L129" s="104">
        <f t="shared" si="147"/>
        <v>0</v>
      </c>
      <c r="M129" s="103">
        <v>0</v>
      </c>
      <c r="N129" s="104">
        <f t="shared" si="148"/>
        <v>0</v>
      </c>
      <c r="O129" s="104">
        <f t="shared" si="149"/>
        <v>0</v>
      </c>
      <c r="P129" s="103">
        <v>0</v>
      </c>
      <c r="Q129" s="104">
        <f t="shared" si="150"/>
        <v>0</v>
      </c>
      <c r="R129" s="104">
        <f t="shared" si="151"/>
        <v>0</v>
      </c>
      <c r="S129" s="103">
        <v>0</v>
      </c>
      <c r="T129" s="104">
        <f t="shared" si="152"/>
        <v>0</v>
      </c>
      <c r="U129" s="104">
        <f t="shared" si="153"/>
        <v>0</v>
      </c>
      <c r="V129" s="103">
        <v>0</v>
      </c>
      <c r="W129" s="104">
        <f t="shared" si="141"/>
        <v>0</v>
      </c>
      <c r="X129" s="104">
        <f t="shared" si="154"/>
        <v>0</v>
      </c>
      <c r="Y129" s="103"/>
      <c r="Z129" s="104">
        <f t="shared" si="155"/>
        <v>0</v>
      </c>
      <c r="AA129" s="104">
        <f t="shared" si="156"/>
        <v>0</v>
      </c>
      <c r="AB129" s="113"/>
      <c r="AC129" s="114">
        <f t="shared" si="159"/>
        <v>0</v>
      </c>
      <c r="AD129" s="104">
        <f t="shared" si="160"/>
        <v>0</v>
      </c>
      <c r="AE129" s="106">
        <f t="shared" si="161"/>
        <v>0</v>
      </c>
      <c r="AF129" s="42">
        <f t="shared" si="66"/>
        <v>0</v>
      </c>
      <c r="AG129" s="37">
        <f t="shared" si="67"/>
        <v>0</v>
      </c>
      <c r="AH129" s="63">
        <f t="shared" si="68"/>
        <v>0</v>
      </c>
      <c r="AI129" s="103">
        <v>0</v>
      </c>
      <c r="AJ129" s="106">
        <f t="shared" si="157"/>
        <v>0</v>
      </c>
      <c r="AK129" s="37" t="str">
        <f t="shared" si="69"/>
        <v>-</v>
      </c>
      <c r="AL129" s="47">
        <v>118</v>
      </c>
      <c r="AM129" s="37" t="str">
        <f t="shared" si="70"/>
        <v>-</v>
      </c>
      <c r="AN129" s="114" t="str">
        <f t="shared" si="158"/>
        <v>-</v>
      </c>
      <c r="AO129" s="35" t="str">
        <f t="shared" si="71"/>
        <v>-</v>
      </c>
    </row>
    <row r="130" spans="1:41" ht="15" x14ac:dyDescent="0.25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I130" s="113"/>
      <c r="J130" s="103">
        <v>0</v>
      </c>
      <c r="K130" s="104">
        <f t="shared" si="72"/>
        <v>0</v>
      </c>
      <c r="L130" s="104">
        <f t="shared" si="147"/>
        <v>0</v>
      </c>
      <c r="M130" s="103">
        <v>0</v>
      </c>
      <c r="N130" s="104">
        <f t="shared" si="148"/>
        <v>0</v>
      </c>
      <c r="O130" s="104">
        <f t="shared" si="149"/>
        <v>0</v>
      </c>
      <c r="P130" s="103">
        <v>0</v>
      </c>
      <c r="Q130" s="104">
        <f t="shared" si="150"/>
        <v>0</v>
      </c>
      <c r="R130" s="104">
        <f t="shared" si="151"/>
        <v>0</v>
      </c>
      <c r="S130" s="103">
        <v>0</v>
      </c>
      <c r="T130" s="104">
        <f t="shared" si="152"/>
        <v>0</v>
      </c>
      <c r="U130" s="104">
        <f t="shared" si="153"/>
        <v>0</v>
      </c>
      <c r="V130" s="103">
        <v>0</v>
      </c>
      <c r="W130" s="104">
        <f t="shared" si="141"/>
        <v>0</v>
      </c>
      <c r="X130" s="104">
        <f t="shared" si="154"/>
        <v>0</v>
      </c>
      <c r="Y130" s="103"/>
      <c r="Z130" s="104">
        <f t="shared" si="155"/>
        <v>0</v>
      </c>
      <c r="AA130" s="104">
        <f t="shared" si="156"/>
        <v>0</v>
      </c>
      <c r="AB130" s="113"/>
      <c r="AC130" s="114">
        <f t="shared" si="159"/>
        <v>0</v>
      </c>
      <c r="AD130" s="104">
        <f t="shared" si="160"/>
        <v>0</v>
      </c>
      <c r="AE130" s="106">
        <f t="shared" si="161"/>
        <v>0</v>
      </c>
      <c r="AF130" s="42">
        <f t="shared" si="66"/>
        <v>0</v>
      </c>
      <c r="AG130" s="37">
        <f t="shared" si="67"/>
        <v>0</v>
      </c>
      <c r="AH130" s="63">
        <f t="shared" si="68"/>
        <v>0</v>
      </c>
      <c r="AI130" s="103">
        <v>0</v>
      </c>
      <c r="AJ130" s="106">
        <f t="shared" si="157"/>
        <v>0</v>
      </c>
      <c r="AK130" s="37" t="str">
        <f t="shared" si="69"/>
        <v>-</v>
      </c>
      <c r="AL130" s="47">
        <v>119</v>
      </c>
      <c r="AM130" s="37" t="str">
        <f t="shared" si="70"/>
        <v>-</v>
      </c>
      <c r="AN130" s="114" t="str">
        <f t="shared" si="158"/>
        <v>-</v>
      </c>
      <c r="AO130" s="35" t="str">
        <f t="shared" si="71"/>
        <v>-</v>
      </c>
    </row>
    <row r="131" spans="1:41" ht="15" x14ac:dyDescent="0.25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I131" s="113"/>
      <c r="J131" s="103">
        <v>0</v>
      </c>
      <c r="K131" s="104">
        <f t="shared" si="72"/>
        <v>0</v>
      </c>
      <c r="L131" s="104">
        <f t="shared" ref="L131:L133" si="162">J131*$G131</f>
        <v>0</v>
      </c>
      <c r="M131" s="103">
        <v>0</v>
      </c>
      <c r="N131" s="104">
        <f t="shared" ref="N131:N133" si="163">M131*$F131</f>
        <v>0</v>
      </c>
      <c r="O131" s="104">
        <f t="shared" ref="O131:O133" si="164">M131*$G131</f>
        <v>0</v>
      </c>
      <c r="P131" s="103">
        <v>1</v>
      </c>
      <c r="Q131" s="104">
        <f t="shared" ref="Q131:Q133" si="165">P131*$F131</f>
        <v>12.71</v>
      </c>
      <c r="R131" s="104">
        <f t="shared" ref="R131:R133" si="166">P131*$G131</f>
        <v>29.5</v>
      </c>
      <c r="S131" s="103">
        <v>0</v>
      </c>
      <c r="T131" s="104">
        <f t="shared" ref="T131:T133" si="167">S131*$F131</f>
        <v>0</v>
      </c>
      <c r="U131" s="104">
        <f t="shared" ref="U131:U133" si="168">S131*$G131</f>
        <v>0</v>
      </c>
      <c r="V131" s="103">
        <v>0</v>
      </c>
      <c r="W131" s="104">
        <f t="shared" ref="W131:W133" si="169">V131*$F131</f>
        <v>0</v>
      </c>
      <c r="X131" s="104">
        <f t="shared" ref="X131:X133" si="170">V131*$G131</f>
        <v>0</v>
      </c>
      <c r="Y131" s="103"/>
      <c r="Z131" s="104">
        <f t="shared" ref="Z131:Z133" si="171">Y131*$F131</f>
        <v>0</v>
      </c>
      <c r="AA131" s="104">
        <f t="shared" ref="AA131:AA133" si="172">Y131*$G131</f>
        <v>0</v>
      </c>
      <c r="AB131" s="113"/>
      <c r="AC131" s="114">
        <f t="shared" si="159"/>
        <v>1</v>
      </c>
      <c r="AD131" s="104">
        <f t="shared" si="160"/>
        <v>12.71</v>
      </c>
      <c r="AE131" s="106">
        <f t="shared" si="161"/>
        <v>29.5</v>
      </c>
      <c r="AF131" s="42">
        <f t="shared" si="66"/>
        <v>8.130081300813009E-3</v>
      </c>
      <c r="AG131" s="37">
        <f t="shared" si="67"/>
        <v>0.24390243902439027</v>
      </c>
      <c r="AH131" s="63">
        <f t="shared" si="68"/>
        <v>7.1951219512195124</v>
      </c>
      <c r="AI131" s="103">
        <v>0</v>
      </c>
      <c r="AJ131" s="106">
        <f>AI131*G131</f>
        <v>0</v>
      </c>
      <c r="AK131" s="37">
        <f t="shared" si="69"/>
        <v>0</v>
      </c>
      <c r="AL131" s="47">
        <v>120</v>
      </c>
      <c r="AM131" s="37">
        <f t="shared" si="70"/>
        <v>0</v>
      </c>
      <c r="AN131" s="114">
        <f>IFERROR(AK131/30,"-")</f>
        <v>0</v>
      </c>
      <c r="AO131" s="35">
        <f t="shared" si="71"/>
        <v>43589</v>
      </c>
    </row>
    <row r="132" spans="1:41" ht="15" x14ac:dyDescent="0.25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I132" s="113"/>
      <c r="J132" s="103">
        <v>5</v>
      </c>
      <c r="K132" s="104">
        <f t="shared" si="72"/>
        <v>46.566831072749714</v>
      </c>
      <c r="L132" s="104">
        <f t="shared" si="162"/>
        <v>122.5</v>
      </c>
      <c r="M132" s="103">
        <v>2</v>
      </c>
      <c r="N132" s="104">
        <f t="shared" si="163"/>
        <v>18.626732429099885</v>
      </c>
      <c r="O132" s="104">
        <f t="shared" si="164"/>
        <v>49</v>
      </c>
      <c r="P132" s="103">
        <v>3</v>
      </c>
      <c r="Q132" s="104">
        <f t="shared" si="165"/>
        <v>27.940098643649826</v>
      </c>
      <c r="R132" s="104">
        <f t="shared" si="166"/>
        <v>73.5</v>
      </c>
      <c r="S132" s="103">
        <v>4</v>
      </c>
      <c r="T132" s="104">
        <f t="shared" si="167"/>
        <v>37.25346485819977</v>
      </c>
      <c r="U132" s="104">
        <f t="shared" si="168"/>
        <v>98</v>
      </c>
      <c r="V132" s="103">
        <v>0</v>
      </c>
      <c r="W132" s="104">
        <f t="shared" si="169"/>
        <v>0</v>
      </c>
      <c r="X132" s="104">
        <f t="shared" si="170"/>
        <v>0</v>
      </c>
      <c r="Y132" s="103"/>
      <c r="Z132" s="104">
        <f t="shared" si="171"/>
        <v>0</v>
      </c>
      <c r="AA132" s="104">
        <f t="shared" si="172"/>
        <v>0</v>
      </c>
      <c r="AB132" s="113"/>
      <c r="AC132" s="114">
        <f t="shared" si="159"/>
        <v>14</v>
      </c>
      <c r="AD132" s="104">
        <f t="shared" si="160"/>
        <v>130.38712700369919</v>
      </c>
      <c r="AE132" s="106">
        <f t="shared" si="161"/>
        <v>343</v>
      </c>
      <c r="AF132" s="42">
        <f t="shared" si="66"/>
        <v>0.11382113821138211</v>
      </c>
      <c r="AG132" s="37">
        <f t="shared" si="67"/>
        <v>3.4146341463414633</v>
      </c>
      <c r="AH132" s="63">
        <f t="shared" si="68"/>
        <v>83.658536585365852</v>
      </c>
      <c r="AI132" s="103">
        <v>1</v>
      </c>
      <c r="AJ132" s="106">
        <f>AI132*G132</f>
        <v>24.5</v>
      </c>
      <c r="AK132" s="37">
        <f t="shared" si="69"/>
        <v>8.7857142857142865</v>
      </c>
      <c r="AL132" s="47">
        <v>121</v>
      </c>
      <c r="AM132" s="37">
        <f t="shared" si="70"/>
        <v>1.2551020408163267</v>
      </c>
      <c r="AN132" s="114">
        <f>IFERROR(AK132/30,"-")</f>
        <v>0.29285714285714287</v>
      </c>
      <c r="AO132" s="35">
        <f t="shared" si="71"/>
        <v>43597.785714285717</v>
      </c>
    </row>
    <row r="133" spans="1:41" ht="15" x14ac:dyDescent="0.25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I133" s="113"/>
      <c r="J133" s="103">
        <v>2</v>
      </c>
      <c r="K133" s="104">
        <f t="shared" si="72"/>
        <v>42.079999999999984</v>
      </c>
      <c r="L133" s="104">
        <f t="shared" si="162"/>
        <v>89</v>
      </c>
      <c r="M133" s="103">
        <v>0</v>
      </c>
      <c r="N133" s="104">
        <f t="shared" si="163"/>
        <v>0</v>
      </c>
      <c r="O133" s="104">
        <f t="shared" si="164"/>
        <v>0</v>
      </c>
      <c r="P133" s="103">
        <v>0</v>
      </c>
      <c r="Q133" s="104">
        <f t="shared" si="165"/>
        <v>0</v>
      </c>
      <c r="R133" s="104">
        <f t="shared" si="166"/>
        <v>0</v>
      </c>
      <c r="S133" s="103">
        <v>2</v>
      </c>
      <c r="T133" s="104">
        <f t="shared" si="167"/>
        <v>42.079999999999984</v>
      </c>
      <c r="U133" s="104">
        <f t="shared" si="168"/>
        <v>89</v>
      </c>
      <c r="V133" s="103">
        <v>0</v>
      </c>
      <c r="W133" s="104">
        <f t="shared" si="169"/>
        <v>0</v>
      </c>
      <c r="X133" s="104">
        <f t="shared" si="170"/>
        <v>0</v>
      </c>
      <c r="Y133" s="103"/>
      <c r="Z133" s="104">
        <f t="shared" si="171"/>
        <v>0</v>
      </c>
      <c r="AA133" s="104">
        <f t="shared" si="172"/>
        <v>0</v>
      </c>
      <c r="AB133" s="113"/>
      <c r="AC133" s="114">
        <f t="shared" si="159"/>
        <v>4</v>
      </c>
      <c r="AD133" s="104">
        <f t="shared" si="160"/>
        <v>84.159999999999968</v>
      </c>
      <c r="AE133" s="106">
        <f t="shared" si="161"/>
        <v>178</v>
      </c>
      <c r="AF133" s="42">
        <f t="shared" si="66"/>
        <v>3.2520325203252036E-2</v>
      </c>
      <c r="AG133" s="37">
        <f t="shared" si="67"/>
        <v>0.97560975609756106</v>
      </c>
      <c r="AH133" s="63">
        <f t="shared" si="68"/>
        <v>43.41463414634147</v>
      </c>
      <c r="AI133" s="103">
        <v>3</v>
      </c>
      <c r="AJ133" s="106">
        <f>AI133*G133</f>
        <v>133.5</v>
      </c>
      <c r="AK133" s="37">
        <f t="shared" si="69"/>
        <v>92.249999999999986</v>
      </c>
      <c r="AL133" s="47">
        <v>122</v>
      </c>
      <c r="AM133" s="37">
        <f t="shared" si="70"/>
        <v>13.178571428571427</v>
      </c>
      <c r="AN133" s="114">
        <f>IFERROR(AK133/30,"-")</f>
        <v>3.0749999999999997</v>
      </c>
      <c r="AO133" s="35">
        <f t="shared" si="71"/>
        <v>43681.25</v>
      </c>
    </row>
    <row r="134" spans="1:41" ht="15" x14ac:dyDescent="0.25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I134" s="113"/>
      <c r="J134" s="103">
        <v>0</v>
      </c>
      <c r="K134" s="104">
        <f t="shared" si="72"/>
        <v>0</v>
      </c>
      <c r="L134" s="104">
        <f t="shared" ref="L134:L183" si="173">J134*$G134</f>
        <v>0</v>
      </c>
      <c r="M134" s="103">
        <v>0</v>
      </c>
      <c r="N134" s="104">
        <f t="shared" ref="N134:N183" si="174">M134*$F134</f>
        <v>0</v>
      </c>
      <c r="O134" s="104">
        <f t="shared" ref="O134:O183" si="175">M134*$G134</f>
        <v>0</v>
      </c>
      <c r="P134" s="103">
        <v>0</v>
      </c>
      <c r="Q134" s="104">
        <f t="shared" ref="Q134:Q183" si="176">P134*$F134</f>
        <v>0</v>
      </c>
      <c r="R134" s="104">
        <f t="shared" ref="R134:R183" si="177">P134*$G134</f>
        <v>0</v>
      </c>
      <c r="S134" s="103">
        <v>0</v>
      </c>
      <c r="T134" s="104">
        <f t="shared" ref="T134:T183" si="178">S134*$F134</f>
        <v>0</v>
      </c>
      <c r="U134" s="104">
        <f t="shared" ref="U134:U183" si="179">S134*$G134</f>
        <v>0</v>
      </c>
      <c r="V134" s="103">
        <v>0</v>
      </c>
      <c r="W134" s="104">
        <f t="shared" ref="W134:W183" si="180">V134*$F134</f>
        <v>0</v>
      </c>
      <c r="X134" s="104">
        <f t="shared" ref="X134:X183" si="181">V134*$G134</f>
        <v>0</v>
      </c>
      <c r="Y134" s="103"/>
      <c r="Z134" s="104">
        <f t="shared" ref="Z134:Z183" si="182">Y134*$F134</f>
        <v>0</v>
      </c>
      <c r="AA134" s="104">
        <f t="shared" ref="AA134:AA183" si="183">Y134*$G134</f>
        <v>0</v>
      </c>
      <c r="AB134" s="113"/>
      <c r="AC134" s="114">
        <f t="shared" si="159"/>
        <v>0</v>
      </c>
      <c r="AD134" s="104">
        <f t="shared" si="160"/>
        <v>0</v>
      </c>
      <c r="AE134" s="106">
        <f t="shared" si="161"/>
        <v>0</v>
      </c>
      <c r="AF134" s="42">
        <f t="shared" si="66"/>
        <v>0</v>
      </c>
      <c r="AG134" s="37">
        <f t="shared" si="67"/>
        <v>0</v>
      </c>
      <c r="AH134" s="63">
        <f t="shared" si="68"/>
        <v>0</v>
      </c>
      <c r="AI134" s="103">
        <v>0</v>
      </c>
      <c r="AJ134" s="106">
        <f t="shared" ref="AJ134:AJ183" si="184">AI134*G134</f>
        <v>0</v>
      </c>
      <c r="AK134" s="37" t="str">
        <f t="shared" si="69"/>
        <v>-</v>
      </c>
      <c r="AL134" s="47">
        <v>123</v>
      </c>
      <c r="AM134" s="37" t="str">
        <f t="shared" si="70"/>
        <v>-</v>
      </c>
      <c r="AN134" s="114" t="str">
        <f t="shared" ref="AN134:AN183" si="185">IFERROR(AK134/30,"-")</f>
        <v>-</v>
      </c>
      <c r="AO134" s="35" t="str">
        <f t="shared" si="71"/>
        <v>-</v>
      </c>
    </row>
    <row r="135" spans="1:41" ht="15" x14ac:dyDescent="0.25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I135" s="113"/>
      <c r="J135" s="103">
        <v>0</v>
      </c>
      <c r="K135" s="104">
        <f t="shared" si="72"/>
        <v>0</v>
      </c>
      <c r="L135" s="104">
        <f t="shared" si="173"/>
        <v>0</v>
      </c>
      <c r="M135" s="103">
        <v>0</v>
      </c>
      <c r="N135" s="104">
        <f t="shared" si="174"/>
        <v>0</v>
      </c>
      <c r="O135" s="104">
        <f t="shared" si="175"/>
        <v>0</v>
      </c>
      <c r="P135" s="103">
        <v>0</v>
      </c>
      <c r="Q135" s="104">
        <f t="shared" si="176"/>
        <v>0</v>
      </c>
      <c r="R135" s="104">
        <f t="shared" si="177"/>
        <v>0</v>
      </c>
      <c r="S135" s="103">
        <v>0</v>
      </c>
      <c r="T135" s="104">
        <f t="shared" si="178"/>
        <v>0</v>
      </c>
      <c r="U135" s="104">
        <f t="shared" si="179"/>
        <v>0</v>
      </c>
      <c r="V135" s="103">
        <v>0</v>
      </c>
      <c r="W135" s="104">
        <f t="shared" si="180"/>
        <v>0</v>
      </c>
      <c r="X135" s="104">
        <f t="shared" si="181"/>
        <v>0</v>
      </c>
      <c r="Y135" s="103"/>
      <c r="Z135" s="104">
        <f t="shared" si="182"/>
        <v>0</v>
      </c>
      <c r="AA135" s="104">
        <f t="shared" si="183"/>
        <v>0</v>
      </c>
      <c r="AB135" s="113"/>
      <c r="AC135" s="114">
        <f t="shared" si="159"/>
        <v>0</v>
      </c>
      <c r="AD135" s="104">
        <f t="shared" si="160"/>
        <v>0</v>
      </c>
      <c r="AE135" s="106">
        <f t="shared" si="161"/>
        <v>0</v>
      </c>
      <c r="AF135" s="42">
        <f t="shared" si="66"/>
        <v>0</v>
      </c>
      <c r="AG135" s="37">
        <f t="shared" si="67"/>
        <v>0</v>
      </c>
      <c r="AH135" s="63">
        <f t="shared" si="68"/>
        <v>0</v>
      </c>
      <c r="AI135" s="103">
        <v>0</v>
      </c>
      <c r="AJ135" s="106">
        <f t="shared" si="184"/>
        <v>0</v>
      </c>
      <c r="AK135" s="37" t="str">
        <f t="shared" si="69"/>
        <v>-</v>
      </c>
      <c r="AL135" s="47">
        <v>124</v>
      </c>
      <c r="AM135" s="37" t="str">
        <f t="shared" si="70"/>
        <v>-</v>
      </c>
      <c r="AN135" s="114" t="str">
        <f t="shared" si="185"/>
        <v>-</v>
      </c>
      <c r="AO135" s="35" t="str">
        <f t="shared" si="71"/>
        <v>-</v>
      </c>
    </row>
    <row r="136" spans="1:41" ht="15" x14ac:dyDescent="0.25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I136" s="113"/>
      <c r="J136" s="103">
        <v>0</v>
      </c>
      <c r="K136" s="104">
        <f t="shared" si="72"/>
        <v>0</v>
      </c>
      <c r="L136" s="104">
        <f t="shared" si="173"/>
        <v>0</v>
      </c>
      <c r="M136" s="103">
        <v>0</v>
      </c>
      <c r="N136" s="104">
        <f t="shared" si="174"/>
        <v>0</v>
      </c>
      <c r="O136" s="104">
        <f t="shared" si="175"/>
        <v>0</v>
      </c>
      <c r="P136" s="103">
        <v>0</v>
      </c>
      <c r="Q136" s="104">
        <f t="shared" si="176"/>
        <v>0</v>
      </c>
      <c r="R136" s="104">
        <f t="shared" si="177"/>
        <v>0</v>
      </c>
      <c r="S136" s="103">
        <v>0</v>
      </c>
      <c r="T136" s="104">
        <f t="shared" si="178"/>
        <v>0</v>
      </c>
      <c r="U136" s="104">
        <f t="shared" si="179"/>
        <v>0</v>
      </c>
      <c r="V136" s="103">
        <v>0</v>
      </c>
      <c r="W136" s="104">
        <f t="shared" si="180"/>
        <v>0</v>
      </c>
      <c r="X136" s="104">
        <f t="shared" si="181"/>
        <v>0</v>
      </c>
      <c r="Y136" s="103"/>
      <c r="Z136" s="104">
        <f t="shared" si="182"/>
        <v>0</v>
      </c>
      <c r="AA136" s="104">
        <f t="shared" si="183"/>
        <v>0</v>
      </c>
      <c r="AB136" s="113"/>
      <c r="AC136" s="114">
        <f t="shared" si="159"/>
        <v>0</v>
      </c>
      <c r="AD136" s="104">
        <f t="shared" si="160"/>
        <v>0</v>
      </c>
      <c r="AE136" s="106">
        <f t="shared" si="161"/>
        <v>0</v>
      </c>
      <c r="AF136" s="42">
        <f t="shared" si="66"/>
        <v>0</v>
      </c>
      <c r="AG136" s="37">
        <f t="shared" si="67"/>
        <v>0</v>
      </c>
      <c r="AH136" s="63">
        <f t="shared" si="68"/>
        <v>0</v>
      </c>
      <c r="AI136" s="103">
        <v>0</v>
      </c>
      <c r="AJ136" s="106">
        <f t="shared" si="184"/>
        <v>0</v>
      </c>
      <c r="AK136" s="37" t="str">
        <f t="shared" si="69"/>
        <v>-</v>
      </c>
      <c r="AL136" s="47">
        <v>125</v>
      </c>
      <c r="AM136" s="37" t="str">
        <f t="shared" si="70"/>
        <v>-</v>
      </c>
      <c r="AN136" s="114" t="str">
        <f t="shared" si="185"/>
        <v>-</v>
      </c>
      <c r="AO136" s="35" t="str">
        <f t="shared" si="71"/>
        <v>-</v>
      </c>
    </row>
    <row r="137" spans="1:41" ht="15" x14ac:dyDescent="0.25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I137" s="113"/>
      <c r="J137" s="103">
        <v>0</v>
      </c>
      <c r="K137" s="104">
        <f t="shared" si="72"/>
        <v>0</v>
      </c>
      <c r="L137" s="104">
        <f t="shared" si="173"/>
        <v>0</v>
      </c>
      <c r="M137" s="103">
        <v>0</v>
      </c>
      <c r="N137" s="104">
        <f t="shared" si="174"/>
        <v>0</v>
      </c>
      <c r="O137" s="104">
        <f t="shared" si="175"/>
        <v>0</v>
      </c>
      <c r="P137" s="103">
        <v>0</v>
      </c>
      <c r="Q137" s="104">
        <f t="shared" si="176"/>
        <v>0</v>
      </c>
      <c r="R137" s="104">
        <f t="shared" si="177"/>
        <v>0</v>
      </c>
      <c r="S137" s="103">
        <v>0</v>
      </c>
      <c r="T137" s="104">
        <f t="shared" si="178"/>
        <v>0</v>
      </c>
      <c r="U137" s="104">
        <f t="shared" si="179"/>
        <v>0</v>
      </c>
      <c r="V137" s="103">
        <v>0</v>
      </c>
      <c r="W137" s="104">
        <f t="shared" si="180"/>
        <v>0</v>
      </c>
      <c r="X137" s="104">
        <f t="shared" si="181"/>
        <v>0</v>
      </c>
      <c r="Y137" s="103"/>
      <c r="Z137" s="104">
        <f t="shared" si="182"/>
        <v>0</v>
      </c>
      <c r="AA137" s="104">
        <f t="shared" si="183"/>
        <v>0</v>
      </c>
      <c r="AB137" s="113"/>
      <c r="AC137" s="114">
        <f t="shared" si="159"/>
        <v>0</v>
      </c>
      <c r="AD137" s="104">
        <f t="shared" si="160"/>
        <v>0</v>
      </c>
      <c r="AE137" s="106">
        <f t="shared" si="161"/>
        <v>0</v>
      </c>
      <c r="AF137" s="42">
        <f t="shared" si="66"/>
        <v>0</v>
      </c>
      <c r="AG137" s="37">
        <f t="shared" si="67"/>
        <v>0</v>
      </c>
      <c r="AH137" s="63">
        <f t="shared" si="68"/>
        <v>0</v>
      </c>
      <c r="AI137" s="103">
        <v>2</v>
      </c>
      <c r="AJ137" s="106">
        <f t="shared" si="184"/>
        <v>79</v>
      </c>
      <c r="AK137" s="37" t="str">
        <f t="shared" si="69"/>
        <v>-</v>
      </c>
      <c r="AL137" s="47">
        <v>126</v>
      </c>
      <c r="AM137" s="37" t="str">
        <f t="shared" si="70"/>
        <v>-</v>
      </c>
      <c r="AN137" s="114" t="str">
        <f t="shared" si="185"/>
        <v>-</v>
      </c>
      <c r="AO137" s="35" t="str">
        <f t="shared" si="71"/>
        <v>-</v>
      </c>
    </row>
    <row r="138" spans="1:41" ht="15" x14ac:dyDescent="0.25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I138" s="113"/>
      <c r="J138" s="103">
        <v>0</v>
      </c>
      <c r="K138" s="104">
        <f t="shared" si="72"/>
        <v>0</v>
      </c>
      <c r="L138" s="104">
        <f t="shared" si="173"/>
        <v>0</v>
      </c>
      <c r="M138" s="103">
        <v>0</v>
      </c>
      <c r="N138" s="104">
        <f t="shared" si="174"/>
        <v>0</v>
      </c>
      <c r="O138" s="104">
        <f t="shared" si="175"/>
        <v>0</v>
      </c>
      <c r="P138" s="103">
        <v>1</v>
      </c>
      <c r="Q138" s="104">
        <f t="shared" si="176"/>
        <v>17.770731707317079</v>
      </c>
      <c r="R138" s="104">
        <f t="shared" si="177"/>
        <v>39.5</v>
      </c>
      <c r="S138" s="103">
        <v>0</v>
      </c>
      <c r="T138" s="104">
        <f t="shared" si="178"/>
        <v>0</v>
      </c>
      <c r="U138" s="104">
        <f t="shared" si="179"/>
        <v>0</v>
      </c>
      <c r="V138" s="103">
        <v>0</v>
      </c>
      <c r="W138" s="104">
        <f t="shared" si="180"/>
        <v>0</v>
      </c>
      <c r="X138" s="104">
        <f t="shared" si="181"/>
        <v>0</v>
      </c>
      <c r="Y138" s="103"/>
      <c r="Z138" s="104">
        <f t="shared" si="182"/>
        <v>0</v>
      </c>
      <c r="AA138" s="104">
        <f t="shared" si="183"/>
        <v>0</v>
      </c>
      <c r="AB138" s="113"/>
      <c r="AC138" s="114">
        <f t="shared" si="159"/>
        <v>1</v>
      </c>
      <c r="AD138" s="104">
        <f t="shared" si="160"/>
        <v>17.770731707317079</v>
      </c>
      <c r="AE138" s="106">
        <f t="shared" si="161"/>
        <v>39.5</v>
      </c>
      <c r="AF138" s="42">
        <f t="shared" si="66"/>
        <v>8.130081300813009E-3</v>
      </c>
      <c r="AG138" s="37">
        <f t="shared" si="67"/>
        <v>0.24390243902439027</v>
      </c>
      <c r="AH138" s="63">
        <f t="shared" si="68"/>
        <v>9.6341463414634152</v>
      </c>
      <c r="AI138" s="103">
        <v>1</v>
      </c>
      <c r="AJ138" s="106">
        <f t="shared" si="184"/>
        <v>39.5</v>
      </c>
      <c r="AK138" s="37">
        <f t="shared" si="69"/>
        <v>122.99999999999999</v>
      </c>
      <c r="AL138" s="47">
        <v>127</v>
      </c>
      <c r="AM138" s="37">
        <f t="shared" si="70"/>
        <v>17.571428571428569</v>
      </c>
      <c r="AN138" s="114">
        <f t="shared" si="185"/>
        <v>4.0999999999999996</v>
      </c>
      <c r="AO138" s="35">
        <f t="shared" si="71"/>
        <v>43712</v>
      </c>
    </row>
    <row r="139" spans="1:41" ht="15" x14ac:dyDescent="0.25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I139" s="113"/>
      <c r="J139" s="103">
        <v>1</v>
      </c>
      <c r="K139" s="104">
        <f t="shared" si="72"/>
        <v>63.54</v>
      </c>
      <c r="L139" s="104">
        <f t="shared" si="173"/>
        <v>119.5</v>
      </c>
      <c r="M139" s="103">
        <v>0</v>
      </c>
      <c r="N139" s="104">
        <f t="shared" si="174"/>
        <v>0</v>
      </c>
      <c r="O139" s="104">
        <f t="shared" si="175"/>
        <v>0</v>
      </c>
      <c r="P139" s="103">
        <v>0</v>
      </c>
      <c r="Q139" s="104">
        <f t="shared" si="176"/>
        <v>0</v>
      </c>
      <c r="R139" s="104">
        <f t="shared" si="177"/>
        <v>0</v>
      </c>
      <c r="S139" s="103">
        <v>0</v>
      </c>
      <c r="T139" s="104">
        <f t="shared" si="178"/>
        <v>0</v>
      </c>
      <c r="U139" s="104">
        <f t="shared" si="179"/>
        <v>0</v>
      </c>
      <c r="V139" s="103">
        <v>0</v>
      </c>
      <c r="W139" s="104">
        <f t="shared" si="180"/>
        <v>0</v>
      </c>
      <c r="X139" s="104">
        <f t="shared" si="181"/>
        <v>0</v>
      </c>
      <c r="Y139" s="103"/>
      <c r="Z139" s="104">
        <f t="shared" si="182"/>
        <v>0</v>
      </c>
      <c r="AA139" s="104">
        <f t="shared" si="183"/>
        <v>0</v>
      </c>
      <c r="AB139" s="113"/>
      <c r="AC139" s="114">
        <f t="shared" si="159"/>
        <v>1</v>
      </c>
      <c r="AD139" s="104">
        <f t="shared" si="160"/>
        <v>63.54</v>
      </c>
      <c r="AE139" s="106">
        <f t="shared" si="161"/>
        <v>119.5</v>
      </c>
      <c r="AF139" s="42">
        <f t="shared" si="66"/>
        <v>8.130081300813009E-3</v>
      </c>
      <c r="AG139" s="37">
        <f t="shared" si="67"/>
        <v>0.24390243902439027</v>
      </c>
      <c r="AH139" s="63">
        <f t="shared" si="68"/>
        <v>29.146341463414636</v>
      </c>
      <c r="AI139" s="103">
        <v>0</v>
      </c>
      <c r="AJ139" s="106">
        <f t="shared" si="184"/>
        <v>0</v>
      </c>
      <c r="AK139" s="37">
        <f t="shared" si="69"/>
        <v>0</v>
      </c>
      <c r="AL139" s="47">
        <v>128</v>
      </c>
      <c r="AM139" s="37">
        <f t="shared" si="70"/>
        <v>0</v>
      </c>
      <c r="AN139" s="114">
        <f t="shared" si="185"/>
        <v>0</v>
      </c>
      <c r="AO139" s="35">
        <f t="shared" si="71"/>
        <v>43589</v>
      </c>
    </row>
    <row r="140" spans="1:41" ht="15" x14ac:dyDescent="0.25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I140" s="113"/>
      <c r="J140" s="103">
        <v>0</v>
      </c>
      <c r="K140" s="104">
        <f t="shared" si="72"/>
        <v>0</v>
      </c>
      <c r="L140" s="104">
        <f t="shared" si="173"/>
        <v>0</v>
      </c>
      <c r="M140" s="103">
        <v>0</v>
      </c>
      <c r="N140" s="104">
        <f t="shared" si="174"/>
        <v>0</v>
      </c>
      <c r="O140" s="104">
        <f t="shared" si="175"/>
        <v>0</v>
      </c>
      <c r="P140" s="103">
        <v>0</v>
      </c>
      <c r="Q140" s="104">
        <f t="shared" si="176"/>
        <v>0</v>
      </c>
      <c r="R140" s="104">
        <f t="shared" si="177"/>
        <v>0</v>
      </c>
      <c r="S140" s="103">
        <v>0</v>
      </c>
      <c r="T140" s="104">
        <f t="shared" si="178"/>
        <v>0</v>
      </c>
      <c r="U140" s="104">
        <f t="shared" si="179"/>
        <v>0</v>
      </c>
      <c r="V140" s="103">
        <v>0</v>
      </c>
      <c r="W140" s="104">
        <f t="shared" si="180"/>
        <v>0</v>
      </c>
      <c r="X140" s="104">
        <f t="shared" si="181"/>
        <v>0</v>
      </c>
      <c r="Y140" s="103"/>
      <c r="Z140" s="104">
        <f t="shared" si="182"/>
        <v>0</v>
      </c>
      <c r="AA140" s="104">
        <f t="shared" si="183"/>
        <v>0</v>
      </c>
      <c r="AB140" s="113"/>
      <c r="AC140" s="114">
        <f t="shared" si="159"/>
        <v>0</v>
      </c>
      <c r="AD140" s="104">
        <f t="shared" si="160"/>
        <v>0</v>
      </c>
      <c r="AE140" s="106">
        <f t="shared" si="161"/>
        <v>0</v>
      </c>
      <c r="AF140" s="42">
        <f t="shared" si="66"/>
        <v>0</v>
      </c>
      <c r="AG140" s="37">
        <f t="shared" si="67"/>
        <v>0</v>
      </c>
      <c r="AH140" s="63">
        <f t="shared" si="68"/>
        <v>0</v>
      </c>
      <c r="AI140" s="103">
        <v>0</v>
      </c>
      <c r="AJ140" s="106">
        <f t="shared" si="184"/>
        <v>0</v>
      </c>
      <c r="AK140" s="37" t="str">
        <f t="shared" si="69"/>
        <v>-</v>
      </c>
      <c r="AL140" s="47">
        <v>129</v>
      </c>
      <c r="AM140" s="37" t="str">
        <f t="shared" si="70"/>
        <v>-</v>
      </c>
      <c r="AN140" s="114" t="str">
        <f t="shared" si="185"/>
        <v>-</v>
      </c>
      <c r="AO140" s="35" t="str">
        <f t="shared" si="71"/>
        <v>-</v>
      </c>
    </row>
    <row r="141" spans="1:41" ht="15" x14ac:dyDescent="0.25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I141" s="113"/>
      <c r="J141" s="103">
        <v>1</v>
      </c>
      <c r="K141" s="104">
        <f t="shared" si="72"/>
        <v>14.474971098265899</v>
      </c>
      <c r="L141" s="104">
        <f t="shared" si="173"/>
        <v>29.5</v>
      </c>
      <c r="M141" s="103">
        <v>2</v>
      </c>
      <c r="N141" s="104">
        <f t="shared" si="174"/>
        <v>28.949942196531797</v>
      </c>
      <c r="O141" s="104">
        <f t="shared" si="175"/>
        <v>59</v>
      </c>
      <c r="P141" s="103">
        <v>7</v>
      </c>
      <c r="Q141" s="104">
        <f t="shared" si="176"/>
        <v>101.32479768786129</v>
      </c>
      <c r="R141" s="104">
        <f t="shared" si="177"/>
        <v>206.5</v>
      </c>
      <c r="S141" s="103">
        <v>4</v>
      </c>
      <c r="T141" s="104">
        <f t="shared" si="178"/>
        <v>57.899884393063594</v>
      </c>
      <c r="U141" s="104">
        <f t="shared" si="179"/>
        <v>118</v>
      </c>
      <c r="V141" s="103">
        <v>0</v>
      </c>
      <c r="W141" s="104">
        <f t="shared" si="180"/>
        <v>0</v>
      </c>
      <c r="X141" s="104">
        <f t="shared" si="181"/>
        <v>0</v>
      </c>
      <c r="Y141" s="103"/>
      <c r="Z141" s="104">
        <f t="shared" si="182"/>
        <v>0</v>
      </c>
      <c r="AA141" s="104">
        <f t="shared" si="183"/>
        <v>0</v>
      </c>
      <c r="AB141" s="113"/>
      <c r="AC141" s="114">
        <f t="shared" si="159"/>
        <v>14</v>
      </c>
      <c r="AD141" s="104">
        <f t="shared" si="160"/>
        <v>202.64959537572258</v>
      </c>
      <c r="AE141" s="106">
        <f t="shared" si="161"/>
        <v>413</v>
      </c>
      <c r="AF141" s="42">
        <f t="shared" ref="AF141:AF204" si="186">AC141/AQ$10</f>
        <v>0.11382113821138211</v>
      </c>
      <c r="AG141" s="37">
        <f t="shared" ref="AG141:AG204" si="187">AF141*30</f>
        <v>3.4146341463414633</v>
      </c>
      <c r="AH141" s="63">
        <f t="shared" ref="AH141:AH204" si="188">AE141/AQ$10*30</f>
        <v>100.73170731707317</v>
      </c>
      <c r="AI141" s="103">
        <v>7</v>
      </c>
      <c r="AJ141" s="106">
        <f t="shared" si="184"/>
        <v>206.5</v>
      </c>
      <c r="AK141" s="37">
        <f t="shared" ref="AK141:AK204" si="189">IFERROR(AI141/AF141, "-")</f>
        <v>61.5</v>
      </c>
      <c r="AL141" s="47">
        <v>130</v>
      </c>
      <c r="AM141" s="37">
        <f t="shared" ref="AM141:AM204" si="190">IFERROR(AK141/7,"-")</f>
        <v>8.7857142857142865</v>
      </c>
      <c r="AN141" s="114">
        <f t="shared" si="185"/>
        <v>2.0499999999999998</v>
      </c>
      <c r="AO141" s="35">
        <f t="shared" si="71"/>
        <v>43650.5</v>
      </c>
    </row>
    <row r="142" spans="1:41" ht="15" x14ac:dyDescent="0.25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I142" s="113"/>
      <c r="J142" s="103">
        <v>0</v>
      </c>
      <c r="K142" s="104">
        <f t="shared" si="72"/>
        <v>0</v>
      </c>
      <c r="L142" s="104">
        <f t="shared" si="173"/>
        <v>0</v>
      </c>
      <c r="M142" s="103">
        <v>0</v>
      </c>
      <c r="N142" s="104">
        <f t="shared" si="174"/>
        <v>0</v>
      </c>
      <c r="O142" s="104">
        <f t="shared" si="175"/>
        <v>0</v>
      </c>
      <c r="P142" s="103">
        <v>0</v>
      </c>
      <c r="Q142" s="104">
        <f t="shared" si="176"/>
        <v>0</v>
      </c>
      <c r="R142" s="104">
        <f t="shared" si="177"/>
        <v>0</v>
      </c>
      <c r="S142" s="103">
        <v>0</v>
      </c>
      <c r="T142" s="104">
        <f t="shared" si="178"/>
        <v>0</v>
      </c>
      <c r="U142" s="104">
        <f t="shared" si="179"/>
        <v>0</v>
      </c>
      <c r="V142" s="103">
        <v>0</v>
      </c>
      <c r="W142" s="104">
        <f t="shared" si="180"/>
        <v>0</v>
      </c>
      <c r="X142" s="104">
        <f t="shared" si="181"/>
        <v>0</v>
      </c>
      <c r="Y142" s="103"/>
      <c r="Z142" s="104">
        <f t="shared" si="182"/>
        <v>0</v>
      </c>
      <c r="AA142" s="104">
        <f t="shared" si="183"/>
        <v>0</v>
      </c>
      <c r="AB142" s="113"/>
      <c r="AC142" s="114">
        <f t="shared" si="159"/>
        <v>0</v>
      </c>
      <c r="AD142" s="104">
        <f t="shared" si="160"/>
        <v>0</v>
      </c>
      <c r="AE142" s="106">
        <f t="shared" si="161"/>
        <v>0</v>
      </c>
      <c r="AF142" s="42">
        <f t="shared" si="186"/>
        <v>0</v>
      </c>
      <c r="AG142" s="37">
        <f t="shared" si="187"/>
        <v>0</v>
      </c>
      <c r="AH142" s="63">
        <f t="shared" si="188"/>
        <v>0</v>
      </c>
      <c r="AI142" s="103">
        <v>0</v>
      </c>
      <c r="AJ142" s="106">
        <f t="shared" si="184"/>
        <v>0</v>
      </c>
      <c r="AK142" s="37" t="str">
        <f t="shared" si="189"/>
        <v>-</v>
      </c>
      <c r="AL142" s="47">
        <v>131</v>
      </c>
      <c r="AM142" s="37" t="str">
        <f t="shared" si="190"/>
        <v>-</v>
      </c>
      <c r="AN142" s="114" t="str">
        <f t="shared" si="185"/>
        <v>-</v>
      </c>
      <c r="AO142" s="35" t="str">
        <f t="shared" ref="AO142:AO204" si="191">IFERROR(AO$10+AK142,"-")</f>
        <v>-</v>
      </c>
    </row>
    <row r="143" spans="1:41" ht="15" x14ac:dyDescent="0.25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I143" s="113"/>
      <c r="J143" s="103">
        <v>1</v>
      </c>
      <c r="K143" s="104">
        <f t="shared" si="72"/>
        <v>76</v>
      </c>
      <c r="L143" s="104">
        <f t="shared" si="173"/>
        <v>140</v>
      </c>
      <c r="M143" s="103">
        <v>0</v>
      </c>
      <c r="N143" s="104">
        <f t="shared" si="174"/>
        <v>0</v>
      </c>
      <c r="O143" s="104">
        <f t="shared" si="175"/>
        <v>0</v>
      </c>
      <c r="P143" s="103">
        <v>0</v>
      </c>
      <c r="Q143" s="104">
        <f t="shared" si="176"/>
        <v>0</v>
      </c>
      <c r="R143" s="104">
        <f t="shared" si="177"/>
        <v>0</v>
      </c>
      <c r="S143" s="103">
        <v>2</v>
      </c>
      <c r="T143" s="104">
        <f t="shared" si="178"/>
        <v>152</v>
      </c>
      <c r="U143" s="104">
        <f t="shared" si="179"/>
        <v>280</v>
      </c>
      <c r="V143" s="103">
        <v>0</v>
      </c>
      <c r="W143" s="104">
        <f t="shared" si="180"/>
        <v>0</v>
      </c>
      <c r="X143" s="104">
        <f t="shared" si="181"/>
        <v>0</v>
      </c>
      <c r="Y143" s="103"/>
      <c r="Z143" s="104">
        <f t="shared" si="182"/>
        <v>0</v>
      </c>
      <c r="AA143" s="104">
        <f t="shared" si="183"/>
        <v>0</v>
      </c>
      <c r="AB143" s="113"/>
      <c r="AC143" s="114">
        <f t="shared" si="159"/>
        <v>3</v>
      </c>
      <c r="AD143" s="104">
        <f t="shared" si="160"/>
        <v>228</v>
      </c>
      <c r="AE143" s="106">
        <f t="shared" si="161"/>
        <v>420</v>
      </c>
      <c r="AF143" s="42">
        <f t="shared" si="186"/>
        <v>2.4390243902439025E-2</v>
      </c>
      <c r="AG143" s="37">
        <f t="shared" si="187"/>
        <v>0.73170731707317072</v>
      </c>
      <c r="AH143" s="63">
        <f t="shared" si="188"/>
        <v>102.4390243902439</v>
      </c>
      <c r="AI143" s="103">
        <v>1</v>
      </c>
      <c r="AJ143" s="106">
        <f t="shared" si="184"/>
        <v>140</v>
      </c>
      <c r="AK143" s="37">
        <f t="shared" si="189"/>
        <v>41</v>
      </c>
      <c r="AL143" s="47">
        <v>132</v>
      </c>
      <c r="AM143" s="37">
        <f t="shared" si="190"/>
        <v>5.8571428571428568</v>
      </c>
      <c r="AN143" s="114">
        <f t="shared" si="185"/>
        <v>1.3666666666666667</v>
      </c>
      <c r="AO143" s="35">
        <f t="shared" si="191"/>
        <v>43630</v>
      </c>
    </row>
    <row r="144" spans="1:41" ht="15" x14ac:dyDescent="0.25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I144" s="113"/>
      <c r="J144" s="103">
        <v>0</v>
      </c>
      <c r="K144" s="104">
        <f t="shared" si="72"/>
        <v>0</v>
      </c>
      <c r="L144" s="104">
        <f t="shared" si="173"/>
        <v>0</v>
      </c>
      <c r="M144" s="103">
        <v>0</v>
      </c>
      <c r="N144" s="104">
        <f t="shared" si="174"/>
        <v>0</v>
      </c>
      <c r="O144" s="104">
        <f t="shared" si="175"/>
        <v>0</v>
      </c>
      <c r="P144" s="103">
        <v>0</v>
      </c>
      <c r="Q144" s="104">
        <f t="shared" si="176"/>
        <v>0</v>
      </c>
      <c r="R144" s="104">
        <f t="shared" si="177"/>
        <v>0</v>
      </c>
      <c r="S144" s="103">
        <v>0</v>
      </c>
      <c r="T144" s="104">
        <f t="shared" si="178"/>
        <v>0</v>
      </c>
      <c r="U144" s="104">
        <f t="shared" si="179"/>
        <v>0</v>
      </c>
      <c r="V144" s="103">
        <v>0</v>
      </c>
      <c r="W144" s="104">
        <f t="shared" si="180"/>
        <v>0</v>
      </c>
      <c r="X144" s="104">
        <f t="shared" si="181"/>
        <v>0</v>
      </c>
      <c r="Y144" s="103"/>
      <c r="Z144" s="104">
        <f t="shared" si="182"/>
        <v>0</v>
      </c>
      <c r="AA144" s="104">
        <f t="shared" si="183"/>
        <v>0</v>
      </c>
      <c r="AB144" s="113"/>
      <c r="AC144" s="114">
        <f t="shared" si="159"/>
        <v>0</v>
      </c>
      <c r="AD144" s="104">
        <f t="shared" si="160"/>
        <v>0</v>
      </c>
      <c r="AE144" s="106">
        <f t="shared" si="161"/>
        <v>0</v>
      </c>
      <c r="AF144" s="42">
        <f t="shared" si="186"/>
        <v>0</v>
      </c>
      <c r="AG144" s="37">
        <f t="shared" si="187"/>
        <v>0</v>
      </c>
      <c r="AH144" s="63">
        <f t="shared" si="188"/>
        <v>0</v>
      </c>
      <c r="AI144" s="103">
        <v>2</v>
      </c>
      <c r="AJ144" s="106">
        <f t="shared" si="184"/>
        <v>280</v>
      </c>
      <c r="AK144" s="37" t="str">
        <f t="shared" si="189"/>
        <v>-</v>
      </c>
      <c r="AL144" s="47">
        <v>133</v>
      </c>
      <c r="AM144" s="37" t="str">
        <f t="shared" si="190"/>
        <v>-</v>
      </c>
      <c r="AN144" s="114" t="str">
        <f t="shared" si="185"/>
        <v>-</v>
      </c>
      <c r="AO144" s="35" t="str">
        <f t="shared" si="191"/>
        <v>-</v>
      </c>
    </row>
    <row r="145" spans="1:41" ht="15" x14ac:dyDescent="0.25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I145" s="113"/>
      <c r="J145" s="103">
        <v>0</v>
      </c>
      <c r="K145" s="104">
        <f t="shared" si="72"/>
        <v>0</v>
      </c>
      <c r="L145" s="104">
        <f t="shared" si="173"/>
        <v>0</v>
      </c>
      <c r="M145" s="103">
        <v>0</v>
      </c>
      <c r="N145" s="104">
        <f t="shared" si="174"/>
        <v>0</v>
      </c>
      <c r="O145" s="104">
        <f t="shared" si="175"/>
        <v>0</v>
      </c>
      <c r="P145" s="103">
        <v>0</v>
      </c>
      <c r="Q145" s="104">
        <f t="shared" si="176"/>
        <v>0</v>
      </c>
      <c r="R145" s="104">
        <f t="shared" si="177"/>
        <v>0</v>
      </c>
      <c r="S145" s="103">
        <v>0</v>
      </c>
      <c r="T145" s="104">
        <f t="shared" si="178"/>
        <v>0</v>
      </c>
      <c r="U145" s="104">
        <f t="shared" si="179"/>
        <v>0</v>
      </c>
      <c r="V145" s="103">
        <v>0</v>
      </c>
      <c r="W145" s="104">
        <f t="shared" si="180"/>
        <v>0</v>
      </c>
      <c r="X145" s="104">
        <f t="shared" si="181"/>
        <v>0</v>
      </c>
      <c r="Y145" s="103"/>
      <c r="Z145" s="104">
        <f t="shared" si="182"/>
        <v>0</v>
      </c>
      <c r="AA145" s="104">
        <f t="shared" si="183"/>
        <v>0</v>
      </c>
      <c r="AB145" s="113"/>
      <c r="AC145" s="114">
        <f t="shared" si="159"/>
        <v>0</v>
      </c>
      <c r="AD145" s="104">
        <f t="shared" si="160"/>
        <v>0</v>
      </c>
      <c r="AE145" s="106">
        <f t="shared" si="161"/>
        <v>0</v>
      </c>
      <c r="AF145" s="42">
        <f t="shared" si="186"/>
        <v>0</v>
      </c>
      <c r="AG145" s="37">
        <f t="shared" si="187"/>
        <v>0</v>
      </c>
      <c r="AH145" s="63">
        <f t="shared" si="188"/>
        <v>0</v>
      </c>
      <c r="AI145" s="103">
        <v>0</v>
      </c>
      <c r="AJ145" s="106">
        <f t="shared" si="184"/>
        <v>0</v>
      </c>
      <c r="AK145" s="37" t="str">
        <f t="shared" si="189"/>
        <v>-</v>
      </c>
      <c r="AL145" s="47">
        <v>134</v>
      </c>
      <c r="AM145" s="37" t="str">
        <f t="shared" si="190"/>
        <v>-</v>
      </c>
      <c r="AN145" s="114" t="str">
        <f t="shared" si="185"/>
        <v>-</v>
      </c>
      <c r="AO145" s="35" t="str">
        <f t="shared" si="191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I146" s="113"/>
      <c r="J146" s="103">
        <v>0</v>
      </c>
      <c r="K146" s="104">
        <f t="shared" si="72"/>
        <v>0</v>
      </c>
      <c r="L146" s="104">
        <f t="shared" si="173"/>
        <v>0</v>
      </c>
      <c r="M146" s="103">
        <v>0</v>
      </c>
      <c r="N146" s="104">
        <f t="shared" si="174"/>
        <v>0</v>
      </c>
      <c r="O146" s="104">
        <f t="shared" si="175"/>
        <v>0</v>
      </c>
      <c r="P146" s="103">
        <v>0</v>
      </c>
      <c r="Q146" s="104">
        <f t="shared" si="176"/>
        <v>0</v>
      </c>
      <c r="R146" s="104">
        <f t="shared" si="177"/>
        <v>0</v>
      </c>
      <c r="S146" s="103">
        <v>0</v>
      </c>
      <c r="T146" s="104">
        <f t="shared" si="178"/>
        <v>0</v>
      </c>
      <c r="U146" s="104">
        <f t="shared" si="179"/>
        <v>0</v>
      </c>
      <c r="V146" s="103">
        <v>0</v>
      </c>
      <c r="W146" s="104">
        <f t="shared" si="180"/>
        <v>0</v>
      </c>
      <c r="X146" s="104">
        <f t="shared" si="181"/>
        <v>0</v>
      </c>
      <c r="Y146" s="103"/>
      <c r="Z146" s="104">
        <f t="shared" si="182"/>
        <v>0</v>
      </c>
      <c r="AA146" s="104">
        <f t="shared" si="183"/>
        <v>0</v>
      </c>
      <c r="AB146" s="113"/>
      <c r="AC146" s="114">
        <f t="shared" si="159"/>
        <v>0</v>
      </c>
      <c r="AD146" s="104">
        <f t="shared" si="160"/>
        <v>0</v>
      </c>
      <c r="AE146" s="106">
        <f t="shared" si="161"/>
        <v>0</v>
      </c>
      <c r="AF146" s="42">
        <f t="shared" si="186"/>
        <v>0</v>
      </c>
      <c r="AG146" s="37">
        <f t="shared" si="187"/>
        <v>0</v>
      </c>
      <c r="AH146" s="63">
        <f t="shared" si="188"/>
        <v>0</v>
      </c>
      <c r="AI146" s="103">
        <v>0</v>
      </c>
      <c r="AJ146" s="106">
        <f t="shared" si="184"/>
        <v>0</v>
      </c>
      <c r="AK146" s="37" t="str">
        <f t="shared" si="189"/>
        <v>-</v>
      </c>
      <c r="AL146" s="47">
        <v>135</v>
      </c>
      <c r="AM146" s="37" t="str">
        <f t="shared" si="190"/>
        <v>-</v>
      </c>
      <c r="AN146" s="114" t="str">
        <f t="shared" si="185"/>
        <v>-</v>
      </c>
      <c r="AO146" s="35" t="str">
        <f t="shared" si="191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I147" s="113"/>
      <c r="J147" s="103">
        <v>0</v>
      </c>
      <c r="K147" s="104">
        <f t="shared" si="72"/>
        <v>0</v>
      </c>
      <c r="L147" s="104">
        <f t="shared" si="173"/>
        <v>0</v>
      </c>
      <c r="M147" s="103">
        <v>0</v>
      </c>
      <c r="N147" s="104">
        <f t="shared" si="174"/>
        <v>0</v>
      </c>
      <c r="O147" s="104">
        <f t="shared" si="175"/>
        <v>0</v>
      </c>
      <c r="P147" s="103">
        <v>0</v>
      </c>
      <c r="Q147" s="104">
        <f t="shared" si="176"/>
        <v>0</v>
      </c>
      <c r="R147" s="104">
        <f t="shared" si="177"/>
        <v>0</v>
      </c>
      <c r="S147" s="103">
        <v>0</v>
      </c>
      <c r="T147" s="104">
        <f t="shared" si="178"/>
        <v>0</v>
      </c>
      <c r="U147" s="104">
        <f t="shared" si="179"/>
        <v>0</v>
      </c>
      <c r="V147" s="103">
        <v>0</v>
      </c>
      <c r="W147" s="104">
        <f t="shared" si="180"/>
        <v>0</v>
      </c>
      <c r="X147" s="104">
        <f t="shared" si="181"/>
        <v>0</v>
      </c>
      <c r="Y147" s="103"/>
      <c r="Z147" s="104">
        <f t="shared" si="182"/>
        <v>0</v>
      </c>
      <c r="AA147" s="104">
        <f t="shared" si="183"/>
        <v>0</v>
      </c>
      <c r="AB147" s="113"/>
      <c r="AC147" s="114">
        <f t="shared" si="159"/>
        <v>0</v>
      </c>
      <c r="AD147" s="104">
        <f t="shared" si="160"/>
        <v>0</v>
      </c>
      <c r="AE147" s="106">
        <f t="shared" si="161"/>
        <v>0</v>
      </c>
      <c r="AF147" s="42">
        <f t="shared" si="186"/>
        <v>0</v>
      </c>
      <c r="AG147" s="37">
        <f t="shared" si="187"/>
        <v>0</v>
      </c>
      <c r="AH147" s="63">
        <f t="shared" si="188"/>
        <v>0</v>
      </c>
      <c r="AI147" s="103">
        <v>0</v>
      </c>
      <c r="AJ147" s="106">
        <f t="shared" si="184"/>
        <v>0</v>
      </c>
      <c r="AK147" s="37" t="str">
        <f t="shared" si="189"/>
        <v>-</v>
      </c>
      <c r="AL147" s="47">
        <v>136</v>
      </c>
      <c r="AM147" s="37" t="str">
        <f t="shared" si="190"/>
        <v>-</v>
      </c>
      <c r="AN147" s="114" t="str">
        <f t="shared" si="185"/>
        <v>-</v>
      </c>
      <c r="AO147" s="35" t="str">
        <f t="shared" si="191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I148" s="113"/>
      <c r="J148" s="103">
        <v>0</v>
      </c>
      <c r="K148" s="104">
        <f t="shared" si="72"/>
        <v>0</v>
      </c>
      <c r="L148" s="104">
        <f t="shared" si="173"/>
        <v>0</v>
      </c>
      <c r="M148" s="103">
        <v>0</v>
      </c>
      <c r="N148" s="104">
        <f t="shared" si="174"/>
        <v>0</v>
      </c>
      <c r="O148" s="104">
        <f t="shared" si="175"/>
        <v>0</v>
      </c>
      <c r="P148" s="103">
        <v>0</v>
      </c>
      <c r="Q148" s="104">
        <f t="shared" si="176"/>
        <v>0</v>
      </c>
      <c r="R148" s="104">
        <f t="shared" si="177"/>
        <v>0</v>
      </c>
      <c r="S148" s="103">
        <v>0</v>
      </c>
      <c r="T148" s="104">
        <f t="shared" si="178"/>
        <v>0</v>
      </c>
      <c r="U148" s="104">
        <f t="shared" si="179"/>
        <v>0</v>
      </c>
      <c r="V148" s="103">
        <v>0</v>
      </c>
      <c r="W148" s="104">
        <f t="shared" si="180"/>
        <v>0</v>
      </c>
      <c r="X148" s="104">
        <f t="shared" si="181"/>
        <v>0</v>
      </c>
      <c r="Y148" s="103"/>
      <c r="Z148" s="104">
        <f t="shared" si="182"/>
        <v>0</v>
      </c>
      <c r="AA148" s="104">
        <f t="shared" si="183"/>
        <v>0</v>
      </c>
      <c r="AB148" s="113"/>
      <c r="AC148" s="114">
        <f t="shared" si="159"/>
        <v>0</v>
      </c>
      <c r="AD148" s="104">
        <f t="shared" si="160"/>
        <v>0</v>
      </c>
      <c r="AE148" s="106">
        <f t="shared" si="161"/>
        <v>0</v>
      </c>
      <c r="AF148" s="42">
        <f t="shared" si="186"/>
        <v>0</v>
      </c>
      <c r="AG148" s="37">
        <f t="shared" si="187"/>
        <v>0</v>
      </c>
      <c r="AH148" s="63">
        <f t="shared" si="188"/>
        <v>0</v>
      </c>
      <c r="AI148" s="103">
        <v>0</v>
      </c>
      <c r="AJ148" s="106">
        <f t="shared" si="184"/>
        <v>0</v>
      </c>
      <c r="AK148" s="37" t="str">
        <f t="shared" si="189"/>
        <v>-</v>
      </c>
      <c r="AL148" s="47">
        <v>137</v>
      </c>
      <c r="AM148" s="37" t="str">
        <f t="shared" si="190"/>
        <v>-</v>
      </c>
      <c r="AN148" s="114" t="str">
        <f t="shared" si="185"/>
        <v>-</v>
      </c>
      <c r="AO148" s="35" t="str">
        <f t="shared" si="191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I149" s="113"/>
      <c r="J149" s="103">
        <v>0</v>
      </c>
      <c r="K149" s="104">
        <f t="shared" si="72"/>
        <v>0</v>
      </c>
      <c r="L149" s="104">
        <f t="shared" si="173"/>
        <v>0</v>
      </c>
      <c r="M149" s="103">
        <v>2</v>
      </c>
      <c r="N149" s="104">
        <f t="shared" si="174"/>
        <v>23.400000000000091</v>
      </c>
      <c r="O149" s="104">
        <f t="shared" si="175"/>
        <v>69</v>
      </c>
      <c r="P149" s="103">
        <v>3</v>
      </c>
      <c r="Q149" s="104">
        <f t="shared" si="176"/>
        <v>35.100000000000136</v>
      </c>
      <c r="R149" s="104">
        <f t="shared" si="177"/>
        <v>103.5</v>
      </c>
      <c r="S149" s="103">
        <v>2</v>
      </c>
      <c r="T149" s="104">
        <f t="shared" si="178"/>
        <v>23.400000000000091</v>
      </c>
      <c r="U149" s="104">
        <f t="shared" si="179"/>
        <v>69</v>
      </c>
      <c r="V149" s="103">
        <v>1</v>
      </c>
      <c r="W149" s="104">
        <f t="shared" si="180"/>
        <v>11.700000000000045</v>
      </c>
      <c r="X149" s="104">
        <f t="shared" si="181"/>
        <v>34.5</v>
      </c>
      <c r="Y149" s="103"/>
      <c r="Z149" s="104">
        <f t="shared" si="182"/>
        <v>0</v>
      </c>
      <c r="AA149" s="104">
        <f t="shared" si="183"/>
        <v>0</v>
      </c>
      <c r="AB149" s="113"/>
      <c r="AC149" s="114">
        <f t="shared" si="159"/>
        <v>8</v>
      </c>
      <c r="AD149" s="104">
        <f t="shared" si="160"/>
        <v>93.600000000000364</v>
      </c>
      <c r="AE149" s="106">
        <f t="shared" si="161"/>
        <v>276</v>
      </c>
      <c r="AF149" s="42">
        <f t="shared" si="186"/>
        <v>6.5040650406504072E-2</v>
      </c>
      <c r="AG149" s="37">
        <f t="shared" si="187"/>
        <v>1.9512195121951221</v>
      </c>
      <c r="AH149" s="63">
        <f t="shared" si="188"/>
        <v>67.317073170731717</v>
      </c>
      <c r="AI149" s="103">
        <v>4</v>
      </c>
      <c r="AJ149" s="106">
        <f t="shared" si="184"/>
        <v>138</v>
      </c>
      <c r="AK149" s="37">
        <f t="shared" si="189"/>
        <v>61.499999999999993</v>
      </c>
      <c r="AL149" s="47">
        <v>138</v>
      </c>
      <c r="AM149" s="37">
        <f t="shared" si="190"/>
        <v>8.7857142857142847</v>
      </c>
      <c r="AN149" s="114">
        <f t="shared" si="185"/>
        <v>2.0499999999999998</v>
      </c>
      <c r="AO149" s="35">
        <f t="shared" si="191"/>
        <v>43650.5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I150" s="113"/>
      <c r="J150" s="103">
        <v>2</v>
      </c>
      <c r="K150" s="104">
        <f t="shared" si="72"/>
        <v>24.759999999999994</v>
      </c>
      <c r="L150" s="104">
        <f t="shared" si="173"/>
        <v>69</v>
      </c>
      <c r="M150" s="103">
        <v>0</v>
      </c>
      <c r="N150" s="104">
        <f t="shared" si="174"/>
        <v>0</v>
      </c>
      <c r="O150" s="104">
        <f t="shared" si="175"/>
        <v>0</v>
      </c>
      <c r="P150" s="103">
        <v>1</v>
      </c>
      <c r="Q150" s="104">
        <f t="shared" si="176"/>
        <v>12.379999999999997</v>
      </c>
      <c r="R150" s="104">
        <f t="shared" si="177"/>
        <v>34.5</v>
      </c>
      <c r="S150" s="103">
        <v>0</v>
      </c>
      <c r="T150" s="104">
        <f t="shared" si="178"/>
        <v>0</v>
      </c>
      <c r="U150" s="104">
        <f t="shared" si="179"/>
        <v>0</v>
      </c>
      <c r="V150" s="103">
        <v>0</v>
      </c>
      <c r="W150" s="104">
        <f t="shared" si="180"/>
        <v>0</v>
      </c>
      <c r="X150" s="104">
        <f t="shared" si="181"/>
        <v>0</v>
      </c>
      <c r="Y150" s="103"/>
      <c r="Z150" s="104">
        <f t="shared" si="182"/>
        <v>0</v>
      </c>
      <c r="AA150" s="104">
        <f t="shared" si="183"/>
        <v>0</v>
      </c>
      <c r="AB150" s="113"/>
      <c r="AC150" s="114">
        <f t="shared" si="159"/>
        <v>3</v>
      </c>
      <c r="AD150" s="104">
        <f t="shared" si="160"/>
        <v>37.139999999999993</v>
      </c>
      <c r="AE150" s="106">
        <f t="shared" si="161"/>
        <v>103.5</v>
      </c>
      <c r="AF150" s="42">
        <f t="shared" si="186"/>
        <v>2.4390243902439025E-2</v>
      </c>
      <c r="AG150" s="37">
        <f t="shared" si="187"/>
        <v>0.73170731707317072</v>
      </c>
      <c r="AH150" s="63">
        <f t="shared" si="188"/>
        <v>25.243902439024389</v>
      </c>
      <c r="AI150" s="103">
        <v>0</v>
      </c>
      <c r="AJ150" s="106">
        <f t="shared" si="184"/>
        <v>0</v>
      </c>
      <c r="AK150" s="37">
        <f t="shared" si="189"/>
        <v>0</v>
      </c>
      <c r="AL150" s="47">
        <v>139</v>
      </c>
      <c r="AM150" s="37">
        <f t="shared" si="190"/>
        <v>0</v>
      </c>
      <c r="AN150" s="114">
        <f t="shared" si="185"/>
        <v>0</v>
      </c>
      <c r="AO150" s="35">
        <f t="shared" si="191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I151" s="113"/>
      <c r="J151" s="103">
        <v>1</v>
      </c>
      <c r="K151" s="104">
        <f t="shared" si="72"/>
        <v>12.679999999999998</v>
      </c>
      <c r="L151" s="104">
        <f t="shared" si="173"/>
        <v>34.5</v>
      </c>
      <c r="M151" s="103">
        <v>2</v>
      </c>
      <c r="N151" s="104">
        <f t="shared" si="174"/>
        <v>25.359999999999996</v>
      </c>
      <c r="O151" s="104">
        <f t="shared" si="175"/>
        <v>69</v>
      </c>
      <c r="P151" s="103">
        <v>2</v>
      </c>
      <c r="Q151" s="104">
        <f t="shared" si="176"/>
        <v>25.359999999999996</v>
      </c>
      <c r="R151" s="104">
        <f t="shared" si="177"/>
        <v>69</v>
      </c>
      <c r="S151" s="103">
        <v>1</v>
      </c>
      <c r="T151" s="104">
        <f t="shared" si="178"/>
        <v>12.679999999999998</v>
      </c>
      <c r="U151" s="104">
        <f t="shared" si="179"/>
        <v>34.5</v>
      </c>
      <c r="V151" s="103">
        <v>0</v>
      </c>
      <c r="W151" s="104">
        <f t="shared" si="180"/>
        <v>0</v>
      </c>
      <c r="X151" s="104">
        <f t="shared" si="181"/>
        <v>0</v>
      </c>
      <c r="Y151" s="103"/>
      <c r="Z151" s="104">
        <f t="shared" si="182"/>
        <v>0</v>
      </c>
      <c r="AA151" s="104">
        <f t="shared" si="183"/>
        <v>0</v>
      </c>
      <c r="AB151" s="113"/>
      <c r="AC151" s="114">
        <f t="shared" si="159"/>
        <v>6</v>
      </c>
      <c r="AD151" s="104">
        <f t="shared" si="160"/>
        <v>76.079999999999984</v>
      </c>
      <c r="AE151" s="106">
        <f t="shared" si="161"/>
        <v>207</v>
      </c>
      <c r="AF151" s="42">
        <f t="shared" si="186"/>
        <v>4.878048780487805E-2</v>
      </c>
      <c r="AG151" s="37">
        <f t="shared" si="187"/>
        <v>1.4634146341463414</v>
      </c>
      <c r="AH151" s="63">
        <f t="shared" si="188"/>
        <v>50.487804878048777</v>
      </c>
      <c r="AI151" s="103">
        <v>0</v>
      </c>
      <c r="AJ151" s="106">
        <f t="shared" si="184"/>
        <v>0</v>
      </c>
      <c r="AK151" s="37">
        <f t="shared" si="189"/>
        <v>0</v>
      </c>
      <c r="AL151" s="47">
        <v>140</v>
      </c>
      <c r="AM151" s="37">
        <f t="shared" si="190"/>
        <v>0</v>
      </c>
      <c r="AN151" s="114">
        <f t="shared" si="185"/>
        <v>0</v>
      </c>
      <c r="AO151" s="35">
        <f t="shared" si="191"/>
        <v>43589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I152" s="113"/>
      <c r="J152" s="103">
        <v>1</v>
      </c>
      <c r="K152" s="104">
        <f t="shared" si="72"/>
        <v>12.38</v>
      </c>
      <c r="L152" s="104">
        <f t="shared" si="173"/>
        <v>34.5</v>
      </c>
      <c r="M152" s="103">
        <v>2</v>
      </c>
      <c r="N152" s="104">
        <f t="shared" si="174"/>
        <v>24.76</v>
      </c>
      <c r="O152" s="104">
        <f t="shared" si="175"/>
        <v>69</v>
      </c>
      <c r="P152" s="103">
        <v>0</v>
      </c>
      <c r="Q152" s="104">
        <f t="shared" si="176"/>
        <v>0</v>
      </c>
      <c r="R152" s="104">
        <f t="shared" si="177"/>
        <v>0</v>
      </c>
      <c r="S152" s="103">
        <v>1</v>
      </c>
      <c r="T152" s="104">
        <f t="shared" si="178"/>
        <v>12.38</v>
      </c>
      <c r="U152" s="104">
        <f t="shared" si="179"/>
        <v>34.5</v>
      </c>
      <c r="V152" s="103">
        <v>0</v>
      </c>
      <c r="W152" s="104">
        <f t="shared" si="180"/>
        <v>0</v>
      </c>
      <c r="X152" s="104">
        <f t="shared" si="181"/>
        <v>0</v>
      </c>
      <c r="Y152" s="103"/>
      <c r="Z152" s="104">
        <f t="shared" si="182"/>
        <v>0</v>
      </c>
      <c r="AA152" s="104">
        <f t="shared" si="183"/>
        <v>0</v>
      </c>
      <c r="AB152" s="113"/>
      <c r="AC152" s="114">
        <f t="shared" si="159"/>
        <v>4</v>
      </c>
      <c r="AD152" s="104">
        <f t="shared" si="160"/>
        <v>49.52</v>
      </c>
      <c r="AE152" s="106">
        <f t="shared" si="161"/>
        <v>138</v>
      </c>
      <c r="AF152" s="42">
        <f t="shared" si="186"/>
        <v>3.2520325203252036E-2</v>
      </c>
      <c r="AG152" s="37">
        <f t="shared" si="187"/>
        <v>0.97560975609756106</v>
      </c>
      <c r="AH152" s="63">
        <f t="shared" si="188"/>
        <v>33.658536585365859</v>
      </c>
      <c r="AI152" s="103">
        <v>3</v>
      </c>
      <c r="AJ152" s="106">
        <f t="shared" si="184"/>
        <v>103.5</v>
      </c>
      <c r="AK152" s="37">
        <f t="shared" si="189"/>
        <v>92.249999999999986</v>
      </c>
      <c r="AL152" s="47">
        <v>141</v>
      </c>
      <c r="AM152" s="37">
        <f t="shared" si="190"/>
        <v>13.178571428571427</v>
      </c>
      <c r="AN152" s="114">
        <f t="shared" si="185"/>
        <v>3.0749999999999997</v>
      </c>
      <c r="AO152" s="35">
        <f t="shared" si="191"/>
        <v>43681.25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I153" s="113"/>
      <c r="J153" s="103">
        <v>1</v>
      </c>
      <c r="K153" s="104">
        <f t="shared" si="72"/>
        <v>11.99000000000002</v>
      </c>
      <c r="L153" s="104">
        <f t="shared" si="173"/>
        <v>34.5</v>
      </c>
      <c r="M153" s="103">
        <v>2</v>
      </c>
      <c r="N153" s="104">
        <f t="shared" si="174"/>
        <v>23.98000000000004</v>
      </c>
      <c r="O153" s="104">
        <f t="shared" si="175"/>
        <v>69</v>
      </c>
      <c r="P153" s="103">
        <v>0</v>
      </c>
      <c r="Q153" s="104">
        <f t="shared" si="176"/>
        <v>0</v>
      </c>
      <c r="R153" s="104">
        <f t="shared" si="177"/>
        <v>0</v>
      </c>
      <c r="S153" s="103">
        <v>0</v>
      </c>
      <c r="T153" s="104">
        <f t="shared" si="178"/>
        <v>0</v>
      </c>
      <c r="U153" s="104">
        <f t="shared" si="179"/>
        <v>0</v>
      </c>
      <c r="V153" s="103">
        <v>0</v>
      </c>
      <c r="W153" s="104">
        <f t="shared" si="180"/>
        <v>0</v>
      </c>
      <c r="X153" s="104">
        <f t="shared" si="181"/>
        <v>0</v>
      </c>
      <c r="Y153" s="103"/>
      <c r="Z153" s="104">
        <f t="shared" si="182"/>
        <v>0</v>
      </c>
      <c r="AA153" s="104">
        <f t="shared" si="183"/>
        <v>0</v>
      </c>
      <c r="AB153" s="113"/>
      <c r="AC153" s="114">
        <f t="shared" si="159"/>
        <v>3</v>
      </c>
      <c r="AD153" s="104">
        <f t="shared" si="160"/>
        <v>35.970000000000056</v>
      </c>
      <c r="AE153" s="106">
        <f t="shared" si="161"/>
        <v>103.5</v>
      </c>
      <c r="AF153" s="42">
        <f t="shared" si="186"/>
        <v>2.4390243902439025E-2</v>
      </c>
      <c r="AG153" s="37">
        <f t="shared" si="187"/>
        <v>0.73170731707317072</v>
      </c>
      <c r="AH153" s="63">
        <f t="shared" si="188"/>
        <v>25.243902439024389</v>
      </c>
      <c r="AI153" s="103">
        <v>4</v>
      </c>
      <c r="AJ153" s="106">
        <f t="shared" si="184"/>
        <v>138</v>
      </c>
      <c r="AK153" s="37">
        <f t="shared" si="189"/>
        <v>164</v>
      </c>
      <c r="AL153" s="47">
        <v>142</v>
      </c>
      <c r="AM153" s="37">
        <f t="shared" si="190"/>
        <v>23.428571428571427</v>
      </c>
      <c r="AN153" s="114">
        <f t="shared" si="185"/>
        <v>5.4666666666666668</v>
      </c>
      <c r="AO153" s="35">
        <f t="shared" si="191"/>
        <v>43753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I154" s="113"/>
      <c r="J154" s="103">
        <v>0</v>
      </c>
      <c r="K154" s="104">
        <f t="shared" si="72"/>
        <v>0</v>
      </c>
      <c r="L154" s="104">
        <f t="shared" si="173"/>
        <v>0</v>
      </c>
      <c r="M154" s="103">
        <v>0</v>
      </c>
      <c r="N154" s="104">
        <f t="shared" si="174"/>
        <v>0</v>
      </c>
      <c r="O154" s="104">
        <f t="shared" si="175"/>
        <v>0</v>
      </c>
      <c r="P154" s="103">
        <v>0</v>
      </c>
      <c r="Q154" s="104">
        <f t="shared" si="176"/>
        <v>0</v>
      </c>
      <c r="R154" s="104">
        <f t="shared" si="177"/>
        <v>0</v>
      </c>
      <c r="S154" s="103">
        <v>0</v>
      </c>
      <c r="T154" s="104">
        <f t="shared" si="178"/>
        <v>0</v>
      </c>
      <c r="U154" s="104">
        <f t="shared" si="179"/>
        <v>0</v>
      </c>
      <c r="V154" s="103">
        <v>0</v>
      </c>
      <c r="W154" s="104">
        <f t="shared" si="180"/>
        <v>0</v>
      </c>
      <c r="X154" s="104">
        <f t="shared" si="181"/>
        <v>0</v>
      </c>
      <c r="Y154" s="103"/>
      <c r="Z154" s="104">
        <f t="shared" si="182"/>
        <v>0</v>
      </c>
      <c r="AA154" s="104">
        <f t="shared" si="183"/>
        <v>0</v>
      </c>
      <c r="AB154" s="113"/>
      <c r="AC154" s="114">
        <f t="shared" si="159"/>
        <v>0</v>
      </c>
      <c r="AD154" s="104">
        <f t="shared" si="160"/>
        <v>0</v>
      </c>
      <c r="AE154" s="106">
        <f t="shared" si="161"/>
        <v>0</v>
      </c>
      <c r="AF154" s="42">
        <f t="shared" si="186"/>
        <v>0</v>
      </c>
      <c r="AG154" s="37">
        <f t="shared" si="187"/>
        <v>0</v>
      </c>
      <c r="AH154" s="63">
        <f t="shared" si="188"/>
        <v>0</v>
      </c>
      <c r="AI154" s="103">
        <v>0</v>
      </c>
      <c r="AJ154" s="106">
        <f t="shared" si="184"/>
        <v>0</v>
      </c>
      <c r="AK154" s="37" t="str">
        <f t="shared" si="189"/>
        <v>-</v>
      </c>
      <c r="AL154" s="47">
        <v>143</v>
      </c>
      <c r="AM154" s="37" t="str">
        <f t="shared" si="190"/>
        <v>-</v>
      </c>
      <c r="AN154" s="114" t="str">
        <f t="shared" si="185"/>
        <v>-</v>
      </c>
      <c r="AO154" s="35" t="str">
        <f t="shared" si="191"/>
        <v>-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I155" s="113"/>
      <c r="J155" s="103">
        <v>0</v>
      </c>
      <c r="K155" s="104">
        <f t="shared" si="72"/>
        <v>0</v>
      </c>
      <c r="L155" s="104">
        <f t="shared" si="173"/>
        <v>0</v>
      </c>
      <c r="M155" s="103">
        <v>0</v>
      </c>
      <c r="N155" s="104">
        <f t="shared" si="174"/>
        <v>0</v>
      </c>
      <c r="O155" s="104">
        <f t="shared" si="175"/>
        <v>0</v>
      </c>
      <c r="P155" s="103">
        <v>1</v>
      </c>
      <c r="Q155" s="104">
        <f t="shared" si="176"/>
        <v>11.99</v>
      </c>
      <c r="R155" s="104">
        <f t="shared" si="177"/>
        <v>34.5</v>
      </c>
      <c r="S155" s="103">
        <v>0</v>
      </c>
      <c r="T155" s="104">
        <f t="shared" si="178"/>
        <v>0</v>
      </c>
      <c r="U155" s="104">
        <f t="shared" si="179"/>
        <v>0</v>
      </c>
      <c r="V155" s="103">
        <v>0</v>
      </c>
      <c r="W155" s="104">
        <f t="shared" si="180"/>
        <v>0</v>
      </c>
      <c r="X155" s="104">
        <f t="shared" si="181"/>
        <v>0</v>
      </c>
      <c r="Y155" s="103"/>
      <c r="Z155" s="104">
        <f t="shared" si="182"/>
        <v>0</v>
      </c>
      <c r="AA155" s="104">
        <f t="shared" si="183"/>
        <v>0</v>
      </c>
      <c r="AB155" s="113"/>
      <c r="AC155" s="114">
        <f t="shared" si="159"/>
        <v>1</v>
      </c>
      <c r="AD155" s="104">
        <f t="shared" si="160"/>
        <v>11.99</v>
      </c>
      <c r="AE155" s="106">
        <f t="shared" si="161"/>
        <v>34.5</v>
      </c>
      <c r="AF155" s="42">
        <f t="shared" si="186"/>
        <v>8.130081300813009E-3</v>
      </c>
      <c r="AG155" s="37">
        <f t="shared" si="187"/>
        <v>0.24390243902439027</v>
      </c>
      <c r="AH155" s="63">
        <f t="shared" si="188"/>
        <v>8.4146341463414647</v>
      </c>
      <c r="AI155" s="103">
        <v>0</v>
      </c>
      <c r="AJ155" s="106">
        <f t="shared" si="184"/>
        <v>0</v>
      </c>
      <c r="AK155" s="37">
        <f t="shared" si="189"/>
        <v>0</v>
      </c>
      <c r="AL155" s="47">
        <v>144</v>
      </c>
      <c r="AM155" s="37">
        <f t="shared" si="190"/>
        <v>0</v>
      </c>
      <c r="AN155" s="114">
        <f t="shared" si="185"/>
        <v>0</v>
      </c>
      <c r="AO155" s="35">
        <f t="shared" si="191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I156" s="113"/>
      <c r="J156" s="103">
        <v>0</v>
      </c>
      <c r="K156" s="104">
        <f t="shared" si="72"/>
        <v>0</v>
      </c>
      <c r="L156" s="104">
        <f t="shared" si="173"/>
        <v>0</v>
      </c>
      <c r="M156" s="103">
        <v>1</v>
      </c>
      <c r="N156" s="104">
        <f t="shared" si="174"/>
        <v>11.99</v>
      </c>
      <c r="O156" s="104">
        <f t="shared" si="175"/>
        <v>34.5</v>
      </c>
      <c r="P156" s="103">
        <v>0</v>
      </c>
      <c r="Q156" s="104">
        <f t="shared" si="176"/>
        <v>0</v>
      </c>
      <c r="R156" s="104">
        <f t="shared" si="177"/>
        <v>0</v>
      </c>
      <c r="S156" s="103">
        <v>0</v>
      </c>
      <c r="T156" s="104">
        <f t="shared" si="178"/>
        <v>0</v>
      </c>
      <c r="U156" s="104">
        <f t="shared" si="179"/>
        <v>0</v>
      </c>
      <c r="V156" s="103">
        <v>0</v>
      </c>
      <c r="W156" s="104">
        <f t="shared" si="180"/>
        <v>0</v>
      </c>
      <c r="X156" s="104">
        <f t="shared" si="181"/>
        <v>0</v>
      </c>
      <c r="Y156" s="103"/>
      <c r="Z156" s="104">
        <f t="shared" si="182"/>
        <v>0</v>
      </c>
      <c r="AA156" s="104">
        <f t="shared" si="183"/>
        <v>0</v>
      </c>
      <c r="AB156" s="113"/>
      <c r="AC156" s="114">
        <f t="shared" si="159"/>
        <v>1</v>
      </c>
      <c r="AD156" s="104">
        <f t="shared" si="160"/>
        <v>11.99</v>
      </c>
      <c r="AE156" s="106">
        <f t="shared" si="161"/>
        <v>34.5</v>
      </c>
      <c r="AF156" s="42">
        <f t="shared" si="186"/>
        <v>8.130081300813009E-3</v>
      </c>
      <c r="AG156" s="37">
        <f t="shared" si="187"/>
        <v>0.24390243902439027</v>
      </c>
      <c r="AH156" s="63">
        <f t="shared" si="188"/>
        <v>8.4146341463414647</v>
      </c>
      <c r="AI156" s="103">
        <v>0</v>
      </c>
      <c r="AJ156" s="106">
        <f t="shared" si="184"/>
        <v>0</v>
      </c>
      <c r="AK156" s="37">
        <f t="shared" si="189"/>
        <v>0</v>
      </c>
      <c r="AL156" s="47">
        <v>145</v>
      </c>
      <c r="AM156" s="37">
        <f t="shared" si="190"/>
        <v>0</v>
      </c>
      <c r="AN156" s="114">
        <f t="shared" si="185"/>
        <v>0</v>
      </c>
      <c r="AO156" s="35">
        <f t="shared" si="191"/>
        <v>43589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I157" s="113"/>
      <c r="J157" s="103">
        <v>0</v>
      </c>
      <c r="K157" s="104">
        <f t="shared" si="72"/>
        <v>0</v>
      </c>
      <c r="L157" s="104">
        <f t="shared" si="173"/>
        <v>0</v>
      </c>
      <c r="M157" s="103">
        <v>0</v>
      </c>
      <c r="N157" s="104">
        <f t="shared" si="174"/>
        <v>0</v>
      </c>
      <c r="O157" s="104">
        <f t="shared" si="175"/>
        <v>0</v>
      </c>
      <c r="P157" s="103">
        <v>0</v>
      </c>
      <c r="Q157" s="104">
        <f t="shared" si="176"/>
        <v>0</v>
      </c>
      <c r="R157" s="104">
        <f t="shared" si="177"/>
        <v>0</v>
      </c>
      <c r="S157" s="103">
        <v>0</v>
      </c>
      <c r="T157" s="104">
        <f t="shared" si="178"/>
        <v>0</v>
      </c>
      <c r="U157" s="104">
        <f t="shared" si="179"/>
        <v>0</v>
      </c>
      <c r="V157" s="103">
        <v>0</v>
      </c>
      <c r="W157" s="104">
        <f t="shared" si="180"/>
        <v>0</v>
      </c>
      <c r="X157" s="104">
        <f t="shared" si="181"/>
        <v>0</v>
      </c>
      <c r="Y157" s="103"/>
      <c r="Z157" s="104">
        <f t="shared" si="182"/>
        <v>0</v>
      </c>
      <c r="AA157" s="104">
        <f t="shared" si="183"/>
        <v>0</v>
      </c>
      <c r="AB157" s="113"/>
      <c r="AC157" s="114">
        <f t="shared" si="159"/>
        <v>0</v>
      </c>
      <c r="AD157" s="104">
        <f t="shared" si="160"/>
        <v>0</v>
      </c>
      <c r="AE157" s="106">
        <f t="shared" si="161"/>
        <v>0</v>
      </c>
      <c r="AF157" s="42">
        <f t="shared" si="186"/>
        <v>0</v>
      </c>
      <c r="AG157" s="37">
        <f t="shared" si="187"/>
        <v>0</v>
      </c>
      <c r="AH157" s="63">
        <f t="shared" si="188"/>
        <v>0</v>
      </c>
      <c r="AI157" s="103">
        <v>0</v>
      </c>
      <c r="AJ157" s="106">
        <f t="shared" si="184"/>
        <v>0</v>
      </c>
      <c r="AK157" s="37" t="str">
        <f t="shared" si="189"/>
        <v>-</v>
      </c>
      <c r="AL157" s="47">
        <v>146</v>
      </c>
      <c r="AM157" s="37" t="str">
        <f t="shared" si="190"/>
        <v>-</v>
      </c>
      <c r="AN157" s="114" t="str">
        <f t="shared" si="185"/>
        <v>-</v>
      </c>
      <c r="AO157" s="35" t="str">
        <f t="shared" si="191"/>
        <v>-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I158" s="113"/>
      <c r="J158" s="103">
        <v>4</v>
      </c>
      <c r="K158" s="104">
        <f t="shared" si="72"/>
        <v>21.039999999999996</v>
      </c>
      <c r="L158" s="104">
        <f t="shared" si="173"/>
        <v>98</v>
      </c>
      <c r="M158" s="103">
        <v>0</v>
      </c>
      <c r="N158" s="104">
        <f t="shared" si="174"/>
        <v>0</v>
      </c>
      <c r="O158" s="104">
        <f t="shared" si="175"/>
        <v>0</v>
      </c>
      <c r="P158" s="103">
        <v>1</v>
      </c>
      <c r="Q158" s="104">
        <f t="shared" si="176"/>
        <v>5.2599999999999989</v>
      </c>
      <c r="R158" s="104">
        <f t="shared" si="177"/>
        <v>24.5</v>
      </c>
      <c r="S158" s="103">
        <v>1</v>
      </c>
      <c r="T158" s="104">
        <f t="shared" si="178"/>
        <v>5.2599999999999989</v>
      </c>
      <c r="U158" s="104">
        <f t="shared" si="179"/>
        <v>24.5</v>
      </c>
      <c r="V158" s="103">
        <v>0</v>
      </c>
      <c r="W158" s="104">
        <f t="shared" si="180"/>
        <v>0</v>
      </c>
      <c r="X158" s="104">
        <f t="shared" si="181"/>
        <v>0</v>
      </c>
      <c r="Y158" s="103"/>
      <c r="Z158" s="104">
        <f t="shared" si="182"/>
        <v>0</v>
      </c>
      <c r="AA158" s="104">
        <f t="shared" si="183"/>
        <v>0</v>
      </c>
      <c r="AB158" s="113"/>
      <c r="AC158" s="114">
        <f t="shared" si="159"/>
        <v>6</v>
      </c>
      <c r="AD158" s="104">
        <f t="shared" si="160"/>
        <v>31.559999999999995</v>
      </c>
      <c r="AE158" s="106">
        <f t="shared" si="161"/>
        <v>147</v>
      </c>
      <c r="AF158" s="42">
        <f t="shared" si="186"/>
        <v>4.878048780487805E-2</v>
      </c>
      <c r="AG158" s="37">
        <f t="shared" si="187"/>
        <v>1.4634146341463414</v>
      </c>
      <c r="AH158" s="63">
        <f t="shared" si="188"/>
        <v>35.853658536585364</v>
      </c>
      <c r="AI158" s="103">
        <v>5</v>
      </c>
      <c r="AJ158" s="106">
        <f t="shared" si="184"/>
        <v>122.5</v>
      </c>
      <c r="AK158" s="37">
        <f t="shared" si="189"/>
        <v>102.5</v>
      </c>
      <c r="AL158" s="47">
        <v>147</v>
      </c>
      <c r="AM158" s="37">
        <f t="shared" si="190"/>
        <v>14.642857142857142</v>
      </c>
      <c r="AN158" s="114">
        <f t="shared" si="185"/>
        <v>3.4166666666666665</v>
      </c>
      <c r="AO158" s="35">
        <f t="shared" si="191"/>
        <v>43691.5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I159" s="113"/>
      <c r="J159" s="103">
        <v>4</v>
      </c>
      <c r="K159" s="104">
        <f t="shared" si="72"/>
        <v>21.039999999999992</v>
      </c>
      <c r="L159" s="104">
        <f t="shared" si="173"/>
        <v>98</v>
      </c>
      <c r="M159" s="103">
        <v>1</v>
      </c>
      <c r="N159" s="104">
        <f t="shared" si="174"/>
        <v>5.259999999999998</v>
      </c>
      <c r="O159" s="104">
        <f t="shared" si="175"/>
        <v>24.5</v>
      </c>
      <c r="P159" s="103">
        <v>1</v>
      </c>
      <c r="Q159" s="104">
        <f t="shared" si="176"/>
        <v>5.259999999999998</v>
      </c>
      <c r="R159" s="104">
        <f t="shared" si="177"/>
        <v>24.5</v>
      </c>
      <c r="S159" s="103">
        <v>1</v>
      </c>
      <c r="T159" s="104">
        <f t="shared" si="178"/>
        <v>5.259999999999998</v>
      </c>
      <c r="U159" s="104">
        <f t="shared" si="179"/>
        <v>24.5</v>
      </c>
      <c r="V159" s="103">
        <v>0</v>
      </c>
      <c r="W159" s="104">
        <f t="shared" si="180"/>
        <v>0</v>
      </c>
      <c r="X159" s="104">
        <f t="shared" si="181"/>
        <v>0</v>
      </c>
      <c r="Y159" s="103"/>
      <c r="Z159" s="104">
        <f t="shared" si="182"/>
        <v>0</v>
      </c>
      <c r="AA159" s="104">
        <f t="shared" si="183"/>
        <v>0</v>
      </c>
      <c r="AB159" s="113"/>
      <c r="AC159" s="114">
        <f t="shared" si="159"/>
        <v>7</v>
      </c>
      <c r="AD159" s="104">
        <f t="shared" si="160"/>
        <v>36.819999999999986</v>
      </c>
      <c r="AE159" s="106">
        <f t="shared" si="161"/>
        <v>171.5</v>
      </c>
      <c r="AF159" s="42">
        <f t="shared" si="186"/>
        <v>5.6910569105691054E-2</v>
      </c>
      <c r="AG159" s="37">
        <f t="shared" si="187"/>
        <v>1.7073170731707317</v>
      </c>
      <c r="AH159" s="63">
        <f t="shared" si="188"/>
        <v>41.829268292682926</v>
      </c>
      <c r="AI159" s="103">
        <v>5</v>
      </c>
      <c r="AJ159" s="106">
        <f t="shared" si="184"/>
        <v>122.5</v>
      </c>
      <c r="AK159" s="37">
        <f t="shared" si="189"/>
        <v>87.857142857142861</v>
      </c>
      <c r="AL159" s="47">
        <v>148</v>
      </c>
      <c r="AM159" s="37">
        <f t="shared" si="190"/>
        <v>12.551020408163266</v>
      </c>
      <c r="AN159" s="114">
        <f t="shared" si="185"/>
        <v>2.9285714285714288</v>
      </c>
      <c r="AO159" s="35">
        <f t="shared" si="191"/>
        <v>43676.857142857145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I160" s="113"/>
      <c r="J160" s="103">
        <v>0</v>
      </c>
      <c r="K160" s="104">
        <f t="shared" si="72"/>
        <v>0</v>
      </c>
      <c r="L160" s="104">
        <f t="shared" si="173"/>
        <v>0</v>
      </c>
      <c r="M160" s="103">
        <v>0</v>
      </c>
      <c r="N160" s="104">
        <f t="shared" si="174"/>
        <v>0</v>
      </c>
      <c r="O160" s="104">
        <f t="shared" si="175"/>
        <v>0</v>
      </c>
      <c r="P160" s="103">
        <v>0</v>
      </c>
      <c r="Q160" s="104">
        <f t="shared" si="176"/>
        <v>0</v>
      </c>
      <c r="R160" s="104">
        <f t="shared" si="177"/>
        <v>0</v>
      </c>
      <c r="S160" s="103">
        <v>0</v>
      </c>
      <c r="T160" s="104">
        <f t="shared" si="178"/>
        <v>0</v>
      </c>
      <c r="U160" s="104">
        <f t="shared" si="179"/>
        <v>0</v>
      </c>
      <c r="V160" s="103">
        <v>0</v>
      </c>
      <c r="W160" s="104">
        <f t="shared" si="180"/>
        <v>0</v>
      </c>
      <c r="X160" s="104">
        <f t="shared" si="181"/>
        <v>0</v>
      </c>
      <c r="Y160" s="103"/>
      <c r="Z160" s="104">
        <f t="shared" si="182"/>
        <v>0</v>
      </c>
      <c r="AA160" s="104">
        <f t="shared" si="183"/>
        <v>0</v>
      </c>
      <c r="AB160" s="113"/>
      <c r="AC160" s="114">
        <f t="shared" si="159"/>
        <v>0</v>
      </c>
      <c r="AD160" s="104">
        <f t="shared" si="160"/>
        <v>0</v>
      </c>
      <c r="AE160" s="106">
        <f t="shared" si="161"/>
        <v>0</v>
      </c>
      <c r="AF160" s="42">
        <f t="shared" si="186"/>
        <v>0</v>
      </c>
      <c r="AG160" s="37">
        <f t="shared" si="187"/>
        <v>0</v>
      </c>
      <c r="AH160" s="63">
        <f t="shared" si="188"/>
        <v>0</v>
      </c>
      <c r="AI160" s="103">
        <v>0</v>
      </c>
      <c r="AJ160" s="106">
        <f t="shared" si="184"/>
        <v>0</v>
      </c>
      <c r="AK160" s="37" t="str">
        <f t="shared" si="189"/>
        <v>-</v>
      </c>
      <c r="AL160" s="47">
        <v>149</v>
      </c>
      <c r="AM160" s="37" t="str">
        <f t="shared" si="190"/>
        <v>-</v>
      </c>
      <c r="AN160" s="114" t="str">
        <f t="shared" si="185"/>
        <v>-</v>
      </c>
      <c r="AO160" s="35" t="str">
        <f t="shared" si="191"/>
        <v>-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I161" s="113"/>
      <c r="J161" s="103">
        <v>0</v>
      </c>
      <c r="K161" s="104">
        <f t="shared" si="72"/>
        <v>0</v>
      </c>
      <c r="L161" s="104">
        <f t="shared" si="173"/>
        <v>0</v>
      </c>
      <c r="M161" s="103">
        <v>0</v>
      </c>
      <c r="N161" s="104">
        <f t="shared" si="174"/>
        <v>0</v>
      </c>
      <c r="O161" s="104">
        <f t="shared" si="175"/>
        <v>0</v>
      </c>
      <c r="P161" s="103">
        <v>0</v>
      </c>
      <c r="Q161" s="104">
        <f t="shared" si="176"/>
        <v>0</v>
      </c>
      <c r="R161" s="104">
        <f t="shared" si="177"/>
        <v>0</v>
      </c>
      <c r="S161" s="103">
        <v>0</v>
      </c>
      <c r="T161" s="104">
        <f t="shared" si="178"/>
        <v>0</v>
      </c>
      <c r="U161" s="104">
        <f t="shared" si="179"/>
        <v>0</v>
      </c>
      <c r="V161" s="103">
        <v>0</v>
      </c>
      <c r="W161" s="104">
        <f t="shared" si="180"/>
        <v>0</v>
      </c>
      <c r="X161" s="104">
        <f t="shared" si="181"/>
        <v>0</v>
      </c>
      <c r="Y161" s="103"/>
      <c r="Z161" s="104">
        <f t="shared" si="182"/>
        <v>0</v>
      </c>
      <c r="AA161" s="104">
        <f t="shared" si="183"/>
        <v>0</v>
      </c>
      <c r="AB161" s="113"/>
      <c r="AC161" s="114">
        <f t="shared" si="159"/>
        <v>0</v>
      </c>
      <c r="AD161" s="104">
        <f t="shared" si="160"/>
        <v>0</v>
      </c>
      <c r="AE161" s="106">
        <f t="shared" si="161"/>
        <v>0</v>
      </c>
      <c r="AF161" s="42">
        <f t="shared" si="186"/>
        <v>0</v>
      </c>
      <c r="AG161" s="37">
        <f t="shared" si="187"/>
        <v>0</v>
      </c>
      <c r="AH161" s="63">
        <f t="shared" si="188"/>
        <v>0</v>
      </c>
      <c r="AI161" s="103">
        <v>0</v>
      </c>
      <c r="AJ161" s="106">
        <f t="shared" si="184"/>
        <v>0</v>
      </c>
      <c r="AK161" s="37" t="str">
        <f t="shared" si="189"/>
        <v>-</v>
      </c>
      <c r="AL161" s="47">
        <v>150</v>
      </c>
      <c r="AM161" s="37" t="str">
        <f t="shared" si="190"/>
        <v>-</v>
      </c>
      <c r="AN161" s="114" t="str">
        <f t="shared" si="185"/>
        <v>-</v>
      </c>
      <c r="AO161" s="35" t="str">
        <f t="shared" si="191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I162" s="113"/>
      <c r="J162" s="103">
        <v>0</v>
      </c>
      <c r="K162" s="104">
        <f t="shared" ref="K162:K179" si="192">J162*$F162</f>
        <v>0</v>
      </c>
      <c r="L162" s="104">
        <f t="shared" ref="L162:L179" si="193">J162*$G162</f>
        <v>0</v>
      </c>
      <c r="M162" s="103">
        <v>0</v>
      </c>
      <c r="N162" s="104">
        <f t="shared" ref="N162:N179" si="194">M162*$F162</f>
        <v>0</v>
      </c>
      <c r="O162" s="104">
        <f t="shared" ref="O162:O179" si="195">M162*$G162</f>
        <v>0</v>
      </c>
      <c r="P162" s="103">
        <v>0</v>
      </c>
      <c r="Q162" s="104">
        <f t="shared" ref="Q162:Q179" si="196">P162*$F162</f>
        <v>0</v>
      </c>
      <c r="R162" s="104">
        <f t="shared" ref="R162:R179" si="197">P162*$G162</f>
        <v>0</v>
      </c>
      <c r="S162" s="103">
        <v>0</v>
      </c>
      <c r="T162" s="104">
        <f t="shared" ref="T162:T179" si="198">S162*$F162</f>
        <v>0</v>
      </c>
      <c r="U162" s="104">
        <f t="shared" ref="U162:U179" si="199">S162*$G162</f>
        <v>0</v>
      </c>
      <c r="V162" s="103">
        <v>0</v>
      </c>
      <c r="W162" s="104">
        <f t="shared" ref="W162:W179" si="200">V162*$F162</f>
        <v>0</v>
      </c>
      <c r="X162" s="104">
        <f t="shared" ref="X162:X179" si="201">V162*$G162</f>
        <v>0</v>
      </c>
      <c r="Y162" s="103"/>
      <c r="Z162" s="104">
        <f t="shared" ref="Z162:Z179" si="202">Y162*$F162</f>
        <v>0</v>
      </c>
      <c r="AA162" s="104">
        <f t="shared" ref="AA162:AA179" si="203">Y162*$G162</f>
        <v>0</v>
      </c>
      <c r="AB162" s="113"/>
      <c r="AC162" s="114">
        <f t="shared" ref="AC162:AC179" si="204">J162+M162+P162+S162+V162+Y162</f>
        <v>0</v>
      </c>
      <c r="AD162" s="104">
        <f t="shared" ref="AD162:AD179" si="205">AC162*F162</f>
        <v>0</v>
      </c>
      <c r="AE162" s="106">
        <f t="shared" ref="AE162:AE179" si="206">AC162*G162</f>
        <v>0</v>
      </c>
      <c r="AF162" s="42">
        <f t="shared" si="186"/>
        <v>0</v>
      </c>
      <c r="AG162" s="37">
        <f t="shared" si="187"/>
        <v>0</v>
      </c>
      <c r="AH162" s="63">
        <f t="shared" si="188"/>
        <v>0</v>
      </c>
      <c r="AI162" s="103">
        <v>0</v>
      </c>
      <c r="AJ162" s="106">
        <f t="shared" ref="AJ162:AJ179" si="207">AI162*G162</f>
        <v>0</v>
      </c>
      <c r="AK162" s="37" t="str">
        <f t="shared" si="189"/>
        <v>-</v>
      </c>
      <c r="AL162" s="47">
        <v>151</v>
      </c>
      <c r="AM162" s="37" t="str">
        <f t="shared" si="190"/>
        <v>-</v>
      </c>
      <c r="AN162" s="114" t="str">
        <f t="shared" ref="AN162:AN179" si="208">IFERROR(AK162/30,"-")</f>
        <v>-</v>
      </c>
      <c r="AO162" s="35" t="str">
        <f t="shared" si="191"/>
        <v>-</v>
      </c>
    </row>
    <row r="163" spans="1:41" ht="15" x14ac:dyDescent="0.25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I163" s="113"/>
      <c r="J163" s="103">
        <v>0</v>
      </c>
      <c r="K163" s="104">
        <f t="shared" si="192"/>
        <v>0</v>
      </c>
      <c r="L163" s="104">
        <f t="shared" si="193"/>
        <v>0</v>
      </c>
      <c r="M163" s="103">
        <v>0</v>
      </c>
      <c r="N163" s="104">
        <f t="shared" si="194"/>
        <v>0</v>
      </c>
      <c r="O163" s="104">
        <f t="shared" si="195"/>
        <v>0</v>
      </c>
      <c r="P163" s="103">
        <v>0</v>
      </c>
      <c r="Q163" s="104">
        <f t="shared" si="196"/>
        <v>0</v>
      </c>
      <c r="R163" s="104">
        <f t="shared" si="197"/>
        <v>0</v>
      </c>
      <c r="S163" s="103">
        <v>0</v>
      </c>
      <c r="T163" s="104">
        <f t="shared" si="198"/>
        <v>0</v>
      </c>
      <c r="U163" s="104">
        <f t="shared" si="199"/>
        <v>0</v>
      </c>
      <c r="V163" s="103">
        <v>0</v>
      </c>
      <c r="W163" s="104">
        <f t="shared" si="200"/>
        <v>0</v>
      </c>
      <c r="X163" s="104">
        <f t="shared" si="201"/>
        <v>0</v>
      </c>
      <c r="Y163" s="103"/>
      <c r="Z163" s="104">
        <f t="shared" si="202"/>
        <v>0</v>
      </c>
      <c r="AA163" s="104">
        <f t="shared" si="203"/>
        <v>0</v>
      </c>
      <c r="AB163" s="113"/>
      <c r="AC163" s="114">
        <f t="shared" si="204"/>
        <v>0</v>
      </c>
      <c r="AD163" s="104">
        <f t="shared" si="205"/>
        <v>0</v>
      </c>
      <c r="AE163" s="106">
        <f t="shared" si="206"/>
        <v>0</v>
      </c>
      <c r="AF163" s="42">
        <f t="shared" si="186"/>
        <v>0</v>
      </c>
      <c r="AG163" s="37">
        <f t="shared" si="187"/>
        <v>0</v>
      </c>
      <c r="AH163" s="63">
        <f t="shared" si="188"/>
        <v>0</v>
      </c>
      <c r="AI163" s="103">
        <v>0</v>
      </c>
      <c r="AJ163" s="106">
        <f t="shared" si="207"/>
        <v>0</v>
      </c>
      <c r="AK163" s="37" t="str">
        <f t="shared" si="189"/>
        <v>-</v>
      </c>
      <c r="AL163" s="47">
        <v>152</v>
      </c>
      <c r="AM163" s="37" t="str">
        <f t="shared" si="190"/>
        <v>-</v>
      </c>
      <c r="AN163" s="114" t="str">
        <f t="shared" si="208"/>
        <v>-</v>
      </c>
      <c r="AO163" s="35" t="str">
        <f t="shared" si="191"/>
        <v>-</v>
      </c>
    </row>
    <row r="164" spans="1:41" ht="15" x14ac:dyDescent="0.25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I164" s="113"/>
      <c r="J164" s="103">
        <v>0</v>
      </c>
      <c r="K164" s="104">
        <f t="shared" si="192"/>
        <v>0</v>
      </c>
      <c r="L164" s="104">
        <f t="shared" si="193"/>
        <v>0</v>
      </c>
      <c r="M164" s="103">
        <v>0</v>
      </c>
      <c r="N164" s="104">
        <f t="shared" si="194"/>
        <v>0</v>
      </c>
      <c r="O164" s="104">
        <f t="shared" si="195"/>
        <v>0</v>
      </c>
      <c r="P164" s="103">
        <v>0</v>
      </c>
      <c r="Q164" s="104">
        <f t="shared" si="196"/>
        <v>0</v>
      </c>
      <c r="R164" s="104">
        <f t="shared" si="197"/>
        <v>0</v>
      </c>
      <c r="S164" s="103">
        <v>0</v>
      </c>
      <c r="T164" s="104">
        <f t="shared" si="198"/>
        <v>0</v>
      </c>
      <c r="U164" s="104">
        <f t="shared" si="199"/>
        <v>0</v>
      </c>
      <c r="V164" s="103">
        <v>0</v>
      </c>
      <c r="W164" s="104">
        <f t="shared" si="200"/>
        <v>0</v>
      </c>
      <c r="X164" s="104">
        <f t="shared" si="201"/>
        <v>0</v>
      </c>
      <c r="Y164" s="103"/>
      <c r="Z164" s="104">
        <f t="shared" si="202"/>
        <v>0</v>
      </c>
      <c r="AA164" s="104">
        <f t="shared" si="203"/>
        <v>0</v>
      </c>
      <c r="AB164" s="113"/>
      <c r="AC164" s="114">
        <f t="shared" si="204"/>
        <v>0</v>
      </c>
      <c r="AD164" s="104">
        <f t="shared" si="205"/>
        <v>0</v>
      </c>
      <c r="AE164" s="106">
        <f t="shared" si="206"/>
        <v>0</v>
      </c>
      <c r="AF164" s="42">
        <f t="shared" si="186"/>
        <v>0</v>
      </c>
      <c r="AG164" s="37">
        <f t="shared" si="187"/>
        <v>0</v>
      </c>
      <c r="AH164" s="63">
        <f t="shared" si="188"/>
        <v>0</v>
      </c>
      <c r="AI164" s="103">
        <v>0</v>
      </c>
      <c r="AJ164" s="106">
        <f t="shared" si="207"/>
        <v>0</v>
      </c>
      <c r="AK164" s="37" t="str">
        <f t="shared" si="189"/>
        <v>-</v>
      </c>
      <c r="AL164" s="47">
        <v>153</v>
      </c>
      <c r="AM164" s="37" t="str">
        <f t="shared" si="190"/>
        <v>-</v>
      </c>
      <c r="AN164" s="114" t="str">
        <f t="shared" si="208"/>
        <v>-</v>
      </c>
      <c r="AO164" s="35" t="str">
        <f t="shared" si="191"/>
        <v>-</v>
      </c>
    </row>
    <row r="165" spans="1:41" ht="15" x14ac:dyDescent="0.25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I165" s="113"/>
      <c r="J165" s="103">
        <v>1</v>
      </c>
      <c r="K165" s="104">
        <f t="shared" si="192"/>
        <v>44.337062937062946</v>
      </c>
      <c r="L165" s="104">
        <f t="shared" si="193"/>
        <v>89.5</v>
      </c>
      <c r="M165" s="103">
        <v>0</v>
      </c>
      <c r="N165" s="104">
        <f t="shared" si="194"/>
        <v>0</v>
      </c>
      <c r="O165" s="104">
        <f t="shared" si="195"/>
        <v>0</v>
      </c>
      <c r="P165" s="103">
        <v>0</v>
      </c>
      <c r="Q165" s="104">
        <f t="shared" si="196"/>
        <v>0</v>
      </c>
      <c r="R165" s="104">
        <f t="shared" si="197"/>
        <v>0</v>
      </c>
      <c r="S165" s="103">
        <v>0</v>
      </c>
      <c r="T165" s="104">
        <f t="shared" si="198"/>
        <v>0</v>
      </c>
      <c r="U165" s="104">
        <f t="shared" si="199"/>
        <v>0</v>
      </c>
      <c r="V165" s="103">
        <v>0</v>
      </c>
      <c r="W165" s="104">
        <f t="shared" si="200"/>
        <v>0</v>
      </c>
      <c r="X165" s="104">
        <f t="shared" si="201"/>
        <v>0</v>
      </c>
      <c r="Y165" s="103"/>
      <c r="Z165" s="104">
        <f t="shared" si="202"/>
        <v>0</v>
      </c>
      <c r="AA165" s="104">
        <f t="shared" si="203"/>
        <v>0</v>
      </c>
      <c r="AB165" s="113"/>
      <c r="AC165" s="114">
        <f t="shared" si="204"/>
        <v>1</v>
      </c>
      <c r="AD165" s="104">
        <f t="shared" si="205"/>
        <v>44.337062937062946</v>
      </c>
      <c r="AE165" s="106">
        <f t="shared" si="206"/>
        <v>89.5</v>
      </c>
      <c r="AF165" s="42">
        <f t="shared" si="186"/>
        <v>8.130081300813009E-3</v>
      </c>
      <c r="AG165" s="37">
        <f t="shared" si="187"/>
        <v>0.24390243902439027</v>
      </c>
      <c r="AH165" s="63">
        <f t="shared" si="188"/>
        <v>21.829268292682926</v>
      </c>
      <c r="AI165" s="103">
        <v>0</v>
      </c>
      <c r="AJ165" s="106">
        <f t="shared" si="207"/>
        <v>0</v>
      </c>
      <c r="AK165" s="37">
        <f t="shared" si="189"/>
        <v>0</v>
      </c>
      <c r="AL165" s="47">
        <v>154</v>
      </c>
      <c r="AM165" s="37">
        <f t="shared" si="190"/>
        <v>0</v>
      </c>
      <c r="AN165" s="114">
        <f t="shared" si="208"/>
        <v>0</v>
      </c>
      <c r="AO165" s="35">
        <f t="shared" si="191"/>
        <v>43589</v>
      </c>
    </row>
    <row r="166" spans="1:41" ht="15" x14ac:dyDescent="0.25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I166" s="113"/>
      <c r="J166" s="103">
        <v>0</v>
      </c>
      <c r="K166" s="104">
        <f t="shared" si="192"/>
        <v>0</v>
      </c>
      <c r="L166" s="104">
        <f t="shared" si="193"/>
        <v>0</v>
      </c>
      <c r="M166" s="103">
        <v>1</v>
      </c>
      <c r="N166" s="104">
        <f t="shared" si="194"/>
        <v>12.99</v>
      </c>
      <c r="O166" s="104">
        <f t="shared" si="195"/>
        <v>34.5</v>
      </c>
      <c r="P166" s="103">
        <v>0</v>
      </c>
      <c r="Q166" s="104">
        <f t="shared" si="196"/>
        <v>0</v>
      </c>
      <c r="R166" s="104">
        <f t="shared" si="197"/>
        <v>0</v>
      </c>
      <c r="S166" s="103">
        <v>2</v>
      </c>
      <c r="T166" s="104">
        <f t="shared" si="198"/>
        <v>25.98</v>
      </c>
      <c r="U166" s="104">
        <f t="shared" si="199"/>
        <v>69</v>
      </c>
      <c r="V166" s="103">
        <v>0</v>
      </c>
      <c r="W166" s="104">
        <f t="shared" si="200"/>
        <v>0</v>
      </c>
      <c r="X166" s="104">
        <f t="shared" si="201"/>
        <v>0</v>
      </c>
      <c r="Y166" s="103"/>
      <c r="Z166" s="104">
        <f t="shared" si="202"/>
        <v>0</v>
      </c>
      <c r="AA166" s="104">
        <f t="shared" si="203"/>
        <v>0</v>
      </c>
      <c r="AB166" s="113"/>
      <c r="AC166" s="114">
        <f t="shared" si="204"/>
        <v>3</v>
      </c>
      <c r="AD166" s="104">
        <f t="shared" si="205"/>
        <v>38.97</v>
      </c>
      <c r="AE166" s="106">
        <f t="shared" si="206"/>
        <v>103.5</v>
      </c>
      <c r="AF166" s="42">
        <f t="shared" si="186"/>
        <v>2.4390243902439025E-2</v>
      </c>
      <c r="AG166" s="37">
        <f t="shared" si="187"/>
        <v>0.73170731707317072</v>
      </c>
      <c r="AH166" s="63">
        <f t="shared" si="188"/>
        <v>25.243902439024389</v>
      </c>
      <c r="AI166" s="103">
        <v>0</v>
      </c>
      <c r="AJ166" s="106">
        <f t="shared" si="207"/>
        <v>0</v>
      </c>
      <c r="AK166" s="37">
        <f t="shared" si="189"/>
        <v>0</v>
      </c>
      <c r="AL166" s="47">
        <v>155</v>
      </c>
      <c r="AM166" s="37">
        <f t="shared" si="190"/>
        <v>0</v>
      </c>
      <c r="AN166" s="114">
        <f t="shared" si="208"/>
        <v>0</v>
      </c>
      <c r="AO166" s="35">
        <f t="shared" si="191"/>
        <v>43589</v>
      </c>
    </row>
    <row r="167" spans="1:41" ht="15" x14ac:dyDescent="0.25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I167" s="113"/>
      <c r="J167" s="103">
        <v>0</v>
      </c>
      <c r="K167" s="104">
        <f t="shared" si="192"/>
        <v>0</v>
      </c>
      <c r="L167" s="104">
        <f t="shared" si="193"/>
        <v>0</v>
      </c>
      <c r="M167" s="103">
        <v>3</v>
      </c>
      <c r="N167" s="104">
        <f t="shared" si="194"/>
        <v>38.43</v>
      </c>
      <c r="O167" s="104">
        <f t="shared" si="195"/>
        <v>88.5</v>
      </c>
      <c r="P167" s="103">
        <v>2</v>
      </c>
      <c r="Q167" s="104">
        <f t="shared" si="196"/>
        <v>25.62</v>
      </c>
      <c r="R167" s="104">
        <f t="shared" si="197"/>
        <v>59</v>
      </c>
      <c r="S167" s="103">
        <v>1</v>
      </c>
      <c r="T167" s="104">
        <f t="shared" si="198"/>
        <v>12.81</v>
      </c>
      <c r="U167" s="104">
        <f t="shared" si="199"/>
        <v>29.5</v>
      </c>
      <c r="V167" s="103">
        <v>0</v>
      </c>
      <c r="W167" s="104">
        <f t="shared" si="200"/>
        <v>0</v>
      </c>
      <c r="X167" s="104">
        <f t="shared" si="201"/>
        <v>0</v>
      </c>
      <c r="Y167" s="103"/>
      <c r="Z167" s="104">
        <f t="shared" si="202"/>
        <v>0</v>
      </c>
      <c r="AA167" s="104">
        <f t="shared" si="203"/>
        <v>0</v>
      </c>
      <c r="AB167" s="113"/>
      <c r="AC167" s="114">
        <f t="shared" si="204"/>
        <v>6</v>
      </c>
      <c r="AD167" s="104">
        <f t="shared" si="205"/>
        <v>76.86</v>
      </c>
      <c r="AE167" s="106">
        <f t="shared" si="206"/>
        <v>177</v>
      </c>
      <c r="AF167" s="42">
        <f t="shared" si="186"/>
        <v>4.878048780487805E-2</v>
      </c>
      <c r="AG167" s="37">
        <f t="shared" si="187"/>
        <v>1.4634146341463414</v>
      </c>
      <c r="AH167" s="63">
        <f t="shared" si="188"/>
        <v>43.170731707317074</v>
      </c>
      <c r="AI167" s="103">
        <v>3</v>
      </c>
      <c r="AJ167" s="106">
        <f t="shared" si="207"/>
        <v>88.5</v>
      </c>
      <c r="AK167" s="37">
        <f t="shared" si="189"/>
        <v>61.5</v>
      </c>
      <c r="AL167" s="47">
        <v>156</v>
      </c>
      <c r="AM167" s="37">
        <f t="shared" si="190"/>
        <v>8.7857142857142865</v>
      </c>
      <c r="AN167" s="114">
        <f t="shared" si="208"/>
        <v>2.0499999999999998</v>
      </c>
      <c r="AO167" s="35">
        <f t="shared" si="191"/>
        <v>43650.5</v>
      </c>
    </row>
    <row r="168" spans="1:41" ht="15" x14ac:dyDescent="0.25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I168" s="113"/>
      <c r="J168" s="103">
        <v>0</v>
      </c>
      <c r="K168" s="104">
        <f t="shared" si="192"/>
        <v>0</v>
      </c>
      <c r="L168" s="104">
        <f t="shared" si="193"/>
        <v>0</v>
      </c>
      <c r="M168" s="103">
        <v>0</v>
      </c>
      <c r="N168" s="104">
        <f t="shared" si="194"/>
        <v>0</v>
      </c>
      <c r="O168" s="104">
        <f t="shared" si="195"/>
        <v>0</v>
      </c>
      <c r="P168" s="103">
        <v>0</v>
      </c>
      <c r="Q168" s="104">
        <f t="shared" si="196"/>
        <v>0</v>
      </c>
      <c r="R168" s="104">
        <f t="shared" si="197"/>
        <v>0</v>
      </c>
      <c r="S168" s="103">
        <v>0</v>
      </c>
      <c r="T168" s="104">
        <f t="shared" si="198"/>
        <v>0</v>
      </c>
      <c r="U168" s="104">
        <f t="shared" si="199"/>
        <v>0</v>
      </c>
      <c r="V168" s="103">
        <v>0</v>
      </c>
      <c r="W168" s="104">
        <f t="shared" si="200"/>
        <v>0</v>
      </c>
      <c r="X168" s="104">
        <f t="shared" si="201"/>
        <v>0</v>
      </c>
      <c r="Y168" s="103"/>
      <c r="Z168" s="104">
        <f t="shared" si="202"/>
        <v>0</v>
      </c>
      <c r="AA168" s="104">
        <f t="shared" si="203"/>
        <v>0</v>
      </c>
      <c r="AB168" s="113"/>
      <c r="AC168" s="114">
        <f t="shared" si="204"/>
        <v>0</v>
      </c>
      <c r="AD168" s="104">
        <f t="shared" si="205"/>
        <v>0</v>
      </c>
      <c r="AE168" s="106">
        <f t="shared" si="206"/>
        <v>0</v>
      </c>
      <c r="AF168" s="42">
        <f t="shared" si="186"/>
        <v>0</v>
      </c>
      <c r="AG168" s="37">
        <f t="shared" si="187"/>
        <v>0</v>
      </c>
      <c r="AH168" s="63">
        <f t="shared" si="188"/>
        <v>0</v>
      </c>
      <c r="AI168" s="103">
        <v>0</v>
      </c>
      <c r="AJ168" s="106">
        <f t="shared" si="207"/>
        <v>0</v>
      </c>
      <c r="AK168" s="37" t="str">
        <f t="shared" si="189"/>
        <v>-</v>
      </c>
      <c r="AL168" s="47">
        <v>157</v>
      </c>
      <c r="AM168" s="37" t="str">
        <f t="shared" si="190"/>
        <v>-</v>
      </c>
      <c r="AN168" s="114" t="str">
        <f t="shared" si="208"/>
        <v>-</v>
      </c>
      <c r="AO168" s="35" t="str">
        <f t="shared" si="191"/>
        <v>-</v>
      </c>
    </row>
    <row r="169" spans="1:41" ht="15" x14ac:dyDescent="0.25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I169" s="113"/>
      <c r="J169" s="103">
        <v>0</v>
      </c>
      <c r="K169" s="104">
        <f t="shared" si="192"/>
        <v>0</v>
      </c>
      <c r="L169" s="104">
        <f t="shared" si="193"/>
        <v>0</v>
      </c>
      <c r="M169" s="103">
        <v>0</v>
      </c>
      <c r="N169" s="104">
        <f t="shared" si="194"/>
        <v>0</v>
      </c>
      <c r="O169" s="104">
        <f t="shared" si="195"/>
        <v>0</v>
      </c>
      <c r="P169" s="103">
        <v>0</v>
      </c>
      <c r="Q169" s="104">
        <f t="shared" si="196"/>
        <v>0</v>
      </c>
      <c r="R169" s="104">
        <f t="shared" si="197"/>
        <v>0</v>
      </c>
      <c r="S169" s="103">
        <v>0</v>
      </c>
      <c r="T169" s="104">
        <f t="shared" si="198"/>
        <v>0</v>
      </c>
      <c r="U169" s="104">
        <f t="shared" si="199"/>
        <v>0</v>
      </c>
      <c r="V169" s="103">
        <v>0</v>
      </c>
      <c r="W169" s="104">
        <f t="shared" si="200"/>
        <v>0</v>
      </c>
      <c r="X169" s="104">
        <f t="shared" si="201"/>
        <v>0</v>
      </c>
      <c r="Y169" s="103"/>
      <c r="Z169" s="104">
        <f t="shared" si="202"/>
        <v>0</v>
      </c>
      <c r="AA169" s="104">
        <f t="shared" si="203"/>
        <v>0</v>
      </c>
      <c r="AB169" s="113"/>
      <c r="AC169" s="114">
        <f t="shared" si="204"/>
        <v>0</v>
      </c>
      <c r="AD169" s="104">
        <f t="shared" si="205"/>
        <v>0</v>
      </c>
      <c r="AE169" s="106">
        <f t="shared" si="206"/>
        <v>0</v>
      </c>
      <c r="AF169" s="42">
        <f t="shared" si="186"/>
        <v>0</v>
      </c>
      <c r="AG169" s="37">
        <f t="shared" si="187"/>
        <v>0</v>
      </c>
      <c r="AH169" s="63">
        <f t="shared" si="188"/>
        <v>0</v>
      </c>
      <c r="AI169" s="103">
        <v>0</v>
      </c>
      <c r="AJ169" s="106">
        <f t="shared" si="207"/>
        <v>0</v>
      </c>
      <c r="AK169" s="37" t="str">
        <f t="shared" si="189"/>
        <v>-</v>
      </c>
      <c r="AL169" s="47">
        <v>158</v>
      </c>
      <c r="AM169" s="37" t="str">
        <f t="shared" si="190"/>
        <v>-</v>
      </c>
      <c r="AN169" s="114" t="str">
        <f t="shared" si="208"/>
        <v>-</v>
      </c>
      <c r="AO169" s="35" t="str">
        <f t="shared" si="191"/>
        <v>-</v>
      </c>
    </row>
    <row r="170" spans="1:41" ht="15" x14ac:dyDescent="0.25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I170" s="113"/>
      <c r="J170" s="103">
        <v>0</v>
      </c>
      <c r="K170" s="104">
        <f t="shared" si="192"/>
        <v>0</v>
      </c>
      <c r="L170" s="104">
        <f t="shared" si="193"/>
        <v>0</v>
      </c>
      <c r="M170" s="103">
        <v>0</v>
      </c>
      <c r="N170" s="104">
        <f t="shared" si="194"/>
        <v>0</v>
      </c>
      <c r="O170" s="104">
        <f t="shared" si="195"/>
        <v>0</v>
      </c>
      <c r="P170" s="103">
        <v>0</v>
      </c>
      <c r="Q170" s="104">
        <f t="shared" si="196"/>
        <v>0</v>
      </c>
      <c r="R170" s="104">
        <f t="shared" si="197"/>
        <v>0</v>
      </c>
      <c r="S170" s="103">
        <v>0</v>
      </c>
      <c r="T170" s="104">
        <f t="shared" si="198"/>
        <v>0</v>
      </c>
      <c r="U170" s="104">
        <f t="shared" si="199"/>
        <v>0</v>
      </c>
      <c r="V170" s="103">
        <v>0</v>
      </c>
      <c r="W170" s="104">
        <f t="shared" si="200"/>
        <v>0</v>
      </c>
      <c r="X170" s="104">
        <f t="shared" si="201"/>
        <v>0</v>
      </c>
      <c r="Y170" s="103"/>
      <c r="Z170" s="104">
        <f t="shared" si="202"/>
        <v>0</v>
      </c>
      <c r="AA170" s="104">
        <f t="shared" si="203"/>
        <v>0</v>
      </c>
      <c r="AB170" s="113"/>
      <c r="AC170" s="114">
        <f t="shared" si="204"/>
        <v>0</v>
      </c>
      <c r="AD170" s="104">
        <f t="shared" si="205"/>
        <v>0</v>
      </c>
      <c r="AE170" s="106">
        <f t="shared" si="206"/>
        <v>0</v>
      </c>
      <c r="AF170" s="42">
        <f t="shared" si="186"/>
        <v>0</v>
      </c>
      <c r="AG170" s="37">
        <f t="shared" si="187"/>
        <v>0</v>
      </c>
      <c r="AH170" s="63">
        <f t="shared" si="188"/>
        <v>0</v>
      </c>
      <c r="AI170" s="103">
        <v>0</v>
      </c>
      <c r="AJ170" s="106">
        <f t="shared" si="207"/>
        <v>0</v>
      </c>
      <c r="AK170" s="37" t="str">
        <f t="shared" si="189"/>
        <v>-</v>
      </c>
      <c r="AL170" s="47">
        <v>159</v>
      </c>
      <c r="AM170" s="37" t="str">
        <f t="shared" si="190"/>
        <v>-</v>
      </c>
      <c r="AN170" s="114" t="str">
        <f t="shared" si="208"/>
        <v>-</v>
      </c>
      <c r="AO170" s="35" t="str">
        <f t="shared" si="191"/>
        <v>-</v>
      </c>
    </row>
    <row r="171" spans="1:41" ht="15" x14ac:dyDescent="0.25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I171" s="113"/>
      <c r="J171" s="103">
        <v>0</v>
      </c>
      <c r="K171" s="104">
        <f t="shared" si="192"/>
        <v>0</v>
      </c>
      <c r="L171" s="104">
        <f t="shared" si="193"/>
        <v>0</v>
      </c>
      <c r="M171" s="103">
        <v>0</v>
      </c>
      <c r="N171" s="104">
        <f t="shared" si="194"/>
        <v>0</v>
      </c>
      <c r="O171" s="104">
        <f t="shared" si="195"/>
        <v>0</v>
      </c>
      <c r="P171" s="103">
        <v>0</v>
      </c>
      <c r="Q171" s="104">
        <f t="shared" si="196"/>
        <v>0</v>
      </c>
      <c r="R171" s="104">
        <f t="shared" si="197"/>
        <v>0</v>
      </c>
      <c r="S171" s="103">
        <v>0</v>
      </c>
      <c r="T171" s="104">
        <f t="shared" si="198"/>
        <v>0</v>
      </c>
      <c r="U171" s="104">
        <f t="shared" si="199"/>
        <v>0</v>
      </c>
      <c r="V171" s="103">
        <v>0</v>
      </c>
      <c r="W171" s="104">
        <f t="shared" si="200"/>
        <v>0</v>
      </c>
      <c r="X171" s="104">
        <f t="shared" si="201"/>
        <v>0</v>
      </c>
      <c r="Y171" s="103"/>
      <c r="Z171" s="104">
        <f t="shared" si="202"/>
        <v>0</v>
      </c>
      <c r="AA171" s="104">
        <f t="shared" si="203"/>
        <v>0</v>
      </c>
      <c r="AB171" s="113"/>
      <c r="AC171" s="114">
        <f t="shared" si="204"/>
        <v>0</v>
      </c>
      <c r="AD171" s="104">
        <f t="shared" si="205"/>
        <v>0</v>
      </c>
      <c r="AE171" s="106">
        <f t="shared" si="206"/>
        <v>0</v>
      </c>
      <c r="AF171" s="42">
        <f t="shared" si="186"/>
        <v>0</v>
      </c>
      <c r="AG171" s="37">
        <f t="shared" si="187"/>
        <v>0</v>
      </c>
      <c r="AH171" s="63">
        <f t="shared" si="188"/>
        <v>0</v>
      </c>
      <c r="AI171" s="103">
        <v>0</v>
      </c>
      <c r="AJ171" s="106">
        <f t="shared" si="207"/>
        <v>0</v>
      </c>
      <c r="AK171" s="37" t="str">
        <f t="shared" si="189"/>
        <v>-</v>
      </c>
      <c r="AL171" s="47">
        <v>160</v>
      </c>
      <c r="AM171" s="37" t="str">
        <f t="shared" si="190"/>
        <v>-</v>
      </c>
      <c r="AN171" s="114" t="str">
        <f t="shared" si="208"/>
        <v>-</v>
      </c>
      <c r="AO171" s="35" t="str">
        <f t="shared" si="191"/>
        <v>-</v>
      </c>
    </row>
    <row r="172" spans="1:41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I172" s="113"/>
      <c r="J172" s="103">
        <v>0</v>
      </c>
      <c r="K172" s="104">
        <f t="shared" si="192"/>
        <v>0</v>
      </c>
      <c r="L172" s="104">
        <f t="shared" si="193"/>
        <v>0</v>
      </c>
      <c r="M172" s="103">
        <v>0</v>
      </c>
      <c r="N172" s="104">
        <f t="shared" si="194"/>
        <v>0</v>
      </c>
      <c r="O172" s="104">
        <f t="shared" si="195"/>
        <v>0</v>
      </c>
      <c r="P172" s="103">
        <v>0</v>
      </c>
      <c r="Q172" s="104">
        <f t="shared" si="196"/>
        <v>0</v>
      </c>
      <c r="R172" s="104">
        <f t="shared" si="197"/>
        <v>0</v>
      </c>
      <c r="S172" s="103">
        <v>0</v>
      </c>
      <c r="T172" s="104">
        <f t="shared" si="198"/>
        <v>0</v>
      </c>
      <c r="U172" s="104">
        <f t="shared" si="199"/>
        <v>0</v>
      </c>
      <c r="V172" s="103">
        <v>0</v>
      </c>
      <c r="W172" s="104">
        <f t="shared" si="200"/>
        <v>0</v>
      </c>
      <c r="X172" s="104">
        <f t="shared" si="201"/>
        <v>0</v>
      </c>
      <c r="Y172" s="103"/>
      <c r="Z172" s="104">
        <f t="shared" si="202"/>
        <v>0</v>
      </c>
      <c r="AA172" s="104">
        <f t="shared" si="203"/>
        <v>0</v>
      </c>
      <c r="AB172" s="113"/>
      <c r="AC172" s="114">
        <f t="shared" si="204"/>
        <v>0</v>
      </c>
      <c r="AD172" s="104">
        <f t="shared" si="205"/>
        <v>0</v>
      </c>
      <c r="AE172" s="106">
        <f t="shared" si="206"/>
        <v>0</v>
      </c>
      <c r="AF172" s="42">
        <f t="shared" si="186"/>
        <v>0</v>
      </c>
      <c r="AG172" s="37">
        <f t="shared" si="187"/>
        <v>0</v>
      </c>
      <c r="AH172" s="63">
        <f t="shared" si="188"/>
        <v>0</v>
      </c>
      <c r="AI172" s="103">
        <v>0</v>
      </c>
      <c r="AJ172" s="106">
        <f t="shared" si="207"/>
        <v>0</v>
      </c>
      <c r="AK172" s="37" t="str">
        <f t="shared" si="189"/>
        <v>-</v>
      </c>
      <c r="AL172" s="47">
        <v>161</v>
      </c>
      <c r="AM172" s="37" t="str">
        <f t="shared" si="190"/>
        <v>-</v>
      </c>
      <c r="AN172" s="114" t="str">
        <f t="shared" si="208"/>
        <v>-</v>
      </c>
      <c r="AO172" s="35" t="str">
        <f t="shared" si="191"/>
        <v>-</v>
      </c>
    </row>
    <row r="173" spans="1:41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I173" s="113"/>
      <c r="J173" s="103">
        <v>0</v>
      </c>
      <c r="K173" s="104">
        <f t="shared" si="192"/>
        <v>0</v>
      </c>
      <c r="L173" s="104">
        <f t="shared" si="193"/>
        <v>0</v>
      </c>
      <c r="M173" s="103">
        <v>0</v>
      </c>
      <c r="N173" s="104">
        <f t="shared" si="194"/>
        <v>0</v>
      </c>
      <c r="O173" s="104">
        <f t="shared" si="195"/>
        <v>0</v>
      </c>
      <c r="P173" s="103">
        <v>0</v>
      </c>
      <c r="Q173" s="104">
        <f t="shared" si="196"/>
        <v>0</v>
      </c>
      <c r="R173" s="104">
        <f t="shared" si="197"/>
        <v>0</v>
      </c>
      <c r="S173" s="103">
        <v>0</v>
      </c>
      <c r="T173" s="104">
        <f t="shared" si="198"/>
        <v>0</v>
      </c>
      <c r="U173" s="104">
        <f t="shared" si="199"/>
        <v>0</v>
      </c>
      <c r="V173" s="103">
        <v>0</v>
      </c>
      <c r="W173" s="104">
        <f t="shared" si="200"/>
        <v>0</v>
      </c>
      <c r="X173" s="104">
        <f t="shared" si="201"/>
        <v>0</v>
      </c>
      <c r="Y173" s="103"/>
      <c r="Z173" s="104">
        <f t="shared" si="202"/>
        <v>0</v>
      </c>
      <c r="AA173" s="104">
        <f t="shared" si="203"/>
        <v>0</v>
      </c>
      <c r="AB173" s="113"/>
      <c r="AC173" s="114">
        <f t="shared" si="204"/>
        <v>0</v>
      </c>
      <c r="AD173" s="104">
        <f t="shared" si="205"/>
        <v>0</v>
      </c>
      <c r="AE173" s="106">
        <f t="shared" si="206"/>
        <v>0</v>
      </c>
      <c r="AF173" s="42">
        <f t="shared" si="186"/>
        <v>0</v>
      </c>
      <c r="AG173" s="37">
        <f t="shared" si="187"/>
        <v>0</v>
      </c>
      <c r="AH173" s="63">
        <f t="shared" si="188"/>
        <v>0</v>
      </c>
      <c r="AI173" s="103">
        <v>0</v>
      </c>
      <c r="AJ173" s="106">
        <f t="shared" si="207"/>
        <v>0</v>
      </c>
      <c r="AK173" s="37" t="str">
        <f t="shared" si="189"/>
        <v>-</v>
      </c>
      <c r="AL173" s="47">
        <v>162</v>
      </c>
      <c r="AM173" s="37" t="str">
        <f t="shared" si="190"/>
        <v>-</v>
      </c>
      <c r="AN173" s="114" t="str">
        <f t="shared" si="208"/>
        <v>-</v>
      </c>
      <c r="AO173" s="35" t="str">
        <f t="shared" si="191"/>
        <v>-</v>
      </c>
    </row>
    <row r="174" spans="1:41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I174" s="113"/>
      <c r="J174" s="103">
        <v>1</v>
      </c>
      <c r="K174" s="104">
        <f t="shared" si="192"/>
        <v>28.950000000000067</v>
      </c>
      <c r="L174" s="104">
        <f t="shared" si="193"/>
        <v>69.5</v>
      </c>
      <c r="M174" s="103">
        <v>1</v>
      </c>
      <c r="N174" s="104">
        <f t="shared" si="194"/>
        <v>28.950000000000067</v>
      </c>
      <c r="O174" s="104">
        <f t="shared" si="195"/>
        <v>69.5</v>
      </c>
      <c r="P174" s="103">
        <v>0</v>
      </c>
      <c r="Q174" s="104">
        <f t="shared" si="196"/>
        <v>0</v>
      </c>
      <c r="R174" s="104">
        <f t="shared" si="197"/>
        <v>0</v>
      </c>
      <c r="S174" s="103">
        <v>0</v>
      </c>
      <c r="T174" s="104">
        <f t="shared" si="198"/>
        <v>0</v>
      </c>
      <c r="U174" s="104">
        <f t="shared" si="199"/>
        <v>0</v>
      </c>
      <c r="V174" s="103">
        <v>0</v>
      </c>
      <c r="W174" s="104">
        <f t="shared" si="200"/>
        <v>0</v>
      </c>
      <c r="X174" s="104">
        <f t="shared" si="201"/>
        <v>0</v>
      </c>
      <c r="Y174" s="103"/>
      <c r="Z174" s="104">
        <f t="shared" si="202"/>
        <v>0</v>
      </c>
      <c r="AA174" s="104">
        <f t="shared" si="203"/>
        <v>0</v>
      </c>
      <c r="AB174" s="113"/>
      <c r="AC174" s="114">
        <f t="shared" si="204"/>
        <v>2</v>
      </c>
      <c r="AD174" s="104">
        <f t="shared" si="205"/>
        <v>57.900000000000134</v>
      </c>
      <c r="AE174" s="106">
        <f t="shared" si="206"/>
        <v>139</v>
      </c>
      <c r="AF174" s="42">
        <f t="shared" si="186"/>
        <v>1.6260162601626018E-2</v>
      </c>
      <c r="AG174" s="37">
        <f t="shared" si="187"/>
        <v>0.48780487804878053</v>
      </c>
      <c r="AH174" s="63">
        <f t="shared" si="188"/>
        <v>33.902439024390247</v>
      </c>
      <c r="AI174" s="103">
        <v>0</v>
      </c>
      <c r="AJ174" s="106">
        <f t="shared" si="207"/>
        <v>0</v>
      </c>
      <c r="AK174" s="37">
        <f t="shared" si="189"/>
        <v>0</v>
      </c>
      <c r="AL174" s="47">
        <v>163</v>
      </c>
      <c r="AM174" s="37">
        <f t="shared" si="190"/>
        <v>0</v>
      </c>
      <c r="AN174" s="114">
        <f t="shared" si="208"/>
        <v>0</v>
      </c>
      <c r="AO174" s="35">
        <f t="shared" si="191"/>
        <v>43589</v>
      </c>
    </row>
    <row r="175" spans="1:41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I175" s="113"/>
      <c r="J175" s="103">
        <v>0</v>
      </c>
      <c r="K175" s="104">
        <f t="shared" si="192"/>
        <v>0</v>
      </c>
      <c r="L175" s="104">
        <f t="shared" si="193"/>
        <v>0</v>
      </c>
      <c r="M175" s="103">
        <v>0</v>
      </c>
      <c r="N175" s="104">
        <f t="shared" si="194"/>
        <v>0</v>
      </c>
      <c r="O175" s="104">
        <f t="shared" si="195"/>
        <v>0</v>
      </c>
      <c r="P175" s="103">
        <v>0</v>
      </c>
      <c r="Q175" s="104">
        <f t="shared" si="196"/>
        <v>0</v>
      </c>
      <c r="R175" s="104">
        <f t="shared" si="197"/>
        <v>0</v>
      </c>
      <c r="S175" s="103">
        <v>0</v>
      </c>
      <c r="T175" s="104">
        <f t="shared" si="198"/>
        <v>0</v>
      </c>
      <c r="U175" s="104">
        <f t="shared" si="199"/>
        <v>0</v>
      </c>
      <c r="V175" s="103">
        <v>0</v>
      </c>
      <c r="W175" s="104">
        <f t="shared" si="200"/>
        <v>0</v>
      </c>
      <c r="X175" s="104">
        <f t="shared" si="201"/>
        <v>0</v>
      </c>
      <c r="Y175" s="103"/>
      <c r="Z175" s="104">
        <f t="shared" si="202"/>
        <v>0</v>
      </c>
      <c r="AA175" s="104">
        <f t="shared" si="203"/>
        <v>0</v>
      </c>
      <c r="AB175" s="113"/>
      <c r="AC175" s="114">
        <f t="shared" si="204"/>
        <v>0</v>
      </c>
      <c r="AD175" s="104">
        <f t="shared" si="205"/>
        <v>0</v>
      </c>
      <c r="AE175" s="106">
        <f t="shared" si="206"/>
        <v>0</v>
      </c>
      <c r="AF175" s="42">
        <f t="shared" si="186"/>
        <v>0</v>
      </c>
      <c r="AG175" s="37">
        <f t="shared" si="187"/>
        <v>0</v>
      </c>
      <c r="AH175" s="63">
        <f t="shared" si="188"/>
        <v>0</v>
      </c>
      <c r="AI175" s="103">
        <v>0</v>
      </c>
      <c r="AJ175" s="106">
        <f t="shared" si="207"/>
        <v>0</v>
      </c>
      <c r="AK175" s="37" t="str">
        <f t="shared" si="189"/>
        <v>-</v>
      </c>
      <c r="AL175" s="47">
        <v>164</v>
      </c>
      <c r="AM175" s="37" t="str">
        <f t="shared" si="190"/>
        <v>-</v>
      </c>
      <c r="AN175" s="114" t="str">
        <f t="shared" si="208"/>
        <v>-</v>
      </c>
      <c r="AO175" s="35" t="str">
        <f t="shared" si="191"/>
        <v>-</v>
      </c>
    </row>
    <row r="176" spans="1:41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I176" s="113"/>
      <c r="J176" s="103">
        <v>0</v>
      </c>
      <c r="K176" s="104">
        <f t="shared" si="192"/>
        <v>0</v>
      </c>
      <c r="L176" s="104">
        <f t="shared" si="193"/>
        <v>0</v>
      </c>
      <c r="M176" s="103">
        <v>0</v>
      </c>
      <c r="N176" s="104">
        <f t="shared" si="194"/>
        <v>0</v>
      </c>
      <c r="O176" s="104">
        <f t="shared" si="195"/>
        <v>0</v>
      </c>
      <c r="P176" s="103">
        <v>0</v>
      </c>
      <c r="Q176" s="104">
        <f t="shared" si="196"/>
        <v>0</v>
      </c>
      <c r="R176" s="104">
        <f t="shared" si="197"/>
        <v>0</v>
      </c>
      <c r="S176" s="103">
        <v>0</v>
      </c>
      <c r="T176" s="104">
        <f t="shared" si="198"/>
        <v>0</v>
      </c>
      <c r="U176" s="104">
        <f t="shared" si="199"/>
        <v>0</v>
      </c>
      <c r="V176" s="103">
        <v>0</v>
      </c>
      <c r="W176" s="104">
        <f t="shared" si="200"/>
        <v>0</v>
      </c>
      <c r="X176" s="104">
        <f t="shared" si="201"/>
        <v>0</v>
      </c>
      <c r="Y176" s="103"/>
      <c r="Z176" s="104">
        <f t="shared" si="202"/>
        <v>0</v>
      </c>
      <c r="AA176" s="104">
        <f t="shared" si="203"/>
        <v>0</v>
      </c>
      <c r="AB176" s="113"/>
      <c r="AC176" s="114">
        <f t="shared" si="204"/>
        <v>0</v>
      </c>
      <c r="AD176" s="104">
        <f t="shared" si="205"/>
        <v>0</v>
      </c>
      <c r="AE176" s="106">
        <f t="shared" si="206"/>
        <v>0</v>
      </c>
      <c r="AF176" s="42">
        <f t="shared" si="186"/>
        <v>0</v>
      </c>
      <c r="AG176" s="37">
        <f t="shared" si="187"/>
        <v>0</v>
      </c>
      <c r="AH176" s="63">
        <f t="shared" si="188"/>
        <v>0</v>
      </c>
      <c r="AI176" s="103">
        <v>0</v>
      </c>
      <c r="AJ176" s="106">
        <f t="shared" si="207"/>
        <v>0</v>
      </c>
      <c r="AK176" s="37" t="str">
        <f t="shared" si="189"/>
        <v>-</v>
      </c>
      <c r="AL176" s="47">
        <v>165</v>
      </c>
      <c r="AM176" s="37" t="str">
        <f t="shared" si="190"/>
        <v>-</v>
      </c>
      <c r="AN176" s="114" t="str">
        <f t="shared" si="208"/>
        <v>-</v>
      </c>
      <c r="AO176" s="35" t="str">
        <f t="shared" si="191"/>
        <v>-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I177" s="113"/>
      <c r="J177" s="103">
        <v>0</v>
      </c>
      <c r="K177" s="104">
        <f t="shared" si="192"/>
        <v>0</v>
      </c>
      <c r="L177" s="104">
        <f t="shared" si="193"/>
        <v>0</v>
      </c>
      <c r="M177" s="103">
        <v>0</v>
      </c>
      <c r="N177" s="104">
        <f t="shared" si="194"/>
        <v>0</v>
      </c>
      <c r="O177" s="104">
        <f t="shared" si="195"/>
        <v>0</v>
      </c>
      <c r="P177" s="103">
        <v>0</v>
      </c>
      <c r="Q177" s="104">
        <f t="shared" si="196"/>
        <v>0</v>
      </c>
      <c r="R177" s="104">
        <f t="shared" si="197"/>
        <v>0</v>
      </c>
      <c r="S177" s="103">
        <v>0</v>
      </c>
      <c r="T177" s="104">
        <f t="shared" si="198"/>
        <v>0</v>
      </c>
      <c r="U177" s="104">
        <f t="shared" si="199"/>
        <v>0</v>
      </c>
      <c r="V177" s="103">
        <v>0</v>
      </c>
      <c r="W177" s="104">
        <f t="shared" si="200"/>
        <v>0</v>
      </c>
      <c r="X177" s="104">
        <f t="shared" si="201"/>
        <v>0</v>
      </c>
      <c r="Y177" s="103"/>
      <c r="Z177" s="104">
        <f t="shared" si="202"/>
        <v>0</v>
      </c>
      <c r="AA177" s="104">
        <f t="shared" si="203"/>
        <v>0</v>
      </c>
      <c r="AB177" s="113"/>
      <c r="AC177" s="114">
        <f t="shared" si="204"/>
        <v>0</v>
      </c>
      <c r="AD177" s="104">
        <f t="shared" si="205"/>
        <v>0</v>
      </c>
      <c r="AE177" s="106">
        <f t="shared" si="206"/>
        <v>0</v>
      </c>
      <c r="AF177" s="42">
        <f t="shared" si="186"/>
        <v>0</v>
      </c>
      <c r="AG177" s="37">
        <f t="shared" si="187"/>
        <v>0</v>
      </c>
      <c r="AH177" s="63">
        <f t="shared" si="188"/>
        <v>0</v>
      </c>
      <c r="AI177" s="103">
        <v>0</v>
      </c>
      <c r="AJ177" s="106">
        <f t="shared" si="207"/>
        <v>0</v>
      </c>
      <c r="AK177" s="37" t="str">
        <f t="shared" si="189"/>
        <v>-</v>
      </c>
      <c r="AL177" s="47">
        <v>166</v>
      </c>
      <c r="AM177" s="37" t="str">
        <f t="shared" si="190"/>
        <v>-</v>
      </c>
      <c r="AN177" s="114" t="str">
        <f t="shared" si="208"/>
        <v>-</v>
      </c>
      <c r="AO177" s="35" t="str">
        <f t="shared" si="191"/>
        <v>-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I178" s="113"/>
      <c r="J178" s="103">
        <v>0</v>
      </c>
      <c r="K178" s="104">
        <f t="shared" si="192"/>
        <v>0</v>
      </c>
      <c r="L178" s="104">
        <f t="shared" si="193"/>
        <v>0</v>
      </c>
      <c r="M178" s="103">
        <v>0</v>
      </c>
      <c r="N178" s="104">
        <f t="shared" si="194"/>
        <v>0</v>
      </c>
      <c r="O178" s="104">
        <f t="shared" si="195"/>
        <v>0</v>
      </c>
      <c r="P178" s="103">
        <v>2</v>
      </c>
      <c r="Q178" s="104">
        <f t="shared" si="196"/>
        <v>19.019999999999964</v>
      </c>
      <c r="R178" s="104">
        <f t="shared" si="197"/>
        <v>69</v>
      </c>
      <c r="S178" s="103">
        <v>0</v>
      </c>
      <c r="T178" s="104">
        <f t="shared" si="198"/>
        <v>0</v>
      </c>
      <c r="U178" s="104">
        <f t="shared" si="199"/>
        <v>0</v>
      </c>
      <c r="V178" s="103">
        <v>0</v>
      </c>
      <c r="W178" s="104">
        <f t="shared" si="200"/>
        <v>0</v>
      </c>
      <c r="X178" s="104">
        <f t="shared" si="201"/>
        <v>0</v>
      </c>
      <c r="Y178" s="103"/>
      <c r="Z178" s="104">
        <f t="shared" si="202"/>
        <v>0</v>
      </c>
      <c r="AA178" s="104">
        <f t="shared" si="203"/>
        <v>0</v>
      </c>
      <c r="AB178" s="113"/>
      <c r="AC178" s="114">
        <f t="shared" si="204"/>
        <v>2</v>
      </c>
      <c r="AD178" s="104">
        <f t="shared" si="205"/>
        <v>19.019999999999964</v>
      </c>
      <c r="AE178" s="106">
        <f t="shared" si="206"/>
        <v>69</v>
      </c>
      <c r="AF178" s="42">
        <f t="shared" si="186"/>
        <v>1.6260162601626018E-2</v>
      </c>
      <c r="AG178" s="37">
        <f t="shared" si="187"/>
        <v>0.48780487804878053</v>
      </c>
      <c r="AH178" s="63">
        <f t="shared" si="188"/>
        <v>16.829268292682929</v>
      </c>
      <c r="AI178" s="103">
        <v>10</v>
      </c>
      <c r="AJ178" s="106">
        <f t="shared" si="207"/>
        <v>345</v>
      </c>
      <c r="AK178" s="37">
        <f t="shared" si="189"/>
        <v>614.99999999999989</v>
      </c>
      <c r="AL178" s="47">
        <v>167</v>
      </c>
      <c r="AM178" s="37">
        <f t="shared" si="190"/>
        <v>87.857142857142847</v>
      </c>
      <c r="AN178" s="114">
        <f t="shared" si="208"/>
        <v>20.499999999999996</v>
      </c>
      <c r="AO178" s="35">
        <f t="shared" si="191"/>
        <v>44204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I179" s="113"/>
      <c r="J179" s="103">
        <v>0</v>
      </c>
      <c r="K179" s="104">
        <f t="shared" si="192"/>
        <v>0</v>
      </c>
      <c r="L179" s="104">
        <f t="shared" si="193"/>
        <v>0</v>
      </c>
      <c r="M179" s="103">
        <v>1</v>
      </c>
      <c r="N179" s="104">
        <f t="shared" si="194"/>
        <v>9.5099999999999891</v>
      </c>
      <c r="O179" s="104">
        <f t="shared" si="195"/>
        <v>34.5</v>
      </c>
      <c r="P179" s="103">
        <v>1</v>
      </c>
      <c r="Q179" s="104">
        <f t="shared" si="196"/>
        <v>9.5099999999999891</v>
      </c>
      <c r="R179" s="104">
        <f t="shared" si="197"/>
        <v>34.5</v>
      </c>
      <c r="S179" s="103">
        <v>1</v>
      </c>
      <c r="T179" s="104">
        <f t="shared" si="198"/>
        <v>9.5099999999999891</v>
      </c>
      <c r="U179" s="104">
        <f t="shared" si="199"/>
        <v>34.5</v>
      </c>
      <c r="V179" s="103">
        <v>1</v>
      </c>
      <c r="W179" s="104">
        <f t="shared" si="200"/>
        <v>9.5099999999999891</v>
      </c>
      <c r="X179" s="104">
        <f t="shared" si="201"/>
        <v>34.5</v>
      </c>
      <c r="Y179" s="103"/>
      <c r="Z179" s="104">
        <f t="shared" si="202"/>
        <v>0</v>
      </c>
      <c r="AA179" s="104">
        <f t="shared" si="203"/>
        <v>0</v>
      </c>
      <c r="AB179" s="113"/>
      <c r="AC179" s="114">
        <f t="shared" si="204"/>
        <v>4</v>
      </c>
      <c r="AD179" s="104">
        <f t="shared" si="205"/>
        <v>38.039999999999957</v>
      </c>
      <c r="AE179" s="106">
        <f t="shared" si="206"/>
        <v>138</v>
      </c>
      <c r="AF179" s="42">
        <f t="shared" si="186"/>
        <v>3.2520325203252036E-2</v>
      </c>
      <c r="AG179" s="37">
        <f t="shared" si="187"/>
        <v>0.97560975609756106</v>
      </c>
      <c r="AH179" s="63">
        <f t="shared" si="188"/>
        <v>33.658536585365859</v>
      </c>
      <c r="AI179" s="103">
        <v>4</v>
      </c>
      <c r="AJ179" s="106">
        <f t="shared" si="207"/>
        <v>138</v>
      </c>
      <c r="AK179" s="37">
        <f t="shared" si="189"/>
        <v>122.99999999999999</v>
      </c>
      <c r="AL179" s="47">
        <v>168</v>
      </c>
      <c r="AM179" s="37">
        <f t="shared" si="190"/>
        <v>17.571428571428569</v>
      </c>
      <c r="AN179" s="114">
        <f t="shared" si="208"/>
        <v>4.0999999999999996</v>
      </c>
      <c r="AO179" s="35">
        <f t="shared" si="191"/>
        <v>43712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I180" s="113"/>
      <c r="J180" s="103">
        <v>0</v>
      </c>
      <c r="K180" s="104">
        <f t="shared" si="72"/>
        <v>0</v>
      </c>
      <c r="L180" s="104">
        <f t="shared" si="173"/>
        <v>0</v>
      </c>
      <c r="M180" s="103">
        <v>1</v>
      </c>
      <c r="N180" s="104">
        <f t="shared" si="174"/>
        <v>13.189999999999635</v>
      </c>
      <c r="O180" s="104">
        <f t="shared" si="175"/>
        <v>29.5</v>
      </c>
      <c r="P180" s="103">
        <v>6</v>
      </c>
      <c r="Q180" s="104">
        <f t="shared" si="176"/>
        <v>79.139999999997812</v>
      </c>
      <c r="R180" s="104">
        <f t="shared" si="177"/>
        <v>177</v>
      </c>
      <c r="S180" s="103">
        <v>2</v>
      </c>
      <c r="T180" s="104">
        <f t="shared" si="178"/>
        <v>26.379999999999271</v>
      </c>
      <c r="U180" s="104">
        <f t="shared" si="179"/>
        <v>59</v>
      </c>
      <c r="V180" s="103">
        <v>2</v>
      </c>
      <c r="W180" s="104">
        <f t="shared" si="180"/>
        <v>26.379999999999271</v>
      </c>
      <c r="X180" s="104">
        <f t="shared" si="181"/>
        <v>59</v>
      </c>
      <c r="Y180" s="103"/>
      <c r="Z180" s="104">
        <f t="shared" si="182"/>
        <v>0</v>
      </c>
      <c r="AA180" s="104">
        <f t="shared" si="183"/>
        <v>0</v>
      </c>
      <c r="AB180" s="113"/>
      <c r="AC180" s="114">
        <f t="shared" si="159"/>
        <v>11</v>
      </c>
      <c r="AD180" s="104">
        <f t="shared" si="160"/>
        <v>145.089999999996</v>
      </c>
      <c r="AE180" s="106">
        <f t="shared" si="161"/>
        <v>324.5</v>
      </c>
      <c r="AF180" s="42">
        <f t="shared" si="186"/>
        <v>8.943089430894309E-2</v>
      </c>
      <c r="AG180" s="37">
        <f t="shared" si="187"/>
        <v>2.6829268292682928</v>
      </c>
      <c r="AH180" s="63">
        <f t="shared" si="188"/>
        <v>79.146341463414629</v>
      </c>
      <c r="AI180" s="103">
        <v>4</v>
      </c>
      <c r="AJ180" s="106">
        <f t="shared" si="184"/>
        <v>118</v>
      </c>
      <c r="AK180" s="37">
        <f t="shared" si="189"/>
        <v>44.727272727272727</v>
      </c>
      <c r="AL180" s="47">
        <v>169</v>
      </c>
      <c r="AM180" s="37">
        <f t="shared" si="190"/>
        <v>6.3896103896103895</v>
      </c>
      <c r="AN180" s="114">
        <f t="shared" si="185"/>
        <v>1.490909090909091</v>
      </c>
      <c r="AO180" s="35">
        <f t="shared" si="191"/>
        <v>43633.727272727272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I181" s="113"/>
      <c r="J181" s="103">
        <v>0</v>
      </c>
      <c r="K181" s="104">
        <f t="shared" ref="K181:K204" si="209">J181*$F181</f>
        <v>0</v>
      </c>
      <c r="L181" s="104">
        <f t="shared" si="173"/>
        <v>0</v>
      </c>
      <c r="M181" s="103">
        <v>9</v>
      </c>
      <c r="N181" s="104">
        <f t="shared" si="174"/>
        <v>125.55</v>
      </c>
      <c r="O181" s="104">
        <f t="shared" si="175"/>
        <v>265.5</v>
      </c>
      <c r="P181" s="103">
        <v>9</v>
      </c>
      <c r="Q181" s="104">
        <f t="shared" si="176"/>
        <v>125.55</v>
      </c>
      <c r="R181" s="104">
        <f t="shared" si="177"/>
        <v>265.5</v>
      </c>
      <c r="S181" s="103">
        <v>0</v>
      </c>
      <c r="T181" s="104">
        <f t="shared" si="178"/>
        <v>0</v>
      </c>
      <c r="U181" s="104">
        <f t="shared" si="179"/>
        <v>0</v>
      </c>
      <c r="V181" s="103">
        <v>0</v>
      </c>
      <c r="W181" s="104">
        <f t="shared" si="180"/>
        <v>0</v>
      </c>
      <c r="X181" s="104">
        <f t="shared" si="181"/>
        <v>0</v>
      </c>
      <c r="Y181" s="103"/>
      <c r="Z181" s="104">
        <f t="shared" si="182"/>
        <v>0</v>
      </c>
      <c r="AA181" s="104">
        <f t="shared" si="183"/>
        <v>0</v>
      </c>
      <c r="AB181" s="113"/>
      <c r="AC181" s="114">
        <f t="shared" si="159"/>
        <v>18</v>
      </c>
      <c r="AD181" s="104">
        <f t="shared" si="160"/>
        <v>251.1</v>
      </c>
      <c r="AE181" s="106">
        <f t="shared" si="161"/>
        <v>531</v>
      </c>
      <c r="AF181" s="42">
        <f t="shared" si="186"/>
        <v>0.14634146341463414</v>
      </c>
      <c r="AG181" s="37">
        <f t="shared" si="187"/>
        <v>4.3902439024390238</v>
      </c>
      <c r="AH181" s="63">
        <f t="shared" si="188"/>
        <v>129.51219512195124</v>
      </c>
      <c r="AI181" s="103">
        <v>2</v>
      </c>
      <c r="AJ181" s="106">
        <f t="shared" si="184"/>
        <v>59</v>
      </c>
      <c r="AK181" s="37">
        <f t="shared" si="189"/>
        <v>13.666666666666668</v>
      </c>
      <c r="AL181" s="47">
        <v>170</v>
      </c>
      <c r="AM181" s="37">
        <f t="shared" si="190"/>
        <v>1.9523809523809526</v>
      </c>
      <c r="AN181" s="114">
        <f t="shared" si="185"/>
        <v>0.4555555555555556</v>
      </c>
      <c r="AO181" s="35">
        <f t="shared" si="191"/>
        <v>43602.666666666664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I182" s="113"/>
      <c r="J182" s="103"/>
      <c r="K182" s="104">
        <f t="shared" si="209"/>
        <v>0</v>
      </c>
      <c r="L182" s="104">
        <f t="shared" si="173"/>
        <v>0</v>
      </c>
      <c r="M182" s="103"/>
      <c r="N182" s="104">
        <f t="shared" si="174"/>
        <v>0</v>
      </c>
      <c r="O182" s="104">
        <f t="shared" si="175"/>
        <v>0</v>
      </c>
      <c r="P182" s="103">
        <v>0</v>
      </c>
      <c r="Q182" s="104">
        <f t="shared" si="176"/>
        <v>0</v>
      </c>
      <c r="R182" s="104">
        <f t="shared" si="177"/>
        <v>0</v>
      </c>
      <c r="S182" s="103">
        <v>0</v>
      </c>
      <c r="T182" s="104">
        <f t="shared" si="178"/>
        <v>0</v>
      </c>
      <c r="U182" s="104">
        <f t="shared" si="179"/>
        <v>0</v>
      </c>
      <c r="V182" s="103">
        <v>0</v>
      </c>
      <c r="W182" s="104">
        <f t="shared" si="180"/>
        <v>0</v>
      </c>
      <c r="X182" s="104">
        <f t="shared" si="181"/>
        <v>0</v>
      </c>
      <c r="Y182" s="103"/>
      <c r="Z182" s="104">
        <f t="shared" si="182"/>
        <v>0</v>
      </c>
      <c r="AA182" s="104">
        <f t="shared" si="183"/>
        <v>0</v>
      </c>
      <c r="AB182" s="113"/>
      <c r="AC182" s="114">
        <f t="shared" si="159"/>
        <v>0</v>
      </c>
      <c r="AD182" s="104">
        <f t="shared" si="160"/>
        <v>0</v>
      </c>
      <c r="AE182" s="106">
        <f t="shared" si="161"/>
        <v>0</v>
      </c>
      <c r="AF182" s="42">
        <f t="shared" si="186"/>
        <v>0</v>
      </c>
      <c r="AG182" s="37">
        <f t="shared" si="187"/>
        <v>0</v>
      </c>
      <c r="AH182" s="63">
        <f t="shared" si="188"/>
        <v>0</v>
      </c>
      <c r="AI182" s="103">
        <v>15</v>
      </c>
      <c r="AJ182" s="106">
        <f t="shared" si="184"/>
        <v>667.5</v>
      </c>
      <c r="AK182" s="37" t="str">
        <f t="shared" si="189"/>
        <v>-</v>
      </c>
      <c r="AL182" s="47">
        <v>171</v>
      </c>
      <c r="AM182" s="37" t="str">
        <f t="shared" si="190"/>
        <v>-</v>
      </c>
      <c r="AN182" s="114" t="str">
        <f t="shared" si="185"/>
        <v>-</v>
      </c>
      <c r="AO182" s="35" t="str">
        <f t="shared" si="191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I183" s="113"/>
      <c r="J183" s="103"/>
      <c r="K183" s="104">
        <f t="shared" si="209"/>
        <v>0</v>
      </c>
      <c r="L183" s="104">
        <f t="shared" si="173"/>
        <v>0</v>
      </c>
      <c r="M183" s="103"/>
      <c r="N183" s="104">
        <f t="shared" si="174"/>
        <v>0</v>
      </c>
      <c r="O183" s="104">
        <f t="shared" si="175"/>
        <v>0</v>
      </c>
      <c r="P183" s="103">
        <v>0</v>
      </c>
      <c r="Q183" s="104">
        <f t="shared" si="176"/>
        <v>0</v>
      </c>
      <c r="R183" s="104">
        <f t="shared" si="177"/>
        <v>0</v>
      </c>
      <c r="S183" s="103">
        <v>0</v>
      </c>
      <c r="T183" s="104">
        <f t="shared" si="178"/>
        <v>0</v>
      </c>
      <c r="U183" s="104">
        <f t="shared" si="179"/>
        <v>0</v>
      </c>
      <c r="V183" s="103">
        <v>0</v>
      </c>
      <c r="W183" s="104">
        <f t="shared" si="180"/>
        <v>0</v>
      </c>
      <c r="X183" s="104">
        <f t="shared" si="181"/>
        <v>0</v>
      </c>
      <c r="Y183" s="103"/>
      <c r="Z183" s="104">
        <f t="shared" si="182"/>
        <v>0</v>
      </c>
      <c r="AA183" s="104">
        <f t="shared" si="183"/>
        <v>0</v>
      </c>
      <c r="AB183" s="113"/>
      <c r="AC183" s="114">
        <f t="shared" si="159"/>
        <v>0</v>
      </c>
      <c r="AD183" s="104">
        <f t="shared" si="160"/>
        <v>0</v>
      </c>
      <c r="AE183" s="106">
        <f t="shared" si="161"/>
        <v>0</v>
      </c>
      <c r="AF183" s="42">
        <f t="shared" si="186"/>
        <v>0</v>
      </c>
      <c r="AG183" s="37">
        <f t="shared" si="187"/>
        <v>0</v>
      </c>
      <c r="AH183" s="63">
        <f t="shared" si="188"/>
        <v>0</v>
      </c>
      <c r="AI183" s="103">
        <v>0</v>
      </c>
      <c r="AJ183" s="106">
        <f t="shared" si="184"/>
        <v>0</v>
      </c>
      <c r="AK183" s="37" t="str">
        <f t="shared" si="189"/>
        <v>-</v>
      </c>
      <c r="AL183" s="47">
        <v>172</v>
      </c>
      <c r="AM183" s="37" t="str">
        <f t="shared" si="190"/>
        <v>-</v>
      </c>
      <c r="AN183" s="114" t="str">
        <f t="shared" si="185"/>
        <v>-</v>
      </c>
      <c r="AO183" s="35" t="str">
        <f t="shared" si="191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I184" s="113"/>
      <c r="J184" s="103"/>
      <c r="K184" s="104">
        <f t="shared" si="209"/>
        <v>0</v>
      </c>
      <c r="L184" s="104">
        <f t="shared" ref="L184:L204" si="210">J184*$G184</f>
        <v>0</v>
      </c>
      <c r="M184" s="103"/>
      <c r="N184" s="104">
        <f t="shared" ref="N184:N204" si="211">M184*$F184</f>
        <v>0</v>
      </c>
      <c r="O184" s="104">
        <f t="shared" ref="O184:O204" si="212">M184*$G184</f>
        <v>0</v>
      </c>
      <c r="P184" s="103">
        <v>0</v>
      </c>
      <c r="Q184" s="104">
        <f t="shared" ref="Q184:Q204" si="213">P184*$F184</f>
        <v>0</v>
      </c>
      <c r="R184" s="104">
        <f t="shared" ref="R184:R204" si="214">P184*$G184</f>
        <v>0</v>
      </c>
      <c r="S184" s="103">
        <v>0</v>
      </c>
      <c r="T184" s="104">
        <f t="shared" ref="T184:T204" si="215">S184*$F184</f>
        <v>0</v>
      </c>
      <c r="U184" s="104">
        <f t="shared" ref="U184:U204" si="216">S184*$G184</f>
        <v>0</v>
      </c>
      <c r="V184" s="103">
        <v>0</v>
      </c>
      <c r="W184" s="104">
        <f t="shared" ref="W184:W204" si="217">V184*$F184</f>
        <v>0</v>
      </c>
      <c r="X184" s="104">
        <f t="shared" ref="X184:X204" si="218">V184*$G184</f>
        <v>0</v>
      </c>
      <c r="Y184" s="103"/>
      <c r="Z184" s="104">
        <f t="shared" ref="Z184:Z204" si="219">Y184*$F184</f>
        <v>0</v>
      </c>
      <c r="AA184" s="104">
        <f t="shared" ref="AA184:AA204" si="220">Y184*$G184</f>
        <v>0</v>
      </c>
      <c r="AB184" s="113"/>
      <c r="AC184" s="114">
        <f t="shared" si="159"/>
        <v>0</v>
      </c>
      <c r="AD184" s="104">
        <f t="shared" si="160"/>
        <v>0</v>
      </c>
      <c r="AE184" s="106">
        <f t="shared" si="161"/>
        <v>0</v>
      </c>
      <c r="AF184" s="42">
        <f t="shared" si="186"/>
        <v>0</v>
      </c>
      <c r="AG184" s="37">
        <f t="shared" si="187"/>
        <v>0</v>
      </c>
      <c r="AH184" s="63">
        <f t="shared" si="188"/>
        <v>0</v>
      </c>
      <c r="AI184" s="103">
        <v>0</v>
      </c>
      <c r="AJ184" s="106">
        <f t="shared" ref="AJ184:AJ204" si="221">AI184*G184</f>
        <v>0</v>
      </c>
      <c r="AK184" s="37" t="str">
        <f t="shared" si="189"/>
        <v>-</v>
      </c>
      <c r="AL184" s="47">
        <v>173</v>
      </c>
      <c r="AM184" s="37" t="str">
        <f t="shared" si="190"/>
        <v>-</v>
      </c>
      <c r="AN184" s="114" t="str">
        <f t="shared" ref="AN184:AN204" si="222">IFERROR(AK184/30,"-")</f>
        <v>-</v>
      </c>
      <c r="AO184" s="35" t="str">
        <f t="shared" si="191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I185" s="113"/>
      <c r="J185" s="103"/>
      <c r="K185" s="104">
        <f t="shared" si="209"/>
        <v>0</v>
      </c>
      <c r="L185" s="104">
        <f t="shared" si="210"/>
        <v>0</v>
      </c>
      <c r="M185" s="103"/>
      <c r="N185" s="104">
        <f t="shared" si="211"/>
        <v>0</v>
      </c>
      <c r="O185" s="104">
        <f t="shared" si="212"/>
        <v>0</v>
      </c>
      <c r="P185" s="103">
        <v>0</v>
      </c>
      <c r="Q185" s="104">
        <f t="shared" si="213"/>
        <v>0</v>
      </c>
      <c r="R185" s="104">
        <f t="shared" si="214"/>
        <v>0</v>
      </c>
      <c r="S185" s="103">
        <v>0</v>
      </c>
      <c r="T185" s="104">
        <f t="shared" si="215"/>
        <v>0</v>
      </c>
      <c r="U185" s="104">
        <f t="shared" si="216"/>
        <v>0</v>
      </c>
      <c r="V185" s="103">
        <v>0</v>
      </c>
      <c r="W185" s="104">
        <f t="shared" si="217"/>
        <v>0</v>
      </c>
      <c r="X185" s="104">
        <f t="shared" si="218"/>
        <v>0</v>
      </c>
      <c r="Y185" s="103"/>
      <c r="Z185" s="104">
        <f t="shared" si="219"/>
        <v>0</v>
      </c>
      <c r="AA185" s="104">
        <f t="shared" si="220"/>
        <v>0</v>
      </c>
      <c r="AB185" s="113"/>
      <c r="AC185" s="114">
        <f t="shared" si="159"/>
        <v>0</v>
      </c>
      <c r="AD185" s="104">
        <f t="shared" si="160"/>
        <v>0</v>
      </c>
      <c r="AE185" s="106">
        <f t="shared" si="161"/>
        <v>0</v>
      </c>
      <c r="AF185" s="42">
        <f t="shared" si="186"/>
        <v>0</v>
      </c>
      <c r="AG185" s="37">
        <f t="shared" si="187"/>
        <v>0</v>
      </c>
      <c r="AH185" s="63">
        <f t="shared" si="188"/>
        <v>0</v>
      </c>
      <c r="AI185" s="103">
        <v>5</v>
      </c>
      <c r="AJ185" s="106">
        <f t="shared" si="221"/>
        <v>147.5</v>
      </c>
      <c r="AK185" s="37" t="str">
        <f t="shared" si="189"/>
        <v>-</v>
      </c>
      <c r="AL185" s="47">
        <v>174</v>
      </c>
      <c r="AM185" s="37" t="str">
        <f t="shared" si="190"/>
        <v>-</v>
      </c>
      <c r="AN185" s="114" t="str">
        <f t="shared" si="222"/>
        <v>-</v>
      </c>
      <c r="AO185" s="35" t="str">
        <f t="shared" si="191"/>
        <v>-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I186" s="113"/>
      <c r="J186" s="103"/>
      <c r="K186" s="104">
        <f t="shared" si="209"/>
        <v>0</v>
      </c>
      <c r="L186" s="104">
        <f t="shared" si="210"/>
        <v>0</v>
      </c>
      <c r="M186" s="103"/>
      <c r="N186" s="104">
        <f t="shared" si="211"/>
        <v>0</v>
      </c>
      <c r="O186" s="104">
        <f t="shared" si="212"/>
        <v>0</v>
      </c>
      <c r="P186" s="103">
        <v>0</v>
      </c>
      <c r="Q186" s="104">
        <f t="shared" si="213"/>
        <v>0</v>
      </c>
      <c r="R186" s="104">
        <f t="shared" si="214"/>
        <v>0</v>
      </c>
      <c r="S186" s="103">
        <v>0</v>
      </c>
      <c r="T186" s="104">
        <f t="shared" si="215"/>
        <v>0</v>
      </c>
      <c r="U186" s="104">
        <f t="shared" si="216"/>
        <v>0</v>
      </c>
      <c r="V186" s="103">
        <v>0</v>
      </c>
      <c r="W186" s="104">
        <f t="shared" si="217"/>
        <v>0</v>
      </c>
      <c r="X186" s="104">
        <f t="shared" si="218"/>
        <v>0</v>
      </c>
      <c r="Y186" s="103"/>
      <c r="Z186" s="104">
        <f t="shared" si="219"/>
        <v>0</v>
      </c>
      <c r="AA186" s="104">
        <f t="shared" si="220"/>
        <v>0</v>
      </c>
      <c r="AB186" s="113"/>
      <c r="AC186" s="114">
        <f t="shared" si="159"/>
        <v>0</v>
      </c>
      <c r="AD186" s="104">
        <f t="shared" si="160"/>
        <v>0</v>
      </c>
      <c r="AE186" s="106">
        <f t="shared" si="161"/>
        <v>0</v>
      </c>
      <c r="AF186" s="42">
        <f t="shared" si="186"/>
        <v>0</v>
      </c>
      <c r="AG186" s="37">
        <f t="shared" si="187"/>
        <v>0</v>
      </c>
      <c r="AH186" s="63">
        <f t="shared" si="188"/>
        <v>0</v>
      </c>
      <c r="AI186" s="103">
        <v>0</v>
      </c>
      <c r="AJ186" s="106">
        <f t="shared" si="221"/>
        <v>0</v>
      </c>
      <c r="AK186" s="37" t="str">
        <f t="shared" si="189"/>
        <v>-</v>
      </c>
      <c r="AL186" s="47">
        <v>175</v>
      </c>
      <c r="AM186" s="37" t="str">
        <f t="shared" si="190"/>
        <v>-</v>
      </c>
      <c r="AN186" s="114" t="str">
        <f t="shared" si="222"/>
        <v>-</v>
      </c>
      <c r="AO186" s="35" t="str">
        <f t="shared" si="191"/>
        <v>-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I187" s="113"/>
      <c r="J187" s="103"/>
      <c r="K187" s="104">
        <f t="shared" si="209"/>
        <v>0</v>
      </c>
      <c r="L187" s="104">
        <f t="shared" si="210"/>
        <v>0</v>
      </c>
      <c r="M187" s="103"/>
      <c r="N187" s="104">
        <f t="shared" si="211"/>
        <v>0</v>
      </c>
      <c r="O187" s="104">
        <f t="shared" si="212"/>
        <v>0</v>
      </c>
      <c r="P187" s="103">
        <v>0</v>
      </c>
      <c r="Q187" s="104">
        <f t="shared" si="213"/>
        <v>0</v>
      </c>
      <c r="R187" s="104">
        <f t="shared" si="214"/>
        <v>0</v>
      </c>
      <c r="S187" s="103">
        <v>0</v>
      </c>
      <c r="T187" s="104">
        <f t="shared" si="215"/>
        <v>0</v>
      </c>
      <c r="U187" s="104">
        <f t="shared" si="216"/>
        <v>0</v>
      </c>
      <c r="V187" s="103">
        <v>0</v>
      </c>
      <c r="W187" s="104">
        <f t="shared" si="217"/>
        <v>0</v>
      </c>
      <c r="X187" s="104">
        <f t="shared" si="218"/>
        <v>0</v>
      </c>
      <c r="Y187" s="103"/>
      <c r="Z187" s="104">
        <f t="shared" si="219"/>
        <v>0</v>
      </c>
      <c r="AA187" s="104">
        <f t="shared" si="220"/>
        <v>0</v>
      </c>
      <c r="AB187" s="113"/>
      <c r="AC187" s="114">
        <f t="shared" si="159"/>
        <v>0</v>
      </c>
      <c r="AD187" s="104">
        <f t="shared" si="160"/>
        <v>0</v>
      </c>
      <c r="AE187" s="106">
        <f t="shared" si="161"/>
        <v>0</v>
      </c>
      <c r="AF187" s="42">
        <f t="shared" si="186"/>
        <v>0</v>
      </c>
      <c r="AG187" s="37">
        <f t="shared" si="187"/>
        <v>0</v>
      </c>
      <c r="AH187" s="63">
        <f t="shared" si="188"/>
        <v>0</v>
      </c>
      <c r="AI187" s="103">
        <v>5</v>
      </c>
      <c r="AJ187" s="106">
        <f t="shared" si="221"/>
        <v>147.5</v>
      </c>
      <c r="AK187" s="37" t="str">
        <f t="shared" si="189"/>
        <v>-</v>
      </c>
      <c r="AL187" s="47">
        <v>176</v>
      </c>
      <c r="AM187" s="37" t="str">
        <f t="shared" si="190"/>
        <v>-</v>
      </c>
      <c r="AN187" s="114" t="str">
        <f t="shared" si="222"/>
        <v>-</v>
      </c>
      <c r="AO187" s="35" t="str">
        <f t="shared" si="191"/>
        <v>-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I188" s="113"/>
      <c r="J188" s="103"/>
      <c r="K188" s="104">
        <f t="shared" si="209"/>
        <v>0</v>
      </c>
      <c r="L188" s="104">
        <f t="shared" si="210"/>
        <v>0</v>
      </c>
      <c r="M188" s="103"/>
      <c r="N188" s="104">
        <f t="shared" si="211"/>
        <v>0</v>
      </c>
      <c r="O188" s="104">
        <f t="shared" si="212"/>
        <v>0</v>
      </c>
      <c r="P188" s="103">
        <v>0</v>
      </c>
      <c r="Q188" s="104">
        <f t="shared" si="213"/>
        <v>0</v>
      </c>
      <c r="R188" s="104">
        <f t="shared" si="214"/>
        <v>0</v>
      </c>
      <c r="S188" s="103">
        <v>0</v>
      </c>
      <c r="T188" s="104">
        <f t="shared" si="215"/>
        <v>0</v>
      </c>
      <c r="U188" s="104">
        <f t="shared" si="216"/>
        <v>0</v>
      </c>
      <c r="V188" s="103">
        <v>0</v>
      </c>
      <c r="W188" s="104">
        <f t="shared" si="217"/>
        <v>0</v>
      </c>
      <c r="X188" s="104">
        <f t="shared" si="218"/>
        <v>0</v>
      </c>
      <c r="Y188" s="103"/>
      <c r="Z188" s="104">
        <f t="shared" si="219"/>
        <v>0</v>
      </c>
      <c r="AA188" s="104">
        <f t="shared" si="220"/>
        <v>0</v>
      </c>
      <c r="AB188" s="113"/>
      <c r="AC188" s="114">
        <f t="shared" si="159"/>
        <v>0</v>
      </c>
      <c r="AD188" s="104">
        <f t="shared" si="160"/>
        <v>0</v>
      </c>
      <c r="AE188" s="106">
        <f t="shared" si="161"/>
        <v>0</v>
      </c>
      <c r="AF188" s="42">
        <f t="shared" si="186"/>
        <v>0</v>
      </c>
      <c r="AG188" s="37">
        <f t="shared" si="187"/>
        <v>0</v>
      </c>
      <c r="AH188" s="63">
        <f t="shared" si="188"/>
        <v>0</v>
      </c>
      <c r="AI188" s="103">
        <v>0</v>
      </c>
      <c r="AJ188" s="106">
        <f t="shared" si="221"/>
        <v>0</v>
      </c>
      <c r="AK188" s="37" t="str">
        <f t="shared" si="189"/>
        <v>-</v>
      </c>
      <c r="AL188" s="47">
        <v>177</v>
      </c>
      <c r="AM188" s="37" t="str">
        <f t="shared" si="190"/>
        <v>-</v>
      </c>
      <c r="AN188" s="114" t="str">
        <f t="shared" si="222"/>
        <v>-</v>
      </c>
      <c r="AO188" s="35" t="str">
        <f t="shared" si="191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I189" s="113"/>
      <c r="J189" s="103"/>
      <c r="K189" s="104">
        <f t="shared" si="209"/>
        <v>0</v>
      </c>
      <c r="L189" s="104">
        <f t="shared" si="210"/>
        <v>0</v>
      </c>
      <c r="M189" s="103"/>
      <c r="N189" s="104">
        <f t="shared" si="211"/>
        <v>0</v>
      </c>
      <c r="O189" s="104">
        <f t="shared" si="212"/>
        <v>0</v>
      </c>
      <c r="P189" s="103">
        <v>0</v>
      </c>
      <c r="Q189" s="104">
        <f t="shared" si="213"/>
        <v>0</v>
      </c>
      <c r="R189" s="104">
        <f t="shared" si="214"/>
        <v>0</v>
      </c>
      <c r="S189" s="103">
        <v>0</v>
      </c>
      <c r="T189" s="104">
        <f t="shared" si="215"/>
        <v>0</v>
      </c>
      <c r="U189" s="104">
        <f t="shared" si="216"/>
        <v>0</v>
      </c>
      <c r="V189" s="103">
        <v>0</v>
      </c>
      <c r="W189" s="104">
        <f t="shared" si="217"/>
        <v>0</v>
      </c>
      <c r="X189" s="104">
        <f t="shared" si="218"/>
        <v>0</v>
      </c>
      <c r="Y189" s="103"/>
      <c r="Z189" s="104">
        <f t="shared" si="219"/>
        <v>0</v>
      </c>
      <c r="AA189" s="104">
        <f t="shared" si="220"/>
        <v>0</v>
      </c>
      <c r="AB189" s="113"/>
      <c r="AC189" s="114">
        <f t="shared" si="159"/>
        <v>0</v>
      </c>
      <c r="AD189" s="104">
        <f t="shared" si="160"/>
        <v>0</v>
      </c>
      <c r="AE189" s="106">
        <f t="shared" si="161"/>
        <v>0</v>
      </c>
      <c r="AF189" s="42">
        <f t="shared" si="186"/>
        <v>0</v>
      </c>
      <c r="AG189" s="37">
        <f t="shared" si="187"/>
        <v>0</v>
      </c>
      <c r="AH189" s="63">
        <f t="shared" si="188"/>
        <v>0</v>
      </c>
      <c r="AI189" s="103">
        <v>0</v>
      </c>
      <c r="AJ189" s="106">
        <f t="shared" si="221"/>
        <v>0</v>
      </c>
      <c r="AK189" s="37" t="str">
        <f t="shared" si="189"/>
        <v>-</v>
      </c>
      <c r="AL189" s="47">
        <v>178</v>
      </c>
      <c r="AM189" s="37" t="str">
        <f t="shared" si="190"/>
        <v>-</v>
      </c>
      <c r="AN189" s="114" t="str">
        <f t="shared" si="222"/>
        <v>-</v>
      </c>
      <c r="AO189" s="35" t="str">
        <f t="shared" si="191"/>
        <v>-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I190" s="113"/>
      <c r="J190" s="103"/>
      <c r="K190" s="104">
        <f t="shared" ref="K190:K194" si="223">J190*$F190</f>
        <v>0</v>
      </c>
      <c r="L190" s="104">
        <f t="shared" ref="L190:L194" si="224">J190*$G190</f>
        <v>0</v>
      </c>
      <c r="M190" s="103"/>
      <c r="N190" s="104">
        <f t="shared" ref="N190:N194" si="225">M190*$F190</f>
        <v>0</v>
      </c>
      <c r="O190" s="104">
        <f t="shared" ref="O190:O194" si="226">M190*$G190</f>
        <v>0</v>
      </c>
      <c r="P190" s="103">
        <v>0</v>
      </c>
      <c r="Q190" s="104">
        <f t="shared" ref="Q190:Q194" si="227">P190*$F190</f>
        <v>0</v>
      </c>
      <c r="R190" s="104">
        <f t="shared" ref="R190:R194" si="228">P190*$G190</f>
        <v>0</v>
      </c>
      <c r="S190" s="103">
        <v>0</v>
      </c>
      <c r="T190" s="104">
        <f t="shared" ref="T190:T194" si="229">S190*$F190</f>
        <v>0</v>
      </c>
      <c r="U190" s="104">
        <f t="shared" ref="U190:U194" si="230">S190*$G190</f>
        <v>0</v>
      </c>
      <c r="V190" s="103">
        <v>0</v>
      </c>
      <c r="W190" s="104">
        <f t="shared" ref="W190:W194" si="231">V190*$F190</f>
        <v>0</v>
      </c>
      <c r="X190" s="104">
        <f t="shared" ref="X190:X194" si="232">V190*$G190</f>
        <v>0</v>
      </c>
      <c r="Y190" s="103"/>
      <c r="Z190" s="104">
        <f t="shared" ref="Z190:Z194" si="233">Y190*$F190</f>
        <v>0</v>
      </c>
      <c r="AA190" s="104">
        <f t="shared" ref="AA190:AA194" si="234">Y190*$G190</f>
        <v>0</v>
      </c>
      <c r="AB190" s="113"/>
      <c r="AC190" s="114">
        <f t="shared" ref="AC190:AC194" si="235">J190+M190+P190+S190+V190+Y190</f>
        <v>0</v>
      </c>
      <c r="AD190" s="104">
        <f t="shared" ref="AD190:AD194" si="236">AC190*F190</f>
        <v>0</v>
      </c>
      <c r="AE190" s="106">
        <f t="shared" ref="AE190:AE194" si="237">AC190*G190</f>
        <v>0</v>
      </c>
      <c r="AF190" s="42">
        <f t="shared" si="186"/>
        <v>0</v>
      </c>
      <c r="AG190" s="37">
        <f t="shared" si="187"/>
        <v>0</v>
      </c>
      <c r="AH190" s="63">
        <f t="shared" si="188"/>
        <v>0</v>
      </c>
      <c r="AI190" s="103">
        <v>0</v>
      </c>
      <c r="AJ190" s="106">
        <f t="shared" ref="AJ190:AJ194" si="238">AI190*G190</f>
        <v>0</v>
      </c>
      <c r="AK190" s="37" t="str">
        <f t="shared" si="189"/>
        <v>-</v>
      </c>
      <c r="AL190" s="47">
        <v>179</v>
      </c>
      <c r="AM190" s="37" t="str">
        <f t="shared" si="190"/>
        <v>-</v>
      </c>
      <c r="AN190" s="114" t="str">
        <f t="shared" ref="AN190:AN194" si="239">IFERROR(AK190/30,"-")</f>
        <v>-</v>
      </c>
      <c r="AO190" s="35" t="str">
        <f t="shared" si="191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I191" s="113"/>
      <c r="J191" s="103"/>
      <c r="K191" s="104">
        <f t="shared" si="223"/>
        <v>0</v>
      </c>
      <c r="L191" s="104">
        <f t="shared" si="224"/>
        <v>0</v>
      </c>
      <c r="M191" s="103"/>
      <c r="N191" s="104">
        <f t="shared" si="225"/>
        <v>0</v>
      </c>
      <c r="O191" s="104">
        <f t="shared" si="226"/>
        <v>0</v>
      </c>
      <c r="P191" s="103">
        <v>0</v>
      </c>
      <c r="Q191" s="104">
        <f t="shared" si="227"/>
        <v>0</v>
      </c>
      <c r="R191" s="104">
        <f t="shared" si="228"/>
        <v>0</v>
      </c>
      <c r="S191" s="103">
        <v>0</v>
      </c>
      <c r="T191" s="104">
        <f t="shared" si="229"/>
        <v>0</v>
      </c>
      <c r="U191" s="104">
        <f t="shared" si="230"/>
        <v>0</v>
      </c>
      <c r="V191" s="103">
        <v>0</v>
      </c>
      <c r="W191" s="104">
        <f t="shared" si="231"/>
        <v>0</v>
      </c>
      <c r="X191" s="104">
        <f t="shared" si="232"/>
        <v>0</v>
      </c>
      <c r="Y191" s="103"/>
      <c r="Z191" s="104">
        <f t="shared" si="233"/>
        <v>0</v>
      </c>
      <c r="AA191" s="104">
        <f t="shared" si="234"/>
        <v>0</v>
      </c>
      <c r="AB191" s="113"/>
      <c r="AC191" s="114">
        <f t="shared" si="235"/>
        <v>0</v>
      </c>
      <c r="AD191" s="104">
        <f t="shared" si="236"/>
        <v>0</v>
      </c>
      <c r="AE191" s="106">
        <f t="shared" si="237"/>
        <v>0</v>
      </c>
      <c r="AF191" s="42">
        <f t="shared" si="186"/>
        <v>0</v>
      </c>
      <c r="AG191" s="37">
        <f t="shared" si="187"/>
        <v>0</v>
      </c>
      <c r="AH191" s="63">
        <f t="shared" si="188"/>
        <v>0</v>
      </c>
      <c r="AI191" s="103">
        <v>0</v>
      </c>
      <c r="AJ191" s="106">
        <f t="shared" si="238"/>
        <v>0</v>
      </c>
      <c r="AK191" s="37" t="str">
        <f t="shared" si="189"/>
        <v>-</v>
      </c>
      <c r="AL191" s="47">
        <v>180</v>
      </c>
      <c r="AM191" s="37" t="str">
        <f t="shared" si="190"/>
        <v>-</v>
      </c>
      <c r="AN191" s="114" t="str">
        <f t="shared" si="239"/>
        <v>-</v>
      </c>
      <c r="AO191" s="35" t="str">
        <f t="shared" si="191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I192" s="113"/>
      <c r="J192" s="103"/>
      <c r="K192" s="104">
        <f t="shared" si="223"/>
        <v>0</v>
      </c>
      <c r="L192" s="104">
        <f t="shared" si="224"/>
        <v>0</v>
      </c>
      <c r="M192" s="103"/>
      <c r="N192" s="104">
        <f t="shared" si="225"/>
        <v>0</v>
      </c>
      <c r="O192" s="104">
        <f t="shared" si="226"/>
        <v>0</v>
      </c>
      <c r="P192" s="103">
        <v>0</v>
      </c>
      <c r="Q192" s="104">
        <f t="shared" si="227"/>
        <v>0</v>
      </c>
      <c r="R192" s="104">
        <f t="shared" si="228"/>
        <v>0</v>
      </c>
      <c r="S192" s="103">
        <v>0</v>
      </c>
      <c r="T192" s="104">
        <f t="shared" si="229"/>
        <v>0</v>
      </c>
      <c r="U192" s="104">
        <f t="shared" si="230"/>
        <v>0</v>
      </c>
      <c r="V192" s="103">
        <v>0</v>
      </c>
      <c r="W192" s="104">
        <f t="shared" si="231"/>
        <v>0</v>
      </c>
      <c r="X192" s="104">
        <f t="shared" si="232"/>
        <v>0</v>
      </c>
      <c r="Y192" s="103"/>
      <c r="Z192" s="104">
        <f t="shared" si="233"/>
        <v>0</v>
      </c>
      <c r="AA192" s="104">
        <f t="shared" si="234"/>
        <v>0</v>
      </c>
      <c r="AB192" s="113"/>
      <c r="AC192" s="114">
        <f t="shared" si="235"/>
        <v>0</v>
      </c>
      <c r="AD192" s="104">
        <f t="shared" si="236"/>
        <v>0</v>
      </c>
      <c r="AE192" s="106">
        <f t="shared" si="237"/>
        <v>0</v>
      </c>
      <c r="AF192" s="42">
        <f t="shared" si="186"/>
        <v>0</v>
      </c>
      <c r="AG192" s="37">
        <f t="shared" si="187"/>
        <v>0</v>
      </c>
      <c r="AH192" s="63">
        <f t="shared" si="188"/>
        <v>0</v>
      </c>
      <c r="AI192" s="103">
        <v>0</v>
      </c>
      <c r="AJ192" s="106">
        <f t="shared" si="238"/>
        <v>0</v>
      </c>
      <c r="AK192" s="37" t="str">
        <f t="shared" si="189"/>
        <v>-</v>
      </c>
      <c r="AL192" s="47">
        <v>181</v>
      </c>
      <c r="AM192" s="37" t="str">
        <f t="shared" si="190"/>
        <v>-</v>
      </c>
      <c r="AN192" s="114" t="str">
        <f t="shared" si="239"/>
        <v>-</v>
      </c>
      <c r="AO192" s="35" t="str">
        <f t="shared" si="191"/>
        <v>-</v>
      </c>
    </row>
    <row r="193" spans="1:48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I193" s="113"/>
      <c r="J193" s="103"/>
      <c r="K193" s="104">
        <f t="shared" si="223"/>
        <v>0</v>
      </c>
      <c r="L193" s="104">
        <f t="shared" si="224"/>
        <v>0</v>
      </c>
      <c r="M193" s="103"/>
      <c r="N193" s="104">
        <f t="shared" si="225"/>
        <v>0</v>
      </c>
      <c r="O193" s="104">
        <f t="shared" si="226"/>
        <v>0</v>
      </c>
      <c r="P193" s="103">
        <v>0</v>
      </c>
      <c r="Q193" s="104">
        <f t="shared" si="227"/>
        <v>0</v>
      </c>
      <c r="R193" s="104">
        <f t="shared" si="228"/>
        <v>0</v>
      </c>
      <c r="S193" s="103">
        <v>0</v>
      </c>
      <c r="T193" s="104">
        <f t="shared" si="229"/>
        <v>0</v>
      </c>
      <c r="U193" s="104">
        <f t="shared" si="230"/>
        <v>0</v>
      </c>
      <c r="V193" s="103">
        <v>0</v>
      </c>
      <c r="W193" s="104">
        <f t="shared" si="231"/>
        <v>0</v>
      </c>
      <c r="X193" s="104">
        <f t="shared" si="232"/>
        <v>0</v>
      </c>
      <c r="Y193" s="103"/>
      <c r="Z193" s="104">
        <f t="shared" si="233"/>
        <v>0</v>
      </c>
      <c r="AA193" s="104">
        <f t="shared" si="234"/>
        <v>0</v>
      </c>
      <c r="AB193" s="113"/>
      <c r="AC193" s="114">
        <f t="shared" si="235"/>
        <v>0</v>
      </c>
      <c r="AD193" s="104">
        <f t="shared" si="236"/>
        <v>0</v>
      </c>
      <c r="AE193" s="106">
        <f t="shared" si="237"/>
        <v>0</v>
      </c>
      <c r="AF193" s="42">
        <f t="shared" si="186"/>
        <v>0</v>
      </c>
      <c r="AG193" s="37">
        <f t="shared" si="187"/>
        <v>0</v>
      </c>
      <c r="AH193" s="63">
        <f t="shared" si="188"/>
        <v>0</v>
      </c>
      <c r="AI193" s="103">
        <v>0</v>
      </c>
      <c r="AJ193" s="106">
        <f t="shared" si="238"/>
        <v>0</v>
      </c>
      <c r="AK193" s="37" t="str">
        <f t="shared" si="189"/>
        <v>-</v>
      </c>
      <c r="AL193" s="47">
        <v>182</v>
      </c>
      <c r="AM193" s="37" t="str">
        <f t="shared" si="190"/>
        <v>-</v>
      </c>
      <c r="AN193" s="114" t="str">
        <f t="shared" si="239"/>
        <v>-</v>
      </c>
      <c r="AO193" s="35" t="str">
        <f t="shared" si="191"/>
        <v>-</v>
      </c>
    </row>
    <row r="194" spans="1:48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I194" s="113"/>
      <c r="J194" s="103"/>
      <c r="K194" s="104">
        <f t="shared" si="223"/>
        <v>0</v>
      </c>
      <c r="L194" s="104">
        <f t="shared" si="224"/>
        <v>0</v>
      </c>
      <c r="M194" s="103"/>
      <c r="N194" s="104">
        <f t="shared" si="225"/>
        <v>0</v>
      </c>
      <c r="O194" s="104">
        <f t="shared" si="226"/>
        <v>0</v>
      </c>
      <c r="P194" s="103">
        <v>0</v>
      </c>
      <c r="Q194" s="104">
        <f t="shared" si="227"/>
        <v>0</v>
      </c>
      <c r="R194" s="104">
        <f t="shared" si="228"/>
        <v>0</v>
      </c>
      <c r="S194" s="103">
        <v>0</v>
      </c>
      <c r="T194" s="104">
        <f t="shared" si="229"/>
        <v>0</v>
      </c>
      <c r="U194" s="104">
        <f t="shared" si="230"/>
        <v>0</v>
      </c>
      <c r="V194" s="103">
        <v>0</v>
      </c>
      <c r="W194" s="104">
        <f t="shared" si="231"/>
        <v>0</v>
      </c>
      <c r="X194" s="104">
        <f t="shared" si="232"/>
        <v>0</v>
      </c>
      <c r="Y194" s="103"/>
      <c r="Z194" s="104">
        <f t="shared" si="233"/>
        <v>0</v>
      </c>
      <c r="AA194" s="104">
        <f t="shared" si="234"/>
        <v>0</v>
      </c>
      <c r="AB194" s="113"/>
      <c r="AC194" s="114">
        <f t="shared" si="235"/>
        <v>0</v>
      </c>
      <c r="AD194" s="104">
        <f t="shared" si="236"/>
        <v>0</v>
      </c>
      <c r="AE194" s="106">
        <f t="shared" si="237"/>
        <v>0</v>
      </c>
      <c r="AF194" s="42">
        <f t="shared" si="186"/>
        <v>0</v>
      </c>
      <c r="AG194" s="37">
        <f t="shared" si="187"/>
        <v>0</v>
      </c>
      <c r="AH194" s="63">
        <f t="shared" si="188"/>
        <v>0</v>
      </c>
      <c r="AI194" s="103">
        <v>0</v>
      </c>
      <c r="AJ194" s="106">
        <f t="shared" si="238"/>
        <v>0</v>
      </c>
      <c r="AK194" s="37" t="str">
        <f t="shared" si="189"/>
        <v>-</v>
      </c>
      <c r="AL194" s="47">
        <v>183</v>
      </c>
      <c r="AM194" s="37" t="str">
        <f t="shared" si="190"/>
        <v>-</v>
      </c>
      <c r="AN194" s="114" t="str">
        <f t="shared" si="239"/>
        <v>-</v>
      </c>
      <c r="AO194" s="35" t="str">
        <f t="shared" si="191"/>
        <v>-</v>
      </c>
    </row>
    <row r="195" spans="1:48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I195" s="113"/>
      <c r="J195" s="103"/>
      <c r="K195" s="104">
        <f t="shared" si="209"/>
        <v>0</v>
      </c>
      <c r="L195" s="104">
        <f t="shared" si="210"/>
        <v>0</v>
      </c>
      <c r="M195" s="103"/>
      <c r="N195" s="104">
        <f t="shared" si="211"/>
        <v>0</v>
      </c>
      <c r="O195" s="104">
        <f t="shared" si="212"/>
        <v>0</v>
      </c>
      <c r="P195" s="103">
        <v>0</v>
      </c>
      <c r="Q195" s="104">
        <f t="shared" si="213"/>
        <v>0</v>
      </c>
      <c r="R195" s="104">
        <f t="shared" si="214"/>
        <v>0</v>
      </c>
      <c r="S195" s="103">
        <v>0</v>
      </c>
      <c r="T195" s="104">
        <f t="shared" si="215"/>
        <v>0</v>
      </c>
      <c r="U195" s="104">
        <f t="shared" si="216"/>
        <v>0</v>
      </c>
      <c r="V195" s="103">
        <v>0</v>
      </c>
      <c r="W195" s="104">
        <f t="shared" si="217"/>
        <v>0</v>
      </c>
      <c r="X195" s="104">
        <f t="shared" si="218"/>
        <v>0</v>
      </c>
      <c r="Y195" s="103"/>
      <c r="Z195" s="104">
        <f t="shared" si="219"/>
        <v>0</v>
      </c>
      <c r="AA195" s="104">
        <f t="shared" si="220"/>
        <v>0</v>
      </c>
      <c r="AB195" s="113"/>
      <c r="AC195" s="114">
        <f t="shared" si="159"/>
        <v>0</v>
      </c>
      <c r="AD195" s="104">
        <f t="shared" si="160"/>
        <v>0</v>
      </c>
      <c r="AE195" s="106">
        <f t="shared" si="161"/>
        <v>0</v>
      </c>
      <c r="AF195" s="42">
        <f t="shared" si="186"/>
        <v>0</v>
      </c>
      <c r="AG195" s="37">
        <f t="shared" si="187"/>
        <v>0</v>
      </c>
      <c r="AH195" s="63">
        <f t="shared" si="188"/>
        <v>0</v>
      </c>
      <c r="AI195" s="103">
        <v>0</v>
      </c>
      <c r="AJ195" s="106">
        <f t="shared" si="221"/>
        <v>0</v>
      </c>
      <c r="AK195" s="37" t="str">
        <f t="shared" si="189"/>
        <v>-</v>
      </c>
      <c r="AL195" s="47">
        <v>184</v>
      </c>
      <c r="AM195" s="37" t="str">
        <f t="shared" si="190"/>
        <v>-</v>
      </c>
      <c r="AN195" s="114" t="str">
        <f t="shared" si="222"/>
        <v>-</v>
      </c>
      <c r="AO195" s="35" t="str">
        <f t="shared" si="191"/>
        <v>-</v>
      </c>
    </row>
    <row r="196" spans="1:48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I196" s="113"/>
      <c r="J196" s="103"/>
      <c r="K196" s="104">
        <f t="shared" si="209"/>
        <v>0</v>
      </c>
      <c r="L196" s="104">
        <f t="shared" si="210"/>
        <v>0</v>
      </c>
      <c r="M196" s="103"/>
      <c r="N196" s="104">
        <f t="shared" si="211"/>
        <v>0</v>
      </c>
      <c r="O196" s="104">
        <f t="shared" si="212"/>
        <v>0</v>
      </c>
      <c r="P196" s="103">
        <v>0</v>
      </c>
      <c r="Q196" s="104">
        <f t="shared" si="213"/>
        <v>0</v>
      </c>
      <c r="R196" s="104">
        <f t="shared" si="214"/>
        <v>0</v>
      </c>
      <c r="S196" s="103">
        <v>0</v>
      </c>
      <c r="T196" s="104">
        <f t="shared" si="215"/>
        <v>0</v>
      </c>
      <c r="U196" s="104">
        <f t="shared" si="216"/>
        <v>0</v>
      </c>
      <c r="V196" s="103">
        <v>0</v>
      </c>
      <c r="W196" s="104">
        <f t="shared" si="217"/>
        <v>0</v>
      </c>
      <c r="X196" s="104">
        <f t="shared" si="218"/>
        <v>0</v>
      </c>
      <c r="Y196" s="103"/>
      <c r="Z196" s="104">
        <f t="shared" si="219"/>
        <v>0</v>
      </c>
      <c r="AA196" s="104">
        <f t="shared" si="220"/>
        <v>0</v>
      </c>
      <c r="AB196" s="113"/>
      <c r="AC196" s="114">
        <f t="shared" si="159"/>
        <v>0</v>
      </c>
      <c r="AD196" s="104">
        <f t="shared" si="160"/>
        <v>0</v>
      </c>
      <c r="AE196" s="106">
        <f t="shared" si="161"/>
        <v>0</v>
      </c>
      <c r="AF196" s="42">
        <f t="shared" si="186"/>
        <v>0</v>
      </c>
      <c r="AG196" s="37">
        <f t="shared" si="187"/>
        <v>0</v>
      </c>
      <c r="AH196" s="63">
        <f t="shared" si="188"/>
        <v>0</v>
      </c>
      <c r="AI196" s="103">
        <v>0</v>
      </c>
      <c r="AJ196" s="106">
        <f t="shared" si="221"/>
        <v>0</v>
      </c>
      <c r="AK196" s="37" t="str">
        <f t="shared" si="189"/>
        <v>-</v>
      </c>
      <c r="AL196" s="47">
        <v>185</v>
      </c>
      <c r="AM196" s="37" t="str">
        <f t="shared" si="190"/>
        <v>-</v>
      </c>
      <c r="AN196" s="114" t="str">
        <f t="shared" si="222"/>
        <v>-</v>
      </c>
      <c r="AO196" s="35" t="str">
        <f t="shared" si="191"/>
        <v>-</v>
      </c>
    </row>
    <row r="197" spans="1:48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I197" s="113"/>
      <c r="J197" s="103"/>
      <c r="K197" s="104">
        <f t="shared" si="209"/>
        <v>0</v>
      </c>
      <c r="L197" s="104">
        <f t="shared" si="210"/>
        <v>0</v>
      </c>
      <c r="M197" s="103"/>
      <c r="N197" s="104">
        <f t="shared" si="211"/>
        <v>0</v>
      </c>
      <c r="O197" s="104">
        <f t="shared" si="212"/>
        <v>0</v>
      </c>
      <c r="P197" s="103">
        <v>0</v>
      </c>
      <c r="Q197" s="104">
        <f t="shared" si="213"/>
        <v>0</v>
      </c>
      <c r="R197" s="104">
        <f t="shared" si="214"/>
        <v>0</v>
      </c>
      <c r="S197" s="103">
        <v>0</v>
      </c>
      <c r="T197" s="104">
        <f t="shared" si="215"/>
        <v>0</v>
      </c>
      <c r="U197" s="104">
        <f t="shared" si="216"/>
        <v>0</v>
      </c>
      <c r="V197" s="103">
        <v>0</v>
      </c>
      <c r="W197" s="104">
        <f t="shared" si="217"/>
        <v>0</v>
      </c>
      <c r="X197" s="104">
        <f t="shared" si="218"/>
        <v>0</v>
      </c>
      <c r="Y197" s="103"/>
      <c r="Z197" s="104">
        <f t="shared" si="219"/>
        <v>0</v>
      </c>
      <c r="AA197" s="104">
        <f t="shared" si="220"/>
        <v>0</v>
      </c>
      <c r="AB197" s="113"/>
      <c r="AC197" s="114">
        <f t="shared" si="159"/>
        <v>0</v>
      </c>
      <c r="AD197" s="104">
        <f t="shared" si="160"/>
        <v>0</v>
      </c>
      <c r="AE197" s="106">
        <f t="shared" si="161"/>
        <v>0</v>
      </c>
      <c r="AF197" s="42">
        <f t="shared" si="186"/>
        <v>0</v>
      </c>
      <c r="AG197" s="37">
        <f t="shared" si="187"/>
        <v>0</v>
      </c>
      <c r="AH197" s="63">
        <f t="shared" si="188"/>
        <v>0</v>
      </c>
      <c r="AI197" s="103">
        <v>0</v>
      </c>
      <c r="AJ197" s="106">
        <f t="shared" si="221"/>
        <v>0</v>
      </c>
      <c r="AK197" s="37" t="str">
        <f t="shared" si="189"/>
        <v>-</v>
      </c>
      <c r="AL197" s="47">
        <v>186</v>
      </c>
      <c r="AM197" s="37" t="str">
        <f t="shared" si="190"/>
        <v>-</v>
      </c>
      <c r="AN197" s="114" t="str">
        <f t="shared" si="222"/>
        <v>-</v>
      </c>
      <c r="AO197" s="35" t="str">
        <f t="shared" si="191"/>
        <v>-</v>
      </c>
    </row>
    <row r="198" spans="1:48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I198" s="113"/>
      <c r="J198" s="103"/>
      <c r="K198" s="104">
        <f t="shared" si="209"/>
        <v>0</v>
      </c>
      <c r="L198" s="104">
        <f t="shared" si="210"/>
        <v>0</v>
      </c>
      <c r="M198" s="103"/>
      <c r="N198" s="104">
        <f t="shared" si="211"/>
        <v>0</v>
      </c>
      <c r="O198" s="104">
        <f t="shared" si="212"/>
        <v>0</v>
      </c>
      <c r="P198" s="103">
        <v>0</v>
      </c>
      <c r="Q198" s="104">
        <f t="shared" si="213"/>
        <v>0</v>
      </c>
      <c r="R198" s="104">
        <f t="shared" si="214"/>
        <v>0</v>
      </c>
      <c r="S198" s="103">
        <v>0</v>
      </c>
      <c r="T198" s="104">
        <f t="shared" si="215"/>
        <v>0</v>
      </c>
      <c r="U198" s="104">
        <f t="shared" si="216"/>
        <v>0</v>
      </c>
      <c r="V198" s="103">
        <v>0</v>
      </c>
      <c r="W198" s="104">
        <f t="shared" si="217"/>
        <v>0</v>
      </c>
      <c r="X198" s="104">
        <f t="shared" si="218"/>
        <v>0</v>
      </c>
      <c r="Y198" s="103"/>
      <c r="Z198" s="104">
        <f t="shared" si="219"/>
        <v>0</v>
      </c>
      <c r="AA198" s="104">
        <f t="shared" si="220"/>
        <v>0</v>
      </c>
      <c r="AB198" s="113"/>
      <c r="AC198" s="114">
        <f t="shared" si="159"/>
        <v>0</v>
      </c>
      <c r="AD198" s="104">
        <f t="shared" si="160"/>
        <v>0</v>
      </c>
      <c r="AE198" s="106">
        <f t="shared" si="161"/>
        <v>0</v>
      </c>
      <c r="AF198" s="42">
        <f t="shared" si="186"/>
        <v>0</v>
      </c>
      <c r="AG198" s="37">
        <f t="shared" si="187"/>
        <v>0</v>
      </c>
      <c r="AH198" s="63">
        <f t="shared" si="188"/>
        <v>0</v>
      </c>
      <c r="AI198" s="103">
        <v>0</v>
      </c>
      <c r="AJ198" s="106">
        <f t="shared" si="221"/>
        <v>0</v>
      </c>
      <c r="AK198" s="37" t="str">
        <f t="shared" si="189"/>
        <v>-</v>
      </c>
      <c r="AL198" s="47">
        <v>187</v>
      </c>
      <c r="AM198" s="37" t="str">
        <f t="shared" si="190"/>
        <v>-</v>
      </c>
      <c r="AN198" s="114" t="str">
        <f t="shared" si="222"/>
        <v>-</v>
      </c>
      <c r="AO198" s="35" t="str">
        <f t="shared" si="191"/>
        <v>-</v>
      </c>
    </row>
    <row r="199" spans="1:48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I199" s="113"/>
      <c r="J199" s="103"/>
      <c r="K199" s="104">
        <f t="shared" si="209"/>
        <v>0</v>
      </c>
      <c r="L199" s="104">
        <f t="shared" si="210"/>
        <v>0</v>
      </c>
      <c r="M199" s="103"/>
      <c r="N199" s="104">
        <f t="shared" si="211"/>
        <v>0</v>
      </c>
      <c r="O199" s="104">
        <f t="shared" si="212"/>
        <v>0</v>
      </c>
      <c r="P199" s="103">
        <v>0</v>
      </c>
      <c r="Q199" s="104">
        <f t="shared" si="213"/>
        <v>0</v>
      </c>
      <c r="R199" s="104">
        <f t="shared" si="214"/>
        <v>0</v>
      </c>
      <c r="S199" s="103">
        <v>0</v>
      </c>
      <c r="T199" s="104">
        <f t="shared" si="215"/>
        <v>0</v>
      </c>
      <c r="U199" s="104">
        <f t="shared" si="216"/>
        <v>0</v>
      </c>
      <c r="V199" s="103">
        <v>0</v>
      </c>
      <c r="W199" s="104">
        <f t="shared" si="217"/>
        <v>0</v>
      </c>
      <c r="X199" s="104">
        <f t="shared" si="218"/>
        <v>0</v>
      </c>
      <c r="Y199" s="103"/>
      <c r="Z199" s="104">
        <f t="shared" si="219"/>
        <v>0</v>
      </c>
      <c r="AA199" s="104">
        <f t="shared" si="220"/>
        <v>0</v>
      </c>
      <c r="AB199" s="113"/>
      <c r="AC199" s="114">
        <f t="shared" si="159"/>
        <v>0</v>
      </c>
      <c r="AD199" s="104">
        <f t="shared" si="160"/>
        <v>0</v>
      </c>
      <c r="AE199" s="106">
        <f t="shared" si="161"/>
        <v>0</v>
      </c>
      <c r="AF199" s="42">
        <f t="shared" si="186"/>
        <v>0</v>
      </c>
      <c r="AG199" s="37">
        <f t="shared" si="187"/>
        <v>0</v>
      </c>
      <c r="AH199" s="63">
        <f t="shared" si="188"/>
        <v>0</v>
      </c>
      <c r="AI199" s="103">
        <v>0</v>
      </c>
      <c r="AJ199" s="106">
        <f t="shared" si="221"/>
        <v>0</v>
      </c>
      <c r="AK199" s="37" t="str">
        <f t="shared" si="189"/>
        <v>-</v>
      </c>
      <c r="AL199" s="47">
        <v>188</v>
      </c>
      <c r="AM199" s="37" t="str">
        <f t="shared" si="190"/>
        <v>-</v>
      </c>
      <c r="AN199" s="114" t="str">
        <f t="shared" si="222"/>
        <v>-</v>
      </c>
      <c r="AO199" s="35" t="str">
        <f t="shared" si="191"/>
        <v>-</v>
      </c>
    </row>
    <row r="200" spans="1:48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I200" s="113"/>
      <c r="J200" s="103"/>
      <c r="K200" s="104">
        <f t="shared" si="209"/>
        <v>0</v>
      </c>
      <c r="L200" s="104">
        <f t="shared" si="210"/>
        <v>0</v>
      </c>
      <c r="M200" s="103"/>
      <c r="N200" s="104">
        <f t="shared" si="211"/>
        <v>0</v>
      </c>
      <c r="O200" s="104">
        <f t="shared" si="212"/>
        <v>0</v>
      </c>
      <c r="P200" s="103">
        <v>0</v>
      </c>
      <c r="Q200" s="104">
        <f t="shared" si="213"/>
        <v>0</v>
      </c>
      <c r="R200" s="104">
        <f t="shared" si="214"/>
        <v>0</v>
      </c>
      <c r="S200" s="103">
        <v>0</v>
      </c>
      <c r="T200" s="104">
        <f t="shared" si="215"/>
        <v>0</v>
      </c>
      <c r="U200" s="104">
        <f t="shared" si="216"/>
        <v>0</v>
      </c>
      <c r="V200" s="103">
        <v>0</v>
      </c>
      <c r="W200" s="104">
        <f t="shared" si="217"/>
        <v>0</v>
      </c>
      <c r="X200" s="104">
        <f t="shared" si="218"/>
        <v>0</v>
      </c>
      <c r="Y200" s="103"/>
      <c r="Z200" s="104">
        <f t="shared" si="219"/>
        <v>0</v>
      </c>
      <c r="AA200" s="104">
        <f t="shared" si="220"/>
        <v>0</v>
      </c>
      <c r="AB200" s="113"/>
      <c r="AC200" s="114">
        <f t="shared" si="159"/>
        <v>0</v>
      </c>
      <c r="AD200" s="104">
        <f t="shared" si="160"/>
        <v>0</v>
      </c>
      <c r="AE200" s="106">
        <f t="shared" si="161"/>
        <v>0</v>
      </c>
      <c r="AF200" s="42">
        <f t="shared" si="186"/>
        <v>0</v>
      </c>
      <c r="AG200" s="37">
        <f t="shared" si="187"/>
        <v>0</v>
      </c>
      <c r="AH200" s="63">
        <f t="shared" si="188"/>
        <v>0</v>
      </c>
      <c r="AI200" s="103">
        <v>0</v>
      </c>
      <c r="AJ200" s="106">
        <f t="shared" si="221"/>
        <v>0</v>
      </c>
      <c r="AK200" s="37" t="str">
        <f t="shared" si="189"/>
        <v>-</v>
      </c>
      <c r="AL200" s="47">
        <v>189</v>
      </c>
      <c r="AM200" s="37" t="str">
        <f t="shared" si="190"/>
        <v>-</v>
      </c>
      <c r="AN200" s="114" t="str">
        <f t="shared" si="222"/>
        <v>-</v>
      </c>
      <c r="AO200" s="35" t="str">
        <f t="shared" si="191"/>
        <v>-</v>
      </c>
    </row>
    <row r="201" spans="1:48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I201" s="113"/>
      <c r="J201" s="103"/>
      <c r="K201" s="104">
        <f t="shared" si="209"/>
        <v>0</v>
      </c>
      <c r="L201" s="104">
        <f t="shared" si="210"/>
        <v>0</v>
      </c>
      <c r="M201" s="103"/>
      <c r="N201" s="104">
        <f t="shared" si="211"/>
        <v>0</v>
      </c>
      <c r="O201" s="104">
        <f t="shared" si="212"/>
        <v>0</v>
      </c>
      <c r="P201" s="103">
        <v>0</v>
      </c>
      <c r="Q201" s="104">
        <f t="shared" si="213"/>
        <v>0</v>
      </c>
      <c r="R201" s="104">
        <f t="shared" si="214"/>
        <v>0</v>
      </c>
      <c r="S201" s="103">
        <v>0</v>
      </c>
      <c r="T201" s="104">
        <f t="shared" si="215"/>
        <v>0</v>
      </c>
      <c r="U201" s="104">
        <f t="shared" si="216"/>
        <v>0</v>
      </c>
      <c r="V201" s="103">
        <v>0</v>
      </c>
      <c r="W201" s="104">
        <f t="shared" si="217"/>
        <v>0</v>
      </c>
      <c r="X201" s="104">
        <f t="shared" si="218"/>
        <v>0</v>
      </c>
      <c r="Y201" s="103"/>
      <c r="Z201" s="104">
        <f t="shared" si="219"/>
        <v>0</v>
      </c>
      <c r="AA201" s="104">
        <f t="shared" si="220"/>
        <v>0</v>
      </c>
      <c r="AB201" s="113"/>
      <c r="AC201" s="114">
        <f t="shared" si="159"/>
        <v>0</v>
      </c>
      <c r="AD201" s="104">
        <f t="shared" si="160"/>
        <v>0</v>
      </c>
      <c r="AE201" s="106">
        <f t="shared" si="161"/>
        <v>0</v>
      </c>
      <c r="AF201" s="42">
        <f t="shared" si="186"/>
        <v>0</v>
      </c>
      <c r="AG201" s="37">
        <f t="shared" si="187"/>
        <v>0</v>
      </c>
      <c r="AH201" s="63">
        <f t="shared" si="188"/>
        <v>0</v>
      </c>
      <c r="AI201" s="103">
        <v>0</v>
      </c>
      <c r="AJ201" s="106">
        <f t="shared" si="221"/>
        <v>0</v>
      </c>
      <c r="AK201" s="37" t="str">
        <f t="shared" si="189"/>
        <v>-</v>
      </c>
      <c r="AL201" s="47">
        <v>190</v>
      </c>
      <c r="AM201" s="37" t="str">
        <f t="shared" si="190"/>
        <v>-</v>
      </c>
      <c r="AN201" s="114" t="str">
        <f t="shared" si="222"/>
        <v>-</v>
      </c>
      <c r="AO201" s="35" t="str">
        <f t="shared" si="191"/>
        <v>-</v>
      </c>
    </row>
    <row r="202" spans="1:48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I202" s="113"/>
      <c r="J202" s="103"/>
      <c r="K202" s="104">
        <f t="shared" si="209"/>
        <v>0</v>
      </c>
      <c r="L202" s="104">
        <f t="shared" si="210"/>
        <v>0</v>
      </c>
      <c r="M202" s="103"/>
      <c r="N202" s="104">
        <f t="shared" si="211"/>
        <v>0</v>
      </c>
      <c r="O202" s="104">
        <f t="shared" si="212"/>
        <v>0</v>
      </c>
      <c r="P202" s="103">
        <v>0</v>
      </c>
      <c r="Q202" s="104">
        <f t="shared" si="213"/>
        <v>0</v>
      </c>
      <c r="R202" s="104">
        <f t="shared" si="214"/>
        <v>0</v>
      </c>
      <c r="S202" s="103">
        <v>0</v>
      </c>
      <c r="T202" s="104">
        <f t="shared" si="215"/>
        <v>0</v>
      </c>
      <c r="U202" s="104">
        <f t="shared" si="216"/>
        <v>0</v>
      </c>
      <c r="V202" s="103">
        <v>0</v>
      </c>
      <c r="W202" s="104">
        <f t="shared" si="217"/>
        <v>0</v>
      </c>
      <c r="X202" s="104">
        <f t="shared" si="218"/>
        <v>0</v>
      </c>
      <c r="Y202" s="103"/>
      <c r="Z202" s="104">
        <f t="shared" si="219"/>
        <v>0</v>
      </c>
      <c r="AA202" s="104">
        <f t="shared" si="220"/>
        <v>0</v>
      </c>
      <c r="AB202" s="113"/>
      <c r="AC202" s="114">
        <f t="shared" si="159"/>
        <v>0</v>
      </c>
      <c r="AD202" s="104">
        <f t="shared" si="160"/>
        <v>0</v>
      </c>
      <c r="AE202" s="106">
        <f t="shared" si="161"/>
        <v>0</v>
      </c>
      <c r="AF202" s="42">
        <f t="shared" si="186"/>
        <v>0</v>
      </c>
      <c r="AG202" s="37">
        <f t="shared" si="187"/>
        <v>0</v>
      </c>
      <c r="AH202" s="63">
        <f t="shared" si="188"/>
        <v>0</v>
      </c>
      <c r="AI202" s="103">
        <v>0</v>
      </c>
      <c r="AJ202" s="106">
        <f t="shared" si="221"/>
        <v>0</v>
      </c>
      <c r="AK202" s="37" t="str">
        <f t="shared" si="189"/>
        <v>-</v>
      </c>
      <c r="AL202" s="47">
        <v>191</v>
      </c>
      <c r="AM202" s="37" t="str">
        <f t="shared" si="190"/>
        <v>-</v>
      </c>
      <c r="AN202" s="114" t="str">
        <f t="shared" si="222"/>
        <v>-</v>
      </c>
      <c r="AO202" s="35" t="str">
        <f t="shared" si="191"/>
        <v>-</v>
      </c>
    </row>
    <row r="203" spans="1:48" ht="15" x14ac:dyDescent="0.25">
      <c r="A203" s="13"/>
      <c r="B203" s="17"/>
      <c r="C203" s="17"/>
      <c r="D203" s="31"/>
      <c r="E203" s="18"/>
      <c r="F203" s="57"/>
      <c r="G203" s="57"/>
      <c r="H203" s="58"/>
      <c r="I203" s="113"/>
      <c r="J203" s="103"/>
      <c r="K203" s="104">
        <f t="shared" si="209"/>
        <v>0</v>
      </c>
      <c r="L203" s="104">
        <f t="shared" si="210"/>
        <v>0</v>
      </c>
      <c r="M203" s="103"/>
      <c r="N203" s="104">
        <f t="shared" si="211"/>
        <v>0</v>
      </c>
      <c r="O203" s="104">
        <f t="shared" si="212"/>
        <v>0</v>
      </c>
      <c r="P203" s="103"/>
      <c r="Q203" s="104">
        <f t="shared" si="213"/>
        <v>0</v>
      </c>
      <c r="R203" s="104">
        <f t="shared" si="214"/>
        <v>0</v>
      </c>
      <c r="S203" s="103"/>
      <c r="T203" s="104">
        <f t="shared" si="215"/>
        <v>0</v>
      </c>
      <c r="U203" s="104">
        <f t="shared" si="216"/>
        <v>0</v>
      </c>
      <c r="V203" s="103"/>
      <c r="W203" s="104">
        <f t="shared" si="217"/>
        <v>0</v>
      </c>
      <c r="X203" s="104">
        <f t="shared" si="218"/>
        <v>0</v>
      </c>
      <c r="Y203" s="103"/>
      <c r="Z203" s="104">
        <f t="shared" si="219"/>
        <v>0</v>
      </c>
      <c r="AA203" s="104">
        <f t="shared" si="220"/>
        <v>0</v>
      </c>
      <c r="AB203" s="113"/>
      <c r="AC203" s="114">
        <f t="shared" si="159"/>
        <v>0</v>
      </c>
      <c r="AD203" s="104">
        <f t="shared" si="160"/>
        <v>0</v>
      </c>
      <c r="AE203" s="106">
        <f t="shared" si="161"/>
        <v>0</v>
      </c>
      <c r="AF203" s="42">
        <f t="shared" si="186"/>
        <v>0</v>
      </c>
      <c r="AG203" s="37">
        <f t="shared" si="187"/>
        <v>0</v>
      </c>
      <c r="AH203" s="63">
        <f t="shared" si="188"/>
        <v>0</v>
      </c>
      <c r="AI203" s="103">
        <v>28</v>
      </c>
      <c r="AJ203" s="106">
        <f t="shared" si="221"/>
        <v>0</v>
      </c>
      <c r="AK203" s="37" t="str">
        <f t="shared" si="189"/>
        <v>-</v>
      </c>
      <c r="AL203" s="47">
        <v>192</v>
      </c>
      <c r="AM203" s="37" t="str">
        <f t="shared" si="190"/>
        <v>-</v>
      </c>
      <c r="AN203" s="114" t="str">
        <f t="shared" si="222"/>
        <v>-</v>
      </c>
      <c r="AO203" s="35" t="str">
        <f t="shared" si="191"/>
        <v>-</v>
      </c>
    </row>
    <row r="204" spans="1:48" ht="15" x14ac:dyDescent="0.25">
      <c r="A204" s="13"/>
      <c r="B204" s="17"/>
      <c r="C204" s="17"/>
      <c r="D204" s="31"/>
      <c r="E204" s="18"/>
      <c r="F204" s="57"/>
      <c r="G204" s="57"/>
      <c r="H204" s="58"/>
      <c r="I204" s="113"/>
      <c r="J204" s="103"/>
      <c r="K204" s="104">
        <f t="shared" si="209"/>
        <v>0</v>
      </c>
      <c r="L204" s="104">
        <f t="shared" si="210"/>
        <v>0</v>
      </c>
      <c r="M204" s="103"/>
      <c r="N204" s="104">
        <f t="shared" si="211"/>
        <v>0</v>
      </c>
      <c r="O204" s="104">
        <f t="shared" si="212"/>
        <v>0</v>
      </c>
      <c r="P204" s="103"/>
      <c r="Q204" s="104">
        <f t="shared" si="213"/>
        <v>0</v>
      </c>
      <c r="R204" s="104">
        <f t="shared" si="214"/>
        <v>0</v>
      </c>
      <c r="S204" s="103"/>
      <c r="T204" s="104">
        <f t="shared" si="215"/>
        <v>0</v>
      </c>
      <c r="U204" s="104">
        <f t="shared" si="216"/>
        <v>0</v>
      </c>
      <c r="V204" s="103"/>
      <c r="W204" s="104">
        <f t="shared" si="217"/>
        <v>0</v>
      </c>
      <c r="X204" s="104">
        <f t="shared" si="218"/>
        <v>0</v>
      </c>
      <c r="Y204" s="103"/>
      <c r="Z204" s="104">
        <f t="shared" si="219"/>
        <v>0</v>
      </c>
      <c r="AA204" s="104">
        <f t="shared" si="220"/>
        <v>0</v>
      </c>
      <c r="AB204" s="113"/>
      <c r="AC204" s="114">
        <f t="shared" si="159"/>
        <v>0</v>
      </c>
      <c r="AD204" s="104">
        <f t="shared" si="160"/>
        <v>0</v>
      </c>
      <c r="AE204" s="106">
        <f t="shared" si="161"/>
        <v>0</v>
      </c>
      <c r="AF204" s="42">
        <f t="shared" si="186"/>
        <v>0</v>
      </c>
      <c r="AG204" s="37">
        <f t="shared" si="187"/>
        <v>0</v>
      </c>
      <c r="AH204" s="63">
        <f t="shared" si="188"/>
        <v>0</v>
      </c>
      <c r="AI204" s="103">
        <v>0</v>
      </c>
      <c r="AJ204" s="106">
        <f t="shared" si="221"/>
        <v>0</v>
      </c>
      <c r="AK204" s="37" t="str">
        <f t="shared" si="189"/>
        <v>-</v>
      </c>
      <c r="AL204" s="47">
        <v>193</v>
      </c>
      <c r="AM204" s="37" t="str">
        <f t="shared" si="190"/>
        <v>-</v>
      </c>
      <c r="AN204" s="114" t="str">
        <f t="shared" si="222"/>
        <v>-</v>
      </c>
      <c r="AO204" s="35" t="str">
        <f t="shared" si="191"/>
        <v>-</v>
      </c>
    </row>
    <row r="205" spans="1:48" ht="3.75" customHeight="1" x14ac:dyDescent="0.2"/>
    <row r="206" spans="1:48" ht="16.5" customHeight="1" x14ac:dyDescent="0.2">
      <c r="B206" s="7"/>
      <c r="C206" s="7"/>
      <c r="D206" s="8"/>
      <c r="E206" s="12" t="s">
        <v>4</v>
      </c>
      <c r="F206" s="9"/>
      <c r="G206" s="9"/>
      <c r="H206" s="9"/>
      <c r="J206" s="25">
        <f>SUM(J13:J204)</f>
        <v>58</v>
      </c>
      <c r="K206" s="25">
        <f t="shared" ref="K206:AJ206" si="240">SUM(K13:K204)</f>
        <v>815.59116395865317</v>
      </c>
      <c r="L206" s="25">
        <f t="shared" si="240"/>
        <v>2096.5</v>
      </c>
      <c r="M206" s="25">
        <f t="shared" si="240"/>
        <v>53</v>
      </c>
      <c r="N206" s="25">
        <f t="shared" si="240"/>
        <v>714.48667462563162</v>
      </c>
      <c r="O206" s="25">
        <f t="shared" si="240"/>
        <v>1803.5</v>
      </c>
      <c r="P206" s="25">
        <f t="shared" si="240"/>
        <v>65</v>
      </c>
      <c r="Q206" s="25">
        <f t="shared" si="240"/>
        <v>864.97677746411352</v>
      </c>
      <c r="R206" s="25">
        <f t="shared" si="240"/>
        <v>2127.5</v>
      </c>
      <c r="S206" s="25">
        <f t="shared" si="240"/>
        <v>42</v>
      </c>
      <c r="T206" s="25">
        <f t="shared" si="240"/>
        <v>607.93334925126271</v>
      </c>
      <c r="U206" s="25">
        <f t="shared" si="240"/>
        <v>1460</v>
      </c>
      <c r="V206" s="25">
        <f t="shared" si="240"/>
        <v>10</v>
      </c>
      <c r="W206" s="25">
        <f t="shared" si="240"/>
        <v>133.32999999999933</v>
      </c>
      <c r="X206" s="25">
        <f t="shared" si="240"/>
        <v>345</v>
      </c>
      <c r="Y206" s="25">
        <f t="shared" si="240"/>
        <v>0</v>
      </c>
      <c r="Z206" s="25">
        <f t="shared" si="240"/>
        <v>0</v>
      </c>
      <c r="AA206" s="25">
        <f t="shared" si="240"/>
        <v>0</v>
      </c>
      <c r="AB206" s="25">
        <f t="shared" si="240"/>
        <v>0</v>
      </c>
      <c r="AC206" s="25">
        <f t="shared" si="240"/>
        <v>228</v>
      </c>
      <c r="AD206" s="25">
        <f t="shared" si="240"/>
        <v>3136.3179652996596</v>
      </c>
      <c r="AE206" s="25">
        <f t="shared" si="240"/>
        <v>7832.5</v>
      </c>
      <c r="AF206" s="25">
        <f t="shared" si="240"/>
        <v>1.8536585365853655</v>
      </c>
      <c r="AG206" s="25">
        <f t="shared" si="240"/>
        <v>55.609756097560975</v>
      </c>
      <c r="AH206" s="25">
        <f t="shared" si="240"/>
        <v>1910.3658536585367</v>
      </c>
      <c r="AI206" s="25">
        <f t="shared" si="240"/>
        <v>159</v>
      </c>
      <c r="AJ206" s="25">
        <f t="shared" si="240"/>
        <v>4766</v>
      </c>
      <c r="AL206" s="1"/>
    </row>
    <row r="208" spans="1:48" s="71" customFormat="1" x14ac:dyDescent="0.2">
      <c r="E208" s="75" t="s">
        <v>21</v>
      </c>
      <c r="F208" s="76"/>
      <c r="G208" s="76"/>
      <c r="H208" s="77"/>
      <c r="I208" s="77"/>
      <c r="J208" s="77"/>
      <c r="K208" s="77"/>
      <c r="L208" s="77">
        <f>K206</f>
        <v>815.59116395865317</v>
      </c>
      <c r="M208" s="77"/>
      <c r="N208" s="77"/>
      <c r="O208" s="77">
        <f>N206</f>
        <v>714.48667462563162</v>
      </c>
      <c r="P208" s="77"/>
      <c r="Q208" s="77"/>
      <c r="R208" s="77">
        <f>Q206</f>
        <v>864.97677746411352</v>
      </c>
      <c r="S208" s="77"/>
      <c r="T208" s="77"/>
      <c r="U208" s="77">
        <f>T206</f>
        <v>607.93334925126271</v>
      </c>
      <c r="V208" s="77"/>
      <c r="W208" s="77"/>
      <c r="X208" s="77">
        <f>W206</f>
        <v>133.32999999999933</v>
      </c>
      <c r="Y208" s="77"/>
      <c r="Z208" s="77"/>
      <c r="AA208" s="77">
        <f>Z206</f>
        <v>0</v>
      </c>
      <c r="AB208" s="77"/>
      <c r="AC208" s="78"/>
      <c r="AD208" s="77"/>
      <c r="AE208" s="77">
        <f>AD206</f>
        <v>3136.3179652996596</v>
      </c>
      <c r="AF208" s="79"/>
      <c r="AG208" s="79"/>
      <c r="AH208" s="76"/>
      <c r="AI208" s="79"/>
      <c r="AJ208" s="79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5:48" s="43" customFormat="1" x14ac:dyDescent="0.2">
      <c r="E209" s="75" t="s">
        <v>22</v>
      </c>
      <c r="F209" s="80"/>
      <c r="G209" s="80"/>
      <c r="H209" s="81"/>
      <c r="I209" s="81"/>
      <c r="J209" s="81"/>
      <c r="K209" s="81"/>
      <c r="L209" s="77">
        <v>0</v>
      </c>
      <c r="M209" s="81"/>
      <c r="N209" s="81"/>
      <c r="O209" s="77">
        <v>0</v>
      </c>
      <c r="P209" s="81"/>
      <c r="Q209" s="81"/>
      <c r="R209" s="77">
        <v>0</v>
      </c>
      <c r="S209" s="81"/>
      <c r="T209" s="81"/>
      <c r="U209" s="77">
        <v>0</v>
      </c>
      <c r="V209" s="81"/>
      <c r="W209" s="81"/>
      <c r="X209" s="77">
        <v>0</v>
      </c>
      <c r="Y209" s="81"/>
      <c r="Z209" s="81"/>
      <c r="AA209" s="77">
        <f>AA206/100*AA10</f>
        <v>0</v>
      </c>
      <c r="AB209" s="81"/>
      <c r="AC209" s="82"/>
      <c r="AD209" s="81"/>
      <c r="AE209" s="77">
        <f>L209+O209+R209+U209+X209</f>
        <v>0</v>
      </c>
      <c r="AF209" s="83"/>
      <c r="AG209" s="83"/>
      <c r="AH209" s="84"/>
      <c r="AI209" s="83"/>
      <c r="AJ209" s="83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5:48" s="43" customFormat="1" x14ac:dyDescent="0.2">
      <c r="E210" s="75" t="s">
        <v>41</v>
      </c>
      <c r="F210" s="80"/>
      <c r="G210" s="80"/>
      <c r="H210" s="81"/>
      <c r="I210" s="81"/>
      <c r="J210" s="81"/>
      <c r="K210" s="81"/>
      <c r="L210" s="92">
        <f>L209/L206</f>
        <v>0</v>
      </c>
      <c r="M210" s="93"/>
      <c r="N210" s="93"/>
      <c r="O210" s="92">
        <f>O209/O206</f>
        <v>0</v>
      </c>
      <c r="P210" s="93"/>
      <c r="Q210" s="93"/>
      <c r="R210" s="92">
        <f>R209/R206</f>
        <v>0</v>
      </c>
      <c r="S210" s="93"/>
      <c r="T210" s="93"/>
      <c r="U210" s="92">
        <f>U209/U206</f>
        <v>0</v>
      </c>
      <c r="V210" s="93"/>
      <c r="W210" s="93"/>
      <c r="X210" s="92">
        <f>X209/X206</f>
        <v>0</v>
      </c>
      <c r="Y210" s="93"/>
      <c r="Z210" s="93"/>
      <c r="AA210" s="92" t="e">
        <f>AA209/AA206</f>
        <v>#DIV/0!</v>
      </c>
      <c r="AB210" s="81"/>
      <c r="AC210" s="82"/>
      <c r="AD210" s="81"/>
      <c r="AE210" s="92">
        <f>AE209/AE206</f>
        <v>0</v>
      </c>
      <c r="AF210" s="83"/>
      <c r="AG210" s="83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23</v>
      </c>
      <c r="F211" s="80"/>
      <c r="G211" s="80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2"/>
      <c r="AD211" s="81"/>
      <c r="AE211" s="81"/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71" customFormat="1" x14ac:dyDescent="0.2">
      <c r="E212" s="75" t="s">
        <v>24</v>
      </c>
      <c r="F212" s="76"/>
      <c r="G212" s="76"/>
      <c r="H212" s="77"/>
      <c r="I212" s="77"/>
      <c r="J212" s="77"/>
      <c r="K212" s="77"/>
      <c r="L212" s="77">
        <f>L206-L208-L209-L211</f>
        <v>1280.9088360413468</v>
      </c>
      <c r="M212" s="77"/>
      <c r="N212" s="77"/>
      <c r="O212" s="77">
        <f>O206-O208-O209-O211</f>
        <v>1089.0133253743684</v>
      </c>
      <c r="P212" s="77"/>
      <c r="Q212" s="77"/>
      <c r="R212" s="77">
        <f>R206-R208-R209-R211</f>
        <v>1262.5232225358864</v>
      </c>
      <c r="S212" s="77"/>
      <c r="T212" s="77"/>
      <c r="U212" s="77">
        <f>U206-U208-U209-U211</f>
        <v>852.06665074873729</v>
      </c>
      <c r="V212" s="77"/>
      <c r="W212" s="77"/>
      <c r="X212" s="77">
        <f>X206-X208-X209-X211</f>
        <v>211.67000000000067</v>
      </c>
      <c r="Y212" s="77"/>
      <c r="Z212" s="77"/>
      <c r="AA212" s="77">
        <f>AA206-AA208-AA209-AA211</f>
        <v>0</v>
      </c>
      <c r="AB212" s="77"/>
      <c r="AC212" s="78"/>
      <c r="AD212" s="77"/>
      <c r="AE212" s="77">
        <f>AE206-AE208-AE209-AE211</f>
        <v>4696.1820347003404</v>
      </c>
      <c r="AF212" s="79"/>
      <c r="AG212" s="79"/>
      <c r="AH212" s="76"/>
      <c r="AI212" s="79"/>
      <c r="AJ212" s="79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">
      <c r="E213" s="75" t="s">
        <v>25</v>
      </c>
      <c r="F213" s="85"/>
      <c r="G213" s="85"/>
      <c r="H213" s="83"/>
      <c r="I213" s="83"/>
      <c r="J213" s="83"/>
      <c r="K213" s="83"/>
      <c r="L213" s="86">
        <f>L212/L206</f>
        <v>0.6109748800578807</v>
      </c>
      <c r="M213" s="83"/>
      <c r="N213" s="83"/>
      <c r="O213" s="86">
        <f>O212/O206</f>
        <v>0.60383328271381664</v>
      </c>
      <c r="P213" s="83"/>
      <c r="Q213" s="83"/>
      <c r="R213" s="86">
        <f>R212/R206</f>
        <v>0.59343042187350714</v>
      </c>
      <c r="S213" s="83"/>
      <c r="T213" s="83"/>
      <c r="U213" s="86">
        <f>U212/U206</f>
        <v>0.58360729503338171</v>
      </c>
      <c r="V213" s="83"/>
      <c r="W213" s="83"/>
      <c r="X213" s="86">
        <f>X212/X206</f>
        <v>0.61353623188405992</v>
      </c>
      <c r="Y213" s="83"/>
      <c r="Z213" s="83"/>
      <c r="AA213" s="86" t="e">
        <f>AA212/AA206</f>
        <v>#DIV/0!</v>
      </c>
      <c r="AB213" s="83"/>
      <c r="AC213" s="87"/>
      <c r="AD213" s="83"/>
      <c r="AE213" s="86">
        <f>AE212/AE206</f>
        <v>0.59957638489630904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6" spans="5:48" x14ac:dyDescent="0.2">
      <c r="AD216" s="43" t="s">
        <v>239</v>
      </c>
    </row>
    <row r="217" spans="5:48" x14ac:dyDescent="0.2">
      <c r="AA217" s="43" t="s">
        <v>26</v>
      </c>
      <c r="AC217" s="53">
        <f>J206+M206+P206+S206+V206+Y206</f>
        <v>228</v>
      </c>
      <c r="AD217" s="88">
        <f>AC217-AC206</f>
        <v>0</v>
      </c>
    </row>
    <row r="218" spans="5:48" x14ac:dyDescent="0.2">
      <c r="AA218" s="43" t="s">
        <v>27</v>
      </c>
      <c r="AC218" s="53">
        <f>K206+N206+Q206+T206+W206+Z206</f>
        <v>3136.3179652996605</v>
      </c>
      <c r="AD218" s="88">
        <f>AC218-AD206</f>
        <v>0</v>
      </c>
    </row>
    <row r="219" spans="5:48" x14ac:dyDescent="0.2">
      <c r="AA219" s="43" t="s">
        <v>28</v>
      </c>
      <c r="AC219" s="53">
        <f>L206+O206+R206+U206+X206+AA206</f>
        <v>7832.5</v>
      </c>
      <c r="AD219" s="89">
        <f>AC219-AE206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3201" priority="660"/>
  </conditionalFormatting>
  <conditionalFormatting sqref="B16">
    <cfRule type="duplicateValues" dxfId="3200" priority="659"/>
  </conditionalFormatting>
  <conditionalFormatting sqref="D38:D41">
    <cfRule type="duplicateValues" dxfId="3199" priority="658"/>
  </conditionalFormatting>
  <conditionalFormatting sqref="B38:B41">
    <cfRule type="duplicateValues" dxfId="3198" priority="657"/>
  </conditionalFormatting>
  <conditionalFormatting sqref="D43">
    <cfRule type="duplicateValues" dxfId="3197" priority="656"/>
  </conditionalFormatting>
  <conditionalFormatting sqref="B43">
    <cfRule type="duplicateValues" dxfId="3196" priority="655"/>
  </conditionalFormatting>
  <conditionalFormatting sqref="D45">
    <cfRule type="duplicateValues" dxfId="3195" priority="654"/>
  </conditionalFormatting>
  <conditionalFormatting sqref="B45">
    <cfRule type="duplicateValues" dxfId="3194" priority="653"/>
  </conditionalFormatting>
  <conditionalFormatting sqref="D49">
    <cfRule type="duplicateValues" dxfId="3193" priority="652"/>
  </conditionalFormatting>
  <conditionalFormatting sqref="B49">
    <cfRule type="duplicateValues" dxfId="3192" priority="651"/>
  </conditionalFormatting>
  <conditionalFormatting sqref="D50:D52">
    <cfRule type="duplicateValues" dxfId="3191" priority="650"/>
  </conditionalFormatting>
  <conditionalFormatting sqref="B50:B52">
    <cfRule type="duplicateValues" dxfId="3190" priority="649"/>
  </conditionalFormatting>
  <conditionalFormatting sqref="D54:D64">
    <cfRule type="duplicateValues" dxfId="3189" priority="648"/>
  </conditionalFormatting>
  <conditionalFormatting sqref="B54:B64">
    <cfRule type="duplicateValues" dxfId="3188" priority="647"/>
  </conditionalFormatting>
  <conditionalFormatting sqref="D67:D75">
    <cfRule type="duplicateValues" dxfId="3187" priority="646"/>
  </conditionalFormatting>
  <conditionalFormatting sqref="B67:B75">
    <cfRule type="duplicateValues" dxfId="3186" priority="645"/>
  </conditionalFormatting>
  <conditionalFormatting sqref="D66">
    <cfRule type="duplicateValues" dxfId="3185" priority="644"/>
  </conditionalFormatting>
  <conditionalFormatting sqref="B66">
    <cfRule type="duplicateValues" dxfId="3184" priority="643"/>
  </conditionalFormatting>
  <conditionalFormatting sqref="D77">
    <cfRule type="duplicateValues" dxfId="3183" priority="642"/>
  </conditionalFormatting>
  <conditionalFormatting sqref="B77">
    <cfRule type="duplicateValues" dxfId="3182" priority="641"/>
  </conditionalFormatting>
  <conditionalFormatting sqref="D79:D80">
    <cfRule type="duplicateValues" dxfId="3181" priority="640"/>
  </conditionalFormatting>
  <conditionalFormatting sqref="B79:B80">
    <cfRule type="duplicateValues" dxfId="3180" priority="639"/>
  </conditionalFormatting>
  <conditionalFormatting sqref="D84:D88">
    <cfRule type="duplicateValues" dxfId="3179" priority="638"/>
  </conditionalFormatting>
  <conditionalFormatting sqref="B84:B88">
    <cfRule type="duplicateValues" dxfId="3178" priority="637"/>
  </conditionalFormatting>
  <conditionalFormatting sqref="D89:D93">
    <cfRule type="duplicateValues" dxfId="3177" priority="636"/>
  </conditionalFormatting>
  <conditionalFormatting sqref="B89:B93">
    <cfRule type="duplicateValues" dxfId="3176" priority="635"/>
  </conditionalFormatting>
  <conditionalFormatting sqref="D66:D75">
    <cfRule type="duplicateValues" dxfId="3175" priority="634"/>
  </conditionalFormatting>
  <conditionalFormatting sqref="B66:B75">
    <cfRule type="duplicateValues" dxfId="3174" priority="633"/>
  </conditionalFormatting>
  <conditionalFormatting sqref="B1:B1048576">
    <cfRule type="duplicateValues" dxfId="3173" priority="632"/>
  </conditionalFormatting>
  <conditionalFormatting sqref="B19">
    <cfRule type="duplicateValues" dxfId="3172" priority="631"/>
  </conditionalFormatting>
  <conditionalFormatting sqref="B208:B213">
    <cfRule type="duplicateValues" dxfId="3171" priority="627"/>
  </conditionalFormatting>
  <conditionalFormatting sqref="D208:D213">
    <cfRule type="duplicateValues" dxfId="3170" priority="626"/>
  </conditionalFormatting>
  <conditionalFormatting sqref="D44:D52">
    <cfRule type="duplicateValues" dxfId="3169" priority="565"/>
  </conditionalFormatting>
  <conditionalFormatting sqref="B44:B52">
    <cfRule type="duplicateValues" dxfId="3168" priority="564"/>
  </conditionalFormatting>
  <conditionalFormatting sqref="D60:D88">
    <cfRule type="duplicateValues" dxfId="3167" priority="517"/>
  </conditionalFormatting>
  <conditionalFormatting sqref="B60:B88">
    <cfRule type="duplicateValues" dxfId="3166" priority="516"/>
  </conditionalFormatting>
  <conditionalFormatting sqref="D90:D94">
    <cfRule type="duplicateValues" dxfId="3165" priority="469"/>
  </conditionalFormatting>
  <conditionalFormatting sqref="B90:B94">
    <cfRule type="duplicateValues" dxfId="3164" priority="468"/>
  </conditionalFormatting>
  <conditionalFormatting sqref="B206">
    <cfRule type="duplicateValues" dxfId="3163" priority="421"/>
  </conditionalFormatting>
  <conditionalFormatting sqref="D206">
    <cfRule type="duplicateValues" dxfId="3162" priority="420"/>
  </conditionalFormatting>
  <conditionalFormatting sqref="B9">
    <cfRule type="duplicateValues" dxfId="3161" priority="45"/>
  </conditionalFormatting>
  <conditionalFormatting sqref="D199:D200 D203:D216 D9:D196">
    <cfRule type="duplicateValues" dxfId="3160" priority="1208"/>
  </conditionalFormatting>
  <conditionalFormatting sqref="D16">
    <cfRule type="duplicateValues" dxfId="3159" priority="43"/>
  </conditionalFormatting>
  <conditionalFormatting sqref="B16">
    <cfRule type="duplicateValues" dxfId="3158" priority="42"/>
  </conditionalFormatting>
  <conditionalFormatting sqref="D38:D41">
    <cfRule type="duplicateValues" dxfId="3157" priority="41"/>
  </conditionalFormatting>
  <conditionalFormatting sqref="B38:B41">
    <cfRule type="duplicateValues" dxfId="3156" priority="40"/>
  </conditionalFormatting>
  <conditionalFormatting sqref="D43">
    <cfRule type="duplicateValues" dxfId="3155" priority="39"/>
  </conditionalFormatting>
  <conditionalFormatting sqref="B43">
    <cfRule type="duplicateValues" dxfId="3154" priority="38"/>
  </conditionalFormatting>
  <conditionalFormatting sqref="D45">
    <cfRule type="duplicateValues" dxfId="3153" priority="37"/>
  </conditionalFormatting>
  <conditionalFormatting sqref="B45">
    <cfRule type="duplicateValues" dxfId="3152" priority="36"/>
  </conditionalFormatting>
  <conditionalFormatting sqref="D49">
    <cfRule type="duplicateValues" dxfId="3151" priority="35"/>
  </conditionalFormatting>
  <conditionalFormatting sqref="B49">
    <cfRule type="duplicateValues" dxfId="3150" priority="34"/>
  </conditionalFormatting>
  <conditionalFormatting sqref="D50:D52">
    <cfRule type="duplicateValues" dxfId="3149" priority="33"/>
  </conditionalFormatting>
  <conditionalFormatting sqref="B50:B52">
    <cfRule type="duplicateValues" dxfId="3148" priority="32"/>
  </conditionalFormatting>
  <conditionalFormatting sqref="D54:D64">
    <cfRule type="duplicateValues" dxfId="3147" priority="31"/>
  </conditionalFormatting>
  <conditionalFormatting sqref="B54:B64">
    <cfRule type="duplicateValues" dxfId="3146" priority="30"/>
  </conditionalFormatting>
  <conditionalFormatting sqref="D67:D75">
    <cfRule type="duplicateValues" dxfId="3145" priority="29"/>
  </conditionalFormatting>
  <conditionalFormatting sqref="B67:B75">
    <cfRule type="duplicateValues" dxfId="3144" priority="28"/>
  </conditionalFormatting>
  <conditionalFormatting sqref="D66">
    <cfRule type="duplicateValues" dxfId="3143" priority="27"/>
  </conditionalFormatting>
  <conditionalFormatting sqref="B66">
    <cfRule type="duplicateValues" dxfId="3142" priority="26"/>
  </conditionalFormatting>
  <conditionalFormatting sqref="D77">
    <cfRule type="duplicateValues" dxfId="3141" priority="25"/>
  </conditionalFormatting>
  <conditionalFormatting sqref="B77">
    <cfRule type="duplicateValues" dxfId="3140" priority="24"/>
  </conditionalFormatting>
  <conditionalFormatting sqref="D79:D80">
    <cfRule type="duplicateValues" dxfId="3139" priority="23"/>
  </conditionalFormatting>
  <conditionalFormatting sqref="B79:B80">
    <cfRule type="duplicateValues" dxfId="3138" priority="22"/>
  </conditionalFormatting>
  <conditionalFormatting sqref="D84:D88">
    <cfRule type="duplicateValues" dxfId="3137" priority="21"/>
  </conditionalFormatting>
  <conditionalFormatting sqref="B84:B88">
    <cfRule type="duplicateValues" dxfId="3136" priority="20"/>
  </conditionalFormatting>
  <conditionalFormatting sqref="D89:D93">
    <cfRule type="duplicateValues" dxfId="3135" priority="19"/>
  </conditionalFormatting>
  <conditionalFormatting sqref="B89:B93">
    <cfRule type="duplicateValues" dxfId="3134" priority="18"/>
  </conditionalFormatting>
  <conditionalFormatting sqref="D66:D75">
    <cfRule type="duplicateValues" dxfId="3133" priority="17"/>
  </conditionalFormatting>
  <conditionalFormatting sqref="B66:B75">
    <cfRule type="duplicateValues" dxfId="3132" priority="16"/>
  </conditionalFormatting>
  <conditionalFormatting sqref="B13:B202">
    <cfRule type="duplicateValues" dxfId="3131" priority="15"/>
  </conditionalFormatting>
  <conditionalFormatting sqref="B19">
    <cfRule type="duplicateValues" dxfId="3130" priority="14"/>
  </conditionalFormatting>
  <conditionalFormatting sqref="D44:D52">
    <cfRule type="duplicateValues" dxfId="3129" priority="13"/>
  </conditionalFormatting>
  <conditionalFormatting sqref="B44:B52">
    <cfRule type="duplicateValues" dxfId="3128" priority="12"/>
  </conditionalFormatting>
  <conditionalFormatting sqref="D60:D88">
    <cfRule type="duplicateValues" dxfId="3127" priority="11"/>
  </conditionalFormatting>
  <conditionalFormatting sqref="B60:B88">
    <cfRule type="duplicateValues" dxfId="3126" priority="10"/>
  </conditionalFormatting>
  <conditionalFormatting sqref="D90:D94">
    <cfRule type="duplicateValues" dxfId="3125" priority="9"/>
  </conditionalFormatting>
  <conditionalFormatting sqref="B90:B94">
    <cfRule type="duplicateValues" dxfId="3124" priority="8"/>
  </conditionalFormatting>
  <conditionalFormatting sqref="D200 D191:D197">
    <cfRule type="duplicateValues" dxfId="3123" priority="7"/>
  </conditionalFormatting>
  <conditionalFormatting sqref="D187:D188">
    <cfRule type="duplicateValues" dxfId="3122" priority="6"/>
  </conditionalFormatting>
  <conditionalFormatting sqref="D182:D183 D186">
    <cfRule type="duplicateValues" dxfId="3121" priority="5"/>
  </conditionalFormatting>
  <conditionalFormatting sqref="D196:D197">
    <cfRule type="duplicateValues" dxfId="3120" priority="4"/>
  </conditionalFormatting>
  <conditionalFormatting sqref="D201:D202 D13:D179">
    <cfRule type="duplicateValues" dxfId="3119" priority="3"/>
  </conditionalFormatting>
  <conditionalFormatting sqref="D13:D202">
    <cfRule type="duplicateValues" dxfId="3118" priority="2"/>
  </conditionalFormatting>
  <conditionalFormatting sqref="B13:B202">
    <cfRule type="duplicateValues" dxfId="3117" priority="1"/>
  </conditionalFormatting>
  <conditionalFormatting sqref="D1:D216">
    <cfRule type="duplicateValues" dxfId="3116" priority="10234"/>
  </conditionalFormatting>
  <conditionalFormatting sqref="B1:B216">
    <cfRule type="duplicateValues" dxfId="3115" priority="10236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X220"/>
  <sheetViews>
    <sheetView workbookViewId="0">
      <pane ySplit="12" topLeftCell="A148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20" style="1" customWidth="1"/>
    <col min="3" max="3" width="6.5703125" style="1" hidden="1" customWidth="1"/>
    <col min="4" max="4" width="10.28515625" style="1" customWidth="1"/>
    <col min="5" max="5" width="19.85546875" style="1" customWidth="1"/>
    <col min="6" max="6" width="8.140625" style="48" customWidth="1"/>
    <col min="7" max="7" width="8.28515625" style="48" customWidth="1"/>
    <col min="8" max="8" width="8.4257812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8.140625" style="1" customWidth="1"/>
    <col min="16" max="16" width="7.42578125" style="1" customWidth="1"/>
    <col min="17" max="17" width="8" style="1" customWidth="1"/>
    <col min="18" max="18" width="8.140625" style="1" customWidth="1"/>
    <col min="19" max="19" width="7.42578125" style="1" customWidth="1"/>
    <col min="20" max="20" width="8" style="1" customWidth="1"/>
    <col min="21" max="21" width="9.140625" style="1" customWidth="1"/>
    <col min="22" max="22" width="7.42578125" style="1" customWidth="1"/>
    <col min="23" max="23" width="8" style="1" customWidth="1"/>
    <col min="24" max="24" width="7.85546875" style="1" customWidth="1"/>
    <col min="25" max="25" width="7.42578125" style="1" customWidth="1"/>
    <col min="26" max="26" width="8" style="1" customWidth="1"/>
    <col min="27" max="27" width="8.140625" style="1" customWidth="1"/>
    <col min="28" max="28" width="0.7109375" style="1" customWidth="1"/>
    <col min="29" max="29" width="7" style="53" customWidth="1"/>
    <col min="30" max="30" width="7.7109375" style="1" customWidth="1"/>
    <col min="31" max="31" width="8.85546875" style="1" customWidth="1"/>
    <col min="32" max="32" width="6.5703125" style="1" customWidth="1"/>
    <col min="33" max="33" width="7" style="1" customWidth="1"/>
    <col min="34" max="34" width="8.7109375" style="59" customWidth="1"/>
    <col min="35" max="35" width="7.42578125" style="1" customWidth="1"/>
    <col min="36" max="36" width="9.140625" style="1" customWidth="1"/>
    <col min="37" max="37" width="7.140625" style="1" customWidth="1"/>
    <col min="38" max="38" width="6.5703125" style="44" hidden="1" customWidth="1"/>
    <col min="39" max="39" width="9.140625" style="1" customWidth="1"/>
    <col min="40" max="40" width="8.140625" style="1" customWidth="1"/>
    <col min="41" max="41" width="11.5703125" style="1" customWidth="1"/>
    <col min="42" max="46" width="9.140625" style="1" customWidth="1"/>
    <col min="47" max="16384" width="9.140625" style="1"/>
  </cols>
  <sheetData>
    <row r="1" spans="1:50" x14ac:dyDescent="0.2">
      <c r="AO1" s="38" t="s">
        <v>236</v>
      </c>
    </row>
    <row r="2" spans="1:50" x14ac:dyDescent="0.2">
      <c r="AO2" s="38" t="s">
        <v>237</v>
      </c>
    </row>
    <row r="3" spans="1:50" x14ac:dyDescent="0.2">
      <c r="AO3" s="38" t="s">
        <v>238</v>
      </c>
    </row>
    <row r="4" spans="1:50" x14ac:dyDescent="0.2">
      <c r="AO4" s="38"/>
    </row>
    <row r="5" spans="1:50" x14ac:dyDescent="0.2">
      <c r="AO5" s="38"/>
    </row>
    <row r="6" spans="1:50" x14ac:dyDescent="0.2">
      <c r="AO6" s="39"/>
    </row>
    <row r="7" spans="1:50" x14ac:dyDescent="0.2">
      <c r="AO7" s="39"/>
    </row>
    <row r="8" spans="1:50" ht="5.25" customHeight="1" x14ac:dyDescent="0.2">
      <c r="AO8" s="39"/>
    </row>
    <row r="9" spans="1:50" s="20" customFormat="1" ht="19.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0"/>
      <c r="AL9" s="40"/>
      <c r="AM9" s="40"/>
      <c r="AN9" s="40"/>
      <c r="AO9" s="41" t="s">
        <v>30</v>
      </c>
      <c r="AQ9" s="33">
        <v>43466</v>
      </c>
      <c r="AR9" s="34"/>
      <c r="AS9" s="33">
        <v>43497</v>
      </c>
      <c r="AT9" s="34"/>
      <c r="AU9" s="33">
        <v>43616</v>
      </c>
      <c r="AV9" s="34"/>
      <c r="AW9" s="33"/>
      <c r="AX9" s="34"/>
    </row>
    <row r="10" spans="1:50" ht="13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S10" s="28">
        <f>AO10-AS9</f>
        <v>92</v>
      </c>
      <c r="AT10" s="29" t="s">
        <v>10</v>
      </c>
      <c r="AU10" s="28">
        <f>AO10-AU9</f>
        <v>-27</v>
      </c>
      <c r="AV10" s="29" t="s">
        <v>10</v>
      </c>
      <c r="AW10" s="28"/>
      <c r="AX10" s="29" t="s">
        <v>10</v>
      </c>
    </row>
    <row r="11" spans="1:50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8" t="s">
        <v>7</v>
      </c>
      <c r="AD11" s="559"/>
      <c r="AE11" s="559"/>
      <c r="AF11" s="559"/>
      <c r="AG11" s="559"/>
      <c r="AH11" s="559"/>
      <c r="AI11" s="559"/>
      <c r="AJ11" s="559"/>
      <c r="AK11" s="559"/>
      <c r="AL11" s="559"/>
      <c r="AM11" s="559"/>
      <c r="AN11" s="559"/>
      <c r="AO11" s="560"/>
    </row>
    <row r="12" spans="1:50" s="3" customFormat="1" ht="60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72" t="s">
        <v>19</v>
      </c>
      <c r="AD12" s="5" t="s">
        <v>213</v>
      </c>
      <c r="AE12" s="73" t="s">
        <v>9</v>
      </c>
      <c r="AF12" s="73" t="s">
        <v>17</v>
      </c>
      <c r="AG12" s="73" t="s">
        <v>16</v>
      </c>
      <c r="AH12" s="74" t="s">
        <v>15</v>
      </c>
      <c r="AI12" s="73" t="s">
        <v>6</v>
      </c>
      <c r="AJ12" s="73" t="s">
        <v>18</v>
      </c>
      <c r="AK12" s="73" t="s">
        <v>11</v>
      </c>
      <c r="AL12" s="46" t="s">
        <v>8</v>
      </c>
      <c r="AM12" s="73" t="s">
        <v>13</v>
      </c>
      <c r="AN12" s="73" t="s">
        <v>14</v>
      </c>
      <c r="AO12" s="73" t="s">
        <v>12</v>
      </c>
    </row>
    <row r="13" spans="1:50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AG13*G13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>IFERROR(AK13/30,"-")</f>
        <v>-</v>
      </c>
      <c r="AO13" s="35" t="str">
        <f>IFERROR(AO$10+AK13,"-")</f>
        <v>-</v>
      </c>
    </row>
    <row r="14" spans="1:50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2</v>
      </c>
      <c r="K14" s="16">
        <f>J14*$F14</f>
        <v>103.98000000000002</v>
      </c>
      <c r="L14" s="16">
        <f>J14*$G14</f>
        <v>139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 t="shared" ref="Z14:Z70" si="3">Y14*$F14</f>
        <v>0</v>
      </c>
      <c r="AA14" s="16">
        <f>Y14*$G14</f>
        <v>0</v>
      </c>
      <c r="AB14" s="10"/>
      <c r="AC14" s="52">
        <f t="shared" ref="AC14:AC70" si="4">J14+M14+P14+S14+V14+Y14</f>
        <v>2</v>
      </c>
      <c r="AD14" s="16">
        <f t="shared" ref="AD14:AD70" si="5">AC14*F14</f>
        <v>103.98000000000002</v>
      </c>
      <c r="AE14" s="37">
        <f t="shared" ref="AE14:AE70" si="6">AC14*G14</f>
        <v>139</v>
      </c>
      <c r="AF14" s="42">
        <f t="shared" ref="AF14:AF77" si="7">AC14/AQ$10</f>
        <v>1.6260162601626018E-2</v>
      </c>
      <c r="AG14" s="37">
        <f t="shared" ref="AG14:AG77" si="8">AF14*30</f>
        <v>0.48780487804878053</v>
      </c>
      <c r="AH14" s="63">
        <f t="shared" ref="AH14:AH77" si="9">AG14*G14</f>
        <v>33.902439024390247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ref="AN14:AN77" si="10">IFERROR(AK14/30,"-")</f>
        <v>0</v>
      </c>
      <c r="AO14" s="35">
        <f t="shared" ref="AO14:AO77" si="11">IFERROR(AO$10+AK14,"-")</f>
        <v>43589</v>
      </c>
    </row>
    <row r="15" spans="1:50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10</v>
      </c>
      <c r="K15" s="16">
        <f t="shared" ref="K15:K75" si="12">J15*$F15</f>
        <v>52.600000000000016</v>
      </c>
      <c r="L15" s="16">
        <f t="shared" ref="L15:L19" si="13">J15*$G15</f>
        <v>245</v>
      </c>
      <c r="M15" s="26">
        <v>0</v>
      </c>
      <c r="N15" s="16">
        <f t="shared" ref="N15:N19" si="14">M15*$F15</f>
        <v>0</v>
      </c>
      <c r="O15" s="16">
        <f t="shared" ref="O15:O19" si="15">M15*$G15</f>
        <v>0</v>
      </c>
      <c r="P15" s="26">
        <v>1</v>
      </c>
      <c r="Q15" s="16">
        <f t="shared" ref="Q15:Q19" si="16">P15*$F15</f>
        <v>5.2600000000000016</v>
      </c>
      <c r="R15" s="16">
        <f t="shared" ref="R15:R19" si="17">P15*$G15</f>
        <v>24.5</v>
      </c>
      <c r="S15" s="26">
        <v>0</v>
      </c>
      <c r="T15" s="16">
        <f t="shared" ref="T15:T19" si="18">S15*$F15</f>
        <v>0</v>
      </c>
      <c r="U15" s="16">
        <f t="shared" ref="U15:U19" si="19">S15*$G15</f>
        <v>0</v>
      </c>
      <c r="V15" s="26">
        <v>1</v>
      </c>
      <c r="W15" s="16">
        <f t="shared" ref="W15:W19" si="20">V15*$F15</f>
        <v>5.2600000000000016</v>
      </c>
      <c r="X15" s="16">
        <f>V15*$G15</f>
        <v>24.5</v>
      </c>
      <c r="Y15" s="26"/>
      <c r="Z15" s="16">
        <f t="shared" si="3"/>
        <v>0</v>
      </c>
      <c r="AA15" s="16">
        <f>Y15*$G15</f>
        <v>0</v>
      </c>
      <c r="AC15" s="52">
        <f t="shared" si="4"/>
        <v>12</v>
      </c>
      <c r="AD15" s="16">
        <f t="shared" si="5"/>
        <v>63.120000000000019</v>
      </c>
      <c r="AE15" s="37">
        <f t="shared" si="6"/>
        <v>294</v>
      </c>
      <c r="AF15" s="42">
        <f t="shared" si="7"/>
        <v>9.7560975609756101E-2</v>
      </c>
      <c r="AG15" s="37">
        <f t="shared" si="8"/>
        <v>2.9268292682926829</v>
      </c>
      <c r="AH15" s="63">
        <f t="shared" si="9"/>
        <v>71.707317073170728</v>
      </c>
      <c r="AI15" s="26">
        <v>5</v>
      </c>
      <c r="AJ15" s="37">
        <f t="shared" si="0"/>
        <v>122.5</v>
      </c>
      <c r="AK15" s="37">
        <f t="shared" si="1"/>
        <v>51.25</v>
      </c>
      <c r="AL15" s="47">
        <v>8</v>
      </c>
      <c r="AM15" s="37">
        <f t="shared" si="2"/>
        <v>7.3214285714285712</v>
      </c>
      <c r="AN15" s="52">
        <f t="shared" si="10"/>
        <v>1.7083333333333333</v>
      </c>
      <c r="AO15" s="35">
        <f t="shared" si="11"/>
        <v>43640.25</v>
      </c>
      <c r="AP15" s="36"/>
      <c r="AQ15" s="36"/>
    </row>
    <row r="16" spans="1:50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5</v>
      </c>
      <c r="K16" s="104">
        <f t="shared" si="12"/>
        <v>26.94999999999996</v>
      </c>
      <c r="L16" s="104">
        <f t="shared" si="13"/>
        <v>122.5</v>
      </c>
      <c r="M16" s="103">
        <v>3</v>
      </c>
      <c r="N16" s="104">
        <f t="shared" si="14"/>
        <v>16.169999999999973</v>
      </c>
      <c r="O16" s="104">
        <f t="shared" si="15"/>
        <v>73.5</v>
      </c>
      <c r="P16" s="103">
        <v>0</v>
      </c>
      <c r="Q16" s="104">
        <f t="shared" si="16"/>
        <v>0</v>
      </c>
      <c r="R16" s="104">
        <f t="shared" si="17"/>
        <v>0</v>
      </c>
      <c r="S16" s="103">
        <v>2</v>
      </c>
      <c r="T16" s="104">
        <f t="shared" si="18"/>
        <v>10.779999999999983</v>
      </c>
      <c r="U16" s="104">
        <f t="shared" si="19"/>
        <v>49</v>
      </c>
      <c r="V16" s="103">
        <v>1</v>
      </c>
      <c r="W16" s="104">
        <f t="shared" si="20"/>
        <v>5.3899999999999917</v>
      </c>
      <c r="X16" s="104">
        <f t="shared" ref="X16:X19" si="21">V16*$G16</f>
        <v>24.5</v>
      </c>
      <c r="Y16" s="103"/>
      <c r="Z16" s="104">
        <f t="shared" si="3"/>
        <v>0</v>
      </c>
      <c r="AA16" s="104">
        <f t="shared" ref="AA16:AA19" si="22">Y16*$G16</f>
        <v>0</v>
      </c>
      <c r="AB16" s="103"/>
      <c r="AC16" s="103">
        <f t="shared" si="4"/>
        <v>11</v>
      </c>
      <c r="AD16" s="104">
        <f t="shared" si="5"/>
        <v>59.289999999999907</v>
      </c>
      <c r="AE16" s="104">
        <f t="shared" si="6"/>
        <v>269.5</v>
      </c>
      <c r="AF16" s="42">
        <f t="shared" si="7"/>
        <v>8.943089430894309E-2</v>
      </c>
      <c r="AG16" s="37">
        <f t="shared" si="8"/>
        <v>2.6829268292682928</v>
      </c>
      <c r="AH16" s="63">
        <f t="shared" si="9"/>
        <v>65.731707317073173</v>
      </c>
      <c r="AI16" s="103">
        <v>5</v>
      </c>
      <c r="AJ16" s="107">
        <f t="shared" si="0"/>
        <v>122.5</v>
      </c>
      <c r="AK16" s="106">
        <f t="shared" si="1"/>
        <v>55.909090909090907</v>
      </c>
      <c r="AL16" s="108">
        <v>9</v>
      </c>
      <c r="AM16" s="106">
        <f t="shared" si="2"/>
        <v>7.9870129870129869</v>
      </c>
      <c r="AN16" s="52">
        <f t="shared" si="10"/>
        <v>1.8636363636363635</v>
      </c>
      <c r="AO16" s="35">
        <f t="shared" si="11"/>
        <v>43644.909090909088</v>
      </c>
      <c r="AP16" s="110"/>
      <c r="AQ16" s="110"/>
    </row>
    <row r="17" spans="1:43" s="113" customFormat="1" ht="15" x14ac:dyDescent="0.25">
      <c r="A17" s="98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103">
        <v>0</v>
      </c>
      <c r="K17" s="104">
        <f t="shared" si="12"/>
        <v>0</v>
      </c>
      <c r="L17" s="104">
        <f t="shared" si="13"/>
        <v>0</v>
      </c>
      <c r="M17" s="103">
        <v>0</v>
      </c>
      <c r="N17" s="104">
        <f t="shared" si="14"/>
        <v>0</v>
      </c>
      <c r="O17" s="104">
        <f t="shared" si="15"/>
        <v>0</v>
      </c>
      <c r="P17" s="103">
        <v>0</v>
      </c>
      <c r="Q17" s="104">
        <f t="shared" si="16"/>
        <v>0</v>
      </c>
      <c r="R17" s="104">
        <f t="shared" si="17"/>
        <v>0</v>
      </c>
      <c r="S17" s="103">
        <v>0</v>
      </c>
      <c r="T17" s="104">
        <f t="shared" si="18"/>
        <v>0</v>
      </c>
      <c r="U17" s="104">
        <f t="shared" si="19"/>
        <v>0</v>
      </c>
      <c r="V17" s="103">
        <v>0</v>
      </c>
      <c r="W17" s="104">
        <f t="shared" si="20"/>
        <v>0</v>
      </c>
      <c r="X17" s="104">
        <f t="shared" si="21"/>
        <v>0</v>
      </c>
      <c r="Y17" s="103"/>
      <c r="Z17" s="104">
        <f t="shared" si="3"/>
        <v>0</v>
      </c>
      <c r="AA17" s="104">
        <f t="shared" si="22"/>
        <v>0</v>
      </c>
      <c r="AC17" s="114">
        <f t="shared" si="4"/>
        <v>0</v>
      </c>
      <c r="AD17" s="104">
        <f t="shared" si="5"/>
        <v>0</v>
      </c>
      <c r="AE17" s="106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103">
        <v>0</v>
      </c>
      <c r="AJ17" s="106">
        <f t="shared" si="0"/>
        <v>0</v>
      </c>
      <c r="AK17" s="106" t="str">
        <f t="shared" si="1"/>
        <v>-</v>
      </c>
      <c r="AL17" s="108">
        <v>10</v>
      </c>
      <c r="AM17" s="106" t="str">
        <f t="shared" si="2"/>
        <v>-</v>
      </c>
      <c r="AN17" s="52" t="str">
        <f t="shared" si="10"/>
        <v>-</v>
      </c>
      <c r="AO17" s="35" t="str">
        <f t="shared" si="11"/>
        <v>-</v>
      </c>
      <c r="AP17" s="110"/>
      <c r="AQ17" s="110"/>
    </row>
    <row r="18" spans="1:43" s="113" customFormat="1" ht="15" x14ac:dyDescent="0.25">
      <c r="A18" s="98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103">
        <v>0</v>
      </c>
      <c r="K18" s="104">
        <f t="shared" si="12"/>
        <v>0</v>
      </c>
      <c r="L18" s="104">
        <f t="shared" si="13"/>
        <v>0</v>
      </c>
      <c r="M18" s="103">
        <v>0</v>
      </c>
      <c r="N18" s="104">
        <f t="shared" si="14"/>
        <v>0</v>
      </c>
      <c r="O18" s="104">
        <f t="shared" si="15"/>
        <v>0</v>
      </c>
      <c r="P18" s="103">
        <v>0</v>
      </c>
      <c r="Q18" s="104">
        <f t="shared" si="16"/>
        <v>0</v>
      </c>
      <c r="R18" s="104">
        <f t="shared" si="17"/>
        <v>0</v>
      </c>
      <c r="S18" s="103">
        <v>0</v>
      </c>
      <c r="T18" s="104">
        <f t="shared" si="18"/>
        <v>0</v>
      </c>
      <c r="U18" s="104">
        <f t="shared" si="19"/>
        <v>0</v>
      </c>
      <c r="V18" s="103">
        <v>0</v>
      </c>
      <c r="W18" s="104">
        <f t="shared" si="20"/>
        <v>0</v>
      </c>
      <c r="X18" s="104">
        <f t="shared" si="21"/>
        <v>0</v>
      </c>
      <c r="Y18" s="103"/>
      <c r="Z18" s="104">
        <f t="shared" si="3"/>
        <v>0</v>
      </c>
      <c r="AA18" s="104">
        <f t="shared" si="22"/>
        <v>0</v>
      </c>
      <c r="AC18" s="114">
        <f t="shared" si="4"/>
        <v>0</v>
      </c>
      <c r="AD18" s="104">
        <f t="shared" si="5"/>
        <v>0</v>
      </c>
      <c r="AE18" s="106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103">
        <v>0</v>
      </c>
      <c r="AJ18" s="106">
        <f t="shared" si="0"/>
        <v>0</v>
      </c>
      <c r="AK18" s="106" t="str">
        <f t="shared" si="1"/>
        <v>-</v>
      </c>
      <c r="AL18" s="108">
        <v>11</v>
      </c>
      <c r="AM18" s="106" t="str">
        <f t="shared" si="2"/>
        <v>-</v>
      </c>
      <c r="AN18" s="52" t="str">
        <f t="shared" si="10"/>
        <v>-</v>
      </c>
      <c r="AO18" s="35" t="str">
        <f t="shared" si="11"/>
        <v>-</v>
      </c>
      <c r="AP18" s="110"/>
      <c r="AQ18" s="110"/>
    </row>
    <row r="19" spans="1:43" s="113" customFormat="1" ht="15" x14ac:dyDescent="0.25">
      <c r="A19" s="98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103">
        <v>0</v>
      </c>
      <c r="K19" s="104">
        <f t="shared" si="12"/>
        <v>0</v>
      </c>
      <c r="L19" s="104">
        <f t="shared" si="13"/>
        <v>0</v>
      </c>
      <c r="M19" s="103">
        <v>0</v>
      </c>
      <c r="N19" s="104">
        <f t="shared" si="14"/>
        <v>0</v>
      </c>
      <c r="O19" s="104">
        <f t="shared" si="15"/>
        <v>0</v>
      </c>
      <c r="P19" s="103">
        <v>0</v>
      </c>
      <c r="Q19" s="104">
        <f t="shared" si="16"/>
        <v>0</v>
      </c>
      <c r="R19" s="104">
        <f t="shared" si="17"/>
        <v>0</v>
      </c>
      <c r="S19" s="103">
        <v>0</v>
      </c>
      <c r="T19" s="104">
        <f t="shared" si="18"/>
        <v>0</v>
      </c>
      <c r="U19" s="104">
        <f t="shared" si="19"/>
        <v>0</v>
      </c>
      <c r="V19" s="103">
        <v>0</v>
      </c>
      <c r="W19" s="104">
        <f t="shared" si="20"/>
        <v>0</v>
      </c>
      <c r="X19" s="104">
        <f t="shared" si="21"/>
        <v>0</v>
      </c>
      <c r="Y19" s="103"/>
      <c r="Z19" s="104">
        <f t="shared" si="3"/>
        <v>0</v>
      </c>
      <c r="AA19" s="104">
        <f t="shared" si="22"/>
        <v>0</v>
      </c>
      <c r="AC19" s="114">
        <f t="shared" si="4"/>
        <v>0</v>
      </c>
      <c r="AD19" s="104">
        <f t="shared" si="5"/>
        <v>0</v>
      </c>
      <c r="AE19" s="106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103">
        <v>0</v>
      </c>
      <c r="AJ19" s="106">
        <f t="shared" si="0"/>
        <v>0</v>
      </c>
      <c r="AK19" s="106" t="str">
        <f t="shared" si="1"/>
        <v>-</v>
      </c>
      <c r="AL19" s="108">
        <v>12</v>
      </c>
      <c r="AM19" s="106" t="str">
        <f t="shared" si="2"/>
        <v>-</v>
      </c>
      <c r="AN19" s="52" t="str">
        <f t="shared" si="10"/>
        <v>-</v>
      </c>
      <c r="AO19" s="35" t="str">
        <f t="shared" si="11"/>
        <v>-</v>
      </c>
      <c r="AP19" s="110"/>
      <c r="AQ19" s="110"/>
    </row>
    <row r="20" spans="1:43" s="113" customFormat="1" ht="15" x14ac:dyDescent="0.25">
      <c r="A20" s="98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103">
        <v>0</v>
      </c>
      <c r="K20" s="104">
        <f t="shared" si="12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si="3"/>
        <v>0</v>
      </c>
      <c r="AA20" s="104">
        <f t="shared" ref="AA20:AA37" si="32">Y20*$G20</f>
        <v>0</v>
      </c>
      <c r="AC20" s="114">
        <f t="shared" si="4"/>
        <v>0</v>
      </c>
      <c r="AD20" s="104">
        <f t="shared" si="5"/>
        <v>0</v>
      </c>
      <c r="AE20" s="106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103">
        <v>0</v>
      </c>
      <c r="AJ20" s="106">
        <f t="shared" ref="AJ20:AJ37" si="33">AI20*G20</f>
        <v>0</v>
      </c>
      <c r="AK20" s="106" t="str">
        <f t="shared" ref="AK20:AK37" si="34">IFERROR(AI20/AF20, "-")</f>
        <v>-</v>
      </c>
      <c r="AL20" s="108">
        <v>14</v>
      </c>
      <c r="AM20" s="106" t="str">
        <f t="shared" ref="AM20:AM37" si="35">IFERROR(AK20/7,"-")</f>
        <v>-</v>
      </c>
      <c r="AN20" s="52" t="str">
        <f t="shared" si="10"/>
        <v>-</v>
      </c>
      <c r="AO20" s="35" t="str">
        <f t="shared" si="11"/>
        <v>-</v>
      </c>
    </row>
    <row r="21" spans="1:43" s="113" customFormat="1" ht="15" x14ac:dyDescent="0.25">
      <c r="A21" s="98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103">
        <v>0</v>
      </c>
      <c r="K21" s="104">
        <f t="shared" si="12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"/>
        <v>0</v>
      </c>
      <c r="AA21" s="104">
        <f t="shared" si="32"/>
        <v>0</v>
      </c>
      <c r="AC21" s="114">
        <f t="shared" si="4"/>
        <v>0</v>
      </c>
      <c r="AD21" s="104">
        <f t="shared" si="5"/>
        <v>0</v>
      </c>
      <c r="AE21" s="106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103">
        <v>0</v>
      </c>
      <c r="AJ21" s="106">
        <f t="shared" si="33"/>
        <v>0</v>
      </c>
      <c r="AK21" s="106" t="str">
        <f t="shared" si="34"/>
        <v>-</v>
      </c>
      <c r="AL21" s="108">
        <v>15</v>
      </c>
      <c r="AM21" s="106" t="str">
        <f t="shared" si="35"/>
        <v>-</v>
      </c>
      <c r="AN21" s="52" t="str">
        <f t="shared" si="10"/>
        <v>-</v>
      </c>
      <c r="AO21" s="35" t="str">
        <f t="shared" si="11"/>
        <v>-</v>
      </c>
    </row>
    <row r="22" spans="1:43" s="113" customFormat="1" ht="15" x14ac:dyDescent="0.25">
      <c r="A22" s="98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103">
        <v>0</v>
      </c>
      <c r="K22" s="104">
        <f t="shared" si="12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"/>
        <v>0</v>
      </c>
      <c r="AA22" s="104">
        <f t="shared" si="32"/>
        <v>0</v>
      </c>
      <c r="AC22" s="114">
        <f>J22+M22+P22+S22+V22+Y22</f>
        <v>0</v>
      </c>
      <c r="AD22" s="104">
        <f t="shared" si="5"/>
        <v>0</v>
      </c>
      <c r="AE22" s="106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103">
        <v>0</v>
      </c>
      <c r="AJ22" s="106">
        <f t="shared" si="33"/>
        <v>0</v>
      </c>
      <c r="AK22" s="106" t="str">
        <f t="shared" si="34"/>
        <v>-</v>
      </c>
      <c r="AL22" s="108">
        <v>16</v>
      </c>
      <c r="AM22" s="106" t="str">
        <f t="shared" si="35"/>
        <v>-</v>
      </c>
      <c r="AN22" s="52" t="str">
        <f t="shared" si="10"/>
        <v>-</v>
      </c>
      <c r="AO22" s="35" t="str">
        <f t="shared" si="11"/>
        <v>-</v>
      </c>
    </row>
    <row r="23" spans="1:43" s="113" customFormat="1" ht="15" x14ac:dyDescent="0.25">
      <c r="A23" s="98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103">
        <v>0</v>
      </c>
      <c r="K23" s="104">
        <f t="shared" si="12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"/>
        <v>0</v>
      </c>
      <c r="AA23" s="104">
        <f t="shared" si="32"/>
        <v>0</v>
      </c>
      <c r="AC23" s="114">
        <f t="shared" si="4"/>
        <v>0</v>
      </c>
      <c r="AD23" s="104">
        <f t="shared" si="5"/>
        <v>0</v>
      </c>
      <c r="AE23" s="106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103">
        <v>0</v>
      </c>
      <c r="AJ23" s="106">
        <f t="shared" si="33"/>
        <v>0</v>
      </c>
      <c r="AK23" s="106" t="str">
        <f t="shared" si="34"/>
        <v>-</v>
      </c>
      <c r="AL23" s="108">
        <v>17</v>
      </c>
      <c r="AM23" s="106" t="str">
        <f t="shared" si="35"/>
        <v>-</v>
      </c>
      <c r="AN23" s="52" t="str">
        <f t="shared" si="10"/>
        <v>-</v>
      </c>
      <c r="AO23" s="35" t="str">
        <f t="shared" si="11"/>
        <v>-</v>
      </c>
    </row>
    <row r="24" spans="1:43" s="113" customFormat="1" ht="15" x14ac:dyDescent="0.25">
      <c r="A24" s="98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103">
        <v>0</v>
      </c>
      <c r="K24" s="104">
        <f t="shared" si="12"/>
        <v>0</v>
      </c>
      <c r="L24" s="104">
        <f t="shared" si="23"/>
        <v>0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"/>
        <v>0</v>
      </c>
      <c r="AA24" s="104">
        <f t="shared" si="32"/>
        <v>0</v>
      </c>
      <c r="AC24" s="114">
        <f t="shared" si="4"/>
        <v>0</v>
      </c>
      <c r="AD24" s="104">
        <f t="shared" si="5"/>
        <v>0</v>
      </c>
      <c r="AE24" s="106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103">
        <v>0</v>
      </c>
      <c r="AJ24" s="106">
        <f t="shared" si="33"/>
        <v>0</v>
      </c>
      <c r="AK24" s="106" t="str">
        <f t="shared" si="34"/>
        <v>-</v>
      </c>
      <c r="AL24" s="108">
        <v>18</v>
      </c>
      <c r="AM24" s="106" t="str">
        <f t="shared" si="35"/>
        <v>-</v>
      </c>
      <c r="AN24" s="52" t="str">
        <f t="shared" si="10"/>
        <v>-</v>
      </c>
      <c r="AO24" s="35" t="str">
        <f t="shared" si="11"/>
        <v>-</v>
      </c>
    </row>
    <row r="25" spans="1:43" s="113" customFormat="1" ht="15" x14ac:dyDescent="0.25">
      <c r="A25" s="98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103">
        <v>0</v>
      </c>
      <c r="K25" s="104">
        <f t="shared" si="12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"/>
        <v>0</v>
      </c>
      <c r="AA25" s="104">
        <f t="shared" si="32"/>
        <v>0</v>
      </c>
      <c r="AC25" s="114">
        <f t="shared" si="4"/>
        <v>0</v>
      </c>
      <c r="AD25" s="104">
        <f t="shared" si="5"/>
        <v>0</v>
      </c>
      <c r="AE25" s="106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103">
        <v>0</v>
      </c>
      <c r="AJ25" s="106">
        <f t="shared" si="33"/>
        <v>0</v>
      </c>
      <c r="AK25" s="106" t="str">
        <f t="shared" si="34"/>
        <v>-</v>
      </c>
      <c r="AL25" s="108">
        <v>19</v>
      </c>
      <c r="AM25" s="106" t="str">
        <f t="shared" si="35"/>
        <v>-</v>
      </c>
      <c r="AN25" s="52" t="str">
        <f t="shared" si="10"/>
        <v>-</v>
      </c>
      <c r="AO25" s="35" t="str">
        <f t="shared" si="11"/>
        <v>-</v>
      </c>
    </row>
    <row r="26" spans="1:43" s="113" customFormat="1" ht="15" x14ac:dyDescent="0.25">
      <c r="A26" s="98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103">
        <v>1</v>
      </c>
      <c r="K26" s="104">
        <f t="shared" si="12"/>
        <v>57.060000000000038</v>
      </c>
      <c r="L26" s="104">
        <f t="shared" si="23"/>
        <v>104.5</v>
      </c>
      <c r="M26" s="103">
        <v>0</v>
      </c>
      <c r="N26" s="104">
        <f t="shared" si="24"/>
        <v>0</v>
      </c>
      <c r="O26" s="104">
        <f t="shared" si="25"/>
        <v>0</v>
      </c>
      <c r="P26" s="103">
        <v>0</v>
      </c>
      <c r="Q26" s="104">
        <f t="shared" si="26"/>
        <v>0</v>
      </c>
      <c r="R26" s="104">
        <f t="shared" si="27"/>
        <v>0</v>
      </c>
      <c r="S26" s="103">
        <v>0</v>
      </c>
      <c r="T26" s="104">
        <f t="shared" si="28"/>
        <v>0</v>
      </c>
      <c r="U26" s="104">
        <f t="shared" si="29"/>
        <v>0</v>
      </c>
      <c r="V26" s="103">
        <v>0</v>
      </c>
      <c r="W26" s="104">
        <f t="shared" si="30"/>
        <v>0</v>
      </c>
      <c r="X26" s="104">
        <f t="shared" si="31"/>
        <v>0</v>
      </c>
      <c r="Y26" s="103"/>
      <c r="Z26" s="104">
        <f t="shared" si="3"/>
        <v>0</v>
      </c>
      <c r="AA26" s="104">
        <f t="shared" si="32"/>
        <v>0</v>
      </c>
      <c r="AC26" s="114">
        <f t="shared" si="4"/>
        <v>1</v>
      </c>
      <c r="AD26" s="104">
        <f t="shared" si="5"/>
        <v>57.060000000000038</v>
      </c>
      <c r="AE26" s="106">
        <f t="shared" si="6"/>
        <v>104.5</v>
      </c>
      <c r="AF26" s="42">
        <f t="shared" si="7"/>
        <v>8.130081300813009E-3</v>
      </c>
      <c r="AG26" s="37">
        <f t="shared" si="8"/>
        <v>0.24390243902439027</v>
      </c>
      <c r="AH26" s="63">
        <f t="shared" si="9"/>
        <v>25.487804878048784</v>
      </c>
      <c r="AI26" s="103">
        <v>0</v>
      </c>
      <c r="AJ26" s="106">
        <f t="shared" si="33"/>
        <v>0</v>
      </c>
      <c r="AK26" s="106">
        <f t="shared" si="34"/>
        <v>0</v>
      </c>
      <c r="AL26" s="108">
        <v>20</v>
      </c>
      <c r="AM26" s="106">
        <f t="shared" si="35"/>
        <v>0</v>
      </c>
      <c r="AN26" s="52">
        <f t="shared" si="10"/>
        <v>0</v>
      </c>
      <c r="AO26" s="35">
        <f t="shared" si="11"/>
        <v>43589</v>
      </c>
    </row>
    <row r="27" spans="1:43" s="113" customFormat="1" ht="15" x14ac:dyDescent="0.25">
      <c r="A27" s="98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103">
        <v>0</v>
      </c>
      <c r="K27" s="104">
        <f t="shared" si="12"/>
        <v>0</v>
      </c>
      <c r="L27" s="104">
        <f t="shared" si="23"/>
        <v>0</v>
      </c>
      <c r="M27" s="103">
        <v>1</v>
      </c>
      <c r="N27" s="104">
        <f t="shared" si="24"/>
        <v>53.97</v>
      </c>
      <c r="O27" s="104">
        <f t="shared" si="25"/>
        <v>104.5</v>
      </c>
      <c r="P27" s="103">
        <v>0</v>
      </c>
      <c r="Q27" s="104">
        <f t="shared" si="26"/>
        <v>0</v>
      </c>
      <c r="R27" s="104">
        <f t="shared" si="27"/>
        <v>0</v>
      </c>
      <c r="S27" s="103">
        <v>0</v>
      </c>
      <c r="T27" s="104">
        <f t="shared" si="28"/>
        <v>0</v>
      </c>
      <c r="U27" s="104">
        <f t="shared" si="29"/>
        <v>0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"/>
        <v>0</v>
      </c>
      <c r="AA27" s="104">
        <f t="shared" si="32"/>
        <v>0</v>
      </c>
      <c r="AC27" s="114">
        <f t="shared" si="4"/>
        <v>1</v>
      </c>
      <c r="AD27" s="104">
        <f t="shared" si="5"/>
        <v>53.97</v>
      </c>
      <c r="AE27" s="106">
        <f t="shared" si="6"/>
        <v>104.5</v>
      </c>
      <c r="AF27" s="42">
        <f t="shared" si="7"/>
        <v>8.130081300813009E-3</v>
      </c>
      <c r="AG27" s="37">
        <f t="shared" si="8"/>
        <v>0.24390243902439027</v>
      </c>
      <c r="AH27" s="63">
        <f t="shared" si="9"/>
        <v>25.487804878048784</v>
      </c>
      <c r="AI27" s="103">
        <v>0</v>
      </c>
      <c r="AJ27" s="106">
        <f t="shared" si="33"/>
        <v>0</v>
      </c>
      <c r="AK27" s="106">
        <f t="shared" si="34"/>
        <v>0</v>
      </c>
      <c r="AL27" s="108">
        <v>21</v>
      </c>
      <c r="AM27" s="106">
        <f t="shared" si="35"/>
        <v>0</v>
      </c>
      <c r="AN27" s="52">
        <f t="shared" si="10"/>
        <v>0</v>
      </c>
      <c r="AO27" s="35">
        <f t="shared" si="11"/>
        <v>43589</v>
      </c>
    </row>
    <row r="28" spans="1:43" s="113" customFormat="1" ht="15" x14ac:dyDescent="0.25">
      <c r="A28" s="98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103">
        <v>0</v>
      </c>
      <c r="K28" s="104">
        <f t="shared" si="12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"/>
        <v>0</v>
      </c>
      <c r="AA28" s="104">
        <f t="shared" si="32"/>
        <v>0</v>
      </c>
      <c r="AC28" s="114">
        <f t="shared" si="4"/>
        <v>0</v>
      </c>
      <c r="AD28" s="104">
        <f t="shared" si="5"/>
        <v>0</v>
      </c>
      <c r="AE28" s="106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103">
        <v>0</v>
      </c>
      <c r="AJ28" s="106">
        <f t="shared" si="33"/>
        <v>0</v>
      </c>
      <c r="AK28" s="106" t="str">
        <f t="shared" si="34"/>
        <v>-</v>
      </c>
      <c r="AL28" s="108">
        <v>22</v>
      </c>
      <c r="AM28" s="106" t="str">
        <f t="shared" si="35"/>
        <v>-</v>
      </c>
      <c r="AN28" s="52" t="str">
        <f t="shared" si="10"/>
        <v>-</v>
      </c>
      <c r="AO28" s="35" t="str">
        <f t="shared" si="11"/>
        <v>-</v>
      </c>
    </row>
    <row r="29" spans="1:43" s="113" customFormat="1" ht="15" x14ac:dyDescent="0.25">
      <c r="A29" s="98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103">
        <v>0</v>
      </c>
      <c r="K29" s="104">
        <f t="shared" si="12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"/>
        <v>0</v>
      </c>
      <c r="AA29" s="104">
        <f t="shared" si="32"/>
        <v>0</v>
      </c>
      <c r="AC29" s="114">
        <f>J29+M29+P29+S29+V29+Y29</f>
        <v>0</v>
      </c>
      <c r="AD29" s="104">
        <f t="shared" si="5"/>
        <v>0</v>
      </c>
      <c r="AE29" s="106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103">
        <v>0</v>
      </c>
      <c r="AJ29" s="106">
        <f t="shared" si="33"/>
        <v>0</v>
      </c>
      <c r="AK29" s="106" t="str">
        <f t="shared" si="34"/>
        <v>-</v>
      </c>
      <c r="AL29" s="108">
        <v>23</v>
      </c>
      <c r="AM29" s="106" t="str">
        <f t="shared" si="35"/>
        <v>-</v>
      </c>
      <c r="AN29" s="52" t="str">
        <f t="shared" si="10"/>
        <v>-</v>
      </c>
      <c r="AO29" s="35" t="str">
        <f t="shared" si="11"/>
        <v>-</v>
      </c>
    </row>
    <row r="30" spans="1:43" s="113" customFormat="1" ht="15" x14ac:dyDescent="0.25">
      <c r="A30" s="98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103">
        <v>0</v>
      </c>
      <c r="K30" s="104">
        <f t="shared" si="12"/>
        <v>0</v>
      </c>
      <c r="L30" s="104">
        <f t="shared" si="23"/>
        <v>0</v>
      </c>
      <c r="M30" s="103">
        <v>0</v>
      </c>
      <c r="N30" s="104">
        <f t="shared" si="24"/>
        <v>0</v>
      </c>
      <c r="O30" s="104">
        <f t="shared" si="25"/>
        <v>0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"/>
        <v>0</v>
      </c>
      <c r="AA30" s="104">
        <f t="shared" si="32"/>
        <v>0</v>
      </c>
      <c r="AC30" s="114">
        <f t="shared" si="4"/>
        <v>0</v>
      </c>
      <c r="AD30" s="104">
        <f t="shared" si="5"/>
        <v>0</v>
      </c>
      <c r="AE30" s="106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103">
        <v>0</v>
      </c>
      <c r="AJ30" s="106">
        <f t="shared" si="33"/>
        <v>0</v>
      </c>
      <c r="AK30" s="106" t="str">
        <f t="shared" si="34"/>
        <v>-</v>
      </c>
      <c r="AL30" s="108">
        <v>24</v>
      </c>
      <c r="AM30" s="106" t="str">
        <f t="shared" si="35"/>
        <v>-</v>
      </c>
      <c r="AN30" s="52" t="str">
        <f t="shared" si="10"/>
        <v>-</v>
      </c>
      <c r="AO30" s="35" t="str">
        <f t="shared" si="11"/>
        <v>-</v>
      </c>
    </row>
    <row r="31" spans="1:43" s="113" customFormat="1" ht="15" x14ac:dyDescent="0.25">
      <c r="A31" s="98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103">
        <v>0</v>
      </c>
      <c r="K31" s="104">
        <f t="shared" si="12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"/>
        <v>0</v>
      </c>
      <c r="AA31" s="104">
        <f t="shared" si="32"/>
        <v>0</v>
      </c>
      <c r="AC31" s="114">
        <f t="shared" si="4"/>
        <v>0</v>
      </c>
      <c r="AD31" s="104">
        <f t="shared" si="5"/>
        <v>0</v>
      </c>
      <c r="AE31" s="106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103">
        <v>0</v>
      </c>
      <c r="AJ31" s="106">
        <f t="shared" si="33"/>
        <v>0</v>
      </c>
      <c r="AK31" s="106" t="str">
        <f t="shared" si="34"/>
        <v>-</v>
      </c>
      <c r="AL31" s="108">
        <v>25</v>
      </c>
      <c r="AM31" s="106" t="str">
        <f t="shared" si="35"/>
        <v>-</v>
      </c>
      <c r="AN31" s="52" t="str">
        <f t="shared" si="10"/>
        <v>-</v>
      </c>
      <c r="AO31" s="35" t="str">
        <f t="shared" si="11"/>
        <v>-</v>
      </c>
    </row>
    <row r="32" spans="1:43" s="113" customFormat="1" ht="15" x14ac:dyDescent="0.25">
      <c r="A32" s="98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103">
        <v>0</v>
      </c>
      <c r="K32" s="104">
        <f t="shared" si="12"/>
        <v>0</v>
      </c>
      <c r="L32" s="104">
        <f t="shared" si="23"/>
        <v>0</v>
      </c>
      <c r="M32" s="103">
        <v>0</v>
      </c>
      <c r="N32" s="104">
        <f t="shared" si="24"/>
        <v>0</v>
      </c>
      <c r="O32" s="104">
        <f t="shared" si="25"/>
        <v>0</v>
      </c>
      <c r="P32" s="103">
        <v>0</v>
      </c>
      <c r="Q32" s="104">
        <f t="shared" si="26"/>
        <v>0</v>
      </c>
      <c r="R32" s="104">
        <f t="shared" si="27"/>
        <v>0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"/>
        <v>0</v>
      </c>
      <c r="AA32" s="104">
        <f t="shared" si="32"/>
        <v>0</v>
      </c>
      <c r="AC32" s="114">
        <f t="shared" si="4"/>
        <v>0</v>
      </c>
      <c r="AD32" s="104">
        <f t="shared" si="5"/>
        <v>0</v>
      </c>
      <c r="AE32" s="106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103">
        <v>0</v>
      </c>
      <c r="AJ32" s="106">
        <f t="shared" si="33"/>
        <v>0</v>
      </c>
      <c r="AK32" s="106" t="str">
        <f t="shared" si="34"/>
        <v>-</v>
      </c>
      <c r="AL32" s="108">
        <v>26</v>
      </c>
      <c r="AM32" s="106" t="str">
        <f t="shared" si="35"/>
        <v>-</v>
      </c>
      <c r="AN32" s="52" t="str">
        <f t="shared" si="10"/>
        <v>-</v>
      </c>
      <c r="AO32" s="35" t="str">
        <f t="shared" si="11"/>
        <v>-</v>
      </c>
    </row>
    <row r="33" spans="1:46" s="113" customFormat="1" ht="15" x14ac:dyDescent="0.25">
      <c r="A33" s="98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103">
        <v>0</v>
      </c>
      <c r="K33" s="104">
        <f t="shared" si="12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0</v>
      </c>
      <c r="Q33" s="104">
        <f t="shared" si="26"/>
        <v>0</v>
      </c>
      <c r="R33" s="104">
        <f t="shared" si="27"/>
        <v>0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"/>
        <v>0</v>
      </c>
      <c r="AA33" s="104">
        <f t="shared" si="32"/>
        <v>0</v>
      </c>
      <c r="AC33" s="114">
        <f t="shared" si="4"/>
        <v>0</v>
      </c>
      <c r="AD33" s="104">
        <f t="shared" si="5"/>
        <v>0</v>
      </c>
      <c r="AE33" s="106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103">
        <v>0</v>
      </c>
      <c r="AJ33" s="106">
        <f t="shared" si="33"/>
        <v>0</v>
      </c>
      <c r="AK33" s="106" t="str">
        <f t="shared" si="34"/>
        <v>-</v>
      </c>
      <c r="AL33" s="108">
        <v>27</v>
      </c>
      <c r="AM33" s="106" t="str">
        <f t="shared" si="35"/>
        <v>-</v>
      </c>
      <c r="AN33" s="52" t="str">
        <f t="shared" si="10"/>
        <v>-</v>
      </c>
      <c r="AO33" s="35" t="str">
        <f t="shared" si="11"/>
        <v>-</v>
      </c>
    </row>
    <row r="34" spans="1:46" s="113" customFormat="1" ht="15" x14ac:dyDescent="0.25">
      <c r="A34" s="98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103">
        <v>0</v>
      </c>
      <c r="K34" s="104">
        <f t="shared" si="12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"/>
        <v>0</v>
      </c>
      <c r="AA34" s="104">
        <f t="shared" si="32"/>
        <v>0</v>
      </c>
      <c r="AC34" s="114">
        <f t="shared" si="4"/>
        <v>0</v>
      </c>
      <c r="AD34" s="104">
        <f t="shared" si="5"/>
        <v>0</v>
      </c>
      <c r="AE34" s="106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103">
        <v>0</v>
      </c>
      <c r="AJ34" s="106">
        <f t="shared" si="33"/>
        <v>0</v>
      </c>
      <c r="AK34" s="106" t="str">
        <f t="shared" si="34"/>
        <v>-</v>
      </c>
      <c r="AL34" s="108">
        <v>28</v>
      </c>
      <c r="AM34" s="106" t="str">
        <f t="shared" si="35"/>
        <v>-</v>
      </c>
      <c r="AN34" s="52" t="str">
        <f t="shared" si="10"/>
        <v>-</v>
      </c>
      <c r="AO34" s="35" t="str">
        <f t="shared" si="11"/>
        <v>-</v>
      </c>
    </row>
    <row r="35" spans="1:46" s="113" customFormat="1" ht="15" x14ac:dyDescent="0.25">
      <c r="A35" s="98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103">
        <v>0</v>
      </c>
      <c r="K35" s="104">
        <f t="shared" si="12"/>
        <v>0</v>
      </c>
      <c r="L35" s="104">
        <f t="shared" si="23"/>
        <v>0</v>
      </c>
      <c r="M35" s="103">
        <v>0</v>
      </c>
      <c r="N35" s="104">
        <f t="shared" si="24"/>
        <v>0</v>
      </c>
      <c r="O35" s="104">
        <f t="shared" si="25"/>
        <v>0</v>
      </c>
      <c r="P35" s="103">
        <v>1</v>
      </c>
      <c r="Q35" s="104">
        <f t="shared" si="26"/>
        <v>25.97</v>
      </c>
      <c r="R35" s="104">
        <f t="shared" si="27"/>
        <v>54.5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"/>
        <v>0</v>
      </c>
      <c r="AA35" s="104">
        <f t="shared" si="32"/>
        <v>0</v>
      </c>
      <c r="AC35" s="114">
        <f t="shared" si="4"/>
        <v>1</v>
      </c>
      <c r="AD35" s="104">
        <f t="shared" si="5"/>
        <v>25.97</v>
      </c>
      <c r="AE35" s="106">
        <f t="shared" si="6"/>
        <v>54.5</v>
      </c>
      <c r="AF35" s="42">
        <f t="shared" si="7"/>
        <v>8.130081300813009E-3</v>
      </c>
      <c r="AG35" s="37">
        <f t="shared" si="8"/>
        <v>0.24390243902439027</v>
      </c>
      <c r="AH35" s="63">
        <f t="shared" si="9"/>
        <v>13.29268292682927</v>
      </c>
      <c r="AI35" s="103">
        <v>0</v>
      </c>
      <c r="AJ35" s="106">
        <f t="shared" si="33"/>
        <v>0</v>
      </c>
      <c r="AK35" s="106">
        <f t="shared" si="34"/>
        <v>0</v>
      </c>
      <c r="AL35" s="108">
        <v>29</v>
      </c>
      <c r="AM35" s="106">
        <f t="shared" si="35"/>
        <v>0</v>
      </c>
      <c r="AN35" s="52">
        <f t="shared" si="10"/>
        <v>0</v>
      </c>
      <c r="AO35" s="35">
        <f t="shared" si="11"/>
        <v>43589</v>
      </c>
    </row>
    <row r="36" spans="1:46" s="113" customFormat="1" ht="15" x14ac:dyDescent="0.25">
      <c r="A36" s="98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103">
        <v>0</v>
      </c>
      <c r="K36" s="104">
        <f t="shared" si="12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0</v>
      </c>
      <c r="Q36" s="104">
        <f t="shared" si="26"/>
        <v>0</v>
      </c>
      <c r="R36" s="104">
        <f t="shared" si="27"/>
        <v>0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"/>
        <v>0</v>
      </c>
      <c r="AA36" s="104">
        <f t="shared" si="32"/>
        <v>0</v>
      </c>
      <c r="AC36" s="114">
        <f t="shared" si="4"/>
        <v>0</v>
      </c>
      <c r="AD36" s="104">
        <f t="shared" si="5"/>
        <v>0</v>
      </c>
      <c r="AE36" s="106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103">
        <v>0</v>
      </c>
      <c r="AJ36" s="106">
        <f t="shared" si="33"/>
        <v>0</v>
      </c>
      <c r="AK36" s="106" t="str">
        <f t="shared" si="34"/>
        <v>-</v>
      </c>
      <c r="AL36" s="108">
        <v>30</v>
      </c>
      <c r="AM36" s="106" t="str">
        <f t="shared" si="35"/>
        <v>-</v>
      </c>
      <c r="AN36" s="52" t="str">
        <f t="shared" si="10"/>
        <v>-</v>
      </c>
      <c r="AO36" s="35" t="str">
        <f t="shared" si="11"/>
        <v>-</v>
      </c>
    </row>
    <row r="37" spans="1:46" s="113" customFormat="1" ht="15" x14ac:dyDescent="0.25">
      <c r="A37" s="98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103">
        <v>0</v>
      </c>
      <c r="K37" s="104">
        <f t="shared" si="12"/>
        <v>0</v>
      </c>
      <c r="L37" s="104">
        <f t="shared" si="23"/>
        <v>0</v>
      </c>
      <c r="M37" s="103">
        <v>0</v>
      </c>
      <c r="N37" s="104">
        <f t="shared" si="24"/>
        <v>0</v>
      </c>
      <c r="O37" s="104">
        <f t="shared" si="25"/>
        <v>0</v>
      </c>
      <c r="P37" s="103">
        <v>0</v>
      </c>
      <c r="Q37" s="104">
        <f t="shared" si="26"/>
        <v>0</v>
      </c>
      <c r="R37" s="104">
        <f t="shared" si="27"/>
        <v>0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"/>
        <v>0</v>
      </c>
      <c r="AA37" s="104">
        <f t="shared" si="32"/>
        <v>0</v>
      </c>
      <c r="AC37" s="114">
        <f t="shared" si="4"/>
        <v>0</v>
      </c>
      <c r="AD37" s="104">
        <f t="shared" si="5"/>
        <v>0</v>
      </c>
      <c r="AE37" s="106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103">
        <v>0</v>
      </c>
      <c r="AJ37" s="106">
        <f t="shared" si="33"/>
        <v>0</v>
      </c>
      <c r="AK37" s="106" t="str">
        <f t="shared" si="34"/>
        <v>-</v>
      </c>
      <c r="AL37" s="108">
        <v>31</v>
      </c>
      <c r="AM37" s="106" t="str">
        <f t="shared" si="35"/>
        <v>-</v>
      </c>
      <c r="AN37" s="52" t="str">
        <f t="shared" si="10"/>
        <v>-</v>
      </c>
      <c r="AO37" s="35" t="str">
        <f t="shared" si="11"/>
        <v>-</v>
      </c>
    </row>
    <row r="38" spans="1:46" s="102" customFormat="1" ht="15" x14ac:dyDescent="0.25">
      <c r="A38" s="98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2</v>
      </c>
      <c r="K38" s="104">
        <f t="shared" si="12"/>
        <v>154.41999999999999</v>
      </c>
      <c r="L38" s="104">
        <f t="shared" ref="L38:L53" si="36">J38*$G38</f>
        <v>279</v>
      </c>
      <c r="M38" s="103">
        <v>0</v>
      </c>
      <c r="N38" s="104">
        <f t="shared" ref="N38:N53" si="37">M38*$F38</f>
        <v>0</v>
      </c>
      <c r="O38" s="104">
        <f t="shared" ref="O38:O53" si="38">M38*$G38</f>
        <v>0</v>
      </c>
      <c r="P38" s="103">
        <v>0</v>
      </c>
      <c r="Q38" s="104">
        <f t="shared" ref="Q38:Q53" si="39">P38*$F38</f>
        <v>0</v>
      </c>
      <c r="R38" s="104">
        <f t="shared" ref="R38:R53" si="40">P38*$G38</f>
        <v>0</v>
      </c>
      <c r="S38" s="103">
        <v>0</v>
      </c>
      <c r="T38" s="104">
        <f t="shared" ref="T38:T53" si="41">S38*$F38</f>
        <v>0</v>
      </c>
      <c r="U38" s="104">
        <f t="shared" ref="U38:U53" si="42">S38*$G38</f>
        <v>0</v>
      </c>
      <c r="V38" s="103">
        <v>0</v>
      </c>
      <c r="W38" s="104">
        <f t="shared" ref="W38:W53" si="43">V38*$F38</f>
        <v>0</v>
      </c>
      <c r="X38" s="104">
        <f t="shared" ref="X38:X53" si="44">V38*$G38</f>
        <v>0</v>
      </c>
      <c r="Y38" s="103"/>
      <c r="Z38" s="104">
        <f t="shared" si="3"/>
        <v>0</v>
      </c>
      <c r="AA38" s="104">
        <f t="shared" ref="AA38:AA53" si="45">Y38*$G38</f>
        <v>0</v>
      </c>
      <c r="AB38" s="117"/>
      <c r="AC38" s="114">
        <f t="shared" si="4"/>
        <v>2</v>
      </c>
      <c r="AD38" s="104">
        <f t="shared" si="5"/>
        <v>154.41999999999999</v>
      </c>
      <c r="AE38" s="106">
        <f t="shared" si="6"/>
        <v>279</v>
      </c>
      <c r="AF38" s="42">
        <f t="shared" si="7"/>
        <v>1.6260162601626018E-2</v>
      </c>
      <c r="AG38" s="37">
        <f t="shared" si="8"/>
        <v>0.48780487804878053</v>
      </c>
      <c r="AH38" s="63">
        <f t="shared" si="9"/>
        <v>68.048780487804891</v>
      </c>
      <c r="AI38" s="103">
        <v>0</v>
      </c>
      <c r="AJ38" s="106">
        <f t="shared" ref="AJ38:AJ53" si="46">AI38*G38</f>
        <v>0</v>
      </c>
      <c r="AK38" s="106">
        <f t="shared" ref="AK38:AK53" si="47">IFERROR(AI38/AF38, "-")</f>
        <v>0</v>
      </c>
      <c r="AL38" s="108">
        <v>33</v>
      </c>
      <c r="AM38" s="106">
        <f t="shared" ref="AM38:AM53" si="48">IFERROR(AK38/7,"-")</f>
        <v>0</v>
      </c>
      <c r="AN38" s="52">
        <f t="shared" si="10"/>
        <v>0</v>
      </c>
      <c r="AO38" s="35">
        <f t="shared" si="11"/>
        <v>43589</v>
      </c>
      <c r="AP38" s="113"/>
      <c r="AQ38" s="113"/>
      <c r="AR38" s="113"/>
      <c r="AS38" s="113"/>
      <c r="AT38" s="113"/>
    </row>
    <row r="39" spans="1:46" s="102" customFormat="1" ht="15" x14ac:dyDescent="0.25">
      <c r="A39" s="98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2"/>
        <v>0</v>
      </c>
      <c r="L39" s="104">
        <f t="shared" si="36"/>
        <v>0</v>
      </c>
      <c r="M39" s="103">
        <v>0</v>
      </c>
      <c r="N39" s="104">
        <f t="shared" si="37"/>
        <v>0</v>
      </c>
      <c r="O39" s="104">
        <f t="shared" si="38"/>
        <v>0</v>
      </c>
      <c r="P39" s="103">
        <v>0</v>
      </c>
      <c r="Q39" s="104">
        <f t="shared" si="39"/>
        <v>0</v>
      </c>
      <c r="R39" s="104">
        <f t="shared" si="40"/>
        <v>0</v>
      </c>
      <c r="S39" s="103">
        <v>0</v>
      </c>
      <c r="T39" s="104">
        <f t="shared" si="41"/>
        <v>0</v>
      </c>
      <c r="U39" s="104">
        <f t="shared" si="42"/>
        <v>0</v>
      </c>
      <c r="V39" s="103">
        <v>0</v>
      </c>
      <c r="W39" s="104">
        <f t="shared" si="43"/>
        <v>0</v>
      </c>
      <c r="X39" s="104">
        <f t="shared" si="44"/>
        <v>0</v>
      </c>
      <c r="Y39" s="103"/>
      <c r="Z39" s="104">
        <f t="shared" si="3"/>
        <v>0</v>
      </c>
      <c r="AA39" s="104">
        <f t="shared" si="45"/>
        <v>0</v>
      </c>
      <c r="AB39" s="117"/>
      <c r="AC39" s="114">
        <f t="shared" si="4"/>
        <v>0</v>
      </c>
      <c r="AD39" s="104">
        <f t="shared" si="5"/>
        <v>0</v>
      </c>
      <c r="AE39" s="106">
        <f t="shared" si="6"/>
        <v>0</v>
      </c>
      <c r="AF39" s="42">
        <f t="shared" si="7"/>
        <v>0</v>
      </c>
      <c r="AG39" s="37">
        <f t="shared" si="8"/>
        <v>0</v>
      </c>
      <c r="AH39" s="63">
        <f t="shared" si="9"/>
        <v>0</v>
      </c>
      <c r="AI39" s="103">
        <v>0</v>
      </c>
      <c r="AJ39" s="106">
        <f t="shared" si="46"/>
        <v>0</v>
      </c>
      <c r="AK39" s="106" t="str">
        <f t="shared" si="47"/>
        <v>-</v>
      </c>
      <c r="AL39" s="108">
        <v>34</v>
      </c>
      <c r="AM39" s="106" t="str">
        <f t="shared" si="48"/>
        <v>-</v>
      </c>
      <c r="AN39" s="52" t="str">
        <f t="shared" si="10"/>
        <v>-</v>
      </c>
      <c r="AO39" s="35" t="str">
        <f t="shared" si="11"/>
        <v>-</v>
      </c>
      <c r="AP39" s="113"/>
      <c r="AQ39" s="113"/>
      <c r="AR39" s="113"/>
      <c r="AS39" s="113"/>
      <c r="AT39" s="113"/>
    </row>
    <row r="40" spans="1:46" s="102" customFormat="1" ht="15" x14ac:dyDescent="0.25">
      <c r="A40" s="98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0</v>
      </c>
      <c r="K40" s="104">
        <f t="shared" si="12"/>
        <v>0</v>
      </c>
      <c r="L40" s="104">
        <f t="shared" si="36"/>
        <v>0</v>
      </c>
      <c r="M40" s="103">
        <v>0</v>
      </c>
      <c r="N40" s="104">
        <f t="shared" si="37"/>
        <v>0</v>
      </c>
      <c r="O40" s="104">
        <f t="shared" si="38"/>
        <v>0</v>
      </c>
      <c r="P40" s="103">
        <v>0</v>
      </c>
      <c r="Q40" s="104">
        <f t="shared" si="39"/>
        <v>0</v>
      </c>
      <c r="R40" s="104">
        <f t="shared" si="40"/>
        <v>0</v>
      </c>
      <c r="S40" s="103">
        <v>0</v>
      </c>
      <c r="T40" s="104">
        <f t="shared" si="41"/>
        <v>0</v>
      </c>
      <c r="U40" s="104">
        <f t="shared" si="42"/>
        <v>0</v>
      </c>
      <c r="V40" s="103">
        <v>0</v>
      </c>
      <c r="W40" s="104">
        <f t="shared" si="43"/>
        <v>0</v>
      </c>
      <c r="X40" s="104">
        <f t="shared" si="44"/>
        <v>0</v>
      </c>
      <c r="Y40" s="103"/>
      <c r="Z40" s="104">
        <f t="shared" si="3"/>
        <v>0</v>
      </c>
      <c r="AA40" s="104">
        <f t="shared" si="45"/>
        <v>0</v>
      </c>
      <c r="AB40" s="117"/>
      <c r="AC40" s="114">
        <f t="shared" si="4"/>
        <v>0</v>
      </c>
      <c r="AD40" s="104">
        <f t="shared" si="5"/>
        <v>0</v>
      </c>
      <c r="AE40" s="106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103">
        <v>0</v>
      </c>
      <c r="AJ40" s="106">
        <f t="shared" si="46"/>
        <v>0</v>
      </c>
      <c r="AK40" s="106" t="str">
        <f t="shared" si="47"/>
        <v>-</v>
      </c>
      <c r="AL40" s="108">
        <v>35</v>
      </c>
      <c r="AM40" s="106" t="str">
        <f t="shared" si="48"/>
        <v>-</v>
      </c>
      <c r="AN40" s="52" t="str">
        <f t="shared" si="10"/>
        <v>-</v>
      </c>
      <c r="AO40" s="35" t="str">
        <f t="shared" si="11"/>
        <v>-</v>
      </c>
      <c r="AP40" s="113"/>
      <c r="AQ40" s="113"/>
      <c r="AR40" s="113"/>
      <c r="AS40" s="113"/>
      <c r="AT40" s="113"/>
    </row>
    <row r="41" spans="1:46" s="102" customFormat="1" ht="15" x14ac:dyDescent="0.25">
      <c r="A41" s="98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1</v>
      </c>
      <c r="K41" s="104">
        <f t="shared" si="12"/>
        <v>37.618672566371679</v>
      </c>
      <c r="L41" s="104">
        <f t="shared" si="36"/>
        <v>64.5</v>
      </c>
      <c r="M41" s="103">
        <v>0</v>
      </c>
      <c r="N41" s="104">
        <f t="shared" si="37"/>
        <v>0</v>
      </c>
      <c r="O41" s="104">
        <f t="shared" si="38"/>
        <v>0</v>
      </c>
      <c r="P41" s="103">
        <v>0</v>
      </c>
      <c r="Q41" s="104">
        <f t="shared" si="39"/>
        <v>0</v>
      </c>
      <c r="R41" s="104">
        <f t="shared" si="40"/>
        <v>0</v>
      </c>
      <c r="S41" s="103">
        <v>0</v>
      </c>
      <c r="T41" s="104">
        <f t="shared" si="41"/>
        <v>0</v>
      </c>
      <c r="U41" s="104">
        <f t="shared" si="42"/>
        <v>0</v>
      </c>
      <c r="V41" s="103">
        <v>0</v>
      </c>
      <c r="W41" s="104">
        <f t="shared" si="43"/>
        <v>0</v>
      </c>
      <c r="X41" s="104">
        <f t="shared" si="44"/>
        <v>0</v>
      </c>
      <c r="Y41" s="103"/>
      <c r="Z41" s="104">
        <f t="shared" si="3"/>
        <v>0</v>
      </c>
      <c r="AA41" s="104">
        <f t="shared" si="45"/>
        <v>0</v>
      </c>
      <c r="AB41" s="117"/>
      <c r="AC41" s="114">
        <f t="shared" si="4"/>
        <v>1</v>
      </c>
      <c r="AD41" s="104">
        <f t="shared" si="5"/>
        <v>37.618672566371679</v>
      </c>
      <c r="AE41" s="106">
        <f t="shared" si="6"/>
        <v>64.5</v>
      </c>
      <c r="AF41" s="42">
        <f t="shared" si="7"/>
        <v>8.130081300813009E-3</v>
      </c>
      <c r="AG41" s="37">
        <f t="shared" si="8"/>
        <v>0.24390243902439027</v>
      </c>
      <c r="AH41" s="63">
        <f t="shared" si="9"/>
        <v>15.731707317073171</v>
      </c>
      <c r="AI41" s="103">
        <v>0</v>
      </c>
      <c r="AJ41" s="106">
        <f t="shared" si="46"/>
        <v>0</v>
      </c>
      <c r="AK41" s="106">
        <f t="shared" si="47"/>
        <v>0</v>
      </c>
      <c r="AL41" s="108">
        <v>36</v>
      </c>
      <c r="AM41" s="106">
        <f t="shared" si="48"/>
        <v>0</v>
      </c>
      <c r="AN41" s="52">
        <f t="shared" si="10"/>
        <v>0</v>
      </c>
      <c r="AO41" s="35">
        <f t="shared" si="11"/>
        <v>43589</v>
      </c>
      <c r="AP41" s="113"/>
      <c r="AQ41" s="113"/>
      <c r="AR41" s="113"/>
      <c r="AS41" s="113"/>
      <c r="AT41" s="113"/>
    </row>
    <row r="42" spans="1:46" s="113" customFormat="1" ht="15" x14ac:dyDescent="0.25">
      <c r="A42" s="98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103">
        <v>0</v>
      </c>
      <c r="K42" s="104">
        <f t="shared" si="12"/>
        <v>0</v>
      </c>
      <c r="L42" s="104">
        <f t="shared" si="36"/>
        <v>0</v>
      </c>
      <c r="M42" s="103">
        <v>0</v>
      </c>
      <c r="N42" s="104">
        <f t="shared" si="37"/>
        <v>0</v>
      </c>
      <c r="O42" s="104">
        <f t="shared" si="38"/>
        <v>0</v>
      </c>
      <c r="P42" s="103">
        <v>0</v>
      </c>
      <c r="Q42" s="104">
        <f t="shared" si="39"/>
        <v>0</v>
      </c>
      <c r="R42" s="104">
        <f t="shared" si="40"/>
        <v>0</v>
      </c>
      <c r="S42" s="103">
        <v>0</v>
      </c>
      <c r="T42" s="104">
        <f t="shared" si="41"/>
        <v>0</v>
      </c>
      <c r="U42" s="104">
        <f t="shared" si="42"/>
        <v>0</v>
      </c>
      <c r="V42" s="103">
        <v>0</v>
      </c>
      <c r="W42" s="104">
        <f t="shared" si="43"/>
        <v>0</v>
      </c>
      <c r="X42" s="104">
        <f t="shared" si="44"/>
        <v>0</v>
      </c>
      <c r="Y42" s="103"/>
      <c r="Z42" s="104">
        <f t="shared" si="3"/>
        <v>0</v>
      </c>
      <c r="AA42" s="104">
        <f t="shared" si="45"/>
        <v>0</v>
      </c>
      <c r="AC42" s="114">
        <f t="shared" si="4"/>
        <v>0</v>
      </c>
      <c r="AD42" s="104">
        <f t="shared" si="5"/>
        <v>0</v>
      </c>
      <c r="AE42" s="106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103">
        <v>0</v>
      </c>
      <c r="AJ42" s="106">
        <f t="shared" si="46"/>
        <v>0</v>
      </c>
      <c r="AK42" s="106" t="str">
        <f t="shared" si="47"/>
        <v>-</v>
      </c>
      <c r="AL42" s="108">
        <v>37</v>
      </c>
      <c r="AM42" s="106" t="str">
        <f t="shared" si="48"/>
        <v>-</v>
      </c>
      <c r="AN42" s="52" t="str">
        <f t="shared" si="10"/>
        <v>-</v>
      </c>
      <c r="AO42" s="35" t="str">
        <f t="shared" si="11"/>
        <v>-</v>
      </c>
    </row>
    <row r="43" spans="1:46" s="102" customFormat="1" ht="15" x14ac:dyDescent="0.25">
      <c r="A43" s="98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2</v>
      </c>
      <c r="K43" s="104">
        <f t="shared" si="12"/>
        <v>86.76</v>
      </c>
      <c r="L43" s="104">
        <f t="shared" si="36"/>
        <v>159</v>
      </c>
      <c r="M43" s="103">
        <v>1</v>
      </c>
      <c r="N43" s="104">
        <f t="shared" si="37"/>
        <v>43.38</v>
      </c>
      <c r="O43" s="104">
        <f t="shared" si="38"/>
        <v>79.5</v>
      </c>
      <c r="P43" s="103">
        <v>0</v>
      </c>
      <c r="Q43" s="104">
        <f t="shared" si="39"/>
        <v>0</v>
      </c>
      <c r="R43" s="104">
        <f t="shared" si="40"/>
        <v>0</v>
      </c>
      <c r="S43" s="103">
        <v>0</v>
      </c>
      <c r="T43" s="104">
        <f t="shared" si="41"/>
        <v>0</v>
      </c>
      <c r="U43" s="104">
        <f t="shared" si="42"/>
        <v>0</v>
      </c>
      <c r="V43" s="103">
        <v>0</v>
      </c>
      <c r="W43" s="104">
        <f t="shared" si="43"/>
        <v>0</v>
      </c>
      <c r="X43" s="104">
        <f t="shared" si="44"/>
        <v>0</v>
      </c>
      <c r="Y43" s="103"/>
      <c r="Z43" s="104">
        <f t="shared" si="3"/>
        <v>0</v>
      </c>
      <c r="AA43" s="104">
        <f t="shared" si="45"/>
        <v>0</v>
      </c>
      <c r="AB43" s="117"/>
      <c r="AC43" s="114">
        <f t="shared" si="4"/>
        <v>3</v>
      </c>
      <c r="AD43" s="104">
        <f t="shared" si="5"/>
        <v>130.14000000000001</v>
      </c>
      <c r="AE43" s="106">
        <f t="shared" si="6"/>
        <v>238.5</v>
      </c>
      <c r="AF43" s="42">
        <f t="shared" si="7"/>
        <v>2.4390243902439025E-2</v>
      </c>
      <c r="AG43" s="37">
        <f t="shared" si="8"/>
        <v>0.73170731707317072</v>
      </c>
      <c r="AH43" s="63">
        <f t="shared" si="9"/>
        <v>58.170731707317074</v>
      </c>
      <c r="AI43" s="103">
        <v>0</v>
      </c>
      <c r="AJ43" s="106">
        <f t="shared" si="46"/>
        <v>0</v>
      </c>
      <c r="AK43" s="106">
        <f t="shared" si="47"/>
        <v>0</v>
      </c>
      <c r="AL43" s="108">
        <v>38</v>
      </c>
      <c r="AM43" s="106">
        <f t="shared" si="48"/>
        <v>0</v>
      </c>
      <c r="AN43" s="52">
        <f t="shared" si="10"/>
        <v>0</v>
      </c>
      <c r="AO43" s="35">
        <f t="shared" si="11"/>
        <v>43589</v>
      </c>
      <c r="AP43" s="113"/>
      <c r="AQ43" s="113"/>
      <c r="AR43" s="113"/>
      <c r="AS43" s="113"/>
      <c r="AT43" s="113"/>
    </row>
    <row r="44" spans="1:46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2"/>
        <v>0</v>
      </c>
      <c r="L44" s="104">
        <f t="shared" si="36"/>
        <v>0</v>
      </c>
      <c r="M44" s="103">
        <v>0</v>
      </c>
      <c r="N44" s="104">
        <f t="shared" si="37"/>
        <v>0</v>
      </c>
      <c r="O44" s="104">
        <f t="shared" si="38"/>
        <v>0</v>
      </c>
      <c r="P44" s="103">
        <v>0</v>
      </c>
      <c r="Q44" s="104">
        <f t="shared" si="39"/>
        <v>0</v>
      </c>
      <c r="R44" s="104">
        <f t="shared" si="40"/>
        <v>0</v>
      </c>
      <c r="S44" s="103">
        <v>0</v>
      </c>
      <c r="T44" s="104">
        <f t="shared" si="41"/>
        <v>0</v>
      </c>
      <c r="U44" s="104">
        <f t="shared" si="42"/>
        <v>0</v>
      </c>
      <c r="V44" s="103">
        <v>0</v>
      </c>
      <c r="W44" s="104">
        <f t="shared" si="43"/>
        <v>0</v>
      </c>
      <c r="X44" s="104">
        <f t="shared" si="44"/>
        <v>0</v>
      </c>
      <c r="Y44" s="103"/>
      <c r="Z44" s="104">
        <f t="shared" si="3"/>
        <v>0</v>
      </c>
      <c r="AA44" s="104">
        <f t="shared" si="45"/>
        <v>0</v>
      </c>
      <c r="AB44" s="103"/>
      <c r="AC44" s="103">
        <f t="shared" si="4"/>
        <v>0</v>
      </c>
      <c r="AD44" s="104">
        <f t="shared" si="5"/>
        <v>0</v>
      </c>
      <c r="AE44" s="104">
        <f t="shared" si="6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103">
        <v>0</v>
      </c>
      <c r="AJ44" s="107">
        <f t="shared" si="46"/>
        <v>0</v>
      </c>
      <c r="AK44" s="106" t="str">
        <f t="shared" si="47"/>
        <v>-</v>
      </c>
      <c r="AL44" s="108">
        <v>40</v>
      </c>
      <c r="AM44" s="106" t="str">
        <f t="shared" si="48"/>
        <v>-</v>
      </c>
      <c r="AN44" s="52" t="str">
        <f t="shared" si="10"/>
        <v>-</v>
      </c>
      <c r="AO44" s="35" t="str">
        <f t="shared" si="11"/>
        <v>-</v>
      </c>
      <c r="AP44" s="110"/>
      <c r="AQ44" s="110"/>
    </row>
    <row r="45" spans="1:46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2"/>
        <v>0</v>
      </c>
      <c r="L45" s="104">
        <f t="shared" si="36"/>
        <v>0</v>
      </c>
      <c r="M45" s="103">
        <v>0</v>
      </c>
      <c r="N45" s="104">
        <f t="shared" si="37"/>
        <v>0</v>
      </c>
      <c r="O45" s="104">
        <f t="shared" si="38"/>
        <v>0</v>
      </c>
      <c r="P45" s="103">
        <v>0</v>
      </c>
      <c r="Q45" s="104">
        <f t="shared" si="39"/>
        <v>0</v>
      </c>
      <c r="R45" s="104">
        <f t="shared" si="40"/>
        <v>0</v>
      </c>
      <c r="S45" s="103">
        <v>0</v>
      </c>
      <c r="T45" s="104">
        <f t="shared" si="41"/>
        <v>0</v>
      </c>
      <c r="U45" s="104">
        <f t="shared" si="42"/>
        <v>0</v>
      </c>
      <c r="V45" s="103">
        <v>0</v>
      </c>
      <c r="W45" s="104">
        <f t="shared" si="43"/>
        <v>0</v>
      </c>
      <c r="X45" s="104">
        <f t="shared" si="44"/>
        <v>0</v>
      </c>
      <c r="Y45" s="103"/>
      <c r="Z45" s="104">
        <f t="shared" si="3"/>
        <v>0</v>
      </c>
      <c r="AA45" s="104">
        <f t="shared" si="45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63">
        <f t="shared" si="9"/>
        <v>0</v>
      </c>
      <c r="AI45" s="103">
        <v>0</v>
      </c>
      <c r="AJ45" s="107">
        <f t="shared" si="46"/>
        <v>0</v>
      </c>
      <c r="AK45" s="106" t="str">
        <f t="shared" si="47"/>
        <v>-</v>
      </c>
      <c r="AL45" s="108">
        <v>41</v>
      </c>
      <c r="AM45" s="106" t="str">
        <f t="shared" si="48"/>
        <v>-</v>
      </c>
      <c r="AN45" s="52" t="str">
        <f t="shared" si="10"/>
        <v>-</v>
      </c>
      <c r="AO45" s="35" t="str">
        <f t="shared" si="11"/>
        <v>-</v>
      </c>
      <c r="AP45" s="110"/>
      <c r="AQ45" s="110"/>
    </row>
    <row r="46" spans="1:46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2"/>
        <v>0</v>
      </c>
      <c r="L46" s="104">
        <f t="shared" si="36"/>
        <v>0</v>
      </c>
      <c r="M46" s="103">
        <v>0</v>
      </c>
      <c r="N46" s="104">
        <f t="shared" si="37"/>
        <v>0</v>
      </c>
      <c r="O46" s="104">
        <f t="shared" si="38"/>
        <v>0</v>
      </c>
      <c r="P46" s="103">
        <v>0</v>
      </c>
      <c r="Q46" s="104">
        <f t="shared" si="39"/>
        <v>0</v>
      </c>
      <c r="R46" s="104">
        <f t="shared" si="40"/>
        <v>0</v>
      </c>
      <c r="S46" s="103">
        <v>0</v>
      </c>
      <c r="T46" s="104">
        <f t="shared" si="41"/>
        <v>0</v>
      </c>
      <c r="U46" s="104">
        <f t="shared" si="42"/>
        <v>0</v>
      </c>
      <c r="V46" s="103">
        <v>0</v>
      </c>
      <c r="W46" s="104">
        <f t="shared" si="43"/>
        <v>0</v>
      </c>
      <c r="X46" s="104">
        <f t="shared" si="44"/>
        <v>0</v>
      </c>
      <c r="Y46" s="103"/>
      <c r="Z46" s="104">
        <f t="shared" si="3"/>
        <v>0</v>
      </c>
      <c r="AA46" s="104">
        <f t="shared" si="45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46"/>
        <v>0</v>
      </c>
      <c r="AK46" s="106" t="str">
        <f t="shared" si="47"/>
        <v>-</v>
      </c>
      <c r="AL46" s="108">
        <v>42</v>
      </c>
      <c r="AM46" s="106" t="str">
        <f t="shared" si="48"/>
        <v>-</v>
      </c>
      <c r="AN46" s="52" t="str">
        <f t="shared" si="10"/>
        <v>-</v>
      </c>
      <c r="AO46" s="35" t="str">
        <f t="shared" si="11"/>
        <v>-</v>
      </c>
      <c r="AP46" s="110"/>
      <c r="AQ46" s="110"/>
    </row>
    <row r="47" spans="1:46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2"/>
        <v>0</v>
      </c>
      <c r="L47" s="104">
        <f t="shared" si="36"/>
        <v>0</v>
      </c>
      <c r="M47" s="103">
        <v>0</v>
      </c>
      <c r="N47" s="104">
        <f t="shared" si="37"/>
        <v>0</v>
      </c>
      <c r="O47" s="104">
        <f t="shared" si="38"/>
        <v>0</v>
      </c>
      <c r="P47" s="103">
        <v>0</v>
      </c>
      <c r="Q47" s="104">
        <f t="shared" si="39"/>
        <v>0</v>
      </c>
      <c r="R47" s="104">
        <f t="shared" si="40"/>
        <v>0</v>
      </c>
      <c r="S47" s="103">
        <v>0</v>
      </c>
      <c r="T47" s="104">
        <f t="shared" si="41"/>
        <v>0</v>
      </c>
      <c r="U47" s="104">
        <f t="shared" si="42"/>
        <v>0</v>
      </c>
      <c r="V47" s="103">
        <v>0</v>
      </c>
      <c r="W47" s="104">
        <f t="shared" si="43"/>
        <v>0</v>
      </c>
      <c r="X47" s="104">
        <f t="shared" si="44"/>
        <v>0</v>
      </c>
      <c r="Y47" s="103"/>
      <c r="Z47" s="104">
        <f t="shared" si="3"/>
        <v>0</v>
      </c>
      <c r="AA47" s="104">
        <f t="shared" si="45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46"/>
        <v>0</v>
      </c>
      <c r="AK47" s="106" t="str">
        <f t="shared" si="47"/>
        <v>-</v>
      </c>
      <c r="AL47" s="108">
        <v>43</v>
      </c>
      <c r="AM47" s="106" t="str">
        <f t="shared" si="48"/>
        <v>-</v>
      </c>
      <c r="AN47" s="52" t="str">
        <f t="shared" si="10"/>
        <v>-</v>
      </c>
      <c r="AO47" s="35" t="str">
        <f t="shared" si="11"/>
        <v>-</v>
      </c>
      <c r="AP47" s="110"/>
      <c r="AQ47" s="110"/>
    </row>
    <row r="48" spans="1:46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2"/>
        <v>0</v>
      </c>
      <c r="L48" s="104">
        <f t="shared" si="36"/>
        <v>0</v>
      </c>
      <c r="M48" s="103">
        <v>0</v>
      </c>
      <c r="N48" s="104">
        <f t="shared" si="37"/>
        <v>0</v>
      </c>
      <c r="O48" s="104">
        <f t="shared" si="38"/>
        <v>0</v>
      </c>
      <c r="P48" s="103">
        <v>0</v>
      </c>
      <c r="Q48" s="104">
        <f t="shared" si="39"/>
        <v>0</v>
      </c>
      <c r="R48" s="104">
        <f t="shared" si="40"/>
        <v>0</v>
      </c>
      <c r="S48" s="103">
        <v>0</v>
      </c>
      <c r="T48" s="104">
        <f t="shared" si="41"/>
        <v>0</v>
      </c>
      <c r="U48" s="104">
        <f t="shared" si="42"/>
        <v>0</v>
      </c>
      <c r="V48" s="103">
        <v>0</v>
      </c>
      <c r="W48" s="104">
        <f t="shared" si="43"/>
        <v>0</v>
      </c>
      <c r="X48" s="104">
        <f t="shared" si="44"/>
        <v>0</v>
      </c>
      <c r="Y48" s="103"/>
      <c r="Z48" s="104">
        <f t="shared" si="3"/>
        <v>0</v>
      </c>
      <c r="AA48" s="104">
        <f t="shared" si="45"/>
        <v>0</v>
      </c>
      <c r="AB48" s="103"/>
      <c r="AC48" s="103">
        <f t="shared" si="4"/>
        <v>0</v>
      </c>
      <c r="AD48" s="104">
        <f t="shared" si="5"/>
        <v>0</v>
      </c>
      <c r="AE48" s="104">
        <f t="shared" si="6"/>
        <v>0</v>
      </c>
      <c r="AF48" s="42">
        <f t="shared" si="7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46"/>
        <v>0</v>
      </c>
      <c r="AK48" s="106" t="str">
        <f t="shared" si="47"/>
        <v>-</v>
      </c>
      <c r="AL48" s="108">
        <v>44</v>
      </c>
      <c r="AM48" s="106" t="str">
        <f t="shared" si="48"/>
        <v>-</v>
      </c>
      <c r="AN48" s="52" t="str">
        <f t="shared" si="10"/>
        <v>-</v>
      </c>
      <c r="AO48" s="35" t="str">
        <f t="shared" si="11"/>
        <v>-</v>
      </c>
      <c r="AP48" s="110"/>
      <c r="AQ48" s="110"/>
    </row>
    <row r="49" spans="1:46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2"/>
        <v>0</v>
      </c>
      <c r="L49" s="104">
        <f t="shared" si="36"/>
        <v>0</v>
      </c>
      <c r="M49" s="103">
        <v>0</v>
      </c>
      <c r="N49" s="104">
        <f t="shared" si="37"/>
        <v>0</v>
      </c>
      <c r="O49" s="104">
        <f t="shared" si="38"/>
        <v>0</v>
      </c>
      <c r="P49" s="103">
        <v>0</v>
      </c>
      <c r="Q49" s="104">
        <f t="shared" si="39"/>
        <v>0</v>
      </c>
      <c r="R49" s="104">
        <f t="shared" si="40"/>
        <v>0</v>
      </c>
      <c r="S49" s="103">
        <v>0</v>
      </c>
      <c r="T49" s="104">
        <f t="shared" si="41"/>
        <v>0</v>
      </c>
      <c r="U49" s="104">
        <f t="shared" si="42"/>
        <v>0</v>
      </c>
      <c r="V49" s="103">
        <v>0</v>
      </c>
      <c r="W49" s="104">
        <f t="shared" si="43"/>
        <v>0</v>
      </c>
      <c r="X49" s="104">
        <f t="shared" si="44"/>
        <v>0</v>
      </c>
      <c r="Y49" s="103"/>
      <c r="Z49" s="104">
        <f t="shared" si="3"/>
        <v>0</v>
      </c>
      <c r="AA49" s="104">
        <f t="shared" si="45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46"/>
        <v>0</v>
      </c>
      <c r="AK49" s="106" t="str">
        <f t="shared" si="47"/>
        <v>-</v>
      </c>
      <c r="AL49" s="108">
        <v>45</v>
      </c>
      <c r="AM49" s="106" t="str">
        <f t="shared" si="48"/>
        <v>-</v>
      </c>
      <c r="AN49" s="52" t="str">
        <f t="shared" si="10"/>
        <v>-</v>
      </c>
      <c r="AO49" s="35" t="str">
        <f t="shared" si="11"/>
        <v>-</v>
      </c>
      <c r="AP49" s="110"/>
      <c r="AQ49" s="110"/>
    </row>
    <row r="50" spans="1:46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2"/>
        <v>0</v>
      </c>
      <c r="L50" s="104">
        <f t="shared" si="36"/>
        <v>0</v>
      </c>
      <c r="M50" s="103">
        <v>0</v>
      </c>
      <c r="N50" s="104">
        <f t="shared" si="37"/>
        <v>0</v>
      </c>
      <c r="O50" s="104">
        <f t="shared" si="38"/>
        <v>0</v>
      </c>
      <c r="P50" s="103">
        <v>0</v>
      </c>
      <c r="Q50" s="104">
        <f t="shared" si="39"/>
        <v>0</v>
      </c>
      <c r="R50" s="104">
        <f t="shared" si="40"/>
        <v>0</v>
      </c>
      <c r="S50" s="103">
        <v>0</v>
      </c>
      <c r="T50" s="104">
        <f t="shared" si="41"/>
        <v>0</v>
      </c>
      <c r="U50" s="104">
        <f t="shared" si="42"/>
        <v>0</v>
      </c>
      <c r="V50" s="103">
        <v>0</v>
      </c>
      <c r="W50" s="104">
        <f t="shared" si="43"/>
        <v>0</v>
      </c>
      <c r="X50" s="104">
        <f t="shared" si="44"/>
        <v>0</v>
      </c>
      <c r="Y50" s="103"/>
      <c r="Z50" s="104">
        <f t="shared" si="3"/>
        <v>0</v>
      </c>
      <c r="AA50" s="104">
        <f t="shared" si="45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46"/>
        <v>0</v>
      </c>
      <c r="AK50" s="106" t="str">
        <f t="shared" si="47"/>
        <v>-</v>
      </c>
      <c r="AL50" s="108">
        <v>46</v>
      </c>
      <c r="AM50" s="106" t="str">
        <f t="shared" si="48"/>
        <v>-</v>
      </c>
      <c r="AN50" s="52" t="str">
        <f t="shared" si="10"/>
        <v>-</v>
      </c>
      <c r="AO50" s="35" t="str">
        <f t="shared" si="11"/>
        <v>-</v>
      </c>
      <c r="AP50" s="110"/>
      <c r="AQ50" s="110"/>
    </row>
    <row r="51" spans="1:46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2"/>
        <v>0</v>
      </c>
      <c r="L51" s="104">
        <f t="shared" si="36"/>
        <v>0</v>
      </c>
      <c r="M51" s="103">
        <v>0</v>
      </c>
      <c r="N51" s="104">
        <f t="shared" si="37"/>
        <v>0</v>
      </c>
      <c r="O51" s="104">
        <f t="shared" si="38"/>
        <v>0</v>
      </c>
      <c r="P51" s="103">
        <v>0</v>
      </c>
      <c r="Q51" s="104">
        <f t="shared" si="39"/>
        <v>0</v>
      </c>
      <c r="R51" s="104">
        <f t="shared" si="40"/>
        <v>0</v>
      </c>
      <c r="S51" s="103">
        <v>0</v>
      </c>
      <c r="T51" s="104">
        <f t="shared" si="41"/>
        <v>0</v>
      </c>
      <c r="U51" s="104">
        <f t="shared" si="42"/>
        <v>0</v>
      </c>
      <c r="V51" s="103">
        <v>0</v>
      </c>
      <c r="W51" s="104">
        <f t="shared" si="43"/>
        <v>0</v>
      </c>
      <c r="X51" s="104">
        <f t="shared" si="44"/>
        <v>0</v>
      </c>
      <c r="Y51" s="103"/>
      <c r="Z51" s="104">
        <f t="shared" si="3"/>
        <v>0</v>
      </c>
      <c r="AA51" s="104">
        <f t="shared" si="45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46"/>
        <v>0</v>
      </c>
      <c r="AK51" s="106" t="str">
        <f t="shared" si="47"/>
        <v>-</v>
      </c>
      <c r="AL51" s="108">
        <v>47</v>
      </c>
      <c r="AM51" s="106" t="str">
        <f t="shared" si="48"/>
        <v>-</v>
      </c>
      <c r="AN51" s="52" t="str">
        <f t="shared" si="10"/>
        <v>-</v>
      </c>
      <c r="AO51" s="35" t="str">
        <f t="shared" si="11"/>
        <v>-</v>
      </c>
      <c r="AP51" s="110"/>
      <c r="AQ51" s="110"/>
    </row>
    <row r="52" spans="1:46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2"/>
        <v>0</v>
      </c>
      <c r="L52" s="104">
        <f t="shared" si="36"/>
        <v>0</v>
      </c>
      <c r="M52" s="103">
        <v>0</v>
      </c>
      <c r="N52" s="104">
        <f t="shared" si="37"/>
        <v>0</v>
      </c>
      <c r="O52" s="104">
        <f t="shared" si="38"/>
        <v>0</v>
      </c>
      <c r="P52" s="103">
        <v>0</v>
      </c>
      <c r="Q52" s="104">
        <f t="shared" si="39"/>
        <v>0</v>
      </c>
      <c r="R52" s="104">
        <f t="shared" si="40"/>
        <v>0</v>
      </c>
      <c r="S52" s="103">
        <v>0</v>
      </c>
      <c r="T52" s="104">
        <f t="shared" si="41"/>
        <v>0</v>
      </c>
      <c r="U52" s="104">
        <f t="shared" si="42"/>
        <v>0</v>
      </c>
      <c r="V52" s="103">
        <v>0</v>
      </c>
      <c r="W52" s="104">
        <f t="shared" si="43"/>
        <v>0</v>
      </c>
      <c r="X52" s="104">
        <f t="shared" si="44"/>
        <v>0</v>
      </c>
      <c r="Y52" s="103"/>
      <c r="Z52" s="104">
        <f t="shared" si="3"/>
        <v>0</v>
      </c>
      <c r="AA52" s="104">
        <f t="shared" si="45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46"/>
        <v>0</v>
      </c>
      <c r="AK52" s="106" t="str">
        <f t="shared" si="47"/>
        <v>-</v>
      </c>
      <c r="AL52" s="108">
        <v>48</v>
      </c>
      <c r="AM52" s="106" t="str">
        <f t="shared" si="48"/>
        <v>-</v>
      </c>
      <c r="AN52" s="52" t="str">
        <f t="shared" si="10"/>
        <v>-</v>
      </c>
      <c r="AO52" s="35" t="str">
        <f t="shared" si="11"/>
        <v>-</v>
      </c>
      <c r="AP52" s="110"/>
      <c r="AQ52" s="110"/>
    </row>
    <row r="53" spans="1:46" s="113" customFormat="1" ht="15" x14ac:dyDescent="0.25">
      <c r="A53" s="98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103">
        <v>0</v>
      </c>
      <c r="K53" s="104">
        <f t="shared" si="12"/>
        <v>0</v>
      </c>
      <c r="L53" s="104">
        <f t="shared" si="36"/>
        <v>0</v>
      </c>
      <c r="M53" s="103">
        <v>0</v>
      </c>
      <c r="N53" s="104">
        <f t="shared" si="37"/>
        <v>0</v>
      </c>
      <c r="O53" s="104">
        <f t="shared" si="38"/>
        <v>0</v>
      </c>
      <c r="P53" s="103">
        <v>0</v>
      </c>
      <c r="Q53" s="104">
        <f t="shared" si="39"/>
        <v>0</v>
      </c>
      <c r="R53" s="104">
        <f t="shared" si="40"/>
        <v>0</v>
      </c>
      <c r="S53" s="103">
        <v>0</v>
      </c>
      <c r="T53" s="104">
        <f t="shared" si="41"/>
        <v>0</v>
      </c>
      <c r="U53" s="104">
        <f t="shared" si="42"/>
        <v>0</v>
      </c>
      <c r="V53" s="103">
        <v>0</v>
      </c>
      <c r="W53" s="104">
        <f t="shared" si="43"/>
        <v>0</v>
      </c>
      <c r="X53" s="104">
        <f t="shared" si="44"/>
        <v>0</v>
      </c>
      <c r="Y53" s="103"/>
      <c r="Z53" s="104">
        <f t="shared" si="3"/>
        <v>0</v>
      </c>
      <c r="AA53" s="104">
        <f t="shared" si="45"/>
        <v>0</v>
      </c>
      <c r="AC53" s="114">
        <f t="shared" si="4"/>
        <v>0</v>
      </c>
      <c r="AD53" s="104">
        <f t="shared" si="5"/>
        <v>0</v>
      </c>
      <c r="AE53" s="106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6">
        <f t="shared" si="46"/>
        <v>0</v>
      </c>
      <c r="AK53" s="106" t="str">
        <f t="shared" si="47"/>
        <v>-</v>
      </c>
      <c r="AL53" s="108">
        <v>49</v>
      </c>
      <c r="AM53" s="106" t="str">
        <f t="shared" si="48"/>
        <v>-</v>
      </c>
      <c r="AN53" s="52" t="str">
        <f t="shared" si="10"/>
        <v>-</v>
      </c>
      <c r="AO53" s="35" t="str">
        <f t="shared" si="11"/>
        <v>-</v>
      </c>
    </row>
    <row r="54" spans="1:46" s="102" customFormat="1" ht="15" x14ac:dyDescent="0.25">
      <c r="A54" s="98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13"/>
      <c r="J54" s="103">
        <v>1</v>
      </c>
      <c r="K54" s="104">
        <f t="shared" si="12"/>
        <v>24.729999999999976</v>
      </c>
      <c r="L54" s="104">
        <f t="shared" ref="L54:L88" si="49">J54*$G54</f>
        <v>44.5</v>
      </c>
      <c r="M54" s="103">
        <v>0</v>
      </c>
      <c r="N54" s="104">
        <f t="shared" ref="N54:N88" si="50">M54*$F54</f>
        <v>0</v>
      </c>
      <c r="O54" s="104">
        <f t="shared" ref="O54:O88" si="51">M54*$G54</f>
        <v>0</v>
      </c>
      <c r="P54" s="103">
        <v>1</v>
      </c>
      <c r="Q54" s="104">
        <f t="shared" ref="Q54:Q88" si="52">P54*$F54</f>
        <v>24.729999999999976</v>
      </c>
      <c r="R54" s="104">
        <f t="shared" ref="R54:R88" si="53">P54*$G54</f>
        <v>44.5</v>
      </c>
      <c r="S54" s="103">
        <v>0</v>
      </c>
      <c r="T54" s="104">
        <f t="shared" ref="T54:T88" si="54">S54*$F54</f>
        <v>0</v>
      </c>
      <c r="U54" s="104">
        <f t="shared" ref="U54:U88" si="55">S54*$G54</f>
        <v>0</v>
      </c>
      <c r="V54" s="103">
        <v>0</v>
      </c>
      <c r="W54" s="104">
        <f t="shared" ref="W54:W88" si="56">V54*$F54</f>
        <v>0</v>
      </c>
      <c r="X54" s="104">
        <f t="shared" ref="X54:X88" si="57">V54*$G54</f>
        <v>0</v>
      </c>
      <c r="Y54" s="103"/>
      <c r="Z54" s="104">
        <f t="shared" si="3"/>
        <v>0</v>
      </c>
      <c r="AA54" s="104">
        <f t="shared" ref="AA54:AA88" si="58">Y54*$G54</f>
        <v>0</v>
      </c>
      <c r="AB54" s="117"/>
      <c r="AC54" s="114">
        <f t="shared" si="4"/>
        <v>2</v>
      </c>
      <c r="AD54" s="104">
        <f t="shared" si="5"/>
        <v>49.459999999999951</v>
      </c>
      <c r="AE54" s="106">
        <f t="shared" si="6"/>
        <v>89</v>
      </c>
      <c r="AF54" s="42">
        <f t="shared" si="7"/>
        <v>1.6260162601626018E-2</v>
      </c>
      <c r="AG54" s="37">
        <f t="shared" si="8"/>
        <v>0.48780487804878053</v>
      </c>
      <c r="AH54" s="63">
        <f t="shared" si="9"/>
        <v>21.707317073170735</v>
      </c>
      <c r="AI54" s="103">
        <v>1</v>
      </c>
      <c r="AJ54" s="106">
        <f t="shared" ref="AJ54:AJ88" si="59">AI54*G54</f>
        <v>44.5</v>
      </c>
      <c r="AK54" s="106">
        <f t="shared" ref="AK54:AK88" si="60">IFERROR(AI54/AF54, "-")</f>
        <v>61.499999999999993</v>
      </c>
      <c r="AL54" s="108">
        <v>51</v>
      </c>
      <c r="AM54" s="106">
        <f t="shared" ref="AM54:AM88" si="61">IFERROR(AK54/7,"-")</f>
        <v>8.7857142857142847</v>
      </c>
      <c r="AN54" s="52">
        <f t="shared" si="10"/>
        <v>2.0499999999999998</v>
      </c>
      <c r="AO54" s="35">
        <f t="shared" si="11"/>
        <v>43650.5</v>
      </c>
      <c r="AP54" s="113"/>
      <c r="AQ54" s="113"/>
      <c r="AR54" s="113"/>
      <c r="AS54" s="113"/>
      <c r="AT54" s="113"/>
    </row>
    <row r="55" spans="1:46" s="102" customFormat="1" ht="15" x14ac:dyDescent="0.25">
      <c r="A55" s="98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12"/>
        <v>0</v>
      </c>
      <c r="L55" s="104">
        <f t="shared" si="49"/>
        <v>0</v>
      </c>
      <c r="M55" s="103">
        <v>0</v>
      </c>
      <c r="N55" s="104">
        <f t="shared" si="50"/>
        <v>0</v>
      </c>
      <c r="O55" s="104">
        <f t="shared" si="51"/>
        <v>0</v>
      </c>
      <c r="P55" s="103">
        <v>0</v>
      </c>
      <c r="Q55" s="104">
        <f t="shared" si="52"/>
        <v>0</v>
      </c>
      <c r="R55" s="104">
        <f t="shared" si="53"/>
        <v>0</v>
      </c>
      <c r="S55" s="103">
        <v>0</v>
      </c>
      <c r="T55" s="104">
        <f t="shared" si="54"/>
        <v>0</v>
      </c>
      <c r="U55" s="104">
        <f t="shared" si="55"/>
        <v>0</v>
      </c>
      <c r="V55" s="103">
        <v>0</v>
      </c>
      <c r="W55" s="104">
        <f t="shared" si="56"/>
        <v>0</v>
      </c>
      <c r="X55" s="104">
        <f t="shared" si="57"/>
        <v>0</v>
      </c>
      <c r="Y55" s="103"/>
      <c r="Z55" s="104">
        <f t="shared" si="3"/>
        <v>0</v>
      </c>
      <c r="AA55" s="104">
        <f t="shared" si="58"/>
        <v>0</v>
      </c>
      <c r="AB55" s="117"/>
      <c r="AC55" s="114">
        <f t="shared" si="4"/>
        <v>0</v>
      </c>
      <c r="AD55" s="104">
        <f t="shared" si="5"/>
        <v>0</v>
      </c>
      <c r="AE55" s="106">
        <f t="shared" si="6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103">
        <v>0</v>
      </c>
      <c r="AJ55" s="106">
        <f t="shared" si="59"/>
        <v>0</v>
      </c>
      <c r="AK55" s="106" t="str">
        <f t="shared" si="60"/>
        <v>-</v>
      </c>
      <c r="AL55" s="108">
        <v>52</v>
      </c>
      <c r="AM55" s="106" t="str">
        <f t="shared" si="61"/>
        <v>-</v>
      </c>
      <c r="AN55" s="52" t="str">
        <f t="shared" si="10"/>
        <v>-</v>
      </c>
      <c r="AO55" s="35" t="str">
        <f t="shared" si="11"/>
        <v>-</v>
      </c>
      <c r="AP55" s="113"/>
      <c r="AQ55" s="113"/>
      <c r="AR55" s="113"/>
      <c r="AS55" s="113"/>
      <c r="AT55" s="113"/>
    </row>
    <row r="56" spans="1:46" s="102" customFormat="1" ht="15" x14ac:dyDescent="0.25">
      <c r="A56" s="98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12"/>
        <v>0</v>
      </c>
      <c r="L56" s="104">
        <f t="shared" si="49"/>
        <v>0</v>
      </c>
      <c r="M56" s="103">
        <v>0</v>
      </c>
      <c r="N56" s="104">
        <f t="shared" si="50"/>
        <v>0</v>
      </c>
      <c r="O56" s="104">
        <f t="shared" si="51"/>
        <v>0</v>
      </c>
      <c r="P56" s="103">
        <v>0</v>
      </c>
      <c r="Q56" s="104">
        <f t="shared" si="52"/>
        <v>0</v>
      </c>
      <c r="R56" s="104">
        <f t="shared" si="53"/>
        <v>0</v>
      </c>
      <c r="S56" s="103">
        <v>0</v>
      </c>
      <c r="T56" s="104">
        <f t="shared" si="54"/>
        <v>0</v>
      </c>
      <c r="U56" s="104">
        <f t="shared" si="55"/>
        <v>0</v>
      </c>
      <c r="V56" s="103">
        <v>0</v>
      </c>
      <c r="W56" s="104">
        <f t="shared" si="56"/>
        <v>0</v>
      </c>
      <c r="X56" s="104">
        <f t="shared" si="57"/>
        <v>0</v>
      </c>
      <c r="Y56" s="103"/>
      <c r="Z56" s="104">
        <f t="shared" si="3"/>
        <v>0</v>
      </c>
      <c r="AA56" s="104">
        <f t="shared" si="58"/>
        <v>0</v>
      </c>
      <c r="AB56" s="117"/>
      <c r="AC56" s="114">
        <f t="shared" si="4"/>
        <v>0</v>
      </c>
      <c r="AD56" s="104">
        <f t="shared" si="5"/>
        <v>0</v>
      </c>
      <c r="AE56" s="106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103">
        <v>0</v>
      </c>
      <c r="AJ56" s="106">
        <f t="shared" si="59"/>
        <v>0</v>
      </c>
      <c r="AK56" s="106" t="str">
        <f t="shared" si="60"/>
        <v>-</v>
      </c>
      <c r="AL56" s="108">
        <v>53</v>
      </c>
      <c r="AM56" s="106" t="str">
        <f t="shared" si="61"/>
        <v>-</v>
      </c>
      <c r="AN56" s="52" t="str">
        <f t="shared" si="10"/>
        <v>-</v>
      </c>
      <c r="AO56" s="35" t="str">
        <f t="shared" si="11"/>
        <v>-</v>
      </c>
      <c r="AP56" s="113"/>
      <c r="AQ56" s="113"/>
      <c r="AR56" s="113"/>
      <c r="AS56" s="113"/>
      <c r="AT56" s="113"/>
    </row>
    <row r="57" spans="1:46" s="102" customFormat="1" ht="15" x14ac:dyDescent="0.25">
      <c r="A57" s="98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12"/>
        <v>0</v>
      </c>
      <c r="L57" s="104">
        <f t="shared" si="49"/>
        <v>0</v>
      </c>
      <c r="M57" s="103">
        <v>0</v>
      </c>
      <c r="N57" s="104">
        <f t="shared" si="50"/>
        <v>0</v>
      </c>
      <c r="O57" s="104">
        <f t="shared" si="51"/>
        <v>0</v>
      </c>
      <c r="P57" s="103">
        <v>0</v>
      </c>
      <c r="Q57" s="104">
        <f t="shared" si="52"/>
        <v>0</v>
      </c>
      <c r="R57" s="104">
        <f t="shared" si="53"/>
        <v>0</v>
      </c>
      <c r="S57" s="103">
        <v>0</v>
      </c>
      <c r="T57" s="104">
        <f t="shared" si="54"/>
        <v>0</v>
      </c>
      <c r="U57" s="104">
        <f t="shared" si="55"/>
        <v>0</v>
      </c>
      <c r="V57" s="103">
        <v>0</v>
      </c>
      <c r="W57" s="104">
        <f t="shared" si="56"/>
        <v>0</v>
      </c>
      <c r="X57" s="104">
        <f t="shared" si="57"/>
        <v>0</v>
      </c>
      <c r="Y57" s="103"/>
      <c r="Z57" s="104">
        <f t="shared" si="3"/>
        <v>0</v>
      </c>
      <c r="AA57" s="104">
        <f t="shared" si="58"/>
        <v>0</v>
      </c>
      <c r="AB57" s="117"/>
      <c r="AC57" s="114">
        <f t="shared" si="4"/>
        <v>0</v>
      </c>
      <c r="AD57" s="104">
        <f t="shared" si="5"/>
        <v>0</v>
      </c>
      <c r="AE57" s="106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103">
        <v>0</v>
      </c>
      <c r="AJ57" s="106">
        <f t="shared" si="59"/>
        <v>0</v>
      </c>
      <c r="AK57" s="106" t="str">
        <f t="shared" si="60"/>
        <v>-</v>
      </c>
      <c r="AL57" s="108">
        <v>54</v>
      </c>
      <c r="AM57" s="106" t="str">
        <f t="shared" si="61"/>
        <v>-</v>
      </c>
      <c r="AN57" s="52" t="str">
        <f t="shared" si="10"/>
        <v>-</v>
      </c>
      <c r="AO57" s="35" t="str">
        <f t="shared" si="11"/>
        <v>-</v>
      </c>
      <c r="AP57" s="113"/>
      <c r="AQ57" s="113"/>
      <c r="AR57" s="113"/>
      <c r="AS57" s="113"/>
      <c r="AT57" s="113"/>
    </row>
    <row r="58" spans="1:46" s="102" customFormat="1" ht="15" x14ac:dyDescent="0.25">
      <c r="A58" s="98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0</v>
      </c>
      <c r="K58" s="104">
        <f t="shared" si="12"/>
        <v>0</v>
      </c>
      <c r="L58" s="104">
        <f t="shared" si="49"/>
        <v>0</v>
      </c>
      <c r="M58" s="103">
        <v>0</v>
      </c>
      <c r="N58" s="104">
        <f t="shared" si="50"/>
        <v>0</v>
      </c>
      <c r="O58" s="104">
        <f t="shared" si="51"/>
        <v>0</v>
      </c>
      <c r="P58" s="103">
        <v>0</v>
      </c>
      <c r="Q58" s="104">
        <f t="shared" si="52"/>
        <v>0</v>
      </c>
      <c r="R58" s="104">
        <f t="shared" si="53"/>
        <v>0</v>
      </c>
      <c r="S58" s="103">
        <v>0</v>
      </c>
      <c r="T58" s="104">
        <f t="shared" si="54"/>
        <v>0</v>
      </c>
      <c r="U58" s="104">
        <f t="shared" si="55"/>
        <v>0</v>
      </c>
      <c r="V58" s="103">
        <v>0</v>
      </c>
      <c r="W58" s="104">
        <f t="shared" si="56"/>
        <v>0</v>
      </c>
      <c r="X58" s="104">
        <f t="shared" si="57"/>
        <v>0</v>
      </c>
      <c r="Y58" s="103"/>
      <c r="Z58" s="104">
        <f t="shared" si="3"/>
        <v>0</v>
      </c>
      <c r="AA58" s="104">
        <f t="shared" si="58"/>
        <v>0</v>
      </c>
      <c r="AB58" s="117"/>
      <c r="AC58" s="114">
        <f t="shared" si="4"/>
        <v>0</v>
      </c>
      <c r="AD58" s="104">
        <f t="shared" si="5"/>
        <v>0</v>
      </c>
      <c r="AE58" s="106">
        <f t="shared" si="6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103">
        <v>2</v>
      </c>
      <c r="AJ58" s="106">
        <f t="shared" si="59"/>
        <v>99</v>
      </c>
      <c r="AK58" s="106" t="str">
        <f t="shared" si="60"/>
        <v>-</v>
      </c>
      <c r="AL58" s="108">
        <v>55</v>
      </c>
      <c r="AM58" s="106" t="str">
        <f t="shared" si="61"/>
        <v>-</v>
      </c>
      <c r="AN58" s="52" t="str">
        <f t="shared" si="10"/>
        <v>-</v>
      </c>
      <c r="AO58" s="35" t="str">
        <f t="shared" si="11"/>
        <v>-</v>
      </c>
      <c r="AP58" s="113"/>
      <c r="AQ58" s="113"/>
      <c r="AR58" s="113"/>
      <c r="AS58" s="113"/>
      <c r="AT58" s="113"/>
    </row>
    <row r="59" spans="1:46" s="102" customFormat="1" ht="15" x14ac:dyDescent="0.25">
      <c r="A59" s="98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12"/>
        <v>0</v>
      </c>
      <c r="L59" s="104">
        <f t="shared" si="49"/>
        <v>0</v>
      </c>
      <c r="M59" s="103">
        <v>0</v>
      </c>
      <c r="N59" s="104">
        <f t="shared" si="50"/>
        <v>0</v>
      </c>
      <c r="O59" s="104">
        <f t="shared" si="51"/>
        <v>0</v>
      </c>
      <c r="P59" s="103">
        <v>0</v>
      </c>
      <c r="Q59" s="104">
        <f t="shared" si="52"/>
        <v>0</v>
      </c>
      <c r="R59" s="104">
        <f t="shared" si="53"/>
        <v>0</v>
      </c>
      <c r="S59" s="103">
        <v>0</v>
      </c>
      <c r="T59" s="104">
        <f t="shared" si="54"/>
        <v>0</v>
      </c>
      <c r="U59" s="104">
        <f t="shared" si="55"/>
        <v>0</v>
      </c>
      <c r="V59" s="103">
        <v>0</v>
      </c>
      <c r="W59" s="104">
        <f t="shared" si="56"/>
        <v>0</v>
      </c>
      <c r="X59" s="104">
        <f t="shared" si="57"/>
        <v>0</v>
      </c>
      <c r="Y59" s="103"/>
      <c r="Z59" s="104">
        <f t="shared" si="3"/>
        <v>0</v>
      </c>
      <c r="AA59" s="104">
        <f t="shared" si="58"/>
        <v>0</v>
      </c>
      <c r="AB59" s="117"/>
      <c r="AC59" s="114">
        <f t="shared" si="4"/>
        <v>0</v>
      </c>
      <c r="AD59" s="104">
        <f t="shared" si="5"/>
        <v>0</v>
      </c>
      <c r="AE59" s="106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103">
        <v>0</v>
      </c>
      <c r="AJ59" s="106">
        <f t="shared" si="59"/>
        <v>0</v>
      </c>
      <c r="AK59" s="106" t="str">
        <f t="shared" si="60"/>
        <v>-</v>
      </c>
      <c r="AL59" s="108">
        <v>56</v>
      </c>
      <c r="AM59" s="106" t="str">
        <f t="shared" si="61"/>
        <v>-</v>
      </c>
      <c r="AN59" s="52" t="str">
        <f t="shared" si="10"/>
        <v>-</v>
      </c>
      <c r="AO59" s="35" t="str">
        <f t="shared" si="11"/>
        <v>-</v>
      </c>
      <c r="AP59" s="113"/>
      <c r="AQ59" s="113"/>
      <c r="AR59" s="113"/>
      <c r="AS59" s="113"/>
      <c r="AT59" s="113"/>
    </row>
    <row r="60" spans="1:46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2"/>
        <v>0</v>
      </c>
      <c r="L60" s="104">
        <f t="shared" si="49"/>
        <v>0</v>
      </c>
      <c r="M60" s="103">
        <v>0</v>
      </c>
      <c r="N60" s="104">
        <f t="shared" si="50"/>
        <v>0</v>
      </c>
      <c r="O60" s="104">
        <f t="shared" si="51"/>
        <v>0</v>
      </c>
      <c r="P60" s="103">
        <v>0</v>
      </c>
      <c r="Q60" s="104">
        <f t="shared" si="52"/>
        <v>0</v>
      </c>
      <c r="R60" s="104">
        <f t="shared" si="53"/>
        <v>0</v>
      </c>
      <c r="S60" s="103">
        <v>0</v>
      </c>
      <c r="T60" s="104">
        <f t="shared" si="54"/>
        <v>0</v>
      </c>
      <c r="U60" s="104">
        <f t="shared" si="55"/>
        <v>0</v>
      </c>
      <c r="V60" s="103">
        <v>0</v>
      </c>
      <c r="W60" s="104">
        <f t="shared" si="56"/>
        <v>0</v>
      </c>
      <c r="X60" s="104">
        <f t="shared" si="57"/>
        <v>0</v>
      </c>
      <c r="Y60" s="103"/>
      <c r="Z60" s="104">
        <f t="shared" si="3"/>
        <v>0</v>
      </c>
      <c r="AA60" s="104">
        <f t="shared" si="58"/>
        <v>0</v>
      </c>
      <c r="AB60" s="103"/>
      <c r="AC60" s="103">
        <f t="shared" si="4"/>
        <v>0</v>
      </c>
      <c r="AD60" s="104">
        <f t="shared" si="5"/>
        <v>0</v>
      </c>
      <c r="AE60" s="104">
        <f t="shared" si="6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103">
        <v>0</v>
      </c>
      <c r="AJ60" s="107">
        <f t="shared" si="59"/>
        <v>0</v>
      </c>
      <c r="AK60" s="106" t="str">
        <f t="shared" si="60"/>
        <v>-</v>
      </c>
      <c r="AL60" s="108">
        <v>57</v>
      </c>
      <c r="AM60" s="106" t="str">
        <f t="shared" si="61"/>
        <v>-</v>
      </c>
      <c r="AN60" s="52" t="str">
        <f t="shared" si="10"/>
        <v>-</v>
      </c>
      <c r="AO60" s="35" t="str">
        <f t="shared" si="11"/>
        <v>-</v>
      </c>
      <c r="AP60" s="110"/>
      <c r="AQ60" s="110"/>
    </row>
    <row r="61" spans="1:46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2"/>
        <v>0</v>
      </c>
      <c r="L61" s="104">
        <f t="shared" si="49"/>
        <v>0</v>
      </c>
      <c r="M61" s="103">
        <v>0</v>
      </c>
      <c r="N61" s="104">
        <f t="shared" si="50"/>
        <v>0</v>
      </c>
      <c r="O61" s="104">
        <f t="shared" si="51"/>
        <v>0</v>
      </c>
      <c r="P61" s="103">
        <v>0</v>
      </c>
      <c r="Q61" s="104">
        <f t="shared" si="52"/>
        <v>0</v>
      </c>
      <c r="R61" s="104">
        <f t="shared" si="53"/>
        <v>0</v>
      </c>
      <c r="S61" s="103">
        <v>0</v>
      </c>
      <c r="T61" s="104">
        <f t="shared" si="54"/>
        <v>0</v>
      </c>
      <c r="U61" s="104">
        <f t="shared" si="55"/>
        <v>0</v>
      </c>
      <c r="V61" s="103">
        <v>0</v>
      </c>
      <c r="W61" s="104">
        <f t="shared" si="56"/>
        <v>0</v>
      </c>
      <c r="X61" s="104">
        <f t="shared" si="57"/>
        <v>0</v>
      </c>
      <c r="Y61" s="103"/>
      <c r="Z61" s="104">
        <f t="shared" si="3"/>
        <v>0</v>
      </c>
      <c r="AA61" s="104">
        <f t="shared" si="58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59"/>
        <v>0</v>
      </c>
      <c r="AK61" s="106" t="str">
        <f t="shared" si="60"/>
        <v>-</v>
      </c>
      <c r="AL61" s="108">
        <v>58</v>
      </c>
      <c r="AM61" s="106" t="str">
        <f t="shared" si="61"/>
        <v>-</v>
      </c>
      <c r="AN61" s="52" t="str">
        <f t="shared" si="10"/>
        <v>-</v>
      </c>
      <c r="AO61" s="35" t="str">
        <f t="shared" si="11"/>
        <v>-</v>
      </c>
      <c r="AP61" s="110"/>
      <c r="AQ61" s="110"/>
    </row>
    <row r="62" spans="1:46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2"/>
        <v>0</v>
      </c>
      <c r="L62" s="104">
        <f t="shared" si="49"/>
        <v>0</v>
      </c>
      <c r="M62" s="103">
        <v>0</v>
      </c>
      <c r="N62" s="104">
        <f t="shared" si="50"/>
        <v>0</v>
      </c>
      <c r="O62" s="104">
        <f t="shared" si="51"/>
        <v>0</v>
      </c>
      <c r="P62" s="103">
        <v>0</v>
      </c>
      <c r="Q62" s="104">
        <f t="shared" si="52"/>
        <v>0</v>
      </c>
      <c r="R62" s="104">
        <f t="shared" si="53"/>
        <v>0</v>
      </c>
      <c r="S62" s="103">
        <v>0</v>
      </c>
      <c r="T62" s="104">
        <f t="shared" si="54"/>
        <v>0</v>
      </c>
      <c r="U62" s="104">
        <f t="shared" si="55"/>
        <v>0</v>
      </c>
      <c r="V62" s="103">
        <v>0</v>
      </c>
      <c r="W62" s="104">
        <f t="shared" si="56"/>
        <v>0</v>
      </c>
      <c r="X62" s="104">
        <f t="shared" si="57"/>
        <v>0</v>
      </c>
      <c r="Y62" s="103"/>
      <c r="Z62" s="104">
        <f t="shared" si="3"/>
        <v>0</v>
      </c>
      <c r="AA62" s="104">
        <f t="shared" si="58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59"/>
        <v>0</v>
      </c>
      <c r="AK62" s="106" t="str">
        <f t="shared" si="60"/>
        <v>-</v>
      </c>
      <c r="AL62" s="108">
        <v>59</v>
      </c>
      <c r="AM62" s="106" t="str">
        <f t="shared" si="61"/>
        <v>-</v>
      </c>
      <c r="AN62" s="52" t="str">
        <f t="shared" si="10"/>
        <v>-</v>
      </c>
      <c r="AO62" s="35" t="str">
        <f t="shared" si="11"/>
        <v>-</v>
      </c>
      <c r="AP62" s="110"/>
      <c r="AQ62" s="110"/>
    </row>
    <row r="63" spans="1:46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2"/>
        <v>0</v>
      </c>
      <c r="L63" s="104">
        <f t="shared" si="49"/>
        <v>0</v>
      </c>
      <c r="M63" s="103">
        <v>0</v>
      </c>
      <c r="N63" s="104">
        <f t="shared" si="50"/>
        <v>0</v>
      </c>
      <c r="O63" s="104">
        <f t="shared" si="51"/>
        <v>0</v>
      </c>
      <c r="P63" s="103">
        <v>0</v>
      </c>
      <c r="Q63" s="104">
        <f t="shared" si="52"/>
        <v>0</v>
      </c>
      <c r="R63" s="104">
        <f t="shared" si="53"/>
        <v>0</v>
      </c>
      <c r="S63" s="103">
        <v>0</v>
      </c>
      <c r="T63" s="104">
        <f t="shared" si="54"/>
        <v>0</v>
      </c>
      <c r="U63" s="104">
        <f t="shared" si="55"/>
        <v>0</v>
      </c>
      <c r="V63" s="103">
        <v>0</v>
      </c>
      <c r="W63" s="104">
        <f t="shared" si="56"/>
        <v>0</v>
      </c>
      <c r="X63" s="104">
        <f t="shared" si="57"/>
        <v>0</v>
      </c>
      <c r="Y63" s="103"/>
      <c r="Z63" s="104">
        <f t="shared" si="3"/>
        <v>0</v>
      </c>
      <c r="AA63" s="104">
        <f t="shared" si="58"/>
        <v>0</v>
      </c>
      <c r="AB63" s="103"/>
      <c r="AC63" s="103">
        <f t="shared" si="4"/>
        <v>0</v>
      </c>
      <c r="AD63" s="104">
        <f t="shared" si="5"/>
        <v>0</v>
      </c>
      <c r="AE63" s="104">
        <f t="shared" si="6"/>
        <v>0</v>
      </c>
      <c r="AF63" s="42">
        <f t="shared" si="7"/>
        <v>0</v>
      </c>
      <c r="AG63" s="37">
        <f t="shared" si="8"/>
        <v>0</v>
      </c>
      <c r="AH63" s="63">
        <f t="shared" si="9"/>
        <v>0</v>
      </c>
      <c r="AI63" s="103">
        <v>0</v>
      </c>
      <c r="AJ63" s="107">
        <f t="shared" si="59"/>
        <v>0</v>
      </c>
      <c r="AK63" s="106" t="str">
        <f t="shared" si="60"/>
        <v>-</v>
      </c>
      <c r="AL63" s="108">
        <v>60</v>
      </c>
      <c r="AM63" s="106" t="str">
        <f t="shared" si="61"/>
        <v>-</v>
      </c>
      <c r="AN63" s="52" t="str">
        <f t="shared" si="10"/>
        <v>-</v>
      </c>
      <c r="AO63" s="35" t="str">
        <f t="shared" si="11"/>
        <v>-</v>
      </c>
      <c r="AP63" s="110"/>
      <c r="AQ63" s="110"/>
    </row>
    <row r="64" spans="1:46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2"/>
        <v>0</v>
      </c>
      <c r="L64" s="104">
        <f t="shared" si="49"/>
        <v>0</v>
      </c>
      <c r="M64" s="103">
        <v>0</v>
      </c>
      <c r="N64" s="104">
        <f t="shared" si="50"/>
        <v>0</v>
      </c>
      <c r="O64" s="104">
        <f t="shared" si="51"/>
        <v>0</v>
      </c>
      <c r="P64" s="103">
        <v>0</v>
      </c>
      <c r="Q64" s="104">
        <f t="shared" si="52"/>
        <v>0</v>
      </c>
      <c r="R64" s="104">
        <f t="shared" si="53"/>
        <v>0</v>
      </c>
      <c r="S64" s="103">
        <v>0</v>
      </c>
      <c r="T64" s="104">
        <f t="shared" si="54"/>
        <v>0</v>
      </c>
      <c r="U64" s="104">
        <f t="shared" si="55"/>
        <v>0</v>
      </c>
      <c r="V64" s="103">
        <v>0</v>
      </c>
      <c r="W64" s="104">
        <f t="shared" si="56"/>
        <v>0</v>
      </c>
      <c r="X64" s="104">
        <f t="shared" si="57"/>
        <v>0</v>
      </c>
      <c r="Y64" s="103"/>
      <c r="Z64" s="104">
        <f t="shared" si="3"/>
        <v>0</v>
      </c>
      <c r="AA64" s="104">
        <f t="shared" si="58"/>
        <v>0</v>
      </c>
      <c r="AB64" s="103"/>
      <c r="AC64" s="103">
        <f t="shared" si="4"/>
        <v>0</v>
      </c>
      <c r="AD64" s="104">
        <f t="shared" si="5"/>
        <v>0</v>
      </c>
      <c r="AE64" s="104">
        <f t="shared" si="6"/>
        <v>0</v>
      </c>
      <c r="AF64" s="42">
        <f t="shared" si="7"/>
        <v>0</v>
      </c>
      <c r="AG64" s="37">
        <f t="shared" si="8"/>
        <v>0</v>
      </c>
      <c r="AH64" s="63">
        <f t="shared" si="9"/>
        <v>0</v>
      </c>
      <c r="AI64" s="103">
        <v>0</v>
      </c>
      <c r="AJ64" s="107">
        <f t="shared" si="59"/>
        <v>0</v>
      </c>
      <c r="AK64" s="106" t="str">
        <f t="shared" si="60"/>
        <v>-</v>
      </c>
      <c r="AL64" s="108">
        <v>61</v>
      </c>
      <c r="AM64" s="106" t="str">
        <f t="shared" si="61"/>
        <v>-</v>
      </c>
      <c r="AN64" s="52" t="str">
        <f t="shared" si="10"/>
        <v>-</v>
      </c>
      <c r="AO64" s="35" t="str">
        <f t="shared" si="11"/>
        <v>-</v>
      </c>
      <c r="AP64" s="110"/>
      <c r="AQ64" s="110"/>
    </row>
    <row r="65" spans="1:43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2"/>
        <v>0</v>
      </c>
      <c r="L65" s="104">
        <f t="shared" si="49"/>
        <v>0</v>
      </c>
      <c r="M65" s="103">
        <v>0</v>
      </c>
      <c r="N65" s="104">
        <f t="shared" si="50"/>
        <v>0</v>
      </c>
      <c r="O65" s="104">
        <f t="shared" si="51"/>
        <v>0</v>
      </c>
      <c r="P65" s="103">
        <v>0</v>
      </c>
      <c r="Q65" s="104">
        <f t="shared" si="52"/>
        <v>0</v>
      </c>
      <c r="R65" s="104">
        <f t="shared" si="53"/>
        <v>0</v>
      </c>
      <c r="S65" s="103">
        <v>0</v>
      </c>
      <c r="T65" s="104">
        <f t="shared" si="54"/>
        <v>0</v>
      </c>
      <c r="U65" s="104">
        <f t="shared" si="55"/>
        <v>0</v>
      </c>
      <c r="V65" s="103">
        <v>0</v>
      </c>
      <c r="W65" s="104">
        <f t="shared" si="56"/>
        <v>0</v>
      </c>
      <c r="X65" s="104">
        <f t="shared" si="57"/>
        <v>0</v>
      </c>
      <c r="Y65" s="103"/>
      <c r="Z65" s="104">
        <f t="shared" si="3"/>
        <v>0</v>
      </c>
      <c r="AA65" s="104">
        <f t="shared" si="58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59"/>
        <v>0</v>
      </c>
      <c r="AK65" s="106" t="str">
        <f t="shared" si="60"/>
        <v>-</v>
      </c>
      <c r="AL65" s="108">
        <v>62</v>
      </c>
      <c r="AM65" s="106" t="str">
        <f t="shared" si="61"/>
        <v>-</v>
      </c>
      <c r="AN65" s="52" t="str">
        <f t="shared" si="10"/>
        <v>-</v>
      </c>
      <c r="AO65" s="35" t="str">
        <f t="shared" si="11"/>
        <v>-</v>
      </c>
      <c r="AP65" s="110"/>
      <c r="AQ65" s="110"/>
    </row>
    <row r="66" spans="1:43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2"/>
        <v>0</v>
      </c>
      <c r="L66" s="104">
        <f t="shared" si="49"/>
        <v>0</v>
      </c>
      <c r="M66" s="103">
        <v>0</v>
      </c>
      <c r="N66" s="104">
        <f t="shared" si="50"/>
        <v>0</v>
      </c>
      <c r="O66" s="104">
        <f t="shared" si="51"/>
        <v>0</v>
      </c>
      <c r="P66" s="103">
        <v>0</v>
      </c>
      <c r="Q66" s="104">
        <f t="shared" si="52"/>
        <v>0</v>
      </c>
      <c r="R66" s="104">
        <f t="shared" si="53"/>
        <v>0</v>
      </c>
      <c r="S66" s="103">
        <v>0</v>
      </c>
      <c r="T66" s="104">
        <f t="shared" si="54"/>
        <v>0</v>
      </c>
      <c r="U66" s="104">
        <f t="shared" si="55"/>
        <v>0</v>
      </c>
      <c r="V66" s="103">
        <v>0</v>
      </c>
      <c r="W66" s="104">
        <f t="shared" si="56"/>
        <v>0</v>
      </c>
      <c r="X66" s="104">
        <f t="shared" si="57"/>
        <v>0</v>
      </c>
      <c r="Y66" s="103"/>
      <c r="Z66" s="104">
        <f t="shared" si="3"/>
        <v>0</v>
      </c>
      <c r="AA66" s="104">
        <f t="shared" si="58"/>
        <v>0</v>
      </c>
      <c r="AB66" s="103"/>
      <c r="AC66" s="103">
        <f t="shared" si="4"/>
        <v>0</v>
      </c>
      <c r="AD66" s="104">
        <f t="shared" si="5"/>
        <v>0</v>
      </c>
      <c r="AE66" s="104">
        <f t="shared" si="6"/>
        <v>0</v>
      </c>
      <c r="AF66" s="42">
        <f t="shared" si="7"/>
        <v>0</v>
      </c>
      <c r="AG66" s="37">
        <f t="shared" si="8"/>
        <v>0</v>
      </c>
      <c r="AH66" s="63">
        <f t="shared" si="9"/>
        <v>0</v>
      </c>
      <c r="AI66" s="103">
        <v>0</v>
      </c>
      <c r="AJ66" s="107">
        <f t="shared" si="59"/>
        <v>0</v>
      </c>
      <c r="AK66" s="106" t="str">
        <f t="shared" si="60"/>
        <v>-</v>
      </c>
      <c r="AL66" s="108">
        <v>63</v>
      </c>
      <c r="AM66" s="106" t="str">
        <f t="shared" si="61"/>
        <v>-</v>
      </c>
      <c r="AN66" s="52" t="str">
        <f t="shared" si="10"/>
        <v>-</v>
      </c>
      <c r="AO66" s="35" t="str">
        <f t="shared" si="11"/>
        <v>-</v>
      </c>
      <c r="AP66" s="110"/>
      <c r="AQ66" s="110"/>
    </row>
    <row r="67" spans="1:43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2"/>
        <v>0</v>
      </c>
      <c r="L67" s="104">
        <f t="shared" si="49"/>
        <v>0</v>
      </c>
      <c r="M67" s="103">
        <v>0</v>
      </c>
      <c r="N67" s="104">
        <f t="shared" si="50"/>
        <v>0</v>
      </c>
      <c r="O67" s="104">
        <f t="shared" si="51"/>
        <v>0</v>
      </c>
      <c r="P67" s="103">
        <v>0</v>
      </c>
      <c r="Q67" s="104">
        <f t="shared" si="52"/>
        <v>0</v>
      </c>
      <c r="R67" s="104">
        <f t="shared" si="53"/>
        <v>0</v>
      </c>
      <c r="S67" s="103">
        <v>0</v>
      </c>
      <c r="T67" s="104">
        <f t="shared" si="54"/>
        <v>0</v>
      </c>
      <c r="U67" s="104">
        <f t="shared" si="55"/>
        <v>0</v>
      </c>
      <c r="V67" s="103">
        <v>0</v>
      </c>
      <c r="W67" s="104">
        <f t="shared" si="56"/>
        <v>0</v>
      </c>
      <c r="X67" s="104">
        <f t="shared" si="57"/>
        <v>0</v>
      </c>
      <c r="Y67" s="103"/>
      <c r="Z67" s="104">
        <f t="shared" si="3"/>
        <v>0</v>
      </c>
      <c r="AA67" s="104">
        <f t="shared" si="58"/>
        <v>0</v>
      </c>
      <c r="AB67" s="103"/>
      <c r="AC67" s="103">
        <f t="shared" si="4"/>
        <v>0</v>
      </c>
      <c r="AD67" s="104">
        <f t="shared" si="5"/>
        <v>0</v>
      </c>
      <c r="AE67" s="104">
        <f t="shared" si="6"/>
        <v>0</v>
      </c>
      <c r="AF67" s="42">
        <f t="shared" si="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59"/>
        <v>0</v>
      </c>
      <c r="AK67" s="106" t="str">
        <f t="shared" si="60"/>
        <v>-</v>
      </c>
      <c r="AL67" s="108">
        <v>64</v>
      </c>
      <c r="AM67" s="106" t="str">
        <f t="shared" si="61"/>
        <v>-</v>
      </c>
      <c r="AN67" s="52" t="str">
        <f t="shared" si="10"/>
        <v>-</v>
      </c>
      <c r="AO67" s="35" t="str">
        <f t="shared" si="11"/>
        <v>-</v>
      </c>
      <c r="AP67" s="110"/>
      <c r="AQ67" s="110"/>
    </row>
    <row r="68" spans="1:43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2"/>
        <v>0</v>
      </c>
      <c r="L68" s="104">
        <f t="shared" si="49"/>
        <v>0</v>
      </c>
      <c r="M68" s="103">
        <v>0</v>
      </c>
      <c r="N68" s="104">
        <f t="shared" si="50"/>
        <v>0</v>
      </c>
      <c r="O68" s="104">
        <f t="shared" si="51"/>
        <v>0</v>
      </c>
      <c r="P68" s="103">
        <v>0</v>
      </c>
      <c r="Q68" s="104">
        <f t="shared" si="52"/>
        <v>0</v>
      </c>
      <c r="R68" s="104">
        <f t="shared" si="53"/>
        <v>0</v>
      </c>
      <c r="S68" s="103">
        <v>0</v>
      </c>
      <c r="T68" s="104">
        <f t="shared" si="54"/>
        <v>0</v>
      </c>
      <c r="U68" s="104">
        <f t="shared" si="55"/>
        <v>0</v>
      </c>
      <c r="V68" s="103">
        <v>0</v>
      </c>
      <c r="W68" s="104">
        <f t="shared" si="56"/>
        <v>0</v>
      </c>
      <c r="X68" s="104">
        <f t="shared" si="57"/>
        <v>0</v>
      </c>
      <c r="Y68" s="103"/>
      <c r="Z68" s="104">
        <f t="shared" si="3"/>
        <v>0</v>
      </c>
      <c r="AA68" s="104">
        <f t="shared" si="58"/>
        <v>0</v>
      </c>
      <c r="AB68" s="103"/>
      <c r="AC68" s="103">
        <f t="shared" si="4"/>
        <v>0</v>
      </c>
      <c r="AD68" s="104">
        <f t="shared" si="5"/>
        <v>0</v>
      </c>
      <c r="AE68" s="104">
        <f t="shared" si="6"/>
        <v>0</v>
      </c>
      <c r="AF68" s="42">
        <f t="shared" si="7"/>
        <v>0</v>
      </c>
      <c r="AG68" s="37">
        <f t="shared" si="8"/>
        <v>0</v>
      </c>
      <c r="AH68" s="63">
        <f t="shared" si="9"/>
        <v>0</v>
      </c>
      <c r="AI68" s="103">
        <v>0</v>
      </c>
      <c r="AJ68" s="107">
        <f t="shared" si="59"/>
        <v>0</v>
      </c>
      <c r="AK68" s="106" t="str">
        <f t="shared" si="60"/>
        <v>-</v>
      </c>
      <c r="AL68" s="108">
        <v>65</v>
      </c>
      <c r="AM68" s="106" t="str">
        <f t="shared" si="61"/>
        <v>-</v>
      </c>
      <c r="AN68" s="52" t="str">
        <f t="shared" si="10"/>
        <v>-</v>
      </c>
      <c r="AO68" s="35" t="str">
        <f t="shared" si="11"/>
        <v>-</v>
      </c>
      <c r="AP68" s="110"/>
      <c r="AQ68" s="110"/>
    </row>
    <row r="69" spans="1:43" s="102" customFormat="1" ht="15" x14ac:dyDescent="0.25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2"/>
        <v>0</v>
      </c>
      <c r="L69" s="104">
        <f t="shared" si="49"/>
        <v>0</v>
      </c>
      <c r="M69" s="103">
        <v>0</v>
      </c>
      <c r="N69" s="104">
        <f t="shared" si="50"/>
        <v>0</v>
      </c>
      <c r="O69" s="104">
        <f t="shared" si="51"/>
        <v>0</v>
      </c>
      <c r="P69" s="103">
        <v>2</v>
      </c>
      <c r="Q69" s="104">
        <f t="shared" si="52"/>
        <v>24.099999999999994</v>
      </c>
      <c r="R69" s="104">
        <f t="shared" si="53"/>
        <v>49</v>
      </c>
      <c r="S69" s="103">
        <v>0</v>
      </c>
      <c r="T69" s="104">
        <f t="shared" si="54"/>
        <v>0</v>
      </c>
      <c r="U69" s="104">
        <f t="shared" si="55"/>
        <v>0</v>
      </c>
      <c r="V69" s="103">
        <v>0</v>
      </c>
      <c r="W69" s="104">
        <f t="shared" si="56"/>
        <v>0</v>
      </c>
      <c r="X69" s="104">
        <f t="shared" si="57"/>
        <v>0</v>
      </c>
      <c r="Y69" s="103"/>
      <c r="Z69" s="104">
        <f t="shared" si="3"/>
        <v>0</v>
      </c>
      <c r="AA69" s="104">
        <f t="shared" si="58"/>
        <v>0</v>
      </c>
      <c r="AB69" s="103"/>
      <c r="AC69" s="103">
        <f t="shared" si="4"/>
        <v>2</v>
      </c>
      <c r="AD69" s="104">
        <f t="shared" si="5"/>
        <v>24.099999999999994</v>
      </c>
      <c r="AE69" s="104">
        <f t="shared" si="6"/>
        <v>49</v>
      </c>
      <c r="AF69" s="42">
        <f t="shared" si="7"/>
        <v>1.6260162601626018E-2</v>
      </c>
      <c r="AG69" s="37">
        <f t="shared" si="8"/>
        <v>0.48780487804878053</v>
      </c>
      <c r="AH69" s="63">
        <f t="shared" si="9"/>
        <v>11.951219512195124</v>
      </c>
      <c r="AI69" s="103">
        <v>0</v>
      </c>
      <c r="AJ69" s="107">
        <f t="shared" si="59"/>
        <v>0</v>
      </c>
      <c r="AK69" s="106">
        <f t="shared" si="60"/>
        <v>0</v>
      </c>
      <c r="AL69" s="108">
        <v>66</v>
      </c>
      <c r="AM69" s="106">
        <f t="shared" si="61"/>
        <v>0</v>
      </c>
      <c r="AN69" s="52">
        <f t="shared" si="10"/>
        <v>0</v>
      </c>
      <c r="AO69" s="35">
        <f t="shared" si="11"/>
        <v>43589</v>
      </c>
      <c r="AP69" s="110"/>
      <c r="AQ69" s="110"/>
    </row>
    <row r="70" spans="1:43" s="102" customFormat="1" ht="15" x14ac:dyDescent="0.25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2"/>
        <v>0</v>
      </c>
      <c r="L70" s="104">
        <f t="shared" si="49"/>
        <v>0</v>
      </c>
      <c r="M70" s="103">
        <v>0</v>
      </c>
      <c r="N70" s="104">
        <f t="shared" si="50"/>
        <v>0</v>
      </c>
      <c r="O70" s="104">
        <f t="shared" si="51"/>
        <v>0</v>
      </c>
      <c r="P70" s="103">
        <v>0</v>
      </c>
      <c r="Q70" s="104">
        <f t="shared" si="52"/>
        <v>0</v>
      </c>
      <c r="R70" s="104">
        <f t="shared" si="53"/>
        <v>0</v>
      </c>
      <c r="S70" s="103">
        <v>0</v>
      </c>
      <c r="T70" s="104">
        <f t="shared" si="54"/>
        <v>0</v>
      </c>
      <c r="U70" s="104">
        <f t="shared" si="55"/>
        <v>0</v>
      </c>
      <c r="V70" s="103">
        <v>0</v>
      </c>
      <c r="W70" s="104">
        <f t="shared" si="56"/>
        <v>0</v>
      </c>
      <c r="X70" s="104">
        <f t="shared" si="57"/>
        <v>0</v>
      </c>
      <c r="Y70" s="103"/>
      <c r="Z70" s="104">
        <f t="shared" si="3"/>
        <v>0</v>
      </c>
      <c r="AA70" s="104">
        <f t="shared" si="58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63">
        <f t="shared" si="9"/>
        <v>0</v>
      </c>
      <c r="AI70" s="103">
        <v>0</v>
      </c>
      <c r="AJ70" s="107">
        <f t="shared" si="59"/>
        <v>0</v>
      </c>
      <c r="AK70" s="106" t="str">
        <f t="shared" si="60"/>
        <v>-</v>
      </c>
      <c r="AL70" s="108">
        <v>67</v>
      </c>
      <c r="AM70" s="106" t="str">
        <f t="shared" si="61"/>
        <v>-</v>
      </c>
      <c r="AN70" s="52" t="str">
        <f t="shared" si="10"/>
        <v>-</v>
      </c>
      <c r="AO70" s="35" t="str">
        <f t="shared" si="11"/>
        <v>-</v>
      </c>
      <c r="AP70" s="110"/>
      <c r="AQ70" s="110"/>
    </row>
    <row r="71" spans="1:43" s="102" customFormat="1" ht="15" x14ac:dyDescent="0.25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2"/>
        <v>0</v>
      </c>
      <c r="L71" s="104">
        <f t="shared" si="49"/>
        <v>0</v>
      </c>
      <c r="M71" s="103">
        <v>0</v>
      </c>
      <c r="N71" s="104">
        <f t="shared" si="50"/>
        <v>0</v>
      </c>
      <c r="O71" s="104">
        <f t="shared" si="51"/>
        <v>0</v>
      </c>
      <c r="P71" s="103">
        <v>0</v>
      </c>
      <c r="Q71" s="104">
        <f t="shared" si="52"/>
        <v>0</v>
      </c>
      <c r="R71" s="104">
        <f t="shared" si="53"/>
        <v>0</v>
      </c>
      <c r="S71" s="103">
        <v>0</v>
      </c>
      <c r="T71" s="104">
        <f t="shared" si="54"/>
        <v>0</v>
      </c>
      <c r="U71" s="104">
        <f t="shared" si="55"/>
        <v>0</v>
      </c>
      <c r="V71" s="103">
        <v>0</v>
      </c>
      <c r="W71" s="104">
        <f t="shared" si="56"/>
        <v>0</v>
      </c>
      <c r="X71" s="104">
        <f t="shared" si="57"/>
        <v>0</v>
      </c>
      <c r="Y71" s="103"/>
      <c r="Z71" s="104">
        <f t="shared" ref="Z71:Z127" si="62">Y71*$F71</f>
        <v>0</v>
      </c>
      <c r="AA71" s="104">
        <f t="shared" si="58"/>
        <v>0</v>
      </c>
      <c r="AB71" s="103"/>
      <c r="AC71" s="103">
        <f>J71+M71+P71+S71+V71+Y71</f>
        <v>0</v>
      </c>
      <c r="AD71" s="104">
        <f t="shared" ref="AD71:AD127" si="63">AC71*F71</f>
        <v>0</v>
      </c>
      <c r="AE71" s="104">
        <f t="shared" ref="AE71:AE127" si="64">AC71*G71</f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59"/>
        <v>0</v>
      </c>
      <c r="AK71" s="106" t="str">
        <f t="shared" si="60"/>
        <v>-</v>
      </c>
      <c r="AL71" s="108">
        <v>68</v>
      </c>
      <c r="AM71" s="106" t="str">
        <f t="shared" si="61"/>
        <v>-</v>
      </c>
      <c r="AN71" s="52" t="str">
        <f t="shared" si="10"/>
        <v>-</v>
      </c>
      <c r="AO71" s="35" t="str">
        <f t="shared" si="11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2"/>
        <v>0</v>
      </c>
      <c r="L72" s="104">
        <f t="shared" si="49"/>
        <v>0</v>
      </c>
      <c r="M72" s="103">
        <v>0</v>
      </c>
      <c r="N72" s="104">
        <f t="shared" si="50"/>
        <v>0</v>
      </c>
      <c r="O72" s="104">
        <f t="shared" si="51"/>
        <v>0</v>
      </c>
      <c r="P72" s="103">
        <v>0</v>
      </c>
      <c r="Q72" s="104">
        <f t="shared" si="52"/>
        <v>0</v>
      </c>
      <c r="R72" s="104">
        <f t="shared" si="53"/>
        <v>0</v>
      </c>
      <c r="S72" s="103">
        <v>0</v>
      </c>
      <c r="T72" s="104">
        <f t="shared" si="54"/>
        <v>0</v>
      </c>
      <c r="U72" s="104">
        <f t="shared" si="55"/>
        <v>0</v>
      </c>
      <c r="V72" s="103">
        <v>0</v>
      </c>
      <c r="W72" s="104">
        <f t="shared" si="56"/>
        <v>0</v>
      </c>
      <c r="X72" s="104">
        <f t="shared" si="57"/>
        <v>0</v>
      </c>
      <c r="Y72" s="103"/>
      <c r="Z72" s="104">
        <f t="shared" si="62"/>
        <v>0</v>
      </c>
      <c r="AA72" s="104">
        <f t="shared" si="58"/>
        <v>0</v>
      </c>
      <c r="AB72" s="103"/>
      <c r="AC72" s="103">
        <f t="shared" ref="AC72:AC88" si="65">J72+M72+P72+S72+V72+Y72</f>
        <v>0</v>
      </c>
      <c r="AD72" s="104">
        <f t="shared" si="63"/>
        <v>0</v>
      </c>
      <c r="AE72" s="104">
        <f t="shared" si="64"/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59"/>
        <v>0</v>
      </c>
      <c r="AK72" s="106" t="str">
        <f t="shared" si="60"/>
        <v>-</v>
      </c>
      <c r="AL72" s="108">
        <v>69</v>
      </c>
      <c r="AM72" s="106" t="str">
        <f t="shared" si="61"/>
        <v>-</v>
      </c>
      <c r="AN72" s="52" t="str">
        <f t="shared" si="10"/>
        <v>-</v>
      </c>
      <c r="AO72" s="35" t="str">
        <f t="shared" si="11"/>
        <v>-</v>
      </c>
      <c r="AP72" s="110"/>
      <c r="AQ72" s="110"/>
    </row>
    <row r="73" spans="1:43" s="102" customFormat="1" ht="15" x14ac:dyDescent="0.25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2"/>
        <v>0</v>
      </c>
      <c r="L73" s="104">
        <f t="shared" si="49"/>
        <v>0</v>
      </c>
      <c r="M73" s="103">
        <v>0</v>
      </c>
      <c r="N73" s="104">
        <f t="shared" si="50"/>
        <v>0</v>
      </c>
      <c r="O73" s="104">
        <f t="shared" si="51"/>
        <v>0</v>
      </c>
      <c r="P73" s="103">
        <v>0</v>
      </c>
      <c r="Q73" s="104">
        <f t="shared" si="52"/>
        <v>0</v>
      </c>
      <c r="R73" s="104">
        <f t="shared" si="53"/>
        <v>0</v>
      </c>
      <c r="S73" s="103">
        <v>0</v>
      </c>
      <c r="T73" s="104">
        <f t="shared" si="54"/>
        <v>0</v>
      </c>
      <c r="U73" s="104">
        <f t="shared" si="55"/>
        <v>0</v>
      </c>
      <c r="V73" s="103">
        <v>0</v>
      </c>
      <c r="W73" s="104">
        <f t="shared" si="56"/>
        <v>0</v>
      </c>
      <c r="X73" s="104">
        <f t="shared" si="57"/>
        <v>0</v>
      </c>
      <c r="Y73" s="103"/>
      <c r="Z73" s="104">
        <f t="shared" si="62"/>
        <v>0</v>
      </c>
      <c r="AA73" s="104">
        <f t="shared" si="58"/>
        <v>0</v>
      </c>
      <c r="AB73" s="103"/>
      <c r="AC73" s="103">
        <f t="shared" si="65"/>
        <v>0</v>
      </c>
      <c r="AD73" s="104">
        <f t="shared" si="63"/>
        <v>0</v>
      </c>
      <c r="AE73" s="104">
        <f t="shared" si="64"/>
        <v>0</v>
      </c>
      <c r="AF73" s="42">
        <f t="shared" si="7"/>
        <v>0</v>
      </c>
      <c r="AG73" s="37">
        <f t="shared" si="8"/>
        <v>0</v>
      </c>
      <c r="AH73" s="63">
        <f t="shared" si="9"/>
        <v>0</v>
      </c>
      <c r="AI73" s="103">
        <v>0</v>
      </c>
      <c r="AJ73" s="107">
        <f t="shared" si="59"/>
        <v>0</v>
      </c>
      <c r="AK73" s="106" t="str">
        <f t="shared" si="60"/>
        <v>-</v>
      </c>
      <c r="AL73" s="108">
        <v>70</v>
      </c>
      <c r="AM73" s="106" t="str">
        <f t="shared" si="61"/>
        <v>-</v>
      </c>
      <c r="AN73" s="52" t="str">
        <f t="shared" si="10"/>
        <v>-</v>
      </c>
      <c r="AO73" s="35" t="str">
        <f t="shared" si="11"/>
        <v>-</v>
      </c>
      <c r="AP73" s="110"/>
      <c r="AQ73" s="110"/>
    </row>
    <row r="74" spans="1:43" s="102" customFormat="1" ht="15" x14ac:dyDescent="0.25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1</v>
      </c>
      <c r="K74" s="104">
        <f t="shared" si="12"/>
        <v>13.479999999999993</v>
      </c>
      <c r="L74" s="104">
        <f t="shared" si="49"/>
        <v>29.5</v>
      </c>
      <c r="M74" s="103">
        <v>1</v>
      </c>
      <c r="N74" s="104">
        <f t="shared" si="50"/>
        <v>13.479999999999993</v>
      </c>
      <c r="O74" s="104">
        <f t="shared" si="51"/>
        <v>29.5</v>
      </c>
      <c r="P74" s="103">
        <v>1</v>
      </c>
      <c r="Q74" s="104">
        <f t="shared" si="52"/>
        <v>13.479999999999993</v>
      </c>
      <c r="R74" s="104">
        <f t="shared" si="53"/>
        <v>29.5</v>
      </c>
      <c r="S74" s="103">
        <v>0</v>
      </c>
      <c r="T74" s="104">
        <f t="shared" si="54"/>
        <v>0</v>
      </c>
      <c r="U74" s="104">
        <f t="shared" si="55"/>
        <v>0</v>
      </c>
      <c r="V74" s="103">
        <v>0</v>
      </c>
      <c r="W74" s="104">
        <f t="shared" si="56"/>
        <v>0</v>
      </c>
      <c r="X74" s="104">
        <f t="shared" si="57"/>
        <v>0</v>
      </c>
      <c r="Y74" s="103"/>
      <c r="Z74" s="104">
        <f t="shared" si="62"/>
        <v>0</v>
      </c>
      <c r="AA74" s="104">
        <f t="shared" si="58"/>
        <v>0</v>
      </c>
      <c r="AB74" s="103"/>
      <c r="AC74" s="103">
        <f t="shared" si="65"/>
        <v>3</v>
      </c>
      <c r="AD74" s="104">
        <f t="shared" si="63"/>
        <v>40.439999999999984</v>
      </c>
      <c r="AE74" s="104">
        <f t="shared" si="64"/>
        <v>88.5</v>
      </c>
      <c r="AF74" s="42">
        <f t="shared" si="7"/>
        <v>2.4390243902439025E-2</v>
      </c>
      <c r="AG74" s="37">
        <f t="shared" si="8"/>
        <v>0.73170731707317072</v>
      </c>
      <c r="AH74" s="63">
        <f t="shared" si="9"/>
        <v>21.585365853658537</v>
      </c>
      <c r="AI74" s="103">
        <v>0</v>
      </c>
      <c r="AJ74" s="107">
        <f t="shared" si="59"/>
        <v>0</v>
      </c>
      <c r="AK74" s="106">
        <f t="shared" si="60"/>
        <v>0</v>
      </c>
      <c r="AL74" s="108">
        <v>71</v>
      </c>
      <c r="AM74" s="106">
        <f t="shared" si="61"/>
        <v>0</v>
      </c>
      <c r="AN74" s="52">
        <f t="shared" si="10"/>
        <v>0</v>
      </c>
      <c r="AO74" s="35">
        <f t="shared" si="11"/>
        <v>43589</v>
      </c>
      <c r="AP74" s="110"/>
      <c r="AQ74" s="110"/>
    </row>
    <row r="75" spans="1:43" s="102" customFormat="1" ht="15" x14ac:dyDescent="0.25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2"/>
        <v>0</v>
      </c>
      <c r="L75" s="104">
        <f t="shared" si="49"/>
        <v>0</v>
      </c>
      <c r="M75" s="103">
        <v>0</v>
      </c>
      <c r="N75" s="104">
        <f t="shared" si="50"/>
        <v>0</v>
      </c>
      <c r="O75" s="104">
        <f t="shared" si="51"/>
        <v>0</v>
      </c>
      <c r="P75" s="103">
        <v>0</v>
      </c>
      <c r="Q75" s="104">
        <f t="shared" si="52"/>
        <v>0</v>
      </c>
      <c r="R75" s="104">
        <f t="shared" si="53"/>
        <v>0</v>
      </c>
      <c r="S75" s="103">
        <v>0</v>
      </c>
      <c r="T75" s="104">
        <f t="shared" si="54"/>
        <v>0</v>
      </c>
      <c r="U75" s="104">
        <f t="shared" si="55"/>
        <v>0</v>
      </c>
      <c r="V75" s="103">
        <v>0</v>
      </c>
      <c r="W75" s="104">
        <f t="shared" si="56"/>
        <v>0</v>
      </c>
      <c r="X75" s="104">
        <f t="shared" si="57"/>
        <v>0</v>
      </c>
      <c r="Y75" s="103"/>
      <c r="Z75" s="104">
        <f t="shared" si="62"/>
        <v>0</v>
      </c>
      <c r="AA75" s="104">
        <f t="shared" si="58"/>
        <v>0</v>
      </c>
      <c r="AB75" s="103"/>
      <c r="AC75" s="103">
        <f t="shared" si="65"/>
        <v>0</v>
      </c>
      <c r="AD75" s="104">
        <f t="shared" si="63"/>
        <v>0</v>
      </c>
      <c r="AE75" s="104">
        <f t="shared" si="64"/>
        <v>0</v>
      </c>
      <c r="AF75" s="42">
        <f t="shared" si="7"/>
        <v>0</v>
      </c>
      <c r="AG75" s="37">
        <f t="shared" si="8"/>
        <v>0</v>
      </c>
      <c r="AH75" s="63">
        <f t="shared" si="9"/>
        <v>0</v>
      </c>
      <c r="AI75" s="103">
        <v>0</v>
      </c>
      <c r="AJ75" s="107">
        <f t="shared" si="59"/>
        <v>0</v>
      </c>
      <c r="AK75" s="106" t="str">
        <f t="shared" si="60"/>
        <v>-</v>
      </c>
      <c r="AL75" s="108">
        <v>72</v>
      </c>
      <c r="AM75" s="106" t="str">
        <f t="shared" si="61"/>
        <v>-</v>
      </c>
      <c r="AN75" s="52" t="str">
        <f t="shared" si="10"/>
        <v>-</v>
      </c>
      <c r="AO75" s="35" t="str">
        <f t="shared" si="11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ref="K76:K88" si="66">J76*$F76</f>
        <v>0</v>
      </c>
      <c r="L76" s="104">
        <f t="shared" si="49"/>
        <v>0</v>
      </c>
      <c r="M76" s="103">
        <v>0</v>
      </c>
      <c r="N76" s="104">
        <f t="shared" si="50"/>
        <v>0</v>
      </c>
      <c r="O76" s="104">
        <f t="shared" si="51"/>
        <v>0</v>
      </c>
      <c r="P76" s="103">
        <v>0</v>
      </c>
      <c r="Q76" s="104">
        <f t="shared" si="52"/>
        <v>0</v>
      </c>
      <c r="R76" s="104">
        <f t="shared" si="53"/>
        <v>0</v>
      </c>
      <c r="S76" s="103">
        <v>0</v>
      </c>
      <c r="T76" s="104">
        <f t="shared" si="54"/>
        <v>0</v>
      </c>
      <c r="U76" s="104">
        <f t="shared" si="55"/>
        <v>0</v>
      </c>
      <c r="V76" s="103">
        <v>0</v>
      </c>
      <c r="W76" s="104">
        <f t="shared" si="56"/>
        <v>0</v>
      </c>
      <c r="X76" s="104">
        <f t="shared" si="57"/>
        <v>0</v>
      </c>
      <c r="Y76" s="103"/>
      <c r="Z76" s="104">
        <f t="shared" si="62"/>
        <v>0</v>
      </c>
      <c r="AA76" s="104">
        <f t="shared" si="58"/>
        <v>0</v>
      </c>
      <c r="AB76" s="103"/>
      <c r="AC76" s="103">
        <f t="shared" si="65"/>
        <v>0</v>
      </c>
      <c r="AD76" s="104">
        <f t="shared" si="63"/>
        <v>0</v>
      </c>
      <c r="AE76" s="104">
        <f t="shared" si="64"/>
        <v>0</v>
      </c>
      <c r="AF76" s="42">
        <f t="shared" si="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59"/>
        <v>0</v>
      </c>
      <c r="AK76" s="106" t="str">
        <f t="shared" si="60"/>
        <v>-</v>
      </c>
      <c r="AL76" s="108">
        <v>73</v>
      </c>
      <c r="AM76" s="106" t="str">
        <f t="shared" si="61"/>
        <v>-</v>
      </c>
      <c r="AN76" s="52" t="str">
        <f t="shared" si="10"/>
        <v>-</v>
      </c>
      <c r="AO76" s="35" t="str">
        <f t="shared" si="11"/>
        <v>-</v>
      </c>
      <c r="AP76" s="110"/>
      <c r="AQ76" s="110"/>
    </row>
    <row r="77" spans="1:43" s="102" customFormat="1" ht="15" x14ac:dyDescent="0.25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66"/>
        <v>0</v>
      </c>
      <c r="L77" s="104">
        <f t="shared" si="49"/>
        <v>0</v>
      </c>
      <c r="M77" s="103">
        <v>0</v>
      </c>
      <c r="N77" s="104">
        <f t="shared" si="50"/>
        <v>0</v>
      </c>
      <c r="O77" s="104">
        <f t="shared" si="51"/>
        <v>0</v>
      </c>
      <c r="P77" s="103">
        <v>0</v>
      </c>
      <c r="Q77" s="104">
        <f t="shared" si="52"/>
        <v>0</v>
      </c>
      <c r="R77" s="104">
        <f t="shared" si="53"/>
        <v>0</v>
      </c>
      <c r="S77" s="103">
        <v>0</v>
      </c>
      <c r="T77" s="104">
        <f t="shared" si="54"/>
        <v>0</v>
      </c>
      <c r="U77" s="104">
        <f t="shared" si="55"/>
        <v>0</v>
      </c>
      <c r="V77" s="103">
        <v>0</v>
      </c>
      <c r="W77" s="104">
        <f t="shared" si="56"/>
        <v>0</v>
      </c>
      <c r="X77" s="104">
        <f t="shared" si="57"/>
        <v>0</v>
      </c>
      <c r="Y77" s="103"/>
      <c r="Z77" s="104">
        <f t="shared" si="62"/>
        <v>0</v>
      </c>
      <c r="AA77" s="104">
        <f t="shared" si="58"/>
        <v>0</v>
      </c>
      <c r="AB77" s="103"/>
      <c r="AC77" s="103">
        <f t="shared" si="65"/>
        <v>0</v>
      </c>
      <c r="AD77" s="104">
        <f t="shared" si="63"/>
        <v>0</v>
      </c>
      <c r="AE77" s="104">
        <f t="shared" si="64"/>
        <v>0</v>
      </c>
      <c r="AF77" s="42">
        <f t="shared" si="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59"/>
        <v>0</v>
      </c>
      <c r="AK77" s="106" t="str">
        <f t="shared" si="60"/>
        <v>-</v>
      </c>
      <c r="AL77" s="108">
        <v>74</v>
      </c>
      <c r="AM77" s="106" t="str">
        <f t="shared" si="61"/>
        <v>-</v>
      </c>
      <c r="AN77" s="52" t="str">
        <f t="shared" si="10"/>
        <v>-</v>
      </c>
      <c r="AO77" s="35" t="str">
        <f t="shared" si="11"/>
        <v>-</v>
      </c>
      <c r="AP77" s="110"/>
      <c r="AQ77" s="110"/>
    </row>
    <row r="78" spans="1:43" s="102" customFormat="1" ht="15" x14ac:dyDescent="0.25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66"/>
        <v>0</v>
      </c>
      <c r="L78" s="104">
        <f t="shared" si="49"/>
        <v>0</v>
      </c>
      <c r="M78" s="103">
        <v>0</v>
      </c>
      <c r="N78" s="104">
        <f t="shared" si="50"/>
        <v>0</v>
      </c>
      <c r="O78" s="104">
        <f t="shared" si="51"/>
        <v>0</v>
      </c>
      <c r="P78" s="103">
        <v>0</v>
      </c>
      <c r="Q78" s="104">
        <f t="shared" si="52"/>
        <v>0</v>
      </c>
      <c r="R78" s="104">
        <f t="shared" si="53"/>
        <v>0</v>
      </c>
      <c r="S78" s="103">
        <v>0</v>
      </c>
      <c r="T78" s="104">
        <f t="shared" si="54"/>
        <v>0</v>
      </c>
      <c r="U78" s="104">
        <f t="shared" si="55"/>
        <v>0</v>
      </c>
      <c r="V78" s="103">
        <v>0</v>
      </c>
      <c r="W78" s="104">
        <f t="shared" si="56"/>
        <v>0</v>
      </c>
      <c r="X78" s="104">
        <f t="shared" si="57"/>
        <v>0</v>
      </c>
      <c r="Y78" s="103"/>
      <c r="Z78" s="104">
        <f t="shared" si="62"/>
        <v>0</v>
      </c>
      <c r="AA78" s="104">
        <f t="shared" si="58"/>
        <v>0</v>
      </c>
      <c r="AB78" s="103"/>
      <c r="AC78" s="103">
        <f t="shared" si="65"/>
        <v>0</v>
      </c>
      <c r="AD78" s="104">
        <f t="shared" si="63"/>
        <v>0</v>
      </c>
      <c r="AE78" s="104">
        <f t="shared" si="64"/>
        <v>0</v>
      </c>
      <c r="AF78" s="42">
        <f t="shared" ref="AF78:AF141" si="67">AC78/AQ$10</f>
        <v>0</v>
      </c>
      <c r="AG78" s="37">
        <f t="shared" ref="AG78:AG141" si="68">AF78*30</f>
        <v>0</v>
      </c>
      <c r="AH78" s="63">
        <f t="shared" ref="AH78:AH141" si="69">AG78*G78</f>
        <v>0</v>
      </c>
      <c r="AI78" s="103">
        <v>0</v>
      </c>
      <c r="AJ78" s="107">
        <f t="shared" si="59"/>
        <v>0</v>
      </c>
      <c r="AK78" s="106" t="str">
        <f t="shared" si="60"/>
        <v>-</v>
      </c>
      <c r="AL78" s="108">
        <v>75</v>
      </c>
      <c r="AM78" s="106" t="str">
        <f t="shared" si="61"/>
        <v>-</v>
      </c>
      <c r="AN78" s="52" t="str">
        <f t="shared" ref="AN78:AN141" si="70">IFERROR(AK78/30,"-")</f>
        <v>-</v>
      </c>
      <c r="AO78" s="35" t="str">
        <f t="shared" ref="AO78:AO141" si="71">IFERROR(AO$10+AK78,"-")</f>
        <v>-</v>
      </c>
      <c r="AP78" s="110"/>
      <c r="AQ78" s="110"/>
    </row>
    <row r="79" spans="1:43" s="102" customFormat="1" ht="15" x14ac:dyDescent="0.25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66"/>
        <v>0</v>
      </c>
      <c r="L79" s="104">
        <f t="shared" si="49"/>
        <v>0</v>
      </c>
      <c r="M79" s="103">
        <v>0</v>
      </c>
      <c r="N79" s="104">
        <f t="shared" si="50"/>
        <v>0</v>
      </c>
      <c r="O79" s="104">
        <f t="shared" si="51"/>
        <v>0</v>
      </c>
      <c r="P79" s="103">
        <v>0</v>
      </c>
      <c r="Q79" s="104">
        <f t="shared" si="52"/>
        <v>0</v>
      </c>
      <c r="R79" s="104">
        <f t="shared" si="53"/>
        <v>0</v>
      </c>
      <c r="S79" s="103">
        <v>0</v>
      </c>
      <c r="T79" s="104">
        <f t="shared" si="54"/>
        <v>0</v>
      </c>
      <c r="U79" s="104">
        <f t="shared" si="55"/>
        <v>0</v>
      </c>
      <c r="V79" s="103">
        <v>0</v>
      </c>
      <c r="W79" s="104">
        <f t="shared" si="56"/>
        <v>0</v>
      </c>
      <c r="X79" s="104">
        <f t="shared" si="57"/>
        <v>0</v>
      </c>
      <c r="Y79" s="103"/>
      <c r="Z79" s="104">
        <f t="shared" si="62"/>
        <v>0</v>
      </c>
      <c r="AA79" s="104">
        <f t="shared" si="58"/>
        <v>0</v>
      </c>
      <c r="AB79" s="103"/>
      <c r="AC79" s="103">
        <f t="shared" si="65"/>
        <v>0</v>
      </c>
      <c r="AD79" s="104">
        <f t="shared" si="63"/>
        <v>0</v>
      </c>
      <c r="AE79" s="104">
        <f t="shared" si="64"/>
        <v>0</v>
      </c>
      <c r="AF79" s="42">
        <f t="shared" si="67"/>
        <v>0</v>
      </c>
      <c r="AG79" s="37">
        <f t="shared" si="68"/>
        <v>0</v>
      </c>
      <c r="AH79" s="63">
        <f t="shared" si="69"/>
        <v>0</v>
      </c>
      <c r="AI79" s="103">
        <v>0</v>
      </c>
      <c r="AJ79" s="107">
        <f t="shared" si="59"/>
        <v>0</v>
      </c>
      <c r="AK79" s="106" t="str">
        <f t="shared" si="60"/>
        <v>-</v>
      </c>
      <c r="AL79" s="108">
        <v>76</v>
      </c>
      <c r="AM79" s="106" t="str">
        <f t="shared" si="61"/>
        <v>-</v>
      </c>
      <c r="AN79" s="52" t="str">
        <f t="shared" si="70"/>
        <v>-</v>
      </c>
      <c r="AO79" s="35" t="str">
        <f t="shared" si="71"/>
        <v>-</v>
      </c>
      <c r="AP79" s="110"/>
      <c r="AQ79" s="110"/>
    </row>
    <row r="80" spans="1:43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66"/>
        <v>0</v>
      </c>
      <c r="L80" s="104">
        <f t="shared" si="49"/>
        <v>0</v>
      </c>
      <c r="M80" s="103">
        <v>0</v>
      </c>
      <c r="N80" s="104">
        <f t="shared" si="50"/>
        <v>0</v>
      </c>
      <c r="O80" s="104">
        <f t="shared" si="51"/>
        <v>0</v>
      </c>
      <c r="P80" s="103">
        <v>0</v>
      </c>
      <c r="Q80" s="104">
        <f t="shared" si="52"/>
        <v>0</v>
      </c>
      <c r="R80" s="104">
        <f t="shared" si="53"/>
        <v>0</v>
      </c>
      <c r="S80" s="103">
        <v>0</v>
      </c>
      <c r="T80" s="104">
        <f t="shared" si="54"/>
        <v>0</v>
      </c>
      <c r="U80" s="104">
        <f t="shared" si="55"/>
        <v>0</v>
      </c>
      <c r="V80" s="103">
        <v>0</v>
      </c>
      <c r="W80" s="104">
        <f t="shared" si="56"/>
        <v>0</v>
      </c>
      <c r="X80" s="104">
        <f t="shared" si="57"/>
        <v>0</v>
      </c>
      <c r="Y80" s="103"/>
      <c r="Z80" s="104">
        <f t="shared" si="62"/>
        <v>0</v>
      </c>
      <c r="AA80" s="104">
        <f t="shared" si="58"/>
        <v>0</v>
      </c>
      <c r="AB80" s="103"/>
      <c r="AC80" s="103">
        <f t="shared" si="65"/>
        <v>0</v>
      </c>
      <c r="AD80" s="104">
        <f t="shared" si="63"/>
        <v>0</v>
      </c>
      <c r="AE80" s="104">
        <f t="shared" si="64"/>
        <v>0</v>
      </c>
      <c r="AF80" s="42">
        <f t="shared" si="67"/>
        <v>0</v>
      </c>
      <c r="AG80" s="37">
        <f t="shared" si="68"/>
        <v>0</v>
      </c>
      <c r="AH80" s="63">
        <f t="shared" si="69"/>
        <v>0</v>
      </c>
      <c r="AI80" s="103">
        <v>0</v>
      </c>
      <c r="AJ80" s="107">
        <f t="shared" si="59"/>
        <v>0</v>
      </c>
      <c r="AK80" s="106" t="str">
        <f t="shared" si="60"/>
        <v>-</v>
      </c>
      <c r="AL80" s="108">
        <v>77</v>
      </c>
      <c r="AM80" s="106" t="str">
        <f t="shared" si="61"/>
        <v>-</v>
      </c>
      <c r="AN80" s="52" t="str">
        <f t="shared" si="70"/>
        <v>-</v>
      </c>
      <c r="AO80" s="35" t="str">
        <f t="shared" si="71"/>
        <v>-</v>
      </c>
      <c r="AP80" s="110"/>
      <c r="AQ80" s="110"/>
    </row>
    <row r="81" spans="1:46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66"/>
        <v>0</v>
      </c>
      <c r="L81" s="104">
        <f t="shared" si="49"/>
        <v>0</v>
      </c>
      <c r="M81" s="103">
        <v>0</v>
      </c>
      <c r="N81" s="104">
        <f t="shared" si="50"/>
        <v>0</v>
      </c>
      <c r="O81" s="104">
        <f t="shared" si="51"/>
        <v>0</v>
      </c>
      <c r="P81" s="103">
        <v>0</v>
      </c>
      <c r="Q81" s="104">
        <f t="shared" si="52"/>
        <v>0</v>
      </c>
      <c r="R81" s="104">
        <f t="shared" si="53"/>
        <v>0</v>
      </c>
      <c r="S81" s="103">
        <v>0</v>
      </c>
      <c r="T81" s="104">
        <f t="shared" si="54"/>
        <v>0</v>
      </c>
      <c r="U81" s="104">
        <f t="shared" si="55"/>
        <v>0</v>
      </c>
      <c r="V81" s="103">
        <v>0</v>
      </c>
      <c r="W81" s="104">
        <f t="shared" si="56"/>
        <v>0</v>
      </c>
      <c r="X81" s="104">
        <f t="shared" si="57"/>
        <v>0</v>
      </c>
      <c r="Y81" s="103"/>
      <c r="Z81" s="104">
        <f t="shared" si="62"/>
        <v>0</v>
      </c>
      <c r="AA81" s="104">
        <f t="shared" si="58"/>
        <v>0</v>
      </c>
      <c r="AB81" s="103"/>
      <c r="AC81" s="103">
        <f t="shared" si="65"/>
        <v>0</v>
      </c>
      <c r="AD81" s="104">
        <f t="shared" si="63"/>
        <v>0</v>
      </c>
      <c r="AE81" s="104">
        <f t="shared" si="64"/>
        <v>0</v>
      </c>
      <c r="AF81" s="42">
        <f t="shared" si="67"/>
        <v>0</v>
      </c>
      <c r="AG81" s="37">
        <f t="shared" si="68"/>
        <v>0</v>
      </c>
      <c r="AH81" s="63">
        <f t="shared" si="69"/>
        <v>0</v>
      </c>
      <c r="AI81" s="103">
        <v>0</v>
      </c>
      <c r="AJ81" s="107">
        <f t="shared" si="59"/>
        <v>0</v>
      </c>
      <c r="AK81" s="106" t="str">
        <f t="shared" si="60"/>
        <v>-</v>
      </c>
      <c r="AL81" s="108">
        <v>78</v>
      </c>
      <c r="AM81" s="106" t="str">
        <f t="shared" si="61"/>
        <v>-</v>
      </c>
      <c r="AN81" s="52" t="str">
        <f t="shared" si="70"/>
        <v>-</v>
      </c>
      <c r="AO81" s="35" t="str">
        <f t="shared" si="71"/>
        <v>-</v>
      </c>
      <c r="AP81" s="110"/>
      <c r="AQ81" s="110"/>
    </row>
    <row r="82" spans="1:46" s="102" customFormat="1" ht="15" x14ac:dyDescent="0.25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66"/>
        <v>0</v>
      </c>
      <c r="L82" s="104">
        <f t="shared" si="49"/>
        <v>0</v>
      </c>
      <c r="M82" s="103">
        <v>0</v>
      </c>
      <c r="N82" s="104">
        <f t="shared" si="50"/>
        <v>0</v>
      </c>
      <c r="O82" s="104">
        <f t="shared" si="51"/>
        <v>0</v>
      </c>
      <c r="P82" s="103">
        <v>0</v>
      </c>
      <c r="Q82" s="104">
        <f t="shared" si="52"/>
        <v>0</v>
      </c>
      <c r="R82" s="104">
        <f t="shared" si="53"/>
        <v>0</v>
      </c>
      <c r="S82" s="103">
        <v>0</v>
      </c>
      <c r="T82" s="104">
        <f t="shared" si="54"/>
        <v>0</v>
      </c>
      <c r="U82" s="104">
        <f t="shared" si="55"/>
        <v>0</v>
      </c>
      <c r="V82" s="103">
        <v>0</v>
      </c>
      <c r="W82" s="104">
        <f t="shared" si="56"/>
        <v>0</v>
      </c>
      <c r="X82" s="104">
        <f t="shared" si="57"/>
        <v>0</v>
      </c>
      <c r="Y82" s="103"/>
      <c r="Z82" s="104">
        <f t="shared" si="62"/>
        <v>0</v>
      </c>
      <c r="AA82" s="104">
        <f t="shared" si="58"/>
        <v>0</v>
      </c>
      <c r="AB82" s="103"/>
      <c r="AC82" s="103">
        <f t="shared" si="65"/>
        <v>0</v>
      </c>
      <c r="AD82" s="104">
        <f t="shared" si="63"/>
        <v>0</v>
      </c>
      <c r="AE82" s="104">
        <f t="shared" si="64"/>
        <v>0</v>
      </c>
      <c r="AF82" s="42">
        <f t="shared" si="67"/>
        <v>0</v>
      </c>
      <c r="AG82" s="37">
        <f t="shared" si="68"/>
        <v>0</v>
      </c>
      <c r="AH82" s="63">
        <f t="shared" si="69"/>
        <v>0</v>
      </c>
      <c r="AI82" s="103">
        <v>0</v>
      </c>
      <c r="AJ82" s="107">
        <f t="shared" si="59"/>
        <v>0</v>
      </c>
      <c r="AK82" s="106" t="str">
        <f t="shared" si="60"/>
        <v>-</v>
      </c>
      <c r="AL82" s="108">
        <v>79</v>
      </c>
      <c r="AM82" s="106" t="str">
        <f t="shared" si="61"/>
        <v>-</v>
      </c>
      <c r="AN82" s="52" t="str">
        <f t="shared" si="70"/>
        <v>-</v>
      </c>
      <c r="AO82" s="35" t="str">
        <f t="shared" si="71"/>
        <v>-</v>
      </c>
      <c r="AP82" s="110"/>
      <c r="AQ82" s="110"/>
    </row>
    <row r="83" spans="1:46" s="102" customFormat="1" ht="15" x14ac:dyDescent="0.25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66"/>
        <v>0</v>
      </c>
      <c r="L83" s="104">
        <f t="shared" si="49"/>
        <v>0</v>
      </c>
      <c r="M83" s="103">
        <v>0</v>
      </c>
      <c r="N83" s="104">
        <f t="shared" si="50"/>
        <v>0</v>
      </c>
      <c r="O83" s="104">
        <f t="shared" si="51"/>
        <v>0</v>
      </c>
      <c r="P83" s="103">
        <v>0</v>
      </c>
      <c r="Q83" s="104">
        <f t="shared" si="52"/>
        <v>0</v>
      </c>
      <c r="R83" s="104">
        <f t="shared" si="53"/>
        <v>0</v>
      </c>
      <c r="S83" s="103">
        <v>0</v>
      </c>
      <c r="T83" s="104">
        <f t="shared" si="54"/>
        <v>0</v>
      </c>
      <c r="U83" s="104">
        <f t="shared" si="55"/>
        <v>0</v>
      </c>
      <c r="V83" s="103">
        <v>0</v>
      </c>
      <c r="W83" s="104">
        <f t="shared" si="56"/>
        <v>0</v>
      </c>
      <c r="X83" s="104">
        <f t="shared" si="57"/>
        <v>0</v>
      </c>
      <c r="Y83" s="103"/>
      <c r="Z83" s="104">
        <f t="shared" si="62"/>
        <v>0</v>
      </c>
      <c r="AA83" s="104">
        <f t="shared" si="58"/>
        <v>0</v>
      </c>
      <c r="AB83" s="103"/>
      <c r="AC83" s="103">
        <f t="shared" si="65"/>
        <v>0</v>
      </c>
      <c r="AD83" s="104">
        <f t="shared" si="63"/>
        <v>0</v>
      </c>
      <c r="AE83" s="104">
        <f t="shared" si="64"/>
        <v>0</v>
      </c>
      <c r="AF83" s="42">
        <f t="shared" si="67"/>
        <v>0</v>
      </c>
      <c r="AG83" s="37">
        <f t="shared" si="68"/>
        <v>0</v>
      </c>
      <c r="AH83" s="63">
        <f t="shared" si="69"/>
        <v>0</v>
      </c>
      <c r="AI83" s="103">
        <v>0</v>
      </c>
      <c r="AJ83" s="107">
        <f t="shared" si="59"/>
        <v>0</v>
      </c>
      <c r="AK83" s="106" t="str">
        <f t="shared" si="60"/>
        <v>-</v>
      </c>
      <c r="AL83" s="108">
        <v>80</v>
      </c>
      <c r="AM83" s="106" t="str">
        <f t="shared" si="61"/>
        <v>-</v>
      </c>
      <c r="AN83" s="52" t="str">
        <f t="shared" si="70"/>
        <v>-</v>
      </c>
      <c r="AO83" s="35" t="str">
        <f t="shared" si="71"/>
        <v>-</v>
      </c>
      <c r="AP83" s="110"/>
      <c r="AQ83" s="110"/>
    </row>
    <row r="84" spans="1:46" s="102" customFormat="1" ht="15" x14ac:dyDescent="0.25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1</v>
      </c>
      <c r="K84" s="104">
        <f t="shared" si="66"/>
        <v>11.760000000000007</v>
      </c>
      <c r="L84" s="104">
        <f t="shared" si="49"/>
        <v>24.5</v>
      </c>
      <c r="M84" s="103">
        <v>1</v>
      </c>
      <c r="N84" s="104">
        <f t="shared" si="50"/>
        <v>11.760000000000007</v>
      </c>
      <c r="O84" s="104">
        <f t="shared" si="51"/>
        <v>24.5</v>
      </c>
      <c r="P84" s="103">
        <v>0</v>
      </c>
      <c r="Q84" s="104">
        <f t="shared" si="52"/>
        <v>0</v>
      </c>
      <c r="R84" s="104">
        <f t="shared" si="53"/>
        <v>0</v>
      </c>
      <c r="S84" s="103">
        <v>2</v>
      </c>
      <c r="T84" s="104">
        <f t="shared" si="54"/>
        <v>23.520000000000014</v>
      </c>
      <c r="U84" s="104">
        <f t="shared" si="55"/>
        <v>49</v>
      </c>
      <c r="V84" s="103">
        <v>0</v>
      </c>
      <c r="W84" s="104">
        <f t="shared" si="56"/>
        <v>0</v>
      </c>
      <c r="X84" s="104">
        <f t="shared" si="57"/>
        <v>0</v>
      </c>
      <c r="Y84" s="103"/>
      <c r="Z84" s="104">
        <f t="shared" si="62"/>
        <v>0</v>
      </c>
      <c r="AA84" s="104">
        <f t="shared" si="58"/>
        <v>0</v>
      </c>
      <c r="AB84" s="103"/>
      <c r="AC84" s="103">
        <f t="shared" si="65"/>
        <v>4</v>
      </c>
      <c r="AD84" s="104">
        <f t="shared" si="63"/>
        <v>47.040000000000028</v>
      </c>
      <c r="AE84" s="104">
        <f t="shared" si="64"/>
        <v>98</v>
      </c>
      <c r="AF84" s="42">
        <f t="shared" si="67"/>
        <v>3.2520325203252036E-2</v>
      </c>
      <c r="AG84" s="37">
        <f t="shared" si="68"/>
        <v>0.97560975609756106</v>
      </c>
      <c r="AH84" s="63">
        <f t="shared" si="69"/>
        <v>23.902439024390247</v>
      </c>
      <c r="AI84" s="103">
        <v>1</v>
      </c>
      <c r="AJ84" s="107">
        <f t="shared" si="59"/>
        <v>24.5</v>
      </c>
      <c r="AK84" s="106">
        <f t="shared" si="60"/>
        <v>30.749999999999996</v>
      </c>
      <c r="AL84" s="108">
        <v>81</v>
      </c>
      <c r="AM84" s="106">
        <f t="shared" si="61"/>
        <v>4.3928571428571423</v>
      </c>
      <c r="AN84" s="52">
        <f t="shared" si="70"/>
        <v>1.0249999999999999</v>
      </c>
      <c r="AO84" s="35">
        <f t="shared" si="71"/>
        <v>43619.75</v>
      </c>
      <c r="AP84" s="110"/>
      <c r="AQ84" s="110"/>
    </row>
    <row r="85" spans="1:46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66"/>
        <v>0</v>
      </c>
      <c r="L85" s="104">
        <f t="shared" si="49"/>
        <v>0</v>
      </c>
      <c r="M85" s="103">
        <v>0</v>
      </c>
      <c r="N85" s="104">
        <f t="shared" si="50"/>
        <v>0</v>
      </c>
      <c r="O85" s="104">
        <f t="shared" si="51"/>
        <v>0</v>
      </c>
      <c r="P85" s="103">
        <v>0</v>
      </c>
      <c r="Q85" s="104">
        <f t="shared" si="52"/>
        <v>0</v>
      </c>
      <c r="R85" s="104">
        <f t="shared" si="53"/>
        <v>0</v>
      </c>
      <c r="S85" s="103">
        <v>0</v>
      </c>
      <c r="T85" s="104">
        <f t="shared" si="54"/>
        <v>0</v>
      </c>
      <c r="U85" s="104">
        <f t="shared" si="55"/>
        <v>0</v>
      </c>
      <c r="V85" s="103">
        <v>0</v>
      </c>
      <c r="W85" s="104">
        <f t="shared" si="56"/>
        <v>0</v>
      </c>
      <c r="X85" s="104">
        <f t="shared" si="57"/>
        <v>0</v>
      </c>
      <c r="Y85" s="103"/>
      <c r="Z85" s="104">
        <f t="shared" si="62"/>
        <v>0</v>
      </c>
      <c r="AA85" s="104">
        <f t="shared" si="58"/>
        <v>0</v>
      </c>
      <c r="AB85" s="103"/>
      <c r="AC85" s="103">
        <f t="shared" si="65"/>
        <v>0</v>
      </c>
      <c r="AD85" s="104">
        <f t="shared" si="63"/>
        <v>0</v>
      </c>
      <c r="AE85" s="104">
        <f t="shared" si="64"/>
        <v>0</v>
      </c>
      <c r="AF85" s="42">
        <f t="shared" si="67"/>
        <v>0</v>
      </c>
      <c r="AG85" s="37">
        <f t="shared" si="68"/>
        <v>0</v>
      </c>
      <c r="AH85" s="63">
        <f t="shared" si="69"/>
        <v>0</v>
      </c>
      <c r="AI85" s="103">
        <v>0</v>
      </c>
      <c r="AJ85" s="107">
        <f t="shared" si="59"/>
        <v>0</v>
      </c>
      <c r="AK85" s="106" t="str">
        <f t="shared" si="60"/>
        <v>-</v>
      </c>
      <c r="AL85" s="108">
        <v>82</v>
      </c>
      <c r="AM85" s="106" t="str">
        <f t="shared" si="61"/>
        <v>-</v>
      </c>
      <c r="AN85" s="52" t="str">
        <f t="shared" si="70"/>
        <v>-</v>
      </c>
      <c r="AO85" s="35" t="str">
        <f t="shared" si="71"/>
        <v>-</v>
      </c>
      <c r="AP85" s="110"/>
      <c r="AQ85" s="110"/>
    </row>
    <row r="86" spans="1:46" s="102" customFormat="1" ht="15" x14ac:dyDescent="0.25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66"/>
        <v>0</v>
      </c>
      <c r="L86" s="104">
        <f t="shared" si="49"/>
        <v>0</v>
      </c>
      <c r="M86" s="103">
        <v>0</v>
      </c>
      <c r="N86" s="104">
        <f t="shared" si="50"/>
        <v>0</v>
      </c>
      <c r="O86" s="104">
        <f t="shared" si="51"/>
        <v>0</v>
      </c>
      <c r="P86" s="103">
        <v>0</v>
      </c>
      <c r="Q86" s="104">
        <f t="shared" si="52"/>
        <v>0</v>
      </c>
      <c r="R86" s="104">
        <f t="shared" si="53"/>
        <v>0</v>
      </c>
      <c r="S86" s="103">
        <v>0</v>
      </c>
      <c r="T86" s="104">
        <f t="shared" si="54"/>
        <v>0</v>
      </c>
      <c r="U86" s="104">
        <f t="shared" si="55"/>
        <v>0</v>
      </c>
      <c r="V86" s="103">
        <v>0</v>
      </c>
      <c r="W86" s="104">
        <f t="shared" si="56"/>
        <v>0</v>
      </c>
      <c r="X86" s="104">
        <f t="shared" si="57"/>
        <v>0</v>
      </c>
      <c r="Y86" s="103"/>
      <c r="Z86" s="104">
        <f t="shared" si="62"/>
        <v>0</v>
      </c>
      <c r="AA86" s="104">
        <f t="shared" si="58"/>
        <v>0</v>
      </c>
      <c r="AB86" s="103"/>
      <c r="AC86" s="103">
        <f t="shared" si="65"/>
        <v>0</v>
      </c>
      <c r="AD86" s="104">
        <f t="shared" si="63"/>
        <v>0</v>
      </c>
      <c r="AE86" s="104">
        <f t="shared" si="64"/>
        <v>0</v>
      </c>
      <c r="AF86" s="42">
        <f t="shared" si="67"/>
        <v>0</v>
      </c>
      <c r="AG86" s="37">
        <f t="shared" si="68"/>
        <v>0</v>
      </c>
      <c r="AH86" s="63">
        <f t="shared" si="69"/>
        <v>0</v>
      </c>
      <c r="AI86" s="103">
        <v>0</v>
      </c>
      <c r="AJ86" s="107">
        <f t="shared" si="59"/>
        <v>0</v>
      </c>
      <c r="AK86" s="106" t="str">
        <f t="shared" si="60"/>
        <v>-</v>
      </c>
      <c r="AL86" s="108">
        <v>83</v>
      </c>
      <c r="AM86" s="106" t="str">
        <f t="shared" si="61"/>
        <v>-</v>
      </c>
      <c r="AN86" s="52" t="str">
        <f t="shared" si="70"/>
        <v>-</v>
      </c>
      <c r="AO86" s="35" t="str">
        <f t="shared" si="71"/>
        <v>-</v>
      </c>
      <c r="AP86" s="110"/>
      <c r="AQ86" s="110"/>
    </row>
    <row r="87" spans="1:46" s="102" customFormat="1" ht="15" x14ac:dyDescent="0.25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66"/>
        <v>0</v>
      </c>
      <c r="L87" s="104">
        <f t="shared" si="49"/>
        <v>0</v>
      </c>
      <c r="M87" s="103">
        <v>0</v>
      </c>
      <c r="N87" s="104">
        <f t="shared" si="50"/>
        <v>0</v>
      </c>
      <c r="O87" s="104">
        <f t="shared" si="51"/>
        <v>0</v>
      </c>
      <c r="P87" s="103">
        <v>0</v>
      </c>
      <c r="Q87" s="104">
        <f t="shared" si="52"/>
        <v>0</v>
      </c>
      <c r="R87" s="104">
        <f t="shared" si="53"/>
        <v>0</v>
      </c>
      <c r="S87" s="103">
        <v>0</v>
      </c>
      <c r="T87" s="104">
        <f t="shared" si="54"/>
        <v>0</v>
      </c>
      <c r="U87" s="104">
        <f t="shared" si="55"/>
        <v>0</v>
      </c>
      <c r="V87" s="103">
        <v>0</v>
      </c>
      <c r="W87" s="104">
        <f t="shared" si="56"/>
        <v>0</v>
      </c>
      <c r="X87" s="104">
        <f t="shared" si="57"/>
        <v>0</v>
      </c>
      <c r="Y87" s="103"/>
      <c r="Z87" s="104">
        <f t="shared" si="62"/>
        <v>0</v>
      </c>
      <c r="AA87" s="104">
        <f t="shared" si="58"/>
        <v>0</v>
      </c>
      <c r="AB87" s="103"/>
      <c r="AC87" s="103">
        <f t="shared" si="65"/>
        <v>0</v>
      </c>
      <c r="AD87" s="104">
        <f t="shared" si="63"/>
        <v>0</v>
      </c>
      <c r="AE87" s="104">
        <f t="shared" si="64"/>
        <v>0</v>
      </c>
      <c r="AF87" s="42">
        <f t="shared" si="67"/>
        <v>0</v>
      </c>
      <c r="AG87" s="37">
        <f t="shared" si="68"/>
        <v>0</v>
      </c>
      <c r="AH87" s="63">
        <f t="shared" si="69"/>
        <v>0</v>
      </c>
      <c r="AI87" s="103">
        <v>0</v>
      </c>
      <c r="AJ87" s="107">
        <f t="shared" si="59"/>
        <v>0</v>
      </c>
      <c r="AK87" s="106" t="str">
        <f t="shared" si="60"/>
        <v>-</v>
      </c>
      <c r="AL87" s="108">
        <v>84</v>
      </c>
      <c r="AM87" s="106" t="str">
        <f t="shared" si="61"/>
        <v>-</v>
      </c>
      <c r="AN87" s="52" t="str">
        <f t="shared" si="70"/>
        <v>-</v>
      </c>
      <c r="AO87" s="35" t="str">
        <f t="shared" si="71"/>
        <v>-</v>
      </c>
      <c r="AP87" s="110"/>
      <c r="AQ87" s="110"/>
    </row>
    <row r="88" spans="1:46" s="102" customFormat="1" ht="15" x14ac:dyDescent="0.25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66"/>
        <v>0</v>
      </c>
      <c r="L88" s="104">
        <f t="shared" si="49"/>
        <v>0</v>
      </c>
      <c r="M88" s="103">
        <v>0</v>
      </c>
      <c r="N88" s="104">
        <f t="shared" si="50"/>
        <v>0</v>
      </c>
      <c r="O88" s="104">
        <f t="shared" si="51"/>
        <v>0</v>
      </c>
      <c r="P88" s="103">
        <v>0</v>
      </c>
      <c r="Q88" s="104">
        <f t="shared" si="52"/>
        <v>0</v>
      </c>
      <c r="R88" s="104">
        <f t="shared" si="53"/>
        <v>0</v>
      </c>
      <c r="S88" s="103">
        <v>0</v>
      </c>
      <c r="T88" s="104">
        <f t="shared" si="54"/>
        <v>0</v>
      </c>
      <c r="U88" s="104">
        <f t="shared" si="55"/>
        <v>0</v>
      </c>
      <c r="V88" s="103">
        <v>0</v>
      </c>
      <c r="W88" s="104">
        <f t="shared" si="56"/>
        <v>0</v>
      </c>
      <c r="X88" s="104">
        <f t="shared" si="57"/>
        <v>0</v>
      </c>
      <c r="Y88" s="103"/>
      <c r="Z88" s="104">
        <f t="shared" si="62"/>
        <v>0</v>
      </c>
      <c r="AA88" s="104">
        <f t="shared" si="58"/>
        <v>0</v>
      </c>
      <c r="AB88" s="103"/>
      <c r="AC88" s="103">
        <f t="shared" si="65"/>
        <v>0</v>
      </c>
      <c r="AD88" s="104">
        <f t="shared" si="63"/>
        <v>0</v>
      </c>
      <c r="AE88" s="104">
        <f t="shared" si="64"/>
        <v>0</v>
      </c>
      <c r="AF88" s="42">
        <f t="shared" si="67"/>
        <v>0</v>
      </c>
      <c r="AG88" s="37">
        <f t="shared" si="68"/>
        <v>0</v>
      </c>
      <c r="AH88" s="63">
        <f t="shared" si="69"/>
        <v>0</v>
      </c>
      <c r="AI88" s="103">
        <v>0</v>
      </c>
      <c r="AJ88" s="107">
        <f t="shared" si="59"/>
        <v>0</v>
      </c>
      <c r="AK88" s="106" t="str">
        <f t="shared" si="60"/>
        <v>-</v>
      </c>
      <c r="AL88" s="108">
        <v>85</v>
      </c>
      <c r="AM88" s="106" t="str">
        <f t="shared" si="61"/>
        <v>-</v>
      </c>
      <c r="AN88" s="52" t="str">
        <f t="shared" si="70"/>
        <v>-</v>
      </c>
      <c r="AO88" s="35" t="str">
        <f t="shared" si="71"/>
        <v>-</v>
      </c>
      <c r="AP88" s="110"/>
      <c r="AQ88" s="110"/>
    </row>
    <row r="89" spans="1:46" s="102" customFormat="1" ht="15" x14ac:dyDescent="0.25">
      <c r="A89" s="98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13"/>
      <c r="J89" s="103">
        <v>0</v>
      </c>
      <c r="K89" s="104">
        <f t="shared" ref="K89:K186" si="72">J89*$F89</f>
        <v>0</v>
      </c>
      <c r="L89" s="104">
        <f t="shared" ref="L89:L94" si="73">J89*$G89</f>
        <v>0</v>
      </c>
      <c r="M89" s="103">
        <v>0</v>
      </c>
      <c r="N89" s="104">
        <f t="shared" ref="N89:N94" si="74">M89*$F89</f>
        <v>0</v>
      </c>
      <c r="O89" s="104">
        <f t="shared" ref="O89:O94" si="75">M89*$G89</f>
        <v>0</v>
      </c>
      <c r="P89" s="103">
        <v>0</v>
      </c>
      <c r="Q89" s="104">
        <f t="shared" ref="Q89:Q94" si="76">P89*$F89</f>
        <v>0</v>
      </c>
      <c r="R89" s="104">
        <f t="shared" ref="R89:R94" si="77">P89*$G89</f>
        <v>0</v>
      </c>
      <c r="S89" s="103">
        <v>0</v>
      </c>
      <c r="T89" s="104">
        <f t="shared" ref="T89:T94" si="78">S89*$F89</f>
        <v>0</v>
      </c>
      <c r="U89" s="104">
        <f t="shared" ref="U89:U94" si="79">S89*$G89</f>
        <v>0</v>
      </c>
      <c r="V89" s="103">
        <v>0</v>
      </c>
      <c r="W89" s="104">
        <f t="shared" ref="W89:W94" si="80">V89*$F89</f>
        <v>0</v>
      </c>
      <c r="X89" s="104">
        <f t="shared" ref="X89:X94" si="81">V89*$G89</f>
        <v>0</v>
      </c>
      <c r="Y89" s="103"/>
      <c r="Z89" s="104">
        <f t="shared" si="62"/>
        <v>0</v>
      </c>
      <c r="AA89" s="104">
        <f t="shared" ref="AA89:AA94" si="82">Y89*$G89</f>
        <v>0</v>
      </c>
      <c r="AB89" s="117"/>
      <c r="AC89" s="114">
        <f t="shared" ref="AC89" si="83">J89+M89+P89+S89+V89+Y89</f>
        <v>0</v>
      </c>
      <c r="AD89" s="104">
        <f t="shared" si="63"/>
        <v>0</v>
      </c>
      <c r="AE89" s="106">
        <f t="shared" si="64"/>
        <v>0</v>
      </c>
      <c r="AF89" s="42">
        <f t="shared" si="67"/>
        <v>0</v>
      </c>
      <c r="AG89" s="37">
        <f t="shared" si="68"/>
        <v>0</v>
      </c>
      <c r="AH89" s="63">
        <f t="shared" si="69"/>
        <v>0</v>
      </c>
      <c r="AI89" s="103">
        <v>0</v>
      </c>
      <c r="AJ89" s="106">
        <f t="shared" ref="AJ89:AJ94" si="84">AI89*G89</f>
        <v>0</v>
      </c>
      <c r="AK89" s="106" t="str">
        <f t="shared" ref="AK89:AK94" si="85">IFERROR(AI89/AF89, "-")</f>
        <v>-</v>
      </c>
      <c r="AL89" s="108">
        <v>87</v>
      </c>
      <c r="AM89" s="106" t="str">
        <f t="shared" ref="AM89:AM94" si="86">IFERROR(AK89/7,"-")</f>
        <v>-</v>
      </c>
      <c r="AN89" s="52" t="str">
        <f t="shared" si="70"/>
        <v>-</v>
      </c>
      <c r="AO89" s="35" t="str">
        <f t="shared" si="71"/>
        <v>-</v>
      </c>
      <c r="AP89" s="113"/>
      <c r="AQ89" s="113"/>
      <c r="AR89" s="113"/>
      <c r="AS89" s="113"/>
      <c r="AT89" s="113"/>
    </row>
    <row r="90" spans="1:46" s="102" customFormat="1" ht="15" x14ac:dyDescent="0.25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2"/>
        <v>0</v>
      </c>
      <c r="L90" s="104">
        <f t="shared" si="73"/>
        <v>0</v>
      </c>
      <c r="M90" s="103">
        <v>0</v>
      </c>
      <c r="N90" s="104">
        <f t="shared" si="74"/>
        <v>0</v>
      </c>
      <c r="O90" s="104">
        <f t="shared" si="75"/>
        <v>0</v>
      </c>
      <c r="P90" s="103">
        <v>0</v>
      </c>
      <c r="Q90" s="104">
        <f t="shared" si="76"/>
        <v>0</v>
      </c>
      <c r="R90" s="104">
        <f t="shared" si="77"/>
        <v>0</v>
      </c>
      <c r="S90" s="103">
        <v>0</v>
      </c>
      <c r="T90" s="104">
        <f t="shared" si="78"/>
        <v>0</v>
      </c>
      <c r="U90" s="104">
        <f t="shared" si="79"/>
        <v>0</v>
      </c>
      <c r="V90" s="103">
        <v>0</v>
      </c>
      <c r="W90" s="104">
        <f t="shared" si="80"/>
        <v>0</v>
      </c>
      <c r="X90" s="104">
        <f t="shared" si="81"/>
        <v>0</v>
      </c>
      <c r="Y90" s="103"/>
      <c r="Z90" s="104">
        <f t="shared" si="62"/>
        <v>0</v>
      </c>
      <c r="AA90" s="104">
        <f t="shared" si="82"/>
        <v>0</v>
      </c>
      <c r="AB90" s="103"/>
      <c r="AC90" s="103">
        <f t="shared" ref="AC90:AC94" si="87">J90+M90+P90+S90+V90+Y90</f>
        <v>0</v>
      </c>
      <c r="AD90" s="104">
        <f t="shared" si="63"/>
        <v>0</v>
      </c>
      <c r="AE90" s="104">
        <f t="shared" si="64"/>
        <v>0</v>
      </c>
      <c r="AF90" s="42">
        <f t="shared" si="67"/>
        <v>0</v>
      </c>
      <c r="AG90" s="37">
        <f t="shared" si="68"/>
        <v>0</v>
      </c>
      <c r="AH90" s="63">
        <f t="shared" si="69"/>
        <v>0</v>
      </c>
      <c r="AI90" s="103">
        <v>0</v>
      </c>
      <c r="AJ90" s="107">
        <f t="shared" si="84"/>
        <v>0</v>
      </c>
      <c r="AK90" s="106" t="str">
        <f t="shared" si="85"/>
        <v>-</v>
      </c>
      <c r="AL90" s="108">
        <v>88</v>
      </c>
      <c r="AM90" s="106" t="str">
        <f t="shared" si="86"/>
        <v>-</v>
      </c>
      <c r="AN90" s="52" t="str">
        <f t="shared" si="70"/>
        <v>-</v>
      </c>
      <c r="AO90" s="35" t="str">
        <f t="shared" si="71"/>
        <v>-</v>
      </c>
      <c r="AP90" s="110"/>
      <c r="AQ90" s="110"/>
    </row>
    <row r="91" spans="1:46" s="102" customFormat="1" ht="15" x14ac:dyDescent="0.25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2"/>
        <v>0</v>
      </c>
      <c r="L91" s="104">
        <f t="shared" si="73"/>
        <v>0</v>
      </c>
      <c r="M91" s="103">
        <v>0</v>
      </c>
      <c r="N91" s="104">
        <f t="shared" si="74"/>
        <v>0</v>
      </c>
      <c r="O91" s="104">
        <f t="shared" si="75"/>
        <v>0</v>
      </c>
      <c r="P91" s="103">
        <v>0</v>
      </c>
      <c r="Q91" s="104">
        <f t="shared" si="76"/>
        <v>0</v>
      </c>
      <c r="R91" s="104">
        <f t="shared" si="77"/>
        <v>0</v>
      </c>
      <c r="S91" s="103">
        <v>0</v>
      </c>
      <c r="T91" s="104">
        <f t="shared" si="78"/>
        <v>0</v>
      </c>
      <c r="U91" s="104">
        <f t="shared" si="79"/>
        <v>0</v>
      </c>
      <c r="V91" s="103">
        <v>0</v>
      </c>
      <c r="W91" s="104">
        <f t="shared" si="80"/>
        <v>0</v>
      </c>
      <c r="X91" s="104">
        <f t="shared" si="81"/>
        <v>0</v>
      </c>
      <c r="Y91" s="103"/>
      <c r="Z91" s="104">
        <f t="shared" si="62"/>
        <v>0</v>
      </c>
      <c r="AA91" s="104">
        <f t="shared" si="82"/>
        <v>0</v>
      </c>
      <c r="AB91" s="103"/>
      <c r="AC91" s="103">
        <f t="shared" si="87"/>
        <v>0</v>
      </c>
      <c r="AD91" s="104">
        <f t="shared" si="63"/>
        <v>0</v>
      </c>
      <c r="AE91" s="104">
        <f t="shared" si="64"/>
        <v>0</v>
      </c>
      <c r="AF91" s="42">
        <f t="shared" si="67"/>
        <v>0</v>
      </c>
      <c r="AG91" s="37">
        <f t="shared" si="68"/>
        <v>0</v>
      </c>
      <c r="AH91" s="63">
        <f t="shared" si="69"/>
        <v>0</v>
      </c>
      <c r="AI91" s="103">
        <v>0</v>
      </c>
      <c r="AJ91" s="107">
        <f t="shared" si="84"/>
        <v>0</v>
      </c>
      <c r="AK91" s="106" t="str">
        <f t="shared" si="85"/>
        <v>-</v>
      </c>
      <c r="AL91" s="108">
        <v>89</v>
      </c>
      <c r="AM91" s="106" t="str">
        <f t="shared" si="86"/>
        <v>-</v>
      </c>
      <c r="AN91" s="52" t="str">
        <f t="shared" si="70"/>
        <v>-</v>
      </c>
      <c r="AO91" s="35" t="str">
        <f t="shared" si="71"/>
        <v>-</v>
      </c>
      <c r="AP91" s="110"/>
      <c r="AQ91" s="110"/>
    </row>
    <row r="92" spans="1:46" s="102" customFormat="1" ht="15" x14ac:dyDescent="0.25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2"/>
        <v>0</v>
      </c>
      <c r="L92" s="104">
        <f t="shared" si="73"/>
        <v>0</v>
      </c>
      <c r="M92" s="103">
        <v>0</v>
      </c>
      <c r="N92" s="104">
        <f t="shared" si="74"/>
        <v>0</v>
      </c>
      <c r="O92" s="104">
        <f t="shared" si="75"/>
        <v>0</v>
      </c>
      <c r="P92" s="103">
        <v>0</v>
      </c>
      <c r="Q92" s="104">
        <f t="shared" si="76"/>
        <v>0</v>
      </c>
      <c r="R92" s="104">
        <f t="shared" si="77"/>
        <v>0</v>
      </c>
      <c r="S92" s="103">
        <v>0</v>
      </c>
      <c r="T92" s="104">
        <f t="shared" si="78"/>
        <v>0</v>
      </c>
      <c r="U92" s="104">
        <f t="shared" si="79"/>
        <v>0</v>
      </c>
      <c r="V92" s="103">
        <v>0</v>
      </c>
      <c r="W92" s="104">
        <f t="shared" si="80"/>
        <v>0</v>
      </c>
      <c r="X92" s="104">
        <f t="shared" si="81"/>
        <v>0</v>
      </c>
      <c r="Y92" s="103"/>
      <c r="Z92" s="104">
        <f t="shared" si="62"/>
        <v>0</v>
      </c>
      <c r="AA92" s="104">
        <f t="shared" si="82"/>
        <v>0</v>
      </c>
      <c r="AB92" s="103"/>
      <c r="AC92" s="103">
        <f t="shared" si="87"/>
        <v>0</v>
      </c>
      <c r="AD92" s="104">
        <f t="shared" si="63"/>
        <v>0</v>
      </c>
      <c r="AE92" s="104">
        <f t="shared" si="64"/>
        <v>0</v>
      </c>
      <c r="AF92" s="42">
        <f t="shared" si="67"/>
        <v>0</v>
      </c>
      <c r="AG92" s="37">
        <f t="shared" si="68"/>
        <v>0</v>
      </c>
      <c r="AH92" s="63">
        <f t="shared" si="69"/>
        <v>0</v>
      </c>
      <c r="AI92" s="103">
        <v>0</v>
      </c>
      <c r="AJ92" s="107">
        <f t="shared" si="84"/>
        <v>0</v>
      </c>
      <c r="AK92" s="106" t="str">
        <f t="shared" si="85"/>
        <v>-</v>
      </c>
      <c r="AL92" s="108">
        <v>90</v>
      </c>
      <c r="AM92" s="106" t="str">
        <f t="shared" si="86"/>
        <v>-</v>
      </c>
      <c r="AN92" s="52" t="str">
        <f t="shared" si="70"/>
        <v>-</v>
      </c>
      <c r="AO92" s="35" t="str">
        <f t="shared" si="71"/>
        <v>-</v>
      </c>
      <c r="AP92" s="110"/>
      <c r="AQ92" s="110"/>
    </row>
    <row r="93" spans="1:46" s="102" customFormat="1" ht="15" x14ac:dyDescent="0.25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2"/>
        <v>0</v>
      </c>
      <c r="L93" s="104">
        <f t="shared" si="73"/>
        <v>0</v>
      </c>
      <c r="M93" s="103">
        <v>0</v>
      </c>
      <c r="N93" s="104">
        <f t="shared" si="74"/>
        <v>0</v>
      </c>
      <c r="O93" s="104">
        <f t="shared" si="75"/>
        <v>0</v>
      </c>
      <c r="P93" s="103">
        <v>0</v>
      </c>
      <c r="Q93" s="104">
        <f t="shared" si="76"/>
        <v>0</v>
      </c>
      <c r="R93" s="104">
        <f t="shared" si="77"/>
        <v>0</v>
      </c>
      <c r="S93" s="103">
        <v>0</v>
      </c>
      <c r="T93" s="104">
        <f t="shared" si="78"/>
        <v>0</v>
      </c>
      <c r="U93" s="104">
        <f t="shared" si="79"/>
        <v>0</v>
      </c>
      <c r="V93" s="103">
        <v>0</v>
      </c>
      <c r="W93" s="104">
        <f t="shared" si="80"/>
        <v>0</v>
      </c>
      <c r="X93" s="104">
        <f t="shared" si="81"/>
        <v>0</v>
      </c>
      <c r="Y93" s="103"/>
      <c r="Z93" s="104">
        <f t="shared" si="62"/>
        <v>0</v>
      </c>
      <c r="AA93" s="104">
        <f t="shared" si="82"/>
        <v>0</v>
      </c>
      <c r="AB93" s="103"/>
      <c r="AC93" s="103">
        <f t="shared" si="87"/>
        <v>0</v>
      </c>
      <c r="AD93" s="104">
        <f t="shared" si="63"/>
        <v>0</v>
      </c>
      <c r="AE93" s="104">
        <f t="shared" si="64"/>
        <v>0</v>
      </c>
      <c r="AF93" s="42">
        <f t="shared" si="67"/>
        <v>0</v>
      </c>
      <c r="AG93" s="37">
        <f t="shared" si="68"/>
        <v>0</v>
      </c>
      <c r="AH93" s="63">
        <f t="shared" si="69"/>
        <v>0</v>
      </c>
      <c r="AI93" s="103">
        <v>0</v>
      </c>
      <c r="AJ93" s="107">
        <f t="shared" si="84"/>
        <v>0</v>
      </c>
      <c r="AK93" s="106" t="str">
        <f t="shared" si="85"/>
        <v>-</v>
      </c>
      <c r="AL93" s="108">
        <v>91</v>
      </c>
      <c r="AM93" s="106" t="str">
        <f t="shared" si="86"/>
        <v>-</v>
      </c>
      <c r="AN93" s="52" t="str">
        <f t="shared" si="70"/>
        <v>-</v>
      </c>
      <c r="AO93" s="35" t="str">
        <f t="shared" si="71"/>
        <v>-</v>
      </c>
      <c r="AP93" s="110"/>
      <c r="AQ93" s="110"/>
    </row>
    <row r="94" spans="1:46" s="102" customFormat="1" ht="15" x14ac:dyDescent="0.25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2"/>
        <v>0</v>
      </c>
      <c r="L94" s="104">
        <f t="shared" si="73"/>
        <v>0</v>
      </c>
      <c r="M94" s="103">
        <v>0</v>
      </c>
      <c r="N94" s="104">
        <f t="shared" si="74"/>
        <v>0</v>
      </c>
      <c r="O94" s="104">
        <f t="shared" si="75"/>
        <v>0</v>
      </c>
      <c r="P94" s="103">
        <v>0</v>
      </c>
      <c r="Q94" s="104">
        <f t="shared" si="76"/>
        <v>0</v>
      </c>
      <c r="R94" s="104">
        <f t="shared" si="77"/>
        <v>0</v>
      </c>
      <c r="S94" s="103">
        <v>0</v>
      </c>
      <c r="T94" s="104">
        <f t="shared" si="78"/>
        <v>0</v>
      </c>
      <c r="U94" s="104">
        <f t="shared" si="79"/>
        <v>0</v>
      </c>
      <c r="V94" s="103">
        <v>0</v>
      </c>
      <c r="W94" s="104">
        <f t="shared" si="80"/>
        <v>0</v>
      </c>
      <c r="X94" s="104">
        <f t="shared" si="81"/>
        <v>0</v>
      </c>
      <c r="Y94" s="103"/>
      <c r="Z94" s="104">
        <f t="shared" si="62"/>
        <v>0</v>
      </c>
      <c r="AA94" s="104">
        <f t="shared" si="82"/>
        <v>0</v>
      </c>
      <c r="AB94" s="103"/>
      <c r="AC94" s="103">
        <f t="shared" si="87"/>
        <v>0</v>
      </c>
      <c r="AD94" s="104">
        <f t="shared" si="63"/>
        <v>0</v>
      </c>
      <c r="AE94" s="104">
        <f t="shared" si="64"/>
        <v>0</v>
      </c>
      <c r="AF94" s="42">
        <f t="shared" si="67"/>
        <v>0</v>
      </c>
      <c r="AG94" s="37">
        <f t="shared" si="68"/>
        <v>0</v>
      </c>
      <c r="AH94" s="63">
        <f t="shared" si="69"/>
        <v>0</v>
      </c>
      <c r="AI94" s="103">
        <v>0</v>
      </c>
      <c r="AJ94" s="107">
        <f t="shared" si="84"/>
        <v>0</v>
      </c>
      <c r="AK94" s="106" t="str">
        <f t="shared" si="85"/>
        <v>-</v>
      </c>
      <c r="AL94" s="108">
        <v>92</v>
      </c>
      <c r="AM94" s="106" t="str">
        <f t="shared" si="86"/>
        <v>-</v>
      </c>
      <c r="AN94" s="52" t="str">
        <f t="shared" si="70"/>
        <v>-</v>
      </c>
      <c r="AO94" s="35" t="str">
        <f t="shared" si="71"/>
        <v>-</v>
      </c>
      <c r="AP94" s="110"/>
      <c r="AQ94" s="110"/>
    </row>
    <row r="95" spans="1:46" s="113" customFormat="1" ht="15" x14ac:dyDescent="0.25">
      <c r="A95" s="98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103">
        <v>0</v>
      </c>
      <c r="K95" s="104">
        <f>J95*$F95</f>
        <v>0</v>
      </c>
      <c r="L95" s="104">
        <f>J95*$G95</f>
        <v>0</v>
      </c>
      <c r="M95" s="103">
        <v>0</v>
      </c>
      <c r="N95" s="104">
        <f t="shared" ref="N95:N96" si="88">M95*$F95</f>
        <v>0</v>
      </c>
      <c r="O95" s="104">
        <f t="shared" ref="O95:O96" si="89">M95*$G95</f>
        <v>0</v>
      </c>
      <c r="P95" s="103">
        <v>0</v>
      </c>
      <c r="Q95" s="104">
        <f t="shared" ref="Q95:Q96" si="90">P95*$F95</f>
        <v>0</v>
      </c>
      <c r="R95" s="104">
        <f t="shared" ref="R95:R96" si="91">P95*$G95</f>
        <v>0</v>
      </c>
      <c r="S95" s="103">
        <v>0</v>
      </c>
      <c r="T95" s="104">
        <f t="shared" ref="T95:T96" si="92">S95*$F95</f>
        <v>0</v>
      </c>
      <c r="U95" s="104">
        <f t="shared" ref="U95:U96" si="93">S95*$G95</f>
        <v>0</v>
      </c>
      <c r="V95" s="103">
        <v>0</v>
      </c>
      <c r="W95" s="104">
        <f t="shared" ref="W95:W96" si="94">V95*$F95</f>
        <v>0</v>
      </c>
      <c r="X95" s="104">
        <f t="shared" ref="X95:X96" si="95">V95*$G95</f>
        <v>0</v>
      </c>
      <c r="Y95" s="103"/>
      <c r="Z95" s="104">
        <f t="shared" si="62"/>
        <v>0</v>
      </c>
      <c r="AA95" s="104">
        <f t="shared" ref="AA95:AA96" si="96">Y95*$G95</f>
        <v>0</v>
      </c>
      <c r="AC95" s="114">
        <f t="shared" ref="AC95:AC192" si="97">J95+M95+P95+S95+V95+Y95</f>
        <v>0</v>
      </c>
      <c r="AD95" s="104">
        <f t="shared" si="63"/>
        <v>0</v>
      </c>
      <c r="AE95" s="106">
        <f t="shared" si="64"/>
        <v>0</v>
      </c>
      <c r="AF95" s="42">
        <f t="shared" si="67"/>
        <v>0</v>
      </c>
      <c r="AG95" s="37">
        <f t="shared" si="68"/>
        <v>0</v>
      </c>
      <c r="AH95" s="63">
        <f t="shared" si="69"/>
        <v>0</v>
      </c>
      <c r="AI95" s="103">
        <v>0</v>
      </c>
      <c r="AJ95" s="106">
        <f t="shared" ref="AJ95:AJ102" si="98">AI95*G95</f>
        <v>0</v>
      </c>
      <c r="AK95" s="106" t="str">
        <f t="shared" ref="AK95:AK102" si="99">IFERROR(AI95/AF95, "-")</f>
        <v>-</v>
      </c>
      <c r="AL95" s="108">
        <v>94</v>
      </c>
      <c r="AM95" s="106" t="str">
        <f t="shared" ref="AM95:AM102" si="100">IFERROR(AK95/7,"-")</f>
        <v>-</v>
      </c>
      <c r="AN95" s="52" t="str">
        <f t="shared" si="70"/>
        <v>-</v>
      </c>
      <c r="AO95" s="35" t="str">
        <f t="shared" si="71"/>
        <v>-</v>
      </c>
    </row>
    <row r="96" spans="1:46" s="113" customFormat="1" ht="15" x14ac:dyDescent="0.25">
      <c r="A96" s="98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103">
        <v>1</v>
      </c>
      <c r="K96" s="104">
        <f t="shared" si="72"/>
        <v>20.910000000000014</v>
      </c>
      <c r="L96" s="104">
        <f t="shared" ref="L96" si="101">J96*$G96</f>
        <v>44.5</v>
      </c>
      <c r="M96" s="103">
        <v>0</v>
      </c>
      <c r="N96" s="104">
        <f t="shared" si="88"/>
        <v>0</v>
      </c>
      <c r="O96" s="104">
        <f t="shared" si="89"/>
        <v>0</v>
      </c>
      <c r="P96" s="103">
        <v>0</v>
      </c>
      <c r="Q96" s="104">
        <f t="shared" si="90"/>
        <v>0</v>
      </c>
      <c r="R96" s="104">
        <f t="shared" si="91"/>
        <v>0</v>
      </c>
      <c r="S96" s="103">
        <v>0</v>
      </c>
      <c r="T96" s="104">
        <f t="shared" si="92"/>
        <v>0</v>
      </c>
      <c r="U96" s="104">
        <f t="shared" si="93"/>
        <v>0</v>
      </c>
      <c r="V96" s="103">
        <v>0</v>
      </c>
      <c r="W96" s="104">
        <f t="shared" si="94"/>
        <v>0</v>
      </c>
      <c r="X96" s="104">
        <f t="shared" si="95"/>
        <v>0</v>
      </c>
      <c r="Y96" s="103"/>
      <c r="Z96" s="104">
        <f t="shared" si="62"/>
        <v>0</v>
      </c>
      <c r="AA96" s="104">
        <f t="shared" si="96"/>
        <v>0</v>
      </c>
      <c r="AC96" s="114">
        <f t="shared" si="97"/>
        <v>1</v>
      </c>
      <c r="AD96" s="104">
        <f t="shared" si="63"/>
        <v>20.910000000000014</v>
      </c>
      <c r="AE96" s="106">
        <f t="shared" si="64"/>
        <v>44.5</v>
      </c>
      <c r="AF96" s="42">
        <f t="shared" si="67"/>
        <v>8.130081300813009E-3</v>
      </c>
      <c r="AG96" s="37">
        <f t="shared" si="68"/>
        <v>0.24390243902439027</v>
      </c>
      <c r="AH96" s="63">
        <f t="shared" si="69"/>
        <v>10.853658536585368</v>
      </c>
      <c r="AI96" s="103">
        <v>0</v>
      </c>
      <c r="AJ96" s="106">
        <f t="shared" si="98"/>
        <v>0</v>
      </c>
      <c r="AK96" s="106">
        <f t="shared" si="99"/>
        <v>0</v>
      </c>
      <c r="AL96" s="108">
        <v>95</v>
      </c>
      <c r="AM96" s="106">
        <f t="shared" si="100"/>
        <v>0</v>
      </c>
      <c r="AN96" s="52">
        <f t="shared" si="70"/>
        <v>0</v>
      </c>
      <c r="AO96" s="35">
        <f t="shared" si="71"/>
        <v>43589</v>
      </c>
    </row>
    <row r="97" spans="1:41" s="113" customFormat="1" ht="15" x14ac:dyDescent="0.25">
      <c r="A97" s="98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103">
        <v>0</v>
      </c>
      <c r="K97" s="104">
        <f t="shared" si="72"/>
        <v>0</v>
      </c>
      <c r="L97" s="104">
        <f t="shared" ref="L97:L100" si="102">J97*$G97</f>
        <v>0</v>
      </c>
      <c r="M97" s="103">
        <v>1</v>
      </c>
      <c r="N97" s="104">
        <f t="shared" ref="N97:N100" si="103">M97*$F97</f>
        <v>22.190000000000005</v>
      </c>
      <c r="O97" s="104">
        <f t="shared" ref="O97:O100" si="104">M97*$G97</f>
        <v>44.5</v>
      </c>
      <c r="P97" s="103">
        <v>0</v>
      </c>
      <c r="Q97" s="104">
        <f t="shared" ref="Q97:Q100" si="105">P97*$F97</f>
        <v>0</v>
      </c>
      <c r="R97" s="104">
        <f t="shared" ref="R97:R100" si="106">P97*$G97</f>
        <v>0</v>
      </c>
      <c r="S97" s="103">
        <v>0</v>
      </c>
      <c r="T97" s="104">
        <f t="shared" ref="T97:T100" si="107">S97*$F97</f>
        <v>0</v>
      </c>
      <c r="U97" s="104">
        <f t="shared" ref="U97:U100" si="108">S97*$G97</f>
        <v>0</v>
      </c>
      <c r="V97" s="103">
        <v>0</v>
      </c>
      <c r="W97" s="104">
        <f t="shared" ref="W97:W100" si="109">V97*$F97</f>
        <v>0</v>
      </c>
      <c r="X97" s="104">
        <f t="shared" ref="X97:X100" si="110">V97*$G97</f>
        <v>0</v>
      </c>
      <c r="Y97" s="103"/>
      <c r="Z97" s="104">
        <f t="shared" si="62"/>
        <v>0</v>
      </c>
      <c r="AA97" s="104">
        <f t="shared" ref="AA97:AA100" si="111">Y97*$G97</f>
        <v>0</v>
      </c>
      <c r="AC97" s="114">
        <f t="shared" si="97"/>
        <v>1</v>
      </c>
      <c r="AD97" s="104">
        <f t="shared" si="63"/>
        <v>22.190000000000005</v>
      </c>
      <c r="AE97" s="106">
        <f t="shared" si="64"/>
        <v>44.5</v>
      </c>
      <c r="AF97" s="42">
        <f t="shared" si="67"/>
        <v>8.130081300813009E-3</v>
      </c>
      <c r="AG97" s="37">
        <f t="shared" si="68"/>
        <v>0.24390243902439027</v>
      </c>
      <c r="AH97" s="63">
        <f t="shared" si="69"/>
        <v>10.853658536585368</v>
      </c>
      <c r="AI97" s="103">
        <v>0</v>
      </c>
      <c r="AJ97" s="106">
        <f t="shared" si="98"/>
        <v>0</v>
      </c>
      <c r="AK97" s="106">
        <f t="shared" si="99"/>
        <v>0</v>
      </c>
      <c r="AL97" s="108">
        <v>97</v>
      </c>
      <c r="AM97" s="106">
        <f t="shared" si="100"/>
        <v>0</v>
      </c>
      <c r="AN97" s="52">
        <f t="shared" si="70"/>
        <v>0</v>
      </c>
      <c r="AO97" s="35">
        <f t="shared" si="71"/>
        <v>43589</v>
      </c>
    </row>
    <row r="98" spans="1:41" s="113" customFormat="1" ht="15" x14ac:dyDescent="0.25">
      <c r="A98" s="98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103">
        <v>0</v>
      </c>
      <c r="K98" s="104">
        <f t="shared" si="72"/>
        <v>0</v>
      </c>
      <c r="L98" s="104">
        <f t="shared" si="102"/>
        <v>0</v>
      </c>
      <c r="M98" s="103">
        <v>0</v>
      </c>
      <c r="N98" s="104">
        <f t="shared" si="103"/>
        <v>0</v>
      </c>
      <c r="O98" s="104">
        <f t="shared" si="104"/>
        <v>0</v>
      </c>
      <c r="P98" s="103">
        <v>0</v>
      </c>
      <c r="Q98" s="104">
        <f t="shared" si="105"/>
        <v>0</v>
      </c>
      <c r="R98" s="104">
        <f t="shared" si="106"/>
        <v>0</v>
      </c>
      <c r="S98" s="103">
        <v>0</v>
      </c>
      <c r="T98" s="104">
        <f t="shared" si="107"/>
        <v>0</v>
      </c>
      <c r="U98" s="104">
        <f t="shared" si="108"/>
        <v>0</v>
      </c>
      <c r="V98" s="103">
        <v>0</v>
      </c>
      <c r="W98" s="104">
        <f t="shared" si="109"/>
        <v>0</v>
      </c>
      <c r="X98" s="104">
        <f t="shared" si="110"/>
        <v>0</v>
      </c>
      <c r="Y98" s="103"/>
      <c r="Z98" s="104">
        <f t="shared" si="62"/>
        <v>0</v>
      </c>
      <c r="AA98" s="104">
        <f t="shared" si="111"/>
        <v>0</v>
      </c>
      <c r="AC98" s="114">
        <f t="shared" si="97"/>
        <v>0</v>
      </c>
      <c r="AD98" s="104">
        <f t="shared" si="63"/>
        <v>0</v>
      </c>
      <c r="AE98" s="106">
        <f t="shared" si="64"/>
        <v>0</v>
      </c>
      <c r="AF98" s="42">
        <f t="shared" si="67"/>
        <v>0</v>
      </c>
      <c r="AG98" s="37">
        <f t="shared" si="68"/>
        <v>0</v>
      </c>
      <c r="AH98" s="63">
        <f t="shared" si="69"/>
        <v>0</v>
      </c>
      <c r="AI98" s="103">
        <v>0</v>
      </c>
      <c r="AJ98" s="106">
        <f t="shared" si="98"/>
        <v>0</v>
      </c>
      <c r="AK98" s="106" t="str">
        <f t="shared" si="99"/>
        <v>-</v>
      </c>
      <c r="AL98" s="108">
        <v>98</v>
      </c>
      <c r="AM98" s="106" t="str">
        <f t="shared" si="100"/>
        <v>-</v>
      </c>
      <c r="AN98" s="52" t="str">
        <f t="shared" si="70"/>
        <v>-</v>
      </c>
      <c r="AO98" s="35" t="str">
        <f t="shared" si="71"/>
        <v>-</v>
      </c>
    </row>
    <row r="99" spans="1:41" s="113" customFormat="1" ht="15" x14ac:dyDescent="0.25">
      <c r="A99" s="98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103">
        <v>0</v>
      </c>
      <c r="K99" s="104">
        <f t="shared" si="72"/>
        <v>0</v>
      </c>
      <c r="L99" s="104">
        <f t="shared" si="102"/>
        <v>0</v>
      </c>
      <c r="M99" s="103">
        <v>0</v>
      </c>
      <c r="N99" s="104">
        <f t="shared" si="103"/>
        <v>0</v>
      </c>
      <c r="O99" s="104">
        <f t="shared" si="104"/>
        <v>0</v>
      </c>
      <c r="P99" s="103">
        <v>0</v>
      </c>
      <c r="Q99" s="104">
        <f t="shared" si="105"/>
        <v>0</v>
      </c>
      <c r="R99" s="104">
        <f t="shared" si="106"/>
        <v>0</v>
      </c>
      <c r="S99" s="103">
        <v>0</v>
      </c>
      <c r="T99" s="104">
        <f t="shared" si="107"/>
        <v>0</v>
      </c>
      <c r="U99" s="104">
        <f t="shared" si="108"/>
        <v>0</v>
      </c>
      <c r="V99" s="103">
        <v>0</v>
      </c>
      <c r="W99" s="104">
        <f t="shared" si="109"/>
        <v>0</v>
      </c>
      <c r="X99" s="104">
        <f t="shared" si="110"/>
        <v>0</v>
      </c>
      <c r="Y99" s="103"/>
      <c r="Z99" s="104">
        <f t="shared" si="62"/>
        <v>0</v>
      </c>
      <c r="AA99" s="104">
        <f t="shared" si="111"/>
        <v>0</v>
      </c>
      <c r="AC99" s="114">
        <f t="shared" si="97"/>
        <v>0</v>
      </c>
      <c r="AD99" s="104">
        <f t="shared" si="63"/>
        <v>0</v>
      </c>
      <c r="AE99" s="106">
        <f t="shared" si="64"/>
        <v>0</v>
      </c>
      <c r="AF99" s="42">
        <f t="shared" si="67"/>
        <v>0</v>
      </c>
      <c r="AG99" s="37">
        <f t="shared" si="68"/>
        <v>0</v>
      </c>
      <c r="AH99" s="63">
        <f t="shared" si="69"/>
        <v>0</v>
      </c>
      <c r="AI99" s="103">
        <v>1</v>
      </c>
      <c r="AJ99" s="106">
        <f t="shared" si="98"/>
        <v>24.5</v>
      </c>
      <c r="AK99" s="106" t="str">
        <f t="shared" si="99"/>
        <v>-</v>
      </c>
      <c r="AL99" s="108">
        <v>99</v>
      </c>
      <c r="AM99" s="106" t="str">
        <f t="shared" si="100"/>
        <v>-</v>
      </c>
      <c r="AN99" s="52" t="str">
        <f t="shared" si="70"/>
        <v>-</v>
      </c>
      <c r="AO99" s="35" t="str">
        <f t="shared" si="71"/>
        <v>-</v>
      </c>
    </row>
    <row r="100" spans="1:41" s="113" customFormat="1" ht="15" x14ac:dyDescent="0.25">
      <c r="A100" s="98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103">
        <v>0</v>
      </c>
      <c r="K100" s="104">
        <f t="shared" si="72"/>
        <v>0</v>
      </c>
      <c r="L100" s="104">
        <f t="shared" si="102"/>
        <v>0</v>
      </c>
      <c r="M100" s="103">
        <v>0</v>
      </c>
      <c r="N100" s="104">
        <f t="shared" si="103"/>
        <v>0</v>
      </c>
      <c r="O100" s="104">
        <f t="shared" si="104"/>
        <v>0</v>
      </c>
      <c r="P100" s="103">
        <v>0</v>
      </c>
      <c r="Q100" s="104">
        <f t="shared" si="105"/>
        <v>0</v>
      </c>
      <c r="R100" s="104">
        <f t="shared" si="106"/>
        <v>0</v>
      </c>
      <c r="S100" s="103">
        <v>0</v>
      </c>
      <c r="T100" s="104">
        <f t="shared" si="107"/>
        <v>0</v>
      </c>
      <c r="U100" s="104">
        <f t="shared" si="108"/>
        <v>0</v>
      </c>
      <c r="V100" s="103">
        <v>0</v>
      </c>
      <c r="W100" s="104">
        <f t="shared" si="109"/>
        <v>0</v>
      </c>
      <c r="X100" s="104">
        <f t="shared" si="110"/>
        <v>0</v>
      </c>
      <c r="Y100" s="103"/>
      <c r="Z100" s="104">
        <f t="shared" si="62"/>
        <v>0</v>
      </c>
      <c r="AA100" s="104">
        <f t="shared" si="111"/>
        <v>0</v>
      </c>
      <c r="AC100" s="114">
        <f t="shared" si="97"/>
        <v>0</v>
      </c>
      <c r="AD100" s="104">
        <f t="shared" si="63"/>
        <v>0</v>
      </c>
      <c r="AE100" s="106">
        <f t="shared" si="64"/>
        <v>0</v>
      </c>
      <c r="AF100" s="42">
        <f t="shared" si="67"/>
        <v>0</v>
      </c>
      <c r="AG100" s="37">
        <f t="shared" si="68"/>
        <v>0</v>
      </c>
      <c r="AH100" s="63">
        <f t="shared" si="69"/>
        <v>0</v>
      </c>
      <c r="AI100" s="103">
        <v>2</v>
      </c>
      <c r="AJ100" s="106">
        <f t="shared" si="98"/>
        <v>49</v>
      </c>
      <c r="AK100" s="106" t="str">
        <f t="shared" si="99"/>
        <v>-</v>
      </c>
      <c r="AL100" s="108">
        <v>100</v>
      </c>
      <c r="AM100" s="106" t="str">
        <f t="shared" si="100"/>
        <v>-</v>
      </c>
      <c r="AN100" s="52" t="str">
        <f t="shared" si="70"/>
        <v>-</v>
      </c>
      <c r="AO100" s="35" t="str">
        <f t="shared" si="71"/>
        <v>-</v>
      </c>
    </row>
    <row r="101" spans="1:41" s="113" customFormat="1" ht="15" x14ac:dyDescent="0.25">
      <c r="A101" s="98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103">
        <v>0</v>
      </c>
      <c r="K101" s="104">
        <f t="shared" si="72"/>
        <v>0</v>
      </c>
      <c r="L101" s="104">
        <f t="shared" ref="L101:L102" si="112">J101*$G101</f>
        <v>0</v>
      </c>
      <c r="M101" s="103">
        <v>0</v>
      </c>
      <c r="N101" s="104">
        <f t="shared" ref="N101:N102" si="113">M101*$F101</f>
        <v>0</v>
      </c>
      <c r="O101" s="104">
        <f t="shared" ref="O101:O102" si="114">M101*$G101</f>
        <v>0</v>
      </c>
      <c r="P101" s="103">
        <v>0</v>
      </c>
      <c r="Q101" s="104">
        <f t="shared" ref="Q101:Q102" si="115">P101*$F101</f>
        <v>0</v>
      </c>
      <c r="R101" s="104">
        <f t="shared" ref="R101:R102" si="116">P101*$G101</f>
        <v>0</v>
      </c>
      <c r="S101" s="103">
        <v>0</v>
      </c>
      <c r="T101" s="104">
        <f t="shared" ref="T101:T102" si="117">S101*$F101</f>
        <v>0</v>
      </c>
      <c r="U101" s="104">
        <f t="shared" ref="U101:U102" si="118">S101*$G101</f>
        <v>0</v>
      </c>
      <c r="V101" s="103">
        <v>0</v>
      </c>
      <c r="W101" s="104">
        <f t="shared" ref="W101:W102" si="119">V101*$F101</f>
        <v>0</v>
      </c>
      <c r="X101" s="104">
        <f t="shared" ref="X101:X102" si="120">V101*$G101</f>
        <v>0</v>
      </c>
      <c r="Y101" s="103"/>
      <c r="Z101" s="104">
        <f t="shared" si="62"/>
        <v>0</v>
      </c>
      <c r="AA101" s="104">
        <f t="shared" ref="AA101:AA102" si="121">Y101*$G101</f>
        <v>0</v>
      </c>
      <c r="AC101" s="114">
        <f t="shared" si="97"/>
        <v>0</v>
      </c>
      <c r="AD101" s="104">
        <f t="shared" si="63"/>
        <v>0</v>
      </c>
      <c r="AE101" s="106">
        <f t="shared" si="64"/>
        <v>0</v>
      </c>
      <c r="AF101" s="42">
        <f t="shared" si="67"/>
        <v>0</v>
      </c>
      <c r="AG101" s="37">
        <f t="shared" si="68"/>
        <v>0</v>
      </c>
      <c r="AH101" s="63">
        <f t="shared" si="69"/>
        <v>0</v>
      </c>
      <c r="AI101" s="103">
        <v>0</v>
      </c>
      <c r="AJ101" s="106">
        <f t="shared" si="98"/>
        <v>0</v>
      </c>
      <c r="AK101" s="106" t="str">
        <f t="shared" si="99"/>
        <v>-</v>
      </c>
      <c r="AL101" s="108">
        <v>102</v>
      </c>
      <c r="AM101" s="106" t="str">
        <f t="shared" si="100"/>
        <v>-</v>
      </c>
      <c r="AN101" s="52" t="str">
        <f t="shared" si="70"/>
        <v>-</v>
      </c>
      <c r="AO101" s="35" t="str">
        <f t="shared" si="71"/>
        <v>-</v>
      </c>
    </row>
    <row r="102" spans="1:41" s="113" customFormat="1" ht="15" x14ac:dyDescent="0.25">
      <c r="A102" s="98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103">
        <v>0</v>
      </c>
      <c r="K102" s="104">
        <f t="shared" si="72"/>
        <v>0</v>
      </c>
      <c r="L102" s="104">
        <f t="shared" si="112"/>
        <v>0</v>
      </c>
      <c r="M102" s="103">
        <v>0</v>
      </c>
      <c r="N102" s="104">
        <f t="shared" si="113"/>
        <v>0</v>
      </c>
      <c r="O102" s="104">
        <f t="shared" si="114"/>
        <v>0</v>
      </c>
      <c r="P102" s="103">
        <v>0</v>
      </c>
      <c r="Q102" s="104">
        <f t="shared" si="115"/>
        <v>0</v>
      </c>
      <c r="R102" s="104">
        <f t="shared" si="116"/>
        <v>0</v>
      </c>
      <c r="S102" s="103">
        <v>0</v>
      </c>
      <c r="T102" s="104">
        <f t="shared" si="117"/>
        <v>0</v>
      </c>
      <c r="U102" s="104">
        <f t="shared" si="118"/>
        <v>0</v>
      </c>
      <c r="V102" s="103">
        <v>0</v>
      </c>
      <c r="W102" s="104">
        <f t="shared" si="119"/>
        <v>0</v>
      </c>
      <c r="X102" s="104">
        <f t="shared" si="120"/>
        <v>0</v>
      </c>
      <c r="Y102" s="103"/>
      <c r="Z102" s="104">
        <f t="shared" si="62"/>
        <v>0</v>
      </c>
      <c r="AA102" s="104">
        <f t="shared" si="121"/>
        <v>0</v>
      </c>
      <c r="AC102" s="114">
        <f t="shared" si="97"/>
        <v>0</v>
      </c>
      <c r="AD102" s="104">
        <f t="shared" si="63"/>
        <v>0</v>
      </c>
      <c r="AE102" s="106">
        <f t="shared" si="64"/>
        <v>0</v>
      </c>
      <c r="AF102" s="42">
        <f t="shared" si="67"/>
        <v>0</v>
      </c>
      <c r="AG102" s="37">
        <f t="shared" si="68"/>
        <v>0</v>
      </c>
      <c r="AH102" s="63">
        <f t="shared" si="69"/>
        <v>0</v>
      </c>
      <c r="AI102" s="103">
        <v>0</v>
      </c>
      <c r="AJ102" s="106">
        <f t="shared" si="98"/>
        <v>0</v>
      </c>
      <c r="AK102" s="106" t="str">
        <f t="shared" si="99"/>
        <v>-</v>
      </c>
      <c r="AL102" s="108">
        <v>103</v>
      </c>
      <c r="AM102" s="106" t="str">
        <f t="shared" si="100"/>
        <v>-</v>
      </c>
      <c r="AN102" s="52" t="str">
        <f t="shared" si="70"/>
        <v>-</v>
      </c>
      <c r="AO102" s="35" t="str">
        <f t="shared" si="71"/>
        <v>-</v>
      </c>
    </row>
    <row r="103" spans="1:41" s="113" customFormat="1" ht="15" x14ac:dyDescent="0.25">
      <c r="A103" s="98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103">
        <v>0</v>
      </c>
      <c r="K103" s="104">
        <f t="shared" si="72"/>
        <v>0</v>
      </c>
      <c r="L103" s="104">
        <f t="shared" ref="L103:L111" si="122">J103*$G103</f>
        <v>0</v>
      </c>
      <c r="M103" s="103">
        <v>0</v>
      </c>
      <c r="N103" s="104">
        <f t="shared" ref="N103:N111" si="123">M103*$F103</f>
        <v>0</v>
      </c>
      <c r="O103" s="104">
        <f t="shared" ref="O103:O111" si="124">M103*$G103</f>
        <v>0</v>
      </c>
      <c r="P103" s="103">
        <v>0</v>
      </c>
      <c r="Q103" s="104">
        <f t="shared" ref="Q103:Q111" si="125">P103*$F103</f>
        <v>0</v>
      </c>
      <c r="R103" s="104">
        <f t="shared" ref="R103:R111" si="126">P103*$G103</f>
        <v>0</v>
      </c>
      <c r="S103" s="103">
        <v>0</v>
      </c>
      <c r="T103" s="104">
        <f t="shared" ref="T103:T111" si="127">S103*$F103</f>
        <v>0</v>
      </c>
      <c r="U103" s="104">
        <f t="shared" ref="U103:U111" si="128">S103*$G103</f>
        <v>0</v>
      </c>
      <c r="V103" s="103">
        <v>0</v>
      </c>
      <c r="W103" s="104">
        <f t="shared" ref="W103:W111" si="129">V103*$F103</f>
        <v>0</v>
      </c>
      <c r="X103" s="104">
        <f t="shared" ref="X103:X111" si="130">V103*$G103</f>
        <v>0</v>
      </c>
      <c r="Y103" s="103"/>
      <c r="Z103" s="104">
        <f t="shared" si="62"/>
        <v>0</v>
      </c>
      <c r="AA103" s="104">
        <f t="shared" ref="AA103:AA111" si="131">Y103*$G103</f>
        <v>0</v>
      </c>
      <c r="AC103" s="114">
        <f t="shared" si="97"/>
        <v>0</v>
      </c>
      <c r="AD103" s="104">
        <f t="shared" si="63"/>
        <v>0</v>
      </c>
      <c r="AE103" s="106">
        <f t="shared" si="64"/>
        <v>0</v>
      </c>
      <c r="AF103" s="42">
        <f t="shared" si="67"/>
        <v>0</v>
      </c>
      <c r="AG103" s="37">
        <f t="shared" si="68"/>
        <v>0</v>
      </c>
      <c r="AH103" s="63">
        <f t="shared" si="69"/>
        <v>0</v>
      </c>
      <c r="AI103" s="103">
        <v>0</v>
      </c>
      <c r="AJ103" s="106">
        <f t="shared" ref="AJ103:AJ111" si="132">AI103*G103</f>
        <v>0</v>
      </c>
      <c r="AK103" s="106" t="str">
        <f t="shared" ref="AK103:AK111" si="133">IFERROR(AI103/AF103, "-")</f>
        <v>-</v>
      </c>
      <c r="AL103" s="108">
        <v>105</v>
      </c>
      <c r="AM103" s="106" t="str">
        <f t="shared" ref="AM103:AM111" si="134">IFERROR(AK103/7,"-")</f>
        <v>-</v>
      </c>
      <c r="AN103" s="52" t="str">
        <f t="shared" si="70"/>
        <v>-</v>
      </c>
      <c r="AO103" s="35" t="str">
        <f t="shared" si="71"/>
        <v>-</v>
      </c>
    </row>
    <row r="104" spans="1:41" s="113" customFormat="1" ht="15" x14ac:dyDescent="0.25">
      <c r="A104" s="98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103">
        <v>0</v>
      </c>
      <c r="K104" s="104">
        <f t="shared" si="72"/>
        <v>0</v>
      </c>
      <c r="L104" s="104">
        <f t="shared" si="122"/>
        <v>0</v>
      </c>
      <c r="M104" s="103">
        <v>0</v>
      </c>
      <c r="N104" s="104">
        <f t="shared" si="123"/>
        <v>0</v>
      </c>
      <c r="O104" s="104">
        <f t="shared" si="124"/>
        <v>0</v>
      </c>
      <c r="P104" s="103">
        <v>0</v>
      </c>
      <c r="Q104" s="104">
        <f t="shared" si="125"/>
        <v>0</v>
      </c>
      <c r="R104" s="104">
        <f t="shared" si="126"/>
        <v>0</v>
      </c>
      <c r="S104" s="103">
        <v>0</v>
      </c>
      <c r="T104" s="104">
        <f t="shared" si="127"/>
        <v>0</v>
      </c>
      <c r="U104" s="104">
        <f t="shared" si="128"/>
        <v>0</v>
      </c>
      <c r="V104" s="103">
        <v>0</v>
      </c>
      <c r="W104" s="104">
        <f t="shared" si="129"/>
        <v>0</v>
      </c>
      <c r="X104" s="104">
        <f t="shared" si="130"/>
        <v>0</v>
      </c>
      <c r="Y104" s="103"/>
      <c r="Z104" s="104">
        <f t="shared" si="62"/>
        <v>0</v>
      </c>
      <c r="AA104" s="104">
        <f t="shared" si="131"/>
        <v>0</v>
      </c>
      <c r="AC104" s="114">
        <f t="shared" si="97"/>
        <v>0</v>
      </c>
      <c r="AD104" s="104">
        <f t="shared" si="63"/>
        <v>0</v>
      </c>
      <c r="AE104" s="106">
        <f t="shared" si="64"/>
        <v>0</v>
      </c>
      <c r="AF104" s="42">
        <f t="shared" si="67"/>
        <v>0</v>
      </c>
      <c r="AG104" s="37">
        <f t="shared" si="68"/>
        <v>0</v>
      </c>
      <c r="AH104" s="63">
        <f t="shared" si="69"/>
        <v>0</v>
      </c>
      <c r="AI104" s="103">
        <v>0</v>
      </c>
      <c r="AJ104" s="106">
        <f t="shared" si="132"/>
        <v>0</v>
      </c>
      <c r="AK104" s="106" t="str">
        <f t="shared" si="133"/>
        <v>-</v>
      </c>
      <c r="AL104" s="108">
        <v>106</v>
      </c>
      <c r="AM104" s="106" t="str">
        <f t="shared" si="134"/>
        <v>-</v>
      </c>
      <c r="AN104" s="52" t="str">
        <f t="shared" si="70"/>
        <v>-</v>
      </c>
      <c r="AO104" s="35" t="str">
        <f t="shared" si="71"/>
        <v>-</v>
      </c>
    </row>
    <row r="105" spans="1:41" s="113" customFormat="1" ht="15" x14ac:dyDescent="0.25">
      <c r="A105" s="98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103">
        <v>0</v>
      </c>
      <c r="K105" s="104">
        <f t="shared" si="72"/>
        <v>0</v>
      </c>
      <c r="L105" s="104">
        <f t="shared" si="122"/>
        <v>0</v>
      </c>
      <c r="M105" s="103">
        <v>0</v>
      </c>
      <c r="N105" s="104">
        <f t="shared" si="123"/>
        <v>0</v>
      </c>
      <c r="O105" s="104">
        <f t="shared" si="124"/>
        <v>0</v>
      </c>
      <c r="P105" s="103">
        <v>0</v>
      </c>
      <c r="Q105" s="104">
        <f t="shared" si="125"/>
        <v>0</v>
      </c>
      <c r="R105" s="104">
        <f t="shared" si="126"/>
        <v>0</v>
      </c>
      <c r="S105" s="103">
        <v>0</v>
      </c>
      <c r="T105" s="104">
        <f t="shared" si="127"/>
        <v>0</v>
      </c>
      <c r="U105" s="104">
        <f t="shared" si="128"/>
        <v>0</v>
      </c>
      <c r="V105" s="103">
        <v>0</v>
      </c>
      <c r="W105" s="104">
        <f t="shared" si="129"/>
        <v>0</v>
      </c>
      <c r="X105" s="104">
        <f t="shared" si="130"/>
        <v>0</v>
      </c>
      <c r="Y105" s="103"/>
      <c r="Z105" s="104">
        <f t="shared" si="62"/>
        <v>0</v>
      </c>
      <c r="AA105" s="104">
        <f t="shared" si="131"/>
        <v>0</v>
      </c>
      <c r="AC105" s="114">
        <f t="shared" si="97"/>
        <v>0</v>
      </c>
      <c r="AD105" s="104">
        <f t="shared" si="63"/>
        <v>0</v>
      </c>
      <c r="AE105" s="106">
        <f t="shared" si="64"/>
        <v>0</v>
      </c>
      <c r="AF105" s="42">
        <f t="shared" si="67"/>
        <v>0</v>
      </c>
      <c r="AG105" s="37">
        <f t="shared" si="68"/>
        <v>0</v>
      </c>
      <c r="AH105" s="63">
        <f t="shared" si="69"/>
        <v>0</v>
      </c>
      <c r="AI105" s="103">
        <v>0</v>
      </c>
      <c r="AJ105" s="106">
        <f t="shared" si="132"/>
        <v>0</v>
      </c>
      <c r="AK105" s="106" t="str">
        <f t="shared" si="133"/>
        <v>-</v>
      </c>
      <c r="AL105" s="108">
        <v>107</v>
      </c>
      <c r="AM105" s="106" t="str">
        <f t="shared" si="134"/>
        <v>-</v>
      </c>
      <c r="AN105" s="52" t="str">
        <f t="shared" si="70"/>
        <v>-</v>
      </c>
      <c r="AO105" s="35" t="str">
        <f t="shared" si="71"/>
        <v>-</v>
      </c>
    </row>
    <row r="106" spans="1:41" s="113" customFormat="1" ht="15" x14ac:dyDescent="0.25">
      <c r="A106" s="98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103">
        <v>0</v>
      </c>
      <c r="K106" s="104">
        <f t="shared" si="72"/>
        <v>0</v>
      </c>
      <c r="L106" s="104">
        <f t="shared" si="122"/>
        <v>0</v>
      </c>
      <c r="M106" s="103">
        <v>0</v>
      </c>
      <c r="N106" s="104">
        <f t="shared" si="123"/>
        <v>0</v>
      </c>
      <c r="O106" s="104">
        <f t="shared" si="124"/>
        <v>0</v>
      </c>
      <c r="P106" s="103">
        <v>0</v>
      </c>
      <c r="Q106" s="104">
        <f t="shared" si="125"/>
        <v>0</v>
      </c>
      <c r="R106" s="104">
        <f t="shared" si="126"/>
        <v>0</v>
      </c>
      <c r="S106" s="103">
        <v>0</v>
      </c>
      <c r="T106" s="104">
        <f t="shared" si="127"/>
        <v>0</v>
      </c>
      <c r="U106" s="104">
        <f t="shared" si="128"/>
        <v>0</v>
      </c>
      <c r="V106" s="103">
        <v>0</v>
      </c>
      <c r="W106" s="104">
        <f t="shared" si="129"/>
        <v>0</v>
      </c>
      <c r="X106" s="104">
        <f t="shared" si="130"/>
        <v>0</v>
      </c>
      <c r="Y106" s="103"/>
      <c r="Z106" s="104">
        <f t="shared" si="62"/>
        <v>0</v>
      </c>
      <c r="AA106" s="104">
        <f t="shared" si="131"/>
        <v>0</v>
      </c>
      <c r="AC106" s="114">
        <f t="shared" si="97"/>
        <v>0</v>
      </c>
      <c r="AD106" s="104">
        <f t="shared" si="63"/>
        <v>0</v>
      </c>
      <c r="AE106" s="106">
        <f t="shared" si="64"/>
        <v>0</v>
      </c>
      <c r="AF106" s="42">
        <f t="shared" si="67"/>
        <v>0</v>
      </c>
      <c r="AG106" s="37">
        <f t="shared" si="68"/>
        <v>0</v>
      </c>
      <c r="AH106" s="63">
        <f t="shared" si="69"/>
        <v>0</v>
      </c>
      <c r="AI106" s="103">
        <v>0</v>
      </c>
      <c r="AJ106" s="106">
        <f t="shared" si="132"/>
        <v>0</v>
      </c>
      <c r="AK106" s="106" t="str">
        <f t="shared" si="133"/>
        <v>-</v>
      </c>
      <c r="AL106" s="108">
        <v>108</v>
      </c>
      <c r="AM106" s="106" t="str">
        <f t="shared" si="134"/>
        <v>-</v>
      </c>
      <c r="AN106" s="52" t="str">
        <f t="shared" si="70"/>
        <v>-</v>
      </c>
      <c r="AO106" s="35" t="str">
        <f t="shared" si="71"/>
        <v>-</v>
      </c>
    </row>
    <row r="107" spans="1:41" s="113" customFormat="1" ht="15" x14ac:dyDescent="0.25">
      <c r="A107" s="98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103">
        <v>0</v>
      </c>
      <c r="K107" s="104">
        <f t="shared" si="72"/>
        <v>0</v>
      </c>
      <c r="L107" s="104">
        <f t="shared" si="122"/>
        <v>0</v>
      </c>
      <c r="M107" s="103">
        <v>0</v>
      </c>
      <c r="N107" s="104">
        <f t="shared" si="123"/>
        <v>0</v>
      </c>
      <c r="O107" s="104">
        <f t="shared" si="124"/>
        <v>0</v>
      </c>
      <c r="P107" s="103">
        <v>0</v>
      </c>
      <c r="Q107" s="104">
        <f t="shared" si="125"/>
        <v>0</v>
      </c>
      <c r="R107" s="104">
        <f t="shared" si="126"/>
        <v>0</v>
      </c>
      <c r="S107" s="103">
        <v>0</v>
      </c>
      <c r="T107" s="104">
        <f t="shared" si="127"/>
        <v>0</v>
      </c>
      <c r="U107" s="104">
        <f t="shared" si="128"/>
        <v>0</v>
      </c>
      <c r="V107" s="103">
        <v>0</v>
      </c>
      <c r="W107" s="104">
        <f t="shared" si="129"/>
        <v>0</v>
      </c>
      <c r="X107" s="104">
        <f t="shared" si="130"/>
        <v>0</v>
      </c>
      <c r="Y107" s="103"/>
      <c r="Z107" s="104">
        <f t="shared" si="62"/>
        <v>0</v>
      </c>
      <c r="AA107" s="104">
        <f t="shared" si="131"/>
        <v>0</v>
      </c>
      <c r="AC107" s="114">
        <f t="shared" si="97"/>
        <v>0</v>
      </c>
      <c r="AD107" s="104">
        <f t="shared" si="63"/>
        <v>0</v>
      </c>
      <c r="AE107" s="106">
        <f t="shared" si="64"/>
        <v>0</v>
      </c>
      <c r="AF107" s="42">
        <f t="shared" si="67"/>
        <v>0</v>
      </c>
      <c r="AG107" s="37">
        <f t="shared" si="68"/>
        <v>0</v>
      </c>
      <c r="AH107" s="63">
        <f t="shared" si="69"/>
        <v>0</v>
      </c>
      <c r="AI107" s="103">
        <v>0</v>
      </c>
      <c r="AJ107" s="106">
        <f t="shared" si="132"/>
        <v>0</v>
      </c>
      <c r="AK107" s="106" t="str">
        <f t="shared" si="133"/>
        <v>-</v>
      </c>
      <c r="AL107" s="108">
        <v>109</v>
      </c>
      <c r="AM107" s="106" t="str">
        <f t="shared" si="134"/>
        <v>-</v>
      </c>
      <c r="AN107" s="52" t="str">
        <f t="shared" si="70"/>
        <v>-</v>
      </c>
      <c r="AO107" s="35" t="str">
        <f t="shared" si="71"/>
        <v>-</v>
      </c>
    </row>
    <row r="108" spans="1:41" s="113" customFormat="1" ht="15" x14ac:dyDescent="0.25">
      <c r="A108" s="98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103">
        <v>0</v>
      </c>
      <c r="K108" s="104">
        <f t="shared" si="72"/>
        <v>0</v>
      </c>
      <c r="L108" s="104">
        <f t="shared" si="122"/>
        <v>0</v>
      </c>
      <c r="M108" s="103">
        <v>0</v>
      </c>
      <c r="N108" s="104">
        <f t="shared" si="123"/>
        <v>0</v>
      </c>
      <c r="O108" s="104">
        <f t="shared" si="124"/>
        <v>0</v>
      </c>
      <c r="P108" s="103">
        <v>0</v>
      </c>
      <c r="Q108" s="104">
        <f t="shared" si="125"/>
        <v>0</v>
      </c>
      <c r="R108" s="104">
        <f t="shared" si="126"/>
        <v>0</v>
      </c>
      <c r="S108" s="103">
        <v>0</v>
      </c>
      <c r="T108" s="104">
        <f t="shared" si="127"/>
        <v>0</v>
      </c>
      <c r="U108" s="104">
        <f t="shared" si="128"/>
        <v>0</v>
      </c>
      <c r="V108" s="103">
        <v>0</v>
      </c>
      <c r="W108" s="104">
        <f t="shared" si="129"/>
        <v>0</v>
      </c>
      <c r="X108" s="104">
        <f t="shared" si="130"/>
        <v>0</v>
      </c>
      <c r="Y108" s="103"/>
      <c r="Z108" s="104">
        <f t="shared" si="62"/>
        <v>0</v>
      </c>
      <c r="AA108" s="104">
        <f t="shared" si="131"/>
        <v>0</v>
      </c>
      <c r="AC108" s="114">
        <f t="shared" si="97"/>
        <v>0</v>
      </c>
      <c r="AD108" s="104">
        <f t="shared" si="63"/>
        <v>0</v>
      </c>
      <c r="AE108" s="106">
        <f t="shared" si="64"/>
        <v>0</v>
      </c>
      <c r="AF108" s="42">
        <f t="shared" si="67"/>
        <v>0</v>
      </c>
      <c r="AG108" s="37">
        <f t="shared" si="68"/>
        <v>0</v>
      </c>
      <c r="AH108" s="63">
        <f t="shared" si="69"/>
        <v>0</v>
      </c>
      <c r="AI108" s="103">
        <v>0</v>
      </c>
      <c r="AJ108" s="106">
        <f t="shared" si="132"/>
        <v>0</v>
      </c>
      <c r="AK108" s="106" t="str">
        <f t="shared" si="133"/>
        <v>-</v>
      </c>
      <c r="AL108" s="108">
        <v>110</v>
      </c>
      <c r="AM108" s="106" t="str">
        <f t="shared" si="134"/>
        <v>-</v>
      </c>
      <c r="AN108" s="52" t="str">
        <f t="shared" si="70"/>
        <v>-</v>
      </c>
      <c r="AO108" s="35" t="str">
        <f t="shared" si="71"/>
        <v>-</v>
      </c>
    </row>
    <row r="109" spans="1:41" s="113" customFormat="1" ht="15" x14ac:dyDescent="0.25">
      <c r="A109" s="98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103">
        <v>0</v>
      </c>
      <c r="K109" s="104">
        <f t="shared" si="72"/>
        <v>0</v>
      </c>
      <c r="L109" s="104">
        <f t="shared" si="122"/>
        <v>0</v>
      </c>
      <c r="M109" s="103">
        <v>0</v>
      </c>
      <c r="N109" s="104">
        <f t="shared" si="123"/>
        <v>0</v>
      </c>
      <c r="O109" s="104">
        <f t="shared" si="124"/>
        <v>0</v>
      </c>
      <c r="P109" s="103">
        <v>0</v>
      </c>
      <c r="Q109" s="104">
        <f t="shared" si="125"/>
        <v>0</v>
      </c>
      <c r="R109" s="104">
        <f t="shared" si="126"/>
        <v>0</v>
      </c>
      <c r="S109" s="103">
        <v>0</v>
      </c>
      <c r="T109" s="104">
        <f t="shared" si="127"/>
        <v>0</v>
      </c>
      <c r="U109" s="104">
        <f t="shared" si="128"/>
        <v>0</v>
      </c>
      <c r="V109" s="103">
        <v>0</v>
      </c>
      <c r="W109" s="104">
        <f t="shared" si="129"/>
        <v>0</v>
      </c>
      <c r="X109" s="104">
        <f t="shared" si="130"/>
        <v>0</v>
      </c>
      <c r="Y109" s="103"/>
      <c r="Z109" s="104">
        <f t="shared" si="62"/>
        <v>0</v>
      </c>
      <c r="AA109" s="104">
        <f t="shared" si="131"/>
        <v>0</v>
      </c>
      <c r="AC109" s="114">
        <f>J109+M109+P109+S109+V109+Y109</f>
        <v>0</v>
      </c>
      <c r="AD109" s="104">
        <f t="shared" si="63"/>
        <v>0</v>
      </c>
      <c r="AE109" s="106">
        <f t="shared" si="64"/>
        <v>0</v>
      </c>
      <c r="AF109" s="42">
        <f t="shared" si="67"/>
        <v>0</v>
      </c>
      <c r="AG109" s="37">
        <f t="shared" si="68"/>
        <v>0</v>
      </c>
      <c r="AH109" s="63">
        <f t="shared" si="69"/>
        <v>0</v>
      </c>
      <c r="AI109" s="103">
        <v>0</v>
      </c>
      <c r="AJ109" s="106">
        <f t="shared" si="132"/>
        <v>0</v>
      </c>
      <c r="AK109" s="106" t="str">
        <f t="shared" si="133"/>
        <v>-</v>
      </c>
      <c r="AL109" s="108">
        <v>111</v>
      </c>
      <c r="AM109" s="106" t="str">
        <f t="shared" si="134"/>
        <v>-</v>
      </c>
      <c r="AN109" s="52" t="str">
        <f t="shared" si="70"/>
        <v>-</v>
      </c>
      <c r="AO109" s="35" t="str">
        <f t="shared" si="71"/>
        <v>-</v>
      </c>
    </row>
    <row r="110" spans="1:41" s="113" customFormat="1" ht="15" x14ac:dyDescent="0.25">
      <c r="A110" s="98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103">
        <v>0</v>
      </c>
      <c r="K110" s="104">
        <f t="shared" si="72"/>
        <v>0</v>
      </c>
      <c r="L110" s="104">
        <f t="shared" si="122"/>
        <v>0</v>
      </c>
      <c r="M110" s="103">
        <v>0</v>
      </c>
      <c r="N110" s="104">
        <f t="shared" si="123"/>
        <v>0</v>
      </c>
      <c r="O110" s="104">
        <f t="shared" si="124"/>
        <v>0</v>
      </c>
      <c r="P110" s="103">
        <v>0</v>
      </c>
      <c r="Q110" s="104">
        <f t="shared" si="125"/>
        <v>0</v>
      </c>
      <c r="R110" s="104">
        <f t="shared" si="126"/>
        <v>0</v>
      </c>
      <c r="S110" s="103">
        <v>0</v>
      </c>
      <c r="T110" s="104">
        <f t="shared" si="127"/>
        <v>0</v>
      </c>
      <c r="U110" s="104">
        <f t="shared" si="128"/>
        <v>0</v>
      </c>
      <c r="V110" s="103">
        <v>0</v>
      </c>
      <c r="W110" s="104">
        <f t="shared" si="129"/>
        <v>0</v>
      </c>
      <c r="X110" s="104">
        <f t="shared" si="130"/>
        <v>0</v>
      </c>
      <c r="Y110" s="103"/>
      <c r="Z110" s="104">
        <f t="shared" si="62"/>
        <v>0</v>
      </c>
      <c r="AA110" s="104">
        <f t="shared" si="131"/>
        <v>0</v>
      </c>
      <c r="AC110" s="114">
        <f t="shared" si="97"/>
        <v>0</v>
      </c>
      <c r="AD110" s="104">
        <f t="shared" si="63"/>
        <v>0</v>
      </c>
      <c r="AE110" s="106">
        <f t="shared" si="64"/>
        <v>0</v>
      </c>
      <c r="AF110" s="42">
        <f t="shared" si="67"/>
        <v>0</v>
      </c>
      <c r="AG110" s="37">
        <f t="shared" si="68"/>
        <v>0</v>
      </c>
      <c r="AH110" s="63">
        <f t="shared" si="69"/>
        <v>0</v>
      </c>
      <c r="AI110" s="103">
        <v>0</v>
      </c>
      <c r="AJ110" s="106">
        <f t="shared" si="132"/>
        <v>0</v>
      </c>
      <c r="AK110" s="106" t="str">
        <f t="shared" si="133"/>
        <v>-</v>
      </c>
      <c r="AL110" s="108">
        <v>112</v>
      </c>
      <c r="AM110" s="106" t="str">
        <f t="shared" si="134"/>
        <v>-</v>
      </c>
      <c r="AN110" s="52" t="str">
        <f t="shared" si="70"/>
        <v>-</v>
      </c>
      <c r="AO110" s="35" t="str">
        <f t="shared" si="71"/>
        <v>-</v>
      </c>
    </row>
    <row r="111" spans="1:41" s="113" customFormat="1" ht="15" x14ac:dyDescent="0.25">
      <c r="A111" s="98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103">
        <v>0</v>
      </c>
      <c r="K111" s="104">
        <f t="shared" si="72"/>
        <v>0</v>
      </c>
      <c r="L111" s="104">
        <f t="shared" si="122"/>
        <v>0</v>
      </c>
      <c r="M111" s="103">
        <v>0</v>
      </c>
      <c r="N111" s="104">
        <f t="shared" si="123"/>
        <v>0</v>
      </c>
      <c r="O111" s="104">
        <f t="shared" si="124"/>
        <v>0</v>
      </c>
      <c r="P111" s="103">
        <v>0</v>
      </c>
      <c r="Q111" s="104">
        <f t="shared" si="125"/>
        <v>0</v>
      </c>
      <c r="R111" s="104">
        <f t="shared" si="126"/>
        <v>0</v>
      </c>
      <c r="S111" s="103">
        <v>0</v>
      </c>
      <c r="T111" s="104">
        <f t="shared" si="127"/>
        <v>0</v>
      </c>
      <c r="U111" s="104">
        <f t="shared" si="128"/>
        <v>0</v>
      </c>
      <c r="V111" s="103">
        <v>0</v>
      </c>
      <c r="W111" s="104">
        <f t="shared" si="129"/>
        <v>0</v>
      </c>
      <c r="X111" s="104">
        <f t="shared" si="130"/>
        <v>0</v>
      </c>
      <c r="Y111" s="103"/>
      <c r="Z111" s="104">
        <f t="shared" si="62"/>
        <v>0</v>
      </c>
      <c r="AA111" s="104">
        <f t="shared" si="131"/>
        <v>0</v>
      </c>
      <c r="AC111" s="114">
        <f t="shared" si="97"/>
        <v>0</v>
      </c>
      <c r="AD111" s="104">
        <f t="shared" si="63"/>
        <v>0</v>
      </c>
      <c r="AE111" s="106">
        <f t="shared" si="64"/>
        <v>0</v>
      </c>
      <c r="AF111" s="42">
        <f t="shared" si="67"/>
        <v>0</v>
      </c>
      <c r="AG111" s="37">
        <f t="shared" si="68"/>
        <v>0</v>
      </c>
      <c r="AH111" s="63">
        <f t="shared" si="69"/>
        <v>0</v>
      </c>
      <c r="AI111" s="103">
        <v>0</v>
      </c>
      <c r="AJ111" s="106">
        <f t="shared" si="132"/>
        <v>0</v>
      </c>
      <c r="AK111" s="106" t="str">
        <f t="shared" si="133"/>
        <v>-</v>
      </c>
      <c r="AL111" s="108">
        <v>113</v>
      </c>
      <c r="AM111" s="106" t="str">
        <f t="shared" si="134"/>
        <v>-</v>
      </c>
      <c r="AN111" s="52" t="str">
        <f t="shared" si="70"/>
        <v>-</v>
      </c>
      <c r="AO111" s="35" t="str">
        <f t="shared" si="71"/>
        <v>-</v>
      </c>
    </row>
    <row r="112" spans="1:41" s="113" customFormat="1" ht="15" x14ac:dyDescent="0.25">
      <c r="A112" s="98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103">
        <v>0</v>
      </c>
      <c r="K112" s="104">
        <f t="shared" si="72"/>
        <v>0</v>
      </c>
      <c r="L112" s="104">
        <f t="shared" ref="L112:L120" si="135">J112*$G112</f>
        <v>0</v>
      </c>
      <c r="M112" s="103">
        <v>0</v>
      </c>
      <c r="N112" s="104">
        <f t="shared" ref="N112:N120" si="136">M112*$F112</f>
        <v>0</v>
      </c>
      <c r="O112" s="104">
        <f t="shared" ref="O112:O120" si="137">M112*$G112</f>
        <v>0</v>
      </c>
      <c r="P112" s="103">
        <v>0</v>
      </c>
      <c r="Q112" s="104">
        <f t="shared" ref="Q112:Q120" si="138">P112*$F112</f>
        <v>0</v>
      </c>
      <c r="R112" s="104">
        <f t="shared" ref="R112:R120" si="139">P112*$G112</f>
        <v>0</v>
      </c>
      <c r="S112" s="103">
        <v>0</v>
      </c>
      <c r="T112" s="104">
        <f t="shared" ref="T112:T120" si="140">S112*$F112</f>
        <v>0</v>
      </c>
      <c r="U112" s="104">
        <f t="shared" ref="U112:U120" si="141">S112*$G112</f>
        <v>0</v>
      </c>
      <c r="V112" s="103">
        <v>0</v>
      </c>
      <c r="W112" s="104">
        <f t="shared" ref="W112:W130" si="142">V112*$F112</f>
        <v>0</v>
      </c>
      <c r="X112" s="104">
        <f t="shared" ref="X112:X120" si="143">V112*$G112</f>
        <v>0</v>
      </c>
      <c r="Y112" s="103"/>
      <c r="Z112" s="104">
        <f t="shared" si="62"/>
        <v>0</v>
      </c>
      <c r="AA112" s="104">
        <f t="shared" ref="AA112:AA120" si="144">Y112*$G112</f>
        <v>0</v>
      </c>
      <c r="AC112" s="114">
        <f t="shared" si="97"/>
        <v>0</v>
      </c>
      <c r="AD112" s="104">
        <f t="shared" si="63"/>
        <v>0</v>
      </c>
      <c r="AE112" s="106">
        <f t="shared" si="64"/>
        <v>0</v>
      </c>
      <c r="AF112" s="42">
        <f t="shared" si="67"/>
        <v>0</v>
      </c>
      <c r="AG112" s="37">
        <f t="shared" si="68"/>
        <v>0</v>
      </c>
      <c r="AH112" s="63">
        <f t="shared" si="69"/>
        <v>0</v>
      </c>
      <c r="AI112" s="103">
        <v>0</v>
      </c>
      <c r="AJ112" s="106">
        <f t="shared" ref="AJ112:AJ120" si="145">AI112*G112</f>
        <v>0</v>
      </c>
      <c r="AK112" s="106" t="str">
        <f t="shared" ref="AK112:AK120" si="146">IFERROR(AI112/AF112, "-")</f>
        <v>-</v>
      </c>
      <c r="AL112" s="108">
        <v>115</v>
      </c>
      <c r="AM112" s="106" t="str">
        <f t="shared" ref="AM112:AM120" si="147">IFERROR(AK112/7,"-")</f>
        <v>-</v>
      </c>
      <c r="AN112" s="52" t="str">
        <f t="shared" si="70"/>
        <v>-</v>
      </c>
      <c r="AO112" s="35" t="str">
        <f t="shared" si="71"/>
        <v>-</v>
      </c>
    </row>
    <row r="113" spans="1:41" s="113" customFormat="1" ht="15" x14ac:dyDescent="0.25">
      <c r="A113" s="98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103">
        <v>2</v>
      </c>
      <c r="K113" s="104">
        <f t="shared" si="72"/>
        <v>14.88</v>
      </c>
      <c r="L113" s="104">
        <f t="shared" si="135"/>
        <v>89</v>
      </c>
      <c r="M113" s="103">
        <v>3</v>
      </c>
      <c r="N113" s="104">
        <f t="shared" si="136"/>
        <v>22.32</v>
      </c>
      <c r="O113" s="104">
        <f t="shared" si="137"/>
        <v>133.5</v>
      </c>
      <c r="P113" s="103">
        <v>4</v>
      </c>
      <c r="Q113" s="104">
        <f t="shared" si="138"/>
        <v>29.76</v>
      </c>
      <c r="R113" s="104">
        <f t="shared" si="139"/>
        <v>178</v>
      </c>
      <c r="S113" s="103">
        <v>1</v>
      </c>
      <c r="T113" s="104">
        <f t="shared" si="140"/>
        <v>7.44</v>
      </c>
      <c r="U113" s="104">
        <f t="shared" si="141"/>
        <v>44.5</v>
      </c>
      <c r="V113" s="103">
        <v>0</v>
      </c>
      <c r="W113" s="104">
        <f t="shared" si="142"/>
        <v>0</v>
      </c>
      <c r="X113" s="104">
        <f t="shared" si="143"/>
        <v>0</v>
      </c>
      <c r="Y113" s="103"/>
      <c r="Z113" s="104">
        <f t="shared" si="62"/>
        <v>0</v>
      </c>
      <c r="AA113" s="104">
        <f t="shared" si="144"/>
        <v>0</v>
      </c>
      <c r="AC113" s="114">
        <f t="shared" si="97"/>
        <v>10</v>
      </c>
      <c r="AD113" s="104">
        <f t="shared" si="63"/>
        <v>74.400000000000006</v>
      </c>
      <c r="AE113" s="106">
        <f t="shared" si="64"/>
        <v>445</v>
      </c>
      <c r="AF113" s="42">
        <f t="shared" si="67"/>
        <v>8.1300813008130079E-2</v>
      </c>
      <c r="AG113" s="37">
        <f t="shared" si="68"/>
        <v>2.4390243902439024</v>
      </c>
      <c r="AH113" s="63">
        <f t="shared" si="69"/>
        <v>108.53658536585365</v>
      </c>
      <c r="AI113" s="103">
        <v>4</v>
      </c>
      <c r="AJ113" s="106">
        <f t="shared" si="145"/>
        <v>178</v>
      </c>
      <c r="AK113" s="106">
        <f t="shared" si="146"/>
        <v>49.2</v>
      </c>
      <c r="AL113" s="108">
        <v>116</v>
      </c>
      <c r="AM113" s="106">
        <f t="shared" si="147"/>
        <v>7.0285714285714294</v>
      </c>
      <c r="AN113" s="52">
        <f t="shared" si="70"/>
        <v>1.6400000000000001</v>
      </c>
      <c r="AO113" s="35">
        <f t="shared" si="71"/>
        <v>43638.2</v>
      </c>
    </row>
    <row r="114" spans="1:41" s="113" customFormat="1" ht="15" x14ac:dyDescent="0.25">
      <c r="A114" s="98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103">
        <v>0</v>
      </c>
      <c r="K114" s="104">
        <f t="shared" si="72"/>
        <v>0</v>
      </c>
      <c r="L114" s="104">
        <f t="shared" si="135"/>
        <v>0</v>
      </c>
      <c r="M114" s="103">
        <v>0</v>
      </c>
      <c r="N114" s="104">
        <f t="shared" si="136"/>
        <v>0</v>
      </c>
      <c r="O114" s="104">
        <f t="shared" si="137"/>
        <v>0</v>
      </c>
      <c r="P114" s="103">
        <v>0</v>
      </c>
      <c r="Q114" s="104">
        <f t="shared" si="138"/>
        <v>0</v>
      </c>
      <c r="R114" s="104">
        <f t="shared" si="139"/>
        <v>0</v>
      </c>
      <c r="S114" s="103">
        <v>0</v>
      </c>
      <c r="T114" s="104">
        <f t="shared" si="140"/>
        <v>0</v>
      </c>
      <c r="U114" s="104">
        <f t="shared" si="141"/>
        <v>0</v>
      </c>
      <c r="V114" s="103">
        <v>0</v>
      </c>
      <c r="W114" s="104">
        <f t="shared" si="142"/>
        <v>0</v>
      </c>
      <c r="X114" s="104">
        <f t="shared" si="143"/>
        <v>0</v>
      </c>
      <c r="Y114" s="103"/>
      <c r="Z114" s="104">
        <f t="shared" si="62"/>
        <v>0</v>
      </c>
      <c r="AA114" s="104">
        <f t="shared" si="144"/>
        <v>0</v>
      </c>
      <c r="AC114" s="114">
        <f t="shared" si="97"/>
        <v>0</v>
      </c>
      <c r="AD114" s="104">
        <f t="shared" si="63"/>
        <v>0</v>
      </c>
      <c r="AE114" s="106">
        <f t="shared" si="64"/>
        <v>0</v>
      </c>
      <c r="AF114" s="42">
        <f t="shared" si="67"/>
        <v>0</v>
      </c>
      <c r="AG114" s="37">
        <f t="shared" si="68"/>
        <v>0</v>
      </c>
      <c r="AH114" s="63">
        <f t="shared" si="69"/>
        <v>0</v>
      </c>
      <c r="AI114" s="103">
        <v>0</v>
      </c>
      <c r="AJ114" s="106">
        <f t="shared" si="145"/>
        <v>0</v>
      </c>
      <c r="AK114" s="106" t="str">
        <f t="shared" si="146"/>
        <v>-</v>
      </c>
      <c r="AL114" s="108">
        <v>117</v>
      </c>
      <c r="AM114" s="106" t="str">
        <f t="shared" si="147"/>
        <v>-</v>
      </c>
      <c r="AN114" s="52" t="str">
        <f t="shared" si="70"/>
        <v>-</v>
      </c>
      <c r="AO114" s="35" t="str">
        <f t="shared" si="71"/>
        <v>-</v>
      </c>
    </row>
    <row r="115" spans="1:41" s="113" customFormat="1" ht="15" x14ac:dyDescent="0.25">
      <c r="A115" s="98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103">
        <v>0</v>
      </c>
      <c r="K115" s="104">
        <f t="shared" si="72"/>
        <v>0</v>
      </c>
      <c r="L115" s="104">
        <f t="shared" si="135"/>
        <v>0</v>
      </c>
      <c r="M115" s="103">
        <v>0</v>
      </c>
      <c r="N115" s="104">
        <f t="shared" si="136"/>
        <v>0</v>
      </c>
      <c r="O115" s="104">
        <f t="shared" si="137"/>
        <v>0</v>
      </c>
      <c r="P115" s="103">
        <v>0</v>
      </c>
      <c r="Q115" s="104">
        <f t="shared" si="138"/>
        <v>0</v>
      </c>
      <c r="R115" s="104">
        <f t="shared" si="139"/>
        <v>0</v>
      </c>
      <c r="S115" s="103">
        <v>0</v>
      </c>
      <c r="T115" s="104">
        <f t="shared" si="140"/>
        <v>0</v>
      </c>
      <c r="U115" s="104">
        <f t="shared" si="141"/>
        <v>0</v>
      </c>
      <c r="V115" s="103">
        <v>0</v>
      </c>
      <c r="W115" s="104">
        <f t="shared" si="142"/>
        <v>0</v>
      </c>
      <c r="X115" s="104">
        <f t="shared" si="143"/>
        <v>0</v>
      </c>
      <c r="Y115" s="103"/>
      <c r="Z115" s="104">
        <f t="shared" si="62"/>
        <v>0</v>
      </c>
      <c r="AA115" s="104">
        <f t="shared" si="144"/>
        <v>0</v>
      </c>
      <c r="AC115" s="114">
        <f>J115+M115+P115+S115+V115+Y115</f>
        <v>0</v>
      </c>
      <c r="AD115" s="104">
        <f t="shared" si="63"/>
        <v>0</v>
      </c>
      <c r="AE115" s="106">
        <f t="shared" si="64"/>
        <v>0</v>
      </c>
      <c r="AF115" s="42">
        <f t="shared" si="67"/>
        <v>0</v>
      </c>
      <c r="AG115" s="37">
        <f t="shared" si="68"/>
        <v>0</v>
      </c>
      <c r="AH115" s="63">
        <f t="shared" si="69"/>
        <v>0</v>
      </c>
      <c r="AI115" s="103">
        <v>0</v>
      </c>
      <c r="AJ115" s="106">
        <f t="shared" si="145"/>
        <v>0</v>
      </c>
      <c r="AK115" s="106" t="str">
        <f t="shared" si="146"/>
        <v>-</v>
      </c>
      <c r="AL115" s="108">
        <v>118</v>
      </c>
      <c r="AM115" s="106" t="str">
        <f t="shared" si="147"/>
        <v>-</v>
      </c>
      <c r="AN115" s="52" t="str">
        <f t="shared" si="70"/>
        <v>-</v>
      </c>
      <c r="AO115" s="35" t="str">
        <f t="shared" si="71"/>
        <v>-</v>
      </c>
    </row>
    <row r="116" spans="1:41" s="113" customFormat="1" ht="15" x14ac:dyDescent="0.25">
      <c r="A116" s="98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103">
        <v>0</v>
      </c>
      <c r="K116" s="104">
        <f t="shared" si="72"/>
        <v>0</v>
      </c>
      <c r="L116" s="104">
        <f t="shared" si="135"/>
        <v>0</v>
      </c>
      <c r="M116" s="103">
        <v>0</v>
      </c>
      <c r="N116" s="104">
        <f t="shared" si="136"/>
        <v>0</v>
      </c>
      <c r="O116" s="104">
        <f t="shared" si="137"/>
        <v>0</v>
      </c>
      <c r="P116" s="103">
        <v>0</v>
      </c>
      <c r="Q116" s="104">
        <f t="shared" si="138"/>
        <v>0</v>
      </c>
      <c r="R116" s="104">
        <f t="shared" si="139"/>
        <v>0</v>
      </c>
      <c r="S116" s="103">
        <v>0</v>
      </c>
      <c r="T116" s="104">
        <f t="shared" si="140"/>
        <v>0</v>
      </c>
      <c r="U116" s="104">
        <f t="shared" si="141"/>
        <v>0</v>
      </c>
      <c r="V116" s="103">
        <v>0</v>
      </c>
      <c r="W116" s="104">
        <f t="shared" si="142"/>
        <v>0</v>
      </c>
      <c r="X116" s="104">
        <f t="shared" si="143"/>
        <v>0</v>
      </c>
      <c r="Y116" s="103"/>
      <c r="Z116" s="104">
        <f t="shared" si="62"/>
        <v>0</v>
      </c>
      <c r="AA116" s="104">
        <f t="shared" si="144"/>
        <v>0</v>
      </c>
      <c r="AC116" s="114">
        <f t="shared" si="97"/>
        <v>0</v>
      </c>
      <c r="AD116" s="104">
        <f t="shared" si="63"/>
        <v>0</v>
      </c>
      <c r="AE116" s="106">
        <f t="shared" si="64"/>
        <v>0</v>
      </c>
      <c r="AF116" s="42">
        <f t="shared" si="67"/>
        <v>0</v>
      </c>
      <c r="AG116" s="37">
        <f t="shared" si="68"/>
        <v>0</v>
      </c>
      <c r="AH116" s="63">
        <f t="shared" si="69"/>
        <v>0</v>
      </c>
      <c r="AI116" s="103">
        <v>0</v>
      </c>
      <c r="AJ116" s="106">
        <f t="shared" si="145"/>
        <v>0</v>
      </c>
      <c r="AK116" s="106" t="str">
        <f t="shared" si="146"/>
        <v>-</v>
      </c>
      <c r="AL116" s="108">
        <v>119</v>
      </c>
      <c r="AM116" s="106" t="str">
        <f t="shared" si="147"/>
        <v>-</v>
      </c>
      <c r="AN116" s="52" t="str">
        <f t="shared" si="70"/>
        <v>-</v>
      </c>
      <c r="AO116" s="35" t="str">
        <f t="shared" si="71"/>
        <v>-</v>
      </c>
    </row>
    <row r="117" spans="1:41" s="113" customFormat="1" ht="15" x14ac:dyDescent="0.25">
      <c r="A117" s="98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103">
        <v>0</v>
      </c>
      <c r="K117" s="104">
        <f t="shared" si="72"/>
        <v>0</v>
      </c>
      <c r="L117" s="104">
        <f t="shared" si="135"/>
        <v>0</v>
      </c>
      <c r="M117" s="103">
        <v>0</v>
      </c>
      <c r="N117" s="104">
        <f t="shared" si="136"/>
        <v>0</v>
      </c>
      <c r="O117" s="104">
        <f t="shared" si="137"/>
        <v>0</v>
      </c>
      <c r="P117" s="103">
        <v>0</v>
      </c>
      <c r="Q117" s="104">
        <f t="shared" si="138"/>
        <v>0</v>
      </c>
      <c r="R117" s="104">
        <f t="shared" si="139"/>
        <v>0</v>
      </c>
      <c r="S117" s="103">
        <v>0</v>
      </c>
      <c r="T117" s="104">
        <f t="shared" si="140"/>
        <v>0</v>
      </c>
      <c r="U117" s="104">
        <f t="shared" si="141"/>
        <v>0</v>
      </c>
      <c r="V117" s="103">
        <v>0</v>
      </c>
      <c r="W117" s="104">
        <f t="shared" si="142"/>
        <v>0</v>
      </c>
      <c r="X117" s="104">
        <f t="shared" si="143"/>
        <v>0</v>
      </c>
      <c r="Y117" s="103"/>
      <c r="Z117" s="104">
        <f t="shared" si="62"/>
        <v>0</v>
      </c>
      <c r="AA117" s="104">
        <f t="shared" si="144"/>
        <v>0</v>
      </c>
      <c r="AC117" s="114">
        <f t="shared" si="97"/>
        <v>0</v>
      </c>
      <c r="AD117" s="104">
        <f t="shared" si="63"/>
        <v>0</v>
      </c>
      <c r="AE117" s="106">
        <f t="shared" si="64"/>
        <v>0</v>
      </c>
      <c r="AF117" s="42">
        <f t="shared" si="67"/>
        <v>0</v>
      </c>
      <c r="AG117" s="37">
        <f t="shared" si="68"/>
        <v>0</v>
      </c>
      <c r="AH117" s="63">
        <f t="shared" si="69"/>
        <v>0</v>
      </c>
      <c r="AI117" s="103">
        <v>0</v>
      </c>
      <c r="AJ117" s="106">
        <f t="shared" si="145"/>
        <v>0</v>
      </c>
      <c r="AK117" s="106" t="str">
        <f t="shared" si="146"/>
        <v>-</v>
      </c>
      <c r="AL117" s="108">
        <v>120</v>
      </c>
      <c r="AM117" s="106" t="str">
        <f t="shared" si="147"/>
        <v>-</v>
      </c>
      <c r="AN117" s="52" t="str">
        <f t="shared" si="70"/>
        <v>-</v>
      </c>
      <c r="AO117" s="35" t="str">
        <f t="shared" si="71"/>
        <v>-</v>
      </c>
    </row>
    <row r="118" spans="1:41" s="113" customFormat="1" ht="15" x14ac:dyDescent="0.25">
      <c r="A118" s="98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103">
        <v>0</v>
      </c>
      <c r="K118" s="104">
        <f t="shared" si="72"/>
        <v>0</v>
      </c>
      <c r="L118" s="104">
        <f t="shared" si="135"/>
        <v>0</v>
      </c>
      <c r="M118" s="103">
        <v>0</v>
      </c>
      <c r="N118" s="104">
        <f t="shared" si="136"/>
        <v>0</v>
      </c>
      <c r="O118" s="104">
        <f t="shared" si="137"/>
        <v>0</v>
      </c>
      <c r="P118" s="103">
        <v>0</v>
      </c>
      <c r="Q118" s="104">
        <f t="shared" si="138"/>
        <v>0</v>
      </c>
      <c r="R118" s="104">
        <f t="shared" si="139"/>
        <v>0</v>
      </c>
      <c r="S118" s="103">
        <v>0</v>
      </c>
      <c r="T118" s="104">
        <f t="shared" si="140"/>
        <v>0</v>
      </c>
      <c r="U118" s="104">
        <f t="shared" si="141"/>
        <v>0</v>
      </c>
      <c r="V118" s="103">
        <v>0</v>
      </c>
      <c r="W118" s="104">
        <f t="shared" si="142"/>
        <v>0</v>
      </c>
      <c r="X118" s="104">
        <f t="shared" si="143"/>
        <v>0</v>
      </c>
      <c r="Y118" s="103"/>
      <c r="Z118" s="104">
        <f t="shared" si="62"/>
        <v>0</v>
      </c>
      <c r="AA118" s="104">
        <f t="shared" si="144"/>
        <v>0</v>
      </c>
      <c r="AC118" s="114">
        <f t="shared" si="97"/>
        <v>0</v>
      </c>
      <c r="AD118" s="104">
        <f t="shared" si="63"/>
        <v>0</v>
      </c>
      <c r="AE118" s="106">
        <f t="shared" si="64"/>
        <v>0</v>
      </c>
      <c r="AF118" s="42">
        <f t="shared" si="67"/>
        <v>0</v>
      </c>
      <c r="AG118" s="37">
        <f t="shared" si="68"/>
        <v>0</v>
      </c>
      <c r="AH118" s="63">
        <f t="shared" si="69"/>
        <v>0</v>
      </c>
      <c r="AI118" s="103">
        <v>0</v>
      </c>
      <c r="AJ118" s="106">
        <f t="shared" si="145"/>
        <v>0</v>
      </c>
      <c r="AK118" s="106" t="str">
        <f t="shared" si="146"/>
        <v>-</v>
      </c>
      <c r="AL118" s="108">
        <v>121</v>
      </c>
      <c r="AM118" s="106" t="str">
        <f t="shared" si="147"/>
        <v>-</v>
      </c>
      <c r="AN118" s="52" t="str">
        <f t="shared" si="70"/>
        <v>-</v>
      </c>
      <c r="AO118" s="35" t="str">
        <f t="shared" si="71"/>
        <v>-</v>
      </c>
    </row>
    <row r="119" spans="1:41" s="113" customFormat="1" ht="15" x14ac:dyDescent="0.25">
      <c r="A119" s="98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103">
        <v>0</v>
      </c>
      <c r="K119" s="104">
        <f t="shared" si="72"/>
        <v>0</v>
      </c>
      <c r="L119" s="104">
        <f t="shared" si="135"/>
        <v>0</v>
      </c>
      <c r="M119" s="103">
        <v>0</v>
      </c>
      <c r="N119" s="104">
        <f t="shared" si="136"/>
        <v>0</v>
      </c>
      <c r="O119" s="104">
        <f t="shared" si="137"/>
        <v>0</v>
      </c>
      <c r="P119" s="103">
        <v>0</v>
      </c>
      <c r="Q119" s="104">
        <f t="shared" si="138"/>
        <v>0</v>
      </c>
      <c r="R119" s="104">
        <f t="shared" si="139"/>
        <v>0</v>
      </c>
      <c r="S119" s="103">
        <v>0</v>
      </c>
      <c r="T119" s="104">
        <f t="shared" si="140"/>
        <v>0</v>
      </c>
      <c r="U119" s="104">
        <f t="shared" si="141"/>
        <v>0</v>
      </c>
      <c r="V119" s="103">
        <v>0</v>
      </c>
      <c r="W119" s="104">
        <f t="shared" si="142"/>
        <v>0</v>
      </c>
      <c r="X119" s="104">
        <f t="shared" si="143"/>
        <v>0</v>
      </c>
      <c r="Y119" s="103"/>
      <c r="Z119" s="104">
        <f t="shared" si="62"/>
        <v>0</v>
      </c>
      <c r="AA119" s="104">
        <f t="shared" si="144"/>
        <v>0</v>
      </c>
      <c r="AC119" s="114">
        <f t="shared" si="97"/>
        <v>0</v>
      </c>
      <c r="AD119" s="104">
        <f t="shared" si="63"/>
        <v>0</v>
      </c>
      <c r="AE119" s="106">
        <f t="shared" si="64"/>
        <v>0</v>
      </c>
      <c r="AF119" s="42">
        <f t="shared" si="67"/>
        <v>0</v>
      </c>
      <c r="AG119" s="37">
        <f t="shared" si="68"/>
        <v>0</v>
      </c>
      <c r="AH119" s="63">
        <f t="shared" si="69"/>
        <v>0</v>
      </c>
      <c r="AI119" s="103">
        <v>0</v>
      </c>
      <c r="AJ119" s="106">
        <f t="shared" si="145"/>
        <v>0</v>
      </c>
      <c r="AK119" s="106" t="str">
        <f t="shared" si="146"/>
        <v>-</v>
      </c>
      <c r="AL119" s="108">
        <v>122</v>
      </c>
      <c r="AM119" s="106" t="str">
        <f t="shared" si="147"/>
        <v>-</v>
      </c>
      <c r="AN119" s="52" t="str">
        <f t="shared" si="70"/>
        <v>-</v>
      </c>
      <c r="AO119" s="35" t="str">
        <f t="shared" si="71"/>
        <v>-</v>
      </c>
    </row>
    <row r="120" spans="1:41" s="113" customFormat="1" ht="15" x14ac:dyDescent="0.25">
      <c r="A120" s="98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103">
        <v>0</v>
      </c>
      <c r="K120" s="104">
        <f t="shared" si="72"/>
        <v>0</v>
      </c>
      <c r="L120" s="104">
        <f t="shared" si="135"/>
        <v>0</v>
      </c>
      <c r="M120" s="103">
        <v>0</v>
      </c>
      <c r="N120" s="104">
        <f t="shared" si="136"/>
        <v>0</v>
      </c>
      <c r="O120" s="104">
        <f t="shared" si="137"/>
        <v>0</v>
      </c>
      <c r="P120" s="103">
        <v>0</v>
      </c>
      <c r="Q120" s="104">
        <f t="shared" si="138"/>
        <v>0</v>
      </c>
      <c r="R120" s="104">
        <f t="shared" si="139"/>
        <v>0</v>
      </c>
      <c r="S120" s="103">
        <v>0</v>
      </c>
      <c r="T120" s="104">
        <f t="shared" si="140"/>
        <v>0</v>
      </c>
      <c r="U120" s="104">
        <f t="shared" si="141"/>
        <v>0</v>
      </c>
      <c r="V120" s="103">
        <v>0</v>
      </c>
      <c r="W120" s="104">
        <f t="shared" si="142"/>
        <v>0</v>
      </c>
      <c r="X120" s="104">
        <f t="shared" si="143"/>
        <v>0</v>
      </c>
      <c r="Y120" s="103"/>
      <c r="Z120" s="104">
        <f t="shared" si="62"/>
        <v>0</v>
      </c>
      <c r="AA120" s="104">
        <f t="shared" si="144"/>
        <v>0</v>
      </c>
      <c r="AC120" s="114">
        <f t="shared" si="97"/>
        <v>0</v>
      </c>
      <c r="AD120" s="104">
        <f t="shared" si="63"/>
        <v>0</v>
      </c>
      <c r="AE120" s="106">
        <f t="shared" si="64"/>
        <v>0</v>
      </c>
      <c r="AF120" s="42">
        <f t="shared" si="67"/>
        <v>0</v>
      </c>
      <c r="AG120" s="37">
        <f t="shared" si="68"/>
        <v>0</v>
      </c>
      <c r="AH120" s="63">
        <f t="shared" si="69"/>
        <v>0</v>
      </c>
      <c r="AI120" s="103">
        <v>0</v>
      </c>
      <c r="AJ120" s="106">
        <f t="shared" si="145"/>
        <v>0</v>
      </c>
      <c r="AK120" s="106" t="str">
        <f t="shared" si="146"/>
        <v>-</v>
      </c>
      <c r="AL120" s="108">
        <v>123</v>
      </c>
      <c r="AM120" s="106" t="str">
        <f t="shared" si="147"/>
        <v>-</v>
      </c>
      <c r="AN120" s="52" t="str">
        <f t="shared" si="70"/>
        <v>-</v>
      </c>
      <c r="AO120" s="35" t="str">
        <f t="shared" si="71"/>
        <v>-</v>
      </c>
    </row>
    <row r="121" spans="1:41" s="113" customFormat="1" ht="15" x14ac:dyDescent="0.25">
      <c r="A121" s="98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103">
        <v>0</v>
      </c>
      <c r="K121" s="104">
        <f t="shared" si="72"/>
        <v>0</v>
      </c>
      <c r="L121" s="104">
        <f t="shared" ref="L121:L130" si="148">J121*$G121</f>
        <v>0</v>
      </c>
      <c r="M121" s="103">
        <v>0</v>
      </c>
      <c r="N121" s="104">
        <f t="shared" ref="N121:N130" si="149">M121*$F121</f>
        <v>0</v>
      </c>
      <c r="O121" s="104">
        <f t="shared" ref="O121:O130" si="150">M121*$G121</f>
        <v>0</v>
      </c>
      <c r="P121" s="103">
        <v>0</v>
      </c>
      <c r="Q121" s="104">
        <f t="shared" ref="Q121:Q130" si="151">P121*$F121</f>
        <v>0</v>
      </c>
      <c r="R121" s="104">
        <f t="shared" ref="R121:R130" si="152">P121*$G121</f>
        <v>0</v>
      </c>
      <c r="S121" s="103">
        <v>0</v>
      </c>
      <c r="T121" s="104">
        <f t="shared" ref="T121:T130" si="153">S121*$F121</f>
        <v>0</v>
      </c>
      <c r="U121" s="104">
        <f t="shared" ref="U121:U130" si="154">S121*$G121</f>
        <v>0</v>
      </c>
      <c r="V121" s="103">
        <v>0</v>
      </c>
      <c r="W121" s="104">
        <f t="shared" si="142"/>
        <v>0</v>
      </c>
      <c r="X121" s="104">
        <f t="shared" ref="X121:X130" si="155">V121*$G121</f>
        <v>0</v>
      </c>
      <c r="Y121" s="103"/>
      <c r="Z121" s="104">
        <f t="shared" si="62"/>
        <v>0</v>
      </c>
      <c r="AA121" s="104">
        <f t="shared" ref="AA121:AA130" si="156">Y121*$G121</f>
        <v>0</v>
      </c>
      <c r="AC121" s="114">
        <f t="shared" si="97"/>
        <v>0</v>
      </c>
      <c r="AD121" s="104">
        <f t="shared" si="63"/>
        <v>0</v>
      </c>
      <c r="AE121" s="106">
        <f t="shared" si="64"/>
        <v>0</v>
      </c>
      <c r="AF121" s="42">
        <f t="shared" si="67"/>
        <v>0</v>
      </c>
      <c r="AG121" s="37">
        <f t="shared" si="68"/>
        <v>0</v>
      </c>
      <c r="AH121" s="63">
        <f t="shared" si="69"/>
        <v>0</v>
      </c>
      <c r="AI121" s="103">
        <v>0</v>
      </c>
      <c r="AJ121" s="106">
        <f t="shared" ref="AJ121:AJ130" si="157">AI121*G121</f>
        <v>0</v>
      </c>
      <c r="AK121" s="106" t="str">
        <f t="shared" ref="AK121:AK130" si="158">IFERROR(AI121/AF121, "-")</f>
        <v>-</v>
      </c>
      <c r="AL121" s="108">
        <v>125</v>
      </c>
      <c r="AM121" s="106" t="str">
        <f t="shared" ref="AM121:AM130" si="159">IFERROR(AK121/7,"-")</f>
        <v>-</v>
      </c>
      <c r="AN121" s="52" t="str">
        <f t="shared" si="70"/>
        <v>-</v>
      </c>
      <c r="AO121" s="35" t="str">
        <f t="shared" si="71"/>
        <v>-</v>
      </c>
    </row>
    <row r="122" spans="1:41" s="113" customFormat="1" ht="15" x14ac:dyDescent="0.25">
      <c r="A122" s="98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103">
        <v>0</v>
      </c>
      <c r="K122" s="104">
        <f t="shared" si="72"/>
        <v>0</v>
      </c>
      <c r="L122" s="104">
        <f t="shared" si="148"/>
        <v>0</v>
      </c>
      <c r="M122" s="103">
        <v>0</v>
      </c>
      <c r="N122" s="104">
        <f t="shared" si="149"/>
        <v>0</v>
      </c>
      <c r="O122" s="104">
        <f t="shared" si="150"/>
        <v>0</v>
      </c>
      <c r="P122" s="103">
        <v>0</v>
      </c>
      <c r="Q122" s="104">
        <f t="shared" si="151"/>
        <v>0</v>
      </c>
      <c r="R122" s="104">
        <f t="shared" si="152"/>
        <v>0</v>
      </c>
      <c r="S122" s="103">
        <v>0</v>
      </c>
      <c r="T122" s="104">
        <f t="shared" si="153"/>
        <v>0</v>
      </c>
      <c r="U122" s="104">
        <f t="shared" si="154"/>
        <v>0</v>
      </c>
      <c r="V122" s="103">
        <v>0</v>
      </c>
      <c r="W122" s="104">
        <f t="shared" si="142"/>
        <v>0</v>
      </c>
      <c r="X122" s="104">
        <f t="shared" si="155"/>
        <v>0</v>
      </c>
      <c r="Y122" s="103"/>
      <c r="Z122" s="104">
        <f t="shared" si="62"/>
        <v>0</v>
      </c>
      <c r="AA122" s="104">
        <f t="shared" si="156"/>
        <v>0</v>
      </c>
      <c r="AC122" s="114">
        <f t="shared" si="97"/>
        <v>0</v>
      </c>
      <c r="AD122" s="104">
        <f t="shared" si="63"/>
        <v>0</v>
      </c>
      <c r="AE122" s="106">
        <f t="shared" si="64"/>
        <v>0</v>
      </c>
      <c r="AF122" s="42">
        <f t="shared" si="67"/>
        <v>0</v>
      </c>
      <c r="AG122" s="37">
        <f t="shared" si="68"/>
        <v>0</v>
      </c>
      <c r="AH122" s="63">
        <f t="shared" si="69"/>
        <v>0</v>
      </c>
      <c r="AI122" s="103">
        <v>0</v>
      </c>
      <c r="AJ122" s="106">
        <f t="shared" si="157"/>
        <v>0</v>
      </c>
      <c r="AK122" s="106" t="str">
        <f t="shared" si="158"/>
        <v>-</v>
      </c>
      <c r="AL122" s="108">
        <v>126</v>
      </c>
      <c r="AM122" s="106" t="str">
        <f t="shared" si="159"/>
        <v>-</v>
      </c>
      <c r="AN122" s="52" t="str">
        <f t="shared" si="70"/>
        <v>-</v>
      </c>
      <c r="AO122" s="35" t="str">
        <f t="shared" si="71"/>
        <v>-</v>
      </c>
    </row>
    <row r="123" spans="1:41" s="113" customFormat="1" ht="15" x14ac:dyDescent="0.25">
      <c r="A123" s="98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103">
        <v>5</v>
      </c>
      <c r="K123" s="104">
        <f t="shared" si="72"/>
        <v>47.54999999999999</v>
      </c>
      <c r="L123" s="104">
        <f t="shared" si="148"/>
        <v>122.5</v>
      </c>
      <c r="M123" s="103">
        <v>3</v>
      </c>
      <c r="N123" s="104">
        <f t="shared" si="149"/>
        <v>28.529999999999994</v>
      </c>
      <c r="O123" s="104">
        <f t="shared" si="150"/>
        <v>73.5</v>
      </c>
      <c r="P123" s="103">
        <v>1</v>
      </c>
      <c r="Q123" s="104">
        <f t="shared" si="151"/>
        <v>9.509999999999998</v>
      </c>
      <c r="R123" s="104">
        <f t="shared" si="152"/>
        <v>24.5</v>
      </c>
      <c r="S123" s="103">
        <v>2</v>
      </c>
      <c r="T123" s="104">
        <f t="shared" si="153"/>
        <v>19.019999999999996</v>
      </c>
      <c r="U123" s="104">
        <f t="shared" si="154"/>
        <v>49</v>
      </c>
      <c r="V123" s="103">
        <v>0</v>
      </c>
      <c r="W123" s="104">
        <f t="shared" si="142"/>
        <v>0</v>
      </c>
      <c r="X123" s="104">
        <f t="shared" si="155"/>
        <v>0</v>
      </c>
      <c r="Y123" s="103"/>
      <c r="Z123" s="104">
        <f t="shared" si="62"/>
        <v>0</v>
      </c>
      <c r="AA123" s="104">
        <f t="shared" si="156"/>
        <v>0</v>
      </c>
      <c r="AC123" s="114">
        <f t="shared" si="97"/>
        <v>11</v>
      </c>
      <c r="AD123" s="104">
        <f t="shared" si="63"/>
        <v>104.60999999999999</v>
      </c>
      <c r="AE123" s="106">
        <f t="shared" si="64"/>
        <v>269.5</v>
      </c>
      <c r="AF123" s="42">
        <f t="shared" si="67"/>
        <v>8.943089430894309E-2</v>
      </c>
      <c r="AG123" s="37">
        <f t="shared" si="68"/>
        <v>2.6829268292682928</v>
      </c>
      <c r="AH123" s="63">
        <f t="shared" si="69"/>
        <v>65.731707317073173</v>
      </c>
      <c r="AI123" s="103">
        <v>4</v>
      </c>
      <c r="AJ123" s="106">
        <f t="shared" si="157"/>
        <v>98</v>
      </c>
      <c r="AK123" s="106">
        <f t="shared" si="158"/>
        <v>44.727272727272727</v>
      </c>
      <c r="AL123" s="108">
        <v>127</v>
      </c>
      <c r="AM123" s="106">
        <f t="shared" si="159"/>
        <v>6.3896103896103895</v>
      </c>
      <c r="AN123" s="52">
        <f t="shared" si="70"/>
        <v>1.490909090909091</v>
      </c>
      <c r="AO123" s="35">
        <f t="shared" si="71"/>
        <v>43633.727272727272</v>
      </c>
    </row>
    <row r="124" spans="1:41" s="113" customFormat="1" ht="15" x14ac:dyDescent="0.25">
      <c r="A124" s="98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103">
        <v>0</v>
      </c>
      <c r="K124" s="104">
        <f t="shared" si="72"/>
        <v>0</v>
      </c>
      <c r="L124" s="104">
        <f t="shared" si="148"/>
        <v>0</v>
      </c>
      <c r="M124" s="103">
        <v>0</v>
      </c>
      <c r="N124" s="104">
        <f t="shared" si="149"/>
        <v>0</v>
      </c>
      <c r="O124" s="104">
        <f t="shared" si="150"/>
        <v>0</v>
      </c>
      <c r="P124" s="103">
        <v>0</v>
      </c>
      <c r="Q124" s="104">
        <f t="shared" si="151"/>
        <v>0</v>
      </c>
      <c r="R124" s="104">
        <f t="shared" si="152"/>
        <v>0</v>
      </c>
      <c r="S124" s="103">
        <v>0</v>
      </c>
      <c r="T124" s="104">
        <f t="shared" si="153"/>
        <v>0</v>
      </c>
      <c r="U124" s="104">
        <f t="shared" si="154"/>
        <v>0</v>
      </c>
      <c r="V124" s="103">
        <v>0</v>
      </c>
      <c r="W124" s="104">
        <f t="shared" si="142"/>
        <v>0</v>
      </c>
      <c r="X124" s="104">
        <f t="shared" si="155"/>
        <v>0</v>
      </c>
      <c r="Y124" s="103"/>
      <c r="Z124" s="104">
        <f t="shared" si="62"/>
        <v>0</v>
      </c>
      <c r="AA124" s="104">
        <f t="shared" si="156"/>
        <v>0</v>
      </c>
      <c r="AC124" s="114">
        <f t="shared" si="97"/>
        <v>0</v>
      </c>
      <c r="AD124" s="104">
        <f t="shared" si="63"/>
        <v>0</v>
      </c>
      <c r="AE124" s="106">
        <f t="shared" si="64"/>
        <v>0</v>
      </c>
      <c r="AF124" s="42">
        <f t="shared" si="67"/>
        <v>0</v>
      </c>
      <c r="AG124" s="37">
        <f t="shared" si="68"/>
        <v>0</v>
      </c>
      <c r="AH124" s="63">
        <f t="shared" si="69"/>
        <v>0</v>
      </c>
      <c r="AI124" s="103">
        <v>0</v>
      </c>
      <c r="AJ124" s="106">
        <f t="shared" si="157"/>
        <v>0</v>
      </c>
      <c r="AK124" s="106" t="str">
        <f t="shared" si="158"/>
        <v>-</v>
      </c>
      <c r="AL124" s="108">
        <v>128</v>
      </c>
      <c r="AM124" s="106" t="str">
        <f t="shared" si="159"/>
        <v>-</v>
      </c>
      <c r="AN124" s="52" t="str">
        <f t="shared" si="70"/>
        <v>-</v>
      </c>
      <c r="AO124" s="35" t="str">
        <f t="shared" si="71"/>
        <v>-</v>
      </c>
    </row>
    <row r="125" spans="1:41" s="113" customFormat="1" ht="15" x14ac:dyDescent="0.25">
      <c r="A125" s="98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103">
        <v>0</v>
      </c>
      <c r="K125" s="104">
        <f t="shared" si="72"/>
        <v>0</v>
      </c>
      <c r="L125" s="104">
        <f t="shared" si="148"/>
        <v>0</v>
      </c>
      <c r="M125" s="103">
        <v>0</v>
      </c>
      <c r="N125" s="104">
        <f t="shared" si="149"/>
        <v>0</v>
      </c>
      <c r="O125" s="104">
        <f t="shared" si="150"/>
        <v>0</v>
      </c>
      <c r="P125" s="103">
        <v>0</v>
      </c>
      <c r="Q125" s="104">
        <f t="shared" si="151"/>
        <v>0</v>
      </c>
      <c r="R125" s="104">
        <f t="shared" si="152"/>
        <v>0</v>
      </c>
      <c r="S125" s="103">
        <v>0</v>
      </c>
      <c r="T125" s="104">
        <f t="shared" si="153"/>
        <v>0</v>
      </c>
      <c r="U125" s="104">
        <f t="shared" si="154"/>
        <v>0</v>
      </c>
      <c r="V125" s="103">
        <v>0</v>
      </c>
      <c r="W125" s="104">
        <f t="shared" si="142"/>
        <v>0</v>
      </c>
      <c r="X125" s="104">
        <f t="shared" si="155"/>
        <v>0</v>
      </c>
      <c r="Y125" s="103"/>
      <c r="Z125" s="104">
        <f t="shared" si="62"/>
        <v>0</v>
      </c>
      <c r="AA125" s="104">
        <f t="shared" si="156"/>
        <v>0</v>
      </c>
      <c r="AC125" s="114">
        <f t="shared" si="97"/>
        <v>0</v>
      </c>
      <c r="AD125" s="104">
        <f t="shared" si="63"/>
        <v>0</v>
      </c>
      <c r="AE125" s="106">
        <f t="shared" si="64"/>
        <v>0</v>
      </c>
      <c r="AF125" s="42">
        <f t="shared" si="67"/>
        <v>0</v>
      </c>
      <c r="AG125" s="37">
        <f t="shared" si="68"/>
        <v>0</v>
      </c>
      <c r="AH125" s="63">
        <f t="shared" si="69"/>
        <v>0</v>
      </c>
      <c r="AI125" s="103">
        <v>0</v>
      </c>
      <c r="AJ125" s="106">
        <f t="shared" si="157"/>
        <v>0</v>
      </c>
      <c r="AK125" s="106" t="str">
        <f t="shared" si="158"/>
        <v>-</v>
      </c>
      <c r="AL125" s="108">
        <v>129</v>
      </c>
      <c r="AM125" s="106" t="str">
        <f t="shared" si="159"/>
        <v>-</v>
      </c>
      <c r="AN125" s="52" t="str">
        <f t="shared" si="70"/>
        <v>-</v>
      </c>
      <c r="AO125" s="35" t="str">
        <f t="shared" si="71"/>
        <v>-</v>
      </c>
    </row>
    <row r="126" spans="1:41" s="113" customFormat="1" ht="15" x14ac:dyDescent="0.25">
      <c r="A126" s="98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103">
        <v>0</v>
      </c>
      <c r="K126" s="104">
        <f t="shared" si="72"/>
        <v>0</v>
      </c>
      <c r="L126" s="104">
        <f t="shared" si="148"/>
        <v>0</v>
      </c>
      <c r="M126" s="103">
        <v>0</v>
      </c>
      <c r="N126" s="104">
        <f t="shared" si="149"/>
        <v>0</v>
      </c>
      <c r="O126" s="104">
        <f t="shared" si="150"/>
        <v>0</v>
      </c>
      <c r="P126" s="103">
        <v>0</v>
      </c>
      <c r="Q126" s="104">
        <f t="shared" si="151"/>
        <v>0</v>
      </c>
      <c r="R126" s="104">
        <f t="shared" si="152"/>
        <v>0</v>
      </c>
      <c r="S126" s="103">
        <v>0</v>
      </c>
      <c r="T126" s="104">
        <f t="shared" si="153"/>
        <v>0</v>
      </c>
      <c r="U126" s="104">
        <f t="shared" si="154"/>
        <v>0</v>
      </c>
      <c r="V126" s="103">
        <v>0</v>
      </c>
      <c r="W126" s="104">
        <f t="shared" si="142"/>
        <v>0</v>
      </c>
      <c r="X126" s="104">
        <f t="shared" si="155"/>
        <v>0</v>
      </c>
      <c r="Y126" s="103"/>
      <c r="Z126" s="104">
        <f t="shared" si="62"/>
        <v>0</v>
      </c>
      <c r="AA126" s="104">
        <f t="shared" si="156"/>
        <v>0</v>
      </c>
      <c r="AC126" s="114">
        <f t="shared" si="97"/>
        <v>0</v>
      </c>
      <c r="AD126" s="104">
        <f t="shared" si="63"/>
        <v>0</v>
      </c>
      <c r="AE126" s="106">
        <f t="shared" si="64"/>
        <v>0</v>
      </c>
      <c r="AF126" s="42">
        <f t="shared" si="67"/>
        <v>0</v>
      </c>
      <c r="AG126" s="37">
        <f t="shared" si="68"/>
        <v>0</v>
      </c>
      <c r="AH126" s="63">
        <f t="shared" si="69"/>
        <v>0</v>
      </c>
      <c r="AI126" s="103">
        <v>0</v>
      </c>
      <c r="AJ126" s="106">
        <f t="shared" si="157"/>
        <v>0</v>
      </c>
      <c r="AK126" s="106" t="str">
        <f t="shared" si="158"/>
        <v>-</v>
      </c>
      <c r="AL126" s="108">
        <v>130</v>
      </c>
      <c r="AM126" s="106" t="str">
        <f t="shared" si="159"/>
        <v>-</v>
      </c>
      <c r="AN126" s="52" t="str">
        <f t="shared" si="70"/>
        <v>-</v>
      </c>
      <c r="AO126" s="35" t="str">
        <f t="shared" si="71"/>
        <v>-</v>
      </c>
    </row>
    <row r="127" spans="1:41" s="113" customFormat="1" ht="15" x14ac:dyDescent="0.25">
      <c r="A127" s="98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103">
        <v>2</v>
      </c>
      <c r="K127" s="104">
        <f t="shared" si="72"/>
        <v>34.659999999999997</v>
      </c>
      <c r="L127" s="104">
        <f t="shared" si="148"/>
        <v>89</v>
      </c>
      <c r="M127" s="103">
        <v>1</v>
      </c>
      <c r="N127" s="104">
        <f t="shared" si="149"/>
        <v>17.329999999999998</v>
      </c>
      <c r="O127" s="104">
        <f t="shared" si="150"/>
        <v>44.5</v>
      </c>
      <c r="P127" s="103">
        <v>2</v>
      </c>
      <c r="Q127" s="104">
        <f t="shared" si="151"/>
        <v>34.659999999999997</v>
      </c>
      <c r="R127" s="104">
        <f t="shared" si="152"/>
        <v>89</v>
      </c>
      <c r="S127" s="103">
        <v>0</v>
      </c>
      <c r="T127" s="104">
        <f t="shared" si="153"/>
        <v>0</v>
      </c>
      <c r="U127" s="104">
        <f t="shared" si="154"/>
        <v>0</v>
      </c>
      <c r="V127" s="103">
        <v>0</v>
      </c>
      <c r="W127" s="104">
        <f t="shared" si="142"/>
        <v>0</v>
      </c>
      <c r="X127" s="104">
        <f t="shared" si="155"/>
        <v>0</v>
      </c>
      <c r="Y127" s="103"/>
      <c r="Z127" s="104">
        <f t="shared" si="62"/>
        <v>0</v>
      </c>
      <c r="AA127" s="104">
        <f t="shared" si="156"/>
        <v>0</v>
      </c>
      <c r="AC127" s="114">
        <f t="shared" si="97"/>
        <v>5</v>
      </c>
      <c r="AD127" s="104">
        <f t="shared" si="63"/>
        <v>86.649999999999991</v>
      </c>
      <c r="AE127" s="106">
        <f t="shared" si="64"/>
        <v>222.5</v>
      </c>
      <c r="AF127" s="42">
        <f t="shared" si="67"/>
        <v>4.065040650406504E-2</v>
      </c>
      <c r="AG127" s="37">
        <f t="shared" si="68"/>
        <v>1.2195121951219512</v>
      </c>
      <c r="AH127" s="63">
        <f t="shared" si="69"/>
        <v>54.268292682926827</v>
      </c>
      <c r="AI127" s="103">
        <v>3</v>
      </c>
      <c r="AJ127" s="106">
        <f t="shared" si="157"/>
        <v>133.5</v>
      </c>
      <c r="AK127" s="106">
        <f t="shared" si="158"/>
        <v>73.8</v>
      </c>
      <c r="AL127" s="108">
        <v>131</v>
      </c>
      <c r="AM127" s="106">
        <f t="shared" si="159"/>
        <v>10.542857142857143</v>
      </c>
      <c r="AN127" s="52">
        <f t="shared" si="70"/>
        <v>2.46</v>
      </c>
      <c r="AO127" s="35">
        <f t="shared" si="71"/>
        <v>43662.8</v>
      </c>
    </row>
    <row r="128" spans="1:41" s="113" customFormat="1" ht="15" x14ac:dyDescent="0.25">
      <c r="A128" s="98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103">
        <v>2</v>
      </c>
      <c r="K128" s="104">
        <f t="shared" si="72"/>
        <v>34.659999999999997</v>
      </c>
      <c r="L128" s="104">
        <f t="shared" si="148"/>
        <v>89</v>
      </c>
      <c r="M128" s="103">
        <v>3</v>
      </c>
      <c r="N128" s="104">
        <f t="shared" si="149"/>
        <v>51.989999999999995</v>
      </c>
      <c r="O128" s="104">
        <f t="shared" si="150"/>
        <v>133.5</v>
      </c>
      <c r="P128" s="103">
        <v>1</v>
      </c>
      <c r="Q128" s="104">
        <f t="shared" si="151"/>
        <v>17.329999999999998</v>
      </c>
      <c r="R128" s="104">
        <f t="shared" si="152"/>
        <v>44.5</v>
      </c>
      <c r="S128" s="103">
        <v>0</v>
      </c>
      <c r="T128" s="104">
        <f t="shared" si="153"/>
        <v>0</v>
      </c>
      <c r="U128" s="104">
        <f t="shared" si="154"/>
        <v>0</v>
      </c>
      <c r="V128" s="103">
        <v>0</v>
      </c>
      <c r="W128" s="104">
        <f t="shared" si="142"/>
        <v>0</v>
      </c>
      <c r="X128" s="104">
        <f t="shared" si="155"/>
        <v>0</v>
      </c>
      <c r="Y128" s="103"/>
      <c r="Z128" s="104">
        <f t="shared" ref="Z128:Z205" si="160">Y128*$F128</f>
        <v>0</v>
      </c>
      <c r="AA128" s="104">
        <f t="shared" si="156"/>
        <v>0</v>
      </c>
      <c r="AC128" s="114">
        <f t="shared" si="97"/>
        <v>6</v>
      </c>
      <c r="AD128" s="104">
        <f t="shared" ref="AD128:AD205" si="161">AC128*F128</f>
        <v>103.97999999999999</v>
      </c>
      <c r="AE128" s="106">
        <f t="shared" ref="AE128:AE205" si="162">AC128*G128</f>
        <v>267</v>
      </c>
      <c r="AF128" s="42">
        <f t="shared" si="67"/>
        <v>4.878048780487805E-2</v>
      </c>
      <c r="AG128" s="37">
        <f t="shared" si="68"/>
        <v>1.4634146341463414</v>
      </c>
      <c r="AH128" s="63">
        <f t="shared" si="69"/>
        <v>65.121951219512198</v>
      </c>
      <c r="AI128" s="103">
        <v>5</v>
      </c>
      <c r="AJ128" s="106">
        <f t="shared" si="157"/>
        <v>222.5</v>
      </c>
      <c r="AK128" s="106">
        <f t="shared" si="158"/>
        <v>102.5</v>
      </c>
      <c r="AL128" s="108">
        <v>132</v>
      </c>
      <c r="AM128" s="106">
        <f t="shared" si="159"/>
        <v>14.642857142857142</v>
      </c>
      <c r="AN128" s="52">
        <f t="shared" si="70"/>
        <v>3.4166666666666665</v>
      </c>
      <c r="AO128" s="35">
        <f t="shared" si="71"/>
        <v>43691.5</v>
      </c>
    </row>
    <row r="129" spans="1:41" s="113" customFormat="1" ht="15" x14ac:dyDescent="0.25">
      <c r="A129" s="98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103">
        <v>0</v>
      </c>
      <c r="K129" s="104">
        <f t="shared" si="72"/>
        <v>0</v>
      </c>
      <c r="L129" s="104">
        <f t="shared" si="148"/>
        <v>0</v>
      </c>
      <c r="M129" s="103">
        <v>0</v>
      </c>
      <c r="N129" s="104">
        <f t="shared" si="149"/>
        <v>0</v>
      </c>
      <c r="O129" s="104">
        <f t="shared" si="150"/>
        <v>0</v>
      </c>
      <c r="P129" s="103">
        <v>0</v>
      </c>
      <c r="Q129" s="104">
        <f t="shared" si="151"/>
        <v>0</v>
      </c>
      <c r="R129" s="104">
        <f t="shared" si="152"/>
        <v>0</v>
      </c>
      <c r="S129" s="103">
        <v>0</v>
      </c>
      <c r="T129" s="104">
        <f t="shared" si="153"/>
        <v>0</v>
      </c>
      <c r="U129" s="104">
        <f t="shared" si="154"/>
        <v>0</v>
      </c>
      <c r="V129" s="103">
        <v>0</v>
      </c>
      <c r="W129" s="104">
        <f t="shared" si="142"/>
        <v>0</v>
      </c>
      <c r="X129" s="104">
        <f t="shared" si="155"/>
        <v>0</v>
      </c>
      <c r="Y129" s="103"/>
      <c r="Z129" s="104">
        <f t="shared" si="160"/>
        <v>0</v>
      </c>
      <c r="AA129" s="104">
        <f t="shared" si="156"/>
        <v>0</v>
      </c>
      <c r="AC129" s="114">
        <f t="shared" si="97"/>
        <v>0</v>
      </c>
      <c r="AD129" s="104">
        <f t="shared" si="161"/>
        <v>0</v>
      </c>
      <c r="AE129" s="106">
        <f t="shared" si="162"/>
        <v>0</v>
      </c>
      <c r="AF129" s="42">
        <f t="shared" si="67"/>
        <v>0</v>
      </c>
      <c r="AG129" s="37">
        <f t="shared" si="68"/>
        <v>0</v>
      </c>
      <c r="AH129" s="63">
        <f t="shared" si="69"/>
        <v>0</v>
      </c>
      <c r="AI129" s="103">
        <v>0</v>
      </c>
      <c r="AJ129" s="106">
        <f t="shared" si="157"/>
        <v>0</v>
      </c>
      <c r="AK129" s="106" t="str">
        <f t="shared" si="158"/>
        <v>-</v>
      </c>
      <c r="AL129" s="108">
        <v>133</v>
      </c>
      <c r="AM129" s="106" t="str">
        <f t="shared" si="159"/>
        <v>-</v>
      </c>
      <c r="AN129" s="52" t="str">
        <f t="shared" si="70"/>
        <v>-</v>
      </c>
      <c r="AO129" s="35" t="str">
        <f t="shared" si="71"/>
        <v>-</v>
      </c>
    </row>
    <row r="130" spans="1:41" s="113" customFormat="1" ht="15" x14ac:dyDescent="0.25">
      <c r="A130" s="98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103">
        <v>0</v>
      </c>
      <c r="K130" s="104">
        <f t="shared" si="72"/>
        <v>0</v>
      </c>
      <c r="L130" s="104">
        <f t="shared" si="148"/>
        <v>0</v>
      </c>
      <c r="M130" s="103">
        <v>0</v>
      </c>
      <c r="N130" s="104">
        <f t="shared" si="149"/>
        <v>0</v>
      </c>
      <c r="O130" s="104">
        <f t="shared" si="150"/>
        <v>0</v>
      </c>
      <c r="P130" s="103">
        <v>0</v>
      </c>
      <c r="Q130" s="104">
        <f t="shared" si="151"/>
        <v>0</v>
      </c>
      <c r="R130" s="104">
        <f t="shared" si="152"/>
        <v>0</v>
      </c>
      <c r="S130" s="103">
        <v>0</v>
      </c>
      <c r="T130" s="104">
        <f t="shared" si="153"/>
        <v>0</v>
      </c>
      <c r="U130" s="104">
        <f t="shared" si="154"/>
        <v>0</v>
      </c>
      <c r="V130" s="103">
        <v>0</v>
      </c>
      <c r="W130" s="104">
        <f t="shared" si="142"/>
        <v>0</v>
      </c>
      <c r="X130" s="104">
        <f t="shared" si="155"/>
        <v>0</v>
      </c>
      <c r="Y130" s="103"/>
      <c r="Z130" s="104">
        <f t="shared" si="160"/>
        <v>0</v>
      </c>
      <c r="AA130" s="104">
        <f t="shared" si="156"/>
        <v>0</v>
      </c>
      <c r="AC130" s="114">
        <f t="shared" si="97"/>
        <v>0</v>
      </c>
      <c r="AD130" s="104">
        <f t="shared" si="161"/>
        <v>0</v>
      </c>
      <c r="AE130" s="106">
        <f t="shared" si="162"/>
        <v>0</v>
      </c>
      <c r="AF130" s="42">
        <f t="shared" si="67"/>
        <v>0</v>
      </c>
      <c r="AG130" s="37">
        <f t="shared" si="68"/>
        <v>0</v>
      </c>
      <c r="AH130" s="63">
        <f t="shared" si="69"/>
        <v>0</v>
      </c>
      <c r="AI130" s="103">
        <v>0</v>
      </c>
      <c r="AJ130" s="106">
        <f t="shared" si="157"/>
        <v>0</v>
      </c>
      <c r="AK130" s="106" t="str">
        <f t="shared" si="158"/>
        <v>-</v>
      </c>
      <c r="AL130" s="108">
        <v>134</v>
      </c>
      <c r="AM130" s="106" t="str">
        <f t="shared" si="159"/>
        <v>-</v>
      </c>
      <c r="AN130" s="52" t="str">
        <f t="shared" si="70"/>
        <v>-</v>
      </c>
      <c r="AO130" s="35" t="str">
        <f t="shared" si="71"/>
        <v>-</v>
      </c>
    </row>
    <row r="131" spans="1:41" s="113" customFormat="1" ht="15" x14ac:dyDescent="0.25">
      <c r="A131" s="98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103">
        <v>0</v>
      </c>
      <c r="K131" s="104">
        <f t="shared" si="72"/>
        <v>0</v>
      </c>
      <c r="L131" s="104">
        <f t="shared" ref="L131:L133" si="163">J131*$G131</f>
        <v>0</v>
      </c>
      <c r="M131" s="103">
        <v>1</v>
      </c>
      <c r="N131" s="104">
        <f t="shared" ref="N131:N133" si="164">M131*$F131</f>
        <v>12.71</v>
      </c>
      <c r="O131" s="104">
        <f t="shared" ref="O131:O133" si="165">M131*$G131</f>
        <v>29.5</v>
      </c>
      <c r="P131" s="103">
        <v>0</v>
      </c>
      <c r="Q131" s="104">
        <f t="shared" ref="Q131:Q133" si="166">P131*$F131</f>
        <v>0</v>
      </c>
      <c r="R131" s="104">
        <f t="shared" ref="R131:R133" si="167">P131*$G131</f>
        <v>0</v>
      </c>
      <c r="S131" s="103">
        <v>0</v>
      </c>
      <c r="T131" s="104">
        <f t="shared" ref="T131:T133" si="168">S131*$F131</f>
        <v>0</v>
      </c>
      <c r="U131" s="104">
        <f t="shared" ref="U131:U133" si="169">S131*$G131</f>
        <v>0</v>
      </c>
      <c r="V131" s="103">
        <v>0</v>
      </c>
      <c r="W131" s="104">
        <f t="shared" ref="W131:W133" si="170">V131*$F131</f>
        <v>0</v>
      </c>
      <c r="X131" s="104">
        <f t="shared" ref="X131:X133" si="171">V131*$G131</f>
        <v>0</v>
      </c>
      <c r="Y131" s="103"/>
      <c r="Z131" s="104">
        <f t="shared" si="160"/>
        <v>0</v>
      </c>
      <c r="AA131" s="104">
        <f t="shared" ref="AA131:AA133" si="172">Y131*$G131</f>
        <v>0</v>
      </c>
      <c r="AC131" s="114">
        <f t="shared" si="97"/>
        <v>1</v>
      </c>
      <c r="AD131" s="104">
        <f t="shared" si="161"/>
        <v>12.71</v>
      </c>
      <c r="AE131" s="106">
        <f t="shared" si="162"/>
        <v>29.5</v>
      </c>
      <c r="AF131" s="42">
        <f t="shared" si="67"/>
        <v>8.130081300813009E-3</v>
      </c>
      <c r="AG131" s="37">
        <f t="shared" si="68"/>
        <v>0.24390243902439027</v>
      </c>
      <c r="AH131" s="63">
        <f t="shared" si="69"/>
        <v>7.1951219512195133</v>
      </c>
      <c r="AI131" s="103">
        <v>0</v>
      </c>
      <c r="AJ131" s="106">
        <f>AI131*G131</f>
        <v>0</v>
      </c>
      <c r="AK131" s="106">
        <f>IFERROR(AI131/AF131, "-")</f>
        <v>0</v>
      </c>
      <c r="AL131" s="108">
        <v>136</v>
      </c>
      <c r="AM131" s="106">
        <f>IFERROR(AK131/7,"-")</f>
        <v>0</v>
      </c>
      <c r="AN131" s="52">
        <f t="shared" si="70"/>
        <v>0</v>
      </c>
      <c r="AO131" s="35">
        <f t="shared" si="71"/>
        <v>43589</v>
      </c>
    </row>
    <row r="132" spans="1:41" s="113" customFormat="1" ht="15" x14ac:dyDescent="0.25">
      <c r="A132" s="98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103">
        <v>4</v>
      </c>
      <c r="K132" s="104">
        <f t="shared" si="72"/>
        <v>37.25346485819977</v>
      </c>
      <c r="L132" s="104">
        <f t="shared" si="163"/>
        <v>98</v>
      </c>
      <c r="M132" s="103">
        <v>3</v>
      </c>
      <c r="N132" s="104">
        <f t="shared" si="164"/>
        <v>27.940098643649826</v>
      </c>
      <c r="O132" s="104">
        <f t="shared" si="165"/>
        <v>73.5</v>
      </c>
      <c r="P132" s="103">
        <v>1</v>
      </c>
      <c r="Q132" s="104">
        <f t="shared" si="166"/>
        <v>9.3133662145499425</v>
      </c>
      <c r="R132" s="104">
        <f t="shared" si="167"/>
        <v>24.5</v>
      </c>
      <c r="S132" s="103">
        <v>0</v>
      </c>
      <c r="T132" s="104">
        <f t="shared" si="168"/>
        <v>0</v>
      </c>
      <c r="U132" s="104">
        <f t="shared" si="169"/>
        <v>0</v>
      </c>
      <c r="V132" s="103">
        <v>0</v>
      </c>
      <c r="W132" s="104">
        <f t="shared" si="170"/>
        <v>0</v>
      </c>
      <c r="X132" s="104">
        <f t="shared" si="171"/>
        <v>0</v>
      </c>
      <c r="Y132" s="103"/>
      <c r="Z132" s="104">
        <f t="shared" si="160"/>
        <v>0</v>
      </c>
      <c r="AA132" s="104">
        <f t="shared" si="172"/>
        <v>0</v>
      </c>
      <c r="AC132" s="114">
        <f t="shared" si="97"/>
        <v>8</v>
      </c>
      <c r="AD132" s="104">
        <f t="shared" si="161"/>
        <v>74.50692971639954</v>
      </c>
      <c r="AE132" s="106">
        <f t="shared" si="162"/>
        <v>196</v>
      </c>
      <c r="AF132" s="42">
        <f t="shared" si="67"/>
        <v>6.5040650406504072E-2</v>
      </c>
      <c r="AG132" s="37">
        <f t="shared" si="68"/>
        <v>1.9512195121951221</v>
      </c>
      <c r="AH132" s="63">
        <f t="shared" si="69"/>
        <v>47.804878048780495</v>
      </c>
      <c r="AI132" s="103">
        <v>3</v>
      </c>
      <c r="AJ132" s="106">
        <f>AI132*G132</f>
        <v>73.5</v>
      </c>
      <c r="AK132" s="106">
        <f>IFERROR(AI132/AF132, "-")</f>
        <v>46.124999999999993</v>
      </c>
      <c r="AL132" s="108">
        <v>137</v>
      </c>
      <c r="AM132" s="106">
        <f>IFERROR(AK132/7,"-")</f>
        <v>6.5892857142857135</v>
      </c>
      <c r="AN132" s="52">
        <f t="shared" si="70"/>
        <v>1.5374999999999999</v>
      </c>
      <c r="AO132" s="35">
        <f t="shared" si="71"/>
        <v>43635.125</v>
      </c>
    </row>
    <row r="133" spans="1:41" s="113" customFormat="1" ht="15" x14ac:dyDescent="0.25">
      <c r="A133" s="98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103">
        <v>0</v>
      </c>
      <c r="K133" s="104">
        <f t="shared" si="72"/>
        <v>0</v>
      </c>
      <c r="L133" s="104">
        <f t="shared" si="163"/>
        <v>0</v>
      </c>
      <c r="M133" s="103">
        <v>1</v>
      </c>
      <c r="N133" s="104">
        <f t="shared" si="164"/>
        <v>21.039999999999992</v>
      </c>
      <c r="O133" s="104">
        <f t="shared" si="165"/>
        <v>44.5</v>
      </c>
      <c r="P133" s="103">
        <v>0</v>
      </c>
      <c r="Q133" s="104">
        <f t="shared" si="166"/>
        <v>0</v>
      </c>
      <c r="R133" s="104">
        <f t="shared" si="167"/>
        <v>0</v>
      </c>
      <c r="S133" s="103">
        <v>0</v>
      </c>
      <c r="T133" s="104">
        <f t="shared" si="168"/>
        <v>0</v>
      </c>
      <c r="U133" s="104">
        <f t="shared" si="169"/>
        <v>0</v>
      </c>
      <c r="V133" s="103">
        <v>1</v>
      </c>
      <c r="W133" s="104">
        <f t="shared" si="170"/>
        <v>21.039999999999992</v>
      </c>
      <c r="X133" s="104">
        <f t="shared" si="171"/>
        <v>44.5</v>
      </c>
      <c r="Y133" s="103"/>
      <c r="Z133" s="104">
        <f t="shared" si="160"/>
        <v>0</v>
      </c>
      <c r="AA133" s="104">
        <f t="shared" si="172"/>
        <v>0</v>
      </c>
      <c r="AC133" s="114">
        <f t="shared" si="97"/>
        <v>2</v>
      </c>
      <c r="AD133" s="104">
        <f t="shared" si="161"/>
        <v>42.079999999999984</v>
      </c>
      <c r="AE133" s="106">
        <f t="shared" si="162"/>
        <v>89</v>
      </c>
      <c r="AF133" s="42">
        <f t="shared" si="67"/>
        <v>1.6260162601626018E-2</v>
      </c>
      <c r="AG133" s="37">
        <f t="shared" si="68"/>
        <v>0.48780487804878053</v>
      </c>
      <c r="AH133" s="63">
        <f t="shared" si="69"/>
        <v>21.707317073170735</v>
      </c>
      <c r="AI133" s="103">
        <v>1</v>
      </c>
      <c r="AJ133" s="106">
        <f>AI133*G133</f>
        <v>44.5</v>
      </c>
      <c r="AK133" s="106">
        <f>IFERROR(AI133/AF133, "-")</f>
        <v>61.499999999999993</v>
      </c>
      <c r="AL133" s="108">
        <v>138</v>
      </c>
      <c r="AM133" s="106">
        <f>IFERROR(AK133/7,"-")</f>
        <v>8.7857142857142847</v>
      </c>
      <c r="AN133" s="52">
        <f t="shared" si="70"/>
        <v>2.0499999999999998</v>
      </c>
      <c r="AO133" s="35">
        <f t="shared" si="71"/>
        <v>43650.5</v>
      </c>
    </row>
    <row r="134" spans="1:41" s="113" customFormat="1" ht="15" x14ac:dyDescent="0.25">
      <c r="A134" s="98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103">
        <v>0</v>
      </c>
      <c r="K134" s="104">
        <f t="shared" si="72"/>
        <v>0</v>
      </c>
      <c r="L134" s="104">
        <f t="shared" ref="L134:L189" si="173">J134*$G134</f>
        <v>0</v>
      </c>
      <c r="M134" s="103">
        <v>0</v>
      </c>
      <c r="N134" s="104">
        <f t="shared" ref="N134:N189" si="174">M134*$F134</f>
        <v>0</v>
      </c>
      <c r="O134" s="104">
        <f t="shared" ref="O134:O189" si="175">M134*$G134</f>
        <v>0</v>
      </c>
      <c r="P134" s="103">
        <v>0</v>
      </c>
      <c r="Q134" s="104">
        <f t="shared" ref="Q134:Q189" si="176">P134*$F134</f>
        <v>0</v>
      </c>
      <c r="R134" s="104">
        <f t="shared" ref="R134:R189" si="177">P134*$G134</f>
        <v>0</v>
      </c>
      <c r="S134" s="103">
        <v>0</v>
      </c>
      <c r="T134" s="104">
        <f t="shared" ref="T134:T189" si="178">S134*$F134</f>
        <v>0</v>
      </c>
      <c r="U134" s="104">
        <f t="shared" ref="U134:U189" si="179">S134*$G134</f>
        <v>0</v>
      </c>
      <c r="V134" s="103">
        <v>0</v>
      </c>
      <c r="W134" s="104">
        <f t="shared" ref="W134:W189" si="180">V134*$F134</f>
        <v>0</v>
      </c>
      <c r="X134" s="104">
        <f t="shared" ref="X134:X189" si="181">V134*$G134</f>
        <v>0</v>
      </c>
      <c r="Y134" s="103"/>
      <c r="Z134" s="104">
        <f t="shared" si="160"/>
        <v>0</v>
      </c>
      <c r="AA134" s="104">
        <f t="shared" ref="AA134:AA189" si="182">Y134*$G134</f>
        <v>0</v>
      </c>
      <c r="AC134" s="114">
        <f t="shared" si="97"/>
        <v>0</v>
      </c>
      <c r="AD134" s="104">
        <f t="shared" si="161"/>
        <v>0</v>
      </c>
      <c r="AE134" s="106">
        <f t="shared" si="162"/>
        <v>0</v>
      </c>
      <c r="AF134" s="42">
        <f t="shared" si="67"/>
        <v>0</v>
      </c>
      <c r="AG134" s="37">
        <f t="shared" si="68"/>
        <v>0</v>
      </c>
      <c r="AH134" s="63">
        <f t="shared" si="69"/>
        <v>0</v>
      </c>
      <c r="AI134" s="103">
        <v>0</v>
      </c>
      <c r="AJ134" s="106">
        <f t="shared" ref="AJ134:AJ189" si="183">AI134*G134</f>
        <v>0</v>
      </c>
      <c r="AK134" s="106" t="str">
        <f t="shared" ref="AK134:AK189" si="184">IFERROR(AI134/AF134, "-")</f>
        <v>-</v>
      </c>
      <c r="AL134" s="108">
        <v>140</v>
      </c>
      <c r="AM134" s="106" t="str">
        <f t="shared" ref="AM134:AM189" si="185">IFERROR(AK134/7,"-")</f>
        <v>-</v>
      </c>
      <c r="AN134" s="52" t="str">
        <f t="shared" si="70"/>
        <v>-</v>
      </c>
      <c r="AO134" s="35" t="str">
        <f t="shared" si="71"/>
        <v>-</v>
      </c>
    </row>
    <row r="135" spans="1:41" s="113" customFormat="1" ht="15" x14ac:dyDescent="0.25">
      <c r="A135" s="98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103">
        <v>0</v>
      </c>
      <c r="K135" s="104">
        <f t="shared" si="72"/>
        <v>0</v>
      </c>
      <c r="L135" s="104">
        <f t="shared" si="173"/>
        <v>0</v>
      </c>
      <c r="M135" s="103">
        <v>0</v>
      </c>
      <c r="N135" s="104">
        <f t="shared" si="174"/>
        <v>0</v>
      </c>
      <c r="O135" s="104">
        <f t="shared" si="175"/>
        <v>0</v>
      </c>
      <c r="P135" s="103">
        <v>0</v>
      </c>
      <c r="Q135" s="104">
        <f t="shared" si="176"/>
        <v>0</v>
      </c>
      <c r="R135" s="104">
        <f t="shared" si="177"/>
        <v>0</v>
      </c>
      <c r="S135" s="103">
        <v>0</v>
      </c>
      <c r="T135" s="104">
        <f t="shared" si="178"/>
        <v>0</v>
      </c>
      <c r="U135" s="104">
        <f t="shared" si="179"/>
        <v>0</v>
      </c>
      <c r="V135" s="103">
        <v>0</v>
      </c>
      <c r="W135" s="104">
        <f t="shared" si="180"/>
        <v>0</v>
      </c>
      <c r="X135" s="104">
        <f t="shared" si="181"/>
        <v>0</v>
      </c>
      <c r="Y135" s="103"/>
      <c r="Z135" s="104">
        <f t="shared" si="160"/>
        <v>0</v>
      </c>
      <c r="AA135" s="104">
        <f t="shared" si="182"/>
        <v>0</v>
      </c>
      <c r="AC135" s="114">
        <f t="shared" si="97"/>
        <v>0</v>
      </c>
      <c r="AD135" s="104">
        <f t="shared" si="161"/>
        <v>0</v>
      </c>
      <c r="AE135" s="106">
        <f t="shared" si="162"/>
        <v>0</v>
      </c>
      <c r="AF135" s="42">
        <f t="shared" si="67"/>
        <v>0</v>
      </c>
      <c r="AG135" s="37">
        <f t="shared" si="68"/>
        <v>0</v>
      </c>
      <c r="AH135" s="63">
        <f t="shared" si="69"/>
        <v>0</v>
      </c>
      <c r="AI135" s="103">
        <v>0</v>
      </c>
      <c r="AJ135" s="106">
        <f t="shared" si="183"/>
        <v>0</v>
      </c>
      <c r="AK135" s="106" t="str">
        <f t="shared" si="184"/>
        <v>-</v>
      </c>
      <c r="AL135" s="108">
        <v>141</v>
      </c>
      <c r="AM135" s="106" t="str">
        <f t="shared" si="185"/>
        <v>-</v>
      </c>
      <c r="AN135" s="52" t="str">
        <f t="shared" si="70"/>
        <v>-</v>
      </c>
      <c r="AO135" s="35" t="str">
        <f t="shared" si="71"/>
        <v>-</v>
      </c>
    </row>
    <row r="136" spans="1:41" s="113" customFormat="1" ht="15" x14ac:dyDescent="0.25">
      <c r="A136" s="98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103">
        <v>0</v>
      </c>
      <c r="K136" s="104">
        <f t="shared" si="72"/>
        <v>0</v>
      </c>
      <c r="L136" s="104">
        <f t="shared" si="173"/>
        <v>0</v>
      </c>
      <c r="M136" s="103">
        <v>0</v>
      </c>
      <c r="N136" s="104">
        <f t="shared" si="174"/>
        <v>0</v>
      </c>
      <c r="O136" s="104">
        <f t="shared" si="175"/>
        <v>0</v>
      </c>
      <c r="P136" s="103">
        <v>0</v>
      </c>
      <c r="Q136" s="104">
        <f t="shared" si="176"/>
        <v>0</v>
      </c>
      <c r="R136" s="104">
        <f t="shared" si="177"/>
        <v>0</v>
      </c>
      <c r="S136" s="103">
        <v>0</v>
      </c>
      <c r="T136" s="104">
        <f t="shared" si="178"/>
        <v>0</v>
      </c>
      <c r="U136" s="104">
        <f t="shared" si="179"/>
        <v>0</v>
      </c>
      <c r="V136" s="103">
        <v>0</v>
      </c>
      <c r="W136" s="104">
        <f t="shared" si="180"/>
        <v>0</v>
      </c>
      <c r="X136" s="104">
        <f t="shared" si="181"/>
        <v>0</v>
      </c>
      <c r="Y136" s="103"/>
      <c r="Z136" s="104">
        <f t="shared" si="160"/>
        <v>0</v>
      </c>
      <c r="AA136" s="104">
        <f t="shared" si="182"/>
        <v>0</v>
      </c>
      <c r="AC136" s="114">
        <f t="shared" si="97"/>
        <v>0</v>
      </c>
      <c r="AD136" s="104">
        <f t="shared" si="161"/>
        <v>0</v>
      </c>
      <c r="AE136" s="106">
        <f t="shared" si="162"/>
        <v>0</v>
      </c>
      <c r="AF136" s="42">
        <f t="shared" si="67"/>
        <v>0</v>
      </c>
      <c r="AG136" s="37">
        <f t="shared" si="68"/>
        <v>0</v>
      </c>
      <c r="AH136" s="63">
        <f t="shared" si="69"/>
        <v>0</v>
      </c>
      <c r="AI136" s="103">
        <v>0</v>
      </c>
      <c r="AJ136" s="106">
        <f t="shared" si="183"/>
        <v>0</v>
      </c>
      <c r="AK136" s="106" t="str">
        <f t="shared" si="184"/>
        <v>-</v>
      </c>
      <c r="AL136" s="108">
        <v>142</v>
      </c>
      <c r="AM136" s="106" t="str">
        <f t="shared" si="185"/>
        <v>-</v>
      </c>
      <c r="AN136" s="52" t="str">
        <f t="shared" si="70"/>
        <v>-</v>
      </c>
      <c r="AO136" s="35" t="str">
        <f t="shared" si="71"/>
        <v>-</v>
      </c>
    </row>
    <row r="137" spans="1:41" s="113" customFormat="1" ht="15" x14ac:dyDescent="0.25">
      <c r="A137" s="98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103">
        <v>0</v>
      </c>
      <c r="K137" s="104">
        <f t="shared" si="72"/>
        <v>0</v>
      </c>
      <c r="L137" s="104">
        <f t="shared" si="173"/>
        <v>0</v>
      </c>
      <c r="M137" s="103">
        <v>2</v>
      </c>
      <c r="N137" s="104">
        <f t="shared" si="174"/>
        <v>35.559999999999981</v>
      </c>
      <c r="O137" s="104">
        <f t="shared" si="175"/>
        <v>79</v>
      </c>
      <c r="P137" s="103">
        <v>0</v>
      </c>
      <c r="Q137" s="104">
        <f t="shared" si="176"/>
        <v>0</v>
      </c>
      <c r="R137" s="104">
        <f t="shared" si="177"/>
        <v>0</v>
      </c>
      <c r="S137" s="103">
        <v>0</v>
      </c>
      <c r="T137" s="104">
        <f t="shared" si="178"/>
        <v>0</v>
      </c>
      <c r="U137" s="104">
        <f t="shared" si="179"/>
        <v>0</v>
      </c>
      <c r="V137" s="103">
        <v>0</v>
      </c>
      <c r="W137" s="104">
        <f t="shared" si="180"/>
        <v>0</v>
      </c>
      <c r="X137" s="104">
        <f t="shared" si="181"/>
        <v>0</v>
      </c>
      <c r="Y137" s="103"/>
      <c r="Z137" s="104">
        <f t="shared" si="160"/>
        <v>0</v>
      </c>
      <c r="AA137" s="104">
        <f t="shared" si="182"/>
        <v>0</v>
      </c>
      <c r="AC137" s="114">
        <f t="shared" si="97"/>
        <v>2</v>
      </c>
      <c r="AD137" s="104">
        <f t="shared" si="161"/>
        <v>35.559999999999981</v>
      </c>
      <c r="AE137" s="106">
        <f t="shared" si="162"/>
        <v>79</v>
      </c>
      <c r="AF137" s="42">
        <f t="shared" si="67"/>
        <v>1.6260162601626018E-2</v>
      </c>
      <c r="AG137" s="37">
        <f t="shared" si="68"/>
        <v>0.48780487804878053</v>
      </c>
      <c r="AH137" s="63">
        <f t="shared" si="69"/>
        <v>19.26829268292683</v>
      </c>
      <c r="AI137" s="103">
        <v>2</v>
      </c>
      <c r="AJ137" s="106">
        <f t="shared" si="183"/>
        <v>79</v>
      </c>
      <c r="AK137" s="106">
        <f t="shared" si="184"/>
        <v>122.99999999999999</v>
      </c>
      <c r="AL137" s="108">
        <v>143</v>
      </c>
      <c r="AM137" s="106">
        <f t="shared" si="185"/>
        <v>17.571428571428569</v>
      </c>
      <c r="AN137" s="52">
        <f t="shared" si="70"/>
        <v>4.0999999999999996</v>
      </c>
      <c r="AO137" s="35">
        <f t="shared" si="71"/>
        <v>43712</v>
      </c>
    </row>
    <row r="138" spans="1:41" s="113" customFormat="1" ht="15" x14ac:dyDescent="0.25">
      <c r="A138" s="98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103">
        <v>0</v>
      </c>
      <c r="K138" s="104">
        <f t="shared" si="72"/>
        <v>0</v>
      </c>
      <c r="L138" s="104">
        <f t="shared" si="173"/>
        <v>0</v>
      </c>
      <c r="M138" s="103">
        <v>0</v>
      </c>
      <c r="N138" s="104">
        <f t="shared" si="174"/>
        <v>0</v>
      </c>
      <c r="O138" s="104">
        <f t="shared" si="175"/>
        <v>0</v>
      </c>
      <c r="P138" s="103">
        <v>0</v>
      </c>
      <c r="Q138" s="104">
        <f t="shared" si="176"/>
        <v>0</v>
      </c>
      <c r="R138" s="104">
        <f t="shared" si="177"/>
        <v>0</v>
      </c>
      <c r="S138" s="103">
        <v>0</v>
      </c>
      <c r="T138" s="104">
        <f t="shared" si="178"/>
        <v>0</v>
      </c>
      <c r="U138" s="104">
        <f t="shared" si="179"/>
        <v>0</v>
      </c>
      <c r="V138" s="103">
        <v>0</v>
      </c>
      <c r="W138" s="104">
        <f t="shared" si="180"/>
        <v>0</v>
      </c>
      <c r="X138" s="104">
        <f t="shared" si="181"/>
        <v>0</v>
      </c>
      <c r="Y138" s="103"/>
      <c r="Z138" s="104">
        <f t="shared" si="160"/>
        <v>0</v>
      </c>
      <c r="AA138" s="104">
        <f t="shared" si="182"/>
        <v>0</v>
      </c>
      <c r="AC138" s="114">
        <f t="shared" si="97"/>
        <v>0</v>
      </c>
      <c r="AD138" s="104">
        <f t="shared" si="161"/>
        <v>0</v>
      </c>
      <c r="AE138" s="106">
        <f t="shared" si="162"/>
        <v>0</v>
      </c>
      <c r="AF138" s="42">
        <f t="shared" si="67"/>
        <v>0</v>
      </c>
      <c r="AG138" s="37">
        <f t="shared" si="68"/>
        <v>0</v>
      </c>
      <c r="AH138" s="63">
        <f t="shared" si="69"/>
        <v>0</v>
      </c>
      <c r="AI138" s="103">
        <v>0</v>
      </c>
      <c r="AJ138" s="106">
        <f t="shared" si="183"/>
        <v>0</v>
      </c>
      <c r="AK138" s="106" t="str">
        <f t="shared" si="184"/>
        <v>-</v>
      </c>
      <c r="AL138" s="108">
        <v>144</v>
      </c>
      <c r="AM138" s="106" t="str">
        <f t="shared" si="185"/>
        <v>-</v>
      </c>
      <c r="AN138" s="52" t="str">
        <f t="shared" si="70"/>
        <v>-</v>
      </c>
      <c r="AO138" s="35" t="str">
        <f t="shared" si="71"/>
        <v>-</v>
      </c>
    </row>
    <row r="139" spans="1:41" s="113" customFormat="1" ht="15" x14ac:dyDescent="0.25">
      <c r="A139" s="98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103">
        <v>0</v>
      </c>
      <c r="K139" s="104">
        <f t="shared" si="72"/>
        <v>0</v>
      </c>
      <c r="L139" s="104">
        <f t="shared" si="173"/>
        <v>0</v>
      </c>
      <c r="M139" s="103">
        <v>0</v>
      </c>
      <c r="N139" s="104">
        <f t="shared" si="174"/>
        <v>0</v>
      </c>
      <c r="O139" s="104">
        <f t="shared" si="175"/>
        <v>0</v>
      </c>
      <c r="P139" s="103">
        <v>0</v>
      </c>
      <c r="Q139" s="104">
        <f t="shared" si="176"/>
        <v>0</v>
      </c>
      <c r="R139" s="104">
        <f t="shared" si="177"/>
        <v>0</v>
      </c>
      <c r="S139" s="103">
        <v>0</v>
      </c>
      <c r="T139" s="104">
        <f t="shared" si="178"/>
        <v>0</v>
      </c>
      <c r="U139" s="104">
        <f t="shared" si="179"/>
        <v>0</v>
      </c>
      <c r="V139" s="103">
        <v>0</v>
      </c>
      <c r="W139" s="104">
        <f t="shared" si="180"/>
        <v>0</v>
      </c>
      <c r="X139" s="104">
        <f t="shared" si="181"/>
        <v>0</v>
      </c>
      <c r="Y139" s="103"/>
      <c r="Z139" s="104">
        <f t="shared" si="160"/>
        <v>0</v>
      </c>
      <c r="AA139" s="104">
        <f t="shared" si="182"/>
        <v>0</v>
      </c>
      <c r="AC139" s="114">
        <f t="shared" si="97"/>
        <v>0</v>
      </c>
      <c r="AD139" s="104">
        <f t="shared" si="161"/>
        <v>0</v>
      </c>
      <c r="AE139" s="106">
        <f t="shared" si="162"/>
        <v>0</v>
      </c>
      <c r="AF139" s="42">
        <f t="shared" si="67"/>
        <v>0</v>
      </c>
      <c r="AG139" s="37">
        <f t="shared" si="68"/>
        <v>0</v>
      </c>
      <c r="AH139" s="63">
        <f t="shared" si="69"/>
        <v>0</v>
      </c>
      <c r="AI139" s="103">
        <v>0</v>
      </c>
      <c r="AJ139" s="106">
        <f t="shared" si="183"/>
        <v>0</v>
      </c>
      <c r="AK139" s="106" t="str">
        <f t="shared" si="184"/>
        <v>-</v>
      </c>
      <c r="AL139" s="108">
        <v>145</v>
      </c>
      <c r="AM139" s="106" t="str">
        <f t="shared" si="185"/>
        <v>-</v>
      </c>
      <c r="AN139" s="52" t="str">
        <f t="shared" si="70"/>
        <v>-</v>
      </c>
      <c r="AO139" s="35" t="str">
        <f t="shared" si="71"/>
        <v>-</v>
      </c>
    </row>
    <row r="140" spans="1:41" s="113" customFormat="1" ht="15" x14ac:dyDescent="0.25">
      <c r="A140" s="98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103">
        <v>0</v>
      </c>
      <c r="K140" s="104">
        <f t="shared" si="72"/>
        <v>0</v>
      </c>
      <c r="L140" s="104">
        <f t="shared" si="173"/>
        <v>0</v>
      </c>
      <c r="M140" s="103">
        <v>0</v>
      </c>
      <c r="N140" s="104">
        <f t="shared" si="174"/>
        <v>0</v>
      </c>
      <c r="O140" s="104">
        <f t="shared" si="175"/>
        <v>0</v>
      </c>
      <c r="P140" s="103">
        <v>0</v>
      </c>
      <c r="Q140" s="104">
        <f t="shared" si="176"/>
        <v>0</v>
      </c>
      <c r="R140" s="104">
        <f t="shared" si="177"/>
        <v>0</v>
      </c>
      <c r="S140" s="103">
        <v>0</v>
      </c>
      <c r="T140" s="104">
        <f t="shared" si="178"/>
        <v>0</v>
      </c>
      <c r="U140" s="104">
        <f t="shared" si="179"/>
        <v>0</v>
      </c>
      <c r="V140" s="103">
        <v>0</v>
      </c>
      <c r="W140" s="104">
        <f t="shared" si="180"/>
        <v>0</v>
      </c>
      <c r="X140" s="104">
        <f t="shared" si="181"/>
        <v>0</v>
      </c>
      <c r="Y140" s="103"/>
      <c r="Z140" s="104">
        <f t="shared" si="160"/>
        <v>0</v>
      </c>
      <c r="AA140" s="104">
        <f t="shared" si="182"/>
        <v>0</v>
      </c>
      <c r="AC140" s="114">
        <f t="shared" si="97"/>
        <v>0</v>
      </c>
      <c r="AD140" s="104">
        <f t="shared" si="161"/>
        <v>0</v>
      </c>
      <c r="AE140" s="106">
        <f t="shared" si="162"/>
        <v>0</v>
      </c>
      <c r="AF140" s="42">
        <f t="shared" si="67"/>
        <v>0</v>
      </c>
      <c r="AG140" s="37">
        <f t="shared" si="68"/>
        <v>0</v>
      </c>
      <c r="AH140" s="63">
        <f t="shared" si="69"/>
        <v>0</v>
      </c>
      <c r="AI140" s="103">
        <v>0</v>
      </c>
      <c r="AJ140" s="106">
        <f t="shared" si="183"/>
        <v>0</v>
      </c>
      <c r="AK140" s="106" t="str">
        <f t="shared" si="184"/>
        <v>-</v>
      </c>
      <c r="AL140" s="108">
        <v>146</v>
      </c>
      <c r="AM140" s="106" t="str">
        <f t="shared" si="185"/>
        <v>-</v>
      </c>
      <c r="AN140" s="52" t="str">
        <f t="shared" si="70"/>
        <v>-</v>
      </c>
      <c r="AO140" s="35" t="str">
        <f t="shared" si="71"/>
        <v>-</v>
      </c>
    </row>
    <row r="141" spans="1:41" s="113" customFormat="1" ht="15" x14ac:dyDescent="0.25">
      <c r="A141" s="98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103">
        <v>0</v>
      </c>
      <c r="K141" s="104">
        <f t="shared" si="72"/>
        <v>0</v>
      </c>
      <c r="L141" s="104">
        <f t="shared" si="173"/>
        <v>0</v>
      </c>
      <c r="M141" s="103">
        <v>0</v>
      </c>
      <c r="N141" s="104">
        <f t="shared" si="174"/>
        <v>0</v>
      </c>
      <c r="O141" s="104">
        <f t="shared" si="175"/>
        <v>0</v>
      </c>
      <c r="P141" s="103">
        <v>0</v>
      </c>
      <c r="Q141" s="104">
        <f t="shared" si="176"/>
        <v>0</v>
      </c>
      <c r="R141" s="104">
        <f t="shared" si="177"/>
        <v>0</v>
      </c>
      <c r="S141" s="103">
        <v>0</v>
      </c>
      <c r="T141" s="104">
        <f t="shared" si="178"/>
        <v>0</v>
      </c>
      <c r="U141" s="104">
        <f t="shared" si="179"/>
        <v>0</v>
      </c>
      <c r="V141" s="103">
        <v>0</v>
      </c>
      <c r="W141" s="104">
        <f t="shared" si="180"/>
        <v>0</v>
      </c>
      <c r="X141" s="104">
        <f t="shared" si="181"/>
        <v>0</v>
      </c>
      <c r="Y141" s="103"/>
      <c r="Z141" s="104">
        <f t="shared" si="160"/>
        <v>0</v>
      </c>
      <c r="AA141" s="104">
        <f t="shared" si="182"/>
        <v>0</v>
      </c>
      <c r="AC141" s="114">
        <f t="shared" si="97"/>
        <v>0</v>
      </c>
      <c r="AD141" s="104">
        <f t="shared" si="161"/>
        <v>0</v>
      </c>
      <c r="AE141" s="106">
        <f t="shared" si="162"/>
        <v>0</v>
      </c>
      <c r="AF141" s="42">
        <f t="shared" si="67"/>
        <v>0</v>
      </c>
      <c r="AG141" s="37">
        <f t="shared" si="68"/>
        <v>0</v>
      </c>
      <c r="AH141" s="63">
        <f t="shared" si="69"/>
        <v>0</v>
      </c>
      <c r="AI141" s="103">
        <v>0</v>
      </c>
      <c r="AJ141" s="106">
        <f t="shared" si="183"/>
        <v>0</v>
      </c>
      <c r="AK141" s="106" t="str">
        <f t="shared" si="184"/>
        <v>-</v>
      </c>
      <c r="AL141" s="108">
        <v>147</v>
      </c>
      <c r="AM141" s="106" t="str">
        <f t="shared" si="185"/>
        <v>-</v>
      </c>
      <c r="AN141" s="52" t="str">
        <f t="shared" si="70"/>
        <v>-</v>
      </c>
      <c r="AO141" s="35" t="str">
        <f t="shared" si="71"/>
        <v>-</v>
      </c>
    </row>
    <row r="142" spans="1:41" s="113" customFormat="1" ht="15" x14ac:dyDescent="0.25">
      <c r="A142" s="98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103">
        <v>0</v>
      </c>
      <c r="K142" s="104">
        <f t="shared" si="72"/>
        <v>0</v>
      </c>
      <c r="L142" s="104">
        <f t="shared" si="173"/>
        <v>0</v>
      </c>
      <c r="M142" s="103">
        <v>0</v>
      </c>
      <c r="N142" s="104">
        <f t="shared" si="174"/>
        <v>0</v>
      </c>
      <c r="O142" s="104">
        <f t="shared" si="175"/>
        <v>0</v>
      </c>
      <c r="P142" s="103">
        <v>0</v>
      </c>
      <c r="Q142" s="104">
        <f t="shared" si="176"/>
        <v>0</v>
      </c>
      <c r="R142" s="104">
        <f t="shared" si="177"/>
        <v>0</v>
      </c>
      <c r="S142" s="103">
        <v>0</v>
      </c>
      <c r="T142" s="104">
        <f t="shared" si="178"/>
        <v>0</v>
      </c>
      <c r="U142" s="104">
        <f t="shared" si="179"/>
        <v>0</v>
      </c>
      <c r="V142" s="103">
        <v>0</v>
      </c>
      <c r="W142" s="104">
        <f t="shared" si="180"/>
        <v>0</v>
      </c>
      <c r="X142" s="104">
        <f t="shared" si="181"/>
        <v>0</v>
      </c>
      <c r="Y142" s="103"/>
      <c r="Z142" s="104">
        <f t="shared" si="160"/>
        <v>0</v>
      </c>
      <c r="AA142" s="104">
        <f t="shared" si="182"/>
        <v>0</v>
      </c>
      <c r="AC142" s="114">
        <f t="shared" si="97"/>
        <v>0</v>
      </c>
      <c r="AD142" s="104">
        <f t="shared" si="161"/>
        <v>0</v>
      </c>
      <c r="AE142" s="106">
        <f t="shared" si="162"/>
        <v>0</v>
      </c>
      <c r="AF142" s="42">
        <f t="shared" ref="AF142:AF205" si="186">AC142/AQ$10</f>
        <v>0</v>
      </c>
      <c r="AG142" s="37">
        <f t="shared" ref="AG142:AG205" si="187">AF142*30</f>
        <v>0</v>
      </c>
      <c r="AH142" s="63">
        <f t="shared" ref="AH142:AH205" si="188">AG142*G142</f>
        <v>0</v>
      </c>
      <c r="AI142" s="103">
        <v>0</v>
      </c>
      <c r="AJ142" s="106">
        <f t="shared" si="183"/>
        <v>0</v>
      </c>
      <c r="AK142" s="106" t="str">
        <f t="shared" si="184"/>
        <v>-</v>
      </c>
      <c r="AL142" s="108">
        <v>148</v>
      </c>
      <c r="AM142" s="106" t="str">
        <f t="shared" si="185"/>
        <v>-</v>
      </c>
      <c r="AN142" s="52" t="str">
        <f t="shared" ref="AN142:AN205" si="189">IFERROR(AK142/30,"-")</f>
        <v>-</v>
      </c>
      <c r="AO142" s="35" t="str">
        <f t="shared" ref="AO142:AO205" si="190">IFERROR(AO$10+AK142,"-")</f>
        <v>-</v>
      </c>
    </row>
    <row r="143" spans="1:41" s="113" customFormat="1" ht="15" x14ac:dyDescent="0.25">
      <c r="A143" s="98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103">
        <v>1</v>
      </c>
      <c r="K143" s="104">
        <f t="shared" si="72"/>
        <v>76</v>
      </c>
      <c r="L143" s="104">
        <f t="shared" si="173"/>
        <v>140</v>
      </c>
      <c r="M143" s="103">
        <v>0</v>
      </c>
      <c r="N143" s="104">
        <f t="shared" si="174"/>
        <v>0</v>
      </c>
      <c r="O143" s="104">
        <f t="shared" si="175"/>
        <v>0</v>
      </c>
      <c r="P143" s="103">
        <v>1</v>
      </c>
      <c r="Q143" s="104">
        <f t="shared" si="176"/>
        <v>76</v>
      </c>
      <c r="R143" s="104">
        <f t="shared" si="177"/>
        <v>140</v>
      </c>
      <c r="S143" s="103">
        <v>0</v>
      </c>
      <c r="T143" s="104">
        <f t="shared" si="178"/>
        <v>0</v>
      </c>
      <c r="U143" s="104">
        <f t="shared" si="179"/>
        <v>0</v>
      </c>
      <c r="V143" s="103">
        <v>0</v>
      </c>
      <c r="W143" s="104">
        <f t="shared" si="180"/>
        <v>0</v>
      </c>
      <c r="X143" s="104">
        <f t="shared" si="181"/>
        <v>0</v>
      </c>
      <c r="Y143" s="103"/>
      <c r="Z143" s="104">
        <f t="shared" si="160"/>
        <v>0</v>
      </c>
      <c r="AA143" s="104">
        <f t="shared" si="182"/>
        <v>0</v>
      </c>
      <c r="AC143" s="114">
        <f t="shared" si="97"/>
        <v>2</v>
      </c>
      <c r="AD143" s="104">
        <f t="shared" si="161"/>
        <v>152</v>
      </c>
      <c r="AE143" s="106">
        <f t="shared" si="162"/>
        <v>280</v>
      </c>
      <c r="AF143" s="42">
        <f t="shared" si="186"/>
        <v>1.6260162601626018E-2</v>
      </c>
      <c r="AG143" s="37">
        <f t="shared" si="187"/>
        <v>0.48780487804878053</v>
      </c>
      <c r="AH143" s="63">
        <f t="shared" si="188"/>
        <v>68.292682926829272</v>
      </c>
      <c r="AI143" s="103">
        <v>1</v>
      </c>
      <c r="AJ143" s="106">
        <f t="shared" si="183"/>
        <v>140</v>
      </c>
      <c r="AK143" s="106">
        <f t="shared" si="184"/>
        <v>61.499999999999993</v>
      </c>
      <c r="AL143" s="108">
        <v>149</v>
      </c>
      <c r="AM143" s="106">
        <f t="shared" si="185"/>
        <v>8.7857142857142847</v>
      </c>
      <c r="AN143" s="52">
        <f t="shared" si="189"/>
        <v>2.0499999999999998</v>
      </c>
      <c r="AO143" s="35">
        <f t="shared" si="190"/>
        <v>43650.5</v>
      </c>
    </row>
    <row r="144" spans="1:41" s="113" customFormat="1" ht="15" x14ac:dyDescent="0.25">
      <c r="A144" s="98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103">
        <v>0</v>
      </c>
      <c r="K144" s="104">
        <f t="shared" si="72"/>
        <v>0</v>
      </c>
      <c r="L144" s="104">
        <f t="shared" si="173"/>
        <v>0</v>
      </c>
      <c r="M144" s="103">
        <v>0</v>
      </c>
      <c r="N144" s="104">
        <f t="shared" si="174"/>
        <v>0</v>
      </c>
      <c r="O144" s="104">
        <f t="shared" si="175"/>
        <v>0</v>
      </c>
      <c r="P144" s="103">
        <v>0</v>
      </c>
      <c r="Q144" s="104">
        <f t="shared" si="176"/>
        <v>0</v>
      </c>
      <c r="R144" s="104">
        <f t="shared" si="177"/>
        <v>0</v>
      </c>
      <c r="S144" s="103">
        <v>0</v>
      </c>
      <c r="T144" s="104">
        <f t="shared" si="178"/>
        <v>0</v>
      </c>
      <c r="U144" s="104">
        <f t="shared" si="179"/>
        <v>0</v>
      </c>
      <c r="V144" s="103">
        <v>0</v>
      </c>
      <c r="W144" s="104">
        <f t="shared" si="180"/>
        <v>0</v>
      </c>
      <c r="X144" s="104">
        <f t="shared" si="181"/>
        <v>0</v>
      </c>
      <c r="Y144" s="103"/>
      <c r="Z144" s="104">
        <f t="shared" si="160"/>
        <v>0</v>
      </c>
      <c r="AA144" s="104">
        <f t="shared" si="182"/>
        <v>0</v>
      </c>
      <c r="AC144" s="114">
        <f>J144+M144+P144+S144+V144+Y144</f>
        <v>0</v>
      </c>
      <c r="AD144" s="104">
        <f t="shared" si="161"/>
        <v>0</v>
      </c>
      <c r="AE144" s="106">
        <f t="shared" si="162"/>
        <v>0</v>
      </c>
      <c r="AF144" s="42">
        <f t="shared" si="186"/>
        <v>0</v>
      </c>
      <c r="AG144" s="37">
        <f t="shared" si="187"/>
        <v>0</v>
      </c>
      <c r="AH144" s="63">
        <f t="shared" si="188"/>
        <v>0</v>
      </c>
      <c r="AI144" s="103">
        <v>2</v>
      </c>
      <c r="AJ144" s="106">
        <f t="shared" si="183"/>
        <v>280</v>
      </c>
      <c r="AK144" s="106" t="str">
        <f t="shared" si="184"/>
        <v>-</v>
      </c>
      <c r="AL144" s="108">
        <v>150</v>
      </c>
      <c r="AM144" s="106" t="str">
        <f t="shared" si="185"/>
        <v>-</v>
      </c>
      <c r="AN144" s="52" t="str">
        <f t="shared" si="189"/>
        <v>-</v>
      </c>
      <c r="AO144" s="35" t="str">
        <f t="shared" si="190"/>
        <v>-</v>
      </c>
    </row>
    <row r="145" spans="1:41" s="113" customFormat="1" ht="15" x14ac:dyDescent="0.25">
      <c r="A145" s="98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103">
        <v>0</v>
      </c>
      <c r="K145" s="104">
        <f t="shared" si="72"/>
        <v>0</v>
      </c>
      <c r="L145" s="104">
        <f t="shared" si="173"/>
        <v>0</v>
      </c>
      <c r="M145" s="103">
        <v>0</v>
      </c>
      <c r="N145" s="104">
        <f t="shared" si="174"/>
        <v>0</v>
      </c>
      <c r="O145" s="104">
        <f t="shared" si="175"/>
        <v>0</v>
      </c>
      <c r="P145" s="103">
        <v>0</v>
      </c>
      <c r="Q145" s="104">
        <f t="shared" si="176"/>
        <v>0</v>
      </c>
      <c r="R145" s="104">
        <f t="shared" si="177"/>
        <v>0</v>
      </c>
      <c r="S145" s="103">
        <v>0</v>
      </c>
      <c r="T145" s="104">
        <f t="shared" si="178"/>
        <v>0</v>
      </c>
      <c r="U145" s="104">
        <f t="shared" si="179"/>
        <v>0</v>
      </c>
      <c r="V145" s="103">
        <v>0</v>
      </c>
      <c r="W145" s="104">
        <f t="shared" si="180"/>
        <v>0</v>
      </c>
      <c r="X145" s="104">
        <f t="shared" si="181"/>
        <v>0</v>
      </c>
      <c r="Y145" s="103"/>
      <c r="Z145" s="104">
        <f t="shared" si="160"/>
        <v>0</v>
      </c>
      <c r="AA145" s="104">
        <f t="shared" si="182"/>
        <v>0</v>
      </c>
      <c r="AC145" s="114">
        <f t="shared" ref="AC145:AC157" si="191">J145+M145+P145+S145+V145+Y145</f>
        <v>0</v>
      </c>
      <c r="AD145" s="104">
        <f t="shared" si="161"/>
        <v>0</v>
      </c>
      <c r="AE145" s="106">
        <f t="shared" si="162"/>
        <v>0</v>
      </c>
      <c r="AF145" s="42">
        <f t="shared" si="186"/>
        <v>0</v>
      </c>
      <c r="AG145" s="37">
        <f t="shared" si="187"/>
        <v>0</v>
      </c>
      <c r="AH145" s="63">
        <f t="shared" si="188"/>
        <v>0</v>
      </c>
      <c r="AI145" s="103">
        <v>0</v>
      </c>
      <c r="AJ145" s="106">
        <f t="shared" si="183"/>
        <v>0</v>
      </c>
      <c r="AK145" s="106" t="str">
        <f t="shared" si="184"/>
        <v>-</v>
      </c>
      <c r="AL145" s="108">
        <v>151</v>
      </c>
      <c r="AM145" s="106" t="str">
        <f t="shared" si="185"/>
        <v>-</v>
      </c>
      <c r="AN145" s="52" t="str">
        <f t="shared" si="189"/>
        <v>-</v>
      </c>
      <c r="AO145" s="35" t="str">
        <f t="shared" si="190"/>
        <v>-</v>
      </c>
    </row>
    <row r="146" spans="1:41" s="113" customFormat="1" ht="15" x14ac:dyDescent="0.25">
      <c r="A146" s="98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103">
        <v>0</v>
      </c>
      <c r="K146" s="104">
        <f t="shared" si="72"/>
        <v>0</v>
      </c>
      <c r="L146" s="104">
        <f t="shared" si="173"/>
        <v>0</v>
      </c>
      <c r="M146" s="103">
        <v>0</v>
      </c>
      <c r="N146" s="104">
        <f t="shared" si="174"/>
        <v>0</v>
      </c>
      <c r="O146" s="104">
        <f t="shared" si="175"/>
        <v>0</v>
      </c>
      <c r="P146" s="103">
        <v>0</v>
      </c>
      <c r="Q146" s="104">
        <f t="shared" si="176"/>
        <v>0</v>
      </c>
      <c r="R146" s="104">
        <f t="shared" si="177"/>
        <v>0</v>
      </c>
      <c r="S146" s="103">
        <v>0</v>
      </c>
      <c r="T146" s="104">
        <f t="shared" si="178"/>
        <v>0</v>
      </c>
      <c r="U146" s="104">
        <f t="shared" si="179"/>
        <v>0</v>
      </c>
      <c r="V146" s="103">
        <v>0</v>
      </c>
      <c r="W146" s="104">
        <f t="shared" si="180"/>
        <v>0</v>
      </c>
      <c r="X146" s="104">
        <f t="shared" si="181"/>
        <v>0</v>
      </c>
      <c r="Y146" s="103"/>
      <c r="Z146" s="104">
        <f t="shared" si="160"/>
        <v>0</v>
      </c>
      <c r="AA146" s="104">
        <f t="shared" si="182"/>
        <v>0</v>
      </c>
      <c r="AC146" s="114">
        <f t="shared" si="191"/>
        <v>0</v>
      </c>
      <c r="AD146" s="104">
        <f t="shared" si="161"/>
        <v>0</v>
      </c>
      <c r="AE146" s="106">
        <f t="shared" si="162"/>
        <v>0</v>
      </c>
      <c r="AF146" s="42">
        <f t="shared" si="186"/>
        <v>0</v>
      </c>
      <c r="AG146" s="37">
        <f t="shared" si="187"/>
        <v>0</v>
      </c>
      <c r="AH146" s="63">
        <f t="shared" si="188"/>
        <v>0</v>
      </c>
      <c r="AI146" s="103">
        <v>0</v>
      </c>
      <c r="AJ146" s="106">
        <f t="shared" si="183"/>
        <v>0</v>
      </c>
      <c r="AK146" s="106" t="str">
        <f t="shared" si="184"/>
        <v>-</v>
      </c>
      <c r="AL146" s="108">
        <v>152</v>
      </c>
      <c r="AM146" s="106" t="str">
        <f t="shared" si="185"/>
        <v>-</v>
      </c>
      <c r="AN146" s="52" t="str">
        <f t="shared" si="189"/>
        <v>-</v>
      </c>
      <c r="AO146" s="35" t="str">
        <f t="shared" si="190"/>
        <v>-</v>
      </c>
    </row>
    <row r="147" spans="1:41" s="113" customFormat="1" ht="15" x14ac:dyDescent="0.25">
      <c r="A147" s="98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103">
        <v>0</v>
      </c>
      <c r="K147" s="104">
        <f t="shared" si="72"/>
        <v>0</v>
      </c>
      <c r="L147" s="104">
        <f t="shared" si="173"/>
        <v>0</v>
      </c>
      <c r="M147" s="103">
        <v>0</v>
      </c>
      <c r="N147" s="104">
        <f t="shared" si="174"/>
        <v>0</v>
      </c>
      <c r="O147" s="104">
        <f t="shared" si="175"/>
        <v>0</v>
      </c>
      <c r="P147" s="103">
        <v>0</v>
      </c>
      <c r="Q147" s="104">
        <f t="shared" si="176"/>
        <v>0</v>
      </c>
      <c r="R147" s="104">
        <f t="shared" si="177"/>
        <v>0</v>
      </c>
      <c r="S147" s="103">
        <v>0</v>
      </c>
      <c r="T147" s="104">
        <f t="shared" si="178"/>
        <v>0</v>
      </c>
      <c r="U147" s="104">
        <f t="shared" si="179"/>
        <v>0</v>
      </c>
      <c r="V147" s="103">
        <v>0</v>
      </c>
      <c r="W147" s="104">
        <f t="shared" si="180"/>
        <v>0</v>
      </c>
      <c r="X147" s="104">
        <f t="shared" si="181"/>
        <v>0</v>
      </c>
      <c r="Y147" s="103"/>
      <c r="Z147" s="104">
        <f t="shared" si="160"/>
        <v>0</v>
      </c>
      <c r="AA147" s="104">
        <f t="shared" si="182"/>
        <v>0</v>
      </c>
      <c r="AC147" s="114">
        <f t="shared" si="191"/>
        <v>0</v>
      </c>
      <c r="AD147" s="104">
        <f t="shared" si="161"/>
        <v>0</v>
      </c>
      <c r="AE147" s="106">
        <f t="shared" si="162"/>
        <v>0</v>
      </c>
      <c r="AF147" s="42">
        <f t="shared" si="186"/>
        <v>0</v>
      </c>
      <c r="AG147" s="37">
        <f t="shared" si="187"/>
        <v>0</v>
      </c>
      <c r="AH147" s="63">
        <f t="shared" si="188"/>
        <v>0</v>
      </c>
      <c r="AI147" s="103">
        <v>0</v>
      </c>
      <c r="AJ147" s="106">
        <f t="shared" si="183"/>
        <v>0</v>
      </c>
      <c r="AK147" s="106" t="str">
        <f t="shared" si="184"/>
        <v>-</v>
      </c>
      <c r="AL147" s="108">
        <v>153</v>
      </c>
      <c r="AM147" s="106" t="str">
        <f t="shared" si="185"/>
        <v>-</v>
      </c>
      <c r="AN147" s="52" t="str">
        <f t="shared" si="189"/>
        <v>-</v>
      </c>
      <c r="AO147" s="35" t="str">
        <f t="shared" si="190"/>
        <v>-</v>
      </c>
    </row>
    <row r="148" spans="1:41" s="113" customFormat="1" ht="15" x14ac:dyDescent="0.25">
      <c r="A148" s="98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103">
        <v>0</v>
      </c>
      <c r="K148" s="104">
        <f t="shared" si="72"/>
        <v>0</v>
      </c>
      <c r="L148" s="104">
        <f t="shared" si="173"/>
        <v>0</v>
      </c>
      <c r="M148" s="103">
        <v>0</v>
      </c>
      <c r="N148" s="104">
        <f t="shared" si="174"/>
        <v>0</v>
      </c>
      <c r="O148" s="104">
        <f t="shared" si="175"/>
        <v>0</v>
      </c>
      <c r="P148" s="103">
        <v>0</v>
      </c>
      <c r="Q148" s="104">
        <f t="shared" si="176"/>
        <v>0</v>
      </c>
      <c r="R148" s="104">
        <f t="shared" si="177"/>
        <v>0</v>
      </c>
      <c r="S148" s="103">
        <v>0</v>
      </c>
      <c r="T148" s="104">
        <f t="shared" si="178"/>
        <v>0</v>
      </c>
      <c r="U148" s="104">
        <f t="shared" si="179"/>
        <v>0</v>
      </c>
      <c r="V148" s="103">
        <v>0</v>
      </c>
      <c r="W148" s="104">
        <f t="shared" si="180"/>
        <v>0</v>
      </c>
      <c r="X148" s="104">
        <f t="shared" si="181"/>
        <v>0</v>
      </c>
      <c r="Y148" s="103"/>
      <c r="Z148" s="104">
        <f t="shared" si="160"/>
        <v>0</v>
      </c>
      <c r="AA148" s="104">
        <f t="shared" si="182"/>
        <v>0</v>
      </c>
      <c r="AC148" s="114">
        <f t="shared" si="191"/>
        <v>0</v>
      </c>
      <c r="AD148" s="104">
        <f t="shared" si="161"/>
        <v>0</v>
      </c>
      <c r="AE148" s="106">
        <f t="shared" si="162"/>
        <v>0</v>
      </c>
      <c r="AF148" s="42">
        <f t="shared" si="186"/>
        <v>0</v>
      </c>
      <c r="AG148" s="37">
        <f t="shared" si="187"/>
        <v>0</v>
      </c>
      <c r="AH148" s="63">
        <f t="shared" si="188"/>
        <v>0</v>
      </c>
      <c r="AI148" s="103">
        <v>0</v>
      </c>
      <c r="AJ148" s="106">
        <f t="shared" si="183"/>
        <v>0</v>
      </c>
      <c r="AK148" s="106" t="str">
        <f t="shared" si="184"/>
        <v>-</v>
      </c>
      <c r="AL148" s="108">
        <v>155</v>
      </c>
      <c r="AM148" s="106" t="str">
        <f t="shared" si="185"/>
        <v>-</v>
      </c>
      <c r="AN148" s="52" t="str">
        <f t="shared" si="189"/>
        <v>-</v>
      </c>
      <c r="AO148" s="35" t="str">
        <f t="shared" si="190"/>
        <v>-</v>
      </c>
    </row>
    <row r="149" spans="1:41" s="113" customFormat="1" ht="15" x14ac:dyDescent="0.25">
      <c r="A149" s="98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103">
        <v>0</v>
      </c>
      <c r="K149" s="104">
        <f t="shared" si="72"/>
        <v>0</v>
      </c>
      <c r="L149" s="104">
        <f t="shared" si="173"/>
        <v>0</v>
      </c>
      <c r="M149" s="103">
        <v>0</v>
      </c>
      <c r="N149" s="104">
        <f t="shared" si="174"/>
        <v>0</v>
      </c>
      <c r="O149" s="104">
        <f t="shared" si="175"/>
        <v>0</v>
      </c>
      <c r="P149" s="103">
        <v>0</v>
      </c>
      <c r="Q149" s="104">
        <f t="shared" si="176"/>
        <v>0</v>
      </c>
      <c r="R149" s="104">
        <f t="shared" si="177"/>
        <v>0</v>
      </c>
      <c r="S149" s="103">
        <v>0</v>
      </c>
      <c r="T149" s="104">
        <f t="shared" si="178"/>
        <v>0</v>
      </c>
      <c r="U149" s="104">
        <f t="shared" si="179"/>
        <v>0</v>
      </c>
      <c r="V149" s="103">
        <v>0</v>
      </c>
      <c r="W149" s="104">
        <f t="shared" si="180"/>
        <v>0</v>
      </c>
      <c r="X149" s="104">
        <f t="shared" si="181"/>
        <v>0</v>
      </c>
      <c r="Y149" s="103"/>
      <c r="Z149" s="104">
        <f t="shared" si="160"/>
        <v>0</v>
      </c>
      <c r="AA149" s="104">
        <f t="shared" si="182"/>
        <v>0</v>
      </c>
      <c r="AC149" s="114">
        <f t="shared" si="191"/>
        <v>0</v>
      </c>
      <c r="AD149" s="104">
        <f t="shared" si="161"/>
        <v>0</v>
      </c>
      <c r="AE149" s="106">
        <f t="shared" si="162"/>
        <v>0</v>
      </c>
      <c r="AF149" s="42">
        <f t="shared" si="186"/>
        <v>0</v>
      </c>
      <c r="AG149" s="37">
        <f t="shared" si="187"/>
        <v>0</v>
      </c>
      <c r="AH149" s="63">
        <f t="shared" si="188"/>
        <v>0</v>
      </c>
      <c r="AI149" s="103">
        <v>0</v>
      </c>
      <c r="AJ149" s="106">
        <f t="shared" si="183"/>
        <v>0</v>
      </c>
      <c r="AK149" s="106" t="str">
        <f t="shared" si="184"/>
        <v>-</v>
      </c>
      <c r="AL149" s="108">
        <v>156</v>
      </c>
      <c r="AM149" s="106" t="str">
        <f t="shared" si="185"/>
        <v>-</v>
      </c>
      <c r="AN149" s="52" t="str">
        <f t="shared" si="189"/>
        <v>-</v>
      </c>
      <c r="AO149" s="35" t="str">
        <f t="shared" si="190"/>
        <v>-</v>
      </c>
    </row>
    <row r="150" spans="1:41" s="113" customFormat="1" ht="15" x14ac:dyDescent="0.25">
      <c r="A150" s="98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103">
        <v>1</v>
      </c>
      <c r="K150" s="104">
        <f t="shared" si="72"/>
        <v>12.379999999999997</v>
      </c>
      <c r="L150" s="104">
        <f t="shared" si="173"/>
        <v>34.5</v>
      </c>
      <c r="M150" s="103">
        <v>1</v>
      </c>
      <c r="N150" s="104">
        <f t="shared" si="174"/>
        <v>12.379999999999997</v>
      </c>
      <c r="O150" s="104">
        <f t="shared" si="175"/>
        <v>34.5</v>
      </c>
      <c r="P150" s="103">
        <v>0</v>
      </c>
      <c r="Q150" s="104">
        <f t="shared" si="176"/>
        <v>0</v>
      </c>
      <c r="R150" s="104">
        <f t="shared" si="177"/>
        <v>0</v>
      </c>
      <c r="S150" s="103">
        <v>0</v>
      </c>
      <c r="T150" s="104">
        <f t="shared" si="178"/>
        <v>0</v>
      </c>
      <c r="U150" s="104">
        <f t="shared" si="179"/>
        <v>0</v>
      </c>
      <c r="V150" s="103">
        <v>0</v>
      </c>
      <c r="W150" s="104">
        <f t="shared" si="180"/>
        <v>0</v>
      </c>
      <c r="X150" s="104">
        <f t="shared" si="181"/>
        <v>0</v>
      </c>
      <c r="Y150" s="103"/>
      <c r="Z150" s="104">
        <f t="shared" si="160"/>
        <v>0</v>
      </c>
      <c r="AA150" s="104">
        <f t="shared" si="182"/>
        <v>0</v>
      </c>
      <c r="AC150" s="114">
        <f t="shared" si="191"/>
        <v>2</v>
      </c>
      <c r="AD150" s="104">
        <f t="shared" si="161"/>
        <v>24.759999999999994</v>
      </c>
      <c r="AE150" s="106">
        <f t="shared" si="162"/>
        <v>69</v>
      </c>
      <c r="AF150" s="42">
        <f t="shared" si="186"/>
        <v>1.6260162601626018E-2</v>
      </c>
      <c r="AG150" s="37">
        <f t="shared" si="187"/>
        <v>0.48780487804878053</v>
      </c>
      <c r="AH150" s="63">
        <f t="shared" si="188"/>
        <v>16.829268292682929</v>
      </c>
      <c r="AI150" s="103">
        <v>2</v>
      </c>
      <c r="AJ150" s="106">
        <f t="shared" si="183"/>
        <v>69</v>
      </c>
      <c r="AK150" s="106">
        <f t="shared" si="184"/>
        <v>122.99999999999999</v>
      </c>
      <c r="AL150" s="108">
        <v>157</v>
      </c>
      <c r="AM150" s="106">
        <f t="shared" si="185"/>
        <v>17.571428571428569</v>
      </c>
      <c r="AN150" s="52">
        <f t="shared" si="189"/>
        <v>4.0999999999999996</v>
      </c>
      <c r="AO150" s="35">
        <f t="shared" si="190"/>
        <v>43712</v>
      </c>
    </row>
    <row r="151" spans="1:41" s="113" customFormat="1" ht="15" x14ac:dyDescent="0.25">
      <c r="A151" s="98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103">
        <v>1</v>
      </c>
      <c r="K151" s="104">
        <f t="shared" si="72"/>
        <v>12.679999999999998</v>
      </c>
      <c r="L151" s="104">
        <f t="shared" si="173"/>
        <v>34.5</v>
      </c>
      <c r="M151" s="103">
        <v>0</v>
      </c>
      <c r="N151" s="104">
        <f t="shared" si="174"/>
        <v>0</v>
      </c>
      <c r="O151" s="104">
        <f t="shared" si="175"/>
        <v>0</v>
      </c>
      <c r="P151" s="103">
        <v>2</v>
      </c>
      <c r="Q151" s="104">
        <f t="shared" si="176"/>
        <v>25.359999999999996</v>
      </c>
      <c r="R151" s="104">
        <f t="shared" si="177"/>
        <v>69</v>
      </c>
      <c r="S151" s="103">
        <v>1</v>
      </c>
      <c r="T151" s="104">
        <f t="shared" si="178"/>
        <v>12.679999999999998</v>
      </c>
      <c r="U151" s="104">
        <f t="shared" si="179"/>
        <v>34.5</v>
      </c>
      <c r="V151" s="103">
        <v>0</v>
      </c>
      <c r="W151" s="104">
        <f t="shared" si="180"/>
        <v>0</v>
      </c>
      <c r="X151" s="104">
        <f t="shared" si="181"/>
        <v>0</v>
      </c>
      <c r="Y151" s="103"/>
      <c r="Z151" s="104">
        <f t="shared" si="160"/>
        <v>0</v>
      </c>
      <c r="AA151" s="104">
        <f t="shared" si="182"/>
        <v>0</v>
      </c>
      <c r="AC151" s="114">
        <f t="shared" si="191"/>
        <v>4</v>
      </c>
      <c r="AD151" s="104">
        <f t="shared" si="161"/>
        <v>50.719999999999992</v>
      </c>
      <c r="AE151" s="106">
        <f t="shared" si="162"/>
        <v>138</v>
      </c>
      <c r="AF151" s="42">
        <f t="shared" si="186"/>
        <v>3.2520325203252036E-2</v>
      </c>
      <c r="AG151" s="37">
        <f t="shared" si="187"/>
        <v>0.97560975609756106</v>
      </c>
      <c r="AH151" s="63">
        <f t="shared" si="188"/>
        <v>33.658536585365859</v>
      </c>
      <c r="AI151" s="103">
        <v>2</v>
      </c>
      <c r="AJ151" s="106">
        <f t="shared" si="183"/>
        <v>69</v>
      </c>
      <c r="AK151" s="106">
        <f t="shared" si="184"/>
        <v>61.499999999999993</v>
      </c>
      <c r="AL151" s="108">
        <v>158</v>
      </c>
      <c r="AM151" s="106">
        <f t="shared" si="185"/>
        <v>8.7857142857142847</v>
      </c>
      <c r="AN151" s="52">
        <f t="shared" si="189"/>
        <v>2.0499999999999998</v>
      </c>
      <c r="AO151" s="35">
        <f t="shared" si="190"/>
        <v>43650.5</v>
      </c>
    </row>
    <row r="152" spans="1:41" s="113" customFormat="1" ht="15" x14ac:dyDescent="0.25">
      <c r="A152" s="98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103">
        <v>0</v>
      </c>
      <c r="K152" s="104">
        <f t="shared" si="72"/>
        <v>0</v>
      </c>
      <c r="L152" s="104">
        <f t="shared" si="173"/>
        <v>0</v>
      </c>
      <c r="M152" s="103">
        <v>0</v>
      </c>
      <c r="N152" s="104">
        <f t="shared" si="174"/>
        <v>0</v>
      </c>
      <c r="O152" s="104">
        <f t="shared" si="175"/>
        <v>0</v>
      </c>
      <c r="P152" s="103">
        <v>0</v>
      </c>
      <c r="Q152" s="104">
        <f t="shared" si="176"/>
        <v>0</v>
      </c>
      <c r="R152" s="104">
        <f t="shared" si="177"/>
        <v>0</v>
      </c>
      <c r="S152" s="103">
        <v>0</v>
      </c>
      <c r="T152" s="104">
        <f t="shared" si="178"/>
        <v>0</v>
      </c>
      <c r="U152" s="104">
        <f t="shared" si="179"/>
        <v>0</v>
      </c>
      <c r="V152" s="103">
        <v>0</v>
      </c>
      <c r="W152" s="104">
        <f t="shared" si="180"/>
        <v>0</v>
      </c>
      <c r="X152" s="104">
        <f t="shared" si="181"/>
        <v>0</v>
      </c>
      <c r="Y152" s="103"/>
      <c r="Z152" s="104">
        <f t="shared" si="160"/>
        <v>0</v>
      </c>
      <c r="AA152" s="104">
        <f t="shared" si="182"/>
        <v>0</v>
      </c>
      <c r="AC152" s="114">
        <f t="shared" si="191"/>
        <v>0</v>
      </c>
      <c r="AD152" s="104">
        <f t="shared" si="161"/>
        <v>0</v>
      </c>
      <c r="AE152" s="106">
        <f t="shared" si="162"/>
        <v>0</v>
      </c>
      <c r="AF152" s="42">
        <f t="shared" si="186"/>
        <v>0</v>
      </c>
      <c r="AG152" s="37">
        <f t="shared" si="187"/>
        <v>0</v>
      </c>
      <c r="AH152" s="63">
        <f t="shared" si="188"/>
        <v>0</v>
      </c>
      <c r="AI152" s="103">
        <v>0</v>
      </c>
      <c r="AJ152" s="106">
        <f t="shared" si="183"/>
        <v>0</v>
      </c>
      <c r="AK152" s="106" t="str">
        <f t="shared" si="184"/>
        <v>-</v>
      </c>
      <c r="AL152" s="108">
        <v>159</v>
      </c>
      <c r="AM152" s="106" t="str">
        <f t="shared" si="185"/>
        <v>-</v>
      </c>
      <c r="AN152" s="52" t="str">
        <f t="shared" si="189"/>
        <v>-</v>
      </c>
      <c r="AO152" s="35" t="str">
        <f t="shared" si="190"/>
        <v>-</v>
      </c>
    </row>
    <row r="153" spans="1:41" s="113" customFormat="1" ht="15" x14ac:dyDescent="0.25">
      <c r="A153" s="98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103">
        <v>0</v>
      </c>
      <c r="K153" s="104">
        <f t="shared" si="72"/>
        <v>0</v>
      </c>
      <c r="L153" s="104">
        <f t="shared" si="173"/>
        <v>0</v>
      </c>
      <c r="M153" s="103">
        <v>1</v>
      </c>
      <c r="N153" s="104">
        <f t="shared" si="174"/>
        <v>11.99000000000002</v>
      </c>
      <c r="O153" s="104">
        <f t="shared" si="175"/>
        <v>34.5</v>
      </c>
      <c r="P153" s="103">
        <v>0</v>
      </c>
      <c r="Q153" s="104">
        <f t="shared" si="176"/>
        <v>0</v>
      </c>
      <c r="R153" s="104">
        <f t="shared" si="177"/>
        <v>0</v>
      </c>
      <c r="S153" s="103">
        <v>0</v>
      </c>
      <c r="T153" s="104">
        <f t="shared" si="178"/>
        <v>0</v>
      </c>
      <c r="U153" s="104">
        <f t="shared" si="179"/>
        <v>0</v>
      </c>
      <c r="V153" s="103">
        <v>0</v>
      </c>
      <c r="W153" s="104">
        <f t="shared" si="180"/>
        <v>0</v>
      </c>
      <c r="X153" s="104">
        <f t="shared" si="181"/>
        <v>0</v>
      </c>
      <c r="Y153" s="103"/>
      <c r="Z153" s="104">
        <f t="shared" si="160"/>
        <v>0</v>
      </c>
      <c r="AA153" s="104">
        <f t="shared" si="182"/>
        <v>0</v>
      </c>
      <c r="AC153" s="114">
        <f t="shared" si="191"/>
        <v>1</v>
      </c>
      <c r="AD153" s="104">
        <f t="shared" si="161"/>
        <v>11.99000000000002</v>
      </c>
      <c r="AE153" s="106">
        <f t="shared" si="162"/>
        <v>34.5</v>
      </c>
      <c r="AF153" s="42">
        <f t="shared" si="186"/>
        <v>8.130081300813009E-3</v>
      </c>
      <c r="AG153" s="37">
        <f t="shared" si="187"/>
        <v>0.24390243902439027</v>
      </c>
      <c r="AH153" s="63">
        <f t="shared" si="188"/>
        <v>8.4146341463414647</v>
      </c>
      <c r="AI153" s="103">
        <v>0</v>
      </c>
      <c r="AJ153" s="106">
        <f t="shared" si="183"/>
        <v>0</v>
      </c>
      <c r="AK153" s="106">
        <f t="shared" si="184"/>
        <v>0</v>
      </c>
      <c r="AL153" s="108">
        <v>160</v>
      </c>
      <c r="AM153" s="106">
        <f t="shared" si="185"/>
        <v>0</v>
      </c>
      <c r="AN153" s="52">
        <f t="shared" si="189"/>
        <v>0</v>
      </c>
      <c r="AO153" s="35">
        <f t="shared" si="190"/>
        <v>43589</v>
      </c>
    </row>
    <row r="154" spans="1:41" s="113" customFormat="1" ht="15" x14ac:dyDescent="0.25">
      <c r="A154" s="98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103">
        <v>0</v>
      </c>
      <c r="K154" s="104">
        <f t="shared" si="72"/>
        <v>0</v>
      </c>
      <c r="L154" s="104">
        <f t="shared" si="173"/>
        <v>0</v>
      </c>
      <c r="M154" s="103">
        <v>0</v>
      </c>
      <c r="N154" s="104">
        <f t="shared" si="174"/>
        <v>0</v>
      </c>
      <c r="O154" s="104">
        <f t="shared" si="175"/>
        <v>0</v>
      </c>
      <c r="P154" s="103">
        <v>0</v>
      </c>
      <c r="Q154" s="104">
        <f t="shared" si="176"/>
        <v>0</v>
      </c>
      <c r="R154" s="104">
        <f t="shared" si="177"/>
        <v>0</v>
      </c>
      <c r="S154" s="103">
        <v>0</v>
      </c>
      <c r="T154" s="104">
        <f t="shared" si="178"/>
        <v>0</v>
      </c>
      <c r="U154" s="104">
        <f t="shared" si="179"/>
        <v>0</v>
      </c>
      <c r="V154" s="103">
        <v>0</v>
      </c>
      <c r="W154" s="104">
        <f t="shared" si="180"/>
        <v>0</v>
      </c>
      <c r="X154" s="104">
        <f t="shared" si="181"/>
        <v>0</v>
      </c>
      <c r="Y154" s="103"/>
      <c r="Z154" s="104">
        <f t="shared" si="160"/>
        <v>0</v>
      </c>
      <c r="AA154" s="104">
        <f t="shared" si="182"/>
        <v>0</v>
      </c>
      <c r="AC154" s="114">
        <f t="shared" si="191"/>
        <v>0</v>
      </c>
      <c r="AD154" s="104">
        <f t="shared" si="161"/>
        <v>0</v>
      </c>
      <c r="AE154" s="106">
        <f t="shared" si="162"/>
        <v>0</v>
      </c>
      <c r="AF154" s="42">
        <f t="shared" si="186"/>
        <v>0</v>
      </c>
      <c r="AG154" s="37">
        <f t="shared" si="187"/>
        <v>0</v>
      </c>
      <c r="AH154" s="63">
        <f t="shared" si="188"/>
        <v>0</v>
      </c>
      <c r="AI154" s="103">
        <v>0</v>
      </c>
      <c r="AJ154" s="106">
        <f t="shared" si="183"/>
        <v>0</v>
      </c>
      <c r="AK154" s="106" t="str">
        <f t="shared" si="184"/>
        <v>-</v>
      </c>
      <c r="AL154" s="108">
        <v>161</v>
      </c>
      <c r="AM154" s="106" t="str">
        <f t="shared" si="185"/>
        <v>-</v>
      </c>
      <c r="AN154" s="52" t="str">
        <f t="shared" si="189"/>
        <v>-</v>
      </c>
      <c r="AO154" s="35" t="str">
        <f t="shared" si="190"/>
        <v>-</v>
      </c>
    </row>
    <row r="155" spans="1:41" s="113" customFormat="1" ht="15" x14ac:dyDescent="0.25">
      <c r="A155" s="98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103">
        <v>0</v>
      </c>
      <c r="K155" s="104">
        <f t="shared" si="72"/>
        <v>0</v>
      </c>
      <c r="L155" s="104">
        <f t="shared" si="173"/>
        <v>0</v>
      </c>
      <c r="M155" s="103">
        <v>0</v>
      </c>
      <c r="N155" s="104">
        <f t="shared" si="174"/>
        <v>0</v>
      </c>
      <c r="O155" s="104">
        <f t="shared" si="175"/>
        <v>0</v>
      </c>
      <c r="P155" s="103">
        <v>0</v>
      </c>
      <c r="Q155" s="104">
        <f t="shared" si="176"/>
        <v>0</v>
      </c>
      <c r="R155" s="104">
        <f t="shared" si="177"/>
        <v>0</v>
      </c>
      <c r="S155" s="103">
        <v>0</v>
      </c>
      <c r="T155" s="104">
        <f t="shared" si="178"/>
        <v>0</v>
      </c>
      <c r="U155" s="104">
        <f t="shared" si="179"/>
        <v>0</v>
      </c>
      <c r="V155" s="103">
        <v>0</v>
      </c>
      <c r="W155" s="104">
        <f t="shared" si="180"/>
        <v>0</v>
      </c>
      <c r="X155" s="104">
        <f t="shared" si="181"/>
        <v>0</v>
      </c>
      <c r="Y155" s="103"/>
      <c r="Z155" s="104">
        <f t="shared" si="160"/>
        <v>0</v>
      </c>
      <c r="AA155" s="104">
        <f t="shared" si="182"/>
        <v>0</v>
      </c>
      <c r="AC155" s="114">
        <f t="shared" si="191"/>
        <v>0</v>
      </c>
      <c r="AD155" s="104">
        <f t="shared" si="161"/>
        <v>0</v>
      </c>
      <c r="AE155" s="106">
        <f t="shared" si="162"/>
        <v>0</v>
      </c>
      <c r="AF155" s="42">
        <f t="shared" si="186"/>
        <v>0</v>
      </c>
      <c r="AG155" s="37">
        <f t="shared" si="187"/>
        <v>0</v>
      </c>
      <c r="AH155" s="63">
        <f t="shared" si="188"/>
        <v>0</v>
      </c>
      <c r="AI155" s="103">
        <v>0</v>
      </c>
      <c r="AJ155" s="106">
        <f t="shared" si="183"/>
        <v>0</v>
      </c>
      <c r="AK155" s="106" t="str">
        <f t="shared" si="184"/>
        <v>-</v>
      </c>
      <c r="AL155" s="108">
        <v>162</v>
      </c>
      <c r="AM155" s="106" t="str">
        <f t="shared" si="185"/>
        <v>-</v>
      </c>
      <c r="AN155" s="52" t="str">
        <f t="shared" si="189"/>
        <v>-</v>
      </c>
      <c r="AO155" s="35" t="str">
        <f t="shared" si="190"/>
        <v>-</v>
      </c>
    </row>
    <row r="156" spans="1:41" s="113" customFormat="1" ht="15" x14ac:dyDescent="0.25">
      <c r="A156" s="98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103">
        <v>0</v>
      </c>
      <c r="K156" s="104">
        <f t="shared" si="72"/>
        <v>0</v>
      </c>
      <c r="L156" s="104">
        <f t="shared" si="173"/>
        <v>0</v>
      </c>
      <c r="M156" s="103">
        <v>0</v>
      </c>
      <c r="N156" s="104">
        <f t="shared" si="174"/>
        <v>0</v>
      </c>
      <c r="O156" s="104">
        <f t="shared" si="175"/>
        <v>0</v>
      </c>
      <c r="P156" s="103">
        <v>0</v>
      </c>
      <c r="Q156" s="104">
        <f t="shared" si="176"/>
        <v>0</v>
      </c>
      <c r="R156" s="104">
        <f t="shared" si="177"/>
        <v>0</v>
      </c>
      <c r="S156" s="103">
        <v>0</v>
      </c>
      <c r="T156" s="104">
        <f t="shared" si="178"/>
        <v>0</v>
      </c>
      <c r="U156" s="104">
        <f t="shared" si="179"/>
        <v>0</v>
      </c>
      <c r="V156" s="103">
        <v>0</v>
      </c>
      <c r="W156" s="104">
        <f t="shared" si="180"/>
        <v>0</v>
      </c>
      <c r="X156" s="104">
        <f t="shared" si="181"/>
        <v>0</v>
      </c>
      <c r="Y156" s="103"/>
      <c r="Z156" s="104">
        <f t="shared" si="160"/>
        <v>0</v>
      </c>
      <c r="AA156" s="104">
        <f t="shared" si="182"/>
        <v>0</v>
      </c>
      <c r="AC156" s="114">
        <f t="shared" si="191"/>
        <v>0</v>
      </c>
      <c r="AD156" s="104">
        <f t="shared" si="161"/>
        <v>0</v>
      </c>
      <c r="AE156" s="106">
        <f t="shared" si="162"/>
        <v>0</v>
      </c>
      <c r="AF156" s="42">
        <f t="shared" si="186"/>
        <v>0</v>
      </c>
      <c r="AG156" s="37">
        <f t="shared" si="187"/>
        <v>0</v>
      </c>
      <c r="AH156" s="63">
        <f t="shared" si="188"/>
        <v>0</v>
      </c>
      <c r="AI156" s="103">
        <v>0</v>
      </c>
      <c r="AJ156" s="106">
        <f t="shared" si="183"/>
        <v>0</v>
      </c>
      <c r="AK156" s="106" t="str">
        <f t="shared" si="184"/>
        <v>-</v>
      </c>
      <c r="AL156" s="108">
        <v>163</v>
      </c>
      <c r="AM156" s="106" t="str">
        <f t="shared" si="185"/>
        <v>-</v>
      </c>
      <c r="AN156" s="52" t="str">
        <f t="shared" si="189"/>
        <v>-</v>
      </c>
      <c r="AO156" s="35" t="str">
        <f t="shared" si="190"/>
        <v>-</v>
      </c>
    </row>
    <row r="157" spans="1:41" s="113" customFormat="1" ht="15" x14ac:dyDescent="0.25">
      <c r="A157" s="98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103">
        <v>0</v>
      </c>
      <c r="K157" s="104">
        <f t="shared" si="72"/>
        <v>0</v>
      </c>
      <c r="L157" s="104">
        <f t="shared" si="173"/>
        <v>0</v>
      </c>
      <c r="M157" s="103">
        <v>0</v>
      </c>
      <c r="N157" s="104">
        <f t="shared" si="174"/>
        <v>0</v>
      </c>
      <c r="O157" s="104">
        <f t="shared" si="175"/>
        <v>0</v>
      </c>
      <c r="P157" s="103">
        <v>0</v>
      </c>
      <c r="Q157" s="104">
        <f t="shared" si="176"/>
        <v>0</v>
      </c>
      <c r="R157" s="104">
        <f t="shared" si="177"/>
        <v>0</v>
      </c>
      <c r="S157" s="103">
        <v>0</v>
      </c>
      <c r="T157" s="104">
        <f t="shared" si="178"/>
        <v>0</v>
      </c>
      <c r="U157" s="104">
        <f t="shared" si="179"/>
        <v>0</v>
      </c>
      <c r="V157" s="103">
        <v>0</v>
      </c>
      <c r="W157" s="104">
        <f t="shared" si="180"/>
        <v>0</v>
      </c>
      <c r="X157" s="104">
        <f t="shared" si="181"/>
        <v>0</v>
      </c>
      <c r="Y157" s="103"/>
      <c r="Z157" s="104">
        <f t="shared" si="160"/>
        <v>0</v>
      </c>
      <c r="AA157" s="104">
        <f t="shared" si="182"/>
        <v>0</v>
      </c>
      <c r="AC157" s="114">
        <f t="shared" si="191"/>
        <v>0</v>
      </c>
      <c r="AD157" s="104">
        <f t="shared" si="161"/>
        <v>0</v>
      </c>
      <c r="AE157" s="106">
        <f t="shared" si="162"/>
        <v>0</v>
      </c>
      <c r="AF157" s="42">
        <f t="shared" si="186"/>
        <v>0</v>
      </c>
      <c r="AG157" s="37">
        <f t="shared" si="187"/>
        <v>0</v>
      </c>
      <c r="AH157" s="63">
        <f t="shared" si="188"/>
        <v>0</v>
      </c>
      <c r="AI157" s="103">
        <v>0</v>
      </c>
      <c r="AJ157" s="106">
        <f t="shared" si="183"/>
        <v>0</v>
      </c>
      <c r="AK157" s="106" t="str">
        <f t="shared" si="184"/>
        <v>-</v>
      </c>
      <c r="AL157" s="108">
        <v>164</v>
      </c>
      <c r="AM157" s="106" t="str">
        <f t="shared" si="185"/>
        <v>-</v>
      </c>
      <c r="AN157" s="52" t="str">
        <f t="shared" si="189"/>
        <v>-</v>
      </c>
      <c r="AO157" s="35" t="str">
        <f t="shared" si="190"/>
        <v>-</v>
      </c>
    </row>
    <row r="158" spans="1:41" s="113" customFormat="1" ht="15" x14ac:dyDescent="0.25">
      <c r="A158" s="98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103">
        <v>3</v>
      </c>
      <c r="K158" s="104">
        <f t="shared" si="72"/>
        <v>15.779999999999998</v>
      </c>
      <c r="L158" s="104">
        <f t="shared" si="173"/>
        <v>73.5</v>
      </c>
      <c r="M158" s="103">
        <v>2</v>
      </c>
      <c r="N158" s="104">
        <f t="shared" si="174"/>
        <v>10.519999999999998</v>
      </c>
      <c r="O158" s="104">
        <f t="shared" si="175"/>
        <v>49</v>
      </c>
      <c r="P158" s="103">
        <v>0</v>
      </c>
      <c r="Q158" s="104">
        <f t="shared" si="176"/>
        <v>0</v>
      </c>
      <c r="R158" s="104">
        <f t="shared" si="177"/>
        <v>0</v>
      </c>
      <c r="S158" s="103">
        <v>0</v>
      </c>
      <c r="T158" s="104">
        <f t="shared" si="178"/>
        <v>0</v>
      </c>
      <c r="U158" s="104">
        <f t="shared" si="179"/>
        <v>0</v>
      </c>
      <c r="V158" s="103">
        <v>0</v>
      </c>
      <c r="W158" s="104">
        <f t="shared" si="180"/>
        <v>0</v>
      </c>
      <c r="X158" s="104">
        <f t="shared" si="181"/>
        <v>0</v>
      </c>
      <c r="Y158" s="103"/>
      <c r="Z158" s="104">
        <f t="shared" si="160"/>
        <v>0</v>
      </c>
      <c r="AA158" s="104">
        <f t="shared" si="182"/>
        <v>0</v>
      </c>
      <c r="AC158" s="114">
        <f>J158+M158+P158+S158+V158+Y158</f>
        <v>5</v>
      </c>
      <c r="AD158" s="104">
        <f t="shared" si="161"/>
        <v>26.299999999999994</v>
      </c>
      <c r="AE158" s="106">
        <f t="shared" si="162"/>
        <v>122.5</v>
      </c>
      <c r="AF158" s="42">
        <f t="shared" si="186"/>
        <v>4.065040650406504E-2</v>
      </c>
      <c r="AG158" s="37">
        <f t="shared" si="187"/>
        <v>1.2195121951219512</v>
      </c>
      <c r="AH158" s="63">
        <f t="shared" si="188"/>
        <v>29.878048780487806</v>
      </c>
      <c r="AI158" s="103">
        <v>0</v>
      </c>
      <c r="AJ158" s="106">
        <f t="shared" si="183"/>
        <v>0</v>
      </c>
      <c r="AK158" s="106">
        <f t="shared" si="184"/>
        <v>0</v>
      </c>
      <c r="AL158" s="108">
        <v>165</v>
      </c>
      <c r="AM158" s="106">
        <f t="shared" si="185"/>
        <v>0</v>
      </c>
      <c r="AN158" s="52">
        <f t="shared" si="189"/>
        <v>0</v>
      </c>
      <c r="AO158" s="35">
        <f t="shared" si="190"/>
        <v>43589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2</v>
      </c>
      <c r="K159" s="16">
        <f t="shared" si="72"/>
        <v>10.519999999999996</v>
      </c>
      <c r="L159" s="16">
        <f t="shared" si="173"/>
        <v>49</v>
      </c>
      <c r="M159" s="26">
        <v>1</v>
      </c>
      <c r="N159" s="16">
        <f t="shared" si="174"/>
        <v>5.259999999999998</v>
      </c>
      <c r="O159" s="16">
        <f t="shared" si="175"/>
        <v>24.5</v>
      </c>
      <c r="P159" s="26">
        <v>0</v>
      </c>
      <c r="Q159" s="16">
        <f t="shared" si="176"/>
        <v>0</v>
      </c>
      <c r="R159" s="16">
        <f t="shared" si="177"/>
        <v>0</v>
      </c>
      <c r="S159" s="26">
        <v>1</v>
      </c>
      <c r="T159" s="16">
        <f t="shared" si="178"/>
        <v>5.259999999999998</v>
      </c>
      <c r="U159" s="16">
        <f t="shared" si="179"/>
        <v>24.5</v>
      </c>
      <c r="V159" s="26">
        <v>0</v>
      </c>
      <c r="W159" s="16">
        <f t="shared" si="180"/>
        <v>0</v>
      </c>
      <c r="X159" s="16">
        <f t="shared" si="181"/>
        <v>0</v>
      </c>
      <c r="Y159" s="26"/>
      <c r="Z159" s="16">
        <f t="shared" si="160"/>
        <v>0</v>
      </c>
      <c r="AA159" s="16">
        <f t="shared" si="182"/>
        <v>0</v>
      </c>
      <c r="AC159" s="52">
        <f t="shared" ref="AC159:AC162" si="192">J159+M159+P159+S159+V159+Y159</f>
        <v>4</v>
      </c>
      <c r="AD159" s="16">
        <f t="shared" si="161"/>
        <v>21.039999999999992</v>
      </c>
      <c r="AE159" s="37">
        <f t="shared" si="162"/>
        <v>98</v>
      </c>
      <c r="AF159" s="42">
        <f t="shared" si="186"/>
        <v>3.2520325203252036E-2</v>
      </c>
      <c r="AG159" s="37">
        <f t="shared" si="187"/>
        <v>0.97560975609756106</v>
      </c>
      <c r="AH159" s="63">
        <f t="shared" si="188"/>
        <v>23.902439024390247</v>
      </c>
      <c r="AI159" s="26">
        <v>2</v>
      </c>
      <c r="AJ159" s="37">
        <f t="shared" si="183"/>
        <v>49</v>
      </c>
      <c r="AK159" s="37">
        <f t="shared" si="184"/>
        <v>61.499999999999993</v>
      </c>
      <c r="AL159" s="47">
        <v>166</v>
      </c>
      <c r="AM159" s="37">
        <f t="shared" si="185"/>
        <v>8.7857142857142847</v>
      </c>
      <c r="AN159" s="52">
        <f t="shared" si="189"/>
        <v>2.0499999999999998</v>
      </c>
      <c r="AO159" s="35">
        <f t="shared" si="190"/>
        <v>43650.5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72"/>
        <v>7.27</v>
      </c>
      <c r="L160" s="16">
        <f t="shared" si="173"/>
        <v>29.5</v>
      </c>
      <c r="M160" s="26">
        <v>0</v>
      </c>
      <c r="N160" s="16">
        <f t="shared" si="174"/>
        <v>0</v>
      </c>
      <c r="O160" s="16">
        <f t="shared" si="175"/>
        <v>0</v>
      </c>
      <c r="P160" s="26">
        <v>1</v>
      </c>
      <c r="Q160" s="16">
        <f t="shared" si="176"/>
        <v>7.27</v>
      </c>
      <c r="R160" s="16">
        <f t="shared" si="177"/>
        <v>29.5</v>
      </c>
      <c r="S160" s="26">
        <v>0</v>
      </c>
      <c r="T160" s="16">
        <f t="shared" si="178"/>
        <v>0</v>
      </c>
      <c r="U160" s="16">
        <f t="shared" si="179"/>
        <v>0</v>
      </c>
      <c r="V160" s="26">
        <v>0</v>
      </c>
      <c r="W160" s="16">
        <f t="shared" si="180"/>
        <v>0</v>
      </c>
      <c r="X160" s="16">
        <f t="shared" si="181"/>
        <v>0</v>
      </c>
      <c r="Y160" s="26"/>
      <c r="Z160" s="16">
        <f t="shared" si="160"/>
        <v>0</v>
      </c>
      <c r="AA160" s="16">
        <f t="shared" si="182"/>
        <v>0</v>
      </c>
      <c r="AC160" s="52">
        <f t="shared" si="192"/>
        <v>2</v>
      </c>
      <c r="AD160" s="16">
        <f t="shared" si="161"/>
        <v>14.54</v>
      </c>
      <c r="AE160" s="37">
        <f t="shared" si="162"/>
        <v>59</v>
      </c>
      <c r="AF160" s="42">
        <f t="shared" si="186"/>
        <v>1.6260162601626018E-2</v>
      </c>
      <c r="AG160" s="37">
        <f t="shared" si="187"/>
        <v>0.48780487804878053</v>
      </c>
      <c r="AH160" s="63">
        <f t="shared" si="188"/>
        <v>14.390243902439027</v>
      </c>
      <c r="AI160" s="26">
        <v>0</v>
      </c>
      <c r="AJ160" s="37">
        <f t="shared" si="183"/>
        <v>0</v>
      </c>
      <c r="AK160" s="37">
        <f t="shared" si="184"/>
        <v>0</v>
      </c>
      <c r="AL160" s="47">
        <v>167</v>
      </c>
      <c r="AM160" s="37">
        <f t="shared" si="185"/>
        <v>0</v>
      </c>
      <c r="AN160" s="52">
        <f t="shared" si="189"/>
        <v>0</v>
      </c>
      <c r="AO160" s="35">
        <f t="shared" si="190"/>
        <v>43589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72"/>
        <v>0</v>
      </c>
      <c r="L161" s="16">
        <f t="shared" si="173"/>
        <v>0</v>
      </c>
      <c r="M161" s="26">
        <v>0</v>
      </c>
      <c r="N161" s="16">
        <f t="shared" si="174"/>
        <v>0</v>
      </c>
      <c r="O161" s="16">
        <f t="shared" si="175"/>
        <v>0</v>
      </c>
      <c r="P161" s="26">
        <v>0</v>
      </c>
      <c r="Q161" s="16">
        <f t="shared" si="176"/>
        <v>0</v>
      </c>
      <c r="R161" s="16">
        <f t="shared" si="177"/>
        <v>0</v>
      </c>
      <c r="S161" s="26">
        <v>0</v>
      </c>
      <c r="T161" s="16">
        <f t="shared" si="178"/>
        <v>0</v>
      </c>
      <c r="U161" s="16">
        <f t="shared" si="179"/>
        <v>0</v>
      </c>
      <c r="V161" s="26">
        <v>0</v>
      </c>
      <c r="W161" s="16">
        <f t="shared" si="180"/>
        <v>0</v>
      </c>
      <c r="X161" s="16">
        <f t="shared" si="181"/>
        <v>0</v>
      </c>
      <c r="Y161" s="26"/>
      <c r="Z161" s="16">
        <f t="shared" si="160"/>
        <v>0</v>
      </c>
      <c r="AA161" s="16">
        <f t="shared" si="182"/>
        <v>0</v>
      </c>
      <c r="AC161" s="52">
        <f t="shared" si="192"/>
        <v>0</v>
      </c>
      <c r="AD161" s="16">
        <f t="shared" si="161"/>
        <v>0</v>
      </c>
      <c r="AE161" s="37">
        <f t="shared" si="162"/>
        <v>0</v>
      </c>
      <c r="AF161" s="42">
        <f t="shared" si="186"/>
        <v>0</v>
      </c>
      <c r="AG161" s="37">
        <f t="shared" si="187"/>
        <v>0</v>
      </c>
      <c r="AH161" s="63">
        <f t="shared" si="188"/>
        <v>0</v>
      </c>
      <c r="AI161" s="26">
        <v>0</v>
      </c>
      <c r="AJ161" s="37">
        <f t="shared" si="183"/>
        <v>0</v>
      </c>
      <c r="AK161" s="37" t="str">
        <f t="shared" si="184"/>
        <v>-</v>
      </c>
      <c r="AL161" s="47">
        <v>168</v>
      </c>
      <c r="AM161" s="37" t="str">
        <f t="shared" si="185"/>
        <v>-</v>
      </c>
      <c r="AN161" s="52" t="str">
        <f t="shared" si="189"/>
        <v>-</v>
      </c>
      <c r="AO161" s="35" t="str">
        <f t="shared" si="190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66">
        <v>0</v>
      </c>
      <c r="K162" s="67">
        <f t="shared" si="72"/>
        <v>0</v>
      </c>
      <c r="L162" s="67">
        <f t="shared" si="173"/>
        <v>0</v>
      </c>
      <c r="M162" s="66">
        <v>0</v>
      </c>
      <c r="N162" s="67">
        <f t="shared" si="174"/>
        <v>0</v>
      </c>
      <c r="O162" s="67">
        <f t="shared" si="175"/>
        <v>0</v>
      </c>
      <c r="P162" s="66">
        <v>0</v>
      </c>
      <c r="Q162" s="67">
        <f t="shared" si="176"/>
        <v>0</v>
      </c>
      <c r="R162" s="67">
        <f t="shared" si="177"/>
        <v>0</v>
      </c>
      <c r="S162" s="66">
        <v>0</v>
      </c>
      <c r="T162" s="67">
        <f t="shared" si="178"/>
        <v>0</v>
      </c>
      <c r="U162" s="67">
        <f t="shared" si="179"/>
        <v>0</v>
      </c>
      <c r="V162" s="66">
        <v>0</v>
      </c>
      <c r="W162" s="67">
        <f t="shared" si="180"/>
        <v>0</v>
      </c>
      <c r="X162" s="67">
        <f t="shared" si="181"/>
        <v>0</v>
      </c>
      <c r="Y162" s="26"/>
      <c r="Z162" s="16">
        <f t="shared" si="160"/>
        <v>0</v>
      </c>
      <c r="AA162" s="67">
        <f t="shared" si="182"/>
        <v>0</v>
      </c>
      <c r="AC162" s="52">
        <f t="shared" si="192"/>
        <v>0</v>
      </c>
      <c r="AD162" s="16">
        <f t="shared" si="161"/>
        <v>0</v>
      </c>
      <c r="AE162" s="37">
        <f t="shared" si="162"/>
        <v>0</v>
      </c>
      <c r="AF162" s="42">
        <f t="shared" si="186"/>
        <v>0</v>
      </c>
      <c r="AG162" s="37">
        <f t="shared" si="187"/>
        <v>0</v>
      </c>
      <c r="AH162" s="63">
        <f t="shared" si="188"/>
        <v>0</v>
      </c>
      <c r="AI162" s="26">
        <v>0</v>
      </c>
      <c r="AJ162" s="68">
        <f t="shared" si="183"/>
        <v>0</v>
      </c>
      <c r="AK162" s="68" t="str">
        <f t="shared" si="184"/>
        <v>-</v>
      </c>
      <c r="AL162" s="69">
        <v>169</v>
      </c>
      <c r="AM162" s="68" t="str">
        <f t="shared" si="185"/>
        <v>-</v>
      </c>
      <c r="AN162" s="52" t="str">
        <f t="shared" si="189"/>
        <v>-</v>
      </c>
      <c r="AO162" s="35" t="str">
        <f t="shared" si="190"/>
        <v>-</v>
      </c>
    </row>
    <row r="163" spans="1:41" s="113" customFormat="1" ht="15" x14ac:dyDescent="0.25">
      <c r="A163" s="98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103">
        <v>1</v>
      </c>
      <c r="K163" s="104">
        <f t="shared" ref="K163:K183" si="193">J163*$F163</f>
        <v>38.392475247524757</v>
      </c>
      <c r="L163" s="104">
        <f t="shared" ref="L163:L183" si="194">J163*$G163</f>
        <v>74.5</v>
      </c>
      <c r="M163" s="103">
        <v>1</v>
      </c>
      <c r="N163" s="104">
        <f t="shared" ref="N163:N183" si="195">M163*$F163</f>
        <v>38.392475247524757</v>
      </c>
      <c r="O163" s="104">
        <f t="shared" ref="O163:O183" si="196">M163*$G163</f>
        <v>74.5</v>
      </c>
      <c r="P163" s="103">
        <v>0</v>
      </c>
      <c r="Q163" s="104">
        <f t="shared" ref="Q163:Q183" si="197">P163*$F163</f>
        <v>0</v>
      </c>
      <c r="R163" s="104">
        <f t="shared" ref="R163:R183" si="198">P163*$G163</f>
        <v>0</v>
      </c>
      <c r="S163" s="103">
        <v>0</v>
      </c>
      <c r="T163" s="104">
        <f t="shared" ref="T163:T183" si="199">S163*$F163</f>
        <v>0</v>
      </c>
      <c r="U163" s="104">
        <f t="shared" ref="U163:U183" si="200">S163*$G163</f>
        <v>0</v>
      </c>
      <c r="V163" s="103">
        <v>0</v>
      </c>
      <c r="W163" s="104">
        <f t="shared" ref="W163:W183" si="201">V163*$F163</f>
        <v>0</v>
      </c>
      <c r="X163" s="104">
        <f t="shared" ref="X163:X183" si="202">V163*$G163</f>
        <v>0</v>
      </c>
      <c r="Y163" s="103"/>
      <c r="Z163" s="104">
        <f t="shared" ref="Z163:Z183" si="203">Y163*$F163</f>
        <v>0</v>
      </c>
      <c r="AA163" s="104">
        <f t="shared" ref="AA163:AA183" si="204">Y163*$G163</f>
        <v>0</v>
      </c>
      <c r="AC163" s="114">
        <f t="shared" ref="AC163:AC164" si="205">J163+M163+P163+S163+V163+Y163</f>
        <v>2</v>
      </c>
      <c r="AD163" s="104">
        <f t="shared" ref="AD163:AD183" si="206">AC163*F163</f>
        <v>76.784950495049515</v>
      </c>
      <c r="AE163" s="106">
        <f t="shared" ref="AE163:AE183" si="207">AC163*G163</f>
        <v>149</v>
      </c>
      <c r="AF163" s="42">
        <f t="shared" si="186"/>
        <v>1.6260162601626018E-2</v>
      </c>
      <c r="AG163" s="37">
        <f t="shared" si="187"/>
        <v>0.48780487804878053</v>
      </c>
      <c r="AH163" s="63">
        <f t="shared" si="188"/>
        <v>36.341463414634148</v>
      </c>
      <c r="AI163" s="103">
        <v>0</v>
      </c>
      <c r="AJ163" s="106">
        <f t="shared" ref="AJ163:AJ183" si="208">AI163*G163</f>
        <v>0</v>
      </c>
      <c r="AK163" s="106">
        <f t="shared" ref="AK163:AK183" si="209">IFERROR(AI163/AF163, "-")</f>
        <v>0</v>
      </c>
      <c r="AL163" s="108">
        <v>148</v>
      </c>
      <c r="AM163" s="106">
        <f t="shared" ref="AM163:AM183" si="210">IFERROR(AK163/7,"-")</f>
        <v>0</v>
      </c>
      <c r="AN163" s="52">
        <f t="shared" si="189"/>
        <v>0</v>
      </c>
      <c r="AO163" s="35">
        <f t="shared" si="190"/>
        <v>43589</v>
      </c>
    </row>
    <row r="164" spans="1:41" s="113" customFormat="1" ht="15" x14ac:dyDescent="0.25">
      <c r="A164" s="98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103">
        <v>0</v>
      </c>
      <c r="K164" s="104">
        <f t="shared" si="193"/>
        <v>0</v>
      </c>
      <c r="L164" s="104">
        <f t="shared" si="194"/>
        <v>0</v>
      </c>
      <c r="M164" s="103">
        <v>0</v>
      </c>
      <c r="N164" s="104">
        <f t="shared" si="195"/>
        <v>0</v>
      </c>
      <c r="O164" s="104">
        <f t="shared" si="196"/>
        <v>0</v>
      </c>
      <c r="P164" s="103">
        <v>0</v>
      </c>
      <c r="Q164" s="104">
        <f t="shared" si="197"/>
        <v>0</v>
      </c>
      <c r="R164" s="104">
        <f t="shared" si="198"/>
        <v>0</v>
      </c>
      <c r="S164" s="103">
        <v>0</v>
      </c>
      <c r="T164" s="104">
        <f t="shared" si="199"/>
        <v>0</v>
      </c>
      <c r="U164" s="104">
        <f t="shared" si="200"/>
        <v>0</v>
      </c>
      <c r="V164" s="103">
        <v>0</v>
      </c>
      <c r="W164" s="104">
        <f t="shared" si="201"/>
        <v>0</v>
      </c>
      <c r="X164" s="104">
        <f t="shared" si="202"/>
        <v>0</v>
      </c>
      <c r="Y164" s="103"/>
      <c r="Z164" s="104">
        <f t="shared" si="203"/>
        <v>0</v>
      </c>
      <c r="AA164" s="104">
        <f t="shared" si="204"/>
        <v>0</v>
      </c>
      <c r="AC164" s="114">
        <f t="shared" si="205"/>
        <v>0</v>
      </c>
      <c r="AD164" s="104">
        <f t="shared" si="206"/>
        <v>0</v>
      </c>
      <c r="AE164" s="106">
        <f t="shared" si="207"/>
        <v>0</v>
      </c>
      <c r="AF164" s="42">
        <f t="shared" si="186"/>
        <v>0</v>
      </c>
      <c r="AG164" s="37">
        <f t="shared" si="187"/>
        <v>0</v>
      </c>
      <c r="AH164" s="63">
        <f t="shared" si="188"/>
        <v>0</v>
      </c>
      <c r="AI164" s="103">
        <v>0</v>
      </c>
      <c r="AJ164" s="106">
        <f t="shared" si="208"/>
        <v>0</v>
      </c>
      <c r="AK164" s="106" t="str">
        <f t="shared" si="209"/>
        <v>-</v>
      </c>
      <c r="AL164" s="108">
        <v>149</v>
      </c>
      <c r="AM164" s="106" t="str">
        <f t="shared" si="210"/>
        <v>-</v>
      </c>
      <c r="AN164" s="52" t="str">
        <f t="shared" si="189"/>
        <v>-</v>
      </c>
      <c r="AO164" s="35" t="str">
        <f t="shared" si="190"/>
        <v>-</v>
      </c>
    </row>
    <row r="165" spans="1:41" s="113" customFormat="1" ht="15" x14ac:dyDescent="0.25">
      <c r="A165" s="98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103">
        <v>0</v>
      </c>
      <c r="K165" s="104">
        <f t="shared" si="193"/>
        <v>0</v>
      </c>
      <c r="L165" s="104">
        <f t="shared" si="194"/>
        <v>0</v>
      </c>
      <c r="M165" s="103">
        <v>0</v>
      </c>
      <c r="N165" s="104">
        <f t="shared" si="195"/>
        <v>0</v>
      </c>
      <c r="O165" s="104">
        <f t="shared" si="196"/>
        <v>0</v>
      </c>
      <c r="P165" s="103">
        <v>0</v>
      </c>
      <c r="Q165" s="104">
        <f t="shared" si="197"/>
        <v>0</v>
      </c>
      <c r="R165" s="104">
        <f t="shared" si="198"/>
        <v>0</v>
      </c>
      <c r="S165" s="103">
        <v>0</v>
      </c>
      <c r="T165" s="104">
        <f t="shared" si="199"/>
        <v>0</v>
      </c>
      <c r="U165" s="104">
        <f t="shared" si="200"/>
        <v>0</v>
      </c>
      <c r="V165" s="103">
        <v>0</v>
      </c>
      <c r="W165" s="104">
        <f t="shared" si="201"/>
        <v>0</v>
      </c>
      <c r="X165" s="104">
        <f t="shared" si="202"/>
        <v>0</v>
      </c>
      <c r="Y165" s="103"/>
      <c r="Z165" s="104">
        <f t="shared" si="203"/>
        <v>0</v>
      </c>
      <c r="AA165" s="104">
        <f t="shared" si="204"/>
        <v>0</v>
      </c>
      <c r="AC165" s="114">
        <f>J165+M165+P165+S165+V165+Y165</f>
        <v>0</v>
      </c>
      <c r="AD165" s="104">
        <f t="shared" si="206"/>
        <v>0</v>
      </c>
      <c r="AE165" s="106">
        <f t="shared" si="207"/>
        <v>0</v>
      </c>
      <c r="AF165" s="42">
        <f t="shared" si="186"/>
        <v>0</v>
      </c>
      <c r="AG165" s="37">
        <f t="shared" si="187"/>
        <v>0</v>
      </c>
      <c r="AH165" s="63">
        <f t="shared" si="188"/>
        <v>0</v>
      </c>
      <c r="AI165" s="103">
        <v>0</v>
      </c>
      <c r="AJ165" s="106">
        <f t="shared" si="208"/>
        <v>0</v>
      </c>
      <c r="AK165" s="106" t="str">
        <f t="shared" si="209"/>
        <v>-</v>
      </c>
      <c r="AL165" s="108">
        <v>150</v>
      </c>
      <c r="AM165" s="106" t="str">
        <f t="shared" si="210"/>
        <v>-</v>
      </c>
      <c r="AN165" s="52" t="str">
        <f t="shared" si="189"/>
        <v>-</v>
      </c>
      <c r="AO165" s="35" t="str">
        <f t="shared" si="190"/>
        <v>-</v>
      </c>
    </row>
    <row r="166" spans="1:41" s="113" customFormat="1" ht="15" x14ac:dyDescent="0.25">
      <c r="A166" s="98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103">
        <v>0</v>
      </c>
      <c r="K166" s="104">
        <f t="shared" si="193"/>
        <v>0</v>
      </c>
      <c r="L166" s="104">
        <f t="shared" si="194"/>
        <v>0</v>
      </c>
      <c r="M166" s="103">
        <v>1</v>
      </c>
      <c r="N166" s="104">
        <f t="shared" si="195"/>
        <v>12.99</v>
      </c>
      <c r="O166" s="104">
        <f t="shared" si="196"/>
        <v>34.5</v>
      </c>
      <c r="P166" s="103">
        <v>0</v>
      </c>
      <c r="Q166" s="104">
        <f t="shared" si="197"/>
        <v>0</v>
      </c>
      <c r="R166" s="104">
        <f t="shared" si="198"/>
        <v>0</v>
      </c>
      <c r="S166" s="103">
        <v>1</v>
      </c>
      <c r="T166" s="104">
        <f t="shared" si="199"/>
        <v>12.99</v>
      </c>
      <c r="U166" s="104">
        <f t="shared" si="200"/>
        <v>34.5</v>
      </c>
      <c r="V166" s="103">
        <v>0</v>
      </c>
      <c r="W166" s="104">
        <f t="shared" si="201"/>
        <v>0</v>
      </c>
      <c r="X166" s="104">
        <f t="shared" si="202"/>
        <v>0</v>
      </c>
      <c r="Y166" s="103"/>
      <c r="Z166" s="104">
        <f t="shared" si="203"/>
        <v>0</v>
      </c>
      <c r="AA166" s="104">
        <f t="shared" si="204"/>
        <v>0</v>
      </c>
      <c r="AC166" s="114">
        <f t="shared" ref="AC166:AC178" si="211">J166+M166+P166+S166+V166+Y166</f>
        <v>2</v>
      </c>
      <c r="AD166" s="104">
        <f t="shared" si="206"/>
        <v>25.98</v>
      </c>
      <c r="AE166" s="106">
        <f t="shared" si="207"/>
        <v>69</v>
      </c>
      <c r="AF166" s="42">
        <f t="shared" si="186"/>
        <v>1.6260162601626018E-2</v>
      </c>
      <c r="AG166" s="37">
        <f t="shared" si="187"/>
        <v>0.48780487804878053</v>
      </c>
      <c r="AH166" s="63">
        <f t="shared" si="188"/>
        <v>16.829268292682929</v>
      </c>
      <c r="AI166" s="103">
        <v>1</v>
      </c>
      <c r="AJ166" s="106">
        <f t="shared" si="208"/>
        <v>34.5</v>
      </c>
      <c r="AK166" s="106">
        <f t="shared" si="209"/>
        <v>61.499999999999993</v>
      </c>
      <c r="AL166" s="108">
        <v>151</v>
      </c>
      <c r="AM166" s="106">
        <f t="shared" si="210"/>
        <v>8.7857142857142847</v>
      </c>
      <c r="AN166" s="52">
        <f t="shared" si="189"/>
        <v>2.0499999999999998</v>
      </c>
      <c r="AO166" s="35">
        <f t="shared" si="190"/>
        <v>43650.5</v>
      </c>
    </row>
    <row r="167" spans="1:41" s="113" customFormat="1" ht="15" x14ac:dyDescent="0.25">
      <c r="A167" s="98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103">
        <v>1</v>
      </c>
      <c r="K167" s="104">
        <f t="shared" si="193"/>
        <v>12.81</v>
      </c>
      <c r="L167" s="104">
        <f t="shared" si="194"/>
        <v>29.5</v>
      </c>
      <c r="M167" s="103">
        <v>1</v>
      </c>
      <c r="N167" s="104">
        <f t="shared" si="195"/>
        <v>12.81</v>
      </c>
      <c r="O167" s="104">
        <f t="shared" si="196"/>
        <v>29.5</v>
      </c>
      <c r="P167" s="103">
        <v>0</v>
      </c>
      <c r="Q167" s="104">
        <f t="shared" si="197"/>
        <v>0</v>
      </c>
      <c r="R167" s="104">
        <f t="shared" si="198"/>
        <v>0</v>
      </c>
      <c r="S167" s="103">
        <v>0</v>
      </c>
      <c r="T167" s="104">
        <f t="shared" si="199"/>
        <v>0</v>
      </c>
      <c r="U167" s="104">
        <f t="shared" si="200"/>
        <v>0</v>
      </c>
      <c r="V167" s="103">
        <v>0</v>
      </c>
      <c r="W167" s="104">
        <f t="shared" si="201"/>
        <v>0</v>
      </c>
      <c r="X167" s="104">
        <f t="shared" si="202"/>
        <v>0</v>
      </c>
      <c r="Y167" s="103"/>
      <c r="Z167" s="104">
        <f t="shared" si="203"/>
        <v>0</v>
      </c>
      <c r="AA167" s="104">
        <f t="shared" si="204"/>
        <v>0</v>
      </c>
      <c r="AC167" s="114">
        <f t="shared" si="211"/>
        <v>2</v>
      </c>
      <c r="AD167" s="104">
        <f t="shared" si="206"/>
        <v>25.62</v>
      </c>
      <c r="AE167" s="106">
        <f t="shared" si="207"/>
        <v>59</v>
      </c>
      <c r="AF167" s="42">
        <f t="shared" si="186"/>
        <v>1.6260162601626018E-2</v>
      </c>
      <c r="AG167" s="37">
        <f t="shared" si="187"/>
        <v>0.48780487804878053</v>
      </c>
      <c r="AH167" s="63">
        <f t="shared" si="188"/>
        <v>14.390243902439027</v>
      </c>
      <c r="AI167" s="103">
        <v>1</v>
      </c>
      <c r="AJ167" s="106">
        <f t="shared" si="208"/>
        <v>29.5</v>
      </c>
      <c r="AK167" s="106">
        <f t="shared" si="209"/>
        <v>61.499999999999993</v>
      </c>
      <c r="AL167" s="108">
        <v>152</v>
      </c>
      <c r="AM167" s="106">
        <f t="shared" si="210"/>
        <v>8.7857142857142847</v>
      </c>
      <c r="AN167" s="52">
        <f t="shared" si="189"/>
        <v>2.0499999999999998</v>
      </c>
      <c r="AO167" s="35">
        <f t="shared" si="190"/>
        <v>43650.5</v>
      </c>
    </row>
    <row r="168" spans="1:41" s="113" customFormat="1" ht="15" x14ac:dyDescent="0.25">
      <c r="A168" s="98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103">
        <v>0</v>
      </c>
      <c r="K168" s="104">
        <f t="shared" si="193"/>
        <v>0</v>
      </c>
      <c r="L168" s="104">
        <f t="shared" si="194"/>
        <v>0</v>
      </c>
      <c r="M168" s="103">
        <v>0</v>
      </c>
      <c r="N168" s="104">
        <f t="shared" si="195"/>
        <v>0</v>
      </c>
      <c r="O168" s="104">
        <f t="shared" si="196"/>
        <v>0</v>
      </c>
      <c r="P168" s="103">
        <v>0</v>
      </c>
      <c r="Q168" s="104">
        <f t="shared" si="197"/>
        <v>0</v>
      </c>
      <c r="R168" s="104">
        <f t="shared" si="198"/>
        <v>0</v>
      </c>
      <c r="S168" s="103">
        <v>0</v>
      </c>
      <c r="T168" s="104">
        <f t="shared" si="199"/>
        <v>0</v>
      </c>
      <c r="U168" s="104">
        <f t="shared" si="200"/>
        <v>0</v>
      </c>
      <c r="V168" s="103">
        <v>0</v>
      </c>
      <c r="W168" s="104">
        <f t="shared" si="201"/>
        <v>0</v>
      </c>
      <c r="X168" s="104">
        <f t="shared" si="202"/>
        <v>0</v>
      </c>
      <c r="Y168" s="103"/>
      <c r="Z168" s="104">
        <f t="shared" si="203"/>
        <v>0</v>
      </c>
      <c r="AA168" s="104">
        <f t="shared" si="204"/>
        <v>0</v>
      </c>
      <c r="AC168" s="114">
        <f t="shared" si="211"/>
        <v>0</v>
      </c>
      <c r="AD168" s="104">
        <f t="shared" si="206"/>
        <v>0</v>
      </c>
      <c r="AE168" s="106">
        <f t="shared" si="207"/>
        <v>0</v>
      </c>
      <c r="AF168" s="42">
        <f t="shared" si="186"/>
        <v>0</v>
      </c>
      <c r="AG168" s="37">
        <f t="shared" si="187"/>
        <v>0</v>
      </c>
      <c r="AH168" s="63">
        <f t="shared" si="188"/>
        <v>0</v>
      </c>
      <c r="AI168" s="103">
        <v>0</v>
      </c>
      <c r="AJ168" s="106">
        <f t="shared" si="208"/>
        <v>0</v>
      </c>
      <c r="AK168" s="106" t="str">
        <f t="shared" si="209"/>
        <v>-</v>
      </c>
      <c r="AL168" s="108">
        <v>153</v>
      </c>
      <c r="AM168" s="106" t="str">
        <f t="shared" si="210"/>
        <v>-</v>
      </c>
      <c r="AN168" s="52" t="str">
        <f t="shared" si="189"/>
        <v>-</v>
      </c>
      <c r="AO168" s="35" t="str">
        <f t="shared" si="190"/>
        <v>-</v>
      </c>
    </row>
    <row r="169" spans="1:41" s="113" customFormat="1" ht="15" x14ac:dyDescent="0.25">
      <c r="A169" s="98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103">
        <v>0</v>
      </c>
      <c r="K169" s="104">
        <f t="shared" si="193"/>
        <v>0</v>
      </c>
      <c r="L169" s="104">
        <f t="shared" si="194"/>
        <v>0</v>
      </c>
      <c r="M169" s="103">
        <v>0</v>
      </c>
      <c r="N169" s="104">
        <f t="shared" si="195"/>
        <v>0</v>
      </c>
      <c r="O169" s="104">
        <f t="shared" si="196"/>
        <v>0</v>
      </c>
      <c r="P169" s="103">
        <v>0</v>
      </c>
      <c r="Q169" s="104">
        <f t="shared" si="197"/>
        <v>0</v>
      </c>
      <c r="R169" s="104">
        <f t="shared" si="198"/>
        <v>0</v>
      </c>
      <c r="S169" s="103">
        <v>0</v>
      </c>
      <c r="T169" s="104">
        <f t="shared" si="199"/>
        <v>0</v>
      </c>
      <c r="U169" s="104">
        <f t="shared" si="200"/>
        <v>0</v>
      </c>
      <c r="V169" s="103">
        <v>0</v>
      </c>
      <c r="W169" s="104">
        <f t="shared" si="201"/>
        <v>0</v>
      </c>
      <c r="X169" s="104">
        <f t="shared" si="202"/>
        <v>0</v>
      </c>
      <c r="Y169" s="103"/>
      <c r="Z169" s="104">
        <f t="shared" si="203"/>
        <v>0</v>
      </c>
      <c r="AA169" s="104">
        <f t="shared" si="204"/>
        <v>0</v>
      </c>
      <c r="AC169" s="114">
        <f t="shared" si="211"/>
        <v>0</v>
      </c>
      <c r="AD169" s="104">
        <f t="shared" si="206"/>
        <v>0</v>
      </c>
      <c r="AE169" s="106">
        <f t="shared" si="207"/>
        <v>0</v>
      </c>
      <c r="AF169" s="42">
        <f t="shared" si="186"/>
        <v>0</v>
      </c>
      <c r="AG169" s="37">
        <f t="shared" si="187"/>
        <v>0</v>
      </c>
      <c r="AH169" s="63">
        <f t="shared" si="188"/>
        <v>0</v>
      </c>
      <c r="AI169" s="103">
        <v>0</v>
      </c>
      <c r="AJ169" s="106">
        <f t="shared" si="208"/>
        <v>0</v>
      </c>
      <c r="AK169" s="106" t="str">
        <f t="shared" si="209"/>
        <v>-</v>
      </c>
      <c r="AL169" s="108">
        <v>155</v>
      </c>
      <c r="AM169" s="106" t="str">
        <f t="shared" si="210"/>
        <v>-</v>
      </c>
      <c r="AN169" s="52" t="str">
        <f t="shared" si="189"/>
        <v>-</v>
      </c>
      <c r="AO169" s="35" t="str">
        <f t="shared" si="190"/>
        <v>-</v>
      </c>
    </row>
    <row r="170" spans="1:41" s="113" customFormat="1" ht="15" x14ac:dyDescent="0.25">
      <c r="A170" s="98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103">
        <v>0</v>
      </c>
      <c r="K170" s="104">
        <f t="shared" si="193"/>
        <v>0</v>
      </c>
      <c r="L170" s="104">
        <f t="shared" si="194"/>
        <v>0</v>
      </c>
      <c r="M170" s="103">
        <v>0</v>
      </c>
      <c r="N170" s="104">
        <f t="shared" si="195"/>
        <v>0</v>
      </c>
      <c r="O170" s="104">
        <f t="shared" si="196"/>
        <v>0</v>
      </c>
      <c r="P170" s="103">
        <v>0</v>
      </c>
      <c r="Q170" s="104">
        <f t="shared" si="197"/>
        <v>0</v>
      </c>
      <c r="R170" s="104">
        <f t="shared" si="198"/>
        <v>0</v>
      </c>
      <c r="S170" s="103">
        <v>0</v>
      </c>
      <c r="T170" s="104">
        <f t="shared" si="199"/>
        <v>0</v>
      </c>
      <c r="U170" s="104">
        <f t="shared" si="200"/>
        <v>0</v>
      </c>
      <c r="V170" s="103">
        <v>0</v>
      </c>
      <c r="W170" s="104">
        <f t="shared" si="201"/>
        <v>0</v>
      </c>
      <c r="X170" s="104">
        <f t="shared" si="202"/>
        <v>0</v>
      </c>
      <c r="Y170" s="103"/>
      <c r="Z170" s="104">
        <f t="shared" si="203"/>
        <v>0</v>
      </c>
      <c r="AA170" s="104">
        <f t="shared" si="204"/>
        <v>0</v>
      </c>
      <c r="AC170" s="114">
        <f t="shared" si="211"/>
        <v>0</v>
      </c>
      <c r="AD170" s="104">
        <f t="shared" si="206"/>
        <v>0</v>
      </c>
      <c r="AE170" s="106">
        <f t="shared" si="207"/>
        <v>0</v>
      </c>
      <c r="AF170" s="42">
        <f t="shared" si="186"/>
        <v>0</v>
      </c>
      <c r="AG170" s="37">
        <f t="shared" si="187"/>
        <v>0</v>
      </c>
      <c r="AH170" s="63">
        <f t="shared" si="188"/>
        <v>0</v>
      </c>
      <c r="AI170" s="103">
        <v>0</v>
      </c>
      <c r="AJ170" s="106">
        <f t="shared" si="208"/>
        <v>0</v>
      </c>
      <c r="AK170" s="106" t="str">
        <f t="shared" si="209"/>
        <v>-</v>
      </c>
      <c r="AL170" s="108">
        <v>156</v>
      </c>
      <c r="AM170" s="106" t="str">
        <f t="shared" si="210"/>
        <v>-</v>
      </c>
      <c r="AN170" s="52" t="str">
        <f t="shared" si="189"/>
        <v>-</v>
      </c>
      <c r="AO170" s="35" t="str">
        <f t="shared" si="190"/>
        <v>-</v>
      </c>
    </row>
    <row r="171" spans="1:41" s="113" customFormat="1" ht="15" x14ac:dyDescent="0.25">
      <c r="A171" s="98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103">
        <v>0</v>
      </c>
      <c r="K171" s="104">
        <f t="shared" si="193"/>
        <v>0</v>
      </c>
      <c r="L171" s="104">
        <f t="shared" si="194"/>
        <v>0</v>
      </c>
      <c r="M171" s="103">
        <v>0</v>
      </c>
      <c r="N171" s="104">
        <f t="shared" si="195"/>
        <v>0</v>
      </c>
      <c r="O171" s="104">
        <f t="shared" si="196"/>
        <v>0</v>
      </c>
      <c r="P171" s="103">
        <v>0</v>
      </c>
      <c r="Q171" s="104">
        <f t="shared" si="197"/>
        <v>0</v>
      </c>
      <c r="R171" s="104">
        <f t="shared" si="198"/>
        <v>0</v>
      </c>
      <c r="S171" s="103">
        <v>0</v>
      </c>
      <c r="T171" s="104">
        <f t="shared" si="199"/>
        <v>0</v>
      </c>
      <c r="U171" s="104">
        <f t="shared" si="200"/>
        <v>0</v>
      </c>
      <c r="V171" s="103">
        <v>0</v>
      </c>
      <c r="W171" s="104">
        <f t="shared" si="201"/>
        <v>0</v>
      </c>
      <c r="X171" s="104">
        <f t="shared" si="202"/>
        <v>0</v>
      </c>
      <c r="Y171" s="103"/>
      <c r="Z171" s="104">
        <f t="shared" si="203"/>
        <v>0</v>
      </c>
      <c r="AA171" s="104">
        <f t="shared" si="204"/>
        <v>0</v>
      </c>
      <c r="AC171" s="114">
        <f t="shared" si="211"/>
        <v>0</v>
      </c>
      <c r="AD171" s="104">
        <f t="shared" si="206"/>
        <v>0</v>
      </c>
      <c r="AE171" s="106">
        <f t="shared" si="207"/>
        <v>0</v>
      </c>
      <c r="AF171" s="42">
        <f t="shared" si="186"/>
        <v>0</v>
      </c>
      <c r="AG171" s="37">
        <f t="shared" si="187"/>
        <v>0</v>
      </c>
      <c r="AH171" s="63">
        <f t="shared" si="188"/>
        <v>0</v>
      </c>
      <c r="AI171" s="103">
        <v>0</v>
      </c>
      <c r="AJ171" s="106">
        <f t="shared" si="208"/>
        <v>0</v>
      </c>
      <c r="AK171" s="106" t="str">
        <f t="shared" si="209"/>
        <v>-</v>
      </c>
      <c r="AL171" s="108">
        <v>157</v>
      </c>
      <c r="AM171" s="106" t="str">
        <f t="shared" si="210"/>
        <v>-</v>
      </c>
      <c r="AN171" s="52" t="str">
        <f t="shared" si="189"/>
        <v>-</v>
      </c>
      <c r="AO171" s="35" t="str">
        <f t="shared" si="190"/>
        <v>-</v>
      </c>
    </row>
    <row r="172" spans="1:41" s="113" customFormat="1" ht="15" x14ac:dyDescent="0.25">
      <c r="A172" s="98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103">
        <v>0</v>
      </c>
      <c r="K172" s="104">
        <f t="shared" si="193"/>
        <v>0</v>
      </c>
      <c r="L172" s="104">
        <f t="shared" si="194"/>
        <v>0</v>
      </c>
      <c r="M172" s="103">
        <v>0</v>
      </c>
      <c r="N172" s="104">
        <f t="shared" si="195"/>
        <v>0</v>
      </c>
      <c r="O172" s="104">
        <f t="shared" si="196"/>
        <v>0</v>
      </c>
      <c r="P172" s="103">
        <v>0</v>
      </c>
      <c r="Q172" s="104">
        <f t="shared" si="197"/>
        <v>0</v>
      </c>
      <c r="R172" s="104">
        <f t="shared" si="198"/>
        <v>0</v>
      </c>
      <c r="S172" s="103">
        <v>0</v>
      </c>
      <c r="T172" s="104">
        <f t="shared" si="199"/>
        <v>0</v>
      </c>
      <c r="U172" s="104">
        <f t="shared" si="200"/>
        <v>0</v>
      </c>
      <c r="V172" s="103">
        <v>0</v>
      </c>
      <c r="W172" s="104">
        <f t="shared" si="201"/>
        <v>0</v>
      </c>
      <c r="X172" s="104">
        <f t="shared" si="202"/>
        <v>0</v>
      </c>
      <c r="Y172" s="103"/>
      <c r="Z172" s="104">
        <f t="shared" si="203"/>
        <v>0</v>
      </c>
      <c r="AA172" s="104">
        <f t="shared" si="204"/>
        <v>0</v>
      </c>
      <c r="AC172" s="114">
        <f t="shared" si="211"/>
        <v>0</v>
      </c>
      <c r="AD172" s="104">
        <f t="shared" si="206"/>
        <v>0</v>
      </c>
      <c r="AE172" s="106">
        <f t="shared" si="207"/>
        <v>0</v>
      </c>
      <c r="AF172" s="42">
        <f t="shared" si="186"/>
        <v>0</v>
      </c>
      <c r="AG172" s="37">
        <f t="shared" si="187"/>
        <v>0</v>
      </c>
      <c r="AH172" s="63">
        <f t="shared" si="188"/>
        <v>0</v>
      </c>
      <c r="AI172" s="103">
        <v>0</v>
      </c>
      <c r="AJ172" s="106">
        <f t="shared" si="208"/>
        <v>0</v>
      </c>
      <c r="AK172" s="106" t="str">
        <f t="shared" si="209"/>
        <v>-</v>
      </c>
      <c r="AL172" s="108">
        <v>158</v>
      </c>
      <c r="AM172" s="106" t="str">
        <f t="shared" si="210"/>
        <v>-</v>
      </c>
      <c r="AN172" s="52" t="str">
        <f t="shared" si="189"/>
        <v>-</v>
      </c>
      <c r="AO172" s="35" t="str">
        <f t="shared" si="190"/>
        <v>-</v>
      </c>
    </row>
    <row r="173" spans="1:41" s="113" customFormat="1" ht="15" x14ac:dyDescent="0.25">
      <c r="A173" s="98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103">
        <v>2</v>
      </c>
      <c r="K173" s="104">
        <f t="shared" si="193"/>
        <v>57.900000000000006</v>
      </c>
      <c r="L173" s="104">
        <f t="shared" si="194"/>
        <v>139</v>
      </c>
      <c r="M173" s="103">
        <v>0</v>
      </c>
      <c r="N173" s="104">
        <f t="shared" si="195"/>
        <v>0</v>
      </c>
      <c r="O173" s="104">
        <f t="shared" si="196"/>
        <v>0</v>
      </c>
      <c r="P173" s="103">
        <v>0</v>
      </c>
      <c r="Q173" s="104">
        <f t="shared" si="197"/>
        <v>0</v>
      </c>
      <c r="R173" s="104">
        <f t="shared" si="198"/>
        <v>0</v>
      </c>
      <c r="S173" s="103">
        <v>0</v>
      </c>
      <c r="T173" s="104">
        <f t="shared" si="199"/>
        <v>0</v>
      </c>
      <c r="U173" s="104">
        <f t="shared" si="200"/>
        <v>0</v>
      </c>
      <c r="V173" s="103">
        <v>0</v>
      </c>
      <c r="W173" s="104">
        <f t="shared" si="201"/>
        <v>0</v>
      </c>
      <c r="X173" s="104">
        <f t="shared" si="202"/>
        <v>0</v>
      </c>
      <c r="Y173" s="103"/>
      <c r="Z173" s="104">
        <f t="shared" si="203"/>
        <v>0</v>
      </c>
      <c r="AA173" s="104">
        <f t="shared" si="204"/>
        <v>0</v>
      </c>
      <c r="AC173" s="114">
        <f t="shared" si="211"/>
        <v>2</v>
      </c>
      <c r="AD173" s="104">
        <f t="shared" si="206"/>
        <v>57.900000000000006</v>
      </c>
      <c r="AE173" s="106">
        <f t="shared" si="207"/>
        <v>139</v>
      </c>
      <c r="AF173" s="42">
        <f t="shared" si="186"/>
        <v>1.6260162601626018E-2</v>
      </c>
      <c r="AG173" s="37">
        <f t="shared" si="187"/>
        <v>0.48780487804878053</v>
      </c>
      <c r="AH173" s="63">
        <f t="shared" si="188"/>
        <v>33.902439024390247</v>
      </c>
      <c r="AI173" s="103">
        <v>0</v>
      </c>
      <c r="AJ173" s="106">
        <f t="shared" si="208"/>
        <v>0</v>
      </c>
      <c r="AK173" s="106">
        <f t="shared" si="209"/>
        <v>0</v>
      </c>
      <c r="AL173" s="108">
        <v>159</v>
      </c>
      <c r="AM173" s="106">
        <f t="shared" si="210"/>
        <v>0</v>
      </c>
      <c r="AN173" s="52">
        <f t="shared" si="189"/>
        <v>0</v>
      </c>
      <c r="AO173" s="35">
        <f t="shared" si="190"/>
        <v>43589</v>
      </c>
    </row>
    <row r="174" spans="1:41" s="113" customFormat="1" ht="15" x14ac:dyDescent="0.25">
      <c r="A174" s="98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103">
        <v>1</v>
      </c>
      <c r="K174" s="104">
        <f t="shared" si="193"/>
        <v>28.950000000000067</v>
      </c>
      <c r="L174" s="104">
        <f t="shared" si="194"/>
        <v>69.5</v>
      </c>
      <c r="M174" s="103">
        <v>0</v>
      </c>
      <c r="N174" s="104">
        <f t="shared" si="195"/>
        <v>0</v>
      </c>
      <c r="O174" s="104">
        <f t="shared" si="196"/>
        <v>0</v>
      </c>
      <c r="P174" s="103">
        <v>0</v>
      </c>
      <c r="Q174" s="104">
        <f t="shared" si="197"/>
        <v>0</v>
      </c>
      <c r="R174" s="104">
        <f t="shared" si="198"/>
        <v>0</v>
      </c>
      <c r="S174" s="103">
        <v>0</v>
      </c>
      <c r="T174" s="104">
        <f t="shared" si="199"/>
        <v>0</v>
      </c>
      <c r="U174" s="104">
        <f t="shared" si="200"/>
        <v>0</v>
      </c>
      <c r="V174" s="103">
        <v>0</v>
      </c>
      <c r="W174" s="104">
        <f t="shared" si="201"/>
        <v>0</v>
      </c>
      <c r="X174" s="104">
        <f t="shared" si="202"/>
        <v>0</v>
      </c>
      <c r="Y174" s="103"/>
      <c r="Z174" s="104">
        <f t="shared" si="203"/>
        <v>0</v>
      </c>
      <c r="AA174" s="104">
        <f t="shared" si="204"/>
        <v>0</v>
      </c>
      <c r="AC174" s="114">
        <f t="shared" si="211"/>
        <v>1</v>
      </c>
      <c r="AD174" s="104">
        <f t="shared" si="206"/>
        <v>28.950000000000067</v>
      </c>
      <c r="AE174" s="106">
        <f t="shared" si="207"/>
        <v>69.5</v>
      </c>
      <c r="AF174" s="42">
        <f t="shared" si="186"/>
        <v>8.130081300813009E-3</v>
      </c>
      <c r="AG174" s="37">
        <f t="shared" si="187"/>
        <v>0.24390243902439027</v>
      </c>
      <c r="AH174" s="63">
        <f t="shared" si="188"/>
        <v>16.951219512195124</v>
      </c>
      <c r="AI174" s="103">
        <v>0</v>
      </c>
      <c r="AJ174" s="106">
        <f t="shared" si="208"/>
        <v>0</v>
      </c>
      <c r="AK174" s="106">
        <f t="shared" si="209"/>
        <v>0</v>
      </c>
      <c r="AL174" s="108">
        <v>160</v>
      </c>
      <c r="AM174" s="106">
        <f t="shared" si="210"/>
        <v>0</v>
      </c>
      <c r="AN174" s="52">
        <f t="shared" si="189"/>
        <v>0</v>
      </c>
      <c r="AO174" s="35">
        <f t="shared" si="190"/>
        <v>43589</v>
      </c>
    </row>
    <row r="175" spans="1:41" s="113" customFormat="1" ht="15" x14ac:dyDescent="0.25">
      <c r="A175" s="98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103">
        <v>0</v>
      </c>
      <c r="K175" s="104">
        <f t="shared" si="193"/>
        <v>0</v>
      </c>
      <c r="L175" s="104">
        <f t="shared" si="194"/>
        <v>0</v>
      </c>
      <c r="M175" s="103">
        <v>0</v>
      </c>
      <c r="N175" s="104">
        <f t="shared" si="195"/>
        <v>0</v>
      </c>
      <c r="O175" s="104">
        <f t="shared" si="196"/>
        <v>0</v>
      </c>
      <c r="P175" s="103">
        <v>0</v>
      </c>
      <c r="Q175" s="104">
        <f t="shared" si="197"/>
        <v>0</v>
      </c>
      <c r="R175" s="104">
        <f t="shared" si="198"/>
        <v>0</v>
      </c>
      <c r="S175" s="103">
        <v>0</v>
      </c>
      <c r="T175" s="104">
        <f t="shared" si="199"/>
        <v>0</v>
      </c>
      <c r="U175" s="104">
        <f t="shared" si="200"/>
        <v>0</v>
      </c>
      <c r="V175" s="103">
        <v>0</v>
      </c>
      <c r="W175" s="104">
        <f t="shared" si="201"/>
        <v>0</v>
      </c>
      <c r="X175" s="104">
        <f t="shared" si="202"/>
        <v>0</v>
      </c>
      <c r="Y175" s="103"/>
      <c r="Z175" s="104">
        <f t="shared" si="203"/>
        <v>0</v>
      </c>
      <c r="AA175" s="104">
        <f t="shared" si="204"/>
        <v>0</v>
      </c>
      <c r="AC175" s="114">
        <f t="shared" si="211"/>
        <v>0</v>
      </c>
      <c r="AD175" s="104">
        <f t="shared" si="206"/>
        <v>0</v>
      </c>
      <c r="AE175" s="106">
        <f t="shared" si="207"/>
        <v>0</v>
      </c>
      <c r="AF175" s="42">
        <f t="shared" si="186"/>
        <v>0</v>
      </c>
      <c r="AG175" s="37">
        <f t="shared" si="187"/>
        <v>0</v>
      </c>
      <c r="AH175" s="63">
        <f t="shared" si="188"/>
        <v>0</v>
      </c>
      <c r="AI175" s="103">
        <v>0</v>
      </c>
      <c r="AJ175" s="106">
        <f t="shared" si="208"/>
        <v>0</v>
      </c>
      <c r="AK175" s="106" t="str">
        <f t="shared" si="209"/>
        <v>-</v>
      </c>
      <c r="AL175" s="108">
        <v>161</v>
      </c>
      <c r="AM175" s="106" t="str">
        <f t="shared" si="210"/>
        <v>-</v>
      </c>
      <c r="AN175" s="52" t="str">
        <f t="shared" si="189"/>
        <v>-</v>
      </c>
      <c r="AO175" s="35" t="str">
        <f t="shared" si="190"/>
        <v>-</v>
      </c>
    </row>
    <row r="176" spans="1:41" s="113" customFormat="1" ht="15" x14ac:dyDescent="0.25">
      <c r="A176" s="98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103">
        <v>0</v>
      </c>
      <c r="K176" s="104">
        <f t="shared" si="193"/>
        <v>0</v>
      </c>
      <c r="L176" s="104">
        <f t="shared" si="194"/>
        <v>0</v>
      </c>
      <c r="M176" s="103">
        <v>0</v>
      </c>
      <c r="N176" s="104">
        <f t="shared" si="195"/>
        <v>0</v>
      </c>
      <c r="O176" s="104">
        <f t="shared" si="196"/>
        <v>0</v>
      </c>
      <c r="P176" s="103">
        <v>0</v>
      </c>
      <c r="Q176" s="104">
        <f t="shared" si="197"/>
        <v>0</v>
      </c>
      <c r="R176" s="104">
        <f t="shared" si="198"/>
        <v>0</v>
      </c>
      <c r="S176" s="103">
        <v>0</v>
      </c>
      <c r="T176" s="104">
        <f t="shared" si="199"/>
        <v>0</v>
      </c>
      <c r="U176" s="104">
        <f t="shared" si="200"/>
        <v>0</v>
      </c>
      <c r="V176" s="103">
        <v>0</v>
      </c>
      <c r="W176" s="104">
        <f t="shared" si="201"/>
        <v>0</v>
      </c>
      <c r="X176" s="104">
        <f t="shared" si="202"/>
        <v>0</v>
      </c>
      <c r="Y176" s="103"/>
      <c r="Z176" s="104">
        <f t="shared" si="203"/>
        <v>0</v>
      </c>
      <c r="AA176" s="104">
        <f t="shared" si="204"/>
        <v>0</v>
      </c>
      <c r="AC176" s="114">
        <f t="shared" si="211"/>
        <v>0</v>
      </c>
      <c r="AD176" s="104">
        <f t="shared" si="206"/>
        <v>0</v>
      </c>
      <c r="AE176" s="106">
        <f t="shared" si="207"/>
        <v>0</v>
      </c>
      <c r="AF176" s="42">
        <f t="shared" si="186"/>
        <v>0</v>
      </c>
      <c r="AG176" s="37">
        <f t="shared" si="187"/>
        <v>0</v>
      </c>
      <c r="AH176" s="63">
        <f t="shared" si="188"/>
        <v>0</v>
      </c>
      <c r="AI176" s="103">
        <v>0</v>
      </c>
      <c r="AJ176" s="106">
        <f t="shared" si="208"/>
        <v>0</v>
      </c>
      <c r="AK176" s="106" t="str">
        <f t="shared" si="209"/>
        <v>-</v>
      </c>
      <c r="AL176" s="108">
        <v>162</v>
      </c>
      <c r="AM176" s="106" t="str">
        <f t="shared" si="210"/>
        <v>-</v>
      </c>
      <c r="AN176" s="52" t="str">
        <f t="shared" si="189"/>
        <v>-</v>
      </c>
      <c r="AO176" s="35" t="str">
        <f t="shared" si="190"/>
        <v>-</v>
      </c>
    </row>
    <row r="177" spans="1:41" s="113" customFormat="1" ht="15" x14ac:dyDescent="0.25">
      <c r="A177" s="98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103">
        <v>0</v>
      </c>
      <c r="K177" s="104">
        <f t="shared" si="193"/>
        <v>0</v>
      </c>
      <c r="L177" s="104">
        <f t="shared" si="194"/>
        <v>0</v>
      </c>
      <c r="M177" s="103">
        <v>0</v>
      </c>
      <c r="N177" s="104">
        <f t="shared" si="195"/>
        <v>0</v>
      </c>
      <c r="O177" s="104">
        <f t="shared" si="196"/>
        <v>0</v>
      </c>
      <c r="P177" s="103">
        <v>0</v>
      </c>
      <c r="Q177" s="104">
        <f t="shared" si="197"/>
        <v>0</v>
      </c>
      <c r="R177" s="104">
        <f t="shared" si="198"/>
        <v>0</v>
      </c>
      <c r="S177" s="103">
        <v>0</v>
      </c>
      <c r="T177" s="104">
        <f t="shared" si="199"/>
        <v>0</v>
      </c>
      <c r="U177" s="104">
        <f t="shared" si="200"/>
        <v>0</v>
      </c>
      <c r="V177" s="103">
        <v>0</v>
      </c>
      <c r="W177" s="104">
        <f t="shared" si="201"/>
        <v>0</v>
      </c>
      <c r="X177" s="104">
        <f t="shared" si="202"/>
        <v>0</v>
      </c>
      <c r="Y177" s="103"/>
      <c r="Z177" s="104">
        <f t="shared" si="203"/>
        <v>0</v>
      </c>
      <c r="AA177" s="104">
        <f t="shared" si="204"/>
        <v>0</v>
      </c>
      <c r="AC177" s="114">
        <f t="shared" si="211"/>
        <v>0</v>
      </c>
      <c r="AD177" s="104">
        <f t="shared" si="206"/>
        <v>0</v>
      </c>
      <c r="AE177" s="106">
        <f t="shared" si="207"/>
        <v>0</v>
      </c>
      <c r="AF177" s="42">
        <f t="shared" si="186"/>
        <v>0</v>
      </c>
      <c r="AG177" s="37">
        <f t="shared" si="187"/>
        <v>0</v>
      </c>
      <c r="AH177" s="63">
        <f t="shared" si="188"/>
        <v>0</v>
      </c>
      <c r="AI177" s="103">
        <v>0</v>
      </c>
      <c r="AJ177" s="106">
        <f t="shared" si="208"/>
        <v>0</v>
      </c>
      <c r="AK177" s="106" t="str">
        <f t="shared" si="209"/>
        <v>-</v>
      </c>
      <c r="AL177" s="108">
        <v>163</v>
      </c>
      <c r="AM177" s="106" t="str">
        <f t="shared" si="210"/>
        <v>-</v>
      </c>
      <c r="AN177" s="52" t="str">
        <f t="shared" si="189"/>
        <v>-</v>
      </c>
      <c r="AO177" s="35" t="str">
        <f t="shared" si="190"/>
        <v>-</v>
      </c>
    </row>
    <row r="178" spans="1:41" s="113" customFormat="1" ht="15" x14ac:dyDescent="0.25">
      <c r="A178" s="98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103">
        <v>0</v>
      </c>
      <c r="K178" s="104">
        <f t="shared" si="193"/>
        <v>0</v>
      </c>
      <c r="L178" s="104">
        <f t="shared" si="194"/>
        <v>0</v>
      </c>
      <c r="M178" s="103">
        <v>0</v>
      </c>
      <c r="N178" s="104">
        <f t="shared" si="195"/>
        <v>0</v>
      </c>
      <c r="O178" s="104">
        <f t="shared" si="196"/>
        <v>0</v>
      </c>
      <c r="P178" s="103">
        <v>0</v>
      </c>
      <c r="Q178" s="104">
        <f t="shared" si="197"/>
        <v>0</v>
      </c>
      <c r="R178" s="104">
        <f t="shared" si="198"/>
        <v>0</v>
      </c>
      <c r="S178" s="103">
        <v>0</v>
      </c>
      <c r="T178" s="104">
        <f t="shared" si="199"/>
        <v>0</v>
      </c>
      <c r="U178" s="104">
        <f t="shared" si="200"/>
        <v>0</v>
      </c>
      <c r="V178" s="103">
        <v>0</v>
      </c>
      <c r="W178" s="104">
        <f t="shared" si="201"/>
        <v>0</v>
      </c>
      <c r="X178" s="104">
        <f t="shared" si="202"/>
        <v>0</v>
      </c>
      <c r="Y178" s="103"/>
      <c r="Z178" s="104">
        <f t="shared" si="203"/>
        <v>0</v>
      </c>
      <c r="AA178" s="104">
        <f t="shared" si="204"/>
        <v>0</v>
      </c>
      <c r="AC178" s="114">
        <f t="shared" si="211"/>
        <v>0</v>
      </c>
      <c r="AD178" s="104">
        <f t="shared" si="206"/>
        <v>0</v>
      </c>
      <c r="AE178" s="106">
        <f t="shared" si="207"/>
        <v>0</v>
      </c>
      <c r="AF178" s="42">
        <f t="shared" si="186"/>
        <v>0</v>
      </c>
      <c r="AG178" s="37">
        <f t="shared" si="187"/>
        <v>0</v>
      </c>
      <c r="AH178" s="63">
        <f t="shared" si="188"/>
        <v>0</v>
      </c>
      <c r="AI178" s="103">
        <v>5</v>
      </c>
      <c r="AJ178" s="106">
        <f t="shared" si="208"/>
        <v>172.5</v>
      </c>
      <c r="AK178" s="106" t="str">
        <f t="shared" si="209"/>
        <v>-</v>
      </c>
      <c r="AL178" s="108">
        <v>164</v>
      </c>
      <c r="AM178" s="106" t="str">
        <f t="shared" si="210"/>
        <v>-</v>
      </c>
      <c r="AN178" s="52" t="str">
        <f t="shared" si="189"/>
        <v>-</v>
      </c>
      <c r="AO178" s="35" t="str">
        <f t="shared" si="190"/>
        <v>-</v>
      </c>
    </row>
    <row r="179" spans="1:41" s="113" customFormat="1" ht="15" x14ac:dyDescent="0.25">
      <c r="A179" s="98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103">
        <v>0</v>
      </c>
      <c r="K179" s="104">
        <f t="shared" si="193"/>
        <v>0</v>
      </c>
      <c r="L179" s="104">
        <f t="shared" si="194"/>
        <v>0</v>
      </c>
      <c r="M179" s="103">
        <v>2</v>
      </c>
      <c r="N179" s="104">
        <f t="shared" si="195"/>
        <v>19.019999999999978</v>
      </c>
      <c r="O179" s="104">
        <f t="shared" si="196"/>
        <v>69</v>
      </c>
      <c r="P179" s="103">
        <v>0</v>
      </c>
      <c r="Q179" s="104">
        <f t="shared" si="197"/>
        <v>0</v>
      </c>
      <c r="R179" s="104">
        <f t="shared" si="198"/>
        <v>0</v>
      </c>
      <c r="S179" s="103">
        <v>0</v>
      </c>
      <c r="T179" s="104">
        <f t="shared" si="199"/>
        <v>0</v>
      </c>
      <c r="U179" s="104">
        <f t="shared" si="200"/>
        <v>0</v>
      </c>
      <c r="V179" s="103">
        <v>0</v>
      </c>
      <c r="W179" s="104">
        <f t="shared" si="201"/>
        <v>0</v>
      </c>
      <c r="X179" s="104">
        <f t="shared" si="202"/>
        <v>0</v>
      </c>
      <c r="Y179" s="103"/>
      <c r="Z179" s="104">
        <f t="shared" si="203"/>
        <v>0</v>
      </c>
      <c r="AA179" s="104">
        <f t="shared" si="204"/>
        <v>0</v>
      </c>
      <c r="AC179" s="114">
        <f>J179+M179+P179+S179+V179+Y179</f>
        <v>2</v>
      </c>
      <c r="AD179" s="104">
        <f t="shared" si="206"/>
        <v>19.019999999999978</v>
      </c>
      <c r="AE179" s="106">
        <f t="shared" si="207"/>
        <v>69</v>
      </c>
      <c r="AF179" s="42">
        <f t="shared" si="186"/>
        <v>1.6260162601626018E-2</v>
      </c>
      <c r="AG179" s="37">
        <f t="shared" si="187"/>
        <v>0.48780487804878053</v>
      </c>
      <c r="AH179" s="63">
        <f t="shared" si="188"/>
        <v>16.829268292682929</v>
      </c>
      <c r="AI179" s="103">
        <v>2</v>
      </c>
      <c r="AJ179" s="106">
        <f t="shared" si="208"/>
        <v>69</v>
      </c>
      <c r="AK179" s="106">
        <f t="shared" si="209"/>
        <v>122.99999999999999</v>
      </c>
      <c r="AL179" s="108">
        <v>165</v>
      </c>
      <c r="AM179" s="106">
        <f t="shared" si="210"/>
        <v>17.571428571428569</v>
      </c>
      <c r="AN179" s="52">
        <f t="shared" si="189"/>
        <v>4.0999999999999996</v>
      </c>
      <c r="AO179" s="35">
        <f t="shared" si="190"/>
        <v>43712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193"/>
        <v>0</v>
      </c>
      <c r="L180" s="16">
        <f t="shared" si="194"/>
        <v>0</v>
      </c>
      <c r="M180" s="26">
        <v>1</v>
      </c>
      <c r="N180" s="16">
        <f t="shared" si="195"/>
        <v>13.189999999999635</v>
      </c>
      <c r="O180" s="16">
        <f t="shared" si="196"/>
        <v>29.5</v>
      </c>
      <c r="P180" s="26">
        <v>6</v>
      </c>
      <c r="Q180" s="16">
        <f t="shared" si="197"/>
        <v>79.139999999997812</v>
      </c>
      <c r="R180" s="16">
        <f t="shared" si="198"/>
        <v>177</v>
      </c>
      <c r="S180" s="26">
        <v>0</v>
      </c>
      <c r="T180" s="16">
        <f t="shared" si="199"/>
        <v>0</v>
      </c>
      <c r="U180" s="16">
        <f t="shared" si="200"/>
        <v>0</v>
      </c>
      <c r="V180" s="26">
        <v>0</v>
      </c>
      <c r="W180" s="16">
        <f t="shared" si="201"/>
        <v>0</v>
      </c>
      <c r="X180" s="16">
        <f t="shared" si="202"/>
        <v>0</v>
      </c>
      <c r="Y180" s="26"/>
      <c r="Z180" s="16">
        <f t="shared" si="203"/>
        <v>0</v>
      </c>
      <c r="AA180" s="16">
        <f t="shared" si="204"/>
        <v>0</v>
      </c>
      <c r="AC180" s="52">
        <f t="shared" ref="AC180:AC183" si="212">J180+M180+P180+S180+V180+Y180</f>
        <v>7</v>
      </c>
      <c r="AD180" s="16">
        <f t="shared" si="206"/>
        <v>92.329999999997455</v>
      </c>
      <c r="AE180" s="37">
        <f t="shared" si="207"/>
        <v>206.5</v>
      </c>
      <c r="AF180" s="42">
        <f t="shared" si="186"/>
        <v>5.6910569105691054E-2</v>
      </c>
      <c r="AG180" s="37">
        <f t="shared" si="187"/>
        <v>1.7073170731707317</v>
      </c>
      <c r="AH180" s="63">
        <f t="shared" si="188"/>
        <v>50.365853658536587</v>
      </c>
      <c r="AI180" s="26">
        <v>5</v>
      </c>
      <c r="AJ180" s="37">
        <f t="shared" si="208"/>
        <v>147.5</v>
      </c>
      <c r="AK180" s="37">
        <f t="shared" si="209"/>
        <v>87.857142857142861</v>
      </c>
      <c r="AL180" s="47">
        <v>166</v>
      </c>
      <c r="AM180" s="37">
        <f t="shared" si="210"/>
        <v>12.551020408163266</v>
      </c>
      <c r="AN180" s="52">
        <f t="shared" si="189"/>
        <v>2.9285714285714288</v>
      </c>
      <c r="AO180" s="35">
        <f t="shared" si="190"/>
        <v>43676.857142857145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193"/>
        <v>0</v>
      </c>
      <c r="L181" s="16">
        <f t="shared" si="194"/>
        <v>0</v>
      </c>
      <c r="M181" s="26">
        <v>5</v>
      </c>
      <c r="N181" s="16">
        <f t="shared" si="195"/>
        <v>69.75</v>
      </c>
      <c r="O181" s="16">
        <f t="shared" si="196"/>
        <v>147.5</v>
      </c>
      <c r="P181" s="26">
        <v>3</v>
      </c>
      <c r="Q181" s="16">
        <f t="shared" si="197"/>
        <v>41.849999999999994</v>
      </c>
      <c r="R181" s="16">
        <f t="shared" si="198"/>
        <v>88.5</v>
      </c>
      <c r="S181" s="26">
        <v>0</v>
      </c>
      <c r="T181" s="16">
        <f t="shared" si="199"/>
        <v>0</v>
      </c>
      <c r="U181" s="16">
        <f t="shared" si="200"/>
        <v>0</v>
      </c>
      <c r="V181" s="26">
        <v>1</v>
      </c>
      <c r="W181" s="16">
        <f t="shared" si="201"/>
        <v>13.95</v>
      </c>
      <c r="X181" s="16">
        <f t="shared" si="202"/>
        <v>29.5</v>
      </c>
      <c r="Y181" s="26"/>
      <c r="Z181" s="16">
        <f t="shared" si="203"/>
        <v>0</v>
      </c>
      <c r="AA181" s="16">
        <f t="shared" si="204"/>
        <v>0</v>
      </c>
      <c r="AC181" s="52">
        <f t="shared" si="212"/>
        <v>9</v>
      </c>
      <c r="AD181" s="16">
        <f t="shared" si="206"/>
        <v>125.55</v>
      </c>
      <c r="AE181" s="37">
        <f t="shared" si="207"/>
        <v>265.5</v>
      </c>
      <c r="AF181" s="42">
        <f t="shared" si="186"/>
        <v>7.3170731707317069E-2</v>
      </c>
      <c r="AG181" s="37">
        <f t="shared" si="187"/>
        <v>2.1951219512195119</v>
      </c>
      <c r="AH181" s="63">
        <f t="shared" si="188"/>
        <v>64.756097560975604</v>
      </c>
      <c r="AI181" s="26">
        <v>2</v>
      </c>
      <c r="AJ181" s="37">
        <f t="shared" si="208"/>
        <v>59</v>
      </c>
      <c r="AK181" s="37">
        <f t="shared" si="209"/>
        <v>27.333333333333336</v>
      </c>
      <c r="AL181" s="47">
        <v>167</v>
      </c>
      <c r="AM181" s="37">
        <f t="shared" si="210"/>
        <v>3.9047619047619051</v>
      </c>
      <c r="AN181" s="52">
        <f t="shared" si="189"/>
        <v>0.9111111111111112</v>
      </c>
      <c r="AO181" s="35">
        <f t="shared" si="190"/>
        <v>43616.333333333336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193"/>
        <v>0</v>
      </c>
      <c r="L182" s="16">
        <f t="shared" si="194"/>
        <v>0</v>
      </c>
      <c r="M182" s="26"/>
      <c r="N182" s="16">
        <f t="shared" si="195"/>
        <v>0</v>
      </c>
      <c r="O182" s="16">
        <f t="shared" si="196"/>
        <v>0</v>
      </c>
      <c r="P182" s="26">
        <v>0</v>
      </c>
      <c r="Q182" s="16">
        <f t="shared" si="197"/>
        <v>0</v>
      </c>
      <c r="R182" s="16">
        <f t="shared" si="198"/>
        <v>0</v>
      </c>
      <c r="S182" s="26">
        <v>0</v>
      </c>
      <c r="T182" s="16">
        <f t="shared" si="199"/>
        <v>0</v>
      </c>
      <c r="U182" s="16">
        <f t="shared" si="200"/>
        <v>0</v>
      </c>
      <c r="V182" s="26">
        <v>0</v>
      </c>
      <c r="W182" s="16">
        <f t="shared" si="201"/>
        <v>0</v>
      </c>
      <c r="X182" s="16">
        <f t="shared" si="202"/>
        <v>0</v>
      </c>
      <c r="Y182" s="26"/>
      <c r="Z182" s="16">
        <f t="shared" si="203"/>
        <v>0</v>
      </c>
      <c r="AA182" s="16">
        <f t="shared" si="204"/>
        <v>0</v>
      </c>
      <c r="AC182" s="52">
        <f t="shared" si="212"/>
        <v>0</v>
      </c>
      <c r="AD182" s="16">
        <f t="shared" si="206"/>
        <v>0</v>
      </c>
      <c r="AE182" s="37">
        <f t="shared" si="207"/>
        <v>0</v>
      </c>
      <c r="AF182" s="42">
        <f t="shared" si="186"/>
        <v>0</v>
      </c>
      <c r="AG182" s="37">
        <f t="shared" si="187"/>
        <v>0</v>
      </c>
      <c r="AH182" s="63">
        <f t="shared" si="188"/>
        <v>0</v>
      </c>
      <c r="AI182" s="26">
        <v>10</v>
      </c>
      <c r="AJ182" s="37">
        <f t="shared" si="208"/>
        <v>445</v>
      </c>
      <c r="AK182" s="37" t="str">
        <f t="shared" si="209"/>
        <v>-</v>
      </c>
      <c r="AL182" s="47">
        <v>168</v>
      </c>
      <c r="AM182" s="37" t="str">
        <f t="shared" si="210"/>
        <v>-</v>
      </c>
      <c r="AN182" s="52" t="str">
        <f t="shared" si="189"/>
        <v>-</v>
      </c>
      <c r="AO182" s="35" t="str">
        <f t="shared" si="190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66"/>
      <c r="K183" s="67">
        <f t="shared" si="193"/>
        <v>0</v>
      </c>
      <c r="L183" s="67">
        <f t="shared" si="194"/>
        <v>0</v>
      </c>
      <c r="M183" s="66"/>
      <c r="N183" s="67">
        <f t="shared" si="195"/>
        <v>0</v>
      </c>
      <c r="O183" s="67">
        <f t="shared" si="196"/>
        <v>0</v>
      </c>
      <c r="P183" s="66">
        <v>0</v>
      </c>
      <c r="Q183" s="67">
        <f t="shared" si="197"/>
        <v>0</v>
      </c>
      <c r="R183" s="67">
        <f t="shared" si="198"/>
        <v>0</v>
      </c>
      <c r="S183" s="66">
        <v>0</v>
      </c>
      <c r="T183" s="67">
        <f t="shared" si="199"/>
        <v>0</v>
      </c>
      <c r="U183" s="67">
        <f t="shared" si="200"/>
        <v>0</v>
      </c>
      <c r="V183" s="66">
        <v>0</v>
      </c>
      <c r="W183" s="67">
        <f t="shared" si="201"/>
        <v>0</v>
      </c>
      <c r="X183" s="67">
        <f t="shared" si="202"/>
        <v>0</v>
      </c>
      <c r="Y183" s="26"/>
      <c r="Z183" s="16">
        <f t="shared" si="203"/>
        <v>0</v>
      </c>
      <c r="AA183" s="67">
        <f t="shared" si="204"/>
        <v>0</v>
      </c>
      <c r="AC183" s="52">
        <f t="shared" si="212"/>
        <v>0</v>
      </c>
      <c r="AD183" s="16">
        <f t="shared" si="206"/>
        <v>0</v>
      </c>
      <c r="AE183" s="37">
        <f t="shared" si="207"/>
        <v>0</v>
      </c>
      <c r="AF183" s="42">
        <f t="shared" si="186"/>
        <v>0</v>
      </c>
      <c r="AG183" s="37">
        <f t="shared" si="187"/>
        <v>0</v>
      </c>
      <c r="AH183" s="63">
        <f t="shared" si="188"/>
        <v>0</v>
      </c>
      <c r="AI183" s="26">
        <v>0</v>
      </c>
      <c r="AJ183" s="68">
        <f t="shared" si="208"/>
        <v>0</v>
      </c>
      <c r="AK183" s="68" t="str">
        <f t="shared" si="209"/>
        <v>-</v>
      </c>
      <c r="AL183" s="69">
        <v>169</v>
      </c>
      <c r="AM183" s="68" t="str">
        <f t="shared" si="210"/>
        <v>-</v>
      </c>
      <c r="AN183" s="52" t="str">
        <f t="shared" si="189"/>
        <v>-</v>
      </c>
      <c r="AO183" s="35" t="str">
        <f t="shared" si="190"/>
        <v>-</v>
      </c>
    </row>
    <row r="184" spans="1:41" s="113" customFormat="1" ht="15" x14ac:dyDescent="0.25">
      <c r="A184" s="98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103"/>
      <c r="K184" s="104">
        <f t="shared" si="72"/>
        <v>0</v>
      </c>
      <c r="L184" s="104">
        <f t="shared" si="173"/>
        <v>0</v>
      </c>
      <c r="M184" s="103"/>
      <c r="N184" s="104">
        <f t="shared" si="174"/>
        <v>0</v>
      </c>
      <c r="O184" s="104">
        <f t="shared" si="175"/>
        <v>0</v>
      </c>
      <c r="P184" s="103">
        <v>0</v>
      </c>
      <c r="Q184" s="104">
        <f t="shared" si="176"/>
        <v>0</v>
      </c>
      <c r="R184" s="104">
        <f t="shared" si="177"/>
        <v>0</v>
      </c>
      <c r="S184" s="103">
        <v>0</v>
      </c>
      <c r="T184" s="104">
        <f t="shared" si="178"/>
        <v>0</v>
      </c>
      <c r="U184" s="104">
        <f t="shared" si="179"/>
        <v>0</v>
      </c>
      <c r="V184" s="103">
        <v>0</v>
      </c>
      <c r="W184" s="104">
        <f t="shared" si="180"/>
        <v>0</v>
      </c>
      <c r="X184" s="104">
        <f t="shared" si="181"/>
        <v>0</v>
      </c>
      <c r="Y184" s="103"/>
      <c r="Z184" s="104">
        <f t="shared" si="160"/>
        <v>0</v>
      </c>
      <c r="AA184" s="104">
        <f t="shared" si="182"/>
        <v>0</v>
      </c>
      <c r="AC184" s="114">
        <f t="shared" si="97"/>
        <v>0</v>
      </c>
      <c r="AD184" s="104">
        <f t="shared" si="161"/>
        <v>0</v>
      </c>
      <c r="AE184" s="106">
        <f t="shared" si="162"/>
        <v>0</v>
      </c>
      <c r="AF184" s="42">
        <f t="shared" si="186"/>
        <v>0</v>
      </c>
      <c r="AG184" s="37">
        <f t="shared" si="187"/>
        <v>0</v>
      </c>
      <c r="AH184" s="63">
        <f t="shared" si="188"/>
        <v>0</v>
      </c>
      <c r="AI184" s="103">
        <v>0</v>
      </c>
      <c r="AJ184" s="106">
        <f t="shared" si="183"/>
        <v>0</v>
      </c>
      <c r="AK184" s="106" t="str">
        <f t="shared" si="184"/>
        <v>-</v>
      </c>
      <c r="AL184" s="108">
        <v>148</v>
      </c>
      <c r="AM184" s="106" t="str">
        <f t="shared" si="185"/>
        <v>-</v>
      </c>
      <c r="AN184" s="52" t="str">
        <f t="shared" si="189"/>
        <v>-</v>
      </c>
      <c r="AO184" s="35" t="str">
        <f t="shared" si="190"/>
        <v>-</v>
      </c>
    </row>
    <row r="185" spans="1:41" s="113" customFormat="1" ht="15" x14ac:dyDescent="0.25">
      <c r="A185" s="98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103"/>
      <c r="K185" s="104">
        <f t="shared" si="72"/>
        <v>0</v>
      </c>
      <c r="L185" s="104">
        <f t="shared" si="173"/>
        <v>0</v>
      </c>
      <c r="M185" s="103"/>
      <c r="N185" s="104">
        <f t="shared" si="174"/>
        <v>0</v>
      </c>
      <c r="O185" s="104">
        <f t="shared" si="175"/>
        <v>0</v>
      </c>
      <c r="P185" s="103">
        <v>0</v>
      </c>
      <c r="Q185" s="104">
        <f t="shared" si="176"/>
        <v>0</v>
      </c>
      <c r="R185" s="104">
        <f t="shared" si="177"/>
        <v>0</v>
      </c>
      <c r="S185" s="103">
        <v>0</v>
      </c>
      <c r="T185" s="104">
        <f t="shared" si="178"/>
        <v>0</v>
      </c>
      <c r="U185" s="104">
        <f t="shared" si="179"/>
        <v>0</v>
      </c>
      <c r="V185" s="103">
        <v>0</v>
      </c>
      <c r="W185" s="104">
        <f t="shared" si="180"/>
        <v>0</v>
      </c>
      <c r="X185" s="104">
        <f t="shared" si="181"/>
        <v>0</v>
      </c>
      <c r="Y185" s="103"/>
      <c r="Z185" s="104">
        <f t="shared" si="160"/>
        <v>0</v>
      </c>
      <c r="AA185" s="104">
        <f t="shared" si="182"/>
        <v>0</v>
      </c>
      <c r="AC185" s="114">
        <f t="shared" si="97"/>
        <v>0</v>
      </c>
      <c r="AD185" s="104">
        <f t="shared" si="161"/>
        <v>0</v>
      </c>
      <c r="AE185" s="106">
        <f t="shared" si="162"/>
        <v>0</v>
      </c>
      <c r="AF185" s="42">
        <f t="shared" si="186"/>
        <v>0</v>
      </c>
      <c r="AG185" s="37">
        <f t="shared" si="187"/>
        <v>0</v>
      </c>
      <c r="AH185" s="63">
        <f t="shared" si="188"/>
        <v>0</v>
      </c>
      <c r="AI185" s="103">
        <v>6</v>
      </c>
      <c r="AJ185" s="106">
        <f t="shared" si="183"/>
        <v>177</v>
      </c>
      <c r="AK185" s="106" t="str">
        <f t="shared" si="184"/>
        <v>-</v>
      </c>
      <c r="AL185" s="108">
        <v>149</v>
      </c>
      <c r="AM185" s="106" t="str">
        <f t="shared" si="185"/>
        <v>-</v>
      </c>
      <c r="AN185" s="52" t="str">
        <f t="shared" si="189"/>
        <v>-</v>
      </c>
      <c r="AO185" s="35" t="str">
        <f t="shared" si="190"/>
        <v>-</v>
      </c>
    </row>
    <row r="186" spans="1:41" s="113" customFormat="1" ht="15" x14ac:dyDescent="0.25">
      <c r="A186" s="98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103"/>
      <c r="K186" s="104">
        <f t="shared" si="72"/>
        <v>0</v>
      </c>
      <c r="L186" s="104">
        <f t="shared" si="173"/>
        <v>0</v>
      </c>
      <c r="M186" s="103"/>
      <c r="N186" s="104">
        <f t="shared" si="174"/>
        <v>0</v>
      </c>
      <c r="O186" s="104">
        <f t="shared" si="175"/>
        <v>0</v>
      </c>
      <c r="P186" s="103">
        <v>0</v>
      </c>
      <c r="Q186" s="104">
        <f t="shared" si="176"/>
        <v>0</v>
      </c>
      <c r="R186" s="104">
        <f t="shared" si="177"/>
        <v>0</v>
      </c>
      <c r="S186" s="103">
        <v>0</v>
      </c>
      <c r="T186" s="104">
        <f t="shared" si="178"/>
        <v>0</v>
      </c>
      <c r="U186" s="104">
        <f t="shared" si="179"/>
        <v>0</v>
      </c>
      <c r="V186" s="103">
        <v>0</v>
      </c>
      <c r="W186" s="104">
        <f t="shared" si="180"/>
        <v>0</v>
      </c>
      <c r="X186" s="104">
        <f t="shared" si="181"/>
        <v>0</v>
      </c>
      <c r="Y186" s="103"/>
      <c r="Z186" s="104">
        <f t="shared" si="160"/>
        <v>0</v>
      </c>
      <c r="AA186" s="104">
        <f t="shared" si="182"/>
        <v>0</v>
      </c>
      <c r="AC186" s="114">
        <f>J186+M186+P186+S186+V186+Y186</f>
        <v>0</v>
      </c>
      <c r="AD186" s="104">
        <f t="shared" si="161"/>
        <v>0</v>
      </c>
      <c r="AE186" s="106">
        <f t="shared" si="162"/>
        <v>0</v>
      </c>
      <c r="AF186" s="42">
        <f t="shared" si="186"/>
        <v>0</v>
      </c>
      <c r="AG186" s="37">
        <f t="shared" si="187"/>
        <v>0</v>
      </c>
      <c r="AH186" s="63">
        <f t="shared" si="188"/>
        <v>0</v>
      </c>
      <c r="AI186" s="103">
        <v>0</v>
      </c>
      <c r="AJ186" s="106">
        <f t="shared" si="183"/>
        <v>0</v>
      </c>
      <c r="AK186" s="106" t="str">
        <f t="shared" si="184"/>
        <v>-</v>
      </c>
      <c r="AL186" s="108">
        <v>150</v>
      </c>
      <c r="AM186" s="106" t="str">
        <f t="shared" si="185"/>
        <v>-</v>
      </c>
      <c r="AN186" s="52" t="str">
        <f t="shared" si="189"/>
        <v>-</v>
      </c>
      <c r="AO186" s="35" t="str">
        <f t="shared" si="190"/>
        <v>-</v>
      </c>
    </row>
    <row r="187" spans="1:41" s="113" customFormat="1" ht="15" x14ac:dyDescent="0.25">
      <c r="A187" s="98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103"/>
      <c r="K187" s="104">
        <f t="shared" ref="K187:K205" si="213">J187*$F187</f>
        <v>0</v>
      </c>
      <c r="L187" s="104">
        <f t="shared" si="173"/>
        <v>0</v>
      </c>
      <c r="M187" s="103"/>
      <c r="N187" s="104">
        <f t="shared" si="174"/>
        <v>0</v>
      </c>
      <c r="O187" s="104">
        <f t="shared" si="175"/>
        <v>0</v>
      </c>
      <c r="P187" s="103">
        <v>0</v>
      </c>
      <c r="Q187" s="104">
        <f t="shared" si="176"/>
        <v>0</v>
      </c>
      <c r="R187" s="104">
        <f t="shared" si="177"/>
        <v>0</v>
      </c>
      <c r="S187" s="103">
        <v>0</v>
      </c>
      <c r="T187" s="104">
        <f t="shared" si="178"/>
        <v>0</v>
      </c>
      <c r="U187" s="104">
        <f t="shared" si="179"/>
        <v>0</v>
      </c>
      <c r="V187" s="103">
        <v>0</v>
      </c>
      <c r="W187" s="104">
        <f t="shared" si="180"/>
        <v>0</v>
      </c>
      <c r="X187" s="104">
        <f t="shared" si="181"/>
        <v>0</v>
      </c>
      <c r="Y187" s="103"/>
      <c r="Z187" s="104">
        <f t="shared" si="160"/>
        <v>0</v>
      </c>
      <c r="AA187" s="104">
        <f t="shared" si="182"/>
        <v>0</v>
      </c>
      <c r="AC187" s="114">
        <f t="shared" si="97"/>
        <v>0</v>
      </c>
      <c r="AD187" s="104">
        <f t="shared" si="161"/>
        <v>0</v>
      </c>
      <c r="AE187" s="106">
        <f t="shared" si="162"/>
        <v>0</v>
      </c>
      <c r="AF187" s="42">
        <f t="shared" si="186"/>
        <v>0</v>
      </c>
      <c r="AG187" s="37">
        <f t="shared" si="187"/>
        <v>0</v>
      </c>
      <c r="AH187" s="63">
        <f t="shared" si="188"/>
        <v>0</v>
      </c>
      <c r="AI187" s="103">
        <v>6</v>
      </c>
      <c r="AJ187" s="106">
        <f t="shared" si="183"/>
        <v>177</v>
      </c>
      <c r="AK187" s="106" t="str">
        <f t="shared" si="184"/>
        <v>-</v>
      </c>
      <c r="AL187" s="108">
        <v>151</v>
      </c>
      <c r="AM187" s="106" t="str">
        <f t="shared" si="185"/>
        <v>-</v>
      </c>
      <c r="AN187" s="52" t="str">
        <f t="shared" si="189"/>
        <v>-</v>
      </c>
      <c r="AO187" s="35" t="str">
        <f t="shared" si="190"/>
        <v>-</v>
      </c>
    </row>
    <row r="188" spans="1:41" s="113" customFormat="1" ht="15" x14ac:dyDescent="0.25">
      <c r="A188" s="98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103"/>
      <c r="K188" s="104">
        <f t="shared" si="213"/>
        <v>0</v>
      </c>
      <c r="L188" s="104">
        <f t="shared" si="173"/>
        <v>0</v>
      </c>
      <c r="M188" s="103"/>
      <c r="N188" s="104">
        <f t="shared" si="174"/>
        <v>0</v>
      </c>
      <c r="O188" s="104">
        <f t="shared" si="175"/>
        <v>0</v>
      </c>
      <c r="P188" s="103">
        <v>0</v>
      </c>
      <c r="Q188" s="104">
        <f t="shared" si="176"/>
        <v>0</v>
      </c>
      <c r="R188" s="104">
        <f t="shared" si="177"/>
        <v>0</v>
      </c>
      <c r="S188" s="103">
        <v>0</v>
      </c>
      <c r="T188" s="104">
        <f t="shared" si="178"/>
        <v>0</v>
      </c>
      <c r="U188" s="104">
        <f t="shared" si="179"/>
        <v>0</v>
      </c>
      <c r="V188" s="103">
        <v>0</v>
      </c>
      <c r="W188" s="104">
        <f t="shared" si="180"/>
        <v>0</v>
      </c>
      <c r="X188" s="104">
        <f t="shared" si="181"/>
        <v>0</v>
      </c>
      <c r="Y188" s="103"/>
      <c r="Z188" s="104">
        <f t="shared" si="160"/>
        <v>0</v>
      </c>
      <c r="AA188" s="104">
        <f t="shared" si="182"/>
        <v>0</v>
      </c>
      <c r="AC188" s="114">
        <f t="shared" si="97"/>
        <v>0</v>
      </c>
      <c r="AD188" s="104">
        <f t="shared" si="161"/>
        <v>0</v>
      </c>
      <c r="AE188" s="106">
        <f t="shared" si="162"/>
        <v>0</v>
      </c>
      <c r="AF188" s="42">
        <f t="shared" si="186"/>
        <v>0</v>
      </c>
      <c r="AG188" s="37">
        <f t="shared" si="187"/>
        <v>0</v>
      </c>
      <c r="AH188" s="63">
        <f t="shared" si="188"/>
        <v>0</v>
      </c>
      <c r="AI188" s="103">
        <v>0</v>
      </c>
      <c r="AJ188" s="106">
        <f t="shared" si="183"/>
        <v>0</v>
      </c>
      <c r="AK188" s="106" t="str">
        <f t="shared" si="184"/>
        <v>-</v>
      </c>
      <c r="AL188" s="108">
        <v>152</v>
      </c>
      <c r="AM188" s="106" t="str">
        <f t="shared" si="185"/>
        <v>-</v>
      </c>
      <c r="AN188" s="52" t="str">
        <f t="shared" si="189"/>
        <v>-</v>
      </c>
      <c r="AO188" s="35" t="str">
        <f t="shared" si="190"/>
        <v>-</v>
      </c>
    </row>
    <row r="189" spans="1:41" s="113" customFormat="1" ht="15" x14ac:dyDescent="0.25">
      <c r="A189" s="98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103"/>
      <c r="K189" s="104">
        <f t="shared" si="213"/>
        <v>0</v>
      </c>
      <c r="L189" s="104">
        <f t="shared" si="173"/>
        <v>0</v>
      </c>
      <c r="M189" s="103"/>
      <c r="N189" s="104">
        <f t="shared" si="174"/>
        <v>0</v>
      </c>
      <c r="O189" s="104">
        <f t="shared" si="175"/>
        <v>0</v>
      </c>
      <c r="P189" s="103">
        <v>0</v>
      </c>
      <c r="Q189" s="104">
        <f t="shared" si="176"/>
        <v>0</v>
      </c>
      <c r="R189" s="104">
        <f t="shared" si="177"/>
        <v>0</v>
      </c>
      <c r="S189" s="103">
        <v>0</v>
      </c>
      <c r="T189" s="104">
        <f t="shared" si="178"/>
        <v>0</v>
      </c>
      <c r="U189" s="104">
        <f t="shared" si="179"/>
        <v>0</v>
      </c>
      <c r="V189" s="103">
        <v>0</v>
      </c>
      <c r="W189" s="104">
        <f t="shared" si="180"/>
        <v>0</v>
      </c>
      <c r="X189" s="104">
        <f t="shared" si="181"/>
        <v>0</v>
      </c>
      <c r="Y189" s="103"/>
      <c r="Z189" s="104">
        <f t="shared" si="160"/>
        <v>0</v>
      </c>
      <c r="AA189" s="104">
        <f t="shared" si="182"/>
        <v>0</v>
      </c>
      <c r="AC189" s="114">
        <f t="shared" si="97"/>
        <v>0</v>
      </c>
      <c r="AD189" s="104">
        <f t="shared" si="161"/>
        <v>0</v>
      </c>
      <c r="AE189" s="106">
        <f t="shared" si="162"/>
        <v>0</v>
      </c>
      <c r="AF189" s="42">
        <f t="shared" si="186"/>
        <v>0</v>
      </c>
      <c r="AG189" s="37">
        <f t="shared" si="187"/>
        <v>0</v>
      </c>
      <c r="AH189" s="63">
        <f t="shared" si="188"/>
        <v>0</v>
      </c>
      <c r="AI189" s="103">
        <v>0</v>
      </c>
      <c r="AJ189" s="106">
        <f t="shared" si="183"/>
        <v>0</v>
      </c>
      <c r="AK189" s="106" t="str">
        <f t="shared" si="184"/>
        <v>-</v>
      </c>
      <c r="AL189" s="108">
        <v>153</v>
      </c>
      <c r="AM189" s="106" t="str">
        <f t="shared" si="185"/>
        <v>-</v>
      </c>
      <c r="AN189" s="52" t="str">
        <f t="shared" si="189"/>
        <v>-</v>
      </c>
      <c r="AO189" s="35" t="str">
        <f t="shared" si="190"/>
        <v>-</v>
      </c>
    </row>
    <row r="190" spans="1:41" s="113" customFormat="1" ht="15" x14ac:dyDescent="0.25">
      <c r="A190" s="98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103"/>
      <c r="K190" s="104">
        <f t="shared" si="213"/>
        <v>0</v>
      </c>
      <c r="L190" s="104">
        <f t="shared" ref="L190:L205" si="214">J190*$G190</f>
        <v>0</v>
      </c>
      <c r="M190" s="103"/>
      <c r="N190" s="104">
        <f t="shared" ref="N190:N205" si="215">M190*$F190</f>
        <v>0</v>
      </c>
      <c r="O190" s="104">
        <f t="shared" ref="O190:O205" si="216">M190*$G190</f>
        <v>0</v>
      </c>
      <c r="P190" s="103">
        <v>0</v>
      </c>
      <c r="Q190" s="104">
        <f t="shared" ref="Q190:Q205" si="217">P190*$F190</f>
        <v>0</v>
      </c>
      <c r="R190" s="104">
        <f t="shared" ref="R190:R205" si="218">P190*$G190</f>
        <v>0</v>
      </c>
      <c r="S190" s="103">
        <v>0</v>
      </c>
      <c r="T190" s="104">
        <f t="shared" ref="T190:T205" si="219">S190*$F190</f>
        <v>0</v>
      </c>
      <c r="U190" s="104">
        <f t="shared" ref="U190:U205" si="220">S190*$G190</f>
        <v>0</v>
      </c>
      <c r="V190" s="103">
        <v>0</v>
      </c>
      <c r="W190" s="104">
        <f t="shared" ref="W190:W205" si="221">V190*$F190</f>
        <v>0</v>
      </c>
      <c r="X190" s="104">
        <f t="shared" ref="X190:X205" si="222">V190*$G190</f>
        <v>0</v>
      </c>
      <c r="Y190" s="103"/>
      <c r="Z190" s="104">
        <f t="shared" si="160"/>
        <v>0</v>
      </c>
      <c r="AA190" s="104">
        <f t="shared" ref="AA190:AA205" si="223">Y190*$G190</f>
        <v>0</v>
      </c>
      <c r="AC190" s="114">
        <f t="shared" si="97"/>
        <v>0</v>
      </c>
      <c r="AD190" s="104">
        <f t="shared" si="161"/>
        <v>0</v>
      </c>
      <c r="AE190" s="106">
        <f t="shared" si="162"/>
        <v>0</v>
      </c>
      <c r="AF190" s="42">
        <f t="shared" si="186"/>
        <v>0</v>
      </c>
      <c r="AG190" s="37">
        <f t="shared" si="187"/>
        <v>0</v>
      </c>
      <c r="AH190" s="63">
        <f t="shared" si="188"/>
        <v>0</v>
      </c>
      <c r="AI190" s="103">
        <v>0</v>
      </c>
      <c r="AJ190" s="106">
        <f t="shared" ref="AJ190:AJ205" si="224">AI190*G190</f>
        <v>0</v>
      </c>
      <c r="AK190" s="106" t="str">
        <f t="shared" ref="AK190:AK205" si="225">IFERROR(AI190/AF190, "-")</f>
        <v>-</v>
      </c>
      <c r="AL190" s="108">
        <v>155</v>
      </c>
      <c r="AM190" s="106" t="str">
        <f t="shared" ref="AM190:AM205" si="226">IFERROR(AK190/7,"-")</f>
        <v>-</v>
      </c>
      <c r="AN190" s="52" t="str">
        <f t="shared" si="189"/>
        <v>-</v>
      </c>
      <c r="AO190" s="35" t="str">
        <f t="shared" si="190"/>
        <v>-</v>
      </c>
    </row>
    <row r="191" spans="1:41" s="113" customFormat="1" ht="15" x14ac:dyDescent="0.25">
      <c r="A191" s="98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103"/>
      <c r="K191" s="104">
        <f t="shared" si="213"/>
        <v>0</v>
      </c>
      <c r="L191" s="104">
        <f t="shared" si="214"/>
        <v>0</v>
      </c>
      <c r="M191" s="103"/>
      <c r="N191" s="104">
        <f t="shared" si="215"/>
        <v>0</v>
      </c>
      <c r="O191" s="104">
        <f t="shared" si="216"/>
        <v>0</v>
      </c>
      <c r="P191" s="103">
        <v>0</v>
      </c>
      <c r="Q191" s="104">
        <f t="shared" si="217"/>
        <v>0</v>
      </c>
      <c r="R191" s="104">
        <f t="shared" si="218"/>
        <v>0</v>
      </c>
      <c r="S191" s="103">
        <v>0</v>
      </c>
      <c r="T191" s="104">
        <f t="shared" si="219"/>
        <v>0</v>
      </c>
      <c r="U191" s="104">
        <f t="shared" si="220"/>
        <v>0</v>
      </c>
      <c r="V191" s="103">
        <v>0</v>
      </c>
      <c r="W191" s="104">
        <f t="shared" si="221"/>
        <v>0</v>
      </c>
      <c r="X191" s="104">
        <f t="shared" si="222"/>
        <v>0</v>
      </c>
      <c r="Y191" s="103"/>
      <c r="Z191" s="104">
        <f t="shared" si="160"/>
        <v>0</v>
      </c>
      <c r="AA191" s="104">
        <f t="shared" si="223"/>
        <v>0</v>
      </c>
      <c r="AC191" s="114">
        <f t="shared" si="97"/>
        <v>0</v>
      </c>
      <c r="AD191" s="104">
        <f t="shared" si="161"/>
        <v>0</v>
      </c>
      <c r="AE191" s="106">
        <f t="shared" si="162"/>
        <v>0</v>
      </c>
      <c r="AF191" s="42">
        <f t="shared" si="186"/>
        <v>0</v>
      </c>
      <c r="AG191" s="37">
        <f t="shared" si="187"/>
        <v>0</v>
      </c>
      <c r="AH191" s="63">
        <f t="shared" si="188"/>
        <v>0</v>
      </c>
      <c r="AI191" s="103">
        <v>0</v>
      </c>
      <c r="AJ191" s="106">
        <f t="shared" si="224"/>
        <v>0</v>
      </c>
      <c r="AK191" s="106" t="str">
        <f t="shared" si="225"/>
        <v>-</v>
      </c>
      <c r="AL191" s="108">
        <v>156</v>
      </c>
      <c r="AM191" s="106" t="str">
        <f t="shared" si="226"/>
        <v>-</v>
      </c>
      <c r="AN191" s="52" t="str">
        <f t="shared" si="189"/>
        <v>-</v>
      </c>
      <c r="AO191" s="35" t="str">
        <f t="shared" si="190"/>
        <v>-</v>
      </c>
    </row>
    <row r="192" spans="1:41" s="113" customFormat="1" ht="15" x14ac:dyDescent="0.25">
      <c r="A192" s="98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103"/>
      <c r="K192" s="104">
        <f t="shared" si="213"/>
        <v>0</v>
      </c>
      <c r="L192" s="104">
        <f t="shared" si="214"/>
        <v>0</v>
      </c>
      <c r="M192" s="103"/>
      <c r="N192" s="104">
        <f t="shared" si="215"/>
        <v>0</v>
      </c>
      <c r="O192" s="104">
        <f t="shared" si="216"/>
        <v>0</v>
      </c>
      <c r="P192" s="103">
        <v>0</v>
      </c>
      <c r="Q192" s="104">
        <f t="shared" si="217"/>
        <v>0</v>
      </c>
      <c r="R192" s="104">
        <f t="shared" si="218"/>
        <v>0</v>
      </c>
      <c r="S192" s="103">
        <v>0</v>
      </c>
      <c r="T192" s="104">
        <f t="shared" si="219"/>
        <v>0</v>
      </c>
      <c r="U192" s="104">
        <f t="shared" si="220"/>
        <v>0</v>
      </c>
      <c r="V192" s="103">
        <v>0</v>
      </c>
      <c r="W192" s="104">
        <f t="shared" si="221"/>
        <v>0</v>
      </c>
      <c r="X192" s="104">
        <f t="shared" si="222"/>
        <v>0</v>
      </c>
      <c r="Y192" s="103"/>
      <c r="Z192" s="104">
        <f t="shared" si="160"/>
        <v>0</v>
      </c>
      <c r="AA192" s="104">
        <f t="shared" si="223"/>
        <v>0</v>
      </c>
      <c r="AC192" s="114">
        <f t="shared" si="97"/>
        <v>0</v>
      </c>
      <c r="AD192" s="104">
        <f t="shared" si="161"/>
        <v>0</v>
      </c>
      <c r="AE192" s="106">
        <f t="shared" si="162"/>
        <v>0</v>
      </c>
      <c r="AF192" s="42">
        <f t="shared" si="186"/>
        <v>0</v>
      </c>
      <c r="AG192" s="37">
        <f t="shared" si="187"/>
        <v>0</v>
      </c>
      <c r="AH192" s="63">
        <f t="shared" si="188"/>
        <v>0</v>
      </c>
      <c r="AI192" s="103">
        <v>0</v>
      </c>
      <c r="AJ192" s="106">
        <f t="shared" si="224"/>
        <v>0</v>
      </c>
      <c r="AK192" s="106" t="str">
        <f t="shared" si="225"/>
        <v>-</v>
      </c>
      <c r="AL192" s="108">
        <v>157</v>
      </c>
      <c r="AM192" s="106" t="str">
        <f t="shared" si="226"/>
        <v>-</v>
      </c>
      <c r="AN192" s="52" t="str">
        <f t="shared" si="189"/>
        <v>-</v>
      </c>
      <c r="AO192" s="35" t="str">
        <f t="shared" si="190"/>
        <v>-</v>
      </c>
    </row>
    <row r="193" spans="1:41" s="113" customFormat="1" ht="15" x14ac:dyDescent="0.25">
      <c r="A193" s="98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103"/>
      <c r="K193" s="104">
        <f t="shared" si="213"/>
        <v>0</v>
      </c>
      <c r="L193" s="104">
        <f t="shared" si="214"/>
        <v>0</v>
      </c>
      <c r="M193" s="103"/>
      <c r="N193" s="104">
        <f t="shared" si="215"/>
        <v>0</v>
      </c>
      <c r="O193" s="104">
        <f t="shared" si="216"/>
        <v>0</v>
      </c>
      <c r="P193" s="103">
        <v>0</v>
      </c>
      <c r="Q193" s="104">
        <f t="shared" si="217"/>
        <v>0</v>
      </c>
      <c r="R193" s="104">
        <f t="shared" si="218"/>
        <v>0</v>
      </c>
      <c r="S193" s="103">
        <v>0</v>
      </c>
      <c r="T193" s="104">
        <f t="shared" si="219"/>
        <v>0</v>
      </c>
      <c r="U193" s="104">
        <f t="shared" si="220"/>
        <v>0</v>
      </c>
      <c r="V193" s="103">
        <v>0</v>
      </c>
      <c r="W193" s="104">
        <f t="shared" si="221"/>
        <v>0</v>
      </c>
      <c r="X193" s="104">
        <f t="shared" si="222"/>
        <v>0</v>
      </c>
      <c r="Y193" s="103"/>
      <c r="Z193" s="104">
        <f t="shared" si="160"/>
        <v>0</v>
      </c>
      <c r="AA193" s="104">
        <f t="shared" si="223"/>
        <v>0</v>
      </c>
      <c r="AC193" s="114">
        <f t="shared" ref="AC193:AC205" si="227">J193+M193+P193+S193+V193+Y193</f>
        <v>0</v>
      </c>
      <c r="AD193" s="104">
        <f t="shared" si="161"/>
        <v>0</v>
      </c>
      <c r="AE193" s="106">
        <f t="shared" si="162"/>
        <v>0</v>
      </c>
      <c r="AF193" s="42">
        <f t="shared" si="186"/>
        <v>0</v>
      </c>
      <c r="AG193" s="37">
        <f t="shared" si="187"/>
        <v>0</v>
      </c>
      <c r="AH193" s="63">
        <f t="shared" si="188"/>
        <v>0</v>
      </c>
      <c r="AI193" s="103">
        <v>0</v>
      </c>
      <c r="AJ193" s="106">
        <f t="shared" si="224"/>
        <v>0</v>
      </c>
      <c r="AK193" s="106" t="str">
        <f t="shared" si="225"/>
        <v>-</v>
      </c>
      <c r="AL193" s="108">
        <v>158</v>
      </c>
      <c r="AM193" s="106" t="str">
        <f t="shared" si="226"/>
        <v>-</v>
      </c>
      <c r="AN193" s="52" t="str">
        <f t="shared" si="189"/>
        <v>-</v>
      </c>
      <c r="AO193" s="35" t="str">
        <f t="shared" si="190"/>
        <v>-</v>
      </c>
    </row>
    <row r="194" spans="1:41" s="113" customFormat="1" ht="15" x14ac:dyDescent="0.25">
      <c r="A194" s="98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103"/>
      <c r="K194" s="104">
        <f t="shared" si="213"/>
        <v>0</v>
      </c>
      <c r="L194" s="104">
        <f t="shared" si="214"/>
        <v>0</v>
      </c>
      <c r="M194" s="103"/>
      <c r="N194" s="104">
        <f t="shared" si="215"/>
        <v>0</v>
      </c>
      <c r="O194" s="104">
        <f t="shared" si="216"/>
        <v>0</v>
      </c>
      <c r="P194" s="103">
        <v>0</v>
      </c>
      <c r="Q194" s="104">
        <f t="shared" si="217"/>
        <v>0</v>
      </c>
      <c r="R194" s="104">
        <f t="shared" si="218"/>
        <v>0</v>
      </c>
      <c r="S194" s="103">
        <v>0</v>
      </c>
      <c r="T194" s="104">
        <f t="shared" si="219"/>
        <v>0</v>
      </c>
      <c r="U194" s="104">
        <f t="shared" si="220"/>
        <v>0</v>
      </c>
      <c r="V194" s="103">
        <v>0</v>
      </c>
      <c r="W194" s="104">
        <f t="shared" si="221"/>
        <v>0</v>
      </c>
      <c r="X194" s="104">
        <f t="shared" si="222"/>
        <v>0</v>
      </c>
      <c r="Y194" s="103"/>
      <c r="Z194" s="104">
        <f t="shared" si="160"/>
        <v>0</v>
      </c>
      <c r="AA194" s="104">
        <f t="shared" si="223"/>
        <v>0</v>
      </c>
      <c r="AC194" s="114">
        <f t="shared" si="227"/>
        <v>0</v>
      </c>
      <c r="AD194" s="104">
        <f t="shared" si="161"/>
        <v>0</v>
      </c>
      <c r="AE194" s="106">
        <f t="shared" si="162"/>
        <v>0</v>
      </c>
      <c r="AF194" s="42">
        <f t="shared" si="186"/>
        <v>0</v>
      </c>
      <c r="AG194" s="37">
        <f t="shared" si="187"/>
        <v>0</v>
      </c>
      <c r="AH194" s="63">
        <f t="shared" si="188"/>
        <v>0</v>
      </c>
      <c r="AI194" s="103">
        <v>0</v>
      </c>
      <c r="AJ194" s="106">
        <f t="shared" si="224"/>
        <v>0</v>
      </c>
      <c r="AK194" s="106" t="str">
        <f t="shared" si="225"/>
        <v>-</v>
      </c>
      <c r="AL194" s="108">
        <v>159</v>
      </c>
      <c r="AM194" s="106" t="str">
        <f t="shared" si="226"/>
        <v>-</v>
      </c>
      <c r="AN194" s="52" t="str">
        <f t="shared" si="189"/>
        <v>-</v>
      </c>
      <c r="AO194" s="35" t="str">
        <f t="shared" si="190"/>
        <v>-</v>
      </c>
    </row>
    <row r="195" spans="1:41" s="113" customFormat="1" ht="15" x14ac:dyDescent="0.25">
      <c r="A195" s="98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103"/>
      <c r="K195" s="104">
        <f t="shared" si="213"/>
        <v>0</v>
      </c>
      <c r="L195" s="104">
        <f t="shared" si="214"/>
        <v>0</v>
      </c>
      <c r="M195" s="103"/>
      <c r="N195" s="104">
        <f t="shared" si="215"/>
        <v>0</v>
      </c>
      <c r="O195" s="104">
        <f t="shared" si="216"/>
        <v>0</v>
      </c>
      <c r="P195" s="103">
        <v>0</v>
      </c>
      <c r="Q195" s="104">
        <f t="shared" si="217"/>
        <v>0</v>
      </c>
      <c r="R195" s="104">
        <f t="shared" si="218"/>
        <v>0</v>
      </c>
      <c r="S195" s="103">
        <v>0</v>
      </c>
      <c r="T195" s="104">
        <f t="shared" si="219"/>
        <v>0</v>
      </c>
      <c r="U195" s="104">
        <f t="shared" si="220"/>
        <v>0</v>
      </c>
      <c r="V195" s="103">
        <v>0</v>
      </c>
      <c r="W195" s="104">
        <f t="shared" si="221"/>
        <v>0</v>
      </c>
      <c r="X195" s="104">
        <f t="shared" si="222"/>
        <v>0</v>
      </c>
      <c r="Y195" s="103"/>
      <c r="Z195" s="104">
        <f t="shared" si="160"/>
        <v>0</v>
      </c>
      <c r="AA195" s="104">
        <f t="shared" si="223"/>
        <v>0</v>
      </c>
      <c r="AC195" s="114">
        <f t="shared" si="227"/>
        <v>0</v>
      </c>
      <c r="AD195" s="104">
        <f t="shared" si="161"/>
        <v>0</v>
      </c>
      <c r="AE195" s="106">
        <f t="shared" si="162"/>
        <v>0</v>
      </c>
      <c r="AF195" s="42">
        <f t="shared" si="186"/>
        <v>0</v>
      </c>
      <c r="AG195" s="37">
        <f t="shared" si="187"/>
        <v>0</v>
      </c>
      <c r="AH195" s="63">
        <f t="shared" si="188"/>
        <v>0</v>
      </c>
      <c r="AI195" s="103">
        <v>0</v>
      </c>
      <c r="AJ195" s="106">
        <f t="shared" si="224"/>
        <v>0</v>
      </c>
      <c r="AK195" s="106" t="str">
        <f t="shared" si="225"/>
        <v>-</v>
      </c>
      <c r="AL195" s="108">
        <v>160</v>
      </c>
      <c r="AM195" s="106" t="str">
        <f t="shared" si="226"/>
        <v>-</v>
      </c>
      <c r="AN195" s="52" t="str">
        <f t="shared" si="189"/>
        <v>-</v>
      </c>
      <c r="AO195" s="35" t="str">
        <f t="shared" si="190"/>
        <v>-</v>
      </c>
    </row>
    <row r="196" spans="1:41" s="113" customFormat="1" ht="15" x14ac:dyDescent="0.25">
      <c r="A196" s="98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103"/>
      <c r="K196" s="104">
        <f t="shared" si="213"/>
        <v>0</v>
      </c>
      <c r="L196" s="104">
        <f t="shared" si="214"/>
        <v>0</v>
      </c>
      <c r="M196" s="103"/>
      <c r="N196" s="104">
        <f t="shared" si="215"/>
        <v>0</v>
      </c>
      <c r="O196" s="104">
        <f t="shared" si="216"/>
        <v>0</v>
      </c>
      <c r="P196" s="103">
        <v>0</v>
      </c>
      <c r="Q196" s="104">
        <f t="shared" si="217"/>
        <v>0</v>
      </c>
      <c r="R196" s="104">
        <f t="shared" si="218"/>
        <v>0</v>
      </c>
      <c r="S196" s="103">
        <v>0</v>
      </c>
      <c r="T196" s="104">
        <f t="shared" si="219"/>
        <v>0</v>
      </c>
      <c r="U196" s="104">
        <f t="shared" si="220"/>
        <v>0</v>
      </c>
      <c r="V196" s="103">
        <v>0</v>
      </c>
      <c r="W196" s="104">
        <f t="shared" si="221"/>
        <v>0</v>
      </c>
      <c r="X196" s="104">
        <f t="shared" si="222"/>
        <v>0</v>
      </c>
      <c r="Y196" s="103"/>
      <c r="Z196" s="104">
        <f t="shared" si="160"/>
        <v>0</v>
      </c>
      <c r="AA196" s="104">
        <f t="shared" si="223"/>
        <v>0</v>
      </c>
      <c r="AC196" s="114">
        <f t="shared" si="227"/>
        <v>0</v>
      </c>
      <c r="AD196" s="104">
        <f t="shared" si="161"/>
        <v>0</v>
      </c>
      <c r="AE196" s="106">
        <f t="shared" si="162"/>
        <v>0</v>
      </c>
      <c r="AF196" s="42">
        <f t="shared" si="186"/>
        <v>0</v>
      </c>
      <c r="AG196" s="37">
        <f t="shared" si="187"/>
        <v>0</v>
      </c>
      <c r="AH196" s="63">
        <f t="shared" si="188"/>
        <v>0</v>
      </c>
      <c r="AI196" s="103">
        <v>0</v>
      </c>
      <c r="AJ196" s="106">
        <f t="shared" si="224"/>
        <v>0</v>
      </c>
      <c r="AK196" s="106" t="str">
        <f t="shared" si="225"/>
        <v>-</v>
      </c>
      <c r="AL196" s="108">
        <v>161</v>
      </c>
      <c r="AM196" s="106" t="str">
        <f t="shared" si="226"/>
        <v>-</v>
      </c>
      <c r="AN196" s="52" t="str">
        <f t="shared" si="189"/>
        <v>-</v>
      </c>
      <c r="AO196" s="35" t="str">
        <f t="shared" si="190"/>
        <v>-</v>
      </c>
    </row>
    <row r="197" spans="1:41" s="113" customFormat="1" ht="15" x14ac:dyDescent="0.25">
      <c r="A197" s="98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103"/>
      <c r="K197" s="104">
        <f t="shared" si="213"/>
        <v>0</v>
      </c>
      <c r="L197" s="104">
        <f t="shared" si="214"/>
        <v>0</v>
      </c>
      <c r="M197" s="103"/>
      <c r="N197" s="104">
        <f t="shared" si="215"/>
        <v>0</v>
      </c>
      <c r="O197" s="104">
        <f t="shared" si="216"/>
        <v>0</v>
      </c>
      <c r="P197" s="103">
        <v>0</v>
      </c>
      <c r="Q197" s="104">
        <f t="shared" si="217"/>
        <v>0</v>
      </c>
      <c r="R197" s="104">
        <f t="shared" si="218"/>
        <v>0</v>
      </c>
      <c r="S197" s="103">
        <v>0</v>
      </c>
      <c r="T197" s="104">
        <f t="shared" si="219"/>
        <v>0</v>
      </c>
      <c r="U197" s="104">
        <f t="shared" si="220"/>
        <v>0</v>
      </c>
      <c r="V197" s="103">
        <v>0</v>
      </c>
      <c r="W197" s="104">
        <f t="shared" si="221"/>
        <v>0</v>
      </c>
      <c r="X197" s="104">
        <f t="shared" si="222"/>
        <v>0</v>
      </c>
      <c r="Y197" s="103"/>
      <c r="Z197" s="104">
        <f t="shared" si="160"/>
        <v>0</v>
      </c>
      <c r="AA197" s="104">
        <f t="shared" si="223"/>
        <v>0</v>
      </c>
      <c r="AC197" s="114">
        <f t="shared" si="227"/>
        <v>0</v>
      </c>
      <c r="AD197" s="104">
        <f t="shared" si="161"/>
        <v>0</v>
      </c>
      <c r="AE197" s="106">
        <f t="shared" si="162"/>
        <v>0</v>
      </c>
      <c r="AF197" s="42">
        <f t="shared" si="186"/>
        <v>0</v>
      </c>
      <c r="AG197" s="37">
        <f t="shared" si="187"/>
        <v>0</v>
      </c>
      <c r="AH197" s="63">
        <f t="shared" si="188"/>
        <v>0</v>
      </c>
      <c r="AI197" s="103">
        <v>0</v>
      </c>
      <c r="AJ197" s="106">
        <f t="shared" si="224"/>
        <v>0</v>
      </c>
      <c r="AK197" s="106" t="str">
        <f t="shared" si="225"/>
        <v>-</v>
      </c>
      <c r="AL197" s="108">
        <v>162</v>
      </c>
      <c r="AM197" s="106" t="str">
        <f t="shared" si="226"/>
        <v>-</v>
      </c>
      <c r="AN197" s="52" t="str">
        <f t="shared" si="189"/>
        <v>-</v>
      </c>
      <c r="AO197" s="35" t="str">
        <f t="shared" si="190"/>
        <v>-</v>
      </c>
    </row>
    <row r="198" spans="1:41" s="113" customFormat="1" ht="15" x14ac:dyDescent="0.25">
      <c r="A198" s="98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103"/>
      <c r="K198" s="104">
        <f t="shared" si="213"/>
        <v>0</v>
      </c>
      <c r="L198" s="104">
        <f t="shared" si="214"/>
        <v>0</v>
      </c>
      <c r="M198" s="103"/>
      <c r="N198" s="104">
        <f t="shared" si="215"/>
        <v>0</v>
      </c>
      <c r="O198" s="104">
        <f t="shared" si="216"/>
        <v>0</v>
      </c>
      <c r="P198" s="103">
        <v>0</v>
      </c>
      <c r="Q198" s="104">
        <f t="shared" si="217"/>
        <v>0</v>
      </c>
      <c r="R198" s="104">
        <f t="shared" si="218"/>
        <v>0</v>
      </c>
      <c r="S198" s="103">
        <v>0</v>
      </c>
      <c r="T198" s="104">
        <f t="shared" si="219"/>
        <v>0</v>
      </c>
      <c r="U198" s="104">
        <f t="shared" si="220"/>
        <v>0</v>
      </c>
      <c r="V198" s="103">
        <v>0</v>
      </c>
      <c r="W198" s="104">
        <f t="shared" si="221"/>
        <v>0</v>
      </c>
      <c r="X198" s="104">
        <f t="shared" si="222"/>
        <v>0</v>
      </c>
      <c r="Y198" s="103"/>
      <c r="Z198" s="104">
        <f t="shared" si="160"/>
        <v>0</v>
      </c>
      <c r="AA198" s="104">
        <f t="shared" si="223"/>
        <v>0</v>
      </c>
      <c r="AC198" s="114">
        <f t="shared" si="227"/>
        <v>0</v>
      </c>
      <c r="AD198" s="104">
        <f t="shared" si="161"/>
        <v>0</v>
      </c>
      <c r="AE198" s="106">
        <f t="shared" si="162"/>
        <v>0</v>
      </c>
      <c r="AF198" s="42">
        <f t="shared" si="186"/>
        <v>0</v>
      </c>
      <c r="AG198" s="37">
        <f t="shared" si="187"/>
        <v>0</v>
      </c>
      <c r="AH198" s="63">
        <f t="shared" si="188"/>
        <v>0</v>
      </c>
      <c r="AI198" s="103">
        <v>0</v>
      </c>
      <c r="AJ198" s="106">
        <f t="shared" si="224"/>
        <v>0</v>
      </c>
      <c r="AK198" s="106" t="str">
        <f t="shared" si="225"/>
        <v>-</v>
      </c>
      <c r="AL198" s="108">
        <v>163</v>
      </c>
      <c r="AM198" s="106" t="str">
        <f t="shared" si="226"/>
        <v>-</v>
      </c>
      <c r="AN198" s="52" t="str">
        <f t="shared" si="189"/>
        <v>-</v>
      </c>
      <c r="AO198" s="35" t="str">
        <f t="shared" si="190"/>
        <v>-</v>
      </c>
    </row>
    <row r="199" spans="1:41" s="113" customFormat="1" ht="15" x14ac:dyDescent="0.25">
      <c r="A199" s="98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103"/>
      <c r="K199" s="104">
        <f t="shared" si="213"/>
        <v>0</v>
      </c>
      <c r="L199" s="104">
        <f t="shared" si="214"/>
        <v>0</v>
      </c>
      <c r="M199" s="103"/>
      <c r="N199" s="104">
        <f t="shared" si="215"/>
        <v>0</v>
      </c>
      <c r="O199" s="104">
        <f t="shared" si="216"/>
        <v>0</v>
      </c>
      <c r="P199" s="103">
        <v>0</v>
      </c>
      <c r="Q199" s="104">
        <f t="shared" si="217"/>
        <v>0</v>
      </c>
      <c r="R199" s="104">
        <f t="shared" si="218"/>
        <v>0</v>
      </c>
      <c r="S199" s="103">
        <v>0</v>
      </c>
      <c r="T199" s="104">
        <f t="shared" si="219"/>
        <v>0</v>
      </c>
      <c r="U199" s="104">
        <f t="shared" si="220"/>
        <v>0</v>
      </c>
      <c r="V199" s="103">
        <v>0</v>
      </c>
      <c r="W199" s="104">
        <f t="shared" si="221"/>
        <v>0</v>
      </c>
      <c r="X199" s="104">
        <f t="shared" si="222"/>
        <v>0</v>
      </c>
      <c r="Y199" s="103"/>
      <c r="Z199" s="104">
        <f t="shared" si="160"/>
        <v>0</v>
      </c>
      <c r="AA199" s="104">
        <f t="shared" si="223"/>
        <v>0</v>
      </c>
      <c r="AC199" s="114">
        <f t="shared" si="227"/>
        <v>0</v>
      </c>
      <c r="AD199" s="104">
        <f t="shared" si="161"/>
        <v>0</v>
      </c>
      <c r="AE199" s="106">
        <f t="shared" si="162"/>
        <v>0</v>
      </c>
      <c r="AF199" s="42">
        <f t="shared" si="186"/>
        <v>0</v>
      </c>
      <c r="AG199" s="37">
        <f t="shared" si="187"/>
        <v>0</v>
      </c>
      <c r="AH199" s="63">
        <f t="shared" si="188"/>
        <v>0</v>
      </c>
      <c r="AI199" s="103">
        <v>0</v>
      </c>
      <c r="AJ199" s="106">
        <f t="shared" si="224"/>
        <v>0</v>
      </c>
      <c r="AK199" s="106" t="str">
        <f t="shared" si="225"/>
        <v>-</v>
      </c>
      <c r="AL199" s="108">
        <v>164</v>
      </c>
      <c r="AM199" s="106" t="str">
        <f t="shared" si="226"/>
        <v>-</v>
      </c>
      <c r="AN199" s="52" t="str">
        <f t="shared" si="189"/>
        <v>-</v>
      </c>
      <c r="AO199" s="35" t="str">
        <f t="shared" si="190"/>
        <v>-</v>
      </c>
    </row>
    <row r="200" spans="1:41" s="113" customFormat="1" ht="15" x14ac:dyDescent="0.25">
      <c r="A200" s="98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103"/>
      <c r="K200" s="104">
        <f t="shared" si="213"/>
        <v>0</v>
      </c>
      <c r="L200" s="104">
        <f t="shared" si="214"/>
        <v>0</v>
      </c>
      <c r="M200" s="103"/>
      <c r="N200" s="104">
        <f t="shared" si="215"/>
        <v>0</v>
      </c>
      <c r="O200" s="104">
        <f t="shared" si="216"/>
        <v>0</v>
      </c>
      <c r="P200" s="103">
        <v>0</v>
      </c>
      <c r="Q200" s="104">
        <f t="shared" si="217"/>
        <v>0</v>
      </c>
      <c r="R200" s="104">
        <f t="shared" si="218"/>
        <v>0</v>
      </c>
      <c r="S200" s="103">
        <v>0</v>
      </c>
      <c r="T200" s="104">
        <f t="shared" si="219"/>
        <v>0</v>
      </c>
      <c r="U200" s="104">
        <f t="shared" si="220"/>
        <v>0</v>
      </c>
      <c r="V200" s="103">
        <v>0</v>
      </c>
      <c r="W200" s="104">
        <f t="shared" si="221"/>
        <v>0</v>
      </c>
      <c r="X200" s="104">
        <f t="shared" si="222"/>
        <v>0</v>
      </c>
      <c r="Y200" s="103"/>
      <c r="Z200" s="104">
        <f t="shared" si="160"/>
        <v>0</v>
      </c>
      <c r="AA200" s="104">
        <f t="shared" si="223"/>
        <v>0</v>
      </c>
      <c r="AC200" s="114">
        <f>J200+M200+P200+S200+V200+Y200</f>
        <v>0</v>
      </c>
      <c r="AD200" s="104">
        <f t="shared" si="161"/>
        <v>0</v>
      </c>
      <c r="AE200" s="106">
        <f t="shared" si="162"/>
        <v>0</v>
      </c>
      <c r="AF200" s="42">
        <f t="shared" si="186"/>
        <v>0</v>
      </c>
      <c r="AG200" s="37">
        <f t="shared" si="187"/>
        <v>0</v>
      </c>
      <c r="AH200" s="63">
        <f t="shared" si="188"/>
        <v>0</v>
      </c>
      <c r="AI200" s="103">
        <v>0</v>
      </c>
      <c r="AJ200" s="106">
        <f t="shared" si="224"/>
        <v>0</v>
      </c>
      <c r="AK200" s="106" t="str">
        <f t="shared" si="225"/>
        <v>-</v>
      </c>
      <c r="AL200" s="108">
        <v>165</v>
      </c>
      <c r="AM200" s="106" t="str">
        <f t="shared" si="226"/>
        <v>-</v>
      </c>
      <c r="AN200" s="52" t="str">
        <f t="shared" si="189"/>
        <v>-</v>
      </c>
      <c r="AO200" s="35" t="str">
        <f t="shared" si="190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213"/>
        <v>0</v>
      </c>
      <c r="L201" s="16">
        <f t="shared" si="214"/>
        <v>0</v>
      </c>
      <c r="M201" s="26"/>
      <c r="N201" s="16">
        <f t="shared" si="215"/>
        <v>0</v>
      </c>
      <c r="O201" s="16">
        <f t="shared" si="216"/>
        <v>0</v>
      </c>
      <c r="P201" s="26">
        <v>0</v>
      </c>
      <c r="Q201" s="16">
        <f t="shared" si="217"/>
        <v>0</v>
      </c>
      <c r="R201" s="16">
        <f t="shared" si="218"/>
        <v>0</v>
      </c>
      <c r="S201" s="26">
        <v>0</v>
      </c>
      <c r="T201" s="16">
        <f t="shared" si="219"/>
        <v>0</v>
      </c>
      <c r="U201" s="16">
        <f t="shared" si="220"/>
        <v>0</v>
      </c>
      <c r="V201" s="26">
        <v>0</v>
      </c>
      <c r="W201" s="16">
        <f t="shared" si="221"/>
        <v>0</v>
      </c>
      <c r="X201" s="16">
        <f t="shared" si="222"/>
        <v>0</v>
      </c>
      <c r="Y201" s="26"/>
      <c r="Z201" s="16">
        <f t="shared" si="160"/>
        <v>0</v>
      </c>
      <c r="AA201" s="16">
        <f t="shared" si="223"/>
        <v>0</v>
      </c>
      <c r="AC201" s="52">
        <f t="shared" si="227"/>
        <v>0</v>
      </c>
      <c r="AD201" s="16">
        <f t="shared" si="161"/>
        <v>0</v>
      </c>
      <c r="AE201" s="37">
        <f t="shared" si="162"/>
        <v>0</v>
      </c>
      <c r="AF201" s="42">
        <f t="shared" si="186"/>
        <v>0</v>
      </c>
      <c r="AG201" s="37">
        <f t="shared" si="187"/>
        <v>0</v>
      </c>
      <c r="AH201" s="63">
        <f t="shared" si="188"/>
        <v>0</v>
      </c>
      <c r="AI201" s="26">
        <v>0</v>
      </c>
      <c r="AJ201" s="37">
        <f t="shared" si="224"/>
        <v>0</v>
      </c>
      <c r="AK201" s="37" t="str">
        <f t="shared" si="225"/>
        <v>-</v>
      </c>
      <c r="AL201" s="47">
        <v>166</v>
      </c>
      <c r="AM201" s="37" t="str">
        <f t="shared" si="226"/>
        <v>-</v>
      </c>
      <c r="AN201" s="52" t="str">
        <f t="shared" si="189"/>
        <v>-</v>
      </c>
      <c r="AO201" s="35" t="str">
        <f t="shared" si="190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213"/>
        <v>0</v>
      </c>
      <c r="L202" s="16">
        <f t="shared" si="214"/>
        <v>0</v>
      </c>
      <c r="M202" s="26"/>
      <c r="N202" s="16">
        <f t="shared" si="215"/>
        <v>0</v>
      </c>
      <c r="O202" s="16">
        <f t="shared" si="216"/>
        <v>0</v>
      </c>
      <c r="P202" s="26">
        <v>0</v>
      </c>
      <c r="Q202" s="16">
        <f t="shared" si="217"/>
        <v>0</v>
      </c>
      <c r="R202" s="16">
        <f t="shared" si="218"/>
        <v>0</v>
      </c>
      <c r="S202" s="26">
        <v>0</v>
      </c>
      <c r="T202" s="16">
        <f t="shared" si="219"/>
        <v>0</v>
      </c>
      <c r="U202" s="16">
        <f t="shared" si="220"/>
        <v>0</v>
      </c>
      <c r="V202" s="26">
        <v>0</v>
      </c>
      <c r="W202" s="16">
        <f t="shared" si="221"/>
        <v>0</v>
      </c>
      <c r="X202" s="16">
        <f t="shared" si="222"/>
        <v>0</v>
      </c>
      <c r="Y202" s="26"/>
      <c r="Z202" s="16">
        <f t="shared" si="160"/>
        <v>0</v>
      </c>
      <c r="AA202" s="16">
        <f t="shared" si="223"/>
        <v>0</v>
      </c>
      <c r="AC202" s="52">
        <f t="shared" si="227"/>
        <v>0</v>
      </c>
      <c r="AD202" s="16">
        <f t="shared" si="161"/>
        <v>0</v>
      </c>
      <c r="AE202" s="37">
        <f t="shared" si="162"/>
        <v>0</v>
      </c>
      <c r="AF202" s="42">
        <f t="shared" si="186"/>
        <v>0</v>
      </c>
      <c r="AG202" s="37">
        <f t="shared" si="187"/>
        <v>0</v>
      </c>
      <c r="AH202" s="63">
        <f t="shared" si="188"/>
        <v>0</v>
      </c>
      <c r="AI202" s="26">
        <v>0</v>
      </c>
      <c r="AJ202" s="37">
        <f t="shared" si="224"/>
        <v>0</v>
      </c>
      <c r="AK202" s="37" t="str">
        <f t="shared" si="225"/>
        <v>-</v>
      </c>
      <c r="AL202" s="47">
        <v>167</v>
      </c>
      <c r="AM202" s="37" t="str">
        <f t="shared" si="226"/>
        <v>-</v>
      </c>
      <c r="AN202" s="52" t="str">
        <f t="shared" si="189"/>
        <v>-</v>
      </c>
      <c r="AO202" s="35" t="str">
        <f t="shared" si="190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213"/>
        <v>0</v>
      </c>
      <c r="L203" s="16">
        <f t="shared" si="214"/>
        <v>0</v>
      </c>
      <c r="M203" s="26"/>
      <c r="N203" s="16">
        <f t="shared" si="215"/>
        <v>0</v>
      </c>
      <c r="O203" s="16">
        <f t="shared" si="216"/>
        <v>0</v>
      </c>
      <c r="P203" s="26"/>
      <c r="Q203" s="16">
        <f t="shared" si="217"/>
        <v>0</v>
      </c>
      <c r="R203" s="16">
        <f t="shared" si="218"/>
        <v>0</v>
      </c>
      <c r="S203" s="26"/>
      <c r="T203" s="16">
        <f t="shared" si="219"/>
        <v>0</v>
      </c>
      <c r="U203" s="16">
        <f t="shared" si="220"/>
        <v>0</v>
      </c>
      <c r="V203" s="26"/>
      <c r="W203" s="16">
        <f t="shared" si="221"/>
        <v>0</v>
      </c>
      <c r="X203" s="16">
        <f t="shared" si="222"/>
        <v>0</v>
      </c>
      <c r="Y203" s="26"/>
      <c r="Z203" s="16">
        <f t="shared" si="160"/>
        <v>0</v>
      </c>
      <c r="AA203" s="16">
        <f t="shared" si="223"/>
        <v>0</v>
      </c>
      <c r="AC203" s="52">
        <f t="shared" si="227"/>
        <v>0</v>
      </c>
      <c r="AD203" s="16">
        <f t="shared" si="161"/>
        <v>0</v>
      </c>
      <c r="AE203" s="37">
        <f t="shared" si="162"/>
        <v>0</v>
      </c>
      <c r="AF203" s="42">
        <f t="shared" si="186"/>
        <v>0</v>
      </c>
      <c r="AG203" s="37">
        <f t="shared" si="187"/>
        <v>0</v>
      </c>
      <c r="AH203" s="63">
        <f t="shared" si="188"/>
        <v>0</v>
      </c>
      <c r="AI203" s="26"/>
      <c r="AJ203" s="37">
        <f t="shared" si="224"/>
        <v>0</v>
      </c>
      <c r="AK203" s="37" t="str">
        <f t="shared" si="225"/>
        <v>-</v>
      </c>
      <c r="AL203" s="47">
        <v>168</v>
      </c>
      <c r="AM203" s="37" t="str">
        <f t="shared" si="226"/>
        <v>-</v>
      </c>
      <c r="AN203" s="52" t="str">
        <f t="shared" si="189"/>
        <v>-</v>
      </c>
      <c r="AO203" s="35" t="str">
        <f t="shared" si="190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66"/>
      <c r="K204" s="67">
        <f t="shared" si="213"/>
        <v>0</v>
      </c>
      <c r="L204" s="67">
        <f t="shared" si="214"/>
        <v>0</v>
      </c>
      <c r="M204" s="66"/>
      <c r="N204" s="67">
        <f t="shared" si="215"/>
        <v>0</v>
      </c>
      <c r="O204" s="67">
        <f t="shared" si="216"/>
        <v>0</v>
      </c>
      <c r="P204" s="66"/>
      <c r="Q204" s="67">
        <f t="shared" si="217"/>
        <v>0</v>
      </c>
      <c r="R204" s="67">
        <f t="shared" si="218"/>
        <v>0</v>
      </c>
      <c r="S204" s="66"/>
      <c r="T204" s="67">
        <f t="shared" si="219"/>
        <v>0</v>
      </c>
      <c r="U204" s="67">
        <f t="shared" si="220"/>
        <v>0</v>
      </c>
      <c r="V204" s="66"/>
      <c r="W204" s="67">
        <f t="shared" si="221"/>
        <v>0</v>
      </c>
      <c r="X204" s="67">
        <f t="shared" si="222"/>
        <v>0</v>
      </c>
      <c r="Y204" s="26"/>
      <c r="Z204" s="16">
        <f t="shared" si="160"/>
        <v>0</v>
      </c>
      <c r="AA204" s="67">
        <f t="shared" si="223"/>
        <v>0</v>
      </c>
      <c r="AC204" s="52">
        <f t="shared" si="227"/>
        <v>0</v>
      </c>
      <c r="AD204" s="16">
        <f t="shared" si="161"/>
        <v>0</v>
      </c>
      <c r="AE204" s="37">
        <f t="shared" si="162"/>
        <v>0</v>
      </c>
      <c r="AF204" s="42">
        <f t="shared" si="186"/>
        <v>0</v>
      </c>
      <c r="AG204" s="37">
        <f t="shared" si="187"/>
        <v>0</v>
      </c>
      <c r="AH204" s="63">
        <f t="shared" si="188"/>
        <v>0</v>
      </c>
      <c r="AI204" s="26"/>
      <c r="AJ204" s="68">
        <f t="shared" si="224"/>
        <v>0</v>
      </c>
      <c r="AK204" s="68" t="str">
        <f t="shared" si="225"/>
        <v>-</v>
      </c>
      <c r="AL204" s="69">
        <v>169</v>
      </c>
      <c r="AM204" s="68" t="str">
        <f t="shared" si="226"/>
        <v>-</v>
      </c>
      <c r="AN204" s="52" t="str">
        <f t="shared" si="189"/>
        <v>-</v>
      </c>
      <c r="AO204" s="35" t="str">
        <f t="shared" si="190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13"/>
        <v>0</v>
      </c>
      <c r="L205" s="16">
        <f t="shared" si="214"/>
        <v>0</v>
      </c>
      <c r="M205" s="26"/>
      <c r="N205" s="16">
        <f t="shared" si="215"/>
        <v>0</v>
      </c>
      <c r="O205" s="16">
        <f t="shared" si="216"/>
        <v>0</v>
      </c>
      <c r="P205" s="26"/>
      <c r="Q205" s="16">
        <f t="shared" si="217"/>
        <v>0</v>
      </c>
      <c r="R205" s="16">
        <f t="shared" si="218"/>
        <v>0</v>
      </c>
      <c r="S205" s="26"/>
      <c r="T205" s="16">
        <f t="shared" si="219"/>
        <v>0</v>
      </c>
      <c r="U205" s="16">
        <f t="shared" si="220"/>
        <v>0</v>
      </c>
      <c r="V205" s="26"/>
      <c r="W205" s="16">
        <f t="shared" si="221"/>
        <v>0</v>
      </c>
      <c r="X205" s="16">
        <f t="shared" si="222"/>
        <v>0</v>
      </c>
      <c r="Y205" s="26"/>
      <c r="Z205" s="16">
        <f t="shared" si="160"/>
        <v>0</v>
      </c>
      <c r="AA205" s="16">
        <f t="shared" si="223"/>
        <v>0</v>
      </c>
      <c r="AB205" s="51"/>
      <c r="AC205" s="52">
        <f t="shared" si="227"/>
        <v>0</v>
      </c>
      <c r="AD205" s="16">
        <f t="shared" si="161"/>
        <v>0</v>
      </c>
      <c r="AE205" s="37">
        <f t="shared" si="162"/>
        <v>0</v>
      </c>
      <c r="AF205" s="42">
        <f t="shared" si="186"/>
        <v>0</v>
      </c>
      <c r="AG205" s="37">
        <f t="shared" si="187"/>
        <v>0</v>
      </c>
      <c r="AH205" s="63">
        <f t="shared" si="188"/>
        <v>0</v>
      </c>
      <c r="AI205" s="26"/>
      <c r="AJ205" s="37">
        <f t="shared" si="224"/>
        <v>0</v>
      </c>
      <c r="AK205" s="37" t="str">
        <f t="shared" si="225"/>
        <v>-</v>
      </c>
      <c r="AL205" s="47">
        <v>170</v>
      </c>
      <c r="AM205" s="37" t="str">
        <f t="shared" si="226"/>
        <v>-</v>
      </c>
      <c r="AN205" s="52" t="str">
        <f t="shared" si="189"/>
        <v>-</v>
      </c>
      <c r="AO205" s="35" t="str">
        <f t="shared" si="190"/>
        <v>-</v>
      </c>
    </row>
    <row r="206" spans="1:41" ht="2.25" customHeight="1" x14ac:dyDescent="0.2">
      <c r="AL206" s="1"/>
    </row>
    <row r="207" spans="1:41" ht="16.5" customHeight="1" x14ac:dyDescent="0.2">
      <c r="B207" s="7"/>
      <c r="C207" s="7"/>
      <c r="D207" s="8"/>
      <c r="E207" s="12" t="s">
        <v>4</v>
      </c>
      <c r="F207" s="9"/>
      <c r="G207" s="9"/>
      <c r="H207" s="9"/>
      <c r="J207" s="25">
        <f>SUM(J13:J202)</f>
        <v>56</v>
      </c>
      <c r="K207" s="25">
        <f t="shared" ref="K207:AJ207" si="228">SUM(K13:K202)</f>
        <v>1031.9546126720961</v>
      </c>
      <c r="L207" s="25">
        <f t="shared" si="228"/>
        <v>2417.5</v>
      </c>
      <c r="M207" s="25">
        <f t="shared" si="228"/>
        <v>41</v>
      </c>
      <c r="N207" s="25">
        <f t="shared" si="228"/>
        <v>584.67257389117412</v>
      </c>
      <c r="O207" s="25">
        <f t="shared" si="228"/>
        <v>1494.5</v>
      </c>
      <c r="P207" s="25">
        <f t="shared" si="228"/>
        <v>28</v>
      </c>
      <c r="Q207" s="25">
        <f t="shared" si="228"/>
        <v>423.73336621454769</v>
      </c>
      <c r="R207" s="25">
        <f t="shared" si="228"/>
        <v>1066.5</v>
      </c>
      <c r="S207" s="25">
        <f t="shared" si="228"/>
        <v>10</v>
      </c>
      <c r="T207" s="25">
        <f t="shared" si="228"/>
        <v>91.689999999999984</v>
      </c>
      <c r="U207" s="25">
        <f t="shared" si="228"/>
        <v>285</v>
      </c>
      <c r="V207" s="25">
        <f t="shared" si="228"/>
        <v>4</v>
      </c>
      <c r="W207" s="25">
        <f t="shared" si="228"/>
        <v>45.639999999999986</v>
      </c>
      <c r="X207" s="25">
        <f t="shared" si="228"/>
        <v>123</v>
      </c>
      <c r="Y207" s="25">
        <f t="shared" si="228"/>
        <v>0</v>
      </c>
      <c r="Z207" s="25">
        <f t="shared" si="228"/>
        <v>0</v>
      </c>
      <c r="AA207" s="25">
        <f t="shared" si="228"/>
        <v>0</v>
      </c>
      <c r="AB207" s="25">
        <f t="shared" si="228"/>
        <v>0</v>
      </c>
      <c r="AC207" s="25">
        <f t="shared" si="228"/>
        <v>139</v>
      </c>
      <c r="AD207" s="25">
        <f t="shared" si="228"/>
        <v>2177.6905527778181</v>
      </c>
      <c r="AE207" s="25">
        <f t="shared" si="228"/>
        <v>5386.5</v>
      </c>
      <c r="AF207" s="25">
        <f t="shared" si="228"/>
        <v>1.1300813008130082</v>
      </c>
      <c r="AG207" s="25">
        <f t="shared" si="228"/>
        <v>33.902439024390247</v>
      </c>
      <c r="AH207" s="25">
        <f t="shared" si="228"/>
        <v>1313.7804878048782</v>
      </c>
      <c r="AI207" s="25">
        <f t="shared" si="228"/>
        <v>86</v>
      </c>
      <c r="AJ207" s="25">
        <f t="shared" si="228"/>
        <v>3233.5</v>
      </c>
      <c r="AL207" s="1">
        <v>173</v>
      </c>
    </row>
    <row r="208" spans="1:41" ht="5.25" customHeight="1" x14ac:dyDescent="0.2">
      <c r="AL208" s="1"/>
    </row>
    <row r="209" spans="5:47" s="71" customFormat="1" x14ac:dyDescent="0.2">
      <c r="E209" s="75" t="s">
        <v>21</v>
      </c>
      <c r="F209" s="76"/>
      <c r="G209" s="76"/>
      <c r="H209" s="77"/>
      <c r="I209" s="77"/>
      <c r="J209" s="77"/>
      <c r="K209" s="77"/>
      <c r="L209" s="77">
        <f>K207</f>
        <v>1031.9546126720961</v>
      </c>
      <c r="M209" s="77"/>
      <c r="N209" s="77"/>
      <c r="O209" s="77">
        <f>N207</f>
        <v>584.67257389117412</v>
      </c>
      <c r="P209" s="77"/>
      <c r="Q209" s="77"/>
      <c r="R209" s="77">
        <f>Q207</f>
        <v>423.73336621454769</v>
      </c>
      <c r="S209" s="77"/>
      <c r="T209" s="77"/>
      <c r="U209" s="77">
        <f>T207</f>
        <v>91.689999999999984</v>
      </c>
      <c r="V209" s="77"/>
      <c r="W209" s="77"/>
      <c r="X209" s="77">
        <f>W207</f>
        <v>45.639999999999986</v>
      </c>
      <c r="Y209" s="77"/>
      <c r="Z209" s="77"/>
      <c r="AA209" s="77">
        <f>Z207</f>
        <v>0</v>
      </c>
      <c r="AB209" s="77"/>
      <c r="AC209" s="78"/>
      <c r="AD209" s="77"/>
      <c r="AE209" s="77">
        <f>AD207</f>
        <v>2177.6905527778181</v>
      </c>
      <c r="AF209" s="79"/>
      <c r="AG209" s="79"/>
      <c r="AH209" s="76"/>
      <c r="AI209" s="79"/>
      <c r="AJ209" s="79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</row>
    <row r="210" spans="5:47" s="43" customFormat="1" x14ac:dyDescent="0.2">
      <c r="E210" s="75" t="s">
        <v>22</v>
      </c>
      <c r="F210" s="80"/>
      <c r="G210" s="80"/>
      <c r="H210" s="81"/>
      <c r="I210" s="81"/>
      <c r="J210" s="81"/>
      <c r="K210" s="81"/>
      <c r="L210" s="77">
        <v>0</v>
      </c>
      <c r="M210" s="81"/>
      <c r="N210" s="81"/>
      <c r="O210" s="77">
        <v>0</v>
      </c>
      <c r="P210" s="81"/>
      <c r="Q210" s="81"/>
      <c r="R210" s="77">
        <v>0</v>
      </c>
      <c r="S210" s="81"/>
      <c r="T210" s="81"/>
      <c r="U210" s="77">
        <v>0</v>
      </c>
      <c r="V210" s="81"/>
      <c r="W210" s="81"/>
      <c r="X210" s="77">
        <v>0</v>
      </c>
      <c r="Y210" s="81"/>
      <c r="Z210" s="81"/>
      <c r="AA210" s="77">
        <v>0</v>
      </c>
      <c r="AB210" s="81"/>
      <c r="AC210" s="82"/>
      <c r="AD210" s="81"/>
      <c r="AE210" s="77">
        <f>L210+O210+R210+U210+X210</f>
        <v>0</v>
      </c>
      <c r="AF210" s="81"/>
      <c r="AG210" s="81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</row>
    <row r="211" spans="5:47" s="43" customFormat="1" x14ac:dyDescent="0.2">
      <c r="E211" s="75" t="s">
        <v>41</v>
      </c>
      <c r="F211" s="80"/>
      <c r="G211" s="80"/>
      <c r="H211" s="81"/>
      <c r="I211" s="81"/>
      <c r="J211" s="81"/>
      <c r="K211" s="81"/>
      <c r="L211" s="92">
        <f>L210/L207</f>
        <v>0</v>
      </c>
      <c r="M211" s="93"/>
      <c r="N211" s="93"/>
      <c r="O211" s="92">
        <f>O210/O207</f>
        <v>0</v>
      </c>
      <c r="P211" s="93"/>
      <c r="Q211" s="93"/>
      <c r="R211" s="92">
        <f>R210/R207</f>
        <v>0</v>
      </c>
      <c r="S211" s="93"/>
      <c r="T211" s="93"/>
      <c r="U211" s="92">
        <f>U210/U207</f>
        <v>0</v>
      </c>
      <c r="V211" s="93"/>
      <c r="W211" s="93"/>
      <c r="X211" s="92">
        <f>X210/X207</f>
        <v>0</v>
      </c>
      <c r="Y211" s="93"/>
      <c r="Z211" s="93"/>
      <c r="AA211" s="92" t="e">
        <f>AA210/AA207</f>
        <v>#DIV/0!</v>
      </c>
      <c r="AB211" s="81"/>
      <c r="AC211" s="82"/>
      <c r="AD211" s="81"/>
      <c r="AE211" s="92">
        <f>AE210/AE207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spans="5:47" s="43" customFormat="1" x14ac:dyDescent="0.2">
      <c r="E212" s="75" t="s">
        <v>23</v>
      </c>
      <c r="F212" s="80"/>
      <c r="G212" s="80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2"/>
      <c r="AD212" s="81"/>
      <c r="AE212" s="81"/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spans="5:47" s="71" customFormat="1" x14ac:dyDescent="0.2">
      <c r="E213" s="75" t="s">
        <v>24</v>
      </c>
      <c r="F213" s="76"/>
      <c r="G213" s="76"/>
      <c r="H213" s="77"/>
      <c r="I213" s="77"/>
      <c r="J213" s="77"/>
      <c r="K213" s="77"/>
      <c r="L213" s="77">
        <f>L207-L209-L210-L212</f>
        <v>1385.5453873279039</v>
      </c>
      <c r="M213" s="77"/>
      <c r="N213" s="77"/>
      <c r="O213" s="77">
        <f>O207-O209-O210-O212</f>
        <v>909.82742610882588</v>
      </c>
      <c r="P213" s="77"/>
      <c r="Q213" s="77"/>
      <c r="R213" s="77">
        <f>R207-R209-R210-R212</f>
        <v>642.76663378545231</v>
      </c>
      <c r="S213" s="77"/>
      <c r="T213" s="77"/>
      <c r="U213" s="77">
        <f>U207-U209-U210-U212</f>
        <v>193.31</v>
      </c>
      <c r="V213" s="77"/>
      <c r="W213" s="77"/>
      <c r="X213" s="77">
        <f>X207-X209-X210-X212</f>
        <v>77.360000000000014</v>
      </c>
      <c r="Y213" s="77"/>
      <c r="Z213" s="77"/>
      <c r="AA213" s="77">
        <f>AA207-AA209-AA210-AA212</f>
        <v>0</v>
      </c>
      <c r="AB213" s="77"/>
      <c r="AC213" s="78"/>
      <c r="AD213" s="77"/>
      <c r="AE213" s="77">
        <f>AE207-AE209-AE210-AE212</f>
        <v>3208.8094472221819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spans="5:47" s="43" customFormat="1" x14ac:dyDescent="0.2">
      <c r="E214" s="75" t="s">
        <v>25</v>
      </c>
      <c r="F214" s="85"/>
      <c r="G214" s="85"/>
      <c r="H214" s="83"/>
      <c r="I214" s="83"/>
      <c r="J214" s="83"/>
      <c r="K214" s="83"/>
      <c r="L214" s="86">
        <f>L213/L207</f>
        <v>0.57313149424111842</v>
      </c>
      <c r="M214" s="83"/>
      <c r="N214" s="83"/>
      <c r="O214" s="86">
        <f>O213/O207</f>
        <v>0.60878382476334958</v>
      </c>
      <c r="P214" s="83"/>
      <c r="Q214" s="83"/>
      <c r="R214" s="86">
        <f>R213/R207</f>
        <v>0.60268788915654226</v>
      </c>
      <c r="S214" s="83"/>
      <c r="T214" s="83"/>
      <c r="U214" s="86">
        <f>U213/U207</f>
        <v>0.67828070175438593</v>
      </c>
      <c r="V214" s="83"/>
      <c r="W214" s="83"/>
      <c r="X214" s="86">
        <f>X213/X207</f>
        <v>0.62894308943089439</v>
      </c>
      <c r="Y214" s="83"/>
      <c r="Z214" s="83"/>
      <c r="AA214" s="86" t="e">
        <f>AA213/AA207</f>
        <v>#DIV/0!</v>
      </c>
      <c r="AB214" s="83"/>
      <c r="AC214" s="87"/>
      <c r="AD214" s="83"/>
      <c r="AE214" s="86">
        <f>AE213/AE207</f>
        <v>0.59571325484492377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spans="5:47" x14ac:dyDescent="0.2">
      <c r="AL215" s="1"/>
    </row>
    <row r="216" spans="5:47" x14ac:dyDescent="0.2">
      <c r="AL216" s="1"/>
    </row>
    <row r="217" spans="5:47" x14ac:dyDescent="0.2">
      <c r="AD217" s="43" t="s">
        <v>239</v>
      </c>
      <c r="AL217" s="1"/>
    </row>
    <row r="218" spans="5:47" x14ac:dyDescent="0.2">
      <c r="AA218" s="43" t="s">
        <v>26</v>
      </c>
      <c r="AC218" s="53">
        <f>J207+M207+P207+S207+V207+Y207</f>
        <v>139</v>
      </c>
      <c r="AD218" s="88">
        <f>AC218-AC207</f>
        <v>0</v>
      </c>
      <c r="AL218" s="1"/>
    </row>
    <row r="219" spans="5:47" x14ac:dyDescent="0.2">
      <c r="AA219" s="43" t="s">
        <v>27</v>
      </c>
      <c r="AC219" s="53">
        <f>K207+N207+Q207+T207+W207+Z207</f>
        <v>2177.6905527778176</v>
      </c>
      <c r="AD219" s="88">
        <f>AC219-AD207</f>
        <v>0</v>
      </c>
      <c r="AL219" s="1"/>
    </row>
    <row r="220" spans="5:47" x14ac:dyDescent="0.2">
      <c r="AA220" s="43" t="s">
        <v>28</v>
      </c>
      <c r="AC220" s="53">
        <f>L207+O207+R207+U207+X207+AA207</f>
        <v>5386.5</v>
      </c>
      <c r="AD220" s="89">
        <f>AC220-AE207</f>
        <v>0</v>
      </c>
    </row>
  </sheetData>
  <autoFilter ref="A12:AT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3114" priority="169"/>
  </conditionalFormatting>
  <conditionalFormatting sqref="B16">
    <cfRule type="duplicateValues" dxfId="3113" priority="168"/>
  </conditionalFormatting>
  <conditionalFormatting sqref="D38:D41">
    <cfRule type="duplicateValues" dxfId="3112" priority="167"/>
  </conditionalFormatting>
  <conditionalFormatting sqref="B38:B41">
    <cfRule type="duplicateValues" dxfId="3111" priority="166"/>
  </conditionalFormatting>
  <conditionalFormatting sqref="D43">
    <cfRule type="duplicateValues" dxfId="3110" priority="165"/>
  </conditionalFormatting>
  <conditionalFormatting sqref="B43">
    <cfRule type="duplicateValues" dxfId="3109" priority="164"/>
  </conditionalFormatting>
  <conditionalFormatting sqref="D45">
    <cfRule type="duplicateValues" dxfId="3108" priority="163"/>
  </conditionalFormatting>
  <conditionalFormatting sqref="B45">
    <cfRule type="duplicateValues" dxfId="3107" priority="162"/>
  </conditionalFormatting>
  <conditionalFormatting sqref="D49">
    <cfRule type="duplicateValues" dxfId="3106" priority="161"/>
  </conditionalFormatting>
  <conditionalFormatting sqref="B49">
    <cfRule type="duplicateValues" dxfId="3105" priority="160"/>
  </conditionalFormatting>
  <conditionalFormatting sqref="D50:D52">
    <cfRule type="duplicateValues" dxfId="3104" priority="159"/>
  </conditionalFormatting>
  <conditionalFormatting sqref="B50:B52">
    <cfRule type="duplicateValues" dxfId="3103" priority="158"/>
  </conditionalFormatting>
  <conditionalFormatting sqref="D54:D64">
    <cfRule type="duplicateValues" dxfId="3102" priority="157"/>
  </conditionalFormatting>
  <conditionalFormatting sqref="B54:B64">
    <cfRule type="duplicateValues" dxfId="3101" priority="156"/>
  </conditionalFormatting>
  <conditionalFormatting sqref="D67:D75">
    <cfRule type="duplicateValues" dxfId="3100" priority="155"/>
  </conditionalFormatting>
  <conditionalFormatting sqref="B67:B75">
    <cfRule type="duplicateValues" dxfId="3099" priority="154"/>
  </conditionalFormatting>
  <conditionalFormatting sqref="D66">
    <cfRule type="duplicateValues" dxfId="3098" priority="153"/>
  </conditionalFormatting>
  <conditionalFormatting sqref="B66">
    <cfRule type="duplicateValues" dxfId="3097" priority="152"/>
  </conditionalFormatting>
  <conditionalFormatting sqref="D77">
    <cfRule type="duplicateValues" dxfId="3096" priority="151"/>
  </conditionalFormatting>
  <conditionalFormatting sqref="B77">
    <cfRule type="duplicateValues" dxfId="3095" priority="150"/>
  </conditionalFormatting>
  <conditionalFormatting sqref="D79:D80">
    <cfRule type="duplicateValues" dxfId="3094" priority="149"/>
  </conditionalFormatting>
  <conditionalFormatting sqref="B79:B80">
    <cfRule type="duplicateValues" dxfId="3093" priority="148"/>
  </conditionalFormatting>
  <conditionalFormatting sqref="D84:D88">
    <cfRule type="duplicateValues" dxfId="3092" priority="147"/>
  </conditionalFormatting>
  <conditionalFormatting sqref="B84:B88">
    <cfRule type="duplicateValues" dxfId="3091" priority="146"/>
  </conditionalFormatting>
  <conditionalFormatting sqref="D89:D93">
    <cfRule type="duplicateValues" dxfId="3090" priority="145"/>
  </conditionalFormatting>
  <conditionalFormatting sqref="B89:B93">
    <cfRule type="duplicateValues" dxfId="3089" priority="144"/>
  </conditionalFormatting>
  <conditionalFormatting sqref="D66:D75">
    <cfRule type="duplicateValues" dxfId="3088" priority="143"/>
  </conditionalFormatting>
  <conditionalFormatting sqref="B66:B75">
    <cfRule type="duplicateValues" dxfId="3087" priority="142"/>
  </conditionalFormatting>
  <conditionalFormatting sqref="B1:B1048576">
    <cfRule type="duplicateValues" dxfId="3086" priority="141"/>
  </conditionalFormatting>
  <conditionalFormatting sqref="B19">
    <cfRule type="duplicateValues" dxfId="3085" priority="140"/>
  </conditionalFormatting>
  <conditionalFormatting sqref="D44:D52">
    <cfRule type="duplicateValues" dxfId="3084" priority="136"/>
  </conditionalFormatting>
  <conditionalFormatting sqref="B44:B52">
    <cfRule type="duplicateValues" dxfId="3083" priority="135"/>
  </conditionalFormatting>
  <conditionalFormatting sqref="D61 D70 D79 D88">
    <cfRule type="duplicateValues" dxfId="3082" priority="134"/>
  </conditionalFormatting>
  <conditionalFormatting sqref="B61 B70 B79 B88">
    <cfRule type="duplicateValues" dxfId="3081" priority="133"/>
  </conditionalFormatting>
  <conditionalFormatting sqref="D65 D74 D83">
    <cfRule type="duplicateValues" dxfId="3080" priority="132"/>
  </conditionalFormatting>
  <conditionalFormatting sqref="B65 B74 B83">
    <cfRule type="duplicateValues" dxfId="3079" priority="131"/>
  </conditionalFormatting>
  <conditionalFormatting sqref="D66:D68 D75:D77 D84:D86">
    <cfRule type="duplicateValues" dxfId="3078" priority="130"/>
  </conditionalFormatting>
  <conditionalFormatting sqref="B66:B68 B75:B77 B84:B86">
    <cfRule type="duplicateValues" dxfId="3077" priority="129"/>
  </conditionalFormatting>
  <conditionalFormatting sqref="D60:D88">
    <cfRule type="duplicateValues" dxfId="3076" priority="128"/>
  </conditionalFormatting>
  <conditionalFormatting sqref="B60:B88">
    <cfRule type="duplicateValues" dxfId="3075" priority="127"/>
  </conditionalFormatting>
  <conditionalFormatting sqref="D90:D94">
    <cfRule type="duplicateValues" dxfId="3074" priority="126"/>
  </conditionalFormatting>
  <conditionalFormatting sqref="B90:B94">
    <cfRule type="duplicateValues" dxfId="3073" priority="125"/>
  </conditionalFormatting>
  <conditionalFormatting sqref="D91">
    <cfRule type="duplicateValues" dxfId="3072" priority="124"/>
  </conditionalFormatting>
  <conditionalFormatting sqref="B91">
    <cfRule type="duplicateValues" dxfId="3071" priority="123"/>
  </conditionalFormatting>
  <conditionalFormatting sqref="B9">
    <cfRule type="duplicateValues" dxfId="3070" priority="96"/>
  </conditionalFormatting>
  <conditionalFormatting sqref="D200:D201 D204:D217 D9:D197">
    <cfRule type="duplicateValues" dxfId="3069" priority="991"/>
  </conditionalFormatting>
  <conditionalFormatting sqref="B13:B37">
    <cfRule type="duplicateValues" dxfId="3068" priority="94"/>
  </conditionalFormatting>
  <conditionalFormatting sqref="D34:D35 D13:D31">
    <cfRule type="duplicateValues" dxfId="3067" priority="93"/>
  </conditionalFormatting>
  <conditionalFormatting sqref="D13:D37">
    <cfRule type="duplicateValues" dxfId="3066" priority="92"/>
  </conditionalFormatting>
  <conditionalFormatting sqref="B13:B37">
    <cfRule type="duplicateValues" dxfId="3065" priority="91"/>
  </conditionalFormatting>
  <conditionalFormatting sqref="B13:B37">
    <cfRule type="duplicateValues" dxfId="3064" priority="90"/>
  </conditionalFormatting>
  <conditionalFormatting sqref="D35 D26:D32">
    <cfRule type="duplicateValues" dxfId="3063" priority="89"/>
  </conditionalFormatting>
  <conditionalFormatting sqref="D22:D23">
    <cfRule type="duplicateValues" dxfId="3062" priority="88"/>
  </conditionalFormatting>
  <conditionalFormatting sqref="D17:D18 D21">
    <cfRule type="duplicateValues" dxfId="3061" priority="87"/>
  </conditionalFormatting>
  <conditionalFormatting sqref="D31:D32">
    <cfRule type="duplicateValues" dxfId="3060" priority="86"/>
  </conditionalFormatting>
  <conditionalFormatting sqref="D36:D37 D13:D14">
    <cfRule type="duplicateValues" dxfId="3059" priority="85"/>
  </conditionalFormatting>
  <conditionalFormatting sqref="D13:D37">
    <cfRule type="duplicateValues" dxfId="3058" priority="84"/>
  </conditionalFormatting>
  <conditionalFormatting sqref="B13:B37">
    <cfRule type="duplicateValues" dxfId="3057" priority="83"/>
  </conditionalFormatting>
  <conditionalFormatting sqref="D16">
    <cfRule type="duplicateValues" dxfId="3056" priority="82"/>
  </conditionalFormatting>
  <conditionalFormatting sqref="B16">
    <cfRule type="duplicateValues" dxfId="3055" priority="81"/>
  </conditionalFormatting>
  <conditionalFormatting sqref="D38:D41">
    <cfRule type="duplicateValues" dxfId="3054" priority="80"/>
  </conditionalFormatting>
  <conditionalFormatting sqref="B38:B41">
    <cfRule type="duplicateValues" dxfId="3053" priority="79"/>
  </conditionalFormatting>
  <conditionalFormatting sqref="D43">
    <cfRule type="duplicateValues" dxfId="3052" priority="78"/>
  </conditionalFormatting>
  <conditionalFormatting sqref="B43">
    <cfRule type="duplicateValues" dxfId="3051" priority="77"/>
  </conditionalFormatting>
  <conditionalFormatting sqref="D45">
    <cfRule type="duplicateValues" dxfId="3050" priority="76"/>
  </conditionalFormatting>
  <conditionalFormatting sqref="B45">
    <cfRule type="duplicateValues" dxfId="3049" priority="75"/>
  </conditionalFormatting>
  <conditionalFormatting sqref="D49">
    <cfRule type="duplicateValues" dxfId="3048" priority="74"/>
  </conditionalFormatting>
  <conditionalFormatting sqref="B49">
    <cfRule type="duplicateValues" dxfId="3047" priority="73"/>
  </conditionalFormatting>
  <conditionalFormatting sqref="D50:D52">
    <cfRule type="duplicateValues" dxfId="3046" priority="72"/>
  </conditionalFormatting>
  <conditionalFormatting sqref="B50:B52">
    <cfRule type="duplicateValues" dxfId="3045" priority="71"/>
  </conditionalFormatting>
  <conditionalFormatting sqref="D54:D64">
    <cfRule type="duplicateValues" dxfId="3044" priority="70"/>
  </conditionalFormatting>
  <conditionalFormatting sqref="B54:B64">
    <cfRule type="duplicateValues" dxfId="3043" priority="69"/>
  </conditionalFormatting>
  <conditionalFormatting sqref="D67:D75">
    <cfRule type="duplicateValues" dxfId="3042" priority="68"/>
  </conditionalFormatting>
  <conditionalFormatting sqref="B67:B75">
    <cfRule type="duplicateValues" dxfId="3041" priority="67"/>
  </conditionalFormatting>
  <conditionalFormatting sqref="D66">
    <cfRule type="duplicateValues" dxfId="3040" priority="66"/>
  </conditionalFormatting>
  <conditionalFormatting sqref="B66">
    <cfRule type="duplicateValues" dxfId="3039" priority="65"/>
  </conditionalFormatting>
  <conditionalFormatting sqref="D77">
    <cfRule type="duplicateValues" dxfId="3038" priority="64"/>
  </conditionalFormatting>
  <conditionalFormatting sqref="B77">
    <cfRule type="duplicateValues" dxfId="3037" priority="63"/>
  </conditionalFormatting>
  <conditionalFormatting sqref="D79:D80">
    <cfRule type="duplicateValues" dxfId="3036" priority="62"/>
  </conditionalFormatting>
  <conditionalFormatting sqref="B79:B80">
    <cfRule type="duplicateValues" dxfId="3035" priority="61"/>
  </conditionalFormatting>
  <conditionalFormatting sqref="D84:D88">
    <cfRule type="duplicateValues" dxfId="3034" priority="60"/>
  </conditionalFormatting>
  <conditionalFormatting sqref="B84:B88">
    <cfRule type="duplicateValues" dxfId="3033" priority="59"/>
  </conditionalFormatting>
  <conditionalFormatting sqref="D89:D93">
    <cfRule type="duplicateValues" dxfId="3032" priority="58"/>
  </conditionalFormatting>
  <conditionalFormatting sqref="B89:B93">
    <cfRule type="duplicateValues" dxfId="3031" priority="57"/>
  </conditionalFormatting>
  <conditionalFormatting sqref="D66:D75">
    <cfRule type="duplicateValues" dxfId="3030" priority="56"/>
  </conditionalFormatting>
  <conditionalFormatting sqref="B66:B75">
    <cfRule type="duplicateValues" dxfId="3029" priority="55"/>
  </conditionalFormatting>
  <conditionalFormatting sqref="B13:B202">
    <cfRule type="duplicateValues" dxfId="3028" priority="54"/>
  </conditionalFormatting>
  <conditionalFormatting sqref="B19">
    <cfRule type="duplicateValues" dxfId="3027" priority="53"/>
  </conditionalFormatting>
  <conditionalFormatting sqref="D44:D52">
    <cfRule type="duplicateValues" dxfId="3026" priority="52"/>
  </conditionalFormatting>
  <conditionalFormatting sqref="B44:B52">
    <cfRule type="duplicateValues" dxfId="3025" priority="51"/>
  </conditionalFormatting>
  <conditionalFormatting sqref="D60:D88">
    <cfRule type="duplicateValues" dxfId="3024" priority="50"/>
  </conditionalFormatting>
  <conditionalFormatting sqref="B60:B88">
    <cfRule type="duplicateValues" dxfId="3023" priority="49"/>
  </conditionalFormatting>
  <conditionalFormatting sqref="D90:D94">
    <cfRule type="duplicateValues" dxfId="3022" priority="48"/>
  </conditionalFormatting>
  <conditionalFormatting sqref="B90:B94">
    <cfRule type="duplicateValues" dxfId="3021" priority="47"/>
  </conditionalFormatting>
  <conditionalFormatting sqref="D199:D200 D13:D196">
    <cfRule type="duplicateValues" dxfId="3020" priority="46"/>
  </conditionalFormatting>
  <conditionalFormatting sqref="D13:D202">
    <cfRule type="duplicateValues" dxfId="3019" priority="45"/>
  </conditionalFormatting>
  <conditionalFormatting sqref="B13:B202">
    <cfRule type="duplicateValues" dxfId="3018" priority="44"/>
  </conditionalFormatting>
  <conditionalFormatting sqref="D16">
    <cfRule type="duplicateValues" dxfId="3017" priority="43"/>
  </conditionalFormatting>
  <conditionalFormatting sqref="B16">
    <cfRule type="duplicateValues" dxfId="3016" priority="42"/>
  </conditionalFormatting>
  <conditionalFormatting sqref="D38:D41">
    <cfRule type="duplicateValues" dxfId="3015" priority="41"/>
  </conditionalFormatting>
  <conditionalFormatting sqref="B38:B41">
    <cfRule type="duplicateValues" dxfId="3014" priority="40"/>
  </conditionalFormatting>
  <conditionalFormatting sqref="D43">
    <cfRule type="duplicateValues" dxfId="3013" priority="39"/>
  </conditionalFormatting>
  <conditionalFormatting sqref="B43">
    <cfRule type="duplicateValues" dxfId="3012" priority="38"/>
  </conditionalFormatting>
  <conditionalFormatting sqref="D45">
    <cfRule type="duplicateValues" dxfId="3011" priority="37"/>
  </conditionalFormatting>
  <conditionalFormatting sqref="B45">
    <cfRule type="duplicateValues" dxfId="3010" priority="36"/>
  </conditionalFormatting>
  <conditionalFormatting sqref="D49">
    <cfRule type="duplicateValues" dxfId="3009" priority="35"/>
  </conditionalFormatting>
  <conditionalFormatting sqref="B49">
    <cfRule type="duplicateValues" dxfId="3008" priority="34"/>
  </conditionalFormatting>
  <conditionalFormatting sqref="D50:D52">
    <cfRule type="duplicateValues" dxfId="3007" priority="33"/>
  </conditionalFormatting>
  <conditionalFormatting sqref="B50:B52">
    <cfRule type="duplicateValues" dxfId="3006" priority="32"/>
  </conditionalFormatting>
  <conditionalFormatting sqref="D54:D64">
    <cfRule type="duplicateValues" dxfId="3005" priority="31"/>
  </conditionalFormatting>
  <conditionalFormatting sqref="B54:B64">
    <cfRule type="duplicateValues" dxfId="3004" priority="30"/>
  </conditionalFormatting>
  <conditionalFormatting sqref="D67:D75">
    <cfRule type="duplicateValues" dxfId="3003" priority="29"/>
  </conditionalFormatting>
  <conditionalFormatting sqref="B67:B75">
    <cfRule type="duplicateValues" dxfId="3002" priority="28"/>
  </conditionalFormatting>
  <conditionalFormatting sqref="D66">
    <cfRule type="duplicateValues" dxfId="3001" priority="27"/>
  </conditionalFormatting>
  <conditionalFormatting sqref="B66">
    <cfRule type="duplicateValues" dxfId="3000" priority="26"/>
  </conditionalFormatting>
  <conditionalFormatting sqref="D77">
    <cfRule type="duplicateValues" dxfId="2999" priority="25"/>
  </conditionalFormatting>
  <conditionalFormatting sqref="B77">
    <cfRule type="duplicateValues" dxfId="2998" priority="24"/>
  </conditionalFormatting>
  <conditionalFormatting sqref="D79:D80">
    <cfRule type="duplicateValues" dxfId="2997" priority="23"/>
  </conditionalFormatting>
  <conditionalFormatting sqref="B79:B80">
    <cfRule type="duplicateValues" dxfId="2996" priority="22"/>
  </conditionalFormatting>
  <conditionalFormatting sqref="D84:D88">
    <cfRule type="duplicateValues" dxfId="2995" priority="21"/>
  </conditionalFormatting>
  <conditionalFormatting sqref="B84:B88">
    <cfRule type="duplicateValues" dxfId="2994" priority="20"/>
  </conditionalFormatting>
  <conditionalFormatting sqref="D89:D93">
    <cfRule type="duplicateValues" dxfId="2993" priority="19"/>
  </conditionalFormatting>
  <conditionalFormatting sqref="B89:B93">
    <cfRule type="duplicateValues" dxfId="2992" priority="18"/>
  </conditionalFormatting>
  <conditionalFormatting sqref="D66:D75">
    <cfRule type="duplicateValues" dxfId="2991" priority="17"/>
  </conditionalFormatting>
  <conditionalFormatting sqref="B66:B75">
    <cfRule type="duplicateValues" dxfId="2990" priority="16"/>
  </conditionalFormatting>
  <conditionalFormatting sqref="B13:B202">
    <cfRule type="duplicateValues" dxfId="2989" priority="15"/>
  </conditionalFormatting>
  <conditionalFormatting sqref="B19">
    <cfRule type="duplicateValues" dxfId="2988" priority="14"/>
  </conditionalFormatting>
  <conditionalFormatting sqref="D44:D52">
    <cfRule type="duplicateValues" dxfId="2987" priority="13"/>
  </conditionalFormatting>
  <conditionalFormatting sqref="B44:B52">
    <cfRule type="duplicateValues" dxfId="2986" priority="12"/>
  </conditionalFormatting>
  <conditionalFormatting sqref="D60:D88">
    <cfRule type="duplicateValues" dxfId="2985" priority="11"/>
  </conditionalFormatting>
  <conditionalFormatting sqref="B60:B88">
    <cfRule type="duplicateValues" dxfId="2984" priority="10"/>
  </conditionalFormatting>
  <conditionalFormatting sqref="D90:D94">
    <cfRule type="duplicateValues" dxfId="2983" priority="9"/>
  </conditionalFormatting>
  <conditionalFormatting sqref="B90:B94">
    <cfRule type="duplicateValues" dxfId="2982" priority="8"/>
  </conditionalFormatting>
  <conditionalFormatting sqref="D200 D191:D197">
    <cfRule type="duplicateValues" dxfId="2981" priority="7"/>
  </conditionalFormatting>
  <conditionalFormatting sqref="D187:D188">
    <cfRule type="duplicateValues" dxfId="2980" priority="6"/>
  </conditionalFormatting>
  <conditionalFormatting sqref="D182:D183 D186">
    <cfRule type="duplicateValues" dxfId="2979" priority="5"/>
  </conditionalFormatting>
  <conditionalFormatting sqref="D196:D197">
    <cfRule type="duplicateValues" dxfId="2978" priority="4"/>
  </conditionalFormatting>
  <conditionalFormatting sqref="D201:D202 D13:D179">
    <cfRule type="duplicateValues" dxfId="2977" priority="3"/>
  </conditionalFormatting>
  <conditionalFormatting sqref="D13:D202">
    <cfRule type="duplicateValues" dxfId="2976" priority="2"/>
  </conditionalFormatting>
  <conditionalFormatting sqref="B13:B202">
    <cfRule type="duplicateValues" dxfId="2975" priority="1"/>
  </conditionalFormatting>
  <conditionalFormatting sqref="D1:D217">
    <cfRule type="duplicateValues" dxfId="2974" priority="10257"/>
  </conditionalFormatting>
  <conditionalFormatting sqref="B1:B217">
    <cfRule type="duplicateValues" dxfId="2973" priority="10259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4"/>
  <sheetViews>
    <sheetView topLeftCell="D1" workbookViewId="0">
      <pane ySplit="12" topLeftCell="A151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4.7109375" style="1" customWidth="1"/>
    <col min="3" max="3" width="6.5703125" style="1" hidden="1" customWidth="1"/>
    <col min="4" max="4" width="7.140625" style="1" customWidth="1"/>
    <col min="5" max="5" width="35.140625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2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x14ac:dyDescent="0.2">
      <c r="AO7" s="39"/>
    </row>
    <row r="8" spans="1:47" x14ac:dyDescent="0.2">
      <c r="AO8" s="39"/>
    </row>
    <row r="9" spans="1:47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1"/>
      <c r="AL9" s="41"/>
      <c r="AM9" s="41"/>
      <c r="AN9" s="40"/>
      <c r="AO9" s="41" t="s">
        <v>35</v>
      </c>
      <c r="AQ9" s="33">
        <v>43466</v>
      </c>
      <c r="AR9" s="34"/>
      <c r="AT9" s="33">
        <v>43616</v>
      </c>
      <c r="AU9" s="34"/>
    </row>
    <row r="10" spans="1:47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7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AE13/AQ$10*30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 t="shared" ref="AN13:AN19" si="3">IFERROR(AK13/30,"-")</f>
        <v>-</v>
      </c>
      <c r="AO13" s="35" t="str">
        <f>IFERROR(AO$10+AK13,"-")</f>
        <v>-</v>
      </c>
    </row>
    <row r="14" spans="1:47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1</v>
      </c>
      <c r="Q14" s="16">
        <f>P14*$F14</f>
        <v>51.990000000000009</v>
      </c>
      <c r="R14" s="16">
        <f>P14*$G14</f>
        <v>69.5</v>
      </c>
      <c r="S14" s="26">
        <v>1</v>
      </c>
      <c r="T14" s="16">
        <f>S14*$F14</f>
        <v>51.990000000000009</v>
      </c>
      <c r="U14" s="16">
        <f>S14*$G14</f>
        <v>69.5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96" si="4">J14+M14+P14+S14+V14+Y14</f>
        <v>2</v>
      </c>
      <c r="AD14" s="16">
        <f t="shared" ref="AD14:AD96" si="5">AC14*F14</f>
        <v>103.98000000000002</v>
      </c>
      <c r="AE14" s="37">
        <f t="shared" ref="AE14:AE99" si="6">AC14*G14</f>
        <v>139</v>
      </c>
      <c r="AF14" s="42">
        <f t="shared" ref="AF14:AF77" si="7">AC14/AQ$10</f>
        <v>1.6260162601626018E-2</v>
      </c>
      <c r="AG14" s="37">
        <f t="shared" ref="AG14:AG77" si="8">AF14*30</f>
        <v>0.48780487804878053</v>
      </c>
      <c r="AH14" s="63">
        <f t="shared" ref="AH14:AH77" si="9">AE14/AQ$10*30</f>
        <v>33.902439024390247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si="3"/>
        <v>0</v>
      </c>
      <c r="AO14" s="35">
        <f t="shared" ref="AO14:AO77" si="10">IFERROR(AO$10+AK14,"-")</f>
        <v>43589</v>
      </c>
    </row>
    <row r="15" spans="1:47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8</v>
      </c>
      <c r="K15" s="16">
        <f t="shared" ref="K15:K101" si="11">J15*$F15</f>
        <v>42.080000000000013</v>
      </c>
      <c r="L15" s="16">
        <f t="shared" ref="L15:L19" si="12">J15*$G15</f>
        <v>196</v>
      </c>
      <c r="M15" s="26">
        <v>10</v>
      </c>
      <c r="N15" s="16">
        <f t="shared" ref="N15:N19" si="13">M15*$F15</f>
        <v>52.600000000000016</v>
      </c>
      <c r="O15" s="16">
        <f t="shared" ref="O15:O19" si="14">M15*$G15</f>
        <v>245</v>
      </c>
      <c r="P15" s="26">
        <v>3</v>
      </c>
      <c r="Q15" s="16">
        <f t="shared" ref="Q15:Q19" si="15">P15*$F15</f>
        <v>15.780000000000005</v>
      </c>
      <c r="R15" s="16">
        <f t="shared" ref="R15:R19" si="16">P15*$G15</f>
        <v>73.5</v>
      </c>
      <c r="S15" s="26">
        <v>2</v>
      </c>
      <c r="T15" s="16">
        <f t="shared" ref="T15:T19" si="17">S15*$F15</f>
        <v>10.520000000000003</v>
      </c>
      <c r="U15" s="16">
        <f t="shared" ref="U15:U19" si="18">S15*$G15</f>
        <v>49</v>
      </c>
      <c r="V15" s="26">
        <v>1</v>
      </c>
      <c r="W15" s="16">
        <f t="shared" ref="W15:W19" si="19">V15*$F15</f>
        <v>5.2600000000000016</v>
      </c>
      <c r="X15" s="16">
        <f>V15*$G15</f>
        <v>24.5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4"/>
        <v>24</v>
      </c>
      <c r="AD15" s="16">
        <f t="shared" si="5"/>
        <v>126.24000000000004</v>
      </c>
      <c r="AE15" s="37">
        <f t="shared" si="6"/>
        <v>588</v>
      </c>
      <c r="AF15" s="42">
        <f t="shared" si="7"/>
        <v>0.1951219512195122</v>
      </c>
      <c r="AG15" s="37">
        <f t="shared" si="8"/>
        <v>5.8536585365853657</v>
      </c>
      <c r="AH15" s="63">
        <f t="shared" si="9"/>
        <v>143.41463414634146</v>
      </c>
      <c r="AI15" s="26">
        <v>5</v>
      </c>
      <c r="AJ15" s="37">
        <f t="shared" si="0"/>
        <v>122.5</v>
      </c>
      <c r="AK15" s="37">
        <f t="shared" si="1"/>
        <v>25.625</v>
      </c>
      <c r="AL15" s="47">
        <v>8</v>
      </c>
      <c r="AM15" s="37">
        <f t="shared" si="2"/>
        <v>3.6607142857142856</v>
      </c>
      <c r="AN15" s="52">
        <f t="shared" si="3"/>
        <v>0.85416666666666663</v>
      </c>
      <c r="AO15" s="35">
        <f t="shared" si="10"/>
        <v>43614.625</v>
      </c>
      <c r="AP15" s="36"/>
      <c r="AQ15" s="36"/>
    </row>
    <row r="16" spans="1:47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2</v>
      </c>
      <c r="K16" s="104">
        <f t="shared" si="11"/>
        <v>10.779999999999983</v>
      </c>
      <c r="L16" s="104">
        <f t="shared" si="12"/>
        <v>49</v>
      </c>
      <c r="M16" s="103">
        <v>0</v>
      </c>
      <c r="N16" s="104">
        <f t="shared" si="13"/>
        <v>0</v>
      </c>
      <c r="O16" s="104">
        <f t="shared" si="14"/>
        <v>0</v>
      </c>
      <c r="P16" s="103">
        <v>0</v>
      </c>
      <c r="Q16" s="104">
        <f t="shared" si="15"/>
        <v>0</v>
      </c>
      <c r="R16" s="104">
        <f t="shared" si="16"/>
        <v>0</v>
      </c>
      <c r="S16" s="103">
        <v>0</v>
      </c>
      <c r="T16" s="104">
        <f t="shared" si="17"/>
        <v>0</v>
      </c>
      <c r="U16" s="104">
        <f t="shared" si="18"/>
        <v>0</v>
      </c>
      <c r="V16" s="103">
        <v>0</v>
      </c>
      <c r="W16" s="104">
        <f t="shared" si="19"/>
        <v>0</v>
      </c>
      <c r="X16" s="104">
        <f t="shared" ref="X16:X19" si="21">V16*$G16</f>
        <v>0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4"/>
        <v>2</v>
      </c>
      <c r="AD16" s="104">
        <f t="shared" si="5"/>
        <v>10.779999999999983</v>
      </c>
      <c r="AE16" s="104">
        <f t="shared" si="6"/>
        <v>49</v>
      </c>
      <c r="AF16" s="42">
        <f t="shared" si="7"/>
        <v>1.6260162601626018E-2</v>
      </c>
      <c r="AG16" s="37">
        <f t="shared" si="8"/>
        <v>0.48780487804878053</v>
      </c>
      <c r="AH16" s="63">
        <f t="shared" si="9"/>
        <v>11.951219512195122</v>
      </c>
      <c r="AI16" s="103">
        <v>3</v>
      </c>
      <c r="AJ16" s="107">
        <f t="shared" si="0"/>
        <v>73.5</v>
      </c>
      <c r="AK16" s="106">
        <f t="shared" si="1"/>
        <v>184.49999999999997</v>
      </c>
      <c r="AL16" s="108">
        <v>9</v>
      </c>
      <c r="AM16" s="106">
        <f t="shared" si="2"/>
        <v>26.357142857142854</v>
      </c>
      <c r="AN16" s="109">
        <f t="shared" si="3"/>
        <v>6.1499999999999995</v>
      </c>
      <c r="AO16" s="35">
        <f t="shared" si="10"/>
        <v>43773.5</v>
      </c>
      <c r="AP16" s="110"/>
      <c r="AQ16" s="110"/>
    </row>
    <row r="17" spans="1:43" s="113" customFormat="1" ht="15" x14ac:dyDescent="0.25">
      <c r="A17" s="98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si="21"/>
        <v>0</v>
      </c>
      <c r="Y17" s="103"/>
      <c r="Z17" s="104">
        <f t="shared" si="20"/>
        <v>0</v>
      </c>
      <c r="AA17" s="104">
        <f t="shared" si="22"/>
        <v>0</v>
      </c>
      <c r="AC17" s="114">
        <f t="shared" si="4"/>
        <v>0</v>
      </c>
      <c r="AD17" s="104">
        <f t="shared" si="5"/>
        <v>0</v>
      </c>
      <c r="AE17" s="106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103">
        <v>0</v>
      </c>
      <c r="AJ17" s="106">
        <f t="shared" si="0"/>
        <v>0</v>
      </c>
      <c r="AK17" s="106" t="str">
        <f t="shared" si="1"/>
        <v>-</v>
      </c>
      <c r="AL17" s="108">
        <v>10</v>
      </c>
      <c r="AM17" s="106" t="str">
        <f t="shared" si="2"/>
        <v>-</v>
      </c>
      <c r="AN17" s="114" t="str">
        <f t="shared" si="3"/>
        <v>-</v>
      </c>
      <c r="AO17" s="35" t="str">
        <f t="shared" si="10"/>
        <v>-</v>
      </c>
      <c r="AP17" s="110"/>
      <c r="AQ17" s="110"/>
    </row>
    <row r="18" spans="1:43" s="113" customFormat="1" ht="15" x14ac:dyDescent="0.25">
      <c r="A18" s="98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103">
        <v>0</v>
      </c>
      <c r="K18" s="104">
        <f t="shared" si="11"/>
        <v>0</v>
      </c>
      <c r="L18" s="104">
        <f t="shared" si="12"/>
        <v>0</v>
      </c>
      <c r="M18" s="103">
        <v>0</v>
      </c>
      <c r="N18" s="104">
        <f t="shared" si="13"/>
        <v>0</v>
      </c>
      <c r="O18" s="104">
        <f t="shared" si="14"/>
        <v>0</v>
      </c>
      <c r="P18" s="103">
        <v>0</v>
      </c>
      <c r="Q18" s="104">
        <f t="shared" si="15"/>
        <v>0</v>
      </c>
      <c r="R18" s="104">
        <f t="shared" si="16"/>
        <v>0</v>
      </c>
      <c r="S18" s="103">
        <v>0</v>
      </c>
      <c r="T18" s="104">
        <f t="shared" si="17"/>
        <v>0</v>
      </c>
      <c r="U18" s="104">
        <f t="shared" si="18"/>
        <v>0</v>
      </c>
      <c r="V18" s="103">
        <v>0</v>
      </c>
      <c r="W18" s="104">
        <f t="shared" si="19"/>
        <v>0</v>
      </c>
      <c r="X18" s="104">
        <f t="shared" si="21"/>
        <v>0</v>
      </c>
      <c r="Y18" s="103"/>
      <c r="Z18" s="104">
        <f t="shared" si="20"/>
        <v>0</v>
      </c>
      <c r="AA18" s="104">
        <f t="shared" si="22"/>
        <v>0</v>
      </c>
      <c r="AC18" s="114">
        <f t="shared" si="4"/>
        <v>0</v>
      </c>
      <c r="AD18" s="104">
        <f t="shared" si="5"/>
        <v>0</v>
      </c>
      <c r="AE18" s="106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103">
        <v>0</v>
      </c>
      <c r="AJ18" s="106">
        <f t="shared" si="0"/>
        <v>0</v>
      </c>
      <c r="AK18" s="106" t="str">
        <f t="shared" si="1"/>
        <v>-</v>
      </c>
      <c r="AL18" s="108">
        <v>11</v>
      </c>
      <c r="AM18" s="106" t="str">
        <f t="shared" si="2"/>
        <v>-</v>
      </c>
      <c r="AN18" s="114" t="str">
        <f t="shared" si="3"/>
        <v>-</v>
      </c>
      <c r="AO18" s="35" t="str">
        <f t="shared" si="10"/>
        <v>-</v>
      </c>
      <c r="AP18" s="110"/>
      <c r="AQ18" s="110"/>
    </row>
    <row r="19" spans="1:43" s="113" customFormat="1" ht="15" x14ac:dyDescent="0.25">
      <c r="A19" s="98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103">
        <v>0</v>
      </c>
      <c r="K19" s="104">
        <f t="shared" si="11"/>
        <v>0</v>
      </c>
      <c r="L19" s="104">
        <f t="shared" si="12"/>
        <v>0</v>
      </c>
      <c r="M19" s="103">
        <v>0</v>
      </c>
      <c r="N19" s="104">
        <f t="shared" si="13"/>
        <v>0</v>
      </c>
      <c r="O19" s="104">
        <f t="shared" si="14"/>
        <v>0</v>
      </c>
      <c r="P19" s="103">
        <v>0</v>
      </c>
      <c r="Q19" s="104">
        <f t="shared" si="15"/>
        <v>0</v>
      </c>
      <c r="R19" s="104">
        <f t="shared" si="16"/>
        <v>0</v>
      </c>
      <c r="S19" s="103">
        <v>0</v>
      </c>
      <c r="T19" s="104">
        <f t="shared" si="17"/>
        <v>0</v>
      </c>
      <c r="U19" s="104">
        <f t="shared" si="18"/>
        <v>0</v>
      </c>
      <c r="V19" s="103">
        <v>0</v>
      </c>
      <c r="W19" s="104">
        <f t="shared" si="19"/>
        <v>0</v>
      </c>
      <c r="X19" s="104">
        <f t="shared" si="21"/>
        <v>0</v>
      </c>
      <c r="Y19" s="103"/>
      <c r="Z19" s="104">
        <f t="shared" si="20"/>
        <v>0</v>
      </c>
      <c r="AA19" s="104">
        <f t="shared" si="22"/>
        <v>0</v>
      </c>
      <c r="AC19" s="114">
        <f t="shared" si="4"/>
        <v>0</v>
      </c>
      <c r="AD19" s="104">
        <f t="shared" si="5"/>
        <v>0</v>
      </c>
      <c r="AE19" s="106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103">
        <v>0</v>
      </c>
      <c r="AJ19" s="106">
        <f t="shared" si="0"/>
        <v>0</v>
      </c>
      <c r="AK19" s="106" t="str">
        <f t="shared" si="1"/>
        <v>-</v>
      </c>
      <c r="AL19" s="108">
        <v>12</v>
      </c>
      <c r="AM19" s="106" t="str">
        <f t="shared" si="2"/>
        <v>-</v>
      </c>
      <c r="AN19" s="114" t="str">
        <f t="shared" si="3"/>
        <v>-</v>
      </c>
      <c r="AO19" s="35" t="str">
        <f t="shared" si="10"/>
        <v>-</v>
      </c>
      <c r="AP19" s="110"/>
      <c r="AQ19" s="110"/>
    </row>
    <row r="20" spans="1:43" s="113" customFormat="1" ht="15" x14ac:dyDescent="0.25">
      <c r="A20" s="98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103">
        <v>0</v>
      </c>
      <c r="K20" s="104">
        <f t="shared" si="11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ref="Z20:Z37" si="32">Y20*$F20</f>
        <v>0</v>
      </c>
      <c r="AA20" s="104">
        <f t="shared" ref="AA20:AA37" si="33">Y20*$G20</f>
        <v>0</v>
      </c>
      <c r="AC20" s="114">
        <f t="shared" si="4"/>
        <v>0</v>
      </c>
      <c r="AD20" s="104">
        <f t="shared" si="5"/>
        <v>0</v>
      </c>
      <c r="AE20" s="106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103">
        <v>0</v>
      </c>
      <c r="AJ20" s="106">
        <f t="shared" ref="AJ20:AJ37" si="34">AI20*G20</f>
        <v>0</v>
      </c>
      <c r="AK20" s="106" t="str">
        <f t="shared" ref="AK20:AK37" si="35">IFERROR(AI20/AF20, "-")</f>
        <v>-</v>
      </c>
      <c r="AL20" s="108">
        <v>14</v>
      </c>
      <c r="AM20" s="106" t="str">
        <f t="shared" ref="AM20:AM37" si="36">IFERROR(AK20/7,"-")</f>
        <v>-</v>
      </c>
      <c r="AN20" s="114" t="str">
        <f t="shared" ref="AN20:AN37" si="37">IFERROR(AK20/30,"-")</f>
        <v>-</v>
      </c>
      <c r="AO20" s="35" t="str">
        <f t="shared" si="10"/>
        <v>-</v>
      </c>
    </row>
    <row r="21" spans="1:43" s="113" customFormat="1" ht="15" x14ac:dyDescent="0.25">
      <c r="A21" s="98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103">
        <v>0</v>
      </c>
      <c r="K21" s="104">
        <f t="shared" si="11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2"/>
        <v>0</v>
      </c>
      <c r="AA21" s="104">
        <f t="shared" si="33"/>
        <v>0</v>
      </c>
      <c r="AC21" s="114">
        <f t="shared" si="4"/>
        <v>0</v>
      </c>
      <c r="AD21" s="104">
        <f t="shared" si="5"/>
        <v>0</v>
      </c>
      <c r="AE21" s="106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103">
        <v>0</v>
      </c>
      <c r="AJ21" s="106">
        <f t="shared" si="34"/>
        <v>0</v>
      </c>
      <c r="AK21" s="106" t="str">
        <f t="shared" si="35"/>
        <v>-</v>
      </c>
      <c r="AL21" s="108">
        <v>15</v>
      </c>
      <c r="AM21" s="106" t="str">
        <f t="shared" si="36"/>
        <v>-</v>
      </c>
      <c r="AN21" s="114" t="str">
        <f t="shared" si="37"/>
        <v>-</v>
      </c>
      <c r="AO21" s="35" t="str">
        <f t="shared" si="10"/>
        <v>-</v>
      </c>
    </row>
    <row r="22" spans="1:43" s="113" customFormat="1" ht="15" x14ac:dyDescent="0.25">
      <c r="A22" s="98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103">
        <v>0</v>
      </c>
      <c r="K22" s="104">
        <f t="shared" si="11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2"/>
        <v>0</v>
      </c>
      <c r="AA22" s="104">
        <f t="shared" si="33"/>
        <v>0</v>
      </c>
      <c r="AC22" s="114">
        <f t="shared" si="4"/>
        <v>0</v>
      </c>
      <c r="AD22" s="104">
        <f t="shared" si="5"/>
        <v>0</v>
      </c>
      <c r="AE22" s="106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103">
        <v>0</v>
      </c>
      <c r="AJ22" s="106">
        <f t="shared" si="34"/>
        <v>0</v>
      </c>
      <c r="AK22" s="106" t="str">
        <f t="shared" si="35"/>
        <v>-</v>
      </c>
      <c r="AL22" s="108">
        <v>16</v>
      </c>
      <c r="AM22" s="106" t="str">
        <f t="shared" si="36"/>
        <v>-</v>
      </c>
      <c r="AN22" s="114" t="str">
        <f t="shared" si="37"/>
        <v>-</v>
      </c>
      <c r="AO22" s="35" t="str">
        <f t="shared" si="10"/>
        <v>-</v>
      </c>
    </row>
    <row r="23" spans="1:43" s="113" customFormat="1" ht="15" x14ac:dyDescent="0.25">
      <c r="A23" s="98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103">
        <v>0</v>
      </c>
      <c r="K23" s="104">
        <f t="shared" si="11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2"/>
        <v>0</v>
      </c>
      <c r="AA23" s="104">
        <f t="shared" si="33"/>
        <v>0</v>
      </c>
      <c r="AC23" s="114">
        <f t="shared" si="4"/>
        <v>0</v>
      </c>
      <c r="AD23" s="104">
        <f t="shared" si="5"/>
        <v>0</v>
      </c>
      <c r="AE23" s="106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103">
        <v>0</v>
      </c>
      <c r="AJ23" s="106">
        <f t="shared" si="34"/>
        <v>0</v>
      </c>
      <c r="AK23" s="106" t="str">
        <f t="shared" si="35"/>
        <v>-</v>
      </c>
      <c r="AL23" s="108">
        <v>17</v>
      </c>
      <c r="AM23" s="106" t="str">
        <f t="shared" si="36"/>
        <v>-</v>
      </c>
      <c r="AN23" s="114" t="str">
        <f t="shared" si="37"/>
        <v>-</v>
      </c>
      <c r="AO23" s="35" t="str">
        <f t="shared" si="10"/>
        <v>-</v>
      </c>
    </row>
    <row r="24" spans="1:43" s="113" customFormat="1" ht="15" x14ac:dyDescent="0.25">
      <c r="A24" s="98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103">
        <v>0</v>
      </c>
      <c r="K24" s="104">
        <f t="shared" si="11"/>
        <v>0</v>
      </c>
      <c r="L24" s="104">
        <f t="shared" si="23"/>
        <v>0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2"/>
        <v>0</v>
      </c>
      <c r="AA24" s="104">
        <f t="shared" si="33"/>
        <v>0</v>
      </c>
      <c r="AC24" s="114">
        <f t="shared" si="4"/>
        <v>0</v>
      </c>
      <c r="AD24" s="104">
        <f t="shared" si="5"/>
        <v>0</v>
      </c>
      <c r="AE24" s="106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103">
        <v>0</v>
      </c>
      <c r="AJ24" s="106">
        <f t="shared" si="34"/>
        <v>0</v>
      </c>
      <c r="AK24" s="106" t="str">
        <f t="shared" si="35"/>
        <v>-</v>
      </c>
      <c r="AL24" s="108">
        <v>18</v>
      </c>
      <c r="AM24" s="106" t="str">
        <f t="shared" si="36"/>
        <v>-</v>
      </c>
      <c r="AN24" s="114" t="str">
        <f t="shared" si="37"/>
        <v>-</v>
      </c>
      <c r="AO24" s="35" t="str">
        <f t="shared" si="10"/>
        <v>-</v>
      </c>
    </row>
    <row r="25" spans="1:43" s="113" customFormat="1" ht="15" x14ac:dyDescent="0.25">
      <c r="A25" s="98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103">
        <v>0</v>
      </c>
      <c r="K25" s="104">
        <f t="shared" si="11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2"/>
        <v>0</v>
      </c>
      <c r="AA25" s="104">
        <f t="shared" si="33"/>
        <v>0</v>
      </c>
      <c r="AC25" s="114">
        <f t="shared" si="4"/>
        <v>0</v>
      </c>
      <c r="AD25" s="104">
        <f t="shared" si="5"/>
        <v>0</v>
      </c>
      <c r="AE25" s="106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103">
        <v>0</v>
      </c>
      <c r="AJ25" s="106">
        <f t="shared" si="34"/>
        <v>0</v>
      </c>
      <c r="AK25" s="106" t="str">
        <f t="shared" si="35"/>
        <v>-</v>
      </c>
      <c r="AL25" s="108">
        <v>19</v>
      </c>
      <c r="AM25" s="106" t="str">
        <f t="shared" si="36"/>
        <v>-</v>
      </c>
      <c r="AN25" s="114" t="str">
        <f t="shared" si="37"/>
        <v>-</v>
      </c>
      <c r="AO25" s="35" t="str">
        <f t="shared" si="10"/>
        <v>-</v>
      </c>
    </row>
    <row r="26" spans="1:43" s="113" customFormat="1" ht="15" x14ac:dyDescent="0.25">
      <c r="A26" s="98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103">
        <v>0</v>
      </c>
      <c r="K26" s="104">
        <f t="shared" si="11"/>
        <v>0</v>
      </c>
      <c r="L26" s="104">
        <f t="shared" si="23"/>
        <v>0</v>
      </c>
      <c r="M26" s="103">
        <v>0</v>
      </c>
      <c r="N26" s="104">
        <f t="shared" si="24"/>
        <v>0</v>
      </c>
      <c r="O26" s="104">
        <f t="shared" si="25"/>
        <v>0</v>
      </c>
      <c r="P26" s="103">
        <v>0</v>
      </c>
      <c r="Q26" s="104">
        <f t="shared" si="26"/>
        <v>0</v>
      </c>
      <c r="R26" s="104">
        <f t="shared" si="27"/>
        <v>0</v>
      </c>
      <c r="S26" s="103">
        <v>0</v>
      </c>
      <c r="T26" s="104">
        <f t="shared" si="28"/>
        <v>0</v>
      </c>
      <c r="U26" s="104">
        <f t="shared" si="29"/>
        <v>0</v>
      </c>
      <c r="V26" s="103">
        <v>0</v>
      </c>
      <c r="W26" s="104">
        <f t="shared" si="30"/>
        <v>0</v>
      </c>
      <c r="X26" s="104">
        <f t="shared" si="31"/>
        <v>0</v>
      </c>
      <c r="Y26" s="103"/>
      <c r="Z26" s="104">
        <f t="shared" si="32"/>
        <v>0</v>
      </c>
      <c r="AA26" s="104">
        <f t="shared" si="33"/>
        <v>0</v>
      </c>
      <c r="AC26" s="114">
        <f t="shared" si="4"/>
        <v>0</v>
      </c>
      <c r="AD26" s="104">
        <f t="shared" si="5"/>
        <v>0</v>
      </c>
      <c r="AE26" s="106">
        <f t="shared" si="6"/>
        <v>0</v>
      </c>
      <c r="AF26" s="42">
        <f t="shared" si="7"/>
        <v>0</v>
      </c>
      <c r="AG26" s="37">
        <f t="shared" si="8"/>
        <v>0</v>
      </c>
      <c r="AH26" s="63">
        <f t="shared" si="9"/>
        <v>0</v>
      </c>
      <c r="AI26" s="103">
        <v>0</v>
      </c>
      <c r="AJ26" s="106">
        <f t="shared" si="34"/>
        <v>0</v>
      </c>
      <c r="AK26" s="106" t="str">
        <f t="shared" si="35"/>
        <v>-</v>
      </c>
      <c r="AL26" s="108">
        <v>20</v>
      </c>
      <c r="AM26" s="106" t="str">
        <f t="shared" si="36"/>
        <v>-</v>
      </c>
      <c r="AN26" s="114" t="str">
        <f t="shared" si="37"/>
        <v>-</v>
      </c>
      <c r="AO26" s="35" t="str">
        <f t="shared" si="10"/>
        <v>-</v>
      </c>
    </row>
    <row r="27" spans="1:43" s="113" customFormat="1" ht="15" x14ac:dyDescent="0.25">
      <c r="A27" s="98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103">
        <v>0</v>
      </c>
      <c r="K27" s="104">
        <f t="shared" si="11"/>
        <v>0</v>
      </c>
      <c r="L27" s="104">
        <f t="shared" si="23"/>
        <v>0</v>
      </c>
      <c r="M27" s="103">
        <v>0</v>
      </c>
      <c r="N27" s="104">
        <f t="shared" si="24"/>
        <v>0</v>
      </c>
      <c r="O27" s="104">
        <f t="shared" si="25"/>
        <v>0</v>
      </c>
      <c r="P27" s="103">
        <v>0</v>
      </c>
      <c r="Q27" s="104">
        <f t="shared" si="26"/>
        <v>0</v>
      </c>
      <c r="R27" s="104">
        <f t="shared" si="27"/>
        <v>0</v>
      </c>
      <c r="S27" s="103">
        <v>0</v>
      </c>
      <c r="T27" s="104">
        <f t="shared" si="28"/>
        <v>0</v>
      </c>
      <c r="U27" s="104">
        <f t="shared" si="29"/>
        <v>0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2"/>
        <v>0</v>
      </c>
      <c r="AA27" s="104">
        <f t="shared" si="33"/>
        <v>0</v>
      </c>
      <c r="AC27" s="114">
        <f t="shared" si="4"/>
        <v>0</v>
      </c>
      <c r="AD27" s="104">
        <f t="shared" si="5"/>
        <v>0</v>
      </c>
      <c r="AE27" s="106">
        <f t="shared" si="6"/>
        <v>0</v>
      </c>
      <c r="AF27" s="42">
        <f t="shared" si="7"/>
        <v>0</v>
      </c>
      <c r="AG27" s="37">
        <f t="shared" si="8"/>
        <v>0</v>
      </c>
      <c r="AH27" s="63">
        <f t="shared" si="9"/>
        <v>0</v>
      </c>
      <c r="AI27" s="103">
        <v>0</v>
      </c>
      <c r="AJ27" s="106">
        <f t="shared" si="34"/>
        <v>0</v>
      </c>
      <c r="AK27" s="106" t="str">
        <f t="shared" si="35"/>
        <v>-</v>
      </c>
      <c r="AL27" s="108">
        <v>21</v>
      </c>
      <c r="AM27" s="106" t="str">
        <f t="shared" si="36"/>
        <v>-</v>
      </c>
      <c r="AN27" s="114" t="str">
        <f t="shared" si="37"/>
        <v>-</v>
      </c>
      <c r="AO27" s="35" t="str">
        <f t="shared" si="10"/>
        <v>-</v>
      </c>
    </row>
    <row r="28" spans="1:43" s="113" customFormat="1" ht="15" x14ac:dyDescent="0.25">
      <c r="A28" s="98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103">
        <v>0</v>
      </c>
      <c r="K28" s="104">
        <f t="shared" si="11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2"/>
        <v>0</v>
      </c>
      <c r="AA28" s="104">
        <f t="shared" si="33"/>
        <v>0</v>
      </c>
      <c r="AC28" s="114">
        <f t="shared" si="4"/>
        <v>0</v>
      </c>
      <c r="AD28" s="104">
        <f t="shared" si="5"/>
        <v>0</v>
      </c>
      <c r="AE28" s="106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103">
        <v>0</v>
      </c>
      <c r="AJ28" s="106">
        <f t="shared" si="34"/>
        <v>0</v>
      </c>
      <c r="AK28" s="106" t="str">
        <f t="shared" si="35"/>
        <v>-</v>
      </c>
      <c r="AL28" s="108">
        <v>22</v>
      </c>
      <c r="AM28" s="106" t="str">
        <f t="shared" si="36"/>
        <v>-</v>
      </c>
      <c r="AN28" s="114" t="str">
        <f t="shared" si="37"/>
        <v>-</v>
      </c>
      <c r="AO28" s="35" t="str">
        <f t="shared" si="10"/>
        <v>-</v>
      </c>
    </row>
    <row r="29" spans="1:43" s="113" customFormat="1" ht="15" x14ac:dyDescent="0.25">
      <c r="A29" s="98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103">
        <v>0</v>
      </c>
      <c r="K29" s="104">
        <f t="shared" si="11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2"/>
        <v>0</v>
      </c>
      <c r="AA29" s="104">
        <f t="shared" si="33"/>
        <v>0</v>
      </c>
      <c r="AC29" s="114">
        <f t="shared" si="4"/>
        <v>0</v>
      </c>
      <c r="AD29" s="104">
        <f t="shared" si="5"/>
        <v>0</v>
      </c>
      <c r="AE29" s="106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103">
        <v>0</v>
      </c>
      <c r="AJ29" s="106">
        <f t="shared" si="34"/>
        <v>0</v>
      </c>
      <c r="AK29" s="106" t="str">
        <f t="shared" si="35"/>
        <v>-</v>
      </c>
      <c r="AL29" s="108">
        <v>23</v>
      </c>
      <c r="AM29" s="106" t="str">
        <f t="shared" si="36"/>
        <v>-</v>
      </c>
      <c r="AN29" s="114" t="str">
        <f t="shared" si="37"/>
        <v>-</v>
      </c>
      <c r="AO29" s="35" t="str">
        <f t="shared" si="10"/>
        <v>-</v>
      </c>
    </row>
    <row r="30" spans="1:43" s="113" customFormat="1" ht="15" x14ac:dyDescent="0.25">
      <c r="A30" s="98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103">
        <v>0</v>
      </c>
      <c r="K30" s="104">
        <f t="shared" si="11"/>
        <v>0</v>
      </c>
      <c r="L30" s="104">
        <f t="shared" si="23"/>
        <v>0</v>
      </c>
      <c r="M30" s="103">
        <v>0</v>
      </c>
      <c r="N30" s="104">
        <f t="shared" si="24"/>
        <v>0</v>
      </c>
      <c r="O30" s="104">
        <f t="shared" si="25"/>
        <v>0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2"/>
        <v>0</v>
      </c>
      <c r="AA30" s="104">
        <f t="shared" si="33"/>
        <v>0</v>
      </c>
      <c r="AC30" s="114">
        <f t="shared" si="4"/>
        <v>0</v>
      </c>
      <c r="AD30" s="104">
        <f t="shared" si="5"/>
        <v>0</v>
      </c>
      <c r="AE30" s="106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103">
        <v>0</v>
      </c>
      <c r="AJ30" s="106">
        <f t="shared" si="34"/>
        <v>0</v>
      </c>
      <c r="AK30" s="106" t="str">
        <f t="shared" si="35"/>
        <v>-</v>
      </c>
      <c r="AL30" s="108">
        <v>24</v>
      </c>
      <c r="AM30" s="106" t="str">
        <f t="shared" si="36"/>
        <v>-</v>
      </c>
      <c r="AN30" s="114" t="str">
        <f t="shared" si="37"/>
        <v>-</v>
      </c>
      <c r="AO30" s="35" t="str">
        <f t="shared" si="10"/>
        <v>-</v>
      </c>
    </row>
    <row r="31" spans="1:43" s="113" customFormat="1" ht="15" x14ac:dyDescent="0.25">
      <c r="A31" s="98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103">
        <v>0</v>
      </c>
      <c r="K31" s="104">
        <f t="shared" si="11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2"/>
        <v>0</v>
      </c>
      <c r="AA31" s="104">
        <f t="shared" si="33"/>
        <v>0</v>
      </c>
      <c r="AC31" s="114">
        <f t="shared" si="4"/>
        <v>0</v>
      </c>
      <c r="AD31" s="104">
        <f t="shared" si="5"/>
        <v>0</v>
      </c>
      <c r="AE31" s="106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103">
        <v>0</v>
      </c>
      <c r="AJ31" s="106">
        <f t="shared" si="34"/>
        <v>0</v>
      </c>
      <c r="AK31" s="106" t="str">
        <f t="shared" si="35"/>
        <v>-</v>
      </c>
      <c r="AL31" s="108">
        <v>25</v>
      </c>
      <c r="AM31" s="106" t="str">
        <f t="shared" si="36"/>
        <v>-</v>
      </c>
      <c r="AN31" s="114" t="str">
        <f t="shared" si="37"/>
        <v>-</v>
      </c>
      <c r="AO31" s="35" t="str">
        <f t="shared" si="10"/>
        <v>-</v>
      </c>
    </row>
    <row r="32" spans="1:43" s="113" customFormat="1" ht="15" x14ac:dyDescent="0.25">
      <c r="A32" s="98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103">
        <v>0</v>
      </c>
      <c r="K32" s="104">
        <f t="shared" si="11"/>
        <v>0</v>
      </c>
      <c r="L32" s="104">
        <f t="shared" si="23"/>
        <v>0</v>
      </c>
      <c r="M32" s="103">
        <v>0</v>
      </c>
      <c r="N32" s="104">
        <f t="shared" si="24"/>
        <v>0</v>
      </c>
      <c r="O32" s="104">
        <f t="shared" si="25"/>
        <v>0</v>
      </c>
      <c r="P32" s="103">
        <v>0</v>
      </c>
      <c r="Q32" s="104">
        <f t="shared" si="26"/>
        <v>0</v>
      </c>
      <c r="R32" s="104">
        <f t="shared" si="27"/>
        <v>0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2"/>
        <v>0</v>
      </c>
      <c r="AA32" s="104">
        <f t="shared" si="33"/>
        <v>0</v>
      </c>
      <c r="AC32" s="114">
        <f t="shared" si="4"/>
        <v>0</v>
      </c>
      <c r="AD32" s="104">
        <f t="shared" si="5"/>
        <v>0</v>
      </c>
      <c r="AE32" s="106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103">
        <v>0</v>
      </c>
      <c r="AJ32" s="106">
        <f t="shared" si="34"/>
        <v>0</v>
      </c>
      <c r="AK32" s="106" t="str">
        <f t="shared" si="35"/>
        <v>-</v>
      </c>
      <c r="AL32" s="108">
        <v>26</v>
      </c>
      <c r="AM32" s="106" t="str">
        <f t="shared" si="36"/>
        <v>-</v>
      </c>
      <c r="AN32" s="114" t="str">
        <f t="shared" si="37"/>
        <v>-</v>
      </c>
      <c r="AO32" s="35" t="str">
        <f t="shared" si="10"/>
        <v>-</v>
      </c>
    </row>
    <row r="33" spans="1:47" s="113" customFormat="1" ht="15" x14ac:dyDescent="0.25">
      <c r="A33" s="98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103">
        <v>0</v>
      </c>
      <c r="K33" s="104">
        <f t="shared" si="11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0</v>
      </c>
      <c r="Q33" s="104">
        <f t="shared" si="26"/>
        <v>0</v>
      </c>
      <c r="R33" s="104">
        <f t="shared" si="27"/>
        <v>0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2"/>
        <v>0</v>
      </c>
      <c r="AA33" s="104">
        <f t="shared" si="33"/>
        <v>0</v>
      </c>
      <c r="AC33" s="114">
        <f t="shared" si="4"/>
        <v>0</v>
      </c>
      <c r="AD33" s="104">
        <f t="shared" si="5"/>
        <v>0</v>
      </c>
      <c r="AE33" s="106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103">
        <v>0</v>
      </c>
      <c r="AJ33" s="106">
        <f t="shared" si="34"/>
        <v>0</v>
      </c>
      <c r="AK33" s="106" t="str">
        <f t="shared" si="35"/>
        <v>-</v>
      </c>
      <c r="AL33" s="108">
        <v>27</v>
      </c>
      <c r="AM33" s="106" t="str">
        <f t="shared" si="36"/>
        <v>-</v>
      </c>
      <c r="AN33" s="114" t="str">
        <f t="shared" si="37"/>
        <v>-</v>
      </c>
      <c r="AO33" s="35" t="str">
        <f t="shared" si="10"/>
        <v>-</v>
      </c>
    </row>
    <row r="34" spans="1:47" s="113" customFormat="1" ht="15" x14ac:dyDescent="0.25">
      <c r="A34" s="98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103">
        <v>0</v>
      </c>
      <c r="K34" s="104">
        <f t="shared" si="11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2"/>
        <v>0</v>
      </c>
      <c r="AA34" s="104">
        <f t="shared" si="33"/>
        <v>0</v>
      </c>
      <c r="AC34" s="114">
        <f t="shared" si="4"/>
        <v>0</v>
      </c>
      <c r="AD34" s="104">
        <f t="shared" si="5"/>
        <v>0</v>
      </c>
      <c r="AE34" s="106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103">
        <v>0</v>
      </c>
      <c r="AJ34" s="106">
        <f t="shared" si="34"/>
        <v>0</v>
      </c>
      <c r="AK34" s="106" t="str">
        <f t="shared" si="35"/>
        <v>-</v>
      </c>
      <c r="AL34" s="108">
        <v>28</v>
      </c>
      <c r="AM34" s="106" t="str">
        <f t="shared" si="36"/>
        <v>-</v>
      </c>
      <c r="AN34" s="114" t="str">
        <f t="shared" si="37"/>
        <v>-</v>
      </c>
      <c r="AO34" s="35" t="str">
        <f t="shared" si="10"/>
        <v>-</v>
      </c>
    </row>
    <row r="35" spans="1:47" s="113" customFormat="1" ht="15" x14ac:dyDescent="0.25">
      <c r="A35" s="98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103">
        <v>0</v>
      </c>
      <c r="K35" s="104">
        <f t="shared" si="11"/>
        <v>0</v>
      </c>
      <c r="L35" s="104">
        <f t="shared" si="23"/>
        <v>0</v>
      </c>
      <c r="M35" s="103">
        <v>0</v>
      </c>
      <c r="N35" s="104">
        <f t="shared" si="24"/>
        <v>0</v>
      </c>
      <c r="O35" s="104">
        <f t="shared" si="25"/>
        <v>0</v>
      </c>
      <c r="P35" s="103">
        <v>0</v>
      </c>
      <c r="Q35" s="104">
        <f t="shared" si="26"/>
        <v>0</v>
      </c>
      <c r="R35" s="104">
        <f t="shared" si="27"/>
        <v>0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2"/>
        <v>0</v>
      </c>
      <c r="AA35" s="104">
        <f t="shared" si="33"/>
        <v>0</v>
      </c>
      <c r="AC35" s="114">
        <f t="shared" si="4"/>
        <v>0</v>
      </c>
      <c r="AD35" s="104">
        <f t="shared" si="5"/>
        <v>0</v>
      </c>
      <c r="AE35" s="106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103">
        <v>0</v>
      </c>
      <c r="AJ35" s="106">
        <f t="shared" si="34"/>
        <v>0</v>
      </c>
      <c r="AK35" s="106" t="str">
        <f t="shared" si="35"/>
        <v>-</v>
      </c>
      <c r="AL35" s="108">
        <v>29</v>
      </c>
      <c r="AM35" s="106" t="str">
        <f t="shared" si="36"/>
        <v>-</v>
      </c>
      <c r="AN35" s="114" t="str">
        <f t="shared" si="37"/>
        <v>-</v>
      </c>
      <c r="AO35" s="35" t="str">
        <f t="shared" si="10"/>
        <v>-</v>
      </c>
    </row>
    <row r="36" spans="1:47" s="113" customFormat="1" ht="15" x14ac:dyDescent="0.25">
      <c r="A36" s="98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103">
        <v>0</v>
      </c>
      <c r="K36" s="104">
        <f t="shared" si="11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0</v>
      </c>
      <c r="Q36" s="104">
        <f t="shared" si="26"/>
        <v>0</v>
      </c>
      <c r="R36" s="104">
        <f t="shared" si="27"/>
        <v>0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2"/>
        <v>0</v>
      </c>
      <c r="AA36" s="104">
        <f t="shared" si="33"/>
        <v>0</v>
      </c>
      <c r="AC36" s="114">
        <f t="shared" si="4"/>
        <v>0</v>
      </c>
      <c r="AD36" s="104">
        <f t="shared" si="5"/>
        <v>0</v>
      </c>
      <c r="AE36" s="106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103">
        <v>0</v>
      </c>
      <c r="AJ36" s="106">
        <f t="shared" si="34"/>
        <v>0</v>
      </c>
      <c r="AK36" s="106" t="str">
        <f t="shared" si="35"/>
        <v>-</v>
      </c>
      <c r="AL36" s="108">
        <v>30</v>
      </c>
      <c r="AM36" s="106" t="str">
        <f t="shared" si="36"/>
        <v>-</v>
      </c>
      <c r="AN36" s="114" t="str">
        <f t="shared" si="37"/>
        <v>-</v>
      </c>
      <c r="AO36" s="35" t="str">
        <f t="shared" si="10"/>
        <v>-</v>
      </c>
    </row>
    <row r="37" spans="1:47" s="113" customFormat="1" ht="15" x14ac:dyDescent="0.25">
      <c r="A37" s="98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103">
        <v>0</v>
      </c>
      <c r="K37" s="104">
        <f t="shared" si="11"/>
        <v>0</v>
      </c>
      <c r="L37" s="104">
        <f t="shared" si="23"/>
        <v>0</v>
      </c>
      <c r="M37" s="103">
        <v>0</v>
      </c>
      <c r="N37" s="104">
        <f t="shared" si="24"/>
        <v>0</v>
      </c>
      <c r="O37" s="104">
        <f t="shared" si="25"/>
        <v>0</v>
      </c>
      <c r="P37" s="103">
        <v>0</v>
      </c>
      <c r="Q37" s="104">
        <f t="shared" si="26"/>
        <v>0</v>
      </c>
      <c r="R37" s="104">
        <f t="shared" si="27"/>
        <v>0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2"/>
        <v>0</v>
      </c>
      <c r="AA37" s="104">
        <f t="shared" si="33"/>
        <v>0</v>
      </c>
      <c r="AC37" s="114">
        <f t="shared" si="4"/>
        <v>0</v>
      </c>
      <c r="AD37" s="104">
        <f t="shared" si="5"/>
        <v>0</v>
      </c>
      <c r="AE37" s="106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103">
        <v>0</v>
      </c>
      <c r="AJ37" s="106">
        <f t="shared" si="34"/>
        <v>0</v>
      </c>
      <c r="AK37" s="106" t="str">
        <f t="shared" si="35"/>
        <v>-</v>
      </c>
      <c r="AL37" s="108">
        <v>31</v>
      </c>
      <c r="AM37" s="106" t="str">
        <f t="shared" si="36"/>
        <v>-</v>
      </c>
      <c r="AN37" s="114" t="str">
        <f t="shared" si="37"/>
        <v>-</v>
      </c>
      <c r="AO37" s="35" t="str">
        <f t="shared" si="10"/>
        <v>-</v>
      </c>
    </row>
    <row r="38" spans="1:47" s="102" customFormat="1" ht="15" x14ac:dyDescent="0.25">
      <c r="A38" s="98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0</v>
      </c>
      <c r="K38" s="104">
        <f t="shared" si="11"/>
        <v>0</v>
      </c>
      <c r="L38" s="104">
        <f t="shared" ref="L38:L79" si="38">J38*$G38</f>
        <v>0</v>
      </c>
      <c r="M38" s="103">
        <v>0</v>
      </c>
      <c r="N38" s="104">
        <f t="shared" ref="N38:N79" si="39">M38*$F38</f>
        <v>0</v>
      </c>
      <c r="O38" s="104">
        <f t="shared" ref="O38:O79" si="40">M38*$G38</f>
        <v>0</v>
      </c>
      <c r="P38" s="103">
        <v>0</v>
      </c>
      <c r="Q38" s="104">
        <f t="shared" ref="Q38:Q79" si="41">P38*$F38</f>
        <v>0</v>
      </c>
      <c r="R38" s="104">
        <f t="shared" ref="R38:R79" si="42">P38*$G38</f>
        <v>0</v>
      </c>
      <c r="S38" s="103">
        <v>0</v>
      </c>
      <c r="T38" s="104">
        <f t="shared" ref="T38:T79" si="43">S38*$F38</f>
        <v>0</v>
      </c>
      <c r="U38" s="104">
        <f t="shared" ref="U38:U79" si="44">S38*$G38</f>
        <v>0</v>
      </c>
      <c r="V38" s="103">
        <v>0</v>
      </c>
      <c r="W38" s="104">
        <f t="shared" ref="W38:W79" si="45">V38*$F38</f>
        <v>0</v>
      </c>
      <c r="X38" s="104">
        <f t="shared" ref="X38:X79" si="46">V38*$G38</f>
        <v>0</v>
      </c>
      <c r="Y38" s="103"/>
      <c r="Z38" s="104">
        <f t="shared" ref="Z38:Z79" si="47">Y38*$F38</f>
        <v>0</v>
      </c>
      <c r="AA38" s="104">
        <f t="shared" ref="AA38:AA79" si="48">Y38*$G38</f>
        <v>0</v>
      </c>
      <c r="AB38" s="117"/>
      <c r="AC38" s="114">
        <f t="shared" si="4"/>
        <v>0</v>
      </c>
      <c r="AD38" s="104">
        <f t="shared" si="5"/>
        <v>0</v>
      </c>
      <c r="AE38" s="106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103">
        <v>0</v>
      </c>
      <c r="AJ38" s="106">
        <f t="shared" ref="AJ38:AJ79" si="49">AI38*G38</f>
        <v>0</v>
      </c>
      <c r="AK38" s="106" t="str">
        <f t="shared" ref="AK38:AK79" si="50">IFERROR(AI38/AF38, "-")</f>
        <v>-</v>
      </c>
      <c r="AL38" s="108">
        <v>33</v>
      </c>
      <c r="AM38" s="106" t="str">
        <f t="shared" ref="AM38:AM79" si="51">IFERROR(AK38/7,"-")</f>
        <v>-</v>
      </c>
      <c r="AN38" s="114" t="str">
        <f t="shared" ref="AN38:AN79" si="52">IFERROR(AK38/30,"-")</f>
        <v>-</v>
      </c>
      <c r="AO38" s="35" t="str">
        <f t="shared" si="10"/>
        <v>-</v>
      </c>
      <c r="AP38" s="113"/>
      <c r="AQ38" s="113"/>
      <c r="AR38" s="113"/>
      <c r="AS38" s="113"/>
      <c r="AT38" s="113"/>
      <c r="AU38" s="113"/>
    </row>
    <row r="39" spans="1:47" s="102" customFormat="1" ht="15" x14ac:dyDescent="0.25">
      <c r="A39" s="98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1"/>
        <v>0</v>
      </c>
      <c r="L39" s="104">
        <f t="shared" si="38"/>
        <v>0</v>
      </c>
      <c r="M39" s="103">
        <v>0</v>
      </c>
      <c r="N39" s="104">
        <f t="shared" si="39"/>
        <v>0</v>
      </c>
      <c r="O39" s="104">
        <f t="shared" si="40"/>
        <v>0</v>
      </c>
      <c r="P39" s="103">
        <v>0</v>
      </c>
      <c r="Q39" s="104">
        <f t="shared" si="41"/>
        <v>0</v>
      </c>
      <c r="R39" s="104">
        <f t="shared" si="42"/>
        <v>0</v>
      </c>
      <c r="S39" s="103">
        <v>0</v>
      </c>
      <c r="T39" s="104">
        <f t="shared" si="43"/>
        <v>0</v>
      </c>
      <c r="U39" s="104">
        <f t="shared" si="44"/>
        <v>0</v>
      </c>
      <c r="V39" s="103">
        <v>0</v>
      </c>
      <c r="W39" s="104">
        <f t="shared" si="45"/>
        <v>0</v>
      </c>
      <c r="X39" s="104">
        <f t="shared" si="46"/>
        <v>0</v>
      </c>
      <c r="Y39" s="103"/>
      <c r="Z39" s="104">
        <f t="shared" si="47"/>
        <v>0</v>
      </c>
      <c r="AA39" s="104">
        <f t="shared" si="48"/>
        <v>0</v>
      </c>
      <c r="AB39" s="117"/>
      <c r="AC39" s="114">
        <f t="shared" si="4"/>
        <v>0</v>
      </c>
      <c r="AD39" s="104">
        <f t="shared" si="5"/>
        <v>0</v>
      </c>
      <c r="AE39" s="106">
        <f t="shared" si="6"/>
        <v>0</v>
      </c>
      <c r="AF39" s="42">
        <f t="shared" si="7"/>
        <v>0</v>
      </c>
      <c r="AG39" s="37">
        <f t="shared" si="8"/>
        <v>0</v>
      </c>
      <c r="AH39" s="63">
        <f t="shared" si="9"/>
        <v>0</v>
      </c>
      <c r="AI39" s="103">
        <v>0</v>
      </c>
      <c r="AJ39" s="106">
        <f t="shared" si="49"/>
        <v>0</v>
      </c>
      <c r="AK39" s="106" t="str">
        <f t="shared" si="50"/>
        <v>-</v>
      </c>
      <c r="AL39" s="108">
        <v>34</v>
      </c>
      <c r="AM39" s="106" t="str">
        <f t="shared" si="51"/>
        <v>-</v>
      </c>
      <c r="AN39" s="114" t="str">
        <f t="shared" si="52"/>
        <v>-</v>
      </c>
      <c r="AO39" s="35" t="str">
        <f t="shared" si="10"/>
        <v>-</v>
      </c>
      <c r="AP39" s="113"/>
      <c r="AQ39" s="113"/>
      <c r="AR39" s="113"/>
      <c r="AS39" s="113"/>
      <c r="AT39" s="113"/>
      <c r="AU39" s="113"/>
    </row>
    <row r="40" spans="1:47" s="102" customFormat="1" ht="15" x14ac:dyDescent="0.25">
      <c r="A40" s="98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0</v>
      </c>
      <c r="K40" s="104">
        <f t="shared" si="11"/>
        <v>0</v>
      </c>
      <c r="L40" s="104">
        <f t="shared" si="38"/>
        <v>0</v>
      </c>
      <c r="M40" s="103">
        <v>0</v>
      </c>
      <c r="N40" s="104">
        <f t="shared" si="39"/>
        <v>0</v>
      </c>
      <c r="O40" s="104">
        <f t="shared" si="40"/>
        <v>0</v>
      </c>
      <c r="P40" s="103">
        <v>0</v>
      </c>
      <c r="Q40" s="104">
        <f t="shared" si="41"/>
        <v>0</v>
      </c>
      <c r="R40" s="104">
        <f t="shared" si="42"/>
        <v>0</v>
      </c>
      <c r="S40" s="103">
        <v>0</v>
      </c>
      <c r="T40" s="104">
        <f t="shared" si="43"/>
        <v>0</v>
      </c>
      <c r="U40" s="104">
        <f t="shared" si="44"/>
        <v>0</v>
      </c>
      <c r="V40" s="103">
        <v>0</v>
      </c>
      <c r="W40" s="104">
        <f t="shared" si="45"/>
        <v>0</v>
      </c>
      <c r="X40" s="104">
        <f t="shared" si="46"/>
        <v>0</v>
      </c>
      <c r="Y40" s="103"/>
      <c r="Z40" s="104">
        <f t="shared" si="47"/>
        <v>0</v>
      </c>
      <c r="AA40" s="104">
        <f t="shared" si="48"/>
        <v>0</v>
      </c>
      <c r="AB40" s="117"/>
      <c r="AC40" s="114">
        <f t="shared" si="4"/>
        <v>0</v>
      </c>
      <c r="AD40" s="104">
        <f t="shared" si="5"/>
        <v>0</v>
      </c>
      <c r="AE40" s="106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103">
        <v>0</v>
      </c>
      <c r="AJ40" s="106">
        <f t="shared" si="49"/>
        <v>0</v>
      </c>
      <c r="AK40" s="106" t="str">
        <f t="shared" si="50"/>
        <v>-</v>
      </c>
      <c r="AL40" s="108">
        <v>35</v>
      </c>
      <c r="AM40" s="106" t="str">
        <f t="shared" si="51"/>
        <v>-</v>
      </c>
      <c r="AN40" s="114" t="str">
        <f t="shared" si="52"/>
        <v>-</v>
      </c>
      <c r="AO40" s="35" t="str">
        <f t="shared" si="10"/>
        <v>-</v>
      </c>
      <c r="AP40" s="113"/>
      <c r="AQ40" s="113"/>
      <c r="AR40" s="113"/>
      <c r="AS40" s="113"/>
      <c r="AT40" s="113"/>
      <c r="AU40" s="113"/>
    </row>
    <row r="41" spans="1:47" s="102" customFormat="1" ht="15" x14ac:dyDescent="0.25">
      <c r="A41" s="98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0</v>
      </c>
      <c r="K41" s="104">
        <f t="shared" si="11"/>
        <v>0</v>
      </c>
      <c r="L41" s="104">
        <f t="shared" si="38"/>
        <v>0</v>
      </c>
      <c r="M41" s="103">
        <v>0</v>
      </c>
      <c r="N41" s="104">
        <f t="shared" si="39"/>
        <v>0</v>
      </c>
      <c r="O41" s="104">
        <f t="shared" si="40"/>
        <v>0</v>
      </c>
      <c r="P41" s="103">
        <v>0</v>
      </c>
      <c r="Q41" s="104">
        <f t="shared" si="41"/>
        <v>0</v>
      </c>
      <c r="R41" s="104">
        <f t="shared" si="42"/>
        <v>0</v>
      </c>
      <c r="S41" s="103">
        <v>0</v>
      </c>
      <c r="T41" s="104">
        <f t="shared" si="43"/>
        <v>0</v>
      </c>
      <c r="U41" s="104">
        <f t="shared" si="44"/>
        <v>0</v>
      </c>
      <c r="V41" s="103">
        <v>0</v>
      </c>
      <c r="W41" s="104">
        <f t="shared" si="45"/>
        <v>0</v>
      </c>
      <c r="X41" s="104">
        <f t="shared" si="46"/>
        <v>0</v>
      </c>
      <c r="Y41" s="103"/>
      <c r="Z41" s="104">
        <f t="shared" si="47"/>
        <v>0</v>
      </c>
      <c r="AA41" s="104">
        <f t="shared" si="48"/>
        <v>0</v>
      </c>
      <c r="AB41" s="117"/>
      <c r="AC41" s="114">
        <f t="shared" si="4"/>
        <v>0</v>
      </c>
      <c r="AD41" s="104">
        <f t="shared" si="5"/>
        <v>0</v>
      </c>
      <c r="AE41" s="106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103">
        <v>0</v>
      </c>
      <c r="AJ41" s="106">
        <f t="shared" si="49"/>
        <v>0</v>
      </c>
      <c r="AK41" s="106" t="str">
        <f t="shared" si="50"/>
        <v>-</v>
      </c>
      <c r="AL41" s="108">
        <v>36</v>
      </c>
      <c r="AM41" s="106" t="str">
        <f t="shared" si="51"/>
        <v>-</v>
      </c>
      <c r="AN41" s="114" t="str">
        <f t="shared" si="52"/>
        <v>-</v>
      </c>
      <c r="AO41" s="35" t="str">
        <f t="shared" si="10"/>
        <v>-</v>
      </c>
      <c r="AP41" s="113"/>
      <c r="AQ41" s="113"/>
      <c r="AR41" s="113"/>
      <c r="AS41" s="113"/>
      <c r="AT41" s="113"/>
      <c r="AU41" s="113"/>
    </row>
    <row r="42" spans="1:47" s="113" customFormat="1" ht="15" x14ac:dyDescent="0.25">
      <c r="A42" s="98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103">
        <v>0</v>
      </c>
      <c r="K42" s="104">
        <f t="shared" si="11"/>
        <v>0</v>
      </c>
      <c r="L42" s="104">
        <f t="shared" si="38"/>
        <v>0</v>
      </c>
      <c r="M42" s="103">
        <v>0</v>
      </c>
      <c r="N42" s="104">
        <f t="shared" si="39"/>
        <v>0</v>
      </c>
      <c r="O42" s="104">
        <f t="shared" si="40"/>
        <v>0</v>
      </c>
      <c r="P42" s="103">
        <v>0</v>
      </c>
      <c r="Q42" s="104">
        <f t="shared" si="41"/>
        <v>0</v>
      </c>
      <c r="R42" s="104">
        <f t="shared" si="42"/>
        <v>0</v>
      </c>
      <c r="S42" s="103">
        <v>0</v>
      </c>
      <c r="T42" s="104">
        <f t="shared" si="43"/>
        <v>0</v>
      </c>
      <c r="U42" s="104">
        <f t="shared" si="44"/>
        <v>0</v>
      </c>
      <c r="V42" s="103">
        <v>0</v>
      </c>
      <c r="W42" s="104">
        <f t="shared" si="45"/>
        <v>0</v>
      </c>
      <c r="X42" s="104">
        <f t="shared" si="46"/>
        <v>0</v>
      </c>
      <c r="Y42" s="103"/>
      <c r="Z42" s="104">
        <f t="shared" si="47"/>
        <v>0</v>
      </c>
      <c r="AA42" s="104">
        <f t="shared" si="48"/>
        <v>0</v>
      </c>
      <c r="AC42" s="114">
        <f t="shared" si="4"/>
        <v>0</v>
      </c>
      <c r="AD42" s="104">
        <f t="shared" si="5"/>
        <v>0</v>
      </c>
      <c r="AE42" s="106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103">
        <v>0</v>
      </c>
      <c r="AJ42" s="106">
        <f t="shared" si="49"/>
        <v>0</v>
      </c>
      <c r="AK42" s="106" t="str">
        <f t="shared" si="50"/>
        <v>-</v>
      </c>
      <c r="AL42" s="108">
        <v>37</v>
      </c>
      <c r="AM42" s="106" t="str">
        <f t="shared" si="51"/>
        <v>-</v>
      </c>
      <c r="AN42" s="114" t="str">
        <f t="shared" si="52"/>
        <v>-</v>
      </c>
      <c r="AO42" s="35" t="str">
        <f t="shared" si="10"/>
        <v>-</v>
      </c>
    </row>
    <row r="43" spans="1:47" s="102" customFormat="1" ht="15" x14ac:dyDescent="0.25">
      <c r="A43" s="98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0</v>
      </c>
      <c r="K43" s="104">
        <f t="shared" ref="K43:K68" si="53">J43*$F43</f>
        <v>0</v>
      </c>
      <c r="L43" s="104">
        <f t="shared" ref="L43:L68" si="54">J43*$G43</f>
        <v>0</v>
      </c>
      <c r="M43" s="103">
        <v>0</v>
      </c>
      <c r="N43" s="104">
        <f t="shared" ref="N43:N68" si="55">M43*$F43</f>
        <v>0</v>
      </c>
      <c r="O43" s="104">
        <f t="shared" ref="O43:O68" si="56">M43*$G43</f>
        <v>0</v>
      </c>
      <c r="P43" s="103">
        <v>0</v>
      </c>
      <c r="Q43" s="104">
        <f t="shared" ref="Q43:Q68" si="57">P43*$F43</f>
        <v>0</v>
      </c>
      <c r="R43" s="104">
        <f t="shared" ref="R43:R68" si="58">P43*$G43</f>
        <v>0</v>
      </c>
      <c r="S43" s="103">
        <v>0</v>
      </c>
      <c r="T43" s="104">
        <f t="shared" ref="T43:T68" si="59">S43*$F43</f>
        <v>0</v>
      </c>
      <c r="U43" s="104">
        <f t="shared" ref="U43:U68" si="60">S43*$G43</f>
        <v>0</v>
      </c>
      <c r="V43" s="103">
        <v>0</v>
      </c>
      <c r="W43" s="104">
        <f t="shared" ref="W43:W68" si="61">V43*$F43</f>
        <v>0</v>
      </c>
      <c r="X43" s="104">
        <f t="shared" ref="X43:X68" si="62">V43*$G43</f>
        <v>0</v>
      </c>
      <c r="Y43" s="103"/>
      <c r="Z43" s="104">
        <f t="shared" ref="Z43:Z68" si="63">Y43*$F43</f>
        <v>0</v>
      </c>
      <c r="AA43" s="104">
        <f t="shared" ref="AA43:AA68" si="64">Y43*$G43</f>
        <v>0</v>
      </c>
      <c r="AB43" s="117"/>
      <c r="AC43" s="114">
        <f t="shared" ref="AC43:AC68" si="65">J43+M43+P43+S43+V43+Y43</f>
        <v>0</v>
      </c>
      <c r="AD43" s="104">
        <f t="shared" ref="AD43:AD68" si="66">AC43*F43</f>
        <v>0</v>
      </c>
      <c r="AE43" s="106">
        <f t="shared" ref="AE43:AE68" si="67">AC43*G43</f>
        <v>0</v>
      </c>
      <c r="AF43" s="42">
        <f t="shared" si="7"/>
        <v>0</v>
      </c>
      <c r="AG43" s="37">
        <f t="shared" si="8"/>
        <v>0</v>
      </c>
      <c r="AH43" s="63">
        <f t="shared" si="9"/>
        <v>0</v>
      </c>
      <c r="AI43" s="103">
        <v>0</v>
      </c>
      <c r="AJ43" s="106">
        <f t="shared" ref="AJ43:AJ68" si="68">AI43*G43</f>
        <v>0</v>
      </c>
      <c r="AK43" s="106" t="str">
        <f t="shared" ref="AK43:AK68" si="69">IFERROR(AI43/AF43, "-")</f>
        <v>-</v>
      </c>
      <c r="AL43" s="108">
        <v>38</v>
      </c>
      <c r="AM43" s="106" t="str">
        <f t="shared" ref="AM43:AM68" si="70">IFERROR(AK43/7,"-")</f>
        <v>-</v>
      </c>
      <c r="AN43" s="114" t="str">
        <f t="shared" ref="AN43:AN68" si="71">IFERROR(AK43/30,"-")</f>
        <v>-</v>
      </c>
      <c r="AO43" s="35" t="str">
        <f t="shared" si="10"/>
        <v>-</v>
      </c>
      <c r="AP43" s="113"/>
      <c r="AQ43" s="113"/>
      <c r="AR43" s="113"/>
      <c r="AS43" s="113"/>
      <c r="AT43" s="113"/>
      <c r="AU43" s="113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53"/>
        <v>0</v>
      </c>
      <c r="L44" s="104">
        <f t="shared" si="54"/>
        <v>0</v>
      </c>
      <c r="M44" s="103">
        <v>0</v>
      </c>
      <c r="N44" s="104">
        <f t="shared" si="55"/>
        <v>0</v>
      </c>
      <c r="O44" s="104">
        <f t="shared" si="56"/>
        <v>0</v>
      </c>
      <c r="P44" s="103">
        <v>0</v>
      </c>
      <c r="Q44" s="104">
        <f t="shared" si="57"/>
        <v>0</v>
      </c>
      <c r="R44" s="104">
        <f t="shared" si="58"/>
        <v>0</v>
      </c>
      <c r="S44" s="103">
        <v>0</v>
      </c>
      <c r="T44" s="104">
        <f t="shared" si="59"/>
        <v>0</v>
      </c>
      <c r="U44" s="104">
        <f t="shared" si="60"/>
        <v>0</v>
      </c>
      <c r="V44" s="103">
        <v>0</v>
      </c>
      <c r="W44" s="104">
        <f t="shared" si="61"/>
        <v>0</v>
      </c>
      <c r="X44" s="104">
        <f t="shared" si="62"/>
        <v>0</v>
      </c>
      <c r="Y44" s="103"/>
      <c r="Z44" s="104">
        <f t="shared" si="63"/>
        <v>0</v>
      </c>
      <c r="AA44" s="104">
        <f t="shared" si="64"/>
        <v>0</v>
      </c>
      <c r="AB44" s="103"/>
      <c r="AC44" s="103">
        <f t="shared" si="65"/>
        <v>0</v>
      </c>
      <c r="AD44" s="104">
        <f t="shared" si="66"/>
        <v>0</v>
      </c>
      <c r="AE44" s="104">
        <f t="shared" si="67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103">
        <v>0</v>
      </c>
      <c r="AJ44" s="107">
        <f t="shared" si="68"/>
        <v>0</v>
      </c>
      <c r="AK44" s="106" t="str">
        <f t="shared" si="69"/>
        <v>-</v>
      </c>
      <c r="AL44" s="108">
        <v>40</v>
      </c>
      <c r="AM44" s="106" t="str">
        <f t="shared" si="70"/>
        <v>-</v>
      </c>
      <c r="AN44" s="109" t="str">
        <f t="shared" si="71"/>
        <v>-</v>
      </c>
      <c r="AO44" s="35" t="str">
        <f t="shared" si="10"/>
        <v>-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1</v>
      </c>
      <c r="K45" s="104">
        <f t="shared" si="53"/>
        <v>26.900000000000013</v>
      </c>
      <c r="L45" s="104">
        <f t="shared" si="54"/>
        <v>59.5</v>
      </c>
      <c r="M45" s="103">
        <v>0</v>
      </c>
      <c r="N45" s="104">
        <f t="shared" si="55"/>
        <v>0</v>
      </c>
      <c r="O45" s="104">
        <f t="shared" si="56"/>
        <v>0</v>
      </c>
      <c r="P45" s="103">
        <v>0</v>
      </c>
      <c r="Q45" s="104">
        <f t="shared" si="57"/>
        <v>0</v>
      </c>
      <c r="R45" s="104">
        <f t="shared" si="58"/>
        <v>0</v>
      </c>
      <c r="S45" s="103">
        <v>0</v>
      </c>
      <c r="T45" s="104">
        <f t="shared" si="59"/>
        <v>0</v>
      </c>
      <c r="U45" s="104">
        <f t="shared" si="60"/>
        <v>0</v>
      </c>
      <c r="V45" s="103">
        <v>0</v>
      </c>
      <c r="W45" s="104">
        <f t="shared" si="61"/>
        <v>0</v>
      </c>
      <c r="X45" s="104">
        <f t="shared" si="62"/>
        <v>0</v>
      </c>
      <c r="Y45" s="103"/>
      <c r="Z45" s="104">
        <f t="shared" si="63"/>
        <v>0</v>
      </c>
      <c r="AA45" s="104">
        <f t="shared" si="64"/>
        <v>0</v>
      </c>
      <c r="AB45" s="103"/>
      <c r="AC45" s="103">
        <f t="shared" si="65"/>
        <v>1</v>
      </c>
      <c r="AD45" s="104">
        <f t="shared" si="66"/>
        <v>26.900000000000013</v>
      </c>
      <c r="AE45" s="104">
        <f t="shared" si="67"/>
        <v>59.5</v>
      </c>
      <c r="AF45" s="42">
        <f t="shared" si="7"/>
        <v>8.130081300813009E-3</v>
      </c>
      <c r="AG45" s="37">
        <f t="shared" si="8"/>
        <v>0.24390243902439027</v>
      </c>
      <c r="AH45" s="63">
        <f t="shared" si="9"/>
        <v>14.512195121951221</v>
      </c>
      <c r="AI45" s="103">
        <v>0</v>
      </c>
      <c r="AJ45" s="107">
        <f t="shared" si="68"/>
        <v>0</v>
      </c>
      <c r="AK45" s="106">
        <f t="shared" si="69"/>
        <v>0</v>
      </c>
      <c r="AL45" s="108">
        <v>41</v>
      </c>
      <c r="AM45" s="106">
        <f t="shared" si="70"/>
        <v>0</v>
      </c>
      <c r="AN45" s="109">
        <f t="shared" si="71"/>
        <v>0</v>
      </c>
      <c r="AO45" s="35">
        <f t="shared" si="10"/>
        <v>43589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53"/>
        <v>0</v>
      </c>
      <c r="L46" s="104">
        <f t="shared" si="54"/>
        <v>0</v>
      </c>
      <c r="M46" s="103">
        <v>0</v>
      </c>
      <c r="N46" s="104">
        <f t="shared" si="55"/>
        <v>0</v>
      </c>
      <c r="O46" s="104">
        <f t="shared" si="56"/>
        <v>0</v>
      </c>
      <c r="P46" s="103">
        <v>0</v>
      </c>
      <c r="Q46" s="104">
        <f t="shared" si="57"/>
        <v>0</v>
      </c>
      <c r="R46" s="104">
        <f t="shared" si="58"/>
        <v>0</v>
      </c>
      <c r="S46" s="103">
        <v>0</v>
      </c>
      <c r="T46" s="104">
        <f t="shared" si="59"/>
        <v>0</v>
      </c>
      <c r="U46" s="104">
        <f t="shared" si="60"/>
        <v>0</v>
      </c>
      <c r="V46" s="103">
        <v>0</v>
      </c>
      <c r="W46" s="104">
        <f t="shared" si="61"/>
        <v>0</v>
      </c>
      <c r="X46" s="104">
        <f t="shared" si="62"/>
        <v>0</v>
      </c>
      <c r="Y46" s="103"/>
      <c r="Z46" s="104">
        <f t="shared" si="63"/>
        <v>0</v>
      </c>
      <c r="AA46" s="104">
        <f t="shared" si="64"/>
        <v>0</v>
      </c>
      <c r="AB46" s="103"/>
      <c r="AC46" s="103">
        <f t="shared" si="65"/>
        <v>0</v>
      </c>
      <c r="AD46" s="104">
        <f t="shared" si="66"/>
        <v>0</v>
      </c>
      <c r="AE46" s="104">
        <f t="shared" si="67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68"/>
        <v>0</v>
      </c>
      <c r="AK46" s="106" t="str">
        <f t="shared" si="69"/>
        <v>-</v>
      </c>
      <c r="AL46" s="108">
        <v>42</v>
      </c>
      <c r="AM46" s="106" t="str">
        <f t="shared" si="70"/>
        <v>-</v>
      </c>
      <c r="AN46" s="109" t="str">
        <f t="shared" si="71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53"/>
        <v>0</v>
      </c>
      <c r="L47" s="104">
        <f t="shared" si="54"/>
        <v>0</v>
      </c>
      <c r="M47" s="103">
        <v>0</v>
      </c>
      <c r="N47" s="104">
        <f t="shared" si="55"/>
        <v>0</v>
      </c>
      <c r="O47" s="104">
        <f t="shared" si="56"/>
        <v>0</v>
      </c>
      <c r="P47" s="103">
        <v>0</v>
      </c>
      <c r="Q47" s="104">
        <f t="shared" si="57"/>
        <v>0</v>
      </c>
      <c r="R47" s="104">
        <f t="shared" si="58"/>
        <v>0</v>
      </c>
      <c r="S47" s="103">
        <v>0</v>
      </c>
      <c r="T47" s="104">
        <f t="shared" si="59"/>
        <v>0</v>
      </c>
      <c r="U47" s="104">
        <f t="shared" si="60"/>
        <v>0</v>
      </c>
      <c r="V47" s="103">
        <v>0</v>
      </c>
      <c r="W47" s="104">
        <f t="shared" si="61"/>
        <v>0</v>
      </c>
      <c r="X47" s="104">
        <f t="shared" si="62"/>
        <v>0</v>
      </c>
      <c r="Y47" s="103"/>
      <c r="Z47" s="104">
        <f t="shared" si="63"/>
        <v>0</v>
      </c>
      <c r="AA47" s="104">
        <f t="shared" si="64"/>
        <v>0</v>
      </c>
      <c r="AB47" s="103"/>
      <c r="AC47" s="103">
        <f t="shared" si="65"/>
        <v>0</v>
      </c>
      <c r="AD47" s="104">
        <f t="shared" si="66"/>
        <v>0</v>
      </c>
      <c r="AE47" s="104">
        <f t="shared" si="67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68"/>
        <v>0</v>
      </c>
      <c r="AK47" s="106" t="str">
        <f t="shared" si="69"/>
        <v>-</v>
      </c>
      <c r="AL47" s="108">
        <v>43</v>
      </c>
      <c r="AM47" s="106" t="str">
        <f t="shared" si="70"/>
        <v>-</v>
      </c>
      <c r="AN47" s="109" t="str">
        <f t="shared" si="71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53"/>
        <v>0</v>
      </c>
      <c r="L48" s="104">
        <f t="shared" si="54"/>
        <v>0</v>
      </c>
      <c r="M48" s="103">
        <v>0</v>
      </c>
      <c r="N48" s="104">
        <f t="shared" si="55"/>
        <v>0</v>
      </c>
      <c r="O48" s="104">
        <f t="shared" si="56"/>
        <v>0</v>
      </c>
      <c r="P48" s="103">
        <v>0</v>
      </c>
      <c r="Q48" s="104">
        <f t="shared" si="57"/>
        <v>0</v>
      </c>
      <c r="R48" s="104">
        <f t="shared" si="58"/>
        <v>0</v>
      </c>
      <c r="S48" s="103">
        <v>0</v>
      </c>
      <c r="T48" s="104">
        <f t="shared" si="59"/>
        <v>0</v>
      </c>
      <c r="U48" s="104">
        <f t="shared" si="60"/>
        <v>0</v>
      </c>
      <c r="V48" s="103">
        <v>0</v>
      </c>
      <c r="W48" s="104">
        <f t="shared" si="61"/>
        <v>0</v>
      </c>
      <c r="X48" s="104">
        <f t="shared" si="62"/>
        <v>0</v>
      </c>
      <c r="Y48" s="103"/>
      <c r="Z48" s="104">
        <f t="shared" si="63"/>
        <v>0</v>
      </c>
      <c r="AA48" s="104">
        <f t="shared" si="64"/>
        <v>0</v>
      </c>
      <c r="AB48" s="103"/>
      <c r="AC48" s="103">
        <f t="shared" si="65"/>
        <v>0</v>
      </c>
      <c r="AD48" s="104">
        <f t="shared" si="66"/>
        <v>0</v>
      </c>
      <c r="AE48" s="104">
        <f t="shared" si="67"/>
        <v>0</v>
      </c>
      <c r="AF48" s="42">
        <f t="shared" si="7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68"/>
        <v>0</v>
      </c>
      <c r="AK48" s="106" t="str">
        <f t="shared" si="69"/>
        <v>-</v>
      </c>
      <c r="AL48" s="108">
        <v>44</v>
      </c>
      <c r="AM48" s="106" t="str">
        <f t="shared" si="70"/>
        <v>-</v>
      </c>
      <c r="AN48" s="109" t="str">
        <f t="shared" si="71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53"/>
        <v>0</v>
      </c>
      <c r="L49" s="104">
        <f t="shared" si="54"/>
        <v>0</v>
      </c>
      <c r="M49" s="103">
        <v>0</v>
      </c>
      <c r="N49" s="104">
        <f t="shared" si="55"/>
        <v>0</v>
      </c>
      <c r="O49" s="104">
        <f t="shared" si="56"/>
        <v>0</v>
      </c>
      <c r="P49" s="103">
        <v>0</v>
      </c>
      <c r="Q49" s="104">
        <f t="shared" si="57"/>
        <v>0</v>
      </c>
      <c r="R49" s="104">
        <f t="shared" si="58"/>
        <v>0</v>
      </c>
      <c r="S49" s="103">
        <v>0</v>
      </c>
      <c r="T49" s="104">
        <f t="shared" si="59"/>
        <v>0</v>
      </c>
      <c r="U49" s="104">
        <f t="shared" si="60"/>
        <v>0</v>
      </c>
      <c r="V49" s="103">
        <v>0</v>
      </c>
      <c r="W49" s="104">
        <f t="shared" si="61"/>
        <v>0</v>
      </c>
      <c r="X49" s="104">
        <f t="shared" si="62"/>
        <v>0</v>
      </c>
      <c r="Y49" s="103"/>
      <c r="Z49" s="104">
        <f t="shared" si="63"/>
        <v>0</v>
      </c>
      <c r="AA49" s="104">
        <f t="shared" si="64"/>
        <v>0</v>
      </c>
      <c r="AB49" s="103"/>
      <c r="AC49" s="103">
        <f t="shared" si="65"/>
        <v>0</v>
      </c>
      <c r="AD49" s="104">
        <f t="shared" si="66"/>
        <v>0</v>
      </c>
      <c r="AE49" s="104">
        <f t="shared" si="67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68"/>
        <v>0</v>
      </c>
      <c r="AK49" s="106" t="str">
        <f t="shared" si="69"/>
        <v>-</v>
      </c>
      <c r="AL49" s="108">
        <v>45</v>
      </c>
      <c r="AM49" s="106" t="str">
        <f t="shared" si="70"/>
        <v>-</v>
      </c>
      <c r="AN49" s="109" t="str">
        <f t="shared" si="71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53"/>
        <v>0</v>
      </c>
      <c r="L50" s="104">
        <f t="shared" si="54"/>
        <v>0</v>
      </c>
      <c r="M50" s="103">
        <v>0</v>
      </c>
      <c r="N50" s="104">
        <f t="shared" si="55"/>
        <v>0</v>
      </c>
      <c r="O50" s="104">
        <f t="shared" si="56"/>
        <v>0</v>
      </c>
      <c r="P50" s="103">
        <v>0</v>
      </c>
      <c r="Q50" s="104">
        <f t="shared" si="57"/>
        <v>0</v>
      </c>
      <c r="R50" s="104">
        <f t="shared" si="58"/>
        <v>0</v>
      </c>
      <c r="S50" s="103">
        <v>0</v>
      </c>
      <c r="T50" s="104">
        <f t="shared" si="59"/>
        <v>0</v>
      </c>
      <c r="U50" s="104">
        <f t="shared" si="60"/>
        <v>0</v>
      </c>
      <c r="V50" s="103">
        <v>0</v>
      </c>
      <c r="W50" s="104">
        <f t="shared" si="61"/>
        <v>0</v>
      </c>
      <c r="X50" s="104">
        <f t="shared" si="62"/>
        <v>0</v>
      </c>
      <c r="Y50" s="103"/>
      <c r="Z50" s="104">
        <f t="shared" si="63"/>
        <v>0</v>
      </c>
      <c r="AA50" s="104">
        <f t="shared" si="64"/>
        <v>0</v>
      </c>
      <c r="AB50" s="103"/>
      <c r="AC50" s="103">
        <f t="shared" si="65"/>
        <v>0</v>
      </c>
      <c r="AD50" s="104">
        <f t="shared" si="66"/>
        <v>0</v>
      </c>
      <c r="AE50" s="104">
        <f t="shared" si="67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68"/>
        <v>0</v>
      </c>
      <c r="AK50" s="106" t="str">
        <f t="shared" si="69"/>
        <v>-</v>
      </c>
      <c r="AL50" s="108">
        <v>46</v>
      </c>
      <c r="AM50" s="106" t="str">
        <f t="shared" si="70"/>
        <v>-</v>
      </c>
      <c r="AN50" s="109" t="str">
        <f t="shared" si="71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53"/>
        <v>0</v>
      </c>
      <c r="L51" s="104">
        <f t="shared" si="54"/>
        <v>0</v>
      </c>
      <c r="M51" s="103">
        <v>0</v>
      </c>
      <c r="N51" s="104">
        <f t="shared" si="55"/>
        <v>0</v>
      </c>
      <c r="O51" s="104">
        <f t="shared" si="56"/>
        <v>0</v>
      </c>
      <c r="P51" s="103">
        <v>0</v>
      </c>
      <c r="Q51" s="104">
        <f t="shared" si="57"/>
        <v>0</v>
      </c>
      <c r="R51" s="104">
        <f t="shared" si="58"/>
        <v>0</v>
      </c>
      <c r="S51" s="103">
        <v>0</v>
      </c>
      <c r="T51" s="104">
        <f t="shared" si="59"/>
        <v>0</v>
      </c>
      <c r="U51" s="104">
        <f t="shared" si="60"/>
        <v>0</v>
      </c>
      <c r="V51" s="103">
        <v>0</v>
      </c>
      <c r="W51" s="104">
        <f t="shared" si="61"/>
        <v>0</v>
      </c>
      <c r="X51" s="104">
        <f t="shared" si="62"/>
        <v>0</v>
      </c>
      <c r="Y51" s="103"/>
      <c r="Z51" s="104">
        <f t="shared" si="63"/>
        <v>0</v>
      </c>
      <c r="AA51" s="104">
        <f t="shared" si="64"/>
        <v>0</v>
      </c>
      <c r="AB51" s="103"/>
      <c r="AC51" s="103">
        <f t="shared" si="65"/>
        <v>0</v>
      </c>
      <c r="AD51" s="104">
        <f t="shared" si="66"/>
        <v>0</v>
      </c>
      <c r="AE51" s="104">
        <f t="shared" si="67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68"/>
        <v>0</v>
      </c>
      <c r="AK51" s="106" t="str">
        <f t="shared" si="69"/>
        <v>-</v>
      </c>
      <c r="AL51" s="108">
        <v>47</v>
      </c>
      <c r="AM51" s="106" t="str">
        <f t="shared" si="70"/>
        <v>-</v>
      </c>
      <c r="AN51" s="109" t="str">
        <f t="shared" si="71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53"/>
        <v>0</v>
      </c>
      <c r="L52" s="104">
        <f t="shared" si="54"/>
        <v>0</v>
      </c>
      <c r="M52" s="103">
        <v>0</v>
      </c>
      <c r="N52" s="104">
        <f t="shared" si="55"/>
        <v>0</v>
      </c>
      <c r="O52" s="104">
        <f t="shared" si="56"/>
        <v>0</v>
      </c>
      <c r="P52" s="103">
        <v>0</v>
      </c>
      <c r="Q52" s="104">
        <f t="shared" si="57"/>
        <v>0</v>
      </c>
      <c r="R52" s="104">
        <f t="shared" si="58"/>
        <v>0</v>
      </c>
      <c r="S52" s="103">
        <v>0</v>
      </c>
      <c r="T52" s="104">
        <f t="shared" si="59"/>
        <v>0</v>
      </c>
      <c r="U52" s="104">
        <f t="shared" si="60"/>
        <v>0</v>
      </c>
      <c r="V52" s="103">
        <v>0</v>
      </c>
      <c r="W52" s="104">
        <f t="shared" si="61"/>
        <v>0</v>
      </c>
      <c r="X52" s="104">
        <f t="shared" si="62"/>
        <v>0</v>
      </c>
      <c r="Y52" s="103"/>
      <c r="Z52" s="104">
        <f t="shared" si="63"/>
        <v>0</v>
      </c>
      <c r="AA52" s="104">
        <f t="shared" si="64"/>
        <v>0</v>
      </c>
      <c r="AB52" s="103"/>
      <c r="AC52" s="103">
        <f t="shared" si="65"/>
        <v>0</v>
      </c>
      <c r="AD52" s="104">
        <f t="shared" si="66"/>
        <v>0</v>
      </c>
      <c r="AE52" s="104">
        <f t="shared" si="67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68"/>
        <v>0</v>
      </c>
      <c r="AK52" s="106" t="str">
        <f t="shared" si="69"/>
        <v>-</v>
      </c>
      <c r="AL52" s="108">
        <v>48</v>
      </c>
      <c r="AM52" s="106" t="str">
        <f t="shared" si="70"/>
        <v>-</v>
      </c>
      <c r="AN52" s="109" t="str">
        <f t="shared" si="71"/>
        <v>-</v>
      </c>
      <c r="AO52" s="35" t="str">
        <f t="shared" si="10"/>
        <v>-</v>
      </c>
      <c r="AP52" s="110"/>
      <c r="AQ52" s="110"/>
    </row>
    <row r="53" spans="1:47" s="113" customFormat="1" ht="15" x14ac:dyDescent="0.25">
      <c r="A53" s="98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103">
        <v>0</v>
      </c>
      <c r="K53" s="104">
        <f t="shared" si="53"/>
        <v>0</v>
      </c>
      <c r="L53" s="104">
        <f t="shared" si="54"/>
        <v>0</v>
      </c>
      <c r="M53" s="103">
        <v>0</v>
      </c>
      <c r="N53" s="104">
        <f t="shared" si="55"/>
        <v>0</v>
      </c>
      <c r="O53" s="104">
        <f t="shared" si="56"/>
        <v>0</v>
      </c>
      <c r="P53" s="103">
        <v>0</v>
      </c>
      <c r="Q53" s="104">
        <f t="shared" si="57"/>
        <v>0</v>
      </c>
      <c r="R53" s="104">
        <f t="shared" si="58"/>
        <v>0</v>
      </c>
      <c r="S53" s="103">
        <v>0</v>
      </c>
      <c r="T53" s="104">
        <f t="shared" si="59"/>
        <v>0</v>
      </c>
      <c r="U53" s="104">
        <f t="shared" si="60"/>
        <v>0</v>
      </c>
      <c r="V53" s="103">
        <v>0</v>
      </c>
      <c r="W53" s="104">
        <f t="shared" si="61"/>
        <v>0</v>
      </c>
      <c r="X53" s="104">
        <f t="shared" si="62"/>
        <v>0</v>
      </c>
      <c r="Y53" s="103"/>
      <c r="Z53" s="104">
        <f t="shared" si="63"/>
        <v>0</v>
      </c>
      <c r="AA53" s="104">
        <f t="shared" si="64"/>
        <v>0</v>
      </c>
      <c r="AC53" s="114">
        <f t="shared" si="65"/>
        <v>0</v>
      </c>
      <c r="AD53" s="104">
        <f t="shared" si="66"/>
        <v>0</v>
      </c>
      <c r="AE53" s="106">
        <f t="shared" si="67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6">
        <f t="shared" si="68"/>
        <v>0</v>
      </c>
      <c r="AK53" s="106" t="str">
        <f t="shared" si="69"/>
        <v>-</v>
      </c>
      <c r="AL53" s="108">
        <v>49</v>
      </c>
      <c r="AM53" s="106" t="str">
        <f t="shared" si="70"/>
        <v>-</v>
      </c>
      <c r="AN53" s="114" t="str">
        <f t="shared" si="71"/>
        <v>-</v>
      </c>
      <c r="AO53" s="35" t="str">
        <f t="shared" si="10"/>
        <v>-</v>
      </c>
    </row>
    <row r="54" spans="1:47" s="102" customFormat="1" ht="15" x14ac:dyDescent="0.25">
      <c r="A54" s="98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13"/>
      <c r="J54" s="103">
        <v>0</v>
      </c>
      <c r="K54" s="104">
        <f t="shared" si="53"/>
        <v>0</v>
      </c>
      <c r="L54" s="104">
        <f t="shared" si="54"/>
        <v>0</v>
      </c>
      <c r="M54" s="103">
        <v>0</v>
      </c>
      <c r="N54" s="104">
        <f t="shared" si="55"/>
        <v>0</v>
      </c>
      <c r="O54" s="104">
        <f t="shared" si="56"/>
        <v>0</v>
      </c>
      <c r="P54" s="103">
        <v>0</v>
      </c>
      <c r="Q54" s="104">
        <f t="shared" si="57"/>
        <v>0</v>
      </c>
      <c r="R54" s="104">
        <f t="shared" si="58"/>
        <v>0</v>
      </c>
      <c r="S54" s="103">
        <v>0</v>
      </c>
      <c r="T54" s="104">
        <f t="shared" si="59"/>
        <v>0</v>
      </c>
      <c r="U54" s="104">
        <f t="shared" si="60"/>
        <v>0</v>
      </c>
      <c r="V54" s="103">
        <v>0</v>
      </c>
      <c r="W54" s="104">
        <f t="shared" si="61"/>
        <v>0</v>
      </c>
      <c r="X54" s="104">
        <f t="shared" si="62"/>
        <v>0</v>
      </c>
      <c r="Y54" s="103"/>
      <c r="Z54" s="104">
        <f t="shared" si="63"/>
        <v>0</v>
      </c>
      <c r="AA54" s="104">
        <f t="shared" si="64"/>
        <v>0</v>
      </c>
      <c r="AB54" s="117"/>
      <c r="AC54" s="114">
        <f t="shared" si="65"/>
        <v>0</v>
      </c>
      <c r="AD54" s="104">
        <f t="shared" si="66"/>
        <v>0</v>
      </c>
      <c r="AE54" s="106">
        <f t="shared" si="67"/>
        <v>0</v>
      </c>
      <c r="AF54" s="42">
        <f t="shared" si="7"/>
        <v>0</v>
      </c>
      <c r="AG54" s="37">
        <f t="shared" si="8"/>
        <v>0</v>
      </c>
      <c r="AH54" s="63">
        <f t="shared" si="9"/>
        <v>0</v>
      </c>
      <c r="AI54" s="103">
        <v>0</v>
      </c>
      <c r="AJ54" s="106">
        <f t="shared" si="68"/>
        <v>0</v>
      </c>
      <c r="AK54" s="106" t="str">
        <f t="shared" si="69"/>
        <v>-</v>
      </c>
      <c r="AL54" s="108">
        <v>51</v>
      </c>
      <c r="AM54" s="106" t="str">
        <f t="shared" si="70"/>
        <v>-</v>
      </c>
      <c r="AN54" s="114" t="str">
        <f t="shared" si="71"/>
        <v>-</v>
      </c>
      <c r="AO54" s="35" t="str">
        <f t="shared" si="10"/>
        <v>-</v>
      </c>
      <c r="AP54" s="113"/>
      <c r="AQ54" s="113"/>
      <c r="AR54" s="113"/>
      <c r="AS54" s="113"/>
      <c r="AT54" s="113"/>
      <c r="AU54" s="113"/>
    </row>
    <row r="55" spans="1:47" s="102" customFormat="1" ht="15" x14ac:dyDescent="0.25">
      <c r="A55" s="98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53"/>
        <v>0</v>
      </c>
      <c r="L55" s="104">
        <f t="shared" si="54"/>
        <v>0</v>
      </c>
      <c r="M55" s="103">
        <v>0</v>
      </c>
      <c r="N55" s="104">
        <f t="shared" si="55"/>
        <v>0</v>
      </c>
      <c r="O55" s="104">
        <f t="shared" si="56"/>
        <v>0</v>
      </c>
      <c r="P55" s="103">
        <v>0</v>
      </c>
      <c r="Q55" s="104">
        <f t="shared" si="57"/>
        <v>0</v>
      </c>
      <c r="R55" s="104">
        <f t="shared" si="58"/>
        <v>0</v>
      </c>
      <c r="S55" s="103">
        <v>0</v>
      </c>
      <c r="T55" s="104">
        <f t="shared" si="59"/>
        <v>0</v>
      </c>
      <c r="U55" s="104">
        <f t="shared" si="60"/>
        <v>0</v>
      </c>
      <c r="V55" s="103">
        <v>0</v>
      </c>
      <c r="W55" s="104">
        <f t="shared" si="61"/>
        <v>0</v>
      </c>
      <c r="X55" s="104">
        <f t="shared" si="62"/>
        <v>0</v>
      </c>
      <c r="Y55" s="103"/>
      <c r="Z55" s="104">
        <f t="shared" si="63"/>
        <v>0</v>
      </c>
      <c r="AA55" s="104">
        <f t="shared" si="64"/>
        <v>0</v>
      </c>
      <c r="AB55" s="117"/>
      <c r="AC55" s="114">
        <f t="shared" si="65"/>
        <v>0</v>
      </c>
      <c r="AD55" s="104">
        <f t="shared" si="66"/>
        <v>0</v>
      </c>
      <c r="AE55" s="106">
        <f t="shared" si="67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103">
        <v>0</v>
      </c>
      <c r="AJ55" s="106">
        <f t="shared" si="68"/>
        <v>0</v>
      </c>
      <c r="AK55" s="106" t="str">
        <f t="shared" si="69"/>
        <v>-</v>
      </c>
      <c r="AL55" s="108">
        <v>52</v>
      </c>
      <c r="AM55" s="106" t="str">
        <f t="shared" si="70"/>
        <v>-</v>
      </c>
      <c r="AN55" s="114" t="str">
        <f t="shared" si="71"/>
        <v>-</v>
      </c>
      <c r="AO55" s="35" t="str">
        <f t="shared" si="10"/>
        <v>-</v>
      </c>
      <c r="AP55" s="113"/>
      <c r="AQ55" s="113"/>
      <c r="AR55" s="113"/>
      <c r="AS55" s="113"/>
      <c r="AT55" s="113"/>
      <c r="AU55" s="113"/>
    </row>
    <row r="56" spans="1:47" s="102" customFormat="1" ht="15" x14ac:dyDescent="0.25">
      <c r="A56" s="98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53"/>
        <v>0</v>
      </c>
      <c r="L56" s="104">
        <f t="shared" si="54"/>
        <v>0</v>
      </c>
      <c r="M56" s="103">
        <v>0</v>
      </c>
      <c r="N56" s="104">
        <f t="shared" si="55"/>
        <v>0</v>
      </c>
      <c r="O56" s="104">
        <f t="shared" si="56"/>
        <v>0</v>
      </c>
      <c r="P56" s="103">
        <v>0</v>
      </c>
      <c r="Q56" s="104">
        <f t="shared" si="57"/>
        <v>0</v>
      </c>
      <c r="R56" s="104">
        <f t="shared" si="58"/>
        <v>0</v>
      </c>
      <c r="S56" s="103">
        <v>0</v>
      </c>
      <c r="T56" s="104">
        <f t="shared" si="59"/>
        <v>0</v>
      </c>
      <c r="U56" s="104">
        <f t="shared" si="60"/>
        <v>0</v>
      </c>
      <c r="V56" s="103">
        <v>0</v>
      </c>
      <c r="W56" s="104">
        <f t="shared" si="61"/>
        <v>0</v>
      </c>
      <c r="X56" s="104">
        <f t="shared" si="62"/>
        <v>0</v>
      </c>
      <c r="Y56" s="103"/>
      <c r="Z56" s="104">
        <f t="shared" si="63"/>
        <v>0</v>
      </c>
      <c r="AA56" s="104">
        <f t="shared" si="64"/>
        <v>0</v>
      </c>
      <c r="AB56" s="117"/>
      <c r="AC56" s="114">
        <f t="shared" si="65"/>
        <v>0</v>
      </c>
      <c r="AD56" s="104">
        <f t="shared" si="66"/>
        <v>0</v>
      </c>
      <c r="AE56" s="106">
        <f t="shared" si="67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103">
        <v>0</v>
      </c>
      <c r="AJ56" s="106">
        <f t="shared" si="68"/>
        <v>0</v>
      </c>
      <c r="AK56" s="106" t="str">
        <f t="shared" si="69"/>
        <v>-</v>
      </c>
      <c r="AL56" s="108">
        <v>53</v>
      </c>
      <c r="AM56" s="106" t="str">
        <f t="shared" si="70"/>
        <v>-</v>
      </c>
      <c r="AN56" s="114" t="str">
        <f t="shared" si="71"/>
        <v>-</v>
      </c>
      <c r="AO56" s="35" t="str">
        <f t="shared" si="10"/>
        <v>-</v>
      </c>
      <c r="AP56" s="113"/>
      <c r="AQ56" s="113"/>
      <c r="AR56" s="113"/>
      <c r="AS56" s="113"/>
      <c r="AT56" s="113"/>
      <c r="AU56" s="113"/>
    </row>
    <row r="57" spans="1:47" s="102" customFormat="1" ht="15" x14ac:dyDescent="0.25">
      <c r="A57" s="98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53"/>
        <v>0</v>
      </c>
      <c r="L57" s="104">
        <f t="shared" si="54"/>
        <v>0</v>
      </c>
      <c r="M57" s="103">
        <v>0</v>
      </c>
      <c r="N57" s="104">
        <f t="shared" si="55"/>
        <v>0</v>
      </c>
      <c r="O57" s="104">
        <f t="shared" si="56"/>
        <v>0</v>
      </c>
      <c r="P57" s="103">
        <v>0</v>
      </c>
      <c r="Q57" s="104">
        <f t="shared" si="57"/>
        <v>0</v>
      </c>
      <c r="R57" s="104">
        <f t="shared" si="58"/>
        <v>0</v>
      </c>
      <c r="S57" s="103">
        <v>0</v>
      </c>
      <c r="T57" s="104">
        <f t="shared" si="59"/>
        <v>0</v>
      </c>
      <c r="U57" s="104">
        <f t="shared" si="60"/>
        <v>0</v>
      </c>
      <c r="V57" s="103">
        <v>0</v>
      </c>
      <c r="W57" s="104">
        <f t="shared" si="61"/>
        <v>0</v>
      </c>
      <c r="X57" s="104">
        <f t="shared" si="62"/>
        <v>0</v>
      </c>
      <c r="Y57" s="103"/>
      <c r="Z57" s="104">
        <f t="shared" si="63"/>
        <v>0</v>
      </c>
      <c r="AA57" s="104">
        <f t="shared" si="64"/>
        <v>0</v>
      </c>
      <c r="AB57" s="117"/>
      <c r="AC57" s="114">
        <f t="shared" si="65"/>
        <v>0</v>
      </c>
      <c r="AD57" s="104">
        <f t="shared" si="66"/>
        <v>0</v>
      </c>
      <c r="AE57" s="106">
        <f t="shared" si="67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103">
        <v>0</v>
      </c>
      <c r="AJ57" s="106">
        <f t="shared" si="68"/>
        <v>0</v>
      </c>
      <c r="AK57" s="106" t="str">
        <f t="shared" si="69"/>
        <v>-</v>
      </c>
      <c r="AL57" s="108">
        <v>54</v>
      </c>
      <c r="AM57" s="106" t="str">
        <f t="shared" si="70"/>
        <v>-</v>
      </c>
      <c r="AN57" s="114" t="str">
        <f t="shared" si="71"/>
        <v>-</v>
      </c>
      <c r="AO57" s="35" t="str">
        <f t="shared" si="10"/>
        <v>-</v>
      </c>
      <c r="AP57" s="113"/>
      <c r="AQ57" s="113"/>
      <c r="AR57" s="113"/>
      <c r="AS57" s="113"/>
      <c r="AT57" s="113"/>
      <c r="AU57" s="113"/>
    </row>
    <row r="58" spans="1:47" s="102" customFormat="1" ht="15" x14ac:dyDescent="0.25">
      <c r="A58" s="98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0</v>
      </c>
      <c r="K58" s="104">
        <f t="shared" si="53"/>
        <v>0</v>
      </c>
      <c r="L58" s="104">
        <f t="shared" si="54"/>
        <v>0</v>
      </c>
      <c r="M58" s="103">
        <v>0</v>
      </c>
      <c r="N58" s="104">
        <f t="shared" si="55"/>
        <v>0</v>
      </c>
      <c r="O58" s="104">
        <f t="shared" si="56"/>
        <v>0</v>
      </c>
      <c r="P58" s="103">
        <v>0</v>
      </c>
      <c r="Q58" s="104">
        <f t="shared" si="57"/>
        <v>0</v>
      </c>
      <c r="R58" s="104">
        <f t="shared" si="58"/>
        <v>0</v>
      </c>
      <c r="S58" s="103">
        <v>0</v>
      </c>
      <c r="T58" s="104">
        <f t="shared" si="59"/>
        <v>0</v>
      </c>
      <c r="U58" s="104">
        <f t="shared" si="60"/>
        <v>0</v>
      </c>
      <c r="V58" s="103">
        <v>0</v>
      </c>
      <c r="W58" s="104">
        <f t="shared" si="61"/>
        <v>0</v>
      </c>
      <c r="X58" s="104">
        <f t="shared" si="62"/>
        <v>0</v>
      </c>
      <c r="Y58" s="103"/>
      <c r="Z58" s="104">
        <f t="shared" si="63"/>
        <v>0</v>
      </c>
      <c r="AA58" s="104">
        <f t="shared" si="64"/>
        <v>0</v>
      </c>
      <c r="AB58" s="117"/>
      <c r="AC58" s="114">
        <f t="shared" si="65"/>
        <v>0</v>
      </c>
      <c r="AD58" s="104">
        <f t="shared" si="66"/>
        <v>0</v>
      </c>
      <c r="AE58" s="106">
        <f t="shared" si="67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103">
        <v>2</v>
      </c>
      <c r="AJ58" s="106">
        <f t="shared" si="68"/>
        <v>99</v>
      </c>
      <c r="AK58" s="106" t="str">
        <f t="shared" si="69"/>
        <v>-</v>
      </c>
      <c r="AL58" s="108">
        <v>55</v>
      </c>
      <c r="AM58" s="106" t="str">
        <f t="shared" si="70"/>
        <v>-</v>
      </c>
      <c r="AN58" s="114" t="str">
        <f t="shared" si="71"/>
        <v>-</v>
      </c>
      <c r="AO58" s="35" t="str">
        <f t="shared" si="10"/>
        <v>-</v>
      </c>
      <c r="AP58" s="113"/>
      <c r="AQ58" s="113"/>
      <c r="AR58" s="113"/>
      <c r="AS58" s="113"/>
      <c r="AT58" s="113"/>
      <c r="AU58" s="113"/>
    </row>
    <row r="59" spans="1:47" s="102" customFormat="1" ht="15" x14ac:dyDescent="0.25">
      <c r="A59" s="98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53"/>
        <v>0</v>
      </c>
      <c r="L59" s="104">
        <f t="shared" si="54"/>
        <v>0</v>
      </c>
      <c r="M59" s="103">
        <v>0</v>
      </c>
      <c r="N59" s="104">
        <f t="shared" si="55"/>
        <v>0</v>
      </c>
      <c r="O59" s="104">
        <f t="shared" si="56"/>
        <v>0</v>
      </c>
      <c r="P59" s="103">
        <v>0</v>
      </c>
      <c r="Q59" s="104">
        <f t="shared" si="57"/>
        <v>0</v>
      </c>
      <c r="R59" s="104">
        <f t="shared" si="58"/>
        <v>0</v>
      </c>
      <c r="S59" s="103">
        <v>0</v>
      </c>
      <c r="T59" s="104">
        <f t="shared" si="59"/>
        <v>0</v>
      </c>
      <c r="U59" s="104">
        <f t="shared" si="60"/>
        <v>0</v>
      </c>
      <c r="V59" s="103">
        <v>0</v>
      </c>
      <c r="W59" s="104">
        <f t="shared" si="61"/>
        <v>0</v>
      </c>
      <c r="X59" s="104">
        <f t="shared" si="62"/>
        <v>0</v>
      </c>
      <c r="Y59" s="103"/>
      <c r="Z59" s="104">
        <f t="shared" si="63"/>
        <v>0</v>
      </c>
      <c r="AA59" s="104">
        <f t="shared" si="64"/>
        <v>0</v>
      </c>
      <c r="AB59" s="117"/>
      <c r="AC59" s="114">
        <f t="shared" si="65"/>
        <v>0</v>
      </c>
      <c r="AD59" s="104">
        <f t="shared" si="66"/>
        <v>0</v>
      </c>
      <c r="AE59" s="106">
        <f t="shared" si="67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103">
        <v>0</v>
      </c>
      <c r="AJ59" s="106">
        <f t="shared" si="68"/>
        <v>0</v>
      </c>
      <c r="AK59" s="106" t="str">
        <f t="shared" si="69"/>
        <v>-</v>
      </c>
      <c r="AL59" s="108">
        <v>56</v>
      </c>
      <c r="AM59" s="106" t="str">
        <f t="shared" si="70"/>
        <v>-</v>
      </c>
      <c r="AN59" s="114" t="str">
        <f t="shared" si="71"/>
        <v>-</v>
      </c>
      <c r="AO59" s="35" t="str">
        <f t="shared" si="10"/>
        <v>-</v>
      </c>
      <c r="AP59" s="113"/>
      <c r="AQ59" s="113"/>
      <c r="AR59" s="113"/>
      <c r="AS59" s="113"/>
      <c r="AT59" s="113"/>
      <c r="AU59" s="113"/>
    </row>
    <row r="60" spans="1:47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53"/>
        <v>0</v>
      </c>
      <c r="L60" s="104">
        <f t="shared" si="54"/>
        <v>0</v>
      </c>
      <c r="M60" s="103">
        <v>0</v>
      </c>
      <c r="N60" s="104">
        <f t="shared" si="55"/>
        <v>0</v>
      </c>
      <c r="O60" s="104">
        <f t="shared" si="56"/>
        <v>0</v>
      </c>
      <c r="P60" s="103">
        <v>0</v>
      </c>
      <c r="Q60" s="104">
        <f t="shared" si="57"/>
        <v>0</v>
      </c>
      <c r="R60" s="104">
        <f t="shared" si="58"/>
        <v>0</v>
      </c>
      <c r="S60" s="103">
        <v>0</v>
      </c>
      <c r="T60" s="104">
        <f t="shared" si="59"/>
        <v>0</v>
      </c>
      <c r="U60" s="104">
        <f t="shared" si="60"/>
        <v>0</v>
      </c>
      <c r="V60" s="103">
        <v>0</v>
      </c>
      <c r="W60" s="104">
        <f t="shared" si="61"/>
        <v>0</v>
      </c>
      <c r="X60" s="104">
        <f t="shared" si="62"/>
        <v>0</v>
      </c>
      <c r="Y60" s="103"/>
      <c r="Z60" s="104">
        <f t="shared" si="63"/>
        <v>0</v>
      </c>
      <c r="AA60" s="104">
        <f t="shared" si="64"/>
        <v>0</v>
      </c>
      <c r="AB60" s="103"/>
      <c r="AC60" s="103">
        <f t="shared" si="65"/>
        <v>0</v>
      </c>
      <c r="AD60" s="104">
        <f t="shared" si="66"/>
        <v>0</v>
      </c>
      <c r="AE60" s="104">
        <f t="shared" si="67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103">
        <v>0</v>
      </c>
      <c r="AJ60" s="107">
        <f t="shared" si="68"/>
        <v>0</v>
      </c>
      <c r="AK60" s="106" t="str">
        <f t="shared" si="69"/>
        <v>-</v>
      </c>
      <c r="AL60" s="108">
        <v>57</v>
      </c>
      <c r="AM60" s="106" t="str">
        <f t="shared" si="70"/>
        <v>-</v>
      </c>
      <c r="AN60" s="109" t="str">
        <f t="shared" si="71"/>
        <v>-</v>
      </c>
      <c r="AO60" s="35" t="str">
        <f t="shared" si="10"/>
        <v>-</v>
      </c>
      <c r="AP60" s="110"/>
      <c r="AQ60" s="110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53"/>
        <v>0</v>
      </c>
      <c r="L61" s="104">
        <f t="shared" si="54"/>
        <v>0</v>
      </c>
      <c r="M61" s="103">
        <v>0</v>
      </c>
      <c r="N61" s="104">
        <f t="shared" si="55"/>
        <v>0</v>
      </c>
      <c r="O61" s="104">
        <f t="shared" si="56"/>
        <v>0</v>
      </c>
      <c r="P61" s="103">
        <v>0</v>
      </c>
      <c r="Q61" s="104">
        <f t="shared" si="57"/>
        <v>0</v>
      </c>
      <c r="R61" s="104">
        <f t="shared" si="58"/>
        <v>0</v>
      </c>
      <c r="S61" s="103">
        <v>0</v>
      </c>
      <c r="T61" s="104">
        <f t="shared" si="59"/>
        <v>0</v>
      </c>
      <c r="U61" s="104">
        <f t="shared" si="60"/>
        <v>0</v>
      </c>
      <c r="V61" s="103">
        <v>0</v>
      </c>
      <c r="W61" s="104">
        <f t="shared" si="61"/>
        <v>0</v>
      </c>
      <c r="X61" s="104">
        <f t="shared" si="62"/>
        <v>0</v>
      </c>
      <c r="Y61" s="103"/>
      <c r="Z61" s="104">
        <f t="shared" si="63"/>
        <v>0</v>
      </c>
      <c r="AA61" s="104">
        <f t="shared" si="64"/>
        <v>0</v>
      </c>
      <c r="AB61" s="103"/>
      <c r="AC61" s="103">
        <f t="shared" si="65"/>
        <v>0</v>
      </c>
      <c r="AD61" s="104">
        <f t="shared" si="66"/>
        <v>0</v>
      </c>
      <c r="AE61" s="104">
        <f t="shared" si="67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8"/>
        <v>0</v>
      </c>
      <c r="AK61" s="106" t="str">
        <f t="shared" si="69"/>
        <v>-</v>
      </c>
      <c r="AL61" s="108">
        <v>58</v>
      </c>
      <c r="AM61" s="106" t="str">
        <f t="shared" si="70"/>
        <v>-</v>
      </c>
      <c r="AN61" s="109" t="str">
        <f t="shared" si="71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53"/>
        <v>0</v>
      </c>
      <c r="L62" s="104">
        <f t="shared" si="54"/>
        <v>0</v>
      </c>
      <c r="M62" s="103">
        <v>0</v>
      </c>
      <c r="N62" s="104">
        <f t="shared" si="55"/>
        <v>0</v>
      </c>
      <c r="O62" s="104">
        <f t="shared" si="56"/>
        <v>0</v>
      </c>
      <c r="P62" s="103">
        <v>0</v>
      </c>
      <c r="Q62" s="104">
        <f t="shared" si="57"/>
        <v>0</v>
      </c>
      <c r="R62" s="104">
        <f t="shared" si="58"/>
        <v>0</v>
      </c>
      <c r="S62" s="103">
        <v>0</v>
      </c>
      <c r="T62" s="104">
        <f t="shared" si="59"/>
        <v>0</v>
      </c>
      <c r="U62" s="104">
        <f t="shared" si="60"/>
        <v>0</v>
      </c>
      <c r="V62" s="103">
        <v>0</v>
      </c>
      <c r="W62" s="104">
        <f t="shared" si="61"/>
        <v>0</v>
      </c>
      <c r="X62" s="104">
        <f t="shared" si="62"/>
        <v>0</v>
      </c>
      <c r="Y62" s="103"/>
      <c r="Z62" s="104">
        <f t="shared" si="63"/>
        <v>0</v>
      </c>
      <c r="AA62" s="104">
        <f t="shared" si="64"/>
        <v>0</v>
      </c>
      <c r="AB62" s="103"/>
      <c r="AC62" s="103">
        <f t="shared" si="65"/>
        <v>0</v>
      </c>
      <c r="AD62" s="104">
        <f t="shared" si="66"/>
        <v>0</v>
      </c>
      <c r="AE62" s="104">
        <f t="shared" si="67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8"/>
        <v>0</v>
      </c>
      <c r="AK62" s="106" t="str">
        <f t="shared" si="69"/>
        <v>-</v>
      </c>
      <c r="AL62" s="108">
        <v>59</v>
      </c>
      <c r="AM62" s="106" t="str">
        <f t="shared" si="70"/>
        <v>-</v>
      </c>
      <c r="AN62" s="109" t="str">
        <f t="shared" si="71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2</v>
      </c>
      <c r="K63" s="104">
        <f t="shared" si="53"/>
        <v>54</v>
      </c>
      <c r="L63" s="104">
        <f t="shared" si="54"/>
        <v>119</v>
      </c>
      <c r="M63" s="103">
        <v>1</v>
      </c>
      <c r="N63" s="104">
        <f t="shared" si="55"/>
        <v>27</v>
      </c>
      <c r="O63" s="104">
        <f t="shared" si="56"/>
        <v>59.5</v>
      </c>
      <c r="P63" s="103">
        <v>1</v>
      </c>
      <c r="Q63" s="104">
        <f t="shared" si="57"/>
        <v>27</v>
      </c>
      <c r="R63" s="104">
        <f t="shared" si="58"/>
        <v>59.5</v>
      </c>
      <c r="S63" s="103">
        <v>0</v>
      </c>
      <c r="T63" s="104">
        <f t="shared" si="59"/>
        <v>0</v>
      </c>
      <c r="U63" s="104">
        <f t="shared" si="60"/>
        <v>0</v>
      </c>
      <c r="V63" s="103">
        <v>0</v>
      </c>
      <c r="W63" s="104">
        <f t="shared" si="61"/>
        <v>0</v>
      </c>
      <c r="X63" s="104">
        <f t="shared" si="62"/>
        <v>0</v>
      </c>
      <c r="Y63" s="103"/>
      <c r="Z63" s="104">
        <f t="shared" si="63"/>
        <v>0</v>
      </c>
      <c r="AA63" s="104">
        <f t="shared" si="64"/>
        <v>0</v>
      </c>
      <c r="AB63" s="103"/>
      <c r="AC63" s="103">
        <f t="shared" si="65"/>
        <v>4</v>
      </c>
      <c r="AD63" s="104">
        <f t="shared" si="66"/>
        <v>108</v>
      </c>
      <c r="AE63" s="104">
        <f t="shared" si="67"/>
        <v>238</v>
      </c>
      <c r="AF63" s="42">
        <f t="shared" si="7"/>
        <v>3.2520325203252036E-2</v>
      </c>
      <c r="AG63" s="37">
        <f t="shared" si="8"/>
        <v>0.97560975609756106</v>
      </c>
      <c r="AH63" s="63">
        <f t="shared" si="9"/>
        <v>58.048780487804883</v>
      </c>
      <c r="AI63" s="103">
        <v>0</v>
      </c>
      <c r="AJ63" s="107">
        <f t="shared" si="68"/>
        <v>0</v>
      </c>
      <c r="AK63" s="106">
        <f t="shared" si="69"/>
        <v>0</v>
      </c>
      <c r="AL63" s="108">
        <v>60</v>
      </c>
      <c r="AM63" s="106">
        <f t="shared" si="70"/>
        <v>0</v>
      </c>
      <c r="AN63" s="109">
        <f t="shared" si="71"/>
        <v>0</v>
      </c>
      <c r="AO63" s="35">
        <f t="shared" si="10"/>
        <v>43589</v>
      </c>
      <c r="AP63" s="110"/>
      <c r="AQ63" s="110"/>
    </row>
    <row r="64" spans="1:47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53"/>
        <v>0</v>
      </c>
      <c r="L64" s="104">
        <f t="shared" si="54"/>
        <v>0</v>
      </c>
      <c r="M64" s="103">
        <v>0</v>
      </c>
      <c r="N64" s="104">
        <f t="shared" si="55"/>
        <v>0</v>
      </c>
      <c r="O64" s="104">
        <f t="shared" si="56"/>
        <v>0</v>
      </c>
      <c r="P64" s="103">
        <v>0</v>
      </c>
      <c r="Q64" s="104">
        <f t="shared" si="57"/>
        <v>0</v>
      </c>
      <c r="R64" s="104">
        <f t="shared" si="58"/>
        <v>0</v>
      </c>
      <c r="S64" s="103">
        <v>0</v>
      </c>
      <c r="T64" s="104">
        <f t="shared" si="59"/>
        <v>0</v>
      </c>
      <c r="U64" s="104">
        <f t="shared" si="60"/>
        <v>0</v>
      </c>
      <c r="V64" s="103">
        <v>0</v>
      </c>
      <c r="W64" s="104">
        <f t="shared" si="61"/>
        <v>0</v>
      </c>
      <c r="X64" s="104">
        <f t="shared" si="62"/>
        <v>0</v>
      </c>
      <c r="Y64" s="103"/>
      <c r="Z64" s="104">
        <f t="shared" si="63"/>
        <v>0</v>
      </c>
      <c r="AA64" s="104">
        <f t="shared" si="64"/>
        <v>0</v>
      </c>
      <c r="AB64" s="103"/>
      <c r="AC64" s="103">
        <f t="shared" si="65"/>
        <v>0</v>
      </c>
      <c r="AD64" s="104">
        <f t="shared" si="66"/>
        <v>0</v>
      </c>
      <c r="AE64" s="104">
        <f t="shared" si="67"/>
        <v>0</v>
      </c>
      <c r="AF64" s="42">
        <f t="shared" si="7"/>
        <v>0</v>
      </c>
      <c r="AG64" s="37">
        <f t="shared" si="8"/>
        <v>0</v>
      </c>
      <c r="AH64" s="63">
        <f t="shared" si="9"/>
        <v>0</v>
      </c>
      <c r="AI64" s="103">
        <v>0</v>
      </c>
      <c r="AJ64" s="107">
        <f t="shared" si="68"/>
        <v>0</v>
      </c>
      <c r="AK64" s="106" t="str">
        <f t="shared" si="69"/>
        <v>-</v>
      </c>
      <c r="AL64" s="108">
        <v>61</v>
      </c>
      <c r="AM64" s="106" t="str">
        <f t="shared" si="70"/>
        <v>-</v>
      </c>
      <c r="AN64" s="109" t="str">
        <f t="shared" si="71"/>
        <v>-</v>
      </c>
      <c r="AO64" s="35" t="str">
        <f t="shared" si="10"/>
        <v>-</v>
      </c>
      <c r="AP64" s="110"/>
      <c r="AQ64" s="110"/>
    </row>
    <row r="65" spans="1:47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53"/>
        <v>0</v>
      </c>
      <c r="L65" s="104">
        <f t="shared" si="54"/>
        <v>0</v>
      </c>
      <c r="M65" s="103">
        <v>0</v>
      </c>
      <c r="N65" s="104">
        <f t="shared" si="55"/>
        <v>0</v>
      </c>
      <c r="O65" s="104">
        <f t="shared" si="56"/>
        <v>0</v>
      </c>
      <c r="P65" s="103">
        <v>0</v>
      </c>
      <c r="Q65" s="104">
        <f t="shared" si="57"/>
        <v>0</v>
      </c>
      <c r="R65" s="104">
        <f t="shared" si="58"/>
        <v>0</v>
      </c>
      <c r="S65" s="103">
        <v>0</v>
      </c>
      <c r="T65" s="104">
        <f t="shared" si="59"/>
        <v>0</v>
      </c>
      <c r="U65" s="104">
        <f t="shared" si="60"/>
        <v>0</v>
      </c>
      <c r="V65" s="103">
        <v>0</v>
      </c>
      <c r="W65" s="104">
        <f t="shared" si="61"/>
        <v>0</v>
      </c>
      <c r="X65" s="104">
        <f t="shared" si="62"/>
        <v>0</v>
      </c>
      <c r="Y65" s="103"/>
      <c r="Z65" s="104">
        <f t="shared" si="63"/>
        <v>0</v>
      </c>
      <c r="AA65" s="104">
        <f t="shared" si="64"/>
        <v>0</v>
      </c>
      <c r="AB65" s="103"/>
      <c r="AC65" s="103">
        <f t="shared" si="65"/>
        <v>0</v>
      </c>
      <c r="AD65" s="104">
        <f t="shared" si="66"/>
        <v>0</v>
      </c>
      <c r="AE65" s="104">
        <f t="shared" si="67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8"/>
        <v>0</v>
      </c>
      <c r="AK65" s="106" t="str">
        <f t="shared" si="69"/>
        <v>-</v>
      </c>
      <c r="AL65" s="108">
        <v>62</v>
      </c>
      <c r="AM65" s="106" t="str">
        <f t="shared" si="70"/>
        <v>-</v>
      </c>
      <c r="AN65" s="109" t="str">
        <f t="shared" si="71"/>
        <v>-</v>
      </c>
      <c r="AO65" s="35" t="str">
        <f t="shared" si="10"/>
        <v>-</v>
      </c>
      <c r="AP65" s="110"/>
      <c r="AQ65" s="110"/>
    </row>
    <row r="66" spans="1:47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53"/>
        <v>0</v>
      </c>
      <c r="L66" s="104">
        <f t="shared" si="54"/>
        <v>0</v>
      </c>
      <c r="M66" s="103">
        <v>0</v>
      </c>
      <c r="N66" s="104">
        <f t="shared" si="55"/>
        <v>0</v>
      </c>
      <c r="O66" s="104">
        <f t="shared" si="56"/>
        <v>0</v>
      </c>
      <c r="P66" s="103">
        <v>0</v>
      </c>
      <c r="Q66" s="104">
        <f t="shared" si="57"/>
        <v>0</v>
      </c>
      <c r="R66" s="104">
        <f t="shared" si="58"/>
        <v>0</v>
      </c>
      <c r="S66" s="103">
        <v>0</v>
      </c>
      <c r="T66" s="104">
        <f t="shared" si="59"/>
        <v>0</v>
      </c>
      <c r="U66" s="104">
        <f t="shared" si="60"/>
        <v>0</v>
      </c>
      <c r="V66" s="103">
        <v>0</v>
      </c>
      <c r="W66" s="104">
        <f t="shared" si="61"/>
        <v>0</v>
      </c>
      <c r="X66" s="104">
        <f t="shared" si="62"/>
        <v>0</v>
      </c>
      <c r="Y66" s="103"/>
      <c r="Z66" s="104">
        <f t="shared" si="63"/>
        <v>0</v>
      </c>
      <c r="AA66" s="104">
        <f t="shared" si="64"/>
        <v>0</v>
      </c>
      <c r="AB66" s="103"/>
      <c r="AC66" s="103">
        <f t="shared" si="65"/>
        <v>0</v>
      </c>
      <c r="AD66" s="104">
        <f t="shared" si="66"/>
        <v>0</v>
      </c>
      <c r="AE66" s="104">
        <f t="shared" si="67"/>
        <v>0</v>
      </c>
      <c r="AF66" s="42">
        <f t="shared" si="7"/>
        <v>0</v>
      </c>
      <c r="AG66" s="37">
        <f t="shared" si="8"/>
        <v>0</v>
      </c>
      <c r="AH66" s="63">
        <f t="shared" si="9"/>
        <v>0</v>
      </c>
      <c r="AI66" s="103">
        <v>0</v>
      </c>
      <c r="AJ66" s="107">
        <f t="shared" si="68"/>
        <v>0</v>
      </c>
      <c r="AK66" s="106" t="str">
        <f t="shared" si="69"/>
        <v>-</v>
      </c>
      <c r="AL66" s="108">
        <v>63</v>
      </c>
      <c r="AM66" s="106" t="str">
        <f t="shared" si="70"/>
        <v>-</v>
      </c>
      <c r="AN66" s="109" t="str">
        <f t="shared" si="71"/>
        <v>-</v>
      </c>
      <c r="AO66" s="35" t="str">
        <f t="shared" si="10"/>
        <v>-</v>
      </c>
      <c r="AP66" s="110"/>
      <c r="AQ66" s="110"/>
    </row>
    <row r="67" spans="1:47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53"/>
        <v>0</v>
      </c>
      <c r="L67" s="104">
        <f t="shared" si="54"/>
        <v>0</v>
      </c>
      <c r="M67" s="103">
        <v>0</v>
      </c>
      <c r="N67" s="104">
        <f t="shared" si="55"/>
        <v>0</v>
      </c>
      <c r="O67" s="104">
        <f t="shared" si="56"/>
        <v>0</v>
      </c>
      <c r="P67" s="103">
        <v>0</v>
      </c>
      <c r="Q67" s="104">
        <f t="shared" si="57"/>
        <v>0</v>
      </c>
      <c r="R67" s="104">
        <f t="shared" si="58"/>
        <v>0</v>
      </c>
      <c r="S67" s="103">
        <v>0</v>
      </c>
      <c r="T67" s="104">
        <f t="shared" si="59"/>
        <v>0</v>
      </c>
      <c r="U67" s="104">
        <f t="shared" si="60"/>
        <v>0</v>
      </c>
      <c r="V67" s="103">
        <v>0</v>
      </c>
      <c r="W67" s="104">
        <f t="shared" si="61"/>
        <v>0</v>
      </c>
      <c r="X67" s="104">
        <f t="shared" si="62"/>
        <v>0</v>
      </c>
      <c r="Y67" s="103"/>
      <c r="Z67" s="104">
        <f t="shared" si="63"/>
        <v>0</v>
      </c>
      <c r="AA67" s="104">
        <f t="shared" si="64"/>
        <v>0</v>
      </c>
      <c r="AB67" s="103"/>
      <c r="AC67" s="103">
        <f t="shared" si="65"/>
        <v>0</v>
      </c>
      <c r="AD67" s="104">
        <f t="shared" si="66"/>
        <v>0</v>
      </c>
      <c r="AE67" s="104">
        <f t="shared" si="67"/>
        <v>0</v>
      </c>
      <c r="AF67" s="42">
        <f t="shared" si="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68"/>
        <v>0</v>
      </c>
      <c r="AK67" s="106" t="str">
        <f t="shared" si="69"/>
        <v>-</v>
      </c>
      <c r="AL67" s="108">
        <v>64</v>
      </c>
      <c r="AM67" s="106" t="str">
        <f t="shared" si="70"/>
        <v>-</v>
      </c>
      <c r="AN67" s="109" t="str">
        <f t="shared" si="71"/>
        <v>-</v>
      </c>
      <c r="AO67" s="35" t="str">
        <f t="shared" si="10"/>
        <v>-</v>
      </c>
      <c r="AP67" s="110"/>
      <c r="AQ67" s="110"/>
    </row>
    <row r="68" spans="1:47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53"/>
        <v>0</v>
      </c>
      <c r="L68" s="104">
        <f t="shared" si="54"/>
        <v>0</v>
      </c>
      <c r="M68" s="103">
        <v>0</v>
      </c>
      <c r="N68" s="104">
        <f t="shared" si="55"/>
        <v>0</v>
      </c>
      <c r="O68" s="104">
        <f t="shared" si="56"/>
        <v>0</v>
      </c>
      <c r="P68" s="103">
        <v>0</v>
      </c>
      <c r="Q68" s="104">
        <f t="shared" si="57"/>
        <v>0</v>
      </c>
      <c r="R68" s="104">
        <f t="shared" si="58"/>
        <v>0</v>
      </c>
      <c r="S68" s="103">
        <v>0</v>
      </c>
      <c r="T68" s="104">
        <f t="shared" si="59"/>
        <v>0</v>
      </c>
      <c r="U68" s="104">
        <f t="shared" si="60"/>
        <v>0</v>
      </c>
      <c r="V68" s="103">
        <v>0</v>
      </c>
      <c r="W68" s="104">
        <f t="shared" si="61"/>
        <v>0</v>
      </c>
      <c r="X68" s="104">
        <f t="shared" si="62"/>
        <v>0</v>
      </c>
      <c r="Y68" s="103"/>
      <c r="Z68" s="104">
        <f t="shared" si="63"/>
        <v>0</v>
      </c>
      <c r="AA68" s="104">
        <f t="shared" si="64"/>
        <v>0</v>
      </c>
      <c r="AB68" s="103"/>
      <c r="AC68" s="103">
        <f t="shared" si="65"/>
        <v>0</v>
      </c>
      <c r="AD68" s="104">
        <f t="shared" si="66"/>
        <v>0</v>
      </c>
      <c r="AE68" s="104">
        <f t="shared" si="67"/>
        <v>0</v>
      </c>
      <c r="AF68" s="42">
        <f t="shared" si="7"/>
        <v>0</v>
      </c>
      <c r="AG68" s="37">
        <f t="shared" si="8"/>
        <v>0</v>
      </c>
      <c r="AH68" s="63">
        <f t="shared" si="9"/>
        <v>0</v>
      </c>
      <c r="AI68" s="103">
        <v>0</v>
      </c>
      <c r="AJ68" s="107">
        <f t="shared" si="68"/>
        <v>0</v>
      </c>
      <c r="AK68" s="106" t="str">
        <f t="shared" si="69"/>
        <v>-</v>
      </c>
      <c r="AL68" s="108">
        <v>65</v>
      </c>
      <c r="AM68" s="106" t="str">
        <f t="shared" si="70"/>
        <v>-</v>
      </c>
      <c r="AN68" s="109" t="str">
        <f t="shared" si="71"/>
        <v>-</v>
      </c>
      <c r="AO68" s="35" t="str">
        <f t="shared" si="10"/>
        <v>-</v>
      </c>
      <c r="AP68" s="110"/>
      <c r="AQ68" s="110"/>
    </row>
    <row r="69" spans="1:47" s="102" customFormat="1" ht="15" x14ac:dyDescent="0.25">
      <c r="A69" s="98"/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I69" s="113"/>
      <c r="J69" s="103">
        <v>0</v>
      </c>
      <c r="K69" s="104">
        <f t="shared" si="11"/>
        <v>0</v>
      </c>
      <c r="L69" s="104">
        <f t="shared" si="38"/>
        <v>0</v>
      </c>
      <c r="M69" s="103">
        <v>0</v>
      </c>
      <c r="N69" s="104">
        <f t="shared" si="39"/>
        <v>0</v>
      </c>
      <c r="O69" s="104">
        <f t="shared" si="40"/>
        <v>0</v>
      </c>
      <c r="P69" s="103">
        <v>1</v>
      </c>
      <c r="Q69" s="104">
        <f t="shared" si="41"/>
        <v>12.049999999999997</v>
      </c>
      <c r="R69" s="104">
        <f t="shared" si="42"/>
        <v>24.5</v>
      </c>
      <c r="S69" s="103">
        <v>0</v>
      </c>
      <c r="T69" s="104">
        <f t="shared" si="43"/>
        <v>0</v>
      </c>
      <c r="U69" s="104">
        <f t="shared" si="44"/>
        <v>0</v>
      </c>
      <c r="V69" s="103">
        <v>0</v>
      </c>
      <c r="W69" s="104">
        <f t="shared" si="45"/>
        <v>0</v>
      </c>
      <c r="X69" s="104">
        <f t="shared" si="46"/>
        <v>0</v>
      </c>
      <c r="Y69" s="103"/>
      <c r="Z69" s="104">
        <f t="shared" si="47"/>
        <v>0</v>
      </c>
      <c r="AA69" s="104">
        <f t="shared" si="48"/>
        <v>0</v>
      </c>
      <c r="AB69" s="117"/>
      <c r="AC69" s="114">
        <f t="shared" si="4"/>
        <v>1</v>
      </c>
      <c r="AD69" s="104">
        <f t="shared" si="5"/>
        <v>12.049999999999997</v>
      </c>
      <c r="AE69" s="106">
        <f t="shared" si="6"/>
        <v>24.5</v>
      </c>
      <c r="AF69" s="42">
        <f t="shared" si="7"/>
        <v>8.130081300813009E-3</v>
      </c>
      <c r="AG69" s="37">
        <f t="shared" si="8"/>
        <v>0.24390243902439027</v>
      </c>
      <c r="AH69" s="63">
        <f t="shared" si="9"/>
        <v>5.975609756097561</v>
      </c>
      <c r="AI69" s="103">
        <v>1</v>
      </c>
      <c r="AJ69" s="106">
        <f t="shared" si="49"/>
        <v>24.5</v>
      </c>
      <c r="AK69" s="106">
        <f t="shared" si="50"/>
        <v>122.99999999999999</v>
      </c>
      <c r="AL69" s="108">
        <v>38</v>
      </c>
      <c r="AM69" s="106">
        <f t="shared" si="51"/>
        <v>17.571428571428569</v>
      </c>
      <c r="AN69" s="114">
        <f t="shared" si="52"/>
        <v>4.0999999999999996</v>
      </c>
      <c r="AO69" s="35">
        <f t="shared" si="10"/>
        <v>43712</v>
      </c>
      <c r="AP69" s="113"/>
      <c r="AQ69" s="113"/>
      <c r="AR69" s="113"/>
      <c r="AS69" s="113"/>
      <c r="AT69" s="113"/>
      <c r="AU69" s="113"/>
    </row>
    <row r="70" spans="1:47" s="102" customFormat="1" ht="15" x14ac:dyDescent="0.25">
      <c r="A70" s="98"/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38"/>
        <v>0</v>
      </c>
      <c r="M70" s="103">
        <v>0</v>
      </c>
      <c r="N70" s="104">
        <f t="shared" si="39"/>
        <v>0</v>
      </c>
      <c r="O70" s="104">
        <f t="shared" si="40"/>
        <v>0</v>
      </c>
      <c r="P70" s="103">
        <v>0</v>
      </c>
      <c r="Q70" s="104">
        <f t="shared" si="41"/>
        <v>0</v>
      </c>
      <c r="R70" s="104">
        <f t="shared" si="42"/>
        <v>0</v>
      </c>
      <c r="S70" s="103">
        <v>0</v>
      </c>
      <c r="T70" s="104">
        <f t="shared" si="43"/>
        <v>0</v>
      </c>
      <c r="U70" s="104">
        <f t="shared" si="44"/>
        <v>0</v>
      </c>
      <c r="V70" s="103">
        <v>0</v>
      </c>
      <c r="W70" s="104">
        <f t="shared" si="45"/>
        <v>0</v>
      </c>
      <c r="X70" s="104">
        <f t="shared" si="46"/>
        <v>0</v>
      </c>
      <c r="Y70" s="103"/>
      <c r="Z70" s="104">
        <f t="shared" si="47"/>
        <v>0</v>
      </c>
      <c r="AA70" s="104">
        <f t="shared" si="48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63">
        <f t="shared" si="9"/>
        <v>0</v>
      </c>
      <c r="AI70" s="103">
        <v>0</v>
      </c>
      <c r="AJ70" s="107">
        <f t="shared" si="49"/>
        <v>0</v>
      </c>
      <c r="AK70" s="106" t="str">
        <f t="shared" si="50"/>
        <v>-</v>
      </c>
      <c r="AL70" s="108">
        <v>40</v>
      </c>
      <c r="AM70" s="106" t="str">
        <f t="shared" si="51"/>
        <v>-</v>
      </c>
      <c r="AN70" s="109" t="str">
        <f t="shared" si="52"/>
        <v>-</v>
      </c>
      <c r="AO70" s="35" t="str">
        <f t="shared" si="10"/>
        <v>-</v>
      </c>
      <c r="AP70" s="110"/>
      <c r="AQ70" s="110"/>
    </row>
    <row r="71" spans="1:47" s="102" customFormat="1" ht="15" x14ac:dyDescent="0.25">
      <c r="A71" s="98"/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38"/>
        <v>0</v>
      </c>
      <c r="M71" s="103">
        <v>0</v>
      </c>
      <c r="N71" s="104">
        <f t="shared" si="39"/>
        <v>0</v>
      </c>
      <c r="O71" s="104">
        <f t="shared" si="40"/>
        <v>0</v>
      </c>
      <c r="P71" s="103">
        <v>0</v>
      </c>
      <c r="Q71" s="104">
        <f t="shared" si="41"/>
        <v>0</v>
      </c>
      <c r="R71" s="104">
        <f t="shared" si="42"/>
        <v>0</v>
      </c>
      <c r="S71" s="103">
        <v>0</v>
      </c>
      <c r="T71" s="104">
        <f t="shared" si="43"/>
        <v>0</v>
      </c>
      <c r="U71" s="104">
        <f t="shared" si="44"/>
        <v>0</v>
      </c>
      <c r="V71" s="103">
        <v>0</v>
      </c>
      <c r="W71" s="104">
        <f t="shared" si="45"/>
        <v>0</v>
      </c>
      <c r="X71" s="104">
        <f t="shared" si="46"/>
        <v>0</v>
      </c>
      <c r="Y71" s="103"/>
      <c r="Z71" s="104">
        <f t="shared" si="47"/>
        <v>0</v>
      </c>
      <c r="AA71" s="104">
        <f t="shared" si="48"/>
        <v>0</v>
      </c>
      <c r="AB71" s="103"/>
      <c r="AC71" s="103">
        <f t="shared" si="4"/>
        <v>0</v>
      </c>
      <c r="AD71" s="104">
        <f t="shared" si="5"/>
        <v>0</v>
      </c>
      <c r="AE71" s="104">
        <f t="shared" si="6"/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49"/>
        <v>0</v>
      </c>
      <c r="AK71" s="106" t="str">
        <f t="shared" si="50"/>
        <v>-</v>
      </c>
      <c r="AL71" s="108">
        <v>41</v>
      </c>
      <c r="AM71" s="106" t="str">
        <f t="shared" si="51"/>
        <v>-</v>
      </c>
      <c r="AN71" s="109" t="str">
        <f t="shared" si="52"/>
        <v>-</v>
      </c>
      <c r="AO71" s="35" t="str">
        <f t="shared" si="10"/>
        <v>-</v>
      </c>
      <c r="AP71" s="110"/>
      <c r="AQ71" s="110"/>
    </row>
    <row r="72" spans="1:47" s="102" customFormat="1" ht="15" x14ac:dyDescent="0.25">
      <c r="A72" s="98"/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38"/>
        <v>0</v>
      </c>
      <c r="M72" s="103">
        <v>0</v>
      </c>
      <c r="N72" s="104">
        <f t="shared" si="39"/>
        <v>0</v>
      </c>
      <c r="O72" s="104">
        <f t="shared" si="40"/>
        <v>0</v>
      </c>
      <c r="P72" s="103">
        <v>0</v>
      </c>
      <c r="Q72" s="104">
        <f t="shared" si="41"/>
        <v>0</v>
      </c>
      <c r="R72" s="104">
        <f t="shared" si="42"/>
        <v>0</v>
      </c>
      <c r="S72" s="103">
        <v>0</v>
      </c>
      <c r="T72" s="104">
        <f t="shared" si="43"/>
        <v>0</v>
      </c>
      <c r="U72" s="104">
        <f t="shared" si="44"/>
        <v>0</v>
      </c>
      <c r="V72" s="103">
        <v>0</v>
      </c>
      <c r="W72" s="104">
        <f t="shared" si="45"/>
        <v>0</v>
      </c>
      <c r="X72" s="104">
        <f t="shared" si="46"/>
        <v>0</v>
      </c>
      <c r="Y72" s="103"/>
      <c r="Z72" s="104">
        <f t="shared" si="47"/>
        <v>0</v>
      </c>
      <c r="AA72" s="104">
        <f t="shared" si="48"/>
        <v>0</v>
      </c>
      <c r="AB72" s="103"/>
      <c r="AC72" s="103">
        <f t="shared" si="4"/>
        <v>0</v>
      </c>
      <c r="AD72" s="104">
        <f t="shared" si="5"/>
        <v>0</v>
      </c>
      <c r="AE72" s="104">
        <f t="shared" si="6"/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49"/>
        <v>0</v>
      </c>
      <c r="AK72" s="106" t="str">
        <f t="shared" si="50"/>
        <v>-</v>
      </c>
      <c r="AL72" s="108">
        <v>42</v>
      </c>
      <c r="AM72" s="106" t="str">
        <f t="shared" si="51"/>
        <v>-</v>
      </c>
      <c r="AN72" s="109" t="str">
        <f t="shared" si="52"/>
        <v>-</v>
      </c>
      <c r="AO72" s="35" t="str">
        <f t="shared" si="10"/>
        <v>-</v>
      </c>
      <c r="AP72" s="110"/>
      <c r="AQ72" s="110"/>
    </row>
    <row r="73" spans="1:47" s="102" customFormat="1" ht="15" x14ac:dyDescent="0.25">
      <c r="A73" s="98"/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38"/>
        <v>0</v>
      </c>
      <c r="M73" s="103">
        <v>0</v>
      </c>
      <c r="N73" s="104">
        <f t="shared" si="39"/>
        <v>0</v>
      </c>
      <c r="O73" s="104">
        <f t="shared" si="40"/>
        <v>0</v>
      </c>
      <c r="P73" s="103">
        <v>0</v>
      </c>
      <c r="Q73" s="104">
        <f t="shared" si="41"/>
        <v>0</v>
      </c>
      <c r="R73" s="104">
        <f t="shared" si="42"/>
        <v>0</v>
      </c>
      <c r="S73" s="103">
        <v>0</v>
      </c>
      <c r="T73" s="104">
        <f t="shared" si="43"/>
        <v>0</v>
      </c>
      <c r="U73" s="104">
        <f t="shared" si="44"/>
        <v>0</v>
      </c>
      <c r="V73" s="103">
        <v>0</v>
      </c>
      <c r="W73" s="104">
        <f t="shared" si="45"/>
        <v>0</v>
      </c>
      <c r="X73" s="104">
        <f t="shared" si="46"/>
        <v>0</v>
      </c>
      <c r="Y73" s="103"/>
      <c r="Z73" s="104">
        <f t="shared" si="47"/>
        <v>0</v>
      </c>
      <c r="AA73" s="104">
        <f t="shared" si="48"/>
        <v>0</v>
      </c>
      <c r="AB73" s="103"/>
      <c r="AC73" s="103">
        <f t="shared" si="4"/>
        <v>0</v>
      </c>
      <c r="AD73" s="104">
        <f t="shared" si="5"/>
        <v>0</v>
      </c>
      <c r="AE73" s="104">
        <f t="shared" si="6"/>
        <v>0</v>
      </c>
      <c r="AF73" s="42">
        <f t="shared" si="7"/>
        <v>0</v>
      </c>
      <c r="AG73" s="37">
        <f t="shared" si="8"/>
        <v>0</v>
      </c>
      <c r="AH73" s="63">
        <f t="shared" si="9"/>
        <v>0</v>
      </c>
      <c r="AI73" s="103">
        <v>0</v>
      </c>
      <c r="AJ73" s="107">
        <f t="shared" si="49"/>
        <v>0</v>
      </c>
      <c r="AK73" s="106" t="str">
        <f t="shared" si="50"/>
        <v>-</v>
      </c>
      <c r="AL73" s="108">
        <v>43</v>
      </c>
      <c r="AM73" s="106" t="str">
        <f t="shared" si="51"/>
        <v>-</v>
      </c>
      <c r="AN73" s="109" t="str">
        <f t="shared" si="52"/>
        <v>-</v>
      </c>
      <c r="AO73" s="35" t="str">
        <f t="shared" si="10"/>
        <v>-</v>
      </c>
      <c r="AP73" s="110"/>
      <c r="AQ73" s="110"/>
    </row>
    <row r="74" spans="1:47" s="102" customFormat="1" ht="15" x14ac:dyDescent="0.25">
      <c r="A74" s="98"/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0</v>
      </c>
      <c r="K74" s="104">
        <f t="shared" si="11"/>
        <v>0</v>
      </c>
      <c r="L74" s="104">
        <f t="shared" si="38"/>
        <v>0</v>
      </c>
      <c r="M74" s="103">
        <v>0</v>
      </c>
      <c r="N74" s="104">
        <f t="shared" si="39"/>
        <v>0</v>
      </c>
      <c r="O74" s="104">
        <f t="shared" si="40"/>
        <v>0</v>
      </c>
      <c r="P74" s="103">
        <v>0</v>
      </c>
      <c r="Q74" s="104">
        <f t="shared" si="41"/>
        <v>0</v>
      </c>
      <c r="R74" s="104">
        <f t="shared" si="42"/>
        <v>0</v>
      </c>
      <c r="S74" s="103">
        <v>0</v>
      </c>
      <c r="T74" s="104">
        <f t="shared" si="43"/>
        <v>0</v>
      </c>
      <c r="U74" s="104">
        <f t="shared" si="44"/>
        <v>0</v>
      </c>
      <c r="V74" s="103">
        <v>0</v>
      </c>
      <c r="W74" s="104">
        <f t="shared" si="45"/>
        <v>0</v>
      </c>
      <c r="X74" s="104">
        <f t="shared" si="46"/>
        <v>0</v>
      </c>
      <c r="Y74" s="103"/>
      <c r="Z74" s="104">
        <f t="shared" si="47"/>
        <v>0</v>
      </c>
      <c r="AA74" s="104">
        <f t="shared" si="48"/>
        <v>0</v>
      </c>
      <c r="AB74" s="103"/>
      <c r="AC74" s="103">
        <f t="shared" si="4"/>
        <v>0</v>
      </c>
      <c r="AD74" s="104">
        <f t="shared" si="5"/>
        <v>0</v>
      </c>
      <c r="AE74" s="104">
        <f t="shared" si="6"/>
        <v>0</v>
      </c>
      <c r="AF74" s="42">
        <f t="shared" si="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49"/>
        <v>0</v>
      </c>
      <c r="AK74" s="106" t="str">
        <f t="shared" si="50"/>
        <v>-</v>
      </c>
      <c r="AL74" s="108">
        <v>44</v>
      </c>
      <c r="AM74" s="106" t="str">
        <f t="shared" si="51"/>
        <v>-</v>
      </c>
      <c r="AN74" s="109" t="str">
        <f t="shared" si="52"/>
        <v>-</v>
      </c>
      <c r="AO74" s="35" t="str">
        <f t="shared" si="10"/>
        <v>-</v>
      </c>
      <c r="AP74" s="110"/>
      <c r="AQ74" s="110"/>
    </row>
    <row r="75" spans="1:47" s="102" customFormat="1" ht="15" x14ac:dyDescent="0.25">
      <c r="A75" s="98"/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38"/>
        <v>0</v>
      </c>
      <c r="M75" s="103">
        <v>0</v>
      </c>
      <c r="N75" s="104">
        <f t="shared" si="39"/>
        <v>0</v>
      </c>
      <c r="O75" s="104">
        <f t="shared" si="40"/>
        <v>0</v>
      </c>
      <c r="P75" s="103">
        <v>0</v>
      </c>
      <c r="Q75" s="104">
        <f t="shared" si="41"/>
        <v>0</v>
      </c>
      <c r="R75" s="104">
        <f t="shared" si="42"/>
        <v>0</v>
      </c>
      <c r="S75" s="103">
        <v>0</v>
      </c>
      <c r="T75" s="104">
        <f t="shared" si="43"/>
        <v>0</v>
      </c>
      <c r="U75" s="104">
        <f t="shared" si="44"/>
        <v>0</v>
      </c>
      <c r="V75" s="103">
        <v>0</v>
      </c>
      <c r="W75" s="104">
        <f t="shared" si="45"/>
        <v>0</v>
      </c>
      <c r="X75" s="104">
        <f t="shared" si="46"/>
        <v>0</v>
      </c>
      <c r="Y75" s="103"/>
      <c r="Z75" s="104">
        <f t="shared" si="47"/>
        <v>0</v>
      </c>
      <c r="AA75" s="104">
        <f t="shared" si="48"/>
        <v>0</v>
      </c>
      <c r="AB75" s="103"/>
      <c r="AC75" s="103">
        <f t="shared" si="4"/>
        <v>0</v>
      </c>
      <c r="AD75" s="104">
        <f t="shared" si="5"/>
        <v>0</v>
      </c>
      <c r="AE75" s="104">
        <f t="shared" si="6"/>
        <v>0</v>
      </c>
      <c r="AF75" s="42">
        <f t="shared" si="7"/>
        <v>0</v>
      </c>
      <c r="AG75" s="37">
        <f t="shared" si="8"/>
        <v>0</v>
      </c>
      <c r="AH75" s="63">
        <f t="shared" si="9"/>
        <v>0</v>
      </c>
      <c r="AI75" s="103">
        <v>0</v>
      </c>
      <c r="AJ75" s="107">
        <f t="shared" si="49"/>
        <v>0</v>
      </c>
      <c r="AK75" s="106" t="str">
        <f t="shared" si="50"/>
        <v>-</v>
      </c>
      <c r="AL75" s="108">
        <v>45</v>
      </c>
      <c r="AM75" s="106" t="str">
        <f t="shared" si="51"/>
        <v>-</v>
      </c>
      <c r="AN75" s="109" t="str">
        <f t="shared" si="52"/>
        <v>-</v>
      </c>
      <c r="AO75" s="35" t="str">
        <f t="shared" si="10"/>
        <v>-</v>
      </c>
      <c r="AP75" s="110"/>
      <c r="AQ75" s="110"/>
    </row>
    <row r="76" spans="1:47" s="102" customFormat="1" ht="15" x14ac:dyDescent="0.25">
      <c r="A76" s="98"/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si="11"/>
        <v>0</v>
      </c>
      <c r="L76" s="104">
        <f t="shared" si="38"/>
        <v>0</v>
      </c>
      <c r="M76" s="103">
        <v>0</v>
      </c>
      <c r="N76" s="104">
        <f t="shared" si="39"/>
        <v>0</v>
      </c>
      <c r="O76" s="104">
        <f t="shared" si="40"/>
        <v>0</v>
      </c>
      <c r="P76" s="103">
        <v>0</v>
      </c>
      <c r="Q76" s="104">
        <f t="shared" si="41"/>
        <v>0</v>
      </c>
      <c r="R76" s="104">
        <f t="shared" si="42"/>
        <v>0</v>
      </c>
      <c r="S76" s="103">
        <v>0</v>
      </c>
      <c r="T76" s="104">
        <f t="shared" si="43"/>
        <v>0</v>
      </c>
      <c r="U76" s="104">
        <f t="shared" si="44"/>
        <v>0</v>
      </c>
      <c r="V76" s="103">
        <v>0</v>
      </c>
      <c r="W76" s="104">
        <f t="shared" si="45"/>
        <v>0</v>
      </c>
      <c r="X76" s="104">
        <f t="shared" si="46"/>
        <v>0</v>
      </c>
      <c r="Y76" s="103"/>
      <c r="Z76" s="104">
        <f t="shared" si="47"/>
        <v>0</v>
      </c>
      <c r="AA76" s="104">
        <f t="shared" si="48"/>
        <v>0</v>
      </c>
      <c r="AB76" s="103"/>
      <c r="AC76" s="103">
        <f t="shared" si="4"/>
        <v>0</v>
      </c>
      <c r="AD76" s="104">
        <f t="shared" si="5"/>
        <v>0</v>
      </c>
      <c r="AE76" s="104">
        <f t="shared" si="6"/>
        <v>0</v>
      </c>
      <c r="AF76" s="42">
        <f t="shared" si="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49"/>
        <v>0</v>
      </c>
      <c r="AK76" s="106" t="str">
        <f t="shared" si="50"/>
        <v>-</v>
      </c>
      <c r="AL76" s="108">
        <v>46</v>
      </c>
      <c r="AM76" s="106" t="str">
        <f t="shared" si="51"/>
        <v>-</v>
      </c>
      <c r="AN76" s="109" t="str">
        <f t="shared" si="52"/>
        <v>-</v>
      </c>
      <c r="AO76" s="35" t="str">
        <f t="shared" si="10"/>
        <v>-</v>
      </c>
      <c r="AP76" s="110"/>
      <c r="AQ76" s="110"/>
    </row>
    <row r="77" spans="1:47" s="102" customFormat="1" ht="15" x14ac:dyDescent="0.25">
      <c r="A77" s="98"/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11"/>
        <v>0</v>
      </c>
      <c r="L77" s="104">
        <f t="shared" si="38"/>
        <v>0</v>
      </c>
      <c r="M77" s="103">
        <v>0</v>
      </c>
      <c r="N77" s="104">
        <f t="shared" si="39"/>
        <v>0</v>
      </c>
      <c r="O77" s="104">
        <f t="shared" si="40"/>
        <v>0</v>
      </c>
      <c r="P77" s="103">
        <v>0</v>
      </c>
      <c r="Q77" s="104">
        <f t="shared" si="41"/>
        <v>0</v>
      </c>
      <c r="R77" s="104">
        <f t="shared" si="42"/>
        <v>0</v>
      </c>
      <c r="S77" s="103">
        <v>0</v>
      </c>
      <c r="T77" s="104">
        <f t="shared" si="43"/>
        <v>0</v>
      </c>
      <c r="U77" s="104">
        <f t="shared" si="44"/>
        <v>0</v>
      </c>
      <c r="V77" s="103">
        <v>0</v>
      </c>
      <c r="W77" s="104">
        <f t="shared" si="45"/>
        <v>0</v>
      </c>
      <c r="X77" s="104">
        <f t="shared" si="46"/>
        <v>0</v>
      </c>
      <c r="Y77" s="103"/>
      <c r="Z77" s="104">
        <f t="shared" si="47"/>
        <v>0</v>
      </c>
      <c r="AA77" s="104">
        <f t="shared" si="48"/>
        <v>0</v>
      </c>
      <c r="AB77" s="103"/>
      <c r="AC77" s="103">
        <f t="shared" si="4"/>
        <v>0</v>
      </c>
      <c r="AD77" s="104">
        <f t="shared" si="5"/>
        <v>0</v>
      </c>
      <c r="AE77" s="104">
        <f t="shared" si="6"/>
        <v>0</v>
      </c>
      <c r="AF77" s="42">
        <f t="shared" si="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49"/>
        <v>0</v>
      </c>
      <c r="AK77" s="106" t="str">
        <f t="shared" si="50"/>
        <v>-</v>
      </c>
      <c r="AL77" s="108">
        <v>47</v>
      </c>
      <c r="AM77" s="106" t="str">
        <f t="shared" si="51"/>
        <v>-</v>
      </c>
      <c r="AN77" s="109" t="str">
        <f t="shared" si="52"/>
        <v>-</v>
      </c>
      <c r="AO77" s="35" t="str">
        <f t="shared" si="10"/>
        <v>-</v>
      </c>
      <c r="AP77" s="110"/>
      <c r="AQ77" s="110"/>
    </row>
    <row r="78" spans="1:47" s="102" customFormat="1" ht="15" x14ac:dyDescent="0.25">
      <c r="A78" s="98"/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11"/>
        <v>0</v>
      </c>
      <c r="L78" s="104">
        <f t="shared" si="38"/>
        <v>0</v>
      </c>
      <c r="M78" s="103">
        <v>0</v>
      </c>
      <c r="N78" s="104">
        <f t="shared" si="39"/>
        <v>0</v>
      </c>
      <c r="O78" s="104">
        <f t="shared" si="40"/>
        <v>0</v>
      </c>
      <c r="P78" s="103">
        <v>0</v>
      </c>
      <c r="Q78" s="104">
        <f t="shared" si="41"/>
        <v>0</v>
      </c>
      <c r="R78" s="104">
        <f t="shared" si="42"/>
        <v>0</v>
      </c>
      <c r="S78" s="103">
        <v>0</v>
      </c>
      <c r="T78" s="104">
        <f t="shared" si="43"/>
        <v>0</v>
      </c>
      <c r="U78" s="104">
        <f t="shared" si="44"/>
        <v>0</v>
      </c>
      <c r="V78" s="103">
        <v>0</v>
      </c>
      <c r="W78" s="104">
        <f t="shared" si="45"/>
        <v>0</v>
      </c>
      <c r="X78" s="104">
        <f t="shared" si="46"/>
        <v>0</v>
      </c>
      <c r="Y78" s="103"/>
      <c r="Z78" s="104">
        <f t="shared" si="47"/>
        <v>0</v>
      </c>
      <c r="AA78" s="104">
        <f t="shared" si="48"/>
        <v>0</v>
      </c>
      <c r="AB78" s="103"/>
      <c r="AC78" s="103">
        <f t="shared" si="4"/>
        <v>0</v>
      </c>
      <c r="AD78" s="104">
        <f t="shared" si="5"/>
        <v>0</v>
      </c>
      <c r="AE78" s="104">
        <f t="shared" si="6"/>
        <v>0</v>
      </c>
      <c r="AF78" s="42">
        <f t="shared" ref="AF78:AF141" si="72">AC78/AQ$10</f>
        <v>0</v>
      </c>
      <c r="AG78" s="37">
        <f t="shared" ref="AG78:AG141" si="73">AF78*30</f>
        <v>0</v>
      </c>
      <c r="AH78" s="63">
        <f t="shared" ref="AH78:AH141" si="74">AE78/AQ$10*30</f>
        <v>0</v>
      </c>
      <c r="AI78" s="103">
        <v>0</v>
      </c>
      <c r="AJ78" s="107">
        <f t="shared" si="49"/>
        <v>0</v>
      </c>
      <c r="AK78" s="106" t="str">
        <f t="shared" si="50"/>
        <v>-</v>
      </c>
      <c r="AL78" s="108">
        <v>48</v>
      </c>
      <c r="AM78" s="106" t="str">
        <f t="shared" si="51"/>
        <v>-</v>
      </c>
      <c r="AN78" s="109" t="str">
        <f t="shared" si="52"/>
        <v>-</v>
      </c>
      <c r="AO78" s="35" t="str">
        <f t="shared" ref="AO78:AO141" si="75">IFERROR(AO$10+AK78,"-")</f>
        <v>-</v>
      </c>
      <c r="AP78" s="110"/>
      <c r="AQ78" s="110"/>
    </row>
    <row r="79" spans="1:47" s="113" customFormat="1" ht="15" x14ac:dyDescent="0.25">
      <c r="A79" s="98"/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11"/>
        <v>0</v>
      </c>
      <c r="L79" s="104">
        <f t="shared" si="38"/>
        <v>0</v>
      </c>
      <c r="M79" s="103">
        <v>0</v>
      </c>
      <c r="N79" s="104">
        <f t="shared" si="39"/>
        <v>0</v>
      </c>
      <c r="O79" s="104">
        <f t="shared" si="40"/>
        <v>0</v>
      </c>
      <c r="P79" s="103">
        <v>0</v>
      </c>
      <c r="Q79" s="104">
        <f t="shared" si="41"/>
        <v>0</v>
      </c>
      <c r="R79" s="104">
        <f t="shared" si="42"/>
        <v>0</v>
      </c>
      <c r="S79" s="103">
        <v>0</v>
      </c>
      <c r="T79" s="104">
        <f t="shared" si="43"/>
        <v>0</v>
      </c>
      <c r="U79" s="104">
        <f t="shared" si="44"/>
        <v>0</v>
      </c>
      <c r="V79" s="103">
        <v>0</v>
      </c>
      <c r="W79" s="104">
        <f t="shared" si="45"/>
        <v>0</v>
      </c>
      <c r="X79" s="104">
        <f t="shared" si="46"/>
        <v>0</v>
      </c>
      <c r="Y79" s="103"/>
      <c r="Z79" s="104">
        <f t="shared" si="47"/>
        <v>0</v>
      </c>
      <c r="AA79" s="104">
        <f t="shared" si="48"/>
        <v>0</v>
      </c>
      <c r="AC79" s="114">
        <f t="shared" si="4"/>
        <v>0</v>
      </c>
      <c r="AD79" s="104">
        <f t="shared" si="5"/>
        <v>0</v>
      </c>
      <c r="AE79" s="106">
        <f t="shared" si="6"/>
        <v>0</v>
      </c>
      <c r="AF79" s="42">
        <f t="shared" si="72"/>
        <v>0</v>
      </c>
      <c r="AG79" s="37">
        <f t="shared" si="73"/>
        <v>0</v>
      </c>
      <c r="AH79" s="63">
        <f t="shared" si="74"/>
        <v>0</v>
      </c>
      <c r="AI79" s="103">
        <v>0</v>
      </c>
      <c r="AJ79" s="106">
        <f t="shared" si="49"/>
        <v>0</v>
      </c>
      <c r="AK79" s="106" t="str">
        <f t="shared" si="50"/>
        <v>-</v>
      </c>
      <c r="AL79" s="108">
        <v>49</v>
      </c>
      <c r="AM79" s="106" t="str">
        <f t="shared" si="51"/>
        <v>-</v>
      </c>
      <c r="AN79" s="114" t="str">
        <f t="shared" si="52"/>
        <v>-</v>
      </c>
      <c r="AO79" s="35" t="str">
        <f t="shared" si="75"/>
        <v>-</v>
      </c>
    </row>
    <row r="80" spans="1:47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I80" s="113"/>
      <c r="J80" s="103">
        <v>0</v>
      </c>
      <c r="K80" s="104">
        <f t="shared" si="11"/>
        <v>0</v>
      </c>
      <c r="L80" s="104">
        <f t="shared" ref="L80:L114" si="76">J80*$G80</f>
        <v>0</v>
      </c>
      <c r="M80" s="103">
        <v>0</v>
      </c>
      <c r="N80" s="104">
        <f t="shared" ref="N80:N114" si="77">M80*$F80</f>
        <v>0</v>
      </c>
      <c r="O80" s="104">
        <f t="shared" ref="O80:O114" si="78">M80*$G80</f>
        <v>0</v>
      </c>
      <c r="P80" s="103">
        <v>0</v>
      </c>
      <c r="Q80" s="104">
        <f t="shared" ref="Q80:Q114" si="79">P80*$F80</f>
        <v>0</v>
      </c>
      <c r="R80" s="104">
        <f t="shared" ref="R80:R114" si="80">P80*$G80</f>
        <v>0</v>
      </c>
      <c r="S80" s="103">
        <v>0</v>
      </c>
      <c r="T80" s="104">
        <f t="shared" ref="T80:T114" si="81">S80*$F80</f>
        <v>0</v>
      </c>
      <c r="U80" s="104">
        <f t="shared" ref="U80:U114" si="82">S80*$G80</f>
        <v>0</v>
      </c>
      <c r="V80" s="103">
        <v>0</v>
      </c>
      <c r="W80" s="104">
        <f t="shared" ref="W80:W114" si="83">V80*$F80</f>
        <v>0</v>
      </c>
      <c r="X80" s="104">
        <f t="shared" ref="X80:X114" si="84">V80*$G80</f>
        <v>0</v>
      </c>
      <c r="Y80" s="103"/>
      <c r="Z80" s="104">
        <f t="shared" ref="Z80:Z114" si="85">Y80*$F80</f>
        <v>0</v>
      </c>
      <c r="AA80" s="104">
        <f t="shared" ref="AA80:AA114" si="86">Y80*$G80</f>
        <v>0</v>
      </c>
      <c r="AB80" s="117"/>
      <c r="AC80" s="114">
        <f t="shared" si="4"/>
        <v>0</v>
      </c>
      <c r="AD80" s="104">
        <f t="shared" si="5"/>
        <v>0</v>
      </c>
      <c r="AE80" s="106">
        <f t="shared" si="6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6">
        <f t="shared" ref="AJ80:AJ114" si="87">AI80*G80</f>
        <v>0</v>
      </c>
      <c r="AK80" s="106" t="str">
        <f t="shared" ref="AK80:AK114" si="88">IFERROR(AI80/AF80, "-")</f>
        <v>-</v>
      </c>
      <c r="AL80" s="108">
        <v>51</v>
      </c>
      <c r="AM80" s="106" t="str">
        <f t="shared" ref="AM80:AM114" si="89">IFERROR(AK80/7,"-")</f>
        <v>-</v>
      </c>
      <c r="AN80" s="114" t="str">
        <f t="shared" ref="AN80:AN114" si="90">IFERROR(AK80/30,"-")</f>
        <v>-</v>
      </c>
      <c r="AO80" s="35" t="str">
        <f t="shared" si="75"/>
        <v>-</v>
      </c>
      <c r="AP80" s="113"/>
      <c r="AQ80" s="113"/>
      <c r="AR80" s="113"/>
      <c r="AS80" s="113"/>
      <c r="AT80" s="113"/>
      <c r="AU80" s="113"/>
    </row>
    <row r="81" spans="1:47" s="102" customFormat="1" ht="15" x14ac:dyDescent="0.25">
      <c r="A81" s="98">
        <v>36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I81" s="113"/>
      <c r="J81" s="103">
        <v>0</v>
      </c>
      <c r="K81" s="104">
        <f t="shared" si="11"/>
        <v>0</v>
      </c>
      <c r="L81" s="104">
        <f t="shared" si="76"/>
        <v>0</v>
      </c>
      <c r="M81" s="103">
        <v>0</v>
      </c>
      <c r="N81" s="104">
        <f t="shared" si="77"/>
        <v>0</v>
      </c>
      <c r="O81" s="104">
        <f t="shared" si="78"/>
        <v>0</v>
      </c>
      <c r="P81" s="103">
        <v>0</v>
      </c>
      <c r="Q81" s="104">
        <f t="shared" si="79"/>
        <v>0</v>
      </c>
      <c r="R81" s="104">
        <f t="shared" si="80"/>
        <v>0</v>
      </c>
      <c r="S81" s="103">
        <v>0</v>
      </c>
      <c r="T81" s="104">
        <f t="shared" si="81"/>
        <v>0</v>
      </c>
      <c r="U81" s="104">
        <f t="shared" si="82"/>
        <v>0</v>
      </c>
      <c r="V81" s="103">
        <v>0</v>
      </c>
      <c r="W81" s="104">
        <f t="shared" si="83"/>
        <v>0</v>
      </c>
      <c r="X81" s="104">
        <f t="shared" si="84"/>
        <v>0</v>
      </c>
      <c r="Y81" s="103"/>
      <c r="Z81" s="104">
        <f t="shared" si="85"/>
        <v>0</v>
      </c>
      <c r="AA81" s="104">
        <f t="shared" si="86"/>
        <v>0</v>
      </c>
      <c r="AB81" s="117"/>
      <c r="AC81" s="114">
        <f t="shared" si="4"/>
        <v>0</v>
      </c>
      <c r="AD81" s="104">
        <f t="shared" si="5"/>
        <v>0</v>
      </c>
      <c r="AE81" s="106">
        <f t="shared" si="6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6">
        <f t="shared" si="87"/>
        <v>0</v>
      </c>
      <c r="AK81" s="106" t="str">
        <f t="shared" si="88"/>
        <v>-</v>
      </c>
      <c r="AL81" s="108">
        <v>52</v>
      </c>
      <c r="AM81" s="106" t="str">
        <f t="shared" si="89"/>
        <v>-</v>
      </c>
      <c r="AN81" s="114" t="str">
        <f t="shared" si="90"/>
        <v>-</v>
      </c>
      <c r="AO81" s="35" t="str">
        <f t="shared" si="75"/>
        <v>-</v>
      </c>
      <c r="AP81" s="113"/>
      <c r="AQ81" s="113"/>
      <c r="AR81" s="113"/>
      <c r="AS81" s="113"/>
      <c r="AT81" s="113"/>
      <c r="AU81" s="113"/>
    </row>
    <row r="82" spans="1:47" s="102" customFormat="1" ht="15" x14ac:dyDescent="0.25">
      <c r="A82" s="98">
        <v>4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I82" s="113"/>
      <c r="J82" s="103">
        <v>0</v>
      </c>
      <c r="K82" s="104">
        <f t="shared" si="11"/>
        <v>0</v>
      </c>
      <c r="L82" s="104">
        <f t="shared" si="76"/>
        <v>0</v>
      </c>
      <c r="M82" s="103">
        <v>0</v>
      </c>
      <c r="N82" s="104">
        <f t="shared" si="77"/>
        <v>0</v>
      </c>
      <c r="O82" s="104">
        <f t="shared" si="78"/>
        <v>0</v>
      </c>
      <c r="P82" s="103">
        <v>0</v>
      </c>
      <c r="Q82" s="104">
        <f t="shared" si="79"/>
        <v>0</v>
      </c>
      <c r="R82" s="104">
        <f t="shared" si="80"/>
        <v>0</v>
      </c>
      <c r="S82" s="103">
        <v>0</v>
      </c>
      <c r="T82" s="104">
        <f t="shared" si="81"/>
        <v>0</v>
      </c>
      <c r="U82" s="104">
        <f t="shared" si="82"/>
        <v>0</v>
      </c>
      <c r="V82" s="103">
        <v>0</v>
      </c>
      <c r="W82" s="104">
        <f t="shared" si="83"/>
        <v>0</v>
      </c>
      <c r="X82" s="104">
        <f t="shared" si="84"/>
        <v>0</v>
      </c>
      <c r="Y82" s="103"/>
      <c r="Z82" s="104">
        <f t="shared" si="85"/>
        <v>0</v>
      </c>
      <c r="AA82" s="104">
        <f t="shared" si="86"/>
        <v>0</v>
      </c>
      <c r="AB82" s="117"/>
      <c r="AC82" s="114">
        <f t="shared" si="4"/>
        <v>0</v>
      </c>
      <c r="AD82" s="104">
        <f t="shared" si="5"/>
        <v>0</v>
      </c>
      <c r="AE82" s="106">
        <f t="shared" si="6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6">
        <f t="shared" si="87"/>
        <v>0</v>
      </c>
      <c r="AK82" s="106" t="str">
        <f t="shared" si="88"/>
        <v>-</v>
      </c>
      <c r="AL82" s="108">
        <v>53</v>
      </c>
      <c r="AM82" s="106" t="str">
        <f t="shared" si="89"/>
        <v>-</v>
      </c>
      <c r="AN82" s="114" t="str">
        <f t="shared" si="90"/>
        <v>-</v>
      </c>
      <c r="AO82" s="35" t="str">
        <f t="shared" si="75"/>
        <v>-</v>
      </c>
      <c r="AP82" s="113"/>
      <c r="AQ82" s="113"/>
      <c r="AR82" s="113"/>
      <c r="AS82" s="113"/>
      <c r="AT82" s="113"/>
      <c r="AU82" s="113"/>
    </row>
    <row r="83" spans="1:47" s="102" customFormat="1" ht="15" x14ac:dyDescent="0.25">
      <c r="A83" s="98">
        <v>8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I83" s="113"/>
      <c r="J83" s="103">
        <v>0</v>
      </c>
      <c r="K83" s="104">
        <f t="shared" si="11"/>
        <v>0</v>
      </c>
      <c r="L83" s="104">
        <f t="shared" si="76"/>
        <v>0</v>
      </c>
      <c r="M83" s="103">
        <v>0</v>
      </c>
      <c r="N83" s="104">
        <f t="shared" si="77"/>
        <v>0</v>
      </c>
      <c r="O83" s="104">
        <f t="shared" si="78"/>
        <v>0</v>
      </c>
      <c r="P83" s="103">
        <v>0</v>
      </c>
      <c r="Q83" s="104">
        <f t="shared" si="79"/>
        <v>0</v>
      </c>
      <c r="R83" s="104">
        <f t="shared" si="80"/>
        <v>0</v>
      </c>
      <c r="S83" s="103">
        <v>0</v>
      </c>
      <c r="T83" s="104">
        <f t="shared" si="81"/>
        <v>0</v>
      </c>
      <c r="U83" s="104">
        <f t="shared" si="82"/>
        <v>0</v>
      </c>
      <c r="V83" s="103">
        <v>0</v>
      </c>
      <c r="W83" s="104">
        <f t="shared" si="83"/>
        <v>0</v>
      </c>
      <c r="X83" s="104">
        <f t="shared" si="84"/>
        <v>0</v>
      </c>
      <c r="Y83" s="103"/>
      <c r="Z83" s="104">
        <f t="shared" si="85"/>
        <v>0</v>
      </c>
      <c r="AA83" s="104">
        <f t="shared" si="86"/>
        <v>0</v>
      </c>
      <c r="AB83" s="117"/>
      <c r="AC83" s="114">
        <f t="shared" si="4"/>
        <v>0</v>
      </c>
      <c r="AD83" s="104">
        <f t="shared" si="5"/>
        <v>0</v>
      </c>
      <c r="AE83" s="106">
        <f t="shared" si="6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6">
        <f t="shared" si="87"/>
        <v>0</v>
      </c>
      <c r="AK83" s="106" t="str">
        <f t="shared" si="88"/>
        <v>-</v>
      </c>
      <c r="AL83" s="108">
        <v>54</v>
      </c>
      <c r="AM83" s="106" t="str">
        <f t="shared" si="89"/>
        <v>-</v>
      </c>
      <c r="AN83" s="114" t="str">
        <f t="shared" si="90"/>
        <v>-</v>
      </c>
      <c r="AO83" s="35" t="str">
        <f t="shared" si="75"/>
        <v>-</v>
      </c>
      <c r="AP83" s="113"/>
      <c r="AQ83" s="113"/>
      <c r="AR83" s="113"/>
      <c r="AS83" s="113"/>
      <c r="AT83" s="113"/>
      <c r="AU83" s="113"/>
    </row>
    <row r="84" spans="1:47" s="102" customFormat="1" ht="15" x14ac:dyDescent="0.25">
      <c r="A84" s="98">
        <v>15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I84" s="113"/>
      <c r="J84" s="103">
        <v>0</v>
      </c>
      <c r="K84" s="104">
        <f t="shared" si="11"/>
        <v>0</v>
      </c>
      <c r="L84" s="104">
        <f t="shared" si="76"/>
        <v>0</v>
      </c>
      <c r="M84" s="103">
        <v>0</v>
      </c>
      <c r="N84" s="104">
        <f t="shared" si="77"/>
        <v>0</v>
      </c>
      <c r="O84" s="104">
        <f t="shared" si="78"/>
        <v>0</v>
      </c>
      <c r="P84" s="103">
        <v>1</v>
      </c>
      <c r="Q84" s="104">
        <f t="shared" si="79"/>
        <v>11.760000000000007</v>
      </c>
      <c r="R84" s="104">
        <f t="shared" si="80"/>
        <v>24.5</v>
      </c>
      <c r="S84" s="103">
        <v>2</v>
      </c>
      <c r="T84" s="104">
        <f t="shared" si="81"/>
        <v>23.520000000000014</v>
      </c>
      <c r="U84" s="104">
        <f t="shared" si="82"/>
        <v>49</v>
      </c>
      <c r="V84" s="103">
        <v>0</v>
      </c>
      <c r="W84" s="104">
        <f t="shared" si="83"/>
        <v>0</v>
      </c>
      <c r="X84" s="104">
        <f t="shared" si="84"/>
        <v>0</v>
      </c>
      <c r="Y84" s="103"/>
      <c r="Z84" s="104">
        <f t="shared" si="85"/>
        <v>0</v>
      </c>
      <c r="AA84" s="104">
        <f t="shared" si="86"/>
        <v>0</v>
      </c>
      <c r="AB84" s="117"/>
      <c r="AC84" s="114">
        <f t="shared" si="4"/>
        <v>3</v>
      </c>
      <c r="AD84" s="104">
        <f t="shared" si="5"/>
        <v>35.280000000000022</v>
      </c>
      <c r="AE84" s="106">
        <f t="shared" si="6"/>
        <v>73.5</v>
      </c>
      <c r="AF84" s="42">
        <f t="shared" si="72"/>
        <v>2.4390243902439025E-2</v>
      </c>
      <c r="AG84" s="37">
        <f t="shared" si="73"/>
        <v>0.73170731707317072</v>
      </c>
      <c r="AH84" s="63">
        <f t="shared" si="74"/>
        <v>17.926829268292682</v>
      </c>
      <c r="AI84" s="103">
        <v>0</v>
      </c>
      <c r="AJ84" s="106">
        <f t="shared" si="87"/>
        <v>0</v>
      </c>
      <c r="AK84" s="106">
        <f t="shared" si="88"/>
        <v>0</v>
      </c>
      <c r="AL84" s="108">
        <v>55</v>
      </c>
      <c r="AM84" s="106">
        <f t="shared" si="89"/>
        <v>0</v>
      </c>
      <c r="AN84" s="114">
        <f t="shared" si="90"/>
        <v>0</v>
      </c>
      <c r="AO84" s="35">
        <f t="shared" si="75"/>
        <v>43589</v>
      </c>
      <c r="AP84" s="113"/>
      <c r="AQ84" s="113"/>
      <c r="AR84" s="113"/>
      <c r="AS84" s="113"/>
      <c r="AT84" s="113"/>
      <c r="AU84" s="113"/>
    </row>
    <row r="85" spans="1:47" s="102" customFormat="1" ht="15" x14ac:dyDescent="0.25">
      <c r="A85" s="98"/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I85" s="113"/>
      <c r="J85" s="103">
        <v>0</v>
      </c>
      <c r="K85" s="104">
        <f t="shared" si="11"/>
        <v>0</v>
      </c>
      <c r="L85" s="104">
        <f t="shared" si="76"/>
        <v>0</v>
      </c>
      <c r="M85" s="103">
        <v>0</v>
      </c>
      <c r="N85" s="104">
        <f t="shared" si="77"/>
        <v>0</v>
      </c>
      <c r="O85" s="104">
        <f t="shared" si="78"/>
        <v>0</v>
      </c>
      <c r="P85" s="103">
        <v>0</v>
      </c>
      <c r="Q85" s="104">
        <f t="shared" si="79"/>
        <v>0</v>
      </c>
      <c r="R85" s="104">
        <f t="shared" si="80"/>
        <v>0</v>
      </c>
      <c r="S85" s="103">
        <v>0</v>
      </c>
      <c r="T85" s="104">
        <f t="shared" si="81"/>
        <v>0</v>
      </c>
      <c r="U85" s="104">
        <f t="shared" si="82"/>
        <v>0</v>
      </c>
      <c r="V85" s="103">
        <v>0</v>
      </c>
      <c r="W85" s="104">
        <f t="shared" si="83"/>
        <v>0</v>
      </c>
      <c r="X85" s="104">
        <f t="shared" si="84"/>
        <v>0</v>
      </c>
      <c r="Y85" s="103"/>
      <c r="Z85" s="104">
        <f t="shared" si="85"/>
        <v>0</v>
      </c>
      <c r="AA85" s="104">
        <f t="shared" si="86"/>
        <v>0</v>
      </c>
      <c r="AB85" s="117"/>
      <c r="AC85" s="114">
        <f t="shared" si="4"/>
        <v>0</v>
      </c>
      <c r="AD85" s="104">
        <f t="shared" si="5"/>
        <v>0</v>
      </c>
      <c r="AE85" s="106">
        <f t="shared" si="6"/>
        <v>0</v>
      </c>
      <c r="AF85" s="42">
        <f t="shared" si="72"/>
        <v>0</v>
      </c>
      <c r="AG85" s="37">
        <f t="shared" si="73"/>
        <v>0</v>
      </c>
      <c r="AH85" s="63">
        <f t="shared" si="74"/>
        <v>0</v>
      </c>
      <c r="AI85" s="103">
        <v>0</v>
      </c>
      <c r="AJ85" s="106">
        <f t="shared" si="87"/>
        <v>0</v>
      </c>
      <c r="AK85" s="106" t="str">
        <f t="shared" si="88"/>
        <v>-</v>
      </c>
      <c r="AL85" s="108">
        <v>56</v>
      </c>
      <c r="AM85" s="106" t="str">
        <f t="shared" si="89"/>
        <v>-</v>
      </c>
      <c r="AN85" s="114" t="str">
        <f t="shared" si="90"/>
        <v>-</v>
      </c>
      <c r="AO85" s="35" t="str">
        <f t="shared" si="75"/>
        <v>-</v>
      </c>
      <c r="AP85" s="113"/>
      <c r="AQ85" s="113"/>
      <c r="AR85" s="113"/>
      <c r="AS85" s="113"/>
      <c r="AT85" s="113"/>
      <c r="AU85" s="113"/>
    </row>
    <row r="86" spans="1:47" s="102" customFormat="1" ht="15" x14ac:dyDescent="0.25">
      <c r="A86" s="98">
        <v>33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11"/>
        <v>0</v>
      </c>
      <c r="L86" s="104">
        <f t="shared" si="76"/>
        <v>0</v>
      </c>
      <c r="M86" s="103">
        <v>0</v>
      </c>
      <c r="N86" s="104">
        <f t="shared" si="77"/>
        <v>0</v>
      </c>
      <c r="O86" s="104">
        <f t="shared" si="78"/>
        <v>0</v>
      </c>
      <c r="P86" s="103">
        <v>0</v>
      </c>
      <c r="Q86" s="104">
        <f t="shared" si="79"/>
        <v>0</v>
      </c>
      <c r="R86" s="104">
        <f t="shared" si="80"/>
        <v>0</v>
      </c>
      <c r="S86" s="103">
        <v>0</v>
      </c>
      <c r="T86" s="104">
        <f t="shared" si="81"/>
        <v>0</v>
      </c>
      <c r="U86" s="104">
        <f t="shared" si="82"/>
        <v>0</v>
      </c>
      <c r="V86" s="103">
        <v>0</v>
      </c>
      <c r="W86" s="104">
        <f t="shared" si="83"/>
        <v>0</v>
      </c>
      <c r="X86" s="104">
        <f t="shared" si="84"/>
        <v>0</v>
      </c>
      <c r="Y86" s="103"/>
      <c r="Z86" s="104">
        <f t="shared" si="85"/>
        <v>0</v>
      </c>
      <c r="AA86" s="104">
        <f t="shared" si="86"/>
        <v>0</v>
      </c>
      <c r="AB86" s="103"/>
      <c r="AC86" s="103">
        <f t="shared" si="4"/>
        <v>0</v>
      </c>
      <c r="AD86" s="104">
        <f t="shared" si="5"/>
        <v>0</v>
      </c>
      <c r="AE86" s="104">
        <f t="shared" si="6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87"/>
        <v>0</v>
      </c>
      <c r="AK86" s="106" t="str">
        <f t="shared" si="88"/>
        <v>-</v>
      </c>
      <c r="AL86" s="108">
        <v>57</v>
      </c>
      <c r="AM86" s="106" t="str">
        <f t="shared" si="89"/>
        <v>-</v>
      </c>
      <c r="AN86" s="109" t="str">
        <f t="shared" si="90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33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11"/>
        <v>0</v>
      </c>
      <c r="L87" s="104">
        <f t="shared" si="76"/>
        <v>0</v>
      </c>
      <c r="M87" s="103">
        <v>0</v>
      </c>
      <c r="N87" s="104">
        <f t="shared" si="77"/>
        <v>0</v>
      </c>
      <c r="O87" s="104">
        <f t="shared" si="78"/>
        <v>0</v>
      </c>
      <c r="P87" s="103">
        <v>0</v>
      </c>
      <c r="Q87" s="104">
        <f t="shared" si="79"/>
        <v>0</v>
      </c>
      <c r="R87" s="104">
        <f t="shared" si="80"/>
        <v>0</v>
      </c>
      <c r="S87" s="103">
        <v>0</v>
      </c>
      <c r="T87" s="104">
        <f t="shared" si="81"/>
        <v>0</v>
      </c>
      <c r="U87" s="104">
        <f t="shared" si="82"/>
        <v>0</v>
      </c>
      <c r="V87" s="103">
        <v>0</v>
      </c>
      <c r="W87" s="104">
        <f t="shared" si="83"/>
        <v>0</v>
      </c>
      <c r="X87" s="104">
        <f t="shared" si="84"/>
        <v>0</v>
      </c>
      <c r="Y87" s="103"/>
      <c r="Z87" s="104">
        <f t="shared" si="85"/>
        <v>0</v>
      </c>
      <c r="AA87" s="104">
        <f t="shared" si="86"/>
        <v>0</v>
      </c>
      <c r="AB87" s="103"/>
      <c r="AC87" s="103">
        <f t="shared" si="4"/>
        <v>0</v>
      </c>
      <c r="AD87" s="104">
        <f t="shared" si="5"/>
        <v>0</v>
      </c>
      <c r="AE87" s="104">
        <f t="shared" si="6"/>
        <v>0</v>
      </c>
      <c r="AF87" s="42">
        <f t="shared" si="72"/>
        <v>0</v>
      </c>
      <c r="AG87" s="37">
        <f t="shared" si="73"/>
        <v>0</v>
      </c>
      <c r="AH87" s="63">
        <f t="shared" si="74"/>
        <v>0</v>
      </c>
      <c r="AI87" s="103">
        <v>0</v>
      </c>
      <c r="AJ87" s="107">
        <f t="shared" si="87"/>
        <v>0</v>
      </c>
      <c r="AK87" s="106" t="str">
        <f t="shared" si="88"/>
        <v>-</v>
      </c>
      <c r="AL87" s="108">
        <v>58</v>
      </c>
      <c r="AM87" s="106" t="str">
        <f t="shared" si="89"/>
        <v>-</v>
      </c>
      <c r="AN87" s="109" t="str">
        <f t="shared" si="90"/>
        <v>-</v>
      </c>
      <c r="AO87" s="35" t="str">
        <f t="shared" si="75"/>
        <v>-</v>
      </c>
      <c r="AP87" s="110"/>
      <c r="AQ87" s="110"/>
    </row>
    <row r="88" spans="1:47" s="102" customFormat="1" ht="15" x14ac:dyDescent="0.25">
      <c r="A88" s="98">
        <v>6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11"/>
        <v>0</v>
      </c>
      <c r="L88" s="104">
        <f t="shared" si="76"/>
        <v>0</v>
      </c>
      <c r="M88" s="103">
        <v>0</v>
      </c>
      <c r="N88" s="104">
        <f t="shared" si="77"/>
        <v>0</v>
      </c>
      <c r="O88" s="104">
        <f t="shared" si="78"/>
        <v>0</v>
      </c>
      <c r="P88" s="103">
        <v>0</v>
      </c>
      <c r="Q88" s="104">
        <f t="shared" si="79"/>
        <v>0</v>
      </c>
      <c r="R88" s="104">
        <f t="shared" si="80"/>
        <v>0</v>
      </c>
      <c r="S88" s="103">
        <v>0</v>
      </c>
      <c r="T88" s="104">
        <f t="shared" si="81"/>
        <v>0</v>
      </c>
      <c r="U88" s="104">
        <f t="shared" si="82"/>
        <v>0</v>
      </c>
      <c r="V88" s="103">
        <v>0</v>
      </c>
      <c r="W88" s="104">
        <f t="shared" si="83"/>
        <v>0</v>
      </c>
      <c r="X88" s="104">
        <f t="shared" si="84"/>
        <v>0</v>
      </c>
      <c r="Y88" s="103"/>
      <c r="Z88" s="104">
        <f t="shared" si="85"/>
        <v>0</v>
      </c>
      <c r="AA88" s="104">
        <f t="shared" si="86"/>
        <v>0</v>
      </c>
      <c r="AB88" s="103"/>
      <c r="AC88" s="103">
        <f t="shared" si="4"/>
        <v>0</v>
      </c>
      <c r="AD88" s="104">
        <f t="shared" si="5"/>
        <v>0</v>
      </c>
      <c r="AE88" s="104">
        <f t="shared" si="6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87"/>
        <v>0</v>
      </c>
      <c r="AK88" s="106" t="str">
        <f t="shared" si="88"/>
        <v>-</v>
      </c>
      <c r="AL88" s="108">
        <v>59</v>
      </c>
      <c r="AM88" s="106" t="str">
        <f t="shared" si="89"/>
        <v>-</v>
      </c>
      <c r="AN88" s="109" t="str">
        <f t="shared" si="90"/>
        <v>-</v>
      </c>
      <c r="AO88" s="35" t="str">
        <f t="shared" si="75"/>
        <v>-</v>
      </c>
      <c r="AP88" s="110"/>
      <c r="AQ88" s="110"/>
    </row>
    <row r="89" spans="1:47" s="102" customFormat="1" ht="15" x14ac:dyDescent="0.25">
      <c r="A89" s="98">
        <v>23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J89" s="103">
        <v>0</v>
      </c>
      <c r="K89" s="104">
        <f t="shared" si="11"/>
        <v>0</v>
      </c>
      <c r="L89" s="104">
        <f t="shared" si="76"/>
        <v>0</v>
      </c>
      <c r="M89" s="103">
        <v>0</v>
      </c>
      <c r="N89" s="104">
        <f t="shared" si="77"/>
        <v>0</v>
      </c>
      <c r="O89" s="104">
        <f t="shared" si="78"/>
        <v>0</v>
      </c>
      <c r="P89" s="103">
        <v>0</v>
      </c>
      <c r="Q89" s="104">
        <f t="shared" si="79"/>
        <v>0</v>
      </c>
      <c r="R89" s="104">
        <f t="shared" si="80"/>
        <v>0</v>
      </c>
      <c r="S89" s="103">
        <v>0</v>
      </c>
      <c r="T89" s="104">
        <f t="shared" si="81"/>
        <v>0</v>
      </c>
      <c r="U89" s="104">
        <f t="shared" si="82"/>
        <v>0</v>
      </c>
      <c r="V89" s="103">
        <v>0</v>
      </c>
      <c r="W89" s="104">
        <f t="shared" si="83"/>
        <v>0</v>
      </c>
      <c r="X89" s="104">
        <f t="shared" si="84"/>
        <v>0</v>
      </c>
      <c r="Y89" s="103"/>
      <c r="Z89" s="104">
        <f t="shared" si="85"/>
        <v>0</v>
      </c>
      <c r="AA89" s="104">
        <f t="shared" si="86"/>
        <v>0</v>
      </c>
      <c r="AB89" s="103"/>
      <c r="AC89" s="103">
        <f t="shared" si="4"/>
        <v>0</v>
      </c>
      <c r="AD89" s="104">
        <f t="shared" si="5"/>
        <v>0</v>
      </c>
      <c r="AE89" s="104">
        <f t="shared" si="6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103">
        <v>0</v>
      </c>
      <c r="AJ89" s="107">
        <f t="shared" si="87"/>
        <v>0</v>
      </c>
      <c r="AK89" s="106" t="str">
        <f t="shared" si="88"/>
        <v>-</v>
      </c>
      <c r="AL89" s="108">
        <v>60</v>
      </c>
      <c r="AM89" s="106" t="str">
        <f t="shared" si="89"/>
        <v>-</v>
      </c>
      <c r="AN89" s="109" t="str">
        <f t="shared" si="90"/>
        <v>-</v>
      </c>
      <c r="AO89" s="35" t="str">
        <f t="shared" si="75"/>
        <v>-</v>
      </c>
      <c r="AP89" s="110"/>
      <c r="AQ89" s="110"/>
    </row>
    <row r="90" spans="1:47" s="102" customFormat="1" ht="15" x14ac:dyDescent="0.25">
      <c r="A90" s="98">
        <v>33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11"/>
        <v>0</v>
      </c>
      <c r="L90" s="104">
        <f t="shared" si="76"/>
        <v>0</v>
      </c>
      <c r="M90" s="103">
        <v>0</v>
      </c>
      <c r="N90" s="104">
        <f t="shared" si="77"/>
        <v>0</v>
      </c>
      <c r="O90" s="104">
        <f t="shared" si="78"/>
        <v>0</v>
      </c>
      <c r="P90" s="103">
        <v>0</v>
      </c>
      <c r="Q90" s="104">
        <f t="shared" si="79"/>
        <v>0</v>
      </c>
      <c r="R90" s="104">
        <f t="shared" si="80"/>
        <v>0</v>
      </c>
      <c r="S90" s="103">
        <v>0</v>
      </c>
      <c r="T90" s="104">
        <f t="shared" si="81"/>
        <v>0</v>
      </c>
      <c r="U90" s="104">
        <f t="shared" si="82"/>
        <v>0</v>
      </c>
      <c r="V90" s="103">
        <v>0</v>
      </c>
      <c r="W90" s="104">
        <f t="shared" si="83"/>
        <v>0</v>
      </c>
      <c r="X90" s="104">
        <f t="shared" si="84"/>
        <v>0</v>
      </c>
      <c r="Y90" s="103"/>
      <c r="Z90" s="104">
        <f t="shared" si="85"/>
        <v>0</v>
      </c>
      <c r="AA90" s="104">
        <f t="shared" si="86"/>
        <v>0</v>
      </c>
      <c r="AB90" s="103"/>
      <c r="AC90" s="103">
        <f t="shared" si="4"/>
        <v>0</v>
      </c>
      <c r="AD90" s="104">
        <f t="shared" si="5"/>
        <v>0</v>
      </c>
      <c r="AE90" s="104">
        <f t="shared" si="6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103">
        <v>0</v>
      </c>
      <c r="AJ90" s="107">
        <f t="shared" si="87"/>
        <v>0</v>
      </c>
      <c r="AK90" s="106" t="str">
        <f t="shared" si="88"/>
        <v>-</v>
      </c>
      <c r="AL90" s="108">
        <v>61</v>
      </c>
      <c r="AM90" s="106" t="str">
        <f t="shared" si="89"/>
        <v>-</v>
      </c>
      <c r="AN90" s="109" t="str">
        <f t="shared" si="90"/>
        <v>-</v>
      </c>
      <c r="AO90" s="35" t="str">
        <f t="shared" si="75"/>
        <v>-</v>
      </c>
      <c r="AP90" s="110"/>
      <c r="AQ90" s="110"/>
    </row>
    <row r="91" spans="1:47" s="102" customFormat="1" ht="15" x14ac:dyDescent="0.25">
      <c r="A91" s="98">
        <v>74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11"/>
        <v>0</v>
      </c>
      <c r="L91" s="104">
        <f t="shared" si="76"/>
        <v>0</v>
      </c>
      <c r="M91" s="103">
        <v>0</v>
      </c>
      <c r="N91" s="104">
        <f t="shared" si="77"/>
        <v>0</v>
      </c>
      <c r="O91" s="104">
        <f t="shared" si="78"/>
        <v>0</v>
      </c>
      <c r="P91" s="103">
        <v>0</v>
      </c>
      <c r="Q91" s="104">
        <f t="shared" si="79"/>
        <v>0</v>
      </c>
      <c r="R91" s="104">
        <f t="shared" si="80"/>
        <v>0</v>
      </c>
      <c r="S91" s="103">
        <v>0</v>
      </c>
      <c r="T91" s="104">
        <f t="shared" si="81"/>
        <v>0</v>
      </c>
      <c r="U91" s="104">
        <f t="shared" si="82"/>
        <v>0</v>
      </c>
      <c r="V91" s="103">
        <v>0</v>
      </c>
      <c r="W91" s="104">
        <f t="shared" si="83"/>
        <v>0</v>
      </c>
      <c r="X91" s="104">
        <f t="shared" si="84"/>
        <v>0</v>
      </c>
      <c r="Y91" s="103"/>
      <c r="Z91" s="104">
        <f t="shared" si="85"/>
        <v>0</v>
      </c>
      <c r="AA91" s="104">
        <f t="shared" si="86"/>
        <v>0</v>
      </c>
      <c r="AB91" s="103"/>
      <c r="AC91" s="103">
        <f t="shared" si="4"/>
        <v>0</v>
      </c>
      <c r="AD91" s="104">
        <f t="shared" si="5"/>
        <v>0</v>
      </c>
      <c r="AE91" s="104">
        <f t="shared" si="6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7"/>
        <v>0</v>
      </c>
      <c r="AK91" s="106" t="str">
        <f t="shared" si="88"/>
        <v>-</v>
      </c>
      <c r="AL91" s="108">
        <v>62</v>
      </c>
      <c r="AM91" s="106" t="str">
        <f t="shared" si="89"/>
        <v>-</v>
      </c>
      <c r="AN91" s="109" t="str">
        <f t="shared" si="90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11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11"/>
        <v>0</v>
      </c>
      <c r="L92" s="104">
        <f t="shared" si="76"/>
        <v>0</v>
      </c>
      <c r="M92" s="103">
        <v>0</v>
      </c>
      <c r="N92" s="104">
        <f t="shared" si="77"/>
        <v>0</v>
      </c>
      <c r="O92" s="104">
        <f t="shared" si="78"/>
        <v>0</v>
      </c>
      <c r="P92" s="103">
        <v>0</v>
      </c>
      <c r="Q92" s="104">
        <f t="shared" si="79"/>
        <v>0</v>
      </c>
      <c r="R92" s="104">
        <f t="shared" si="80"/>
        <v>0</v>
      </c>
      <c r="S92" s="103">
        <v>0</v>
      </c>
      <c r="T92" s="104">
        <f t="shared" si="81"/>
        <v>0</v>
      </c>
      <c r="U92" s="104">
        <f t="shared" si="82"/>
        <v>0</v>
      </c>
      <c r="V92" s="103">
        <v>0</v>
      </c>
      <c r="W92" s="104">
        <f t="shared" si="83"/>
        <v>0</v>
      </c>
      <c r="X92" s="104">
        <f t="shared" si="84"/>
        <v>0</v>
      </c>
      <c r="Y92" s="103"/>
      <c r="Z92" s="104">
        <f t="shared" si="85"/>
        <v>0</v>
      </c>
      <c r="AA92" s="104">
        <f t="shared" si="86"/>
        <v>0</v>
      </c>
      <c r="AB92" s="103"/>
      <c r="AC92" s="103">
        <f t="shared" si="4"/>
        <v>0</v>
      </c>
      <c r="AD92" s="104">
        <f t="shared" si="5"/>
        <v>0</v>
      </c>
      <c r="AE92" s="104">
        <f t="shared" si="6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7"/>
        <v>0</v>
      </c>
      <c r="AK92" s="106" t="str">
        <f t="shared" si="88"/>
        <v>-</v>
      </c>
      <c r="AL92" s="108">
        <v>63</v>
      </c>
      <c r="AM92" s="106" t="str">
        <f t="shared" si="89"/>
        <v>-</v>
      </c>
      <c r="AN92" s="109" t="str">
        <f t="shared" si="90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33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11"/>
        <v>0</v>
      </c>
      <c r="L93" s="104">
        <f t="shared" si="76"/>
        <v>0</v>
      </c>
      <c r="M93" s="103">
        <v>0</v>
      </c>
      <c r="N93" s="104">
        <f t="shared" si="77"/>
        <v>0</v>
      </c>
      <c r="O93" s="104">
        <f t="shared" si="78"/>
        <v>0</v>
      </c>
      <c r="P93" s="103">
        <v>0</v>
      </c>
      <c r="Q93" s="104">
        <f t="shared" si="79"/>
        <v>0</v>
      </c>
      <c r="R93" s="104">
        <f t="shared" si="80"/>
        <v>0</v>
      </c>
      <c r="S93" s="103">
        <v>0</v>
      </c>
      <c r="T93" s="104">
        <f t="shared" si="81"/>
        <v>0</v>
      </c>
      <c r="U93" s="104">
        <f t="shared" si="82"/>
        <v>0</v>
      </c>
      <c r="V93" s="103">
        <v>0</v>
      </c>
      <c r="W93" s="104">
        <f t="shared" si="83"/>
        <v>0</v>
      </c>
      <c r="X93" s="104">
        <f t="shared" si="84"/>
        <v>0</v>
      </c>
      <c r="Y93" s="103"/>
      <c r="Z93" s="104">
        <f t="shared" si="85"/>
        <v>0</v>
      </c>
      <c r="AA93" s="104">
        <f t="shared" si="86"/>
        <v>0</v>
      </c>
      <c r="AB93" s="103"/>
      <c r="AC93" s="103">
        <f t="shared" si="4"/>
        <v>0</v>
      </c>
      <c r="AD93" s="104">
        <f t="shared" si="5"/>
        <v>0</v>
      </c>
      <c r="AE93" s="104">
        <f t="shared" si="6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7"/>
        <v>0</v>
      </c>
      <c r="AK93" s="106" t="str">
        <f t="shared" si="88"/>
        <v>-</v>
      </c>
      <c r="AL93" s="108">
        <v>64</v>
      </c>
      <c r="AM93" s="106" t="str">
        <f t="shared" si="89"/>
        <v>-</v>
      </c>
      <c r="AN93" s="109" t="str">
        <f t="shared" si="90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9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11"/>
        <v>0</v>
      </c>
      <c r="L94" s="104">
        <f t="shared" si="76"/>
        <v>0</v>
      </c>
      <c r="M94" s="103">
        <v>0</v>
      </c>
      <c r="N94" s="104">
        <f t="shared" si="77"/>
        <v>0</v>
      </c>
      <c r="O94" s="104">
        <f t="shared" si="78"/>
        <v>0</v>
      </c>
      <c r="P94" s="103">
        <v>0</v>
      </c>
      <c r="Q94" s="104">
        <f t="shared" si="79"/>
        <v>0</v>
      </c>
      <c r="R94" s="104">
        <f t="shared" si="80"/>
        <v>0</v>
      </c>
      <c r="S94" s="103">
        <v>0</v>
      </c>
      <c r="T94" s="104">
        <f t="shared" si="81"/>
        <v>0</v>
      </c>
      <c r="U94" s="104">
        <f t="shared" si="82"/>
        <v>0</v>
      </c>
      <c r="V94" s="103">
        <v>0</v>
      </c>
      <c r="W94" s="104">
        <f t="shared" si="83"/>
        <v>0</v>
      </c>
      <c r="X94" s="104">
        <f t="shared" si="84"/>
        <v>0</v>
      </c>
      <c r="Y94" s="103"/>
      <c r="Z94" s="104">
        <f t="shared" si="85"/>
        <v>0</v>
      </c>
      <c r="AA94" s="104">
        <f t="shared" si="86"/>
        <v>0</v>
      </c>
      <c r="AB94" s="103"/>
      <c r="AC94" s="103">
        <f t="shared" si="4"/>
        <v>0</v>
      </c>
      <c r="AD94" s="104">
        <f t="shared" si="5"/>
        <v>0</v>
      </c>
      <c r="AE94" s="104">
        <f t="shared" si="6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7"/>
        <v>0</v>
      </c>
      <c r="AK94" s="106" t="str">
        <f t="shared" si="88"/>
        <v>-</v>
      </c>
      <c r="AL94" s="108">
        <v>65</v>
      </c>
      <c r="AM94" s="106" t="str">
        <f t="shared" si="89"/>
        <v>-</v>
      </c>
      <c r="AN94" s="109" t="str">
        <f t="shared" si="90"/>
        <v>-</v>
      </c>
      <c r="AO94" s="35" t="str">
        <f t="shared" si="75"/>
        <v>-</v>
      </c>
      <c r="AP94" s="110"/>
      <c r="AQ94" s="110"/>
    </row>
    <row r="95" spans="1:47" s="102" customFormat="1" ht="15" x14ac:dyDescent="0.25">
      <c r="A95" s="98">
        <v>13</v>
      </c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103">
        <v>0</v>
      </c>
      <c r="K95" s="104">
        <f t="shared" si="11"/>
        <v>0</v>
      </c>
      <c r="L95" s="104">
        <f t="shared" si="76"/>
        <v>0</v>
      </c>
      <c r="M95" s="103">
        <v>0</v>
      </c>
      <c r="N95" s="104">
        <f t="shared" si="77"/>
        <v>0</v>
      </c>
      <c r="O95" s="104">
        <f t="shared" si="78"/>
        <v>0</v>
      </c>
      <c r="P95" s="103">
        <v>0</v>
      </c>
      <c r="Q95" s="104">
        <f t="shared" si="79"/>
        <v>0</v>
      </c>
      <c r="R95" s="104">
        <f t="shared" si="80"/>
        <v>0</v>
      </c>
      <c r="S95" s="103">
        <v>0</v>
      </c>
      <c r="T95" s="104">
        <f t="shared" si="81"/>
        <v>0</v>
      </c>
      <c r="U95" s="104">
        <f t="shared" si="82"/>
        <v>0</v>
      </c>
      <c r="V95" s="103">
        <v>0</v>
      </c>
      <c r="W95" s="104">
        <f t="shared" si="83"/>
        <v>0</v>
      </c>
      <c r="X95" s="104">
        <f t="shared" si="84"/>
        <v>0</v>
      </c>
      <c r="Y95" s="103"/>
      <c r="Z95" s="104">
        <f t="shared" si="85"/>
        <v>0</v>
      </c>
      <c r="AA95" s="104">
        <f t="shared" si="86"/>
        <v>0</v>
      </c>
      <c r="AB95" s="103"/>
      <c r="AC95" s="103">
        <f t="shared" si="4"/>
        <v>0</v>
      </c>
      <c r="AD95" s="104">
        <f t="shared" si="5"/>
        <v>0</v>
      </c>
      <c r="AE95" s="104">
        <f t="shared" si="6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103">
        <v>0</v>
      </c>
      <c r="AJ95" s="107">
        <f t="shared" si="87"/>
        <v>0</v>
      </c>
      <c r="AK95" s="106" t="str">
        <f t="shared" si="88"/>
        <v>-</v>
      </c>
      <c r="AL95" s="108">
        <v>66</v>
      </c>
      <c r="AM95" s="106" t="str">
        <f t="shared" si="89"/>
        <v>-</v>
      </c>
      <c r="AN95" s="109" t="str">
        <f t="shared" si="90"/>
        <v>-</v>
      </c>
      <c r="AO95" s="35" t="str">
        <f t="shared" si="75"/>
        <v>-</v>
      </c>
      <c r="AP95" s="110"/>
      <c r="AQ95" s="110"/>
    </row>
    <row r="96" spans="1:47" s="102" customFormat="1" ht="15" x14ac:dyDescent="0.25">
      <c r="A96" s="98">
        <v>38</v>
      </c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103">
        <v>0</v>
      </c>
      <c r="K96" s="104">
        <f t="shared" si="11"/>
        <v>0</v>
      </c>
      <c r="L96" s="104">
        <f t="shared" si="76"/>
        <v>0</v>
      </c>
      <c r="M96" s="103">
        <v>0</v>
      </c>
      <c r="N96" s="104">
        <f t="shared" si="77"/>
        <v>0</v>
      </c>
      <c r="O96" s="104">
        <f t="shared" si="78"/>
        <v>0</v>
      </c>
      <c r="P96" s="103">
        <v>0</v>
      </c>
      <c r="Q96" s="104">
        <f t="shared" si="79"/>
        <v>0</v>
      </c>
      <c r="R96" s="104">
        <f t="shared" si="80"/>
        <v>0</v>
      </c>
      <c r="S96" s="103">
        <v>0</v>
      </c>
      <c r="T96" s="104">
        <f t="shared" si="81"/>
        <v>0</v>
      </c>
      <c r="U96" s="104">
        <f t="shared" si="82"/>
        <v>0</v>
      </c>
      <c r="V96" s="103">
        <v>0</v>
      </c>
      <c r="W96" s="104">
        <f t="shared" si="83"/>
        <v>0</v>
      </c>
      <c r="X96" s="104">
        <f t="shared" si="84"/>
        <v>0</v>
      </c>
      <c r="Y96" s="103"/>
      <c r="Z96" s="104">
        <f t="shared" si="85"/>
        <v>0</v>
      </c>
      <c r="AA96" s="104">
        <f t="shared" si="86"/>
        <v>0</v>
      </c>
      <c r="AB96" s="103"/>
      <c r="AC96" s="103">
        <f t="shared" si="4"/>
        <v>0</v>
      </c>
      <c r="AD96" s="104">
        <f t="shared" si="5"/>
        <v>0</v>
      </c>
      <c r="AE96" s="104">
        <f t="shared" si="6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103">
        <v>0</v>
      </c>
      <c r="AJ96" s="107">
        <f t="shared" si="87"/>
        <v>0</v>
      </c>
      <c r="AK96" s="106" t="str">
        <f t="shared" si="88"/>
        <v>-</v>
      </c>
      <c r="AL96" s="108">
        <v>67</v>
      </c>
      <c r="AM96" s="106" t="str">
        <f t="shared" si="89"/>
        <v>-</v>
      </c>
      <c r="AN96" s="109" t="str">
        <f t="shared" si="90"/>
        <v>-</v>
      </c>
      <c r="AO96" s="35" t="str">
        <f t="shared" si="75"/>
        <v>-</v>
      </c>
      <c r="AP96" s="110"/>
      <c r="AQ96" s="110"/>
    </row>
    <row r="97" spans="1:43" s="102" customFormat="1" ht="15" x14ac:dyDescent="0.25">
      <c r="A97" s="98">
        <v>33</v>
      </c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103">
        <v>1</v>
      </c>
      <c r="K97" s="104">
        <f t="shared" si="11"/>
        <v>22.190000000000005</v>
      </c>
      <c r="L97" s="104">
        <f t="shared" si="76"/>
        <v>44.5</v>
      </c>
      <c r="M97" s="103">
        <v>0</v>
      </c>
      <c r="N97" s="104">
        <f t="shared" si="77"/>
        <v>0</v>
      </c>
      <c r="O97" s="104">
        <f t="shared" si="78"/>
        <v>0</v>
      </c>
      <c r="P97" s="103">
        <v>0</v>
      </c>
      <c r="Q97" s="104">
        <f t="shared" si="79"/>
        <v>0</v>
      </c>
      <c r="R97" s="104">
        <f t="shared" si="80"/>
        <v>0</v>
      </c>
      <c r="S97" s="103">
        <v>0</v>
      </c>
      <c r="T97" s="104">
        <f t="shared" si="81"/>
        <v>0</v>
      </c>
      <c r="U97" s="104">
        <f t="shared" si="82"/>
        <v>0</v>
      </c>
      <c r="V97" s="103">
        <v>0</v>
      </c>
      <c r="W97" s="104">
        <f t="shared" si="83"/>
        <v>0</v>
      </c>
      <c r="X97" s="104">
        <f t="shared" si="84"/>
        <v>0</v>
      </c>
      <c r="Y97" s="103"/>
      <c r="Z97" s="104">
        <f t="shared" si="85"/>
        <v>0</v>
      </c>
      <c r="AA97" s="104">
        <f t="shared" si="86"/>
        <v>0</v>
      </c>
      <c r="AB97" s="103"/>
      <c r="AC97" s="103">
        <f t="shared" ref="AC97:AC153" si="91">J97+M97+P97+S97+V97+Y97</f>
        <v>1</v>
      </c>
      <c r="AD97" s="104">
        <f t="shared" ref="AD97:AD153" si="92">AC97*F97</f>
        <v>22.190000000000005</v>
      </c>
      <c r="AE97" s="104">
        <f t="shared" si="6"/>
        <v>44.5</v>
      </c>
      <c r="AF97" s="42">
        <f t="shared" si="72"/>
        <v>8.130081300813009E-3</v>
      </c>
      <c r="AG97" s="37">
        <f t="shared" si="73"/>
        <v>0.24390243902439027</v>
      </c>
      <c r="AH97" s="63">
        <f t="shared" si="74"/>
        <v>10.853658536585368</v>
      </c>
      <c r="AI97" s="103">
        <v>0</v>
      </c>
      <c r="AJ97" s="107">
        <f t="shared" si="87"/>
        <v>0</v>
      </c>
      <c r="AK97" s="106">
        <f t="shared" si="88"/>
        <v>0</v>
      </c>
      <c r="AL97" s="108">
        <v>68</v>
      </c>
      <c r="AM97" s="106">
        <f t="shared" si="89"/>
        <v>0</v>
      </c>
      <c r="AN97" s="109">
        <f t="shared" si="90"/>
        <v>0</v>
      </c>
      <c r="AO97" s="35">
        <f t="shared" si="75"/>
        <v>43589</v>
      </c>
      <c r="AP97" s="110"/>
      <c r="AQ97" s="110"/>
    </row>
    <row r="98" spans="1:43" s="102" customFormat="1" ht="15" x14ac:dyDescent="0.25">
      <c r="A98" s="98">
        <v>33</v>
      </c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103">
        <v>1</v>
      </c>
      <c r="K98" s="104">
        <f t="shared" si="11"/>
        <v>7.4611494252873589</v>
      </c>
      <c r="L98" s="104">
        <f t="shared" si="76"/>
        <v>24.5</v>
      </c>
      <c r="M98" s="103">
        <v>0</v>
      </c>
      <c r="N98" s="104">
        <f t="shared" si="77"/>
        <v>0</v>
      </c>
      <c r="O98" s="104">
        <f t="shared" si="78"/>
        <v>0</v>
      </c>
      <c r="P98" s="103">
        <v>0</v>
      </c>
      <c r="Q98" s="104">
        <f t="shared" si="79"/>
        <v>0</v>
      </c>
      <c r="R98" s="104">
        <f t="shared" si="80"/>
        <v>0</v>
      </c>
      <c r="S98" s="103">
        <v>0</v>
      </c>
      <c r="T98" s="104">
        <f t="shared" si="81"/>
        <v>0</v>
      </c>
      <c r="U98" s="104">
        <f t="shared" si="82"/>
        <v>0</v>
      </c>
      <c r="V98" s="103">
        <v>0</v>
      </c>
      <c r="W98" s="104">
        <f t="shared" si="83"/>
        <v>0</v>
      </c>
      <c r="X98" s="104">
        <f t="shared" si="84"/>
        <v>0</v>
      </c>
      <c r="Y98" s="103"/>
      <c r="Z98" s="104">
        <f t="shared" si="85"/>
        <v>0</v>
      </c>
      <c r="AA98" s="104">
        <f t="shared" si="86"/>
        <v>0</v>
      </c>
      <c r="AB98" s="103"/>
      <c r="AC98" s="103">
        <f t="shared" si="91"/>
        <v>1</v>
      </c>
      <c r="AD98" s="104">
        <f t="shared" si="92"/>
        <v>7.4611494252873589</v>
      </c>
      <c r="AE98" s="104">
        <f t="shared" si="6"/>
        <v>24.5</v>
      </c>
      <c r="AF98" s="42">
        <f t="shared" si="72"/>
        <v>8.130081300813009E-3</v>
      </c>
      <c r="AG98" s="37">
        <f t="shared" si="73"/>
        <v>0.24390243902439027</v>
      </c>
      <c r="AH98" s="63">
        <f t="shared" si="74"/>
        <v>5.975609756097561</v>
      </c>
      <c r="AI98" s="103">
        <v>3</v>
      </c>
      <c r="AJ98" s="107">
        <f t="shared" si="87"/>
        <v>73.5</v>
      </c>
      <c r="AK98" s="106">
        <f t="shared" si="88"/>
        <v>368.99999999999994</v>
      </c>
      <c r="AL98" s="108">
        <v>69</v>
      </c>
      <c r="AM98" s="106">
        <f t="shared" si="89"/>
        <v>52.714285714285708</v>
      </c>
      <c r="AN98" s="109">
        <f t="shared" si="90"/>
        <v>12.299999999999999</v>
      </c>
      <c r="AO98" s="35">
        <f t="shared" si="75"/>
        <v>43958</v>
      </c>
      <c r="AP98" s="110"/>
      <c r="AQ98" s="110"/>
    </row>
    <row r="99" spans="1:43" s="102" customFormat="1" ht="15" x14ac:dyDescent="0.25">
      <c r="A99" s="98">
        <v>20</v>
      </c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103">
        <v>0</v>
      </c>
      <c r="K99" s="104">
        <f t="shared" si="11"/>
        <v>0</v>
      </c>
      <c r="L99" s="104">
        <f t="shared" si="76"/>
        <v>0</v>
      </c>
      <c r="M99" s="103">
        <v>0</v>
      </c>
      <c r="N99" s="104">
        <f t="shared" si="77"/>
        <v>0</v>
      </c>
      <c r="O99" s="104">
        <f t="shared" si="78"/>
        <v>0</v>
      </c>
      <c r="P99" s="103">
        <v>0</v>
      </c>
      <c r="Q99" s="104">
        <f t="shared" si="79"/>
        <v>0</v>
      </c>
      <c r="R99" s="104">
        <f t="shared" si="80"/>
        <v>0</v>
      </c>
      <c r="S99" s="103">
        <v>1</v>
      </c>
      <c r="T99" s="104">
        <f t="shared" si="81"/>
        <v>7.6100000000000083</v>
      </c>
      <c r="U99" s="104">
        <f t="shared" si="82"/>
        <v>24.5</v>
      </c>
      <c r="V99" s="103">
        <v>0</v>
      </c>
      <c r="W99" s="104">
        <f t="shared" si="83"/>
        <v>0</v>
      </c>
      <c r="X99" s="104">
        <f t="shared" si="84"/>
        <v>0</v>
      </c>
      <c r="Y99" s="103"/>
      <c r="Z99" s="104">
        <f t="shared" si="85"/>
        <v>0</v>
      </c>
      <c r="AA99" s="104">
        <f t="shared" si="86"/>
        <v>0</v>
      </c>
      <c r="AB99" s="103"/>
      <c r="AC99" s="103">
        <f t="shared" si="91"/>
        <v>1</v>
      </c>
      <c r="AD99" s="104">
        <f t="shared" si="92"/>
        <v>7.6100000000000083</v>
      </c>
      <c r="AE99" s="104">
        <f t="shared" si="6"/>
        <v>24.5</v>
      </c>
      <c r="AF99" s="42">
        <f t="shared" si="72"/>
        <v>8.130081300813009E-3</v>
      </c>
      <c r="AG99" s="37">
        <f t="shared" si="73"/>
        <v>0.24390243902439027</v>
      </c>
      <c r="AH99" s="63">
        <f t="shared" si="74"/>
        <v>5.975609756097561</v>
      </c>
      <c r="AI99" s="103">
        <v>2</v>
      </c>
      <c r="AJ99" s="107">
        <f t="shared" si="87"/>
        <v>49</v>
      </c>
      <c r="AK99" s="106">
        <f t="shared" si="88"/>
        <v>245.99999999999997</v>
      </c>
      <c r="AL99" s="108">
        <v>70</v>
      </c>
      <c r="AM99" s="106">
        <f t="shared" si="89"/>
        <v>35.142857142857139</v>
      </c>
      <c r="AN99" s="109">
        <f t="shared" si="90"/>
        <v>8.1999999999999993</v>
      </c>
      <c r="AO99" s="35">
        <f t="shared" si="75"/>
        <v>43835</v>
      </c>
      <c r="AP99" s="110"/>
      <c r="AQ99" s="110"/>
    </row>
    <row r="100" spans="1:43" s="102" customFormat="1" ht="15" x14ac:dyDescent="0.25">
      <c r="A100" s="98">
        <v>12</v>
      </c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103">
        <v>0</v>
      </c>
      <c r="K100" s="104">
        <f t="shared" si="11"/>
        <v>0</v>
      </c>
      <c r="L100" s="104">
        <f t="shared" si="76"/>
        <v>0</v>
      </c>
      <c r="M100" s="103">
        <v>0</v>
      </c>
      <c r="N100" s="104">
        <f t="shared" si="77"/>
        <v>0</v>
      </c>
      <c r="O100" s="104">
        <f t="shared" si="78"/>
        <v>0</v>
      </c>
      <c r="P100" s="103">
        <v>0</v>
      </c>
      <c r="Q100" s="104">
        <f t="shared" si="79"/>
        <v>0</v>
      </c>
      <c r="R100" s="104">
        <f t="shared" si="80"/>
        <v>0</v>
      </c>
      <c r="S100" s="103">
        <v>0</v>
      </c>
      <c r="T100" s="104">
        <f t="shared" si="81"/>
        <v>0</v>
      </c>
      <c r="U100" s="104">
        <f t="shared" si="82"/>
        <v>0</v>
      </c>
      <c r="V100" s="103">
        <v>0</v>
      </c>
      <c r="W100" s="104">
        <f t="shared" si="83"/>
        <v>0</v>
      </c>
      <c r="X100" s="104">
        <f t="shared" si="84"/>
        <v>0</v>
      </c>
      <c r="Y100" s="103"/>
      <c r="Z100" s="104">
        <f t="shared" si="85"/>
        <v>0</v>
      </c>
      <c r="AA100" s="104">
        <f t="shared" si="86"/>
        <v>0</v>
      </c>
      <c r="AB100" s="103"/>
      <c r="AC100" s="103">
        <f t="shared" si="91"/>
        <v>0</v>
      </c>
      <c r="AD100" s="104">
        <f t="shared" si="92"/>
        <v>0</v>
      </c>
      <c r="AE100" s="104">
        <f t="shared" ref="AE100:AE156" si="93">AC100*G100</f>
        <v>0</v>
      </c>
      <c r="AF100" s="42">
        <f t="shared" si="72"/>
        <v>0</v>
      </c>
      <c r="AG100" s="37">
        <f t="shared" si="73"/>
        <v>0</v>
      </c>
      <c r="AH100" s="63">
        <f t="shared" si="74"/>
        <v>0</v>
      </c>
      <c r="AI100" s="103">
        <v>2</v>
      </c>
      <c r="AJ100" s="107">
        <f t="shared" si="87"/>
        <v>49</v>
      </c>
      <c r="AK100" s="106" t="str">
        <f t="shared" si="88"/>
        <v>-</v>
      </c>
      <c r="AL100" s="108">
        <v>71</v>
      </c>
      <c r="AM100" s="106" t="str">
        <f t="shared" si="89"/>
        <v>-</v>
      </c>
      <c r="AN100" s="109" t="str">
        <f t="shared" si="90"/>
        <v>-</v>
      </c>
      <c r="AO100" s="35" t="str">
        <f t="shared" si="75"/>
        <v>-</v>
      </c>
      <c r="AP100" s="110"/>
      <c r="AQ100" s="110"/>
    </row>
    <row r="101" spans="1:43" s="102" customFormat="1" ht="15" x14ac:dyDescent="0.25">
      <c r="A101" s="98">
        <v>33</v>
      </c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103">
        <v>0</v>
      </c>
      <c r="K101" s="104">
        <f t="shared" si="11"/>
        <v>0</v>
      </c>
      <c r="L101" s="104">
        <f t="shared" si="76"/>
        <v>0</v>
      </c>
      <c r="M101" s="103">
        <v>0</v>
      </c>
      <c r="N101" s="104">
        <f t="shared" si="77"/>
        <v>0</v>
      </c>
      <c r="O101" s="104">
        <f t="shared" si="78"/>
        <v>0</v>
      </c>
      <c r="P101" s="103">
        <v>0</v>
      </c>
      <c r="Q101" s="104">
        <f t="shared" si="79"/>
        <v>0</v>
      </c>
      <c r="R101" s="104">
        <f t="shared" si="80"/>
        <v>0</v>
      </c>
      <c r="S101" s="103">
        <v>0</v>
      </c>
      <c r="T101" s="104">
        <f t="shared" si="81"/>
        <v>0</v>
      </c>
      <c r="U101" s="104">
        <f t="shared" si="82"/>
        <v>0</v>
      </c>
      <c r="V101" s="103">
        <v>0</v>
      </c>
      <c r="W101" s="104">
        <f t="shared" si="83"/>
        <v>0</v>
      </c>
      <c r="X101" s="104">
        <f t="shared" si="84"/>
        <v>0</v>
      </c>
      <c r="Y101" s="103"/>
      <c r="Z101" s="104">
        <f t="shared" si="85"/>
        <v>0</v>
      </c>
      <c r="AA101" s="104">
        <f t="shared" si="86"/>
        <v>0</v>
      </c>
      <c r="AB101" s="103"/>
      <c r="AC101" s="103">
        <f t="shared" si="91"/>
        <v>0</v>
      </c>
      <c r="AD101" s="104">
        <f t="shared" si="92"/>
        <v>0</v>
      </c>
      <c r="AE101" s="104">
        <f t="shared" si="93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103">
        <v>0</v>
      </c>
      <c r="AJ101" s="107">
        <f t="shared" si="87"/>
        <v>0</v>
      </c>
      <c r="AK101" s="106" t="str">
        <f t="shared" si="88"/>
        <v>-</v>
      </c>
      <c r="AL101" s="108">
        <v>72</v>
      </c>
      <c r="AM101" s="106" t="str">
        <f t="shared" si="89"/>
        <v>-</v>
      </c>
      <c r="AN101" s="109" t="str">
        <f t="shared" si="90"/>
        <v>-</v>
      </c>
      <c r="AO101" s="35" t="str">
        <f t="shared" si="75"/>
        <v>-</v>
      </c>
      <c r="AP101" s="110"/>
      <c r="AQ101" s="110"/>
    </row>
    <row r="102" spans="1:43" s="102" customFormat="1" ht="15" x14ac:dyDescent="0.25">
      <c r="A102" s="98">
        <v>33</v>
      </c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103">
        <v>0</v>
      </c>
      <c r="K102" s="104">
        <f t="shared" ref="K102:K114" si="94">J102*$F102</f>
        <v>0</v>
      </c>
      <c r="L102" s="104">
        <f t="shared" si="76"/>
        <v>0</v>
      </c>
      <c r="M102" s="103">
        <v>0</v>
      </c>
      <c r="N102" s="104">
        <f t="shared" si="77"/>
        <v>0</v>
      </c>
      <c r="O102" s="104">
        <f t="shared" si="78"/>
        <v>0</v>
      </c>
      <c r="P102" s="103">
        <v>0</v>
      </c>
      <c r="Q102" s="104">
        <f t="shared" si="79"/>
        <v>0</v>
      </c>
      <c r="R102" s="104">
        <f t="shared" si="80"/>
        <v>0</v>
      </c>
      <c r="S102" s="103">
        <v>0</v>
      </c>
      <c r="T102" s="104">
        <f t="shared" si="81"/>
        <v>0</v>
      </c>
      <c r="U102" s="104">
        <f t="shared" si="82"/>
        <v>0</v>
      </c>
      <c r="V102" s="103">
        <v>0</v>
      </c>
      <c r="W102" s="104">
        <f t="shared" si="83"/>
        <v>0</v>
      </c>
      <c r="X102" s="104">
        <f t="shared" si="84"/>
        <v>0</v>
      </c>
      <c r="Y102" s="103"/>
      <c r="Z102" s="104">
        <f t="shared" si="85"/>
        <v>0</v>
      </c>
      <c r="AA102" s="104">
        <f t="shared" si="86"/>
        <v>0</v>
      </c>
      <c r="AB102" s="103"/>
      <c r="AC102" s="103">
        <f t="shared" si="91"/>
        <v>0</v>
      </c>
      <c r="AD102" s="104">
        <f t="shared" si="92"/>
        <v>0</v>
      </c>
      <c r="AE102" s="104">
        <f t="shared" si="93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103">
        <v>0</v>
      </c>
      <c r="AJ102" s="107">
        <f t="shared" si="87"/>
        <v>0</v>
      </c>
      <c r="AK102" s="106" t="str">
        <f t="shared" si="88"/>
        <v>-</v>
      </c>
      <c r="AL102" s="108">
        <v>73</v>
      </c>
      <c r="AM102" s="106" t="str">
        <f t="shared" si="89"/>
        <v>-</v>
      </c>
      <c r="AN102" s="109" t="str">
        <f t="shared" si="90"/>
        <v>-</v>
      </c>
      <c r="AO102" s="35" t="str">
        <f t="shared" si="75"/>
        <v>-</v>
      </c>
      <c r="AP102" s="110"/>
      <c r="AQ102" s="110"/>
    </row>
    <row r="103" spans="1:43" s="102" customFormat="1" ht="15" x14ac:dyDescent="0.25">
      <c r="A103" s="98">
        <v>21</v>
      </c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103">
        <v>0</v>
      </c>
      <c r="K103" s="104">
        <f t="shared" si="94"/>
        <v>0</v>
      </c>
      <c r="L103" s="104">
        <f t="shared" si="76"/>
        <v>0</v>
      </c>
      <c r="M103" s="103">
        <v>0</v>
      </c>
      <c r="N103" s="104">
        <f t="shared" si="77"/>
        <v>0</v>
      </c>
      <c r="O103" s="104">
        <f t="shared" si="78"/>
        <v>0</v>
      </c>
      <c r="P103" s="103">
        <v>0</v>
      </c>
      <c r="Q103" s="104">
        <f t="shared" si="79"/>
        <v>0</v>
      </c>
      <c r="R103" s="104">
        <f t="shared" si="80"/>
        <v>0</v>
      </c>
      <c r="S103" s="103">
        <v>0</v>
      </c>
      <c r="T103" s="104">
        <f t="shared" si="81"/>
        <v>0</v>
      </c>
      <c r="U103" s="104">
        <f t="shared" si="82"/>
        <v>0</v>
      </c>
      <c r="V103" s="103">
        <v>0</v>
      </c>
      <c r="W103" s="104">
        <f t="shared" si="83"/>
        <v>0</v>
      </c>
      <c r="X103" s="104">
        <f t="shared" si="84"/>
        <v>0</v>
      </c>
      <c r="Y103" s="103"/>
      <c r="Z103" s="104">
        <f t="shared" si="85"/>
        <v>0</v>
      </c>
      <c r="AA103" s="104">
        <f t="shared" si="86"/>
        <v>0</v>
      </c>
      <c r="AB103" s="103"/>
      <c r="AC103" s="103">
        <f t="shared" si="91"/>
        <v>0</v>
      </c>
      <c r="AD103" s="104">
        <f t="shared" si="92"/>
        <v>0</v>
      </c>
      <c r="AE103" s="104">
        <f t="shared" si="93"/>
        <v>0</v>
      </c>
      <c r="AF103" s="42">
        <f t="shared" si="72"/>
        <v>0</v>
      </c>
      <c r="AG103" s="37">
        <f t="shared" si="73"/>
        <v>0</v>
      </c>
      <c r="AH103" s="63">
        <f t="shared" si="74"/>
        <v>0</v>
      </c>
      <c r="AI103" s="103">
        <v>0</v>
      </c>
      <c r="AJ103" s="107">
        <f t="shared" si="87"/>
        <v>0</v>
      </c>
      <c r="AK103" s="106" t="str">
        <f t="shared" si="88"/>
        <v>-</v>
      </c>
      <c r="AL103" s="108">
        <v>74</v>
      </c>
      <c r="AM103" s="106" t="str">
        <f t="shared" si="89"/>
        <v>-</v>
      </c>
      <c r="AN103" s="109" t="str">
        <f t="shared" si="90"/>
        <v>-</v>
      </c>
      <c r="AO103" s="35" t="str">
        <f t="shared" si="75"/>
        <v>-</v>
      </c>
      <c r="AP103" s="110"/>
      <c r="AQ103" s="110"/>
    </row>
    <row r="104" spans="1:43" s="102" customFormat="1" ht="15" x14ac:dyDescent="0.25">
      <c r="A104" s="98">
        <v>10</v>
      </c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103">
        <v>0</v>
      </c>
      <c r="K104" s="104">
        <f t="shared" si="94"/>
        <v>0</v>
      </c>
      <c r="L104" s="104">
        <f t="shared" si="76"/>
        <v>0</v>
      </c>
      <c r="M104" s="103">
        <v>0</v>
      </c>
      <c r="N104" s="104">
        <f t="shared" si="77"/>
        <v>0</v>
      </c>
      <c r="O104" s="104">
        <f t="shared" si="78"/>
        <v>0</v>
      </c>
      <c r="P104" s="103">
        <v>0</v>
      </c>
      <c r="Q104" s="104">
        <f t="shared" si="79"/>
        <v>0</v>
      </c>
      <c r="R104" s="104">
        <f t="shared" si="80"/>
        <v>0</v>
      </c>
      <c r="S104" s="103">
        <v>0</v>
      </c>
      <c r="T104" s="104">
        <f t="shared" si="81"/>
        <v>0</v>
      </c>
      <c r="U104" s="104">
        <f t="shared" si="82"/>
        <v>0</v>
      </c>
      <c r="V104" s="103">
        <v>0</v>
      </c>
      <c r="W104" s="104">
        <f t="shared" si="83"/>
        <v>0</v>
      </c>
      <c r="X104" s="104">
        <f t="shared" si="84"/>
        <v>0</v>
      </c>
      <c r="Y104" s="103"/>
      <c r="Z104" s="104">
        <f t="shared" si="85"/>
        <v>0</v>
      </c>
      <c r="AA104" s="104">
        <f t="shared" si="86"/>
        <v>0</v>
      </c>
      <c r="AB104" s="103"/>
      <c r="AC104" s="103">
        <f t="shared" si="91"/>
        <v>0</v>
      </c>
      <c r="AD104" s="104">
        <f t="shared" si="92"/>
        <v>0</v>
      </c>
      <c r="AE104" s="104">
        <f t="shared" si="93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103">
        <v>0</v>
      </c>
      <c r="AJ104" s="107">
        <f t="shared" si="87"/>
        <v>0</v>
      </c>
      <c r="AK104" s="106" t="str">
        <f t="shared" si="88"/>
        <v>-</v>
      </c>
      <c r="AL104" s="108">
        <v>75</v>
      </c>
      <c r="AM104" s="106" t="str">
        <f t="shared" si="89"/>
        <v>-</v>
      </c>
      <c r="AN104" s="109" t="str">
        <f t="shared" si="90"/>
        <v>-</v>
      </c>
      <c r="AO104" s="35" t="str">
        <f t="shared" si="75"/>
        <v>-</v>
      </c>
      <c r="AP104" s="110"/>
      <c r="AQ104" s="110"/>
    </row>
    <row r="105" spans="1:43" s="102" customFormat="1" ht="15" x14ac:dyDescent="0.25">
      <c r="A105" s="98">
        <v>37</v>
      </c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103">
        <v>0</v>
      </c>
      <c r="K105" s="104">
        <f t="shared" si="94"/>
        <v>0</v>
      </c>
      <c r="L105" s="104">
        <f t="shared" si="76"/>
        <v>0</v>
      </c>
      <c r="M105" s="103">
        <v>0</v>
      </c>
      <c r="N105" s="104">
        <f t="shared" si="77"/>
        <v>0</v>
      </c>
      <c r="O105" s="104">
        <f t="shared" si="78"/>
        <v>0</v>
      </c>
      <c r="P105" s="103">
        <v>0</v>
      </c>
      <c r="Q105" s="104">
        <f t="shared" si="79"/>
        <v>0</v>
      </c>
      <c r="R105" s="104">
        <f t="shared" si="80"/>
        <v>0</v>
      </c>
      <c r="S105" s="103">
        <v>0</v>
      </c>
      <c r="T105" s="104">
        <f t="shared" si="81"/>
        <v>0</v>
      </c>
      <c r="U105" s="104">
        <f t="shared" si="82"/>
        <v>0</v>
      </c>
      <c r="V105" s="103">
        <v>0</v>
      </c>
      <c r="W105" s="104">
        <f t="shared" si="83"/>
        <v>0</v>
      </c>
      <c r="X105" s="104">
        <f t="shared" si="84"/>
        <v>0</v>
      </c>
      <c r="Y105" s="103"/>
      <c r="Z105" s="104">
        <f t="shared" si="85"/>
        <v>0</v>
      </c>
      <c r="AA105" s="104">
        <f t="shared" si="86"/>
        <v>0</v>
      </c>
      <c r="AB105" s="103"/>
      <c r="AC105" s="103">
        <f t="shared" si="91"/>
        <v>0</v>
      </c>
      <c r="AD105" s="104">
        <f t="shared" si="92"/>
        <v>0</v>
      </c>
      <c r="AE105" s="104">
        <f t="shared" si="93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103">
        <v>0</v>
      </c>
      <c r="AJ105" s="107">
        <f t="shared" si="87"/>
        <v>0</v>
      </c>
      <c r="AK105" s="106" t="str">
        <f t="shared" si="88"/>
        <v>-</v>
      </c>
      <c r="AL105" s="108">
        <v>76</v>
      </c>
      <c r="AM105" s="106" t="str">
        <f t="shared" si="89"/>
        <v>-</v>
      </c>
      <c r="AN105" s="109" t="str">
        <f t="shared" si="90"/>
        <v>-</v>
      </c>
      <c r="AO105" s="35" t="str">
        <f t="shared" si="75"/>
        <v>-</v>
      </c>
      <c r="AP105" s="110"/>
      <c r="AQ105" s="110"/>
    </row>
    <row r="106" spans="1:43" s="102" customFormat="1" ht="15" x14ac:dyDescent="0.25">
      <c r="A106" s="98">
        <v>33</v>
      </c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103">
        <v>0</v>
      </c>
      <c r="K106" s="104">
        <f t="shared" si="94"/>
        <v>0</v>
      </c>
      <c r="L106" s="104">
        <f t="shared" si="76"/>
        <v>0</v>
      </c>
      <c r="M106" s="103">
        <v>0</v>
      </c>
      <c r="N106" s="104">
        <f t="shared" si="77"/>
        <v>0</v>
      </c>
      <c r="O106" s="104">
        <f t="shared" si="78"/>
        <v>0</v>
      </c>
      <c r="P106" s="103">
        <v>0</v>
      </c>
      <c r="Q106" s="104">
        <f t="shared" si="79"/>
        <v>0</v>
      </c>
      <c r="R106" s="104">
        <f t="shared" si="80"/>
        <v>0</v>
      </c>
      <c r="S106" s="103">
        <v>0</v>
      </c>
      <c r="T106" s="104">
        <f t="shared" si="81"/>
        <v>0</v>
      </c>
      <c r="U106" s="104">
        <f t="shared" si="82"/>
        <v>0</v>
      </c>
      <c r="V106" s="103">
        <v>0</v>
      </c>
      <c r="W106" s="104">
        <f t="shared" si="83"/>
        <v>0</v>
      </c>
      <c r="X106" s="104">
        <f t="shared" si="84"/>
        <v>0</v>
      </c>
      <c r="Y106" s="103"/>
      <c r="Z106" s="104">
        <f t="shared" si="85"/>
        <v>0</v>
      </c>
      <c r="AA106" s="104">
        <f t="shared" si="86"/>
        <v>0</v>
      </c>
      <c r="AB106" s="103"/>
      <c r="AC106" s="103">
        <f t="shared" si="91"/>
        <v>0</v>
      </c>
      <c r="AD106" s="104">
        <f t="shared" si="92"/>
        <v>0</v>
      </c>
      <c r="AE106" s="104">
        <f t="shared" si="93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103">
        <v>0</v>
      </c>
      <c r="AJ106" s="107">
        <f t="shared" si="87"/>
        <v>0</v>
      </c>
      <c r="AK106" s="106" t="str">
        <f t="shared" si="88"/>
        <v>-</v>
      </c>
      <c r="AL106" s="108">
        <v>77</v>
      </c>
      <c r="AM106" s="106" t="str">
        <f t="shared" si="89"/>
        <v>-</v>
      </c>
      <c r="AN106" s="109" t="str">
        <f t="shared" si="90"/>
        <v>-</v>
      </c>
      <c r="AO106" s="35" t="str">
        <f t="shared" si="75"/>
        <v>-</v>
      </c>
      <c r="AP106" s="110"/>
      <c r="AQ106" s="110"/>
    </row>
    <row r="107" spans="1:43" s="102" customFormat="1" ht="15" x14ac:dyDescent="0.25">
      <c r="A107" s="98">
        <v>33</v>
      </c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103">
        <v>0</v>
      </c>
      <c r="K107" s="104">
        <f t="shared" si="94"/>
        <v>0</v>
      </c>
      <c r="L107" s="104">
        <f t="shared" si="76"/>
        <v>0</v>
      </c>
      <c r="M107" s="103">
        <v>0</v>
      </c>
      <c r="N107" s="104">
        <f t="shared" si="77"/>
        <v>0</v>
      </c>
      <c r="O107" s="104">
        <f t="shared" si="78"/>
        <v>0</v>
      </c>
      <c r="P107" s="103">
        <v>0</v>
      </c>
      <c r="Q107" s="104">
        <f t="shared" si="79"/>
        <v>0</v>
      </c>
      <c r="R107" s="104">
        <f t="shared" si="80"/>
        <v>0</v>
      </c>
      <c r="S107" s="103">
        <v>0</v>
      </c>
      <c r="T107" s="104">
        <f t="shared" si="81"/>
        <v>0</v>
      </c>
      <c r="U107" s="104">
        <f t="shared" si="82"/>
        <v>0</v>
      </c>
      <c r="V107" s="103">
        <v>0</v>
      </c>
      <c r="W107" s="104">
        <f t="shared" si="83"/>
        <v>0</v>
      </c>
      <c r="X107" s="104">
        <f t="shared" si="84"/>
        <v>0</v>
      </c>
      <c r="Y107" s="103"/>
      <c r="Z107" s="104">
        <f t="shared" si="85"/>
        <v>0</v>
      </c>
      <c r="AA107" s="104">
        <f t="shared" si="86"/>
        <v>0</v>
      </c>
      <c r="AB107" s="103"/>
      <c r="AC107" s="103">
        <f t="shared" si="91"/>
        <v>0</v>
      </c>
      <c r="AD107" s="104">
        <f t="shared" si="92"/>
        <v>0</v>
      </c>
      <c r="AE107" s="104">
        <f t="shared" si="93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103">
        <v>0</v>
      </c>
      <c r="AJ107" s="107">
        <f t="shared" si="87"/>
        <v>0</v>
      </c>
      <c r="AK107" s="106" t="str">
        <f t="shared" si="88"/>
        <v>-</v>
      </c>
      <c r="AL107" s="108">
        <v>78</v>
      </c>
      <c r="AM107" s="106" t="str">
        <f t="shared" si="89"/>
        <v>-</v>
      </c>
      <c r="AN107" s="109" t="str">
        <f t="shared" si="90"/>
        <v>-</v>
      </c>
      <c r="AO107" s="35" t="str">
        <f t="shared" si="75"/>
        <v>-</v>
      </c>
      <c r="AP107" s="110"/>
      <c r="AQ107" s="110"/>
    </row>
    <row r="108" spans="1:43" s="102" customFormat="1" ht="15" x14ac:dyDescent="0.25">
      <c r="A108" s="98">
        <v>16</v>
      </c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103">
        <v>0</v>
      </c>
      <c r="K108" s="104">
        <f t="shared" si="94"/>
        <v>0</v>
      </c>
      <c r="L108" s="104">
        <f t="shared" si="76"/>
        <v>0</v>
      </c>
      <c r="M108" s="103">
        <v>0</v>
      </c>
      <c r="N108" s="104">
        <f t="shared" si="77"/>
        <v>0</v>
      </c>
      <c r="O108" s="104">
        <f t="shared" si="78"/>
        <v>0</v>
      </c>
      <c r="P108" s="103">
        <v>0</v>
      </c>
      <c r="Q108" s="104">
        <f t="shared" si="79"/>
        <v>0</v>
      </c>
      <c r="R108" s="104">
        <f t="shared" si="80"/>
        <v>0</v>
      </c>
      <c r="S108" s="103">
        <v>0</v>
      </c>
      <c r="T108" s="104">
        <f t="shared" si="81"/>
        <v>0</v>
      </c>
      <c r="U108" s="104">
        <f t="shared" si="82"/>
        <v>0</v>
      </c>
      <c r="V108" s="103">
        <v>0</v>
      </c>
      <c r="W108" s="104">
        <f t="shared" si="83"/>
        <v>0</v>
      </c>
      <c r="X108" s="104">
        <f t="shared" si="84"/>
        <v>0</v>
      </c>
      <c r="Y108" s="103"/>
      <c r="Z108" s="104">
        <f t="shared" si="85"/>
        <v>0</v>
      </c>
      <c r="AA108" s="104">
        <f t="shared" si="86"/>
        <v>0</v>
      </c>
      <c r="AB108" s="103"/>
      <c r="AC108" s="103">
        <f t="shared" si="91"/>
        <v>0</v>
      </c>
      <c r="AD108" s="104">
        <f t="shared" si="92"/>
        <v>0</v>
      </c>
      <c r="AE108" s="104">
        <f t="shared" si="93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103">
        <v>0</v>
      </c>
      <c r="AJ108" s="107">
        <f t="shared" si="87"/>
        <v>0</v>
      </c>
      <c r="AK108" s="106" t="str">
        <f t="shared" si="88"/>
        <v>-</v>
      </c>
      <c r="AL108" s="108">
        <v>79</v>
      </c>
      <c r="AM108" s="106" t="str">
        <f t="shared" si="89"/>
        <v>-</v>
      </c>
      <c r="AN108" s="109" t="str">
        <f t="shared" si="90"/>
        <v>-</v>
      </c>
      <c r="AO108" s="35" t="str">
        <f t="shared" si="75"/>
        <v>-</v>
      </c>
      <c r="AP108" s="110"/>
      <c r="AQ108" s="110"/>
    </row>
    <row r="109" spans="1:43" s="102" customFormat="1" ht="15" x14ac:dyDescent="0.25">
      <c r="A109" s="98">
        <v>14</v>
      </c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103">
        <v>0</v>
      </c>
      <c r="K109" s="104">
        <f t="shared" si="94"/>
        <v>0</v>
      </c>
      <c r="L109" s="104">
        <f t="shared" si="76"/>
        <v>0</v>
      </c>
      <c r="M109" s="103">
        <v>0</v>
      </c>
      <c r="N109" s="104">
        <f t="shared" si="77"/>
        <v>0</v>
      </c>
      <c r="O109" s="104">
        <f t="shared" si="78"/>
        <v>0</v>
      </c>
      <c r="P109" s="103">
        <v>0</v>
      </c>
      <c r="Q109" s="104">
        <f t="shared" si="79"/>
        <v>0</v>
      </c>
      <c r="R109" s="104">
        <f t="shared" si="80"/>
        <v>0</v>
      </c>
      <c r="S109" s="103">
        <v>0</v>
      </c>
      <c r="T109" s="104">
        <f t="shared" si="81"/>
        <v>0</v>
      </c>
      <c r="U109" s="104">
        <f t="shared" si="82"/>
        <v>0</v>
      </c>
      <c r="V109" s="103">
        <v>0</v>
      </c>
      <c r="W109" s="104">
        <f t="shared" si="83"/>
        <v>0</v>
      </c>
      <c r="X109" s="104">
        <f t="shared" si="84"/>
        <v>0</v>
      </c>
      <c r="Y109" s="103"/>
      <c r="Z109" s="104">
        <f t="shared" si="85"/>
        <v>0</v>
      </c>
      <c r="AA109" s="104">
        <f t="shared" si="86"/>
        <v>0</v>
      </c>
      <c r="AB109" s="103"/>
      <c r="AC109" s="103">
        <f t="shared" si="91"/>
        <v>0</v>
      </c>
      <c r="AD109" s="104">
        <f t="shared" si="92"/>
        <v>0</v>
      </c>
      <c r="AE109" s="104">
        <f t="shared" si="93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103">
        <v>0</v>
      </c>
      <c r="AJ109" s="107">
        <f t="shared" si="87"/>
        <v>0</v>
      </c>
      <c r="AK109" s="106" t="str">
        <f t="shared" si="88"/>
        <v>-</v>
      </c>
      <c r="AL109" s="108">
        <v>80</v>
      </c>
      <c r="AM109" s="106" t="str">
        <f t="shared" si="89"/>
        <v>-</v>
      </c>
      <c r="AN109" s="109" t="str">
        <f t="shared" si="90"/>
        <v>-</v>
      </c>
      <c r="AO109" s="35" t="str">
        <f t="shared" si="75"/>
        <v>-</v>
      </c>
      <c r="AP109" s="110"/>
      <c r="AQ109" s="110"/>
    </row>
    <row r="110" spans="1:43" s="102" customFormat="1" ht="15" x14ac:dyDescent="0.25">
      <c r="A110" s="98">
        <v>33</v>
      </c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103">
        <v>0</v>
      </c>
      <c r="K110" s="104">
        <f t="shared" si="94"/>
        <v>0</v>
      </c>
      <c r="L110" s="104">
        <f t="shared" si="76"/>
        <v>0</v>
      </c>
      <c r="M110" s="103">
        <v>0</v>
      </c>
      <c r="N110" s="104">
        <f t="shared" si="77"/>
        <v>0</v>
      </c>
      <c r="O110" s="104">
        <f t="shared" si="78"/>
        <v>0</v>
      </c>
      <c r="P110" s="103">
        <v>0</v>
      </c>
      <c r="Q110" s="104">
        <f t="shared" si="79"/>
        <v>0</v>
      </c>
      <c r="R110" s="104">
        <f t="shared" si="80"/>
        <v>0</v>
      </c>
      <c r="S110" s="103">
        <v>0</v>
      </c>
      <c r="T110" s="104">
        <f t="shared" si="81"/>
        <v>0</v>
      </c>
      <c r="U110" s="104">
        <f t="shared" si="82"/>
        <v>0</v>
      </c>
      <c r="V110" s="103">
        <v>0</v>
      </c>
      <c r="W110" s="104">
        <f t="shared" si="83"/>
        <v>0</v>
      </c>
      <c r="X110" s="104">
        <f t="shared" si="84"/>
        <v>0</v>
      </c>
      <c r="Y110" s="103"/>
      <c r="Z110" s="104">
        <f t="shared" si="85"/>
        <v>0</v>
      </c>
      <c r="AA110" s="104">
        <f t="shared" si="86"/>
        <v>0</v>
      </c>
      <c r="AB110" s="103"/>
      <c r="AC110" s="103">
        <f t="shared" si="91"/>
        <v>0</v>
      </c>
      <c r="AD110" s="104">
        <f t="shared" si="92"/>
        <v>0</v>
      </c>
      <c r="AE110" s="104">
        <f t="shared" si="93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103">
        <v>0</v>
      </c>
      <c r="AJ110" s="107">
        <f t="shared" si="87"/>
        <v>0</v>
      </c>
      <c r="AK110" s="106" t="str">
        <f t="shared" si="88"/>
        <v>-</v>
      </c>
      <c r="AL110" s="108">
        <v>81</v>
      </c>
      <c r="AM110" s="106" t="str">
        <f t="shared" si="89"/>
        <v>-</v>
      </c>
      <c r="AN110" s="109" t="str">
        <f t="shared" si="90"/>
        <v>-</v>
      </c>
      <c r="AO110" s="35" t="str">
        <f t="shared" si="75"/>
        <v>-</v>
      </c>
      <c r="AP110" s="110"/>
      <c r="AQ110" s="110"/>
    </row>
    <row r="111" spans="1:43" s="102" customFormat="1" ht="15" x14ac:dyDescent="0.25">
      <c r="A111" s="98">
        <v>33</v>
      </c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103">
        <v>0</v>
      </c>
      <c r="K111" s="104">
        <f t="shared" si="94"/>
        <v>0</v>
      </c>
      <c r="L111" s="104">
        <f t="shared" si="76"/>
        <v>0</v>
      </c>
      <c r="M111" s="103">
        <v>0</v>
      </c>
      <c r="N111" s="104">
        <f t="shared" si="77"/>
        <v>0</v>
      </c>
      <c r="O111" s="104">
        <f t="shared" si="78"/>
        <v>0</v>
      </c>
      <c r="P111" s="103">
        <v>0</v>
      </c>
      <c r="Q111" s="104">
        <f t="shared" si="79"/>
        <v>0</v>
      </c>
      <c r="R111" s="104">
        <f t="shared" si="80"/>
        <v>0</v>
      </c>
      <c r="S111" s="103">
        <v>0</v>
      </c>
      <c r="T111" s="104">
        <f t="shared" si="81"/>
        <v>0</v>
      </c>
      <c r="U111" s="104">
        <f t="shared" si="82"/>
        <v>0</v>
      </c>
      <c r="V111" s="103">
        <v>0</v>
      </c>
      <c r="W111" s="104">
        <f t="shared" si="83"/>
        <v>0</v>
      </c>
      <c r="X111" s="104">
        <f t="shared" si="84"/>
        <v>0</v>
      </c>
      <c r="Y111" s="103"/>
      <c r="Z111" s="104">
        <f t="shared" si="85"/>
        <v>0</v>
      </c>
      <c r="AA111" s="104">
        <f t="shared" si="86"/>
        <v>0</v>
      </c>
      <c r="AB111" s="103"/>
      <c r="AC111" s="103">
        <f t="shared" si="91"/>
        <v>0</v>
      </c>
      <c r="AD111" s="104">
        <f t="shared" si="92"/>
        <v>0</v>
      </c>
      <c r="AE111" s="104">
        <f t="shared" si="93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103">
        <v>0</v>
      </c>
      <c r="AJ111" s="107">
        <f t="shared" si="87"/>
        <v>0</v>
      </c>
      <c r="AK111" s="106" t="str">
        <f t="shared" si="88"/>
        <v>-</v>
      </c>
      <c r="AL111" s="108">
        <v>82</v>
      </c>
      <c r="AM111" s="106" t="str">
        <f t="shared" si="89"/>
        <v>-</v>
      </c>
      <c r="AN111" s="109" t="str">
        <f t="shared" si="90"/>
        <v>-</v>
      </c>
      <c r="AO111" s="35" t="str">
        <f t="shared" si="75"/>
        <v>-</v>
      </c>
      <c r="AP111" s="110"/>
      <c r="AQ111" s="110"/>
    </row>
    <row r="112" spans="1:43" s="102" customFormat="1" ht="15" x14ac:dyDescent="0.25">
      <c r="A112" s="98">
        <v>75</v>
      </c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103">
        <v>0</v>
      </c>
      <c r="K112" s="104">
        <f t="shared" si="94"/>
        <v>0</v>
      </c>
      <c r="L112" s="104">
        <f t="shared" si="76"/>
        <v>0</v>
      </c>
      <c r="M112" s="103">
        <v>0</v>
      </c>
      <c r="N112" s="104">
        <f t="shared" si="77"/>
        <v>0</v>
      </c>
      <c r="O112" s="104">
        <f t="shared" si="78"/>
        <v>0</v>
      </c>
      <c r="P112" s="103">
        <v>0</v>
      </c>
      <c r="Q112" s="104">
        <f t="shared" si="79"/>
        <v>0</v>
      </c>
      <c r="R112" s="104">
        <f t="shared" si="80"/>
        <v>0</v>
      </c>
      <c r="S112" s="103">
        <v>0</v>
      </c>
      <c r="T112" s="104">
        <f t="shared" si="81"/>
        <v>0</v>
      </c>
      <c r="U112" s="104">
        <f t="shared" si="82"/>
        <v>0</v>
      </c>
      <c r="V112" s="103">
        <v>0</v>
      </c>
      <c r="W112" s="104">
        <f t="shared" si="83"/>
        <v>0</v>
      </c>
      <c r="X112" s="104">
        <f t="shared" si="84"/>
        <v>0</v>
      </c>
      <c r="Y112" s="103"/>
      <c r="Z112" s="104">
        <f t="shared" si="85"/>
        <v>0</v>
      </c>
      <c r="AA112" s="104">
        <f t="shared" si="86"/>
        <v>0</v>
      </c>
      <c r="AB112" s="103"/>
      <c r="AC112" s="103">
        <f t="shared" si="91"/>
        <v>0</v>
      </c>
      <c r="AD112" s="104">
        <f t="shared" si="92"/>
        <v>0</v>
      </c>
      <c r="AE112" s="104">
        <f t="shared" si="93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103">
        <v>0</v>
      </c>
      <c r="AJ112" s="107">
        <f t="shared" si="87"/>
        <v>0</v>
      </c>
      <c r="AK112" s="106" t="str">
        <f t="shared" si="88"/>
        <v>-</v>
      </c>
      <c r="AL112" s="108">
        <v>83</v>
      </c>
      <c r="AM112" s="106" t="str">
        <f t="shared" si="89"/>
        <v>-</v>
      </c>
      <c r="AN112" s="109" t="str">
        <f t="shared" si="90"/>
        <v>-</v>
      </c>
      <c r="AO112" s="35" t="str">
        <f t="shared" si="75"/>
        <v>-</v>
      </c>
      <c r="AP112" s="110"/>
      <c r="AQ112" s="110"/>
    </row>
    <row r="113" spans="1:47" s="102" customFormat="1" ht="15" x14ac:dyDescent="0.25">
      <c r="A113" s="98">
        <v>19</v>
      </c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103">
        <v>0</v>
      </c>
      <c r="K113" s="104">
        <f t="shared" si="94"/>
        <v>0</v>
      </c>
      <c r="L113" s="104">
        <f t="shared" si="76"/>
        <v>0</v>
      </c>
      <c r="M113" s="103">
        <v>0</v>
      </c>
      <c r="N113" s="104">
        <f t="shared" si="77"/>
        <v>0</v>
      </c>
      <c r="O113" s="104">
        <f t="shared" si="78"/>
        <v>0</v>
      </c>
      <c r="P113" s="103">
        <v>0</v>
      </c>
      <c r="Q113" s="104">
        <f t="shared" si="79"/>
        <v>0</v>
      </c>
      <c r="R113" s="104">
        <f t="shared" si="80"/>
        <v>0</v>
      </c>
      <c r="S113" s="103">
        <v>0</v>
      </c>
      <c r="T113" s="104">
        <f t="shared" si="81"/>
        <v>0</v>
      </c>
      <c r="U113" s="104">
        <f t="shared" si="82"/>
        <v>0</v>
      </c>
      <c r="V113" s="103">
        <v>0</v>
      </c>
      <c r="W113" s="104">
        <f t="shared" si="83"/>
        <v>0</v>
      </c>
      <c r="X113" s="104">
        <f t="shared" si="84"/>
        <v>0</v>
      </c>
      <c r="Y113" s="103"/>
      <c r="Z113" s="104">
        <f t="shared" si="85"/>
        <v>0</v>
      </c>
      <c r="AA113" s="104">
        <f t="shared" si="86"/>
        <v>0</v>
      </c>
      <c r="AB113" s="103"/>
      <c r="AC113" s="103">
        <f t="shared" si="91"/>
        <v>0</v>
      </c>
      <c r="AD113" s="104">
        <f t="shared" si="92"/>
        <v>0</v>
      </c>
      <c r="AE113" s="104">
        <f t="shared" si="93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103">
        <v>0</v>
      </c>
      <c r="AJ113" s="107">
        <f t="shared" si="87"/>
        <v>0</v>
      </c>
      <c r="AK113" s="106" t="str">
        <f t="shared" si="88"/>
        <v>-</v>
      </c>
      <c r="AL113" s="108">
        <v>84</v>
      </c>
      <c r="AM113" s="106" t="str">
        <f t="shared" si="89"/>
        <v>-</v>
      </c>
      <c r="AN113" s="109" t="str">
        <f t="shared" si="90"/>
        <v>-</v>
      </c>
      <c r="AO113" s="35" t="str">
        <f t="shared" si="75"/>
        <v>-</v>
      </c>
      <c r="AP113" s="110"/>
      <c r="AQ113" s="110"/>
    </row>
    <row r="114" spans="1:47" s="102" customFormat="1" ht="15" x14ac:dyDescent="0.25">
      <c r="A114" s="98">
        <v>27</v>
      </c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103">
        <v>0</v>
      </c>
      <c r="K114" s="104">
        <f t="shared" si="94"/>
        <v>0</v>
      </c>
      <c r="L114" s="104">
        <f t="shared" si="76"/>
        <v>0</v>
      </c>
      <c r="M114" s="103">
        <v>0</v>
      </c>
      <c r="N114" s="104">
        <f t="shared" si="77"/>
        <v>0</v>
      </c>
      <c r="O114" s="104">
        <f t="shared" si="78"/>
        <v>0</v>
      </c>
      <c r="P114" s="103">
        <v>0</v>
      </c>
      <c r="Q114" s="104">
        <f t="shared" si="79"/>
        <v>0</v>
      </c>
      <c r="R114" s="104">
        <f t="shared" si="80"/>
        <v>0</v>
      </c>
      <c r="S114" s="103">
        <v>0</v>
      </c>
      <c r="T114" s="104">
        <f t="shared" si="81"/>
        <v>0</v>
      </c>
      <c r="U114" s="104">
        <f t="shared" si="82"/>
        <v>0</v>
      </c>
      <c r="V114" s="103">
        <v>0</v>
      </c>
      <c r="W114" s="104">
        <f t="shared" si="83"/>
        <v>0</v>
      </c>
      <c r="X114" s="104">
        <f t="shared" si="84"/>
        <v>0</v>
      </c>
      <c r="Y114" s="103"/>
      <c r="Z114" s="104">
        <f t="shared" si="85"/>
        <v>0</v>
      </c>
      <c r="AA114" s="104">
        <f t="shared" si="86"/>
        <v>0</v>
      </c>
      <c r="AB114" s="103"/>
      <c r="AC114" s="103">
        <f t="shared" si="91"/>
        <v>0</v>
      </c>
      <c r="AD114" s="104">
        <f t="shared" si="92"/>
        <v>0</v>
      </c>
      <c r="AE114" s="104">
        <f t="shared" si="93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103">
        <v>0</v>
      </c>
      <c r="AJ114" s="107">
        <f t="shared" si="87"/>
        <v>0</v>
      </c>
      <c r="AK114" s="106" t="str">
        <f t="shared" si="88"/>
        <v>-</v>
      </c>
      <c r="AL114" s="108">
        <v>85</v>
      </c>
      <c r="AM114" s="106" t="str">
        <f t="shared" si="89"/>
        <v>-</v>
      </c>
      <c r="AN114" s="109" t="str">
        <f t="shared" si="90"/>
        <v>-</v>
      </c>
      <c r="AO114" s="35" t="str">
        <f t="shared" si="75"/>
        <v>-</v>
      </c>
      <c r="AP114" s="110"/>
      <c r="AQ114" s="110"/>
    </row>
    <row r="115" spans="1:47" s="102" customFormat="1" ht="15" x14ac:dyDescent="0.25">
      <c r="A115" s="98">
        <v>30</v>
      </c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I115" s="113"/>
      <c r="J115" s="103">
        <v>0</v>
      </c>
      <c r="K115" s="104">
        <f t="shared" ref="K115:K190" si="95">J115*$F115</f>
        <v>0</v>
      </c>
      <c r="L115" s="104">
        <f t="shared" ref="L115:L120" si="96">J115*$G115</f>
        <v>0</v>
      </c>
      <c r="M115" s="103">
        <v>0</v>
      </c>
      <c r="N115" s="104">
        <f t="shared" ref="N115:N120" si="97">M115*$F115</f>
        <v>0</v>
      </c>
      <c r="O115" s="104">
        <f t="shared" ref="O115:O120" si="98">M115*$G115</f>
        <v>0</v>
      </c>
      <c r="P115" s="103">
        <v>0</v>
      </c>
      <c r="Q115" s="104">
        <f t="shared" ref="Q115:Q120" si="99">P115*$F115</f>
        <v>0</v>
      </c>
      <c r="R115" s="104">
        <f t="shared" ref="R115:R120" si="100">P115*$G115</f>
        <v>0</v>
      </c>
      <c r="S115" s="103">
        <v>0</v>
      </c>
      <c r="T115" s="104">
        <f t="shared" ref="T115:T120" si="101">S115*$F115</f>
        <v>0</v>
      </c>
      <c r="U115" s="104">
        <f t="shared" ref="U115:U120" si="102">S115*$G115</f>
        <v>0</v>
      </c>
      <c r="V115" s="103">
        <v>0</v>
      </c>
      <c r="W115" s="104">
        <f t="shared" ref="W115:W120" si="103">V115*$F115</f>
        <v>0</v>
      </c>
      <c r="X115" s="104">
        <f t="shared" ref="X115:X120" si="104">V115*$G115</f>
        <v>0</v>
      </c>
      <c r="Y115" s="103"/>
      <c r="Z115" s="104">
        <f t="shared" ref="Z115:Z120" si="105">Y115*$F115</f>
        <v>0</v>
      </c>
      <c r="AA115" s="104">
        <f t="shared" ref="AA115:AA120" si="106">Y115*$G115</f>
        <v>0</v>
      </c>
      <c r="AB115" s="117"/>
      <c r="AC115" s="114">
        <f t="shared" si="91"/>
        <v>0</v>
      </c>
      <c r="AD115" s="104">
        <f t="shared" si="92"/>
        <v>0</v>
      </c>
      <c r="AE115" s="106">
        <f t="shared" si="93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103">
        <v>0</v>
      </c>
      <c r="AJ115" s="106">
        <f t="shared" ref="AJ115:AJ120" si="107">AI115*G115</f>
        <v>0</v>
      </c>
      <c r="AK115" s="106" t="str">
        <f t="shared" ref="AK115:AK120" si="108">IFERROR(AI115/AF115, "-")</f>
        <v>-</v>
      </c>
      <c r="AL115" s="108">
        <v>87</v>
      </c>
      <c r="AM115" s="106" t="str">
        <f t="shared" ref="AM115:AM120" si="109">IFERROR(AK115/7,"-")</f>
        <v>-</v>
      </c>
      <c r="AN115" s="114" t="str">
        <f t="shared" ref="AN115:AN120" si="110">IFERROR(AK115/30,"-")</f>
        <v>-</v>
      </c>
      <c r="AO115" s="35" t="str">
        <f t="shared" si="75"/>
        <v>-</v>
      </c>
      <c r="AP115" s="113"/>
      <c r="AQ115" s="113"/>
      <c r="AR115" s="113"/>
      <c r="AS115" s="113"/>
      <c r="AT115" s="113"/>
      <c r="AU115" s="113"/>
    </row>
    <row r="116" spans="1:47" s="102" customFormat="1" ht="15" x14ac:dyDescent="0.25">
      <c r="A116" s="98">
        <v>26</v>
      </c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103">
        <v>0</v>
      </c>
      <c r="K116" s="104">
        <f t="shared" si="95"/>
        <v>0</v>
      </c>
      <c r="L116" s="104">
        <f t="shared" si="96"/>
        <v>0</v>
      </c>
      <c r="M116" s="103">
        <v>0</v>
      </c>
      <c r="N116" s="104">
        <f t="shared" si="97"/>
        <v>0</v>
      </c>
      <c r="O116" s="104">
        <f t="shared" si="98"/>
        <v>0</v>
      </c>
      <c r="P116" s="103">
        <v>0</v>
      </c>
      <c r="Q116" s="104">
        <f t="shared" si="99"/>
        <v>0</v>
      </c>
      <c r="R116" s="104">
        <f t="shared" si="100"/>
        <v>0</v>
      </c>
      <c r="S116" s="103">
        <v>0</v>
      </c>
      <c r="T116" s="104">
        <f t="shared" si="101"/>
        <v>0</v>
      </c>
      <c r="U116" s="104">
        <f t="shared" si="102"/>
        <v>0</v>
      </c>
      <c r="V116" s="103">
        <v>0</v>
      </c>
      <c r="W116" s="104">
        <f t="shared" si="103"/>
        <v>0</v>
      </c>
      <c r="X116" s="104">
        <f t="shared" si="104"/>
        <v>0</v>
      </c>
      <c r="Y116" s="103"/>
      <c r="Z116" s="104">
        <f t="shared" si="105"/>
        <v>0</v>
      </c>
      <c r="AA116" s="104">
        <f t="shared" si="106"/>
        <v>0</v>
      </c>
      <c r="AB116" s="103"/>
      <c r="AC116" s="103">
        <f t="shared" si="91"/>
        <v>0</v>
      </c>
      <c r="AD116" s="104">
        <f t="shared" si="92"/>
        <v>0</v>
      </c>
      <c r="AE116" s="104">
        <f t="shared" si="93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103">
        <v>0</v>
      </c>
      <c r="AJ116" s="107">
        <f t="shared" si="107"/>
        <v>0</v>
      </c>
      <c r="AK116" s="106" t="str">
        <f t="shared" si="108"/>
        <v>-</v>
      </c>
      <c r="AL116" s="108">
        <v>88</v>
      </c>
      <c r="AM116" s="106" t="str">
        <f t="shared" si="109"/>
        <v>-</v>
      </c>
      <c r="AN116" s="109" t="str">
        <f t="shared" si="110"/>
        <v>-</v>
      </c>
      <c r="AO116" s="35" t="str">
        <f t="shared" si="75"/>
        <v>-</v>
      </c>
      <c r="AP116" s="110"/>
      <c r="AQ116" s="110"/>
    </row>
    <row r="117" spans="1:47" s="102" customFormat="1" ht="15" x14ac:dyDescent="0.25">
      <c r="A117" s="98">
        <v>28</v>
      </c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103">
        <v>1</v>
      </c>
      <c r="K117" s="104">
        <f t="shared" si="95"/>
        <v>12.62</v>
      </c>
      <c r="L117" s="104">
        <f t="shared" si="96"/>
        <v>24.5</v>
      </c>
      <c r="M117" s="103">
        <v>0</v>
      </c>
      <c r="N117" s="104">
        <f t="shared" si="97"/>
        <v>0</v>
      </c>
      <c r="O117" s="104">
        <f t="shared" si="98"/>
        <v>0</v>
      </c>
      <c r="P117" s="103">
        <v>0</v>
      </c>
      <c r="Q117" s="104">
        <f t="shared" si="99"/>
        <v>0</v>
      </c>
      <c r="R117" s="104">
        <f t="shared" si="100"/>
        <v>0</v>
      </c>
      <c r="S117" s="103">
        <v>0</v>
      </c>
      <c r="T117" s="104">
        <f t="shared" si="101"/>
        <v>0</v>
      </c>
      <c r="U117" s="104">
        <f t="shared" si="102"/>
        <v>0</v>
      </c>
      <c r="V117" s="103">
        <v>0</v>
      </c>
      <c r="W117" s="104">
        <f t="shared" si="103"/>
        <v>0</v>
      </c>
      <c r="X117" s="104">
        <f t="shared" si="104"/>
        <v>0</v>
      </c>
      <c r="Y117" s="103"/>
      <c r="Z117" s="104">
        <f t="shared" si="105"/>
        <v>0</v>
      </c>
      <c r="AA117" s="104">
        <f t="shared" si="106"/>
        <v>0</v>
      </c>
      <c r="AB117" s="103"/>
      <c r="AC117" s="103">
        <f t="shared" si="91"/>
        <v>1</v>
      </c>
      <c r="AD117" s="104">
        <f t="shared" si="92"/>
        <v>12.62</v>
      </c>
      <c r="AE117" s="104">
        <f t="shared" si="93"/>
        <v>24.5</v>
      </c>
      <c r="AF117" s="42">
        <f t="shared" si="72"/>
        <v>8.130081300813009E-3</v>
      </c>
      <c r="AG117" s="37">
        <f t="shared" si="73"/>
        <v>0.24390243902439027</v>
      </c>
      <c r="AH117" s="63">
        <f t="shared" si="74"/>
        <v>5.975609756097561</v>
      </c>
      <c r="AI117" s="103">
        <v>0</v>
      </c>
      <c r="AJ117" s="107">
        <f t="shared" si="107"/>
        <v>0</v>
      </c>
      <c r="AK117" s="106">
        <f t="shared" si="108"/>
        <v>0</v>
      </c>
      <c r="AL117" s="108">
        <v>89</v>
      </c>
      <c r="AM117" s="106">
        <f t="shared" si="109"/>
        <v>0</v>
      </c>
      <c r="AN117" s="109">
        <f t="shared" si="110"/>
        <v>0</v>
      </c>
      <c r="AO117" s="35">
        <f t="shared" si="75"/>
        <v>43589</v>
      </c>
      <c r="AP117" s="110"/>
      <c r="AQ117" s="110"/>
    </row>
    <row r="118" spans="1:47" s="102" customFormat="1" ht="15" x14ac:dyDescent="0.25">
      <c r="A118" s="98">
        <v>25</v>
      </c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103">
        <v>0</v>
      </c>
      <c r="K118" s="104">
        <f t="shared" si="95"/>
        <v>0</v>
      </c>
      <c r="L118" s="104">
        <f t="shared" si="96"/>
        <v>0</v>
      </c>
      <c r="M118" s="103">
        <v>0</v>
      </c>
      <c r="N118" s="104">
        <f t="shared" si="97"/>
        <v>0</v>
      </c>
      <c r="O118" s="104">
        <f t="shared" si="98"/>
        <v>0</v>
      </c>
      <c r="P118" s="103">
        <v>0</v>
      </c>
      <c r="Q118" s="104">
        <f t="shared" si="99"/>
        <v>0</v>
      </c>
      <c r="R118" s="104">
        <f t="shared" si="100"/>
        <v>0</v>
      </c>
      <c r="S118" s="103">
        <v>0</v>
      </c>
      <c r="T118" s="104">
        <f t="shared" si="101"/>
        <v>0</v>
      </c>
      <c r="U118" s="104">
        <f t="shared" si="102"/>
        <v>0</v>
      </c>
      <c r="V118" s="103">
        <v>0</v>
      </c>
      <c r="W118" s="104">
        <f t="shared" si="103"/>
        <v>0</v>
      </c>
      <c r="X118" s="104">
        <f t="shared" si="104"/>
        <v>0</v>
      </c>
      <c r="Y118" s="103"/>
      <c r="Z118" s="104">
        <f t="shared" si="105"/>
        <v>0</v>
      </c>
      <c r="AA118" s="104">
        <f t="shared" si="106"/>
        <v>0</v>
      </c>
      <c r="AB118" s="103"/>
      <c r="AC118" s="103">
        <f t="shared" si="91"/>
        <v>0</v>
      </c>
      <c r="AD118" s="104">
        <f t="shared" si="92"/>
        <v>0</v>
      </c>
      <c r="AE118" s="104">
        <f t="shared" si="93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103">
        <v>0</v>
      </c>
      <c r="AJ118" s="107">
        <f t="shared" si="107"/>
        <v>0</v>
      </c>
      <c r="AK118" s="106" t="str">
        <f t="shared" si="108"/>
        <v>-</v>
      </c>
      <c r="AL118" s="108">
        <v>90</v>
      </c>
      <c r="AM118" s="106" t="str">
        <f t="shared" si="109"/>
        <v>-</v>
      </c>
      <c r="AN118" s="109" t="str">
        <f t="shared" si="110"/>
        <v>-</v>
      </c>
      <c r="AO118" s="35" t="str">
        <f t="shared" si="75"/>
        <v>-</v>
      </c>
      <c r="AP118" s="110"/>
      <c r="AQ118" s="110"/>
    </row>
    <row r="119" spans="1:47" s="102" customFormat="1" ht="15" x14ac:dyDescent="0.25">
      <c r="A119" s="98">
        <v>29</v>
      </c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103">
        <v>0</v>
      </c>
      <c r="K119" s="104">
        <f t="shared" si="95"/>
        <v>0</v>
      </c>
      <c r="L119" s="104">
        <f t="shared" si="96"/>
        <v>0</v>
      </c>
      <c r="M119" s="103">
        <v>0</v>
      </c>
      <c r="N119" s="104">
        <f t="shared" si="97"/>
        <v>0</v>
      </c>
      <c r="O119" s="104">
        <f t="shared" si="98"/>
        <v>0</v>
      </c>
      <c r="P119" s="103">
        <v>0</v>
      </c>
      <c r="Q119" s="104">
        <f t="shared" si="99"/>
        <v>0</v>
      </c>
      <c r="R119" s="104">
        <f t="shared" si="100"/>
        <v>0</v>
      </c>
      <c r="S119" s="103">
        <v>0</v>
      </c>
      <c r="T119" s="104">
        <f t="shared" si="101"/>
        <v>0</v>
      </c>
      <c r="U119" s="104">
        <f t="shared" si="102"/>
        <v>0</v>
      </c>
      <c r="V119" s="103">
        <v>0</v>
      </c>
      <c r="W119" s="104">
        <f t="shared" si="103"/>
        <v>0</v>
      </c>
      <c r="X119" s="104">
        <f t="shared" si="104"/>
        <v>0</v>
      </c>
      <c r="Y119" s="103"/>
      <c r="Z119" s="104">
        <f t="shared" si="105"/>
        <v>0</v>
      </c>
      <c r="AA119" s="104">
        <f t="shared" si="106"/>
        <v>0</v>
      </c>
      <c r="AB119" s="103"/>
      <c r="AC119" s="103">
        <f t="shared" si="91"/>
        <v>0</v>
      </c>
      <c r="AD119" s="104">
        <f t="shared" si="92"/>
        <v>0</v>
      </c>
      <c r="AE119" s="104">
        <f t="shared" si="93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103">
        <v>0</v>
      </c>
      <c r="AJ119" s="107">
        <f t="shared" si="107"/>
        <v>0</v>
      </c>
      <c r="AK119" s="106" t="str">
        <f t="shared" si="108"/>
        <v>-</v>
      </c>
      <c r="AL119" s="108">
        <v>91</v>
      </c>
      <c r="AM119" s="106" t="str">
        <f t="shared" si="109"/>
        <v>-</v>
      </c>
      <c r="AN119" s="109" t="str">
        <f t="shared" si="110"/>
        <v>-</v>
      </c>
      <c r="AO119" s="35" t="str">
        <f t="shared" si="75"/>
        <v>-</v>
      </c>
      <c r="AP119" s="110"/>
      <c r="AQ119" s="110"/>
    </row>
    <row r="120" spans="1:47" s="102" customFormat="1" ht="15" x14ac:dyDescent="0.25">
      <c r="A120" s="98">
        <v>24</v>
      </c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103">
        <v>0</v>
      </c>
      <c r="K120" s="104">
        <f t="shared" si="95"/>
        <v>0</v>
      </c>
      <c r="L120" s="104">
        <f t="shared" si="96"/>
        <v>0</v>
      </c>
      <c r="M120" s="103">
        <v>0</v>
      </c>
      <c r="N120" s="104">
        <f t="shared" si="97"/>
        <v>0</v>
      </c>
      <c r="O120" s="104">
        <f t="shared" si="98"/>
        <v>0</v>
      </c>
      <c r="P120" s="103">
        <v>0</v>
      </c>
      <c r="Q120" s="104">
        <f t="shared" si="99"/>
        <v>0</v>
      </c>
      <c r="R120" s="104">
        <f t="shared" si="100"/>
        <v>0</v>
      </c>
      <c r="S120" s="103">
        <v>0</v>
      </c>
      <c r="T120" s="104">
        <f t="shared" si="101"/>
        <v>0</v>
      </c>
      <c r="U120" s="104">
        <f t="shared" si="102"/>
        <v>0</v>
      </c>
      <c r="V120" s="103">
        <v>0</v>
      </c>
      <c r="W120" s="104">
        <f t="shared" si="103"/>
        <v>0</v>
      </c>
      <c r="X120" s="104">
        <f t="shared" si="104"/>
        <v>0</v>
      </c>
      <c r="Y120" s="103"/>
      <c r="Z120" s="104">
        <f t="shared" si="105"/>
        <v>0</v>
      </c>
      <c r="AA120" s="104">
        <f t="shared" si="106"/>
        <v>0</v>
      </c>
      <c r="AB120" s="103"/>
      <c r="AC120" s="103">
        <f t="shared" si="91"/>
        <v>0</v>
      </c>
      <c r="AD120" s="104">
        <f t="shared" si="92"/>
        <v>0</v>
      </c>
      <c r="AE120" s="104">
        <f t="shared" si="93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103">
        <v>0</v>
      </c>
      <c r="AJ120" s="107">
        <f t="shared" si="107"/>
        <v>0</v>
      </c>
      <c r="AK120" s="106" t="str">
        <f t="shared" si="108"/>
        <v>-</v>
      </c>
      <c r="AL120" s="108">
        <v>92</v>
      </c>
      <c r="AM120" s="106" t="str">
        <f t="shared" si="109"/>
        <v>-</v>
      </c>
      <c r="AN120" s="109" t="str">
        <f t="shared" si="110"/>
        <v>-</v>
      </c>
      <c r="AO120" s="35" t="str">
        <f t="shared" si="75"/>
        <v>-</v>
      </c>
      <c r="AP120" s="110"/>
      <c r="AQ120" s="110"/>
    </row>
    <row r="121" spans="1:47" s="113" customFormat="1" ht="15" x14ac:dyDescent="0.25">
      <c r="A121" s="98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103">
        <v>0</v>
      </c>
      <c r="K121" s="104">
        <f>J121*$F121</f>
        <v>0</v>
      </c>
      <c r="L121" s="104">
        <f>J121*$G121</f>
        <v>0</v>
      </c>
      <c r="M121" s="103">
        <v>0</v>
      </c>
      <c r="N121" s="104">
        <f t="shared" ref="N121:N122" si="111">M121*$F121</f>
        <v>0</v>
      </c>
      <c r="O121" s="104">
        <f t="shared" ref="O121:O122" si="112">M121*$G121</f>
        <v>0</v>
      </c>
      <c r="P121" s="103">
        <v>0</v>
      </c>
      <c r="Q121" s="104">
        <f t="shared" ref="Q121:Q122" si="113">P121*$F121</f>
        <v>0</v>
      </c>
      <c r="R121" s="104">
        <f t="shared" ref="R121:R122" si="114">P121*$G121</f>
        <v>0</v>
      </c>
      <c r="S121" s="103">
        <v>0</v>
      </c>
      <c r="T121" s="104">
        <f t="shared" ref="T121:T122" si="115">S121*$F121</f>
        <v>0</v>
      </c>
      <c r="U121" s="104">
        <f t="shared" ref="U121:U122" si="116">S121*$G121</f>
        <v>0</v>
      </c>
      <c r="V121" s="103">
        <v>0</v>
      </c>
      <c r="W121" s="104">
        <f t="shared" ref="W121:W122" si="117">V121*$F121</f>
        <v>0</v>
      </c>
      <c r="X121" s="104">
        <f t="shared" ref="X121:X122" si="118">V121*$G121</f>
        <v>0</v>
      </c>
      <c r="Y121" s="103"/>
      <c r="Z121" s="104">
        <f t="shared" ref="Z121:Z122" si="119">Y121*$F121</f>
        <v>0</v>
      </c>
      <c r="AA121" s="104">
        <f t="shared" ref="AA121:AA122" si="120">Y121*$G121</f>
        <v>0</v>
      </c>
      <c r="AC121" s="114">
        <f t="shared" si="91"/>
        <v>0</v>
      </c>
      <c r="AD121" s="104">
        <f t="shared" si="92"/>
        <v>0</v>
      </c>
      <c r="AE121" s="106">
        <f t="shared" si="93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103">
        <v>0</v>
      </c>
      <c r="AJ121" s="106">
        <f t="shared" ref="AJ121:AJ128" si="121">AI121*G121</f>
        <v>0</v>
      </c>
      <c r="AK121" s="106" t="str">
        <f t="shared" ref="AK121:AK128" si="122">IFERROR(AI121/AF121, "-")</f>
        <v>-</v>
      </c>
      <c r="AL121" s="108">
        <v>94</v>
      </c>
      <c r="AM121" s="106" t="str">
        <f t="shared" ref="AM121:AM128" si="123">IFERROR(AK121/7,"-")</f>
        <v>-</v>
      </c>
      <c r="AN121" s="114" t="str">
        <f t="shared" ref="AN121:AN128" si="124">IFERROR(AK121/30,"-")</f>
        <v>-</v>
      </c>
      <c r="AO121" s="35" t="str">
        <f t="shared" si="75"/>
        <v>-</v>
      </c>
    </row>
    <row r="122" spans="1:47" s="113" customFormat="1" ht="15" x14ac:dyDescent="0.25">
      <c r="A122" s="98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103">
        <v>0</v>
      </c>
      <c r="K122" s="104">
        <f t="shared" si="95"/>
        <v>0</v>
      </c>
      <c r="L122" s="104">
        <f t="shared" ref="L122" si="125">J122*$G122</f>
        <v>0</v>
      </c>
      <c r="M122" s="103">
        <v>0</v>
      </c>
      <c r="N122" s="104">
        <f t="shared" si="111"/>
        <v>0</v>
      </c>
      <c r="O122" s="104">
        <f t="shared" si="112"/>
        <v>0</v>
      </c>
      <c r="P122" s="103">
        <v>0</v>
      </c>
      <c r="Q122" s="104">
        <f t="shared" si="113"/>
        <v>0</v>
      </c>
      <c r="R122" s="104">
        <f t="shared" si="114"/>
        <v>0</v>
      </c>
      <c r="S122" s="103">
        <v>0</v>
      </c>
      <c r="T122" s="104">
        <f t="shared" si="115"/>
        <v>0</v>
      </c>
      <c r="U122" s="104">
        <f t="shared" si="116"/>
        <v>0</v>
      </c>
      <c r="V122" s="103">
        <v>0</v>
      </c>
      <c r="W122" s="104">
        <f t="shared" si="117"/>
        <v>0</v>
      </c>
      <c r="X122" s="104">
        <f t="shared" si="118"/>
        <v>0</v>
      </c>
      <c r="Y122" s="103"/>
      <c r="Z122" s="104">
        <f t="shared" si="119"/>
        <v>0</v>
      </c>
      <c r="AA122" s="104">
        <f t="shared" si="120"/>
        <v>0</v>
      </c>
      <c r="AC122" s="114">
        <f t="shared" si="91"/>
        <v>0</v>
      </c>
      <c r="AD122" s="104">
        <f t="shared" si="92"/>
        <v>0</v>
      </c>
      <c r="AE122" s="106">
        <f t="shared" si="93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103">
        <v>0</v>
      </c>
      <c r="AJ122" s="106">
        <f t="shared" si="121"/>
        <v>0</v>
      </c>
      <c r="AK122" s="106" t="str">
        <f t="shared" si="122"/>
        <v>-</v>
      </c>
      <c r="AL122" s="108">
        <v>95</v>
      </c>
      <c r="AM122" s="106" t="str">
        <f t="shared" si="123"/>
        <v>-</v>
      </c>
      <c r="AN122" s="114" t="str">
        <f t="shared" si="124"/>
        <v>-</v>
      </c>
      <c r="AO122" s="35" t="str">
        <f t="shared" si="75"/>
        <v>-</v>
      </c>
    </row>
    <row r="123" spans="1:47" s="113" customFormat="1" ht="15" x14ac:dyDescent="0.25">
      <c r="A123" s="98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103">
        <v>1</v>
      </c>
      <c r="K123" s="104">
        <f t="shared" si="95"/>
        <v>9.509999999999998</v>
      </c>
      <c r="L123" s="104">
        <f t="shared" ref="L123:L126" si="126">J123*$G123</f>
        <v>24.5</v>
      </c>
      <c r="M123" s="103">
        <v>1</v>
      </c>
      <c r="N123" s="104">
        <f t="shared" ref="N123:N126" si="127">M123*$F123</f>
        <v>9.509999999999998</v>
      </c>
      <c r="O123" s="104">
        <f t="shared" ref="O123:O126" si="128">M123*$G123</f>
        <v>24.5</v>
      </c>
      <c r="P123" s="103">
        <v>0</v>
      </c>
      <c r="Q123" s="104">
        <f t="shared" ref="Q123:Q126" si="129">P123*$F123</f>
        <v>0</v>
      </c>
      <c r="R123" s="104">
        <f t="shared" ref="R123:R126" si="130">P123*$G123</f>
        <v>0</v>
      </c>
      <c r="S123" s="103">
        <v>0</v>
      </c>
      <c r="T123" s="104">
        <f t="shared" ref="T123:T126" si="131">S123*$F123</f>
        <v>0</v>
      </c>
      <c r="U123" s="104">
        <f t="shared" ref="U123:U126" si="132">S123*$G123</f>
        <v>0</v>
      </c>
      <c r="V123" s="103">
        <v>1</v>
      </c>
      <c r="W123" s="104">
        <f t="shared" ref="W123:W126" si="133">V123*$F123</f>
        <v>9.509999999999998</v>
      </c>
      <c r="X123" s="104">
        <f t="shared" ref="X123:X126" si="134">V123*$G123</f>
        <v>24.5</v>
      </c>
      <c r="Y123" s="103"/>
      <c r="Z123" s="104">
        <f t="shared" ref="Z123:Z126" si="135">Y123*$F123</f>
        <v>0</v>
      </c>
      <c r="AA123" s="104">
        <f t="shared" ref="AA123:AA126" si="136">Y123*$G123</f>
        <v>0</v>
      </c>
      <c r="AC123" s="114">
        <f t="shared" si="91"/>
        <v>3</v>
      </c>
      <c r="AD123" s="104">
        <f t="shared" si="92"/>
        <v>28.529999999999994</v>
      </c>
      <c r="AE123" s="106">
        <f t="shared" si="93"/>
        <v>73.5</v>
      </c>
      <c r="AF123" s="42">
        <f t="shared" si="72"/>
        <v>2.4390243902439025E-2</v>
      </c>
      <c r="AG123" s="37">
        <f t="shared" si="73"/>
        <v>0.73170731707317072</v>
      </c>
      <c r="AH123" s="63">
        <f t="shared" si="74"/>
        <v>17.926829268292682</v>
      </c>
      <c r="AI123" s="103">
        <v>1</v>
      </c>
      <c r="AJ123" s="106">
        <f t="shared" si="121"/>
        <v>24.5</v>
      </c>
      <c r="AK123" s="106">
        <f t="shared" si="122"/>
        <v>41</v>
      </c>
      <c r="AL123" s="108">
        <v>97</v>
      </c>
      <c r="AM123" s="106">
        <f t="shared" si="123"/>
        <v>5.8571428571428568</v>
      </c>
      <c r="AN123" s="114">
        <f t="shared" si="124"/>
        <v>1.3666666666666667</v>
      </c>
      <c r="AO123" s="35">
        <f t="shared" si="75"/>
        <v>43630</v>
      </c>
    </row>
    <row r="124" spans="1:47" s="113" customFormat="1" ht="15" x14ac:dyDescent="0.25">
      <c r="A124" s="98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103">
        <v>0</v>
      </c>
      <c r="K124" s="104">
        <f t="shared" si="95"/>
        <v>0</v>
      </c>
      <c r="L124" s="104">
        <f t="shared" si="126"/>
        <v>0</v>
      </c>
      <c r="M124" s="103">
        <v>0</v>
      </c>
      <c r="N124" s="104">
        <f t="shared" si="127"/>
        <v>0</v>
      </c>
      <c r="O124" s="104">
        <f t="shared" si="128"/>
        <v>0</v>
      </c>
      <c r="P124" s="103">
        <v>2</v>
      </c>
      <c r="Q124" s="104">
        <f t="shared" si="129"/>
        <v>46.920000000000009</v>
      </c>
      <c r="R124" s="104">
        <f t="shared" si="130"/>
        <v>99</v>
      </c>
      <c r="S124" s="103">
        <v>0</v>
      </c>
      <c r="T124" s="104">
        <f t="shared" si="131"/>
        <v>0</v>
      </c>
      <c r="U124" s="104">
        <f t="shared" si="132"/>
        <v>0</v>
      </c>
      <c r="V124" s="103">
        <v>0</v>
      </c>
      <c r="W124" s="104">
        <f t="shared" si="133"/>
        <v>0</v>
      </c>
      <c r="X124" s="104">
        <f t="shared" si="134"/>
        <v>0</v>
      </c>
      <c r="Y124" s="103"/>
      <c r="Z124" s="104">
        <f t="shared" si="135"/>
        <v>0</v>
      </c>
      <c r="AA124" s="104">
        <f t="shared" si="136"/>
        <v>0</v>
      </c>
      <c r="AC124" s="114">
        <f t="shared" si="91"/>
        <v>2</v>
      </c>
      <c r="AD124" s="104">
        <f t="shared" si="92"/>
        <v>46.920000000000009</v>
      </c>
      <c r="AE124" s="106">
        <f t="shared" si="93"/>
        <v>99</v>
      </c>
      <c r="AF124" s="42">
        <f t="shared" si="72"/>
        <v>1.6260162601626018E-2</v>
      </c>
      <c r="AG124" s="37">
        <f t="shared" si="73"/>
        <v>0.48780487804878053</v>
      </c>
      <c r="AH124" s="63">
        <f t="shared" si="74"/>
        <v>24.146341463414636</v>
      </c>
      <c r="AI124" s="103">
        <v>0</v>
      </c>
      <c r="AJ124" s="106">
        <f t="shared" si="121"/>
        <v>0</v>
      </c>
      <c r="AK124" s="106">
        <f t="shared" si="122"/>
        <v>0</v>
      </c>
      <c r="AL124" s="108">
        <v>98</v>
      </c>
      <c r="AM124" s="106">
        <f t="shared" si="123"/>
        <v>0</v>
      </c>
      <c r="AN124" s="114">
        <f t="shared" si="124"/>
        <v>0</v>
      </c>
      <c r="AO124" s="35">
        <f t="shared" si="75"/>
        <v>43589</v>
      </c>
    </row>
    <row r="125" spans="1:47" s="113" customFormat="1" ht="15" x14ac:dyDescent="0.25">
      <c r="A125" s="98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103">
        <v>0</v>
      </c>
      <c r="K125" s="104">
        <f t="shared" si="95"/>
        <v>0</v>
      </c>
      <c r="L125" s="104">
        <f t="shared" si="126"/>
        <v>0</v>
      </c>
      <c r="M125" s="103">
        <v>0</v>
      </c>
      <c r="N125" s="104">
        <f t="shared" si="127"/>
        <v>0</v>
      </c>
      <c r="O125" s="104">
        <f t="shared" si="128"/>
        <v>0</v>
      </c>
      <c r="P125" s="103">
        <v>0</v>
      </c>
      <c r="Q125" s="104">
        <f t="shared" si="129"/>
        <v>0</v>
      </c>
      <c r="R125" s="104">
        <f t="shared" si="130"/>
        <v>0</v>
      </c>
      <c r="S125" s="103">
        <v>0</v>
      </c>
      <c r="T125" s="104">
        <f t="shared" si="131"/>
        <v>0</v>
      </c>
      <c r="U125" s="104">
        <f t="shared" si="132"/>
        <v>0</v>
      </c>
      <c r="V125" s="103">
        <v>0</v>
      </c>
      <c r="W125" s="104">
        <f t="shared" si="133"/>
        <v>0</v>
      </c>
      <c r="X125" s="104">
        <f t="shared" si="134"/>
        <v>0</v>
      </c>
      <c r="Y125" s="103"/>
      <c r="Z125" s="104">
        <f t="shared" si="135"/>
        <v>0</v>
      </c>
      <c r="AA125" s="104">
        <f t="shared" si="136"/>
        <v>0</v>
      </c>
      <c r="AC125" s="114">
        <f t="shared" si="91"/>
        <v>0</v>
      </c>
      <c r="AD125" s="104">
        <f t="shared" si="92"/>
        <v>0</v>
      </c>
      <c r="AE125" s="106">
        <f t="shared" si="93"/>
        <v>0</v>
      </c>
      <c r="AF125" s="42">
        <f t="shared" si="72"/>
        <v>0</v>
      </c>
      <c r="AG125" s="37">
        <f t="shared" si="73"/>
        <v>0</v>
      </c>
      <c r="AH125" s="63">
        <f t="shared" si="74"/>
        <v>0</v>
      </c>
      <c r="AI125" s="103">
        <v>0</v>
      </c>
      <c r="AJ125" s="106">
        <f t="shared" si="121"/>
        <v>0</v>
      </c>
      <c r="AK125" s="106" t="str">
        <f t="shared" si="122"/>
        <v>-</v>
      </c>
      <c r="AL125" s="108">
        <v>99</v>
      </c>
      <c r="AM125" s="106" t="str">
        <f t="shared" si="123"/>
        <v>-</v>
      </c>
      <c r="AN125" s="114" t="str">
        <f t="shared" si="124"/>
        <v>-</v>
      </c>
      <c r="AO125" s="35" t="str">
        <f t="shared" si="75"/>
        <v>-</v>
      </c>
    </row>
    <row r="126" spans="1:47" s="113" customFormat="1" ht="15" x14ac:dyDescent="0.25">
      <c r="A126" s="98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103">
        <v>0</v>
      </c>
      <c r="K126" s="104">
        <f t="shared" si="95"/>
        <v>0</v>
      </c>
      <c r="L126" s="104">
        <f t="shared" si="126"/>
        <v>0</v>
      </c>
      <c r="M126" s="103">
        <v>0</v>
      </c>
      <c r="N126" s="104">
        <f t="shared" si="127"/>
        <v>0</v>
      </c>
      <c r="O126" s="104">
        <f t="shared" si="128"/>
        <v>0</v>
      </c>
      <c r="P126" s="103">
        <v>0</v>
      </c>
      <c r="Q126" s="104">
        <f t="shared" si="129"/>
        <v>0</v>
      </c>
      <c r="R126" s="104">
        <f t="shared" si="130"/>
        <v>0</v>
      </c>
      <c r="S126" s="103">
        <v>0</v>
      </c>
      <c r="T126" s="104">
        <f t="shared" si="131"/>
        <v>0</v>
      </c>
      <c r="U126" s="104">
        <f t="shared" si="132"/>
        <v>0</v>
      </c>
      <c r="V126" s="103">
        <v>0</v>
      </c>
      <c r="W126" s="104">
        <f t="shared" si="133"/>
        <v>0</v>
      </c>
      <c r="X126" s="104">
        <f t="shared" si="134"/>
        <v>0</v>
      </c>
      <c r="Y126" s="103"/>
      <c r="Z126" s="104">
        <f t="shared" si="135"/>
        <v>0</v>
      </c>
      <c r="AA126" s="104">
        <f t="shared" si="136"/>
        <v>0</v>
      </c>
      <c r="AC126" s="114">
        <f t="shared" si="91"/>
        <v>0</v>
      </c>
      <c r="AD126" s="104">
        <f t="shared" si="92"/>
        <v>0</v>
      </c>
      <c r="AE126" s="106">
        <f t="shared" si="93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103">
        <v>0</v>
      </c>
      <c r="AJ126" s="106">
        <f t="shared" si="121"/>
        <v>0</v>
      </c>
      <c r="AK126" s="106" t="str">
        <f t="shared" si="122"/>
        <v>-</v>
      </c>
      <c r="AL126" s="108">
        <v>100</v>
      </c>
      <c r="AM126" s="106" t="str">
        <f t="shared" si="123"/>
        <v>-</v>
      </c>
      <c r="AN126" s="114" t="str">
        <f t="shared" si="124"/>
        <v>-</v>
      </c>
      <c r="AO126" s="35" t="str">
        <f t="shared" si="75"/>
        <v>-</v>
      </c>
    </row>
    <row r="127" spans="1:47" s="113" customFormat="1" ht="15" x14ac:dyDescent="0.25">
      <c r="A127" s="98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103">
        <v>0</v>
      </c>
      <c r="K127" s="104">
        <f t="shared" si="95"/>
        <v>0</v>
      </c>
      <c r="L127" s="104">
        <f t="shared" ref="L127:L128" si="137">J127*$G127</f>
        <v>0</v>
      </c>
      <c r="M127" s="103">
        <v>0</v>
      </c>
      <c r="N127" s="104">
        <f t="shared" ref="N127:N128" si="138">M127*$F127</f>
        <v>0</v>
      </c>
      <c r="O127" s="104">
        <f t="shared" ref="O127:O128" si="139">M127*$G127</f>
        <v>0</v>
      </c>
      <c r="P127" s="103">
        <v>0</v>
      </c>
      <c r="Q127" s="104">
        <f t="shared" ref="Q127:Q128" si="140">P127*$F127</f>
        <v>0</v>
      </c>
      <c r="R127" s="104">
        <f t="shared" ref="R127:R128" si="141">P127*$G127</f>
        <v>0</v>
      </c>
      <c r="S127" s="103">
        <v>0</v>
      </c>
      <c r="T127" s="104">
        <f t="shared" ref="T127:T128" si="142">S127*$F127</f>
        <v>0</v>
      </c>
      <c r="U127" s="104">
        <f t="shared" ref="U127:U128" si="143">S127*$G127</f>
        <v>0</v>
      </c>
      <c r="V127" s="103">
        <v>0</v>
      </c>
      <c r="W127" s="104">
        <f t="shared" ref="W127:W128" si="144">V127*$F127</f>
        <v>0</v>
      </c>
      <c r="X127" s="104">
        <f t="shared" ref="X127:X128" si="145">V127*$G127</f>
        <v>0</v>
      </c>
      <c r="Y127" s="103"/>
      <c r="Z127" s="104">
        <f t="shared" ref="Z127:Z128" si="146">Y127*$F127</f>
        <v>0</v>
      </c>
      <c r="AA127" s="104">
        <f t="shared" ref="AA127:AA128" si="147">Y127*$G127</f>
        <v>0</v>
      </c>
      <c r="AC127" s="114">
        <f t="shared" si="91"/>
        <v>0</v>
      </c>
      <c r="AD127" s="104">
        <f t="shared" si="92"/>
        <v>0</v>
      </c>
      <c r="AE127" s="106">
        <f t="shared" si="93"/>
        <v>0</v>
      </c>
      <c r="AF127" s="42">
        <f t="shared" si="72"/>
        <v>0</v>
      </c>
      <c r="AG127" s="37">
        <f t="shared" si="73"/>
        <v>0</v>
      </c>
      <c r="AH127" s="63">
        <f t="shared" si="74"/>
        <v>0</v>
      </c>
      <c r="AI127" s="103">
        <v>0</v>
      </c>
      <c r="AJ127" s="106">
        <f t="shared" si="121"/>
        <v>0</v>
      </c>
      <c r="AK127" s="106" t="str">
        <f t="shared" si="122"/>
        <v>-</v>
      </c>
      <c r="AL127" s="108">
        <v>102</v>
      </c>
      <c r="AM127" s="106" t="str">
        <f t="shared" si="123"/>
        <v>-</v>
      </c>
      <c r="AN127" s="114" t="str">
        <f t="shared" si="124"/>
        <v>-</v>
      </c>
      <c r="AO127" s="35" t="str">
        <f t="shared" si="75"/>
        <v>-</v>
      </c>
    </row>
    <row r="128" spans="1:47" s="113" customFormat="1" ht="15" x14ac:dyDescent="0.25">
      <c r="A128" s="98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103">
        <v>1</v>
      </c>
      <c r="K128" s="104">
        <f t="shared" si="95"/>
        <v>17.329999999999998</v>
      </c>
      <c r="L128" s="104">
        <f t="shared" si="137"/>
        <v>44.5</v>
      </c>
      <c r="M128" s="103">
        <v>0</v>
      </c>
      <c r="N128" s="104">
        <f t="shared" si="138"/>
        <v>0</v>
      </c>
      <c r="O128" s="104">
        <f t="shared" si="139"/>
        <v>0</v>
      </c>
      <c r="P128" s="103">
        <v>0</v>
      </c>
      <c r="Q128" s="104">
        <f t="shared" si="140"/>
        <v>0</v>
      </c>
      <c r="R128" s="104">
        <f t="shared" si="141"/>
        <v>0</v>
      </c>
      <c r="S128" s="103">
        <v>0</v>
      </c>
      <c r="T128" s="104">
        <f t="shared" si="142"/>
        <v>0</v>
      </c>
      <c r="U128" s="104">
        <f t="shared" si="143"/>
        <v>0</v>
      </c>
      <c r="V128" s="103">
        <v>0</v>
      </c>
      <c r="W128" s="104">
        <f t="shared" si="144"/>
        <v>0</v>
      </c>
      <c r="X128" s="104">
        <f t="shared" si="145"/>
        <v>0</v>
      </c>
      <c r="Y128" s="103"/>
      <c r="Z128" s="104">
        <f t="shared" si="146"/>
        <v>0</v>
      </c>
      <c r="AA128" s="104">
        <f t="shared" si="147"/>
        <v>0</v>
      </c>
      <c r="AC128" s="114">
        <f t="shared" si="91"/>
        <v>1</v>
      </c>
      <c r="AD128" s="104">
        <f t="shared" si="92"/>
        <v>17.329999999999998</v>
      </c>
      <c r="AE128" s="106">
        <f t="shared" si="93"/>
        <v>44.5</v>
      </c>
      <c r="AF128" s="42">
        <f t="shared" si="72"/>
        <v>8.130081300813009E-3</v>
      </c>
      <c r="AG128" s="37">
        <f t="shared" si="73"/>
        <v>0.24390243902439027</v>
      </c>
      <c r="AH128" s="63">
        <f t="shared" si="74"/>
        <v>10.853658536585368</v>
      </c>
      <c r="AI128" s="103">
        <v>2</v>
      </c>
      <c r="AJ128" s="106">
        <f t="shared" si="121"/>
        <v>89</v>
      </c>
      <c r="AK128" s="106">
        <f t="shared" si="122"/>
        <v>245.99999999999997</v>
      </c>
      <c r="AL128" s="108">
        <v>103</v>
      </c>
      <c r="AM128" s="106">
        <f t="shared" si="123"/>
        <v>35.142857142857139</v>
      </c>
      <c r="AN128" s="114">
        <f t="shared" si="124"/>
        <v>8.1999999999999993</v>
      </c>
      <c r="AO128" s="35">
        <f t="shared" si="75"/>
        <v>43835</v>
      </c>
    </row>
    <row r="129" spans="1:41" s="113" customFormat="1" ht="15" x14ac:dyDescent="0.25">
      <c r="A129" s="98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103">
        <v>0</v>
      </c>
      <c r="K129" s="104">
        <f t="shared" si="95"/>
        <v>0</v>
      </c>
      <c r="L129" s="104">
        <f t="shared" ref="L129:L137" si="148">J129*$G129</f>
        <v>0</v>
      </c>
      <c r="M129" s="103">
        <v>0</v>
      </c>
      <c r="N129" s="104">
        <f t="shared" ref="N129:N137" si="149">M129*$F129</f>
        <v>0</v>
      </c>
      <c r="O129" s="104">
        <f t="shared" ref="O129:O137" si="150">M129*$G129</f>
        <v>0</v>
      </c>
      <c r="P129" s="103">
        <v>0</v>
      </c>
      <c r="Q129" s="104">
        <f t="shared" ref="Q129:Q137" si="151">P129*$F129</f>
        <v>0</v>
      </c>
      <c r="R129" s="104">
        <f t="shared" ref="R129:R137" si="152">P129*$G129</f>
        <v>0</v>
      </c>
      <c r="S129" s="103">
        <v>0</v>
      </c>
      <c r="T129" s="104">
        <f t="shared" ref="T129:T137" si="153">S129*$F129</f>
        <v>0</v>
      </c>
      <c r="U129" s="104">
        <f t="shared" ref="U129:U137" si="154">S129*$G129</f>
        <v>0</v>
      </c>
      <c r="V129" s="103">
        <v>0</v>
      </c>
      <c r="W129" s="104">
        <f t="shared" ref="W129:W137" si="155">V129*$F129</f>
        <v>0</v>
      </c>
      <c r="X129" s="104">
        <f t="shared" ref="X129:X137" si="156">V129*$G129</f>
        <v>0</v>
      </c>
      <c r="Y129" s="103"/>
      <c r="Z129" s="104">
        <f t="shared" ref="Z129:Z137" si="157">Y129*$F129</f>
        <v>0</v>
      </c>
      <c r="AA129" s="104">
        <f t="shared" ref="AA129:AA137" si="158">Y129*$G129</f>
        <v>0</v>
      </c>
      <c r="AC129" s="114">
        <f t="shared" si="91"/>
        <v>0</v>
      </c>
      <c r="AD129" s="104">
        <f t="shared" si="92"/>
        <v>0</v>
      </c>
      <c r="AE129" s="106">
        <f t="shared" si="93"/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103">
        <v>0</v>
      </c>
      <c r="AJ129" s="106">
        <f t="shared" ref="AJ129:AJ137" si="159">AI129*G129</f>
        <v>0</v>
      </c>
      <c r="AK129" s="106" t="str">
        <f t="shared" ref="AK129:AK137" si="160">IFERROR(AI129/AF129, "-")</f>
        <v>-</v>
      </c>
      <c r="AL129" s="108">
        <v>105</v>
      </c>
      <c r="AM129" s="106" t="str">
        <f t="shared" ref="AM129:AM137" si="161">IFERROR(AK129/7,"-")</f>
        <v>-</v>
      </c>
      <c r="AN129" s="114" t="str">
        <f t="shared" ref="AN129:AN137" si="162">IFERROR(AK129/30,"-")</f>
        <v>-</v>
      </c>
      <c r="AO129" s="35" t="str">
        <f t="shared" si="75"/>
        <v>-</v>
      </c>
    </row>
    <row r="130" spans="1:41" s="113" customFormat="1" ht="15" x14ac:dyDescent="0.25">
      <c r="A130" s="98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103">
        <v>0</v>
      </c>
      <c r="K130" s="104">
        <f t="shared" si="95"/>
        <v>0</v>
      </c>
      <c r="L130" s="104">
        <f t="shared" si="148"/>
        <v>0</v>
      </c>
      <c r="M130" s="103">
        <v>0</v>
      </c>
      <c r="N130" s="104">
        <f t="shared" si="149"/>
        <v>0</v>
      </c>
      <c r="O130" s="104">
        <f t="shared" si="150"/>
        <v>0</v>
      </c>
      <c r="P130" s="103">
        <v>0</v>
      </c>
      <c r="Q130" s="104">
        <f t="shared" si="151"/>
        <v>0</v>
      </c>
      <c r="R130" s="104">
        <f t="shared" si="152"/>
        <v>0</v>
      </c>
      <c r="S130" s="103">
        <v>0</v>
      </c>
      <c r="T130" s="104">
        <f t="shared" si="153"/>
        <v>0</v>
      </c>
      <c r="U130" s="104">
        <f t="shared" si="154"/>
        <v>0</v>
      </c>
      <c r="V130" s="103">
        <v>0</v>
      </c>
      <c r="W130" s="104">
        <f t="shared" si="155"/>
        <v>0</v>
      </c>
      <c r="X130" s="104">
        <f t="shared" si="156"/>
        <v>0</v>
      </c>
      <c r="Y130" s="103"/>
      <c r="Z130" s="104">
        <f t="shared" si="157"/>
        <v>0</v>
      </c>
      <c r="AA130" s="104">
        <f t="shared" si="158"/>
        <v>0</v>
      </c>
      <c r="AC130" s="114">
        <f t="shared" si="91"/>
        <v>0</v>
      </c>
      <c r="AD130" s="104">
        <f t="shared" si="92"/>
        <v>0</v>
      </c>
      <c r="AE130" s="106">
        <f t="shared" si="93"/>
        <v>0</v>
      </c>
      <c r="AF130" s="42">
        <f t="shared" si="72"/>
        <v>0</v>
      </c>
      <c r="AG130" s="37">
        <f t="shared" si="73"/>
        <v>0</v>
      </c>
      <c r="AH130" s="63">
        <f t="shared" si="74"/>
        <v>0</v>
      </c>
      <c r="AI130" s="103">
        <v>0</v>
      </c>
      <c r="AJ130" s="106">
        <f t="shared" si="159"/>
        <v>0</v>
      </c>
      <c r="AK130" s="106" t="str">
        <f t="shared" si="160"/>
        <v>-</v>
      </c>
      <c r="AL130" s="108">
        <v>106</v>
      </c>
      <c r="AM130" s="106" t="str">
        <f t="shared" si="161"/>
        <v>-</v>
      </c>
      <c r="AN130" s="114" t="str">
        <f t="shared" si="162"/>
        <v>-</v>
      </c>
      <c r="AO130" s="35" t="str">
        <f t="shared" si="75"/>
        <v>-</v>
      </c>
    </row>
    <row r="131" spans="1:41" s="113" customFormat="1" ht="15" x14ac:dyDescent="0.25">
      <c r="A131" s="98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103">
        <v>0</v>
      </c>
      <c r="K131" s="104">
        <f t="shared" si="95"/>
        <v>0</v>
      </c>
      <c r="L131" s="104">
        <f t="shared" si="148"/>
        <v>0</v>
      </c>
      <c r="M131" s="103">
        <v>0</v>
      </c>
      <c r="N131" s="104">
        <f t="shared" si="149"/>
        <v>0</v>
      </c>
      <c r="O131" s="104">
        <f t="shared" si="150"/>
        <v>0</v>
      </c>
      <c r="P131" s="103">
        <v>0</v>
      </c>
      <c r="Q131" s="104">
        <f t="shared" si="151"/>
        <v>0</v>
      </c>
      <c r="R131" s="104">
        <f t="shared" si="152"/>
        <v>0</v>
      </c>
      <c r="S131" s="103">
        <v>0</v>
      </c>
      <c r="T131" s="104">
        <f t="shared" si="153"/>
        <v>0</v>
      </c>
      <c r="U131" s="104">
        <f t="shared" si="154"/>
        <v>0</v>
      </c>
      <c r="V131" s="103">
        <v>0</v>
      </c>
      <c r="W131" s="104">
        <f t="shared" si="155"/>
        <v>0</v>
      </c>
      <c r="X131" s="104">
        <f t="shared" si="156"/>
        <v>0</v>
      </c>
      <c r="Y131" s="103"/>
      <c r="Z131" s="104">
        <f t="shared" si="157"/>
        <v>0</v>
      </c>
      <c r="AA131" s="104">
        <f t="shared" si="158"/>
        <v>0</v>
      </c>
      <c r="AC131" s="114">
        <f t="shared" si="91"/>
        <v>0</v>
      </c>
      <c r="AD131" s="104">
        <f t="shared" si="92"/>
        <v>0</v>
      </c>
      <c r="AE131" s="106">
        <f t="shared" si="93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103">
        <v>0</v>
      </c>
      <c r="AJ131" s="106">
        <f t="shared" si="159"/>
        <v>0</v>
      </c>
      <c r="AK131" s="106" t="str">
        <f t="shared" si="160"/>
        <v>-</v>
      </c>
      <c r="AL131" s="108">
        <v>107</v>
      </c>
      <c r="AM131" s="106" t="str">
        <f t="shared" si="161"/>
        <v>-</v>
      </c>
      <c r="AN131" s="114" t="str">
        <f t="shared" si="162"/>
        <v>-</v>
      </c>
      <c r="AO131" s="35" t="str">
        <f t="shared" si="75"/>
        <v>-</v>
      </c>
    </row>
    <row r="132" spans="1:41" s="113" customFormat="1" ht="15" x14ac:dyDescent="0.25">
      <c r="A132" s="98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103">
        <v>2</v>
      </c>
      <c r="K132" s="104">
        <f t="shared" si="95"/>
        <v>18.626732429099885</v>
      </c>
      <c r="L132" s="104">
        <f t="shared" si="148"/>
        <v>49</v>
      </c>
      <c r="M132" s="103">
        <v>0</v>
      </c>
      <c r="N132" s="104">
        <f t="shared" si="149"/>
        <v>0</v>
      </c>
      <c r="O132" s="104">
        <f t="shared" si="150"/>
        <v>0</v>
      </c>
      <c r="P132" s="103">
        <v>0</v>
      </c>
      <c r="Q132" s="104">
        <f t="shared" si="151"/>
        <v>0</v>
      </c>
      <c r="R132" s="104">
        <f t="shared" si="152"/>
        <v>0</v>
      </c>
      <c r="S132" s="103">
        <v>2</v>
      </c>
      <c r="T132" s="104">
        <f t="shared" si="153"/>
        <v>18.626732429099885</v>
      </c>
      <c r="U132" s="104">
        <f t="shared" si="154"/>
        <v>49</v>
      </c>
      <c r="V132" s="103">
        <v>0</v>
      </c>
      <c r="W132" s="104">
        <f t="shared" si="155"/>
        <v>0</v>
      </c>
      <c r="X132" s="104">
        <f t="shared" si="156"/>
        <v>0</v>
      </c>
      <c r="Y132" s="103"/>
      <c r="Z132" s="104">
        <f t="shared" si="157"/>
        <v>0</v>
      </c>
      <c r="AA132" s="104">
        <f t="shared" si="158"/>
        <v>0</v>
      </c>
      <c r="AC132" s="114">
        <f t="shared" si="91"/>
        <v>4</v>
      </c>
      <c r="AD132" s="104">
        <f t="shared" si="92"/>
        <v>37.25346485819977</v>
      </c>
      <c r="AE132" s="106">
        <f t="shared" si="93"/>
        <v>98</v>
      </c>
      <c r="AF132" s="42">
        <f t="shared" si="72"/>
        <v>3.2520325203252036E-2</v>
      </c>
      <c r="AG132" s="37">
        <f t="shared" si="73"/>
        <v>0.97560975609756106</v>
      </c>
      <c r="AH132" s="63">
        <f t="shared" si="74"/>
        <v>23.902439024390244</v>
      </c>
      <c r="AI132" s="103">
        <v>3</v>
      </c>
      <c r="AJ132" s="106">
        <f t="shared" si="159"/>
        <v>73.5</v>
      </c>
      <c r="AK132" s="106">
        <f t="shared" si="160"/>
        <v>92.249999999999986</v>
      </c>
      <c r="AL132" s="108">
        <v>108</v>
      </c>
      <c r="AM132" s="106">
        <f t="shared" si="161"/>
        <v>13.178571428571427</v>
      </c>
      <c r="AN132" s="114">
        <f t="shared" si="162"/>
        <v>3.0749999999999997</v>
      </c>
      <c r="AO132" s="35">
        <f t="shared" si="75"/>
        <v>43681.25</v>
      </c>
    </row>
    <row r="133" spans="1:41" s="113" customFormat="1" ht="15" x14ac:dyDescent="0.25">
      <c r="A133" s="98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103">
        <v>1</v>
      </c>
      <c r="K133" s="104">
        <f t="shared" si="95"/>
        <v>21.039999999999992</v>
      </c>
      <c r="L133" s="104">
        <f t="shared" si="148"/>
        <v>44.5</v>
      </c>
      <c r="M133" s="103">
        <v>1</v>
      </c>
      <c r="N133" s="104">
        <f t="shared" si="149"/>
        <v>21.039999999999992</v>
      </c>
      <c r="O133" s="104">
        <f t="shared" si="150"/>
        <v>44.5</v>
      </c>
      <c r="P133" s="103">
        <v>1</v>
      </c>
      <c r="Q133" s="104">
        <f t="shared" si="151"/>
        <v>21.039999999999992</v>
      </c>
      <c r="R133" s="104">
        <f t="shared" si="152"/>
        <v>44.5</v>
      </c>
      <c r="S133" s="103">
        <v>2</v>
      </c>
      <c r="T133" s="104">
        <f t="shared" si="153"/>
        <v>42.079999999999984</v>
      </c>
      <c r="U133" s="104">
        <f t="shared" si="154"/>
        <v>89</v>
      </c>
      <c r="V133" s="103">
        <v>0</v>
      </c>
      <c r="W133" s="104">
        <f t="shared" si="155"/>
        <v>0</v>
      </c>
      <c r="X133" s="104">
        <f t="shared" si="156"/>
        <v>0</v>
      </c>
      <c r="Y133" s="103"/>
      <c r="Z133" s="104">
        <f t="shared" si="157"/>
        <v>0</v>
      </c>
      <c r="AA133" s="104">
        <f t="shared" si="158"/>
        <v>0</v>
      </c>
      <c r="AC133" s="114">
        <f t="shared" si="91"/>
        <v>5</v>
      </c>
      <c r="AD133" s="104">
        <f t="shared" si="92"/>
        <v>105.19999999999996</v>
      </c>
      <c r="AE133" s="106">
        <f t="shared" si="93"/>
        <v>222.5</v>
      </c>
      <c r="AF133" s="42">
        <f t="shared" si="72"/>
        <v>4.065040650406504E-2</v>
      </c>
      <c r="AG133" s="37">
        <f t="shared" si="73"/>
        <v>1.2195121951219512</v>
      </c>
      <c r="AH133" s="63">
        <f t="shared" si="74"/>
        <v>54.268292682926827</v>
      </c>
      <c r="AI133" s="103">
        <v>2</v>
      </c>
      <c r="AJ133" s="106">
        <f t="shared" si="159"/>
        <v>89</v>
      </c>
      <c r="AK133" s="106">
        <f t="shared" si="160"/>
        <v>49.2</v>
      </c>
      <c r="AL133" s="108">
        <v>109</v>
      </c>
      <c r="AM133" s="106">
        <f t="shared" si="161"/>
        <v>7.0285714285714294</v>
      </c>
      <c r="AN133" s="114">
        <f t="shared" si="162"/>
        <v>1.6400000000000001</v>
      </c>
      <c r="AO133" s="35">
        <f t="shared" si="75"/>
        <v>43638.2</v>
      </c>
    </row>
    <row r="134" spans="1:41" s="113" customFormat="1" ht="15" x14ac:dyDescent="0.25">
      <c r="A134" s="98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103">
        <v>0</v>
      </c>
      <c r="K134" s="104">
        <f t="shared" si="95"/>
        <v>0</v>
      </c>
      <c r="L134" s="104">
        <f t="shared" si="148"/>
        <v>0</v>
      </c>
      <c r="M134" s="103">
        <v>0</v>
      </c>
      <c r="N134" s="104">
        <f t="shared" si="149"/>
        <v>0</v>
      </c>
      <c r="O134" s="104">
        <f t="shared" si="150"/>
        <v>0</v>
      </c>
      <c r="P134" s="103">
        <v>0</v>
      </c>
      <c r="Q134" s="104">
        <f t="shared" si="151"/>
        <v>0</v>
      </c>
      <c r="R134" s="104">
        <f t="shared" si="152"/>
        <v>0</v>
      </c>
      <c r="S134" s="103">
        <v>0</v>
      </c>
      <c r="T134" s="104">
        <f t="shared" si="153"/>
        <v>0</v>
      </c>
      <c r="U134" s="104">
        <f t="shared" si="154"/>
        <v>0</v>
      </c>
      <c r="V134" s="103">
        <v>0</v>
      </c>
      <c r="W134" s="104">
        <f t="shared" si="155"/>
        <v>0</v>
      </c>
      <c r="X134" s="104">
        <f t="shared" si="156"/>
        <v>0</v>
      </c>
      <c r="Y134" s="103"/>
      <c r="Z134" s="104">
        <f t="shared" si="157"/>
        <v>0</v>
      </c>
      <c r="AA134" s="104">
        <f t="shared" si="158"/>
        <v>0</v>
      </c>
      <c r="AC134" s="114">
        <f t="shared" si="91"/>
        <v>0</v>
      </c>
      <c r="AD134" s="104">
        <f t="shared" si="92"/>
        <v>0</v>
      </c>
      <c r="AE134" s="106">
        <f t="shared" si="93"/>
        <v>0</v>
      </c>
      <c r="AF134" s="42">
        <f t="shared" si="72"/>
        <v>0</v>
      </c>
      <c r="AG134" s="37">
        <f t="shared" si="73"/>
        <v>0</v>
      </c>
      <c r="AH134" s="63">
        <f t="shared" si="74"/>
        <v>0</v>
      </c>
      <c r="AI134" s="103">
        <v>0</v>
      </c>
      <c r="AJ134" s="106">
        <f t="shared" si="159"/>
        <v>0</v>
      </c>
      <c r="AK134" s="106" t="str">
        <f t="shared" si="160"/>
        <v>-</v>
      </c>
      <c r="AL134" s="108">
        <v>110</v>
      </c>
      <c r="AM134" s="106" t="str">
        <f t="shared" si="161"/>
        <v>-</v>
      </c>
      <c r="AN134" s="114" t="str">
        <f t="shared" si="162"/>
        <v>-</v>
      </c>
      <c r="AO134" s="35" t="str">
        <f t="shared" si="75"/>
        <v>-</v>
      </c>
    </row>
    <row r="135" spans="1:41" s="113" customFormat="1" ht="15" x14ac:dyDescent="0.25">
      <c r="A135" s="98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103">
        <v>0</v>
      </c>
      <c r="K135" s="104">
        <f t="shared" si="95"/>
        <v>0</v>
      </c>
      <c r="L135" s="104">
        <f t="shared" si="148"/>
        <v>0</v>
      </c>
      <c r="M135" s="103">
        <v>0</v>
      </c>
      <c r="N135" s="104">
        <f t="shared" si="149"/>
        <v>0</v>
      </c>
      <c r="O135" s="104">
        <f t="shared" si="150"/>
        <v>0</v>
      </c>
      <c r="P135" s="103">
        <v>0</v>
      </c>
      <c r="Q135" s="104">
        <f t="shared" si="151"/>
        <v>0</v>
      </c>
      <c r="R135" s="104">
        <f t="shared" si="152"/>
        <v>0</v>
      </c>
      <c r="S135" s="103">
        <v>0</v>
      </c>
      <c r="T135" s="104">
        <f t="shared" si="153"/>
        <v>0</v>
      </c>
      <c r="U135" s="104">
        <f t="shared" si="154"/>
        <v>0</v>
      </c>
      <c r="V135" s="103">
        <v>0</v>
      </c>
      <c r="W135" s="104">
        <f t="shared" si="155"/>
        <v>0</v>
      </c>
      <c r="X135" s="104">
        <f t="shared" si="156"/>
        <v>0</v>
      </c>
      <c r="Y135" s="103"/>
      <c r="Z135" s="104">
        <f t="shared" si="157"/>
        <v>0</v>
      </c>
      <c r="AA135" s="104">
        <f t="shared" si="158"/>
        <v>0</v>
      </c>
      <c r="AC135" s="114">
        <f t="shared" si="91"/>
        <v>0</v>
      </c>
      <c r="AD135" s="104">
        <f t="shared" si="92"/>
        <v>0</v>
      </c>
      <c r="AE135" s="106">
        <f t="shared" si="93"/>
        <v>0</v>
      </c>
      <c r="AF135" s="42">
        <f t="shared" si="72"/>
        <v>0</v>
      </c>
      <c r="AG135" s="37">
        <f t="shared" si="73"/>
        <v>0</v>
      </c>
      <c r="AH135" s="63">
        <f t="shared" si="74"/>
        <v>0</v>
      </c>
      <c r="AI135" s="103">
        <v>0</v>
      </c>
      <c r="AJ135" s="106">
        <f t="shared" si="159"/>
        <v>0</v>
      </c>
      <c r="AK135" s="106" t="str">
        <f t="shared" si="160"/>
        <v>-</v>
      </c>
      <c r="AL135" s="108">
        <v>111</v>
      </c>
      <c r="AM135" s="106" t="str">
        <f t="shared" si="161"/>
        <v>-</v>
      </c>
      <c r="AN135" s="114" t="str">
        <f t="shared" si="162"/>
        <v>-</v>
      </c>
      <c r="AO135" s="35" t="str">
        <f t="shared" si="75"/>
        <v>-</v>
      </c>
    </row>
    <row r="136" spans="1:41" s="113" customFormat="1" ht="15" x14ac:dyDescent="0.25">
      <c r="A136" s="98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103">
        <v>0</v>
      </c>
      <c r="K136" s="104">
        <f t="shared" si="95"/>
        <v>0</v>
      </c>
      <c r="L136" s="104">
        <f t="shared" si="148"/>
        <v>0</v>
      </c>
      <c r="M136" s="103">
        <v>0</v>
      </c>
      <c r="N136" s="104">
        <f t="shared" si="149"/>
        <v>0</v>
      </c>
      <c r="O136" s="104">
        <f t="shared" si="150"/>
        <v>0</v>
      </c>
      <c r="P136" s="103">
        <v>0</v>
      </c>
      <c r="Q136" s="104">
        <f t="shared" si="151"/>
        <v>0</v>
      </c>
      <c r="R136" s="104">
        <f t="shared" si="152"/>
        <v>0</v>
      </c>
      <c r="S136" s="103">
        <v>0</v>
      </c>
      <c r="T136" s="104">
        <f t="shared" si="153"/>
        <v>0</v>
      </c>
      <c r="U136" s="104">
        <f t="shared" si="154"/>
        <v>0</v>
      </c>
      <c r="V136" s="103">
        <v>0</v>
      </c>
      <c r="W136" s="104">
        <f t="shared" si="155"/>
        <v>0</v>
      </c>
      <c r="X136" s="104">
        <f t="shared" si="156"/>
        <v>0</v>
      </c>
      <c r="Y136" s="103"/>
      <c r="Z136" s="104">
        <f t="shared" si="157"/>
        <v>0</v>
      </c>
      <c r="AA136" s="104">
        <f t="shared" si="158"/>
        <v>0</v>
      </c>
      <c r="AC136" s="114">
        <f t="shared" si="91"/>
        <v>0</v>
      </c>
      <c r="AD136" s="104">
        <f t="shared" si="92"/>
        <v>0</v>
      </c>
      <c r="AE136" s="106">
        <f t="shared" si="93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103">
        <v>0</v>
      </c>
      <c r="AJ136" s="106">
        <f t="shared" si="159"/>
        <v>0</v>
      </c>
      <c r="AK136" s="106" t="str">
        <f t="shared" si="160"/>
        <v>-</v>
      </c>
      <c r="AL136" s="108">
        <v>112</v>
      </c>
      <c r="AM136" s="106" t="str">
        <f t="shared" si="161"/>
        <v>-</v>
      </c>
      <c r="AN136" s="114" t="str">
        <f t="shared" si="162"/>
        <v>-</v>
      </c>
      <c r="AO136" s="35" t="str">
        <f t="shared" si="75"/>
        <v>-</v>
      </c>
    </row>
    <row r="137" spans="1:41" s="113" customFormat="1" ht="15" x14ac:dyDescent="0.25">
      <c r="A137" s="98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103">
        <v>1</v>
      </c>
      <c r="K137" s="104">
        <f t="shared" si="95"/>
        <v>17.77999999999999</v>
      </c>
      <c r="L137" s="104">
        <f t="shared" si="148"/>
        <v>39.5</v>
      </c>
      <c r="M137" s="103">
        <v>0</v>
      </c>
      <c r="N137" s="104">
        <f t="shared" si="149"/>
        <v>0</v>
      </c>
      <c r="O137" s="104">
        <f t="shared" si="150"/>
        <v>0</v>
      </c>
      <c r="P137" s="103">
        <v>0</v>
      </c>
      <c r="Q137" s="104">
        <f t="shared" si="151"/>
        <v>0</v>
      </c>
      <c r="R137" s="104">
        <f t="shared" si="152"/>
        <v>0</v>
      </c>
      <c r="S137" s="103">
        <v>1</v>
      </c>
      <c r="T137" s="104">
        <f t="shared" si="153"/>
        <v>17.77999999999999</v>
      </c>
      <c r="U137" s="104">
        <f t="shared" si="154"/>
        <v>39.5</v>
      </c>
      <c r="V137" s="103">
        <v>0</v>
      </c>
      <c r="W137" s="104">
        <f t="shared" si="155"/>
        <v>0</v>
      </c>
      <c r="X137" s="104">
        <f t="shared" si="156"/>
        <v>0</v>
      </c>
      <c r="Y137" s="103"/>
      <c r="Z137" s="104">
        <f t="shared" si="157"/>
        <v>0</v>
      </c>
      <c r="AA137" s="104">
        <f t="shared" si="158"/>
        <v>0</v>
      </c>
      <c r="AC137" s="114">
        <f t="shared" si="91"/>
        <v>2</v>
      </c>
      <c r="AD137" s="104">
        <f t="shared" si="92"/>
        <v>35.559999999999981</v>
      </c>
      <c r="AE137" s="106">
        <f t="shared" si="93"/>
        <v>79</v>
      </c>
      <c r="AF137" s="42">
        <f t="shared" si="72"/>
        <v>1.6260162601626018E-2</v>
      </c>
      <c r="AG137" s="37">
        <f t="shared" si="73"/>
        <v>0.48780487804878053</v>
      </c>
      <c r="AH137" s="63">
        <f t="shared" si="74"/>
        <v>19.26829268292683</v>
      </c>
      <c r="AI137" s="103">
        <v>2</v>
      </c>
      <c r="AJ137" s="106">
        <f t="shared" si="159"/>
        <v>79</v>
      </c>
      <c r="AK137" s="106">
        <f t="shared" si="160"/>
        <v>122.99999999999999</v>
      </c>
      <c r="AL137" s="108">
        <v>113</v>
      </c>
      <c r="AM137" s="106">
        <f t="shared" si="161"/>
        <v>17.571428571428569</v>
      </c>
      <c r="AN137" s="114">
        <f t="shared" si="162"/>
        <v>4.0999999999999996</v>
      </c>
      <c r="AO137" s="35">
        <f t="shared" si="75"/>
        <v>43712</v>
      </c>
    </row>
    <row r="138" spans="1:41" s="113" customFormat="1" ht="15" x14ac:dyDescent="0.25">
      <c r="A138" s="98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103">
        <v>1</v>
      </c>
      <c r="K138" s="104">
        <f t="shared" si="95"/>
        <v>17.770731707317079</v>
      </c>
      <c r="L138" s="104">
        <f t="shared" ref="L138:L146" si="163">J138*$G138</f>
        <v>39.5</v>
      </c>
      <c r="M138" s="103">
        <v>0</v>
      </c>
      <c r="N138" s="104">
        <f t="shared" ref="N138:N146" si="164">M138*$F138</f>
        <v>0</v>
      </c>
      <c r="O138" s="104">
        <f t="shared" ref="O138:O146" si="165">M138*$G138</f>
        <v>0</v>
      </c>
      <c r="P138" s="103">
        <v>2</v>
      </c>
      <c r="Q138" s="104">
        <f t="shared" ref="Q138:Q146" si="166">P138*$F138</f>
        <v>35.541463414634158</v>
      </c>
      <c r="R138" s="104">
        <f t="shared" ref="R138:R146" si="167">P138*$G138</f>
        <v>79</v>
      </c>
      <c r="S138" s="103">
        <v>0</v>
      </c>
      <c r="T138" s="104">
        <f t="shared" ref="T138:T146" si="168">S138*$F138</f>
        <v>0</v>
      </c>
      <c r="U138" s="104">
        <f t="shared" ref="U138:U146" si="169">S138*$G138</f>
        <v>0</v>
      </c>
      <c r="V138" s="103">
        <v>1</v>
      </c>
      <c r="W138" s="104">
        <f t="shared" ref="W138:W156" si="170">V138*$F138</f>
        <v>17.770731707317079</v>
      </c>
      <c r="X138" s="104">
        <f t="shared" ref="X138:X146" si="171">V138*$G138</f>
        <v>39.5</v>
      </c>
      <c r="Y138" s="103"/>
      <c r="Z138" s="104">
        <f t="shared" ref="Z138:Z146" si="172">Y138*$F138</f>
        <v>0</v>
      </c>
      <c r="AA138" s="104">
        <f t="shared" ref="AA138:AA146" si="173">Y138*$G138</f>
        <v>0</v>
      </c>
      <c r="AC138" s="114">
        <f t="shared" si="91"/>
        <v>4</v>
      </c>
      <c r="AD138" s="104">
        <f t="shared" si="92"/>
        <v>71.082926829268317</v>
      </c>
      <c r="AE138" s="106">
        <f t="shared" si="93"/>
        <v>158</v>
      </c>
      <c r="AF138" s="42">
        <f t="shared" si="72"/>
        <v>3.2520325203252036E-2</v>
      </c>
      <c r="AG138" s="37">
        <f t="shared" si="73"/>
        <v>0.97560975609756106</v>
      </c>
      <c r="AH138" s="63">
        <f t="shared" si="74"/>
        <v>38.536585365853661</v>
      </c>
      <c r="AI138" s="103">
        <v>1</v>
      </c>
      <c r="AJ138" s="106">
        <f t="shared" ref="AJ138:AJ146" si="174">AI138*G138</f>
        <v>39.5</v>
      </c>
      <c r="AK138" s="106">
        <f t="shared" ref="AK138:AK146" si="175">IFERROR(AI138/AF138, "-")</f>
        <v>30.749999999999996</v>
      </c>
      <c r="AL138" s="108">
        <v>115</v>
      </c>
      <c r="AM138" s="106">
        <f t="shared" ref="AM138:AM146" si="176">IFERROR(AK138/7,"-")</f>
        <v>4.3928571428571423</v>
      </c>
      <c r="AN138" s="114">
        <f t="shared" ref="AN138:AN146" si="177">IFERROR(AK138/30,"-")</f>
        <v>1.0249999999999999</v>
      </c>
      <c r="AO138" s="35">
        <f t="shared" si="75"/>
        <v>43619.75</v>
      </c>
    </row>
    <row r="139" spans="1:41" s="113" customFormat="1" ht="15" x14ac:dyDescent="0.25">
      <c r="A139" s="98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103">
        <v>0</v>
      </c>
      <c r="K139" s="104">
        <f t="shared" si="95"/>
        <v>0</v>
      </c>
      <c r="L139" s="104">
        <f t="shared" si="163"/>
        <v>0</v>
      </c>
      <c r="M139" s="103">
        <v>1</v>
      </c>
      <c r="N139" s="104">
        <f t="shared" si="164"/>
        <v>63.54</v>
      </c>
      <c r="O139" s="104">
        <f t="shared" si="165"/>
        <v>119.5</v>
      </c>
      <c r="P139" s="103">
        <v>0</v>
      </c>
      <c r="Q139" s="104">
        <f t="shared" si="166"/>
        <v>0</v>
      </c>
      <c r="R139" s="104">
        <f t="shared" si="167"/>
        <v>0</v>
      </c>
      <c r="S139" s="103">
        <v>0</v>
      </c>
      <c r="T139" s="104">
        <f t="shared" si="168"/>
        <v>0</v>
      </c>
      <c r="U139" s="104">
        <f t="shared" si="169"/>
        <v>0</v>
      </c>
      <c r="V139" s="103">
        <v>0</v>
      </c>
      <c r="W139" s="104">
        <f t="shared" si="170"/>
        <v>0</v>
      </c>
      <c r="X139" s="104">
        <f t="shared" si="171"/>
        <v>0</v>
      </c>
      <c r="Y139" s="103"/>
      <c r="Z139" s="104">
        <f t="shared" si="172"/>
        <v>0</v>
      </c>
      <c r="AA139" s="104">
        <f t="shared" si="173"/>
        <v>0</v>
      </c>
      <c r="AC139" s="114">
        <f t="shared" si="91"/>
        <v>1</v>
      </c>
      <c r="AD139" s="104">
        <f t="shared" si="92"/>
        <v>63.54</v>
      </c>
      <c r="AE139" s="106">
        <f t="shared" si="93"/>
        <v>119.5</v>
      </c>
      <c r="AF139" s="42">
        <f t="shared" si="72"/>
        <v>8.130081300813009E-3</v>
      </c>
      <c r="AG139" s="37">
        <f t="shared" si="73"/>
        <v>0.24390243902439027</v>
      </c>
      <c r="AH139" s="63">
        <f t="shared" si="74"/>
        <v>29.146341463414636</v>
      </c>
      <c r="AI139" s="103">
        <v>0</v>
      </c>
      <c r="AJ139" s="106">
        <f t="shared" si="174"/>
        <v>0</v>
      </c>
      <c r="AK139" s="106">
        <f t="shared" si="175"/>
        <v>0</v>
      </c>
      <c r="AL139" s="108">
        <v>116</v>
      </c>
      <c r="AM139" s="106">
        <f t="shared" si="176"/>
        <v>0</v>
      </c>
      <c r="AN139" s="114">
        <f t="shared" si="177"/>
        <v>0</v>
      </c>
      <c r="AO139" s="35">
        <f t="shared" si="75"/>
        <v>43589</v>
      </c>
    </row>
    <row r="140" spans="1:41" s="113" customFormat="1" ht="15" x14ac:dyDescent="0.25">
      <c r="A140" s="98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103">
        <v>0</v>
      </c>
      <c r="K140" s="104">
        <f t="shared" si="95"/>
        <v>0</v>
      </c>
      <c r="L140" s="104">
        <f t="shared" si="163"/>
        <v>0</v>
      </c>
      <c r="M140" s="103">
        <v>0</v>
      </c>
      <c r="N140" s="104">
        <f t="shared" si="164"/>
        <v>0</v>
      </c>
      <c r="O140" s="104">
        <f t="shared" si="165"/>
        <v>0</v>
      </c>
      <c r="P140" s="103">
        <v>0</v>
      </c>
      <c r="Q140" s="104">
        <f t="shared" si="166"/>
        <v>0</v>
      </c>
      <c r="R140" s="104">
        <f t="shared" si="167"/>
        <v>0</v>
      </c>
      <c r="S140" s="103">
        <v>0</v>
      </c>
      <c r="T140" s="104">
        <f t="shared" si="168"/>
        <v>0</v>
      </c>
      <c r="U140" s="104">
        <f t="shared" si="169"/>
        <v>0</v>
      </c>
      <c r="V140" s="103">
        <v>0</v>
      </c>
      <c r="W140" s="104">
        <f t="shared" si="170"/>
        <v>0</v>
      </c>
      <c r="X140" s="104">
        <f t="shared" si="171"/>
        <v>0</v>
      </c>
      <c r="Y140" s="103"/>
      <c r="Z140" s="104">
        <f t="shared" si="172"/>
        <v>0</v>
      </c>
      <c r="AA140" s="104">
        <f t="shared" si="173"/>
        <v>0</v>
      </c>
      <c r="AC140" s="114">
        <f t="shared" si="91"/>
        <v>0</v>
      </c>
      <c r="AD140" s="104">
        <f t="shared" si="92"/>
        <v>0</v>
      </c>
      <c r="AE140" s="106">
        <f t="shared" si="93"/>
        <v>0</v>
      </c>
      <c r="AF140" s="42">
        <f t="shared" si="72"/>
        <v>0</v>
      </c>
      <c r="AG140" s="37">
        <f t="shared" si="73"/>
        <v>0</v>
      </c>
      <c r="AH140" s="63">
        <f t="shared" si="74"/>
        <v>0</v>
      </c>
      <c r="AI140" s="103">
        <v>0</v>
      </c>
      <c r="AJ140" s="106">
        <f t="shared" si="174"/>
        <v>0</v>
      </c>
      <c r="AK140" s="106" t="str">
        <f t="shared" si="175"/>
        <v>-</v>
      </c>
      <c r="AL140" s="108">
        <v>117</v>
      </c>
      <c r="AM140" s="106" t="str">
        <f t="shared" si="176"/>
        <v>-</v>
      </c>
      <c r="AN140" s="114" t="str">
        <f t="shared" si="177"/>
        <v>-</v>
      </c>
      <c r="AO140" s="35" t="str">
        <f t="shared" si="75"/>
        <v>-</v>
      </c>
    </row>
    <row r="141" spans="1:41" s="113" customFormat="1" ht="15" x14ac:dyDescent="0.25">
      <c r="A141" s="98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103">
        <v>0</v>
      </c>
      <c r="K141" s="104">
        <f t="shared" si="95"/>
        <v>0</v>
      </c>
      <c r="L141" s="104">
        <f t="shared" si="163"/>
        <v>0</v>
      </c>
      <c r="M141" s="103">
        <v>0</v>
      </c>
      <c r="N141" s="104">
        <f t="shared" si="164"/>
        <v>0</v>
      </c>
      <c r="O141" s="104">
        <f t="shared" si="165"/>
        <v>0</v>
      </c>
      <c r="P141" s="103">
        <v>0</v>
      </c>
      <c r="Q141" s="104">
        <f t="shared" si="166"/>
        <v>0</v>
      </c>
      <c r="R141" s="104">
        <f t="shared" si="167"/>
        <v>0</v>
      </c>
      <c r="S141" s="103">
        <v>0</v>
      </c>
      <c r="T141" s="104">
        <f t="shared" si="168"/>
        <v>0</v>
      </c>
      <c r="U141" s="104">
        <f t="shared" si="169"/>
        <v>0</v>
      </c>
      <c r="V141" s="103">
        <v>0</v>
      </c>
      <c r="W141" s="104">
        <f t="shared" si="170"/>
        <v>0</v>
      </c>
      <c r="X141" s="104">
        <f t="shared" si="171"/>
        <v>0</v>
      </c>
      <c r="Y141" s="103"/>
      <c r="Z141" s="104">
        <f t="shared" si="172"/>
        <v>0</v>
      </c>
      <c r="AA141" s="104">
        <f t="shared" si="173"/>
        <v>0</v>
      </c>
      <c r="AC141" s="114">
        <f t="shared" si="91"/>
        <v>0</v>
      </c>
      <c r="AD141" s="104">
        <f t="shared" si="92"/>
        <v>0</v>
      </c>
      <c r="AE141" s="106">
        <f t="shared" si="93"/>
        <v>0</v>
      </c>
      <c r="AF141" s="42">
        <f t="shared" si="72"/>
        <v>0</v>
      </c>
      <c r="AG141" s="37">
        <f t="shared" si="73"/>
        <v>0</v>
      </c>
      <c r="AH141" s="63">
        <f t="shared" si="74"/>
        <v>0</v>
      </c>
      <c r="AI141" s="103">
        <v>1</v>
      </c>
      <c r="AJ141" s="106">
        <f t="shared" si="174"/>
        <v>29.5</v>
      </c>
      <c r="AK141" s="106" t="str">
        <f t="shared" si="175"/>
        <v>-</v>
      </c>
      <c r="AL141" s="108">
        <v>118</v>
      </c>
      <c r="AM141" s="106" t="str">
        <f t="shared" si="176"/>
        <v>-</v>
      </c>
      <c r="AN141" s="114" t="str">
        <f t="shared" si="177"/>
        <v>-</v>
      </c>
      <c r="AO141" s="35" t="str">
        <f t="shared" si="75"/>
        <v>-</v>
      </c>
    </row>
    <row r="142" spans="1:41" s="113" customFormat="1" ht="15" x14ac:dyDescent="0.25">
      <c r="A142" s="98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103">
        <v>4</v>
      </c>
      <c r="K142" s="104">
        <f t="shared" si="95"/>
        <v>180</v>
      </c>
      <c r="L142" s="104">
        <f t="shared" si="163"/>
        <v>378</v>
      </c>
      <c r="M142" s="103">
        <v>2</v>
      </c>
      <c r="N142" s="104">
        <f t="shared" si="164"/>
        <v>90</v>
      </c>
      <c r="O142" s="104">
        <f t="shared" si="165"/>
        <v>189</v>
      </c>
      <c r="P142" s="103">
        <v>0</v>
      </c>
      <c r="Q142" s="104">
        <f t="shared" si="166"/>
        <v>0</v>
      </c>
      <c r="R142" s="104">
        <f t="shared" si="167"/>
        <v>0</v>
      </c>
      <c r="S142" s="103">
        <v>0</v>
      </c>
      <c r="T142" s="104">
        <f t="shared" si="168"/>
        <v>0</v>
      </c>
      <c r="U142" s="104">
        <f t="shared" si="169"/>
        <v>0</v>
      </c>
      <c r="V142" s="103">
        <v>0</v>
      </c>
      <c r="W142" s="104">
        <f t="shared" si="170"/>
        <v>0</v>
      </c>
      <c r="X142" s="104">
        <f t="shared" si="171"/>
        <v>0</v>
      </c>
      <c r="Y142" s="103"/>
      <c r="Z142" s="104">
        <f t="shared" si="172"/>
        <v>0</v>
      </c>
      <c r="AA142" s="104">
        <f t="shared" si="173"/>
        <v>0</v>
      </c>
      <c r="AC142" s="114">
        <f t="shared" si="91"/>
        <v>6</v>
      </c>
      <c r="AD142" s="104">
        <f t="shared" si="92"/>
        <v>270</v>
      </c>
      <c r="AE142" s="106">
        <f t="shared" si="93"/>
        <v>567</v>
      </c>
      <c r="AF142" s="42">
        <f t="shared" ref="AF142:AF205" si="178">AC142/AQ$10</f>
        <v>4.878048780487805E-2</v>
      </c>
      <c r="AG142" s="37">
        <f t="shared" ref="AG142:AG205" si="179">AF142*30</f>
        <v>1.4634146341463414</v>
      </c>
      <c r="AH142" s="63">
        <f t="shared" ref="AH142:AH205" si="180">AE142/AQ$10*30</f>
        <v>138.29268292682926</v>
      </c>
      <c r="AI142" s="103">
        <v>0</v>
      </c>
      <c r="AJ142" s="106">
        <f t="shared" si="174"/>
        <v>0</v>
      </c>
      <c r="AK142" s="106">
        <f t="shared" si="175"/>
        <v>0</v>
      </c>
      <c r="AL142" s="108">
        <v>119</v>
      </c>
      <c r="AM142" s="106">
        <f t="shared" si="176"/>
        <v>0</v>
      </c>
      <c r="AN142" s="114">
        <f t="shared" si="177"/>
        <v>0</v>
      </c>
      <c r="AO142" s="35">
        <f t="shared" ref="AO142:AO205" si="181">IFERROR(AO$10+AK142,"-")</f>
        <v>43589</v>
      </c>
    </row>
    <row r="143" spans="1:41" s="113" customFormat="1" ht="15" x14ac:dyDescent="0.25">
      <c r="A143" s="98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103">
        <v>4</v>
      </c>
      <c r="K143" s="104">
        <f t="shared" si="95"/>
        <v>304</v>
      </c>
      <c r="L143" s="104">
        <f t="shared" si="163"/>
        <v>560</v>
      </c>
      <c r="M143" s="103">
        <v>0</v>
      </c>
      <c r="N143" s="104">
        <f t="shared" si="164"/>
        <v>0</v>
      </c>
      <c r="O143" s="104">
        <f t="shared" si="165"/>
        <v>0</v>
      </c>
      <c r="P143" s="103">
        <v>2</v>
      </c>
      <c r="Q143" s="104">
        <f t="shared" si="166"/>
        <v>152</v>
      </c>
      <c r="R143" s="104">
        <f t="shared" si="167"/>
        <v>280</v>
      </c>
      <c r="S143" s="103">
        <v>4</v>
      </c>
      <c r="T143" s="104">
        <f t="shared" si="168"/>
        <v>304</v>
      </c>
      <c r="U143" s="104">
        <f t="shared" si="169"/>
        <v>560</v>
      </c>
      <c r="V143" s="103">
        <v>1</v>
      </c>
      <c r="W143" s="104">
        <f t="shared" si="170"/>
        <v>76</v>
      </c>
      <c r="X143" s="104">
        <f t="shared" si="171"/>
        <v>140</v>
      </c>
      <c r="Y143" s="103"/>
      <c r="Z143" s="104">
        <f t="shared" si="172"/>
        <v>0</v>
      </c>
      <c r="AA143" s="104">
        <f t="shared" si="173"/>
        <v>0</v>
      </c>
      <c r="AC143" s="114">
        <f t="shared" si="91"/>
        <v>11</v>
      </c>
      <c r="AD143" s="104">
        <f t="shared" si="92"/>
        <v>836</v>
      </c>
      <c r="AE143" s="106">
        <f t="shared" si="93"/>
        <v>1540</v>
      </c>
      <c r="AF143" s="42">
        <f t="shared" si="178"/>
        <v>8.943089430894309E-2</v>
      </c>
      <c r="AG143" s="37">
        <f t="shared" si="179"/>
        <v>2.6829268292682928</v>
      </c>
      <c r="AH143" s="63">
        <f t="shared" si="180"/>
        <v>375.60975609756093</v>
      </c>
      <c r="AI143" s="103">
        <v>0</v>
      </c>
      <c r="AJ143" s="106">
        <f t="shared" si="174"/>
        <v>0</v>
      </c>
      <c r="AK143" s="106">
        <f t="shared" si="175"/>
        <v>0</v>
      </c>
      <c r="AL143" s="108">
        <v>120</v>
      </c>
      <c r="AM143" s="106">
        <f t="shared" si="176"/>
        <v>0</v>
      </c>
      <c r="AN143" s="114">
        <f t="shared" si="177"/>
        <v>0</v>
      </c>
      <c r="AO143" s="35">
        <f t="shared" si="181"/>
        <v>43589</v>
      </c>
    </row>
    <row r="144" spans="1:41" s="113" customFormat="1" ht="15" x14ac:dyDescent="0.25">
      <c r="A144" s="98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103">
        <v>0</v>
      </c>
      <c r="K144" s="104">
        <f t="shared" si="95"/>
        <v>0</v>
      </c>
      <c r="L144" s="104">
        <f t="shared" si="163"/>
        <v>0</v>
      </c>
      <c r="M144" s="103">
        <v>0</v>
      </c>
      <c r="N144" s="104">
        <f t="shared" si="164"/>
        <v>0</v>
      </c>
      <c r="O144" s="104">
        <f t="shared" si="165"/>
        <v>0</v>
      </c>
      <c r="P144" s="103">
        <v>0</v>
      </c>
      <c r="Q144" s="104">
        <f t="shared" si="166"/>
        <v>0</v>
      </c>
      <c r="R144" s="104">
        <f t="shared" si="167"/>
        <v>0</v>
      </c>
      <c r="S144" s="103">
        <v>0</v>
      </c>
      <c r="T144" s="104">
        <f t="shared" si="168"/>
        <v>0</v>
      </c>
      <c r="U144" s="104">
        <f t="shared" si="169"/>
        <v>0</v>
      </c>
      <c r="V144" s="103">
        <v>0</v>
      </c>
      <c r="W144" s="104">
        <f t="shared" si="170"/>
        <v>0</v>
      </c>
      <c r="X144" s="104">
        <f t="shared" si="171"/>
        <v>0</v>
      </c>
      <c r="Y144" s="103"/>
      <c r="Z144" s="104">
        <f t="shared" si="172"/>
        <v>0</v>
      </c>
      <c r="AA144" s="104">
        <f t="shared" si="173"/>
        <v>0</v>
      </c>
      <c r="AC144" s="114">
        <f t="shared" si="91"/>
        <v>0</v>
      </c>
      <c r="AD144" s="104">
        <f t="shared" si="92"/>
        <v>0</v>
      </c>
      <c r="AE144" s="106">
        <f t="shared" si="93"/>
        <v>0</v>
      </c>
      <c r="AF144" s="42">
        <f t="shared" si="178"/>
        <v>0</v>
      </c>
      <c r="AG144" s="37">
        <f t="shared" si="179"/>
        <v>0</v>
      </c>
      <c r="AH144" s="63">
        <f t="shared" si="180"/>
        <v>0</v>
      </c>
      <c r="AI144" s="103">
        <v>0</v>
      </c>
      <c r="AJ144" s="106">
        <f t="shared" si="174"/>
        <v>0</v>
      </c>
      <c r="AK144" s="106" t="str">
        <f t="shared" si="175"/>
        <v>-</v>
      </c>
      <c r="AL144" s="108">
        <v>121</v>
      </c>
      <c r="AM144" s="106" t="str">
        <f t="shared" si="176"/>
        <v>-</v>
      </c>
      <c r="AN144" s="114" t="str">
        <f t="shared" si="177"/>
        <v>-</v>
      </c>
      <c r="AO144" s="35" t="str">
        <f t="shared" si="181"/>
        <v>-</v>
      </c>
    </row>
    <row r="145" spans="1:41" s="113" customFormat="1" ht="15" x14ac:dyDescent="0.25">
      <c r="A145" s="98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103">
        <v>0</v>
      </c>
      <c r="K145" s="104">
        <f t="shared" si="95"/>
        <v>0</v>
      </c>
      <c r="L145" s="104">
        <f t="shared" si="163"/>
        <v>0</v>
      </c>
      <c r="M145" s="103">
        <v>0</v>
      </c>
      <c r="N145" s="104">
        <f t="shared" si="164"/>
        <v>0</v>
      </c>
      <c r="O145" s="104">
        <f t="shared" si="165"/>
        <v>0</v>
      </c>
      <c r="P145" s="103">
        <v>0</v>
      </c>
      <c r="Q145" s="104">
        <f t="shared" si="166"/>
        <v>0</v>
      </c>
      <c r="R145" s="104">
        <f t="shared" si="167"/>
        <v>0</v>
      </c>
      <c r="S145" s="103">
        <v>0</v>
      </c>
      <c r="T145" s="104">
        <f t="shared" si="168"/>
        <v>0</v>
      </c>
      <c r="U145" s="104">
        <f t="shared" si="169"/>
        <v>0</v>
      </c>
      <c r="V145" s="103">
        <v>0</v>
      </c>
      <c r="W145" s="104">
        <f t="shared" si="170"/>
        <v>0</v>
      </c>
      <c r="X145" s="104">
        <f t="shared" si="171"/>
        <v>0</v>
      </c>
      <c r="Y145" s="103"/>
      <c r="Z145" s="104">
        <f t="shared" si="172"/>
        <v>0</v>
      </c>
      <c r="AA145" s="104">
        <f t="shared" si="173"/>
        <v>0</v>
      </c>
      <c r="AC145" s="114">
        <f t="shared" si="91"/>
        <v>0</v>
      </c>
      <c r="AD145" s="104">
        <f t="shared" si="92"/>
        <v>0</v>
      </c>
      <c r="AE145" s="106">
        <f t="shared" si="93"/>
        <v>0</v>
      </c>
      <c r="AF145" s="42">
        <f t="shared" si="178"/>
        <v>0</v>
      </c>
      <c r="AG145" s="37">
        <f t="shared" si="179"/>
        <v>0</v>
      </c>
      <c r="AH145" s="63">
        <f t="shared" si="180"/>
        <v>0</v>
      </c>
      <c r="AI145" s="103">
        <v>0</v>
      </c>
      <c r="AJ145" s="106">
        <f t="shared" si="174"/>
        <v>0</v>
      </c>
      <c r="AK145" s="106" t="str">
        <f t="shared" si="175"/>
        <v>-</v>
      </c>
      <c r="AL145" s="108">
        <v>122</v>
      </c>
      <c r="AM145" s="106" t="str">
        <f t="shared" si="176"/>
        <v>-</v>
      </c>
      <c r="AN145" s="114" t="str">
        <f t="shared" si="177"/>
        <v>-</v>
      </c>
      <c r="AO145" s="35" t="str">
        <f t="shared" si="181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95"/>
        <v>0</v>
      </c>
      <c r="L146" s="16">
        <f t="shared" si="163"/>
        <v>0</v>
      </c>
      <c r="M146" s="26">
        <v>0</v>
      </c>
      <c r="N146" s="16">
        <f t="shared" si="164"/>
        <v>0</v>
      </c>
      <c r="O146" s="16">
        <f t="shared" si="165"/>
        <v>0</v>
      </c>
      <c r="P146" s="26">
        <v>0</v>
      </c>
      <c r="Q146" s="16">
        <f t="shared" si="166"/>
        <v>0</v>
      </c>
      <c r="R146" s="16">
        <f t="shared" si="167"/>
        <v>0</v>
      </c>
      <c r="S146" s="26">
        <v>0</v>
      </c>
      <c r="T146" s="16">
        <f t="shared" si="168"/>
        <v>0</v>
      </c>
      <c r="U146" s="16">
        <f t="shared" si="169"/>
        <v>0</v>
      </c>
      <c r="V146" s="26">
        <v>0</v>
      </c>
      <c r="W146" s="16">
        <f t="shared" si="170"/>
        <v>0</v>
      </c>
      <c r="X146" s="16">
        <f t="shared" si="171"/>
        <v>0</v>
      </c>
      <c r="Y146" s="26"/>
      <c r="Z146" s="16">
        <f t="shared" si="172"/>
        <v>0</v>
      </c>
      <c r="AA146" s="16">
        <f t="shared" si="173"/>
        <v>0</v>
      </c>
      <c r="AC146" s="52">
        <f t="shared" si="91"/>
        <v>0</v>
      </c>
      <c r="AD146" s="16">
        <f t="shared" si="92"/>
        <v>0</v>
      </c>
      <c r="AE146" s="37">
        <f t="shared" si="93"/>
        <v>0</v>
      </c>
      <c r="AF146" s="42">
        <f t="shared" si="178"/>
        <v>0</v>
      </c>
      <c r="AG146" s="37">
        <f t="shared" si="179"/>
        <v>0</v>
      </c>
      <c r="AH146" s="63">
        <f t="shared" si="180"/>
        <v>0</v>
      </c>
      <c r="AI146" s="26">
        <v>0</v>
      </c>
      <c r="AJ146" s="37">
        <f t="shared" si="174"/>
        <v>0</v>
      </c>
      <c r="AK146" s="37" t="str">
        <f t="shared" si="175"/>
        <v>-</v>
      </c>
      <c r="AL146" s="47">
        <v>123</v>
      </c>
      <c r="AM146" s="37" t="str">
        <f t="shared" si="176"/>
        <v>-</v>
      </c>
      <c r="AN146" s="52" t="str">
        <f t="shared" si="177"/>
        <v>-</v>
      </c>
      <c r="AO146" s="35" t="str">
        <f t="shared" si="181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si="95"/>
        <v>0</v>
      </c>
      <c r="L147" s="16">
        <f t="shared" ref="L147:L156" si="182">J147*$G147</f>
        <v>0</v>
      </c>
      <c r="M147" s="26">
        <v>0</v>
      </c>
      <c r="N147" s="16">
        <f t="shared" ref="N147:N156" si="183">M147*$F147</f>
        <v>0</v>
      </c>
      <c r="O147" s="16">
        <f t="shared" ref="O147:O156" si="184">M147*$G147</f>
        <v>0</v>
      </c>
      <c r="P147" s="26">
        <v>0</v>
      </c>
      <c r="Q147" s="16">
        <f t="shared" ref="Q147:Q156" si="185">P147*$F147</f>
        <v>0</v>
      </c>
      <c r="R147" s="16">
        <f t="shared" ref="R147:R156" si="186">P147*$G147</f>
        <v>0</v>
      </c>
      <c r="S147" s="26">
        <v>0</v>
      </c>
      <c r="T147" s="16">
        <f t="shared" ref="T147:T156" si="187">S147*$F147</f>
        <v>0</v>
      </c>
      <c r="U147" s="16">
        <f t="shared" ref="U147:U156" si="188">S147*$G147</f>
        <v>0</v>
      </c>
      <c r="V147" s="26">
        <v>0</v>
      </c>
      <c r="W147" s="16">
        <f t="shared" si="170"/>
        <v>0</v>
      </c>
      <c r="X147" s="16">
        <f t="shared" ref="X147:X156" si="189">V147*$G147</f>
        <v>0</v>
      </c>
      <c r="Y147" s="26"/>
      <c r="Z147" s="16">
        <f t="shared" ref="Z147:Z156" si="190">Y147*$F147</f>
        <v>0</v>
      </c>
      <c r="AA147" s="16">
        <f t="shared" ref="AA147:AA156" si="191">Y147*$G147</f>
        <v>0</v>
      </c>
      <c r="AC147" s="52">
        <f t="shared" si="91"/>
        <v>0</v>
      </c>
      <c r="AD147" s="16">
        <f t="shared" si="92"/>
        <v>0</v>
      </c>
      <c r="AE147" s="37">
        <f t="shared" si="93"/>
        <v>0</v>
      </c>
      <c r="AF147" s="42">
        <f t="shared" si="178"/>
        <v>0</v>
      </c>
      <c r="AG147" s="37">
        <f t="shared" si="179"/>
        <v>0</v>
      </c>
      <c r="AH147" s="63">
        <f t="shared" si="180"/>
        <v>0</v>
      </c>
      <c r="AI147" s="26">
        <v>0</v>
      </c>
      <c r="AJ147" s="37">
        <f t="shared" ref="AJ147:AJ156" si="192">AI147*G147</f>
        <v>0</v>
      </c>
      <c r="AK147" s="37" t="str">
        <f t="shared" ref="AK147:AK156" si="193">IFERROR(AI147/AF147, "-")</f>
        <v>-</v>
      </c>
      <c r="AL147" s="47">
        <v>125</v>
      </c>
      <c r="AM147" s="37" t="str">
        <f t="shared" ref="AM147:AM156" si="194">IFERROR(AK147/7,"-")</f>
        <v>-</v>
      </c>
      <c r="AN147" s="52" t="str">
        <f t="shared" ref="AN147:AN156" si="195">IFERROR(AK147/30,"-")</f>
        <v>-</v>
      </c>
      <c r="AO147" s="35" t="str">
        <f t="shared" si="181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95"/>
        <v>0</v>
      </c>
      <c r="L148" s="16">
        <f t="shared" si="182"/>
        <v>0</v>
      </c>
      <c r="M148" s="26">
        <v>0</v>
      </c>
      <c r="N148" s="16">
        <f t="shared" si="183"/>
        <v>0</v>
      </c>
      <c r="O148" s="16">
        <f t="shared" si="184"/>
        <v>0</v>
      </c>
      <c r="P148" s="26">
        <v>0</v>
      </c>
      <c r="Q148" s="16">
        <f t="shared" si="185"/>
        <v>0</v>
      </c>
      <c r="R148" s="16">
        <f t="shared" si="186"/>
        <v>0</v>
      </c>
      <c r="S148" s="26">
        <v>0</v>
      </c>
      <c r="T148" s="16">
        <f t="shared" si="187"/>
        <v>0</v>
      </c>
      <c r="U148" s="16">
        <f t="shared" si="188"/>
        <v>0</v>
      </c>
      <c r="V148" s="26">
        <v>0</v>
      </c>
      <c r="W148" s="16">
        <f t="shared" si="170"/>
        <v>0</v>
      </c>
      <c r="X148" s="16">
        <f t="shared" si="189"/>
        <v>0</v>
      </c>
      <c r="Y148" s="26"/>
      <c r="Z148" s="16">
        <f t="shared" si="190"/>
        <v>0</v>
      </c>
      <c r="AA148" s="16">
        <f t="shared" si="191"/>
        <v>0</v>
      </c>
      <c r="AC148" s="52">
        <f t="shared" si="91"/>
        <v>0</v>
      </c>
      <c r="AD148" s="16">
        <f t="shared" si="92"/>
        <v>0</v>
      </c>
      <c r="AE148" s="37">
        <f t="shared" si="93"/>
        <v>0</v>
      </c>
      <c r="AF148" s="42">
        <f t="shared" si="178"/>
        <v>0</v>
      </c>
      <c r="AG148" s="37">
        <f t="shared" si="179"/>
        <v>0</v>
      </c>
      <c r="AH148" s="63">
        <f t="shared" si="180"/>
        <v>0</v>
      </c>
      <c r="AI148" s="26">
        <v>0</v>
      </c>
      <c r="AJ148" s="37">
        <f t="shared" si="192"/>
        <v>0</v>
      </c>
      <c r="AK148" s="37" t="str">
        <f t="shared" si="193"/>
        <v>-</v>
      </c>
      <c r="AL148" s="47">
        <v>126</v>
      </c>
      <c r="AM148" s="37" t="str">
        <f t="shared" si="194"/>
        <v>-</v>
      </c>
      <c r="AN148" s="52" t="str">
        <f t="shared" si="195"/>
        <v>-</v>
      </c>
      <c r="AO148" s="35" t="str">
        <f t="shared" si="181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2</v>
      </c>
      <c r="K149" s="16">
        <f t="shared" si="95"/>
        <v>23.400000000000091</v>
      </c>
      <c r="L149" s="16">
        <f t="shared" si="182"/>
        <v>69</v>
      </c>
      <c r="M149" s="26">
        <v>0</v>
      </c>
      <c r="N149" s="16">
        <f t="shared" si="183"/>
        <v>0</v>
      </c>
      <c r="O149" s="16">
        <f t="shared" si="184"/>
        <v>0</v>
      </c>
      <c r="P149" s="26">
        <v>0</v>
      </c>
      <c r="Q149" s="16">
        <f t="shared" si="185"/>
        <v>0</v>
      </c>
      <c r="R149" s="16">
        <f t="shared" si="186"/>
        <v>0</v>
      </c>
      <c r="S149" s="26">
        <v>2</v>
      </c>
      <c r="T149" s="16">
        <f t="shared" si="187"/>
        <v>23.400000000000091</v>
      </c>
      <c r="U149" s="16">
        <f t="shared" si="188"/>
        <v>69</v>
      </c>
      <c r="V149" s="26">
        <v>0</v>
      </c>
      <c r="W149" s="16">
        <f t="shared" si="170"/>
        <v>0</v>
      </c>
      <c r="X149" s="16">
        <f t="shared" si="189"/>
        <v>0</v>
      </c>
      <c r="Y149" s="26"/>
      <c r="Z149" s="16">
        <f t="shared" si="190"/>
        <v>0</v>
      </c>
      <c r="AA149" s="16">
        <f t="shared" si="191"/>
        <v>0</v>
      </c>
      <c r="AC149" s="52">
        <f t="shared" si="91"/>
        <v>4</v>
      </c>
      <c r="AD149" s="16">
        <f t="shared" si="92"/>
        <v>46.800000000000182</v>
      </c>
      <c r="AE149" s="37">
        <f t="shared" si="93"/>
        <v>138</v>
      </c>
      <c r="AF149" s="42">
        <f t="shared" si="178"/>
        <v>3.2520325203252036E-2</v>
      </c>
      <c r="AG149" s="37">
        <f t="shared" si="179"/>
        <v>0.97560975609756106</v>
      </c>
      <c r="AH149" s="63">
        <f t="shared" si="180"/>
        <v>33.658536585365859</v>
      </c>
      <c r="AI149" s="26">
        <v>1</v>
      </c>
      <c r="AJ149" s="37">
        <f t="shared" si="192"/>
        <v>34.5</v>
      </c>
      <c r="AK149" s="37">
        <f t="shared" si="193"/>
        <v>30.749999999999996</v>
      </c>
      <c r="AL149" s="47">
        <v>127</v>
      </c>
      <c r="AM149" s="37">
        <f t="shared" si="194"/>
        <v>4.3928571428571423</v>
      </c>
      <c r="AN149" s="52">
        <f t="shared" si="195"/>
        <v>1.0249999999999999</v>
      </c>
      <c r="AO149" s="35">
        <f t="shared" si="181"/>
        <v>43619.75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3</v>
      </c>
      <c r="K150" s="16">
        <f t="shared" si="95"/>
        <v>37.139999999999993</v>
      </c>
      <c r="L150" s="16">
        <f t="shared" si="182"/>
        <v>103.5</v>
      </c>
      <c r="M150" s="26">
        <v>0</v>
      </c>
      <c r="N150" s="16">
        <f t="shared" si="183"/>
        <v>0</v>
      </c>
      <c r="O150" s="16">
        <f t="shared" si="184"/>
        <v>0</v>
      </c>
      <c r="P150" s="26">
        <v>0</v>
      </c>
      <c r="Q150" s="16">
        <f t="shared" si="185"/>
        <v>0</v>
      </c>
      <c r="R150" s="16">
        <f t="shared" si="186"/>
        <v>0</v>
      </c>
      <c r="S150" s="26">
        <v>0</v>
      </c>
      <c r="T150" s="16">
        <f t="shared" si="187"/>
        <v>0</v>
      </c>
      <c r="U150" s="16">
        <f t="shared" si="188"/>
        <v>0</v>
      </c>
      <c r="V150" s="26">
        <v>0</v>
      </c>
      <c r="W150" s="16">
        <f t="shared" si="170"/>
        <v>0</v>
      </c>
      <c r="X150" s="16">
        <f t="shared" si="189"/>
        <v>0</v>
      </c>
      <c r="Y150" s="26"/>
      <c r="Z150" s="16">
        <f t="shared" si="190"/>
        <v>0</v>
      </c>
      <c r="AA150" s="16">
        <f t="shared" si="191"/>
        <v>0</v>
      </c>
      <c r="AC150" s="52">
        <f t="shared" si="91"/>
        <v>3</v>
      </c>
      <c r="AD150" s="16">
        <f t="shared" si="92"/>
        <v>37.139999999999993</v>
      </c>
      <c r="AE150" s="37">
        <f t="shared" si="93"/>
        <v>103.5</v>
      </c>
      <c r="AF150" s="42">
        <f t="shared" si="178"/>
        <v>2.4390243902439025E-2</v>
      </c>
      <c r="AG150" s="37">
        <f t="shared" si="179"/>
        <v>0.73170731707317072</v>
      </c>
      <c r="AH150" s="63">
        <f t="shared" si="180"/>
        <v>25.243902439024389</v>
      </c>
      <c r="AI150" s="26">
        <v>0</v>
      </c>
      <c r="AJ150" s="37">
        <f t="shared" si="192"/>
        <v>0</v>
      </c>
      <c r="AK150" s="37">
        <f t="shared" si="193"/>
        <v>0</v>
      </c>
      <c r="AL150" s="47">
        <v>128</v>
      </c>
      <c r="AM150" s="37">
        <f t="shared" si="194"/>
        <v>0</v>
      </c>
      <c r="AN150" s="52">
        <f t="shared" si="195"/>
        <v>0</v>
      </c>
      <c r="AO150" s="35">
        <f t="shared" si="181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0</v>
      </c>
      <c r="K151" s="16">
        <f t="shared" si="95"/>
        <v>0</v>
      </c>
      <c r="L151" s="16">
        <f t="shared" si="182"/>
        <v>0</v>
      </c>
      <c r="M151" s="26">
        <v>0</v>
      </c>
      <c r="N151" s="16">
        <f t="shared" si="183"/>
        <v>0</v>
      </c>
      <c r="O151" s="16">
        <f t="shared" si="184"/>
        <v>0</v>
      </c>
      <c r="P151" s="26">
        <v>1</v>
      </c>
      <c r="Q151" s="16">
        <f t="shared" si="185"/>
        <v>12.679999999999998</v>
      </c>
      <c r="R151" s="16">
        <f t="shared" si="186"/>
        <v>34.5</v>
      </c>
      <c r="S151" s="26">
        <v>0</v>
      </c>
      <c r="T151" s="16">
        <f t="shared" si="187"/>
        <v>0</v>
      </c>
      <c r="U151" s="16">
        <f t="shared" si="188"/>
        <v>0</v>
      </c>
      <c r="V151" s="26">
        <v>0</v>
      </c>
      <c r="W151" s="16">
        <f t="shared" si="170"/>
        <v>0</v>
      </c>
      <c r="X151" s="16">
        <f t="shared" si="189"/>
        <v>0</v>
      </c>
      <c r="Y151" s="26"/>
      <c r="Z151" s="16">
        <f t="shared" si="190"/>
        <v>0</v>
      </c>
      <c r="AA151" s="16">
        <f t="shared" si="191"/>
        <v>0</v>
      </c>
      <c r="AC151" s="52">
        <f t="shared" si="91"/>
        <v>1</v>
      </c>
      <c r="AD151" s="16">
        <f t="shared" si="92"/>
        <v>12.679999999999998</v>
      </c>
      <c r="AE151" s="37">
        <f t="shared" si="93"/>
        <v>34.5</v>
      </c>
      <c r="AF151" s="42">
        <f t="shared" si="178"/>
        <v>8.130081300813009E-3</v>
      </c>
      <c r="AG151" s="37">
        <f t="shared" si="179"/>
        <v>0.24390243902439027</v>
      </c>
      <c r="AH151" s="63">
        <f t="shared" si="180"/>
        <v>8.4146341463414647</v>
      </c>
      <c r="AI151" s="26">
        <v>0</v>
      </c>
      <c r="AJ151" s="37">
        <f t="shared" si="192"/>
        <v>0</v>
      </c>
      <c r="AK151" s="37">
        <f t="shared" si="193"/>
        <v>0</v>
      </c>
      <c r="AL151" s="47">
        <v>129</v>
      </c>
      <c r="AM151" s="37">
        <f t="shared" si="194"/>
        <v>0</v>
      </c>
      <c r="AN151" s="52">
        <f t="shared" si="195"/>
        <v>0</v>
      </c>
      <c r="AO151" s="35">
        <f t="shared" si="181"/>
        <v>43589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0</v>
      </c>
      <c r="K152" s="16">
        <f t="shared" si="95"/>
        <v>0</v>
      </c>
      <c r="L152" s="16">
        <f t="shared" si="182"/>
        <v>0</v>
      </c>
      <c r="M152" s="26">
        <v>0</v>
      </c>
      <c r="N152" s="16">
        <f t="shared" si="183"/>
        <v>0</v>
      </c>
      <c r="O152" s="16">
        <f t="shared" si="184"/>
        <v>0</v>
      </c>
      <c r="P152" s="26">
        <v>1</v>
      </c>
      <c r="Q152" s="16">
        <f t="shared" si="185"/>
        <v>12.38</v>
      </c>
      <c r="R152" s="16">
        <f t="shared" si="186"/>
        <v>34.5</v>
      </c>
      <c r="S152" s="26">
        <v>0</v>
      </c>
      <c r="T152" s="16">
        <f t="shared" si="187"/>
        <v>0</v>
      </c>
      <c r="U152" s="16">
        <f t="shared" si="188"/>
        <v>0</v>
      </c>
      <c r="V152" s="26">
        <v>0</v>
      </c>
      <c r="W152" s="16">
        <f t="shared" si="170"/>
        <v>0</v>
      </c>
      <c r="X152" s="16">
        <f t="shared" si="189"/>
        <v>0</v>
      </c>
      <c r="Y152" s="26"/>
      <c r="Z152" s="16">
        <f t="shared" si="190"/>
        <v>0</v>
      </c>
      <c r="AA152" s="16">
        <f t="shared" si="191"/>
        <v>0</v>
      </c>
      <c r="AC152" s="52">
        <f t="shared" si="91"/>
        <v>1</v>
      </c>
      <c r="AD152" s="16">
        <f t="shared" si="92"/>
        <v>12.38</v>
      </c>
      <c r="AE152" s="37">
        <f t="shared" si="93"/>
        <v>34.5</v>
      </c>
      <c r="AF152" s="42">
        <f t="shared" si="178"/>
        <v>8.130081300813009E-3</v>
      </c>
      <c r="AG152" s="37">
        <f t="shared" si="179"/>
        <v>0.24390243902439027</v>
      </c>
      <c r="AH152" s="63">
        <f t="shared" si="180"/>
        <v>8.4146341463414647</v>
      </c>
      <c r="AI152" s="26">
        <v>1</v>
      </c>
      <c r="AJ152" s="37">
        <f t="shared" si="192"/>
        <v>34.5</v>
      </c>
      <c r="AK152" s="37">
        <f t="shared" si="193"/>
        <v>122.99999999999999</v>
      </c>
      <c r="AL152" s="47">
        <v>130</v>
      </c>
      <c r="AM152" s="37">
        <f t="shared" si="194"/>
        <v>17.571428571428569</v>
      </c>
      <c r="AN152" s="52">
        <f t="shared" si="195"/>
        <v>4.0999999999999996</v>
      </c>
      <c r="AO152" s="35">
        <f t="shared" si="181"/>
        <v>43712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0</v>
      </c>
      <c r="K153" s="16">
        <f t="shared" si="95"/>
        <v>0</v>
      </c>
      <c r="L153" s="16">
        <f t="shared" si="182"/>
        <v>0</v>
      </c>
      <c r="M153" s="26">
        <v>0</v>
      </c>
      <c r="N153" s="16">
        <f t="shared" si="183"/>
        <v>0</v>
      </c>
      <c r="O153" s="16">
        <f t="shared" si="184"/>
        <v>0</v>
      </c>
      <c r="P153" s="26">
        <v>0</v>
      </c>
      <c r="Q153" s="16">
        <f t="shared" si="185"/>
        <v>0</v>
      </c>
      <c r="R153" s="16">
        <f t="shared" si="186"/>
        <v>0</v>
      </c>
      <c r="S153" s="26">
        <v>0</v>
      </c>
      <c r="T153" s="16">
        <f t="shared" si="187"/>
        <v>0</v>
      </c>
      <c r="U153" s="16">
        <f t="shared" si="188"/>
        <v>0</v>
      </c>
      <c r="V153" s="26">
        <v>0</v>
      </c>
      <c r="W153" s="16">
        <f t="shared" si="170"/>
        <v>0</v>
      </c>
      <c r="X153" s="16">
        <f t="shared" si="189"/>
        <v>0</v>
      </c>
      <c r="Y153" s="26"/>
      <c r="Z153" s="16">
        <f t="shared" si="190"/>
        <v>0</v>
      </c>
      <c r="AA153" s="16">
        <f t="shared" si="191"/>
        <v>0</v>
      </c>
      <c r="AC153" s="52">
        <f t="shared" si="91"/>
        <v>0</v>
      </c>
      <c r="AD153" s="16">
        <f t="shared" si="92"/>
        <v>0</v>
      </c>
      <c r="AE153" s="37">
        <f t="shared" si="93"/>
        <v>0</v>
      </c>
      <c r="AF153" s="42">
        <f t="shared" si="178"/>
        <v>0</v>
      </c>
      <c r="AG153" s="37">
        <f t="shared" si="179"/>
        <v>0</v>
      </c>
      <c r="AH153" s="63">
        <f t="shared" si="180"/>
        <v>0</v>
      </c>
      <c r="AI153" s="26">
        <v>1</v>
      </c>
      <c r="AJ153" s="37">
        <f t="shared" si="192"/>
        <v>34.5</v>
      </c>
      <c r="AK153" s="37" t="str">
        <f t="shared" si="193"/>
        <v>-</v>
      </c>
      <c r="AL153" s="47">
        <v>131</v>
      </c>
      <c r="AM153" s="37" t="str">
        <f t="shared" si="194"/>
        <v>-</v>
      </c>
      <c r="AN153" s="52" t="str">
        <f t="shared" si="195"/>
        <v>-</v>
      </c>
      <c r="AO153" s="35" t="str">
        <f t="shared" si="181"/>
        <v>-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0</v>
      </c>
      <c r="K154" s="16">
        <f t="shared" si="95"/>
        <v>0</v>
      </c>
      <c r="L154" s="16">
        <f t="shared" si="182"/>
        <v>0</v>
      </c>
      <c r="M154" s="26">
        <v>1</v>
      </c>
      <c r="N154" s="16">
        <f t="shared" si="183"/>
        <v>11.99</v>
      </c>
      <c r="O154" s="16">
        <f t="shared" si="184"/>
        <v>34.5</v>
      </c>
      <c r="P154" s="26">
        <v>0</v>
      </c>
      <c r="Q154" s="16">
        <f t="shared" si="185"/>
        <v>0</v>
      </c>
      <c r="R154" s="16">
        <f t="shared" si="186"/>
        <v>0</v>
      </c>
      <c r="S154" s="26">
        <v>0</v>
      </c>
      <c r="T154" s="16">
        <f t="shared" si="187"/>
        <v>0</v>
      </c>
      <c r="U154" s="16">
        <f t="shared" si="188"/>
        <v>0</v>
      </c>
      <c r="V154" s="26">
        <v>0</v>
      </c>
      <c r="W154" s="16">
        <f t="shared" si="170"/>
        <v>0</v>
      </c>
      <c r="X154" s="16">
        <f t="shared" si="189"/>
        <v>0</v>
      </c>
      <c r="Y154" s="26"/>
      <c r="Z154" s="16">
        <f t="shared" si="190"/>
        <v>0</v>
      </c>
      <c r="AA154" s="16">
        <f t="shared" si="191"/>
        <v>0</v>
      </c>
      <c r="AC154" s="52">
        <f t="shared" ref="AC154:AC209" si="196">J154+M154+P154+S154+V154+Y154</f>
        <v>1</v>
      </c>
      <c r="AD154" s="16">
        <f t="shared" ref="AD154:AD209" si="197">AC154*F154</f>
        <v>11.99</v>
      </c>
      <c r="AE154" s="37">
        <f t="shared" si="93"/>
        <v>34.5</v>
      </c>
      <c r="AF154" s="42">
        <f t="shared" si="178"/>
        <v>8.130081300813009E-3</v>
      </c>
      <c r="AG154" s="37">
        <f t="shared" si="179"/>
        <v>0.24390243902439027</v>
      </c>
      <c r="AH154" s="63">
        <f t="shared" si="180"/>
        <v>8.4146341463414647</v>
      </c>
      <c r="AI154" s="26">
        <v>0</v>
      </c>
      <c r="AJ154" s="37">
        <f t="shared" si="192"/>
        <v>0</v>
      </c>
      <c r="AK154" s="37">
        <f t="shared" si="193"/>
        <v>0</v>
      </c>
      <c r="AL154" s="47">
        <v>132</v>
      </c>
      <c r="AM154" s="37">
        <f t="shared" si="194"/>
        <v>0</v>
      </c>
      <c r="AN154" s="52">
        <f t="shared" si="195"/>
        <v>0</v>
      </c>
      <c r="AO154" s="35">
        <f t="shared" si="181"/>
        <v>43589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95"/>
        <v>11.99</v>
      </c>
      <c r="L155" s="16">
        <f t="shared" si="182"/>
        <v>34.5</v>
      </c>
      <c r="M155" s="26">
        <v>0</v>
      </c>
      <c r="N155" s="16">
        <f t="shared" si="183"/>
        <v>0</v>
      </c>
      <c r="O155" s="16">
        <f t="shared" si="184"/>
        <v>0</v>
      </c>
      <c r="P155" s="26">
        <v>0</v>
      </c>
      <c r="Q155" s="16">
        <f t="shared" si="185"/>
        <v>0</v>
      </c>
      <c r="R155" s="16">
        <f t="shared" si="186"/>
        <v>0</v>
      </c>
      <c r="S155" s="26">
        <v>0</v>
      </c>
      <c r="T155" s="16">
        <f t="shared" si="187"/>
        <v>0</v>
      </c>
      <c r="U155" s="16">
        <f t="shared" si="188"/>
        <v>0</v>
      </c>
      <c r="V155" s="26">
        <v>0</v>
      </c>
      <c r="W155" s="16">
        <f t="shared" si="170"/>
        <v>0</v>
      </c>
      <c r="X155" s="16">
        <f t="shared" si="189"/>
        <v>0</v>
      </c>
      <c r="Y155" s="26"/>
      <c r="Z155" s="16">
        <f t="shared" si="190"/>
        <v>0</v>
      </c>
      <c r="AA155" s="16">
        <f t="shared" si="191"/>
        <v>0</v>
      </c>
      <c r="AC155" s="52">
        <f t="shared" si="196"/>
        <v>1</v>
      </c>
      <c r="AD155" s="16">
        <f t="shared" si="197"/>
        <v>11.99</v>
      </c>
      <c r="AE155" s="37">
        <f t="shared" si="93"/>
        <v>34.5</v>
      </c>
      <c r="AF155" s="42">
        <f t="shared" si="178"/>
        <v>8.130081300813009E-3</v>
      </c>
      <c r="AG155" s="37">
        <f t="shared" si="179"/>
        <v>0.24390243902439027</v>
      </c>
      <c r="AH155" s="63">
        <f t="shared" si="180"/>
        <v>8.4146341463414647</v>
      </c>
      <c r="AI155" s="26">
        <v>0</v>
      </c>
      <c r="AJ155" s="37">
        <f t="shared" si="192"/>
        <v>0</v>
      </c>
      <c r="AK155" s="37">
        <f t="shared" si="193"/>
        <v>0</v>
      </c>
      <c r="AL155" s="47">
        <v>133</v>
      </c>
      <c r="AM155" s="37">
        <f t="shared" si="194"/>
        <v>0</v>
      </c>
      <c r="AN155" s="52">
        <f t="shared" si="195"/>
        <v>0</v>
      </c>
      <c r="AO155" s="35">
        <f t="shared" si="181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1</v>
      </c>
      <c r="K156" s="16">
        <f t="shared" si="95"/>
        <v>11.99</v>
      </c>
      <c r="L156" s="16">
        <f t="shared" si="182"/>
        <v>34.5</v>
      </c>
      <c r="M156" s="26">
        <v>0</v>
      </c>
      <c r="N156" s="16">
        <f t="shared" si="183"/>
        <v>0</v>
      </c>
      <c r="O156" s="16">
        <f t="shared" si="184"/>
        <v>0</v>
      </c>
      <c r="P156" s="26">
        <v>1</v>
      </c>
      <c r="Q156" s="16">
        <f t="shared" si="185"/>
        <v>11.99</v>
      </c>
      <c r="R156" s="16">
        <f t="shared" si="186"/>
        <v>34.5</v>
      </c>
      <c r="S156" s="26">
        <v>0</v>
      </c>
      <c r="T156" s="16">
        <f t="shared" si="187"/>
        <v>0</v>
      </c>
      <c r="U156" s="16">
        <f t="shared" si="188"/>
        <v>0</v>
      </c>
      <c r="V156" s="26">
        <v>0</v>
      </c>
      <c r="W156" s="16">
        <f t="shared" si="170"/>
        <v>0</v>
      </c>
      <c r="X156" s="16">
        <f t="shared" si="189"/>
        <v>0</v>
      </c>
      <c r="Y156" s="26"/>
      <c r="Z156" s="16">
        <f t="shared" si="190"/>
        <v>0</v>
      </c>
      <c r="AA156" s="16">
        <f t="shared" si="191"/>
        <v>0</v>
      </c>
      <c r="AC156" s="52">
        <f t="shared" si="196"/>
        <v>2</v>
      </c>
      <c r="AD156" s="16">
        <f t="shared" si="197"/>
        <v>23.98</v>
      </c>
      <c r="AE156" s="37">
        <f t="shared" si="93"/>
        <v>69</v>
      </c>
      <c r="AF156" s="42">
        <f t="shared" si="178"/>
        <v>1.6260162601626018E-2</v>
      </c>
      <c r="AG156" s="37">
        <f t="shared" si="179"/>
        <v>0.48780487804878053</v>
      </c>
      <c r="AH156" s="63">
        <f t="shared" si="180"/>
        <v>16.829268292682929</v>
      </c>
      <c r="AI156" s="26">
        <v>0</v>
      </c>
      <c r="AJ156" s="37">
        <f t="shared" si="192"/>
        <v>0</v>
      </c>
      <c r="AK156" s="37">
        <f t="shared" si="193"/>
        <v>0</v>
      </c>
      <c r="AL156" s="47">
        <v>134</v>
      </c>
      <c r="AM156" s="37">
        <f t="shared" si="194"/>
        <v>0</v>
      </c>
      <c r="AN156" s="52">
        <f t="shared" si="195"/>
        <v>0</v>
      </c>
      <c r="AO156" s="35">
        <f t="shared" si="181"/>
        <v>43589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95"/>
        <v>0</v>
      </c>
      <c r="L157" s="16">
        <f t="shared" ref="L157:L159" si="198">J157*$G157</f>
        <v>0</v>
      </c>
      <c r="M157" s="26">
        <v>0</v>
      </c>
      <c r="N157" s="16">
        <f t="shared" ref="N157:N159" si="199">M157*$F157</f>
        <v>0</v>
      </c>
      <c r="O157" s="16">
        <f t="shared" ref="O157:O159" si="200">M157*$G157</f>
        <v>0</v>
      </c>
      <c r="P157" s="26">
        <v>0</v>
      </c>
      <c r="Q157" s="16">
        <f t="shared" ref="Q157:Q159" si="201">P157*$F157</f>
        <v>0</v>
      </c>
      <c r="R157" s="16">
        <f t="shared" ref="R157:R159" si="202">P157*$G157</f>
        <v>0</v>
      </c>
      <c r="S157" s="26">
        <v>0</v>
      </c>
      <c r="T157" s="16">
        <f t="shared" ref="T157:T159" si="203">S157*$F157</f>
        <v>0</v>
      </c>
      <c r="U157" s="16">
        <f t="shared" ref="U157:U159" si="204">S157*$G157</f>
        <v>0</v>
      </c>
      <c r="V157" s="26">
        <v>0</v>
      </c>
      <c r="W157" s="16">
        <f t="shared" ref="W157:W159" si="205">V157*$F157</f>
        <v>0</v>
      </c>
      <c r="X157" s="16">
        <f t="shared" ref="X157:X159" si="206">V157*$G157</f>
        <v>0</v>
      </c>
      <c r="Y157" s="26"/>
      <c r="Z157" s="16">
        <f t="shared" ref="Z157:Z159" si="207">Y157*$F157</f>
        <v>0</v>
      </c>
      <c r="AA157" s="16">
        <f t="shared" ref="AA157:AA159" si="208">Y157*$G157</f>
        <v>0</v>
      </c>
      <c r="AC157" s="52">
        <f t="shared" si="196"/>
        <v>0</v>
      </c>
      <c r="AD157" s="16">
        <f t="shared" si="197"/>
        <v>0</v>
      </c>
      <c r="AE157" s="37">
        <f t="shared" ref="AE157:AE209" si="209">AC157*G157</f>
        <v>0</v>
      </c>
      <c r="AF157" s="42">
        <f t="shared" si="178"/>
        <v>0</v>
      </c>
      <c r="AG157" s="37">
        <f t="shared" si="179"/>
        <v>0</v>
      </c>
      <c r="AH157" s="63">
        <f t="shared" si="180"/>
        <v>0</v>
      </c>
      <c r="AI157" s="26">
        <v>0</v>
      </c>
      <c r="AJ157" s="37">
        <f>AI157*G157</f>
        <v>0</v>
      </c>
      <c r="AK157" s="37" t="str">
        <f>IFERROR(AI157/AF157, "-")</f>
        <v>-</v>
      </c>
      <c r="AL157" s="47">
        <v>136</v>
      </c>
      <c r="AM157" s="37" t="str">
        <f>IFERROR(AK157/7,"-")</f>
        <v>-</v>
      </c>
      <c r="AN157" s="52" t="str">
        <f>IFERROR(AK157/30,"-")</f>
        <v>-</v>
      </c>
      <c r="AO157" s="35" t="str">
        <f t="shared" si="181"/>
        <v>-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3</v>
      </c>
      <c r="K158" s="16">
        <f t="shared" si="95"/>
        <v>15.779999999999998</v>
      </c>
      <c r="L158" s="16">
        <f t="shared" si="198"/>
        <v>73.5</v>
      </c>
      <c r="M158" s="26">
        <v>2</v>
      </c>
      <c r="N158" s="16">
        <f t="shared" si="199"/>
        <v>10.519999999999998</v>
      </c>
      <c r="O158" s="16">
        <f t="shared" si="200"/>
        <v>49</v>
      </c>
      <c r="P158" s="26">
        <v>1</v>
      </c>
      <c r="Q158" s="16">
        <f t="shared" si="201"/>
        <v>5.2599999999999989</v>
      </c>
      <c r="R158" s="16">
        <f t="shared" si="202"/>
        <v>24.5</v>
      </c>
      <c r="S158" s="26">
        <v>0</v>
      </c>
      <c r="T158" s="16">
        <f t="shared" si="203"/>
        <v>0</v>
      </c>
      <c r="U158" s="16">
        <f t="shared" si="204"/>
        <v>0</v>
      </c>
      <c r="V158" s="26">
        <v>0</v>
      </c>
      <c r="W158" s="16">
        <f t="shared" si="205"/>
        <v>0</v>
      </c>
      <c r="X158" s="16">
        <f t="shared" si="206"/>
        <v>0</v>
      </c>
      <c r="Y158" s="26"/>
      <c r="Z158" s="16">
        <f t="shared" si="207"/>
        <v>0</v>
      </c>
      <c r="AA158" s="16">
        <f t="shared" si="208"/>
        <v>0</v>
      </c>
      <c r="AC158" s="52">
        <f t="shared" si="196"/>
        <v>6</v>
      </c>
      <c r="AD158" s="16">
        <f t="shared" si="197"/>
        <v>31.559999999999995</v>
      </c>
      <c r="AE158" s="37">
        <f t="shared" si="209"/>
        <v>147</v>
      </c>
      <c r="AF158" s="42">
        <f t="shared" si="178"/>
        <v>4.878048780487805E-2</v>
      </c>
      <c r="AG158" s="37">
        <f t="shared" si="179"/>
        <v>1.4634146341463414</v>
      </c>
      <c r="AH158" s="63">
        <f t="shared" si="180"/>
        <v>35.853658536585364</v>
      </c>
      <c r="AI158" s="26">
        <v>4</v>
      </c>
      <c r="AJ158" s="37">
        <f>AI158*G158</f>
        <v>98</v>
      </c>
      <c r="AK158" s="37">
        <f>IFERROR(AI158/AF158, "-")</f>
        <v>82</v>
      </c>
      <c r="AL158" s="47">
        <v>137</v>
      </c>
      <c r="AM158" s="37">
        <f>IFERROR(AK158/7,"-")</f>
        <v>11.714285714285714</v>
      </c>
      <c r="AN158" s="52">
        <f>IFERROR(AK158/30,"-")</f>
        <v>2.7333333333333334</v>
      </c>
      <c r="AO158" s="35">
        <f t="shared" si="181"/>
        <v>43671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0</v>
      </c>
      <c r="K159" s="16">
        <f t="shared" si="95"/>
        <v>0</v>
      </c>
      <c r="L159" s="16">
        <f t="shared" si="198"/>
        <v>0</v>
      </c>
      <c r="M159" s="26">
        <v>1</v>
      </c>
      <c r="N159" s="16">
        <f t="shared" si="199"/>
        <v>5.259999999999998</v>
      </c>
      <c r="O159" s="16">
        <f t="shared" si="200"/>
        <v>24.5</v>
      </c>
      <c r="P159" s="26">
        <v>1</v>
      </c>
      <c r="Q159" s="16">
        <f t="shared" si="201"/>
        <v>5.259999999999998</v>
      </c>
      <c r="R159" s="16">
        <f t="shared" si="202"/>
        <v>24.5</v>
      </c>
      <c r="S159" s="26">
        <v>0</v>
      </c>
      <c r="T159" s="16">
        <f t="shared" si="203"/>
        <v>0</v>
      </c>
      <c r="U159" s="16">
        <f t="shared" si="204"/>
        <v>0</v>
      </c>
      <c r="V159" s="26">
        <v>0</v>
      </c>
      <c r="W159" s="16">
        <f t="shared" si="205"/>
        <v>0</v>
      </c>
      <c r="X159" s="16">
        <f t="shared" si="206"/>
        <v>0</v>
      </c>
      <c r="Y159" s="26"/>
      <c r="Z159" s="16">
        <f t="shared" si="207"/>
        <v>0</v>
      </c>
      <c r="AA159" s="16">
        <f t="shared" si="208"/>
        <v>0</v>
      </c>
      <c r="AC159" s="52">
        <f t="shared" si="196"/>
        <v>2</v>
      </c>
      <c r="AD159" s="16">
        <f t="shared" si="197"/>
        <v>10.519999999999996</v>
      </c>
      <c r="AE159" s="37">
        <f t="shared" si="209"/>
        <v>49</v>
      </c>
      <c r="AF159" s="42">
        <f t="shared" si="178"/>
        <v>1.6260162601626018E-2</v>
      </c>
      <c r="AG159" s="37">
        <f t="shared" si="179"/>
        <v>0.48780487804878053</v>
      </c>
      <c r="AH159" s="63">
        <f t="shared" si="180"/>
        <v>11.951219512195122</v>
      </c>
      <c r="AI159" s="26">
        <v>5</v>
      </c>
      <c r="AJ159" s="37">
        <f>AI159*G159</f>
        <v>122.5</v>
      </c>
      <c r="AK159" s="37">
        <f>IFERROR(AI159/AF159, "-")</f>
        <v>307.49999999999994</v>
      </c>
      <c r="AL159" s="47">
        <v>138</v>
      </c>
      <c r="AM159" s="37">
        <f>IFERROR(AK159/7,"-")</f>
        <v>43.928571428571423</v>
      </c>
      <c r="AN159" s="52">
        <f>IFERROR(AK159/30,"-")</f>
        <v>10.249999999999998</v>
      </c>
      <c r="AO159" s="35">
        <f t="shared" si="181"/>
        <v>43896.5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95"/>
        <v>7.27</v>
      </c>
      <c r="L160" s="16">
        <f t="shared" ref="L160:L193" si="210">J160*$G160</f>
        <v>29.5</v>
      </c>
      <c r="M160" s="26">
        <v>0</v>
      </c>
      <c r="N160" s="16">
        <f t="shared" ref="N160:N193" si="211">M160*$F160</f>
        <v>0</v>
      </c>
      <c r="O160" s="16">
        <f t="shared" ref="O160:O193" si="212">M160*$G160</f>
        <v>0</v>
      </c>
      <c r="P160" s="26">
        <v>0</v>
      </c>
      <c r="Q160" s="16">
        <f t="shared" ref="Q160:Q193" si="213">P160*$F160</f>
        <v>0</v>
      </c>
      <c r="R160" s="16">
        <f t="shared" ref="R160:R193" si="214">P160*$G160</f>
        <v>0</v>
      </c>
      <c r="S160" s="26">
        <v>0</v>
      </c>
      <c r="T160" s="16">
        <f t="shared" ref="T160:T193" si="215">S160*$F160</f>
        <v>0</v>
      </c>
      <c r="U160" s="16">
        <f t="shared" ref="U160:U193" si="216">S160*$G160</f>
        <v>0</v>
      </c>
      <c r="V160" s="26">
        <v>0</v>
      </c>
      <c r="W160" s="16">
        <f t="shared" ref="W160:W193" si="217">V160*$F160</f>
        <v>0</v>
      </c>
      <c r="X160" s="16">
        <f t="shared" ref="X160:X193" si="218">V160*$G160</f>
        <v>0</v>
      </c>
      <c r="Y160" s="26"/>
      <c r="Z160" s="16">
        <f t="shared" ref="Z160:Z193" si="219">Y160*$F160</f>
        <v>0</v>
      </c>
      <c r="AA160" s="16">
        <f t="shared" ref="AA160:AA193" si="220">Y160*$G160</f>
        <v>0</v>
      </c>
      <c r="AC160" s="52">
        <f t="shared" si="196"/>
        <v>1</v>
      </c>
      <c r="AD160" s="16">
        <f t="shared" si="197"/>
        <v>7.27</v>
      </c>
      <c r="AE160" s="37">
        <f t="shared" si="209"/>
        <v>29.5</v>
      </c>
      <c r="AF160" s="42">
        <f t="shared" si="178"/>
        <v>8.130081300813009E-3</v>
      </c>
      <c r="AG160" s="37">
        <f t="shared" si="179"/>
        <v>0.24390243902439027</v>
      </c>
      <c r="AH160" s="63">
        <f t="shared" si="180"/>
        <v>7.1951219512195124</v>
      </c>
      <c r="AI160" s="26">
        <v>0</v>
      </c>
      <c r="AJ160" s="37">
        <f t="shared" ref="AJ160:AJ193" si="221">AI160*G160</f>
        <v>0</v>
      </c>
      <c r="AK160" s="37">
        <f t="shared" ref="AK160:AK193" si="222">IFERROR(AI160/AF160, "-")</f>
        <v>0</v>
      </c>
      <c r="AL160" s="47">
        <v>140</v>
      </c>
      <c r="AM160" s="37">
        <f t="shared" ref="AM160:AM193" si="223">IFERROR(AK160/7,"-")</f>
        <v>0</v>
      </c>
      <c r="AN160" s="52">
        <f t="shared" ref="AN160:AN193" si="224">IFERROR(AK160/30,"-")</f>
        <v>0</v>
      </c>
      <c r="AO160" s="35">
        <f t="shared" si="181"/>
        <v>43589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95"/>
        <v>0</v>
      </c>
      <c r="L161" s="16">
        <f t="shared" si="210"/>
        <v>0</v>
      </c>
      <c r="M161" s="26">
        <v>0</v>
      </c>
      <c r="N161" s="16">
        <f t="shared" si="211"/>
        <v>0</v>
      </c>
      <c r="O161" s="16">
        <f t="shared" si="212"/>
        <v>0</v>
      </c>
      <c r="P161" s="26">
        <v>0</v>
      </c>
      <c r="Q161" s="16">
        <f t="shared" si="213"/>
        <v>0</v>
      </c>
      <c r="R161" s="16">
        <f t="shared" si="214"/>
        <v>0</v>
      </c>
      <c r="S161" s="26">
        <v>0</v>
      </c>
      <c r="T161" s="16">
        <f t="shared" si="215"/>
        <v>0</v>
      </c>
      <c r="U161" s="16">
        <f t="shared" si="216"/>
        <v>0</v>
      </c>
      <c r="V161" s="26">
        <v>0</v>
      </c>
      <c r="W161" s="16">
        <f t="shared" si="217"/>
        <v>0</v>
      </c>
      <c r="X161" s="16">
        <f t="shared" si="218"/>
        <v>0</v>
      </c>
      <c r="Y161" s="26"/>
      <c r="Z161" s="16">
        <f t="shared" si="219"/>
        <v>0</v>
      </c>
      <c r="AA161" s="16">
        <f t="shared" si="220"/>
        <v>0</v>
      </c>
      <c r="AC161" s="52">
        <f t="shared" si="196"/>
        <v>0</v>
      </c>
      <c r="AD161" s="16">
        <f t="shared" si="197"/>
        <v>0</v>
      </c>
      <c r="AE161" s="37">
        <f t="shared" si="209"/>
        <v>0</v>
      </c>
      <c r="AF161" s="42">
        <f t="shared" si="178"/>
        <v>0</v>
      </c>
      <c r="AG161" s="37">
        <f t="shared" si="179"/>
        <v>0</v>
      </c>
      <c r="AH161" s="63">
        <f t="shared" si="180"/>
        <v>0</v>
      </c>
      <c r="AI161" s="26">
        <v>0</v>
      </c>
      <c r="AJ161" s="37">
        <f t="shared" si="221"/>
        <v>0</v>
      </c>
      <c r="AK161" s="37" t="str">
        <f t="shared" si="222"/>
        <v>-</v>
      </c>
      <c r="AL161" s="47">
        <v>141</v>
      </c>
      <c r="AM161" s="37" t="str">
        <f t="shared" si="223"/>
        <v>-</v>
      </c>
      <c r="AN161" s="52" t="str">
        <f t="shared" si="224"/>
        <v>-</v>
      </c>
      <c r="AO161" s="35" t="str">
        <f t="shared" si="181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95"/>
        <v>0</v>
      </c>
      <c r="L162" s="16">
        <f t="shared" si="210"/>
        <v>0</v>
      </c>
      <c r="M162" s="26">
        <v>0</v>
      </c>
      <c r="N162" s="16">
        <f t="shared" si="211"/>
        <v>0</v>
      </c>
      <c r="O162" s="16">
        <f t="shared" si="212"/>
        <v>0</v>
      </c>
      <c r="P162" s="26">
        <v>0</v>
      </c>
      <c r="Q162" s="16">
        <f t="shared" si="213"/>
        <v>0</v>
      </c>
      <c r="R162" s="16">
        <f t="shared" si="214"/>
        <v>0</v>
      </c>
      <c r="S162" s="26">
        <v>0</v>
      </c>
      <c r="T162" s="16">
        <f t="shared" si="215"/>
        <v>0</v>
      </c>
      <c r="U162" s="16">
        <f t="shared" si="216"/>
        <v>0</v>
      </c>
      <c r="V162" s="26">
        <v>0</v>
      </c>
      <c r="W162" s="16">
        <f t="shared" si="217"/>
        <v>0</v>
      </c>
      <c r="X162" s="16">
        <f t="shared" si="218"/>
        <v>0</v>
      </c>
      <c r="Y162" s="26"/>
      <c r="Z162" s="16">
        <f t="shared" si="219"/>
        <v>0</v>
      </c>
      <c r="AA162" s="16">
        <f t="shared" si="220"/>
        <v>0</v>
      </c>
      <c r="AC162" s="52">
        <f t="shared" si="196"/>
        <v>0</v>
      </c>
      <c r="AD162" s="16">
        <f t="shared" si="197"/>
        <v>0</v>
      </c>
      <c r="AE162" s="37">
        <f t="shared" si="209"/>
        <v>0</v>
      </c>
      <c r="AF162" s="42">
        <f t="shared" si="178"/>
        <v>0</v>
      </c>
      <c r="AG162" s="37">
        <f t="shared" si="179"/>
        <v>0</v>
      </c>
      <c r="AH162" s="63">
        <f t="shared" si="180"/>
        <v>0</v>
      </c>
      <c r="AI162" s="26">
        <v>0</v>
      </c>
      <c r="AJ162" s="37">
        <f t="shared" si="221"/>
        <v>0</v>
      </c>
      <c r="AK162" s="37" t="str">
        <f t="shared" si="222"/>
        <v>-</v>
      </c>
      <c r="AL162" s="47">
        <v>142</v>
      </c>
      <c r="AM162" s="37" t="str">
        <f t="shared" si="223"/>
        <v>-</v>
      </c>
      <c r="AN162" s="52" t="str">
        <f t="shared" si="224"/>
        <v>-</v>
      </c>
      <c r="AO162" s="35" t="str">
        <f t="shared" si="181"/>
        <v>-</v>
      </c>
    </row>
    <row r="163" spans="1:41" ht="15" x14ac:dyDescent="0.25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26">
        <v>0</v>
      </c>
      <c r="K163" s="16">
        <f t="shared" si="95"/>
        <v>0</v>
      </c>
      <c r="L163" s="16">
        <f t="shared" si="210"/>
        <v>0</v>
      </c>
      <c r="M163" s="26">
        <v>0</v>
      </c>
      <c r="N163" s="16">
        <f t="shared" si="211"/>
        <v>0</v>
      </c>
      <c r="O163" s="16">
        <f t="shared" si="212"/>
        <v>0</v>
      </c>
      <c r="P163" s="26">
        <v>0</v>
      </c>
      <c r="Q163" s="16">
        <f t="shared" si="213"/>
        <v>0</v>
      </c>
      <c r="R163" s="16">
        <f t="shared" si="214"/>
        <v>0</v>
      </c>
      <c r="S163" s="26">
        <v>0</v>
      </c>
      <c r="T163" s="16">
        <f t="shared" si="215"/>
        <v>0</v>
      </c>
      <c r="U163" s="16">
        <f t="shared" si="216"/>
        <v>0</v>
      </c>
      <c r="V163" s="26">
        <v>0</v>
      </c>
      <c r="W163" s="16">
        <f t="shared" si="217"/>
        <v>0</v>
      </c>
      <c r="X163" s="16">
        <f t="shared" si="218"/>
        <v>0</v>
      </c>
      <c r="Y163" s="26"/>
      <c r="Z163" s="16">
        <f t="shared" si="219"/>
        <v>0</v>
      </c>
      <c r="AA163" s="16">
        <f t="shared" si="220"/>
        <v>0</v>
      </c>
      <c r="AC163" s="52">
        <f t="shared" si="196"/>
        <v>0</v>
      </c>
      <c r="AD163" s="16">
        <f t="shared" si="197"/>
        <v>0</v>
      </c>
      <c r="AE163" s="37">
        <f t="shared" si="209"/>
        <v>0</v>
      </c>
      <c r="AF163" s="42">
        <f t="shared" si="178"/>
        <v>0</v>
      </c>
      <c r="AG163" s="37">
        <f t="shared" si="179"/>
        <v>0</v>
      </c>
      <c r="AH163" s="63">
        <f t="shared" si="180"/>
        <v>0</v>
      </c>
      <c r="AI163" s="26">
        <v>0</v>
      </c>
      <c r="AJ163" s="37">
        <f t="shared" si="221"/>
        <v>0</v>
      </c>
      <c r="AK163" s="37" t="str">
        <f t="shared" si="222"/>
        <v>-</v>
      </c>
      <c r="AL163" s="47">
        <v>143</v>
      </c>
      <c r="AM163" s="37" t="str">
        <f t="shared" si="223"/>
        <v>-</v>
      </c>
      <c r="AN163" s="52" t="str">
        <f t="shared" si="224"/>
        <v>-</v>
      </c>
      <c r="AO163" s="35" t="str">
        <f t="shared" si="181"/>
        <v>-</v>
      </c>
    </row>
    <row r="164" spans="1:41" ht="15" x14ac:dyDescent="0.25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26">
        <v>0</v>
      </c>
      <c r="K164" s="16">
        <f t="shared" si="95"/>
        <v>0</v>
      </c>
      <c r="L164" s="16">
        <f t="shared" si="210"/>
        <v>0</v>
      </c>
      <c r="M164" s="26">
        <v>0</v>
      </c>
      <c r="N164" s="16">
        <f t="shared" si="211"/>
        <v>0</v>
      </c>
      <c r="O164" s="16">
        <f t="shared" si="212"/>
        <v>0</v>
      </c>
      <c r="P164" s="26">
        <v>0</v>
      </c>
      <c r="Q164" s="16">
        <f t="shared" si="213"/>
        <v>0</v>
      </c>
      <c r="R164" s="16">
        <f t="shared" si="214"/>
        <v>0</v>
      </c>
      <c r="S164" s="26">
        <v>0</v>
      </c>
      <c r="T164" s="16">
        <f t="shared" si="215"/>
        <v>0</v>
      </c>
      <c r="U164" s="16">
        <f t="shared" si="216"/>
        <v>0</v>
      </c>
      <c r="V164" s="26">
        <v>0</v>
      </c>
      <c r="W164" s="16">
        <f t="shared" si="217"/>
        <v>0</v>
      </c>
      <c r="X164" s="16">
        <f t="shared" si="218"/>
        <v>0</v>
      </c>
      <c r="Y164" s="26"/>
      <c r="Z164" s="16">
        <f t="shared" si="219"/>
        <v>0</v>
      </c>
      <c r="AA164" s="16">
        <f t="shared" si="220"/>
        <v>0</v>
      </c>
      <c r="AC164" s="52">
        <f t="shared" si="196"/>
        <v>0</v>
      </c>
      <c r="AD164" s="16">
        <f t="shared" si="197"/>
        <v>0</v>
      </c>
      <c r="AE164" s="37">
        <f t="shared" si="209"/>
        <v>0</v>
      </c>
      <c r="AF164" s="42">
        <f t="shared" si="178"/>
        <v>0</v>
      </c>
      <c r="AG164" s="37">
        <f t="shared" si="179"/>
        <v>0</v>
      </c>
      <c r="AH164" s="63">
        <f t="shared" si="180"/>
        <v>0</v>
      </c>
      <c r="AI164" s="26">
        <v>0</v>
      </c>
      <c r="AJ164" s="37">
        <f t="shared" si="221"/>
        <v>0</v>
      </c>
      <c r="AK164" s="37" t="str">
        <f t="shared" si="222"/>
        <v>-</v>
      </c>
      <c r="AL164" s="47">
        <v>144</v>
      </c>
      <c r="AM164" s="37" t="str">
        <f t="shared" si="223"/>
        <v>-</v>
      </c>
      <c r="AN164" s="52" t="str">
        <f t="shared" si="224"/>
        <v>-</v>
      </c>
      <c r="AO164" s="35" t="str">
        <f t="shared" si="181"/>
        <v>-</v>
      </c>
    </row>
    <row r="165" spans="1:41" ht="15" x14ac:dyDescent="0.25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26">
        <v>0</v>
      </c>
      <c r="K165" s="16">
        <f t="shared" si="95"/>
        <v>0</v>
      </c>
      <c r="L165" s="16">
        <f t="shared" si="210"/>
        <v>0</v>
      </c>
      <c r="M165" s="26">
        <v>0</v>
      </c>
      <c r="N165" s="16">
        <f t="shared" si="211"/>
        <v>0</v>
      </c>
      <c r="O165" s="16">
        <f t="shared" si="212"/>
        <v>0</v>
      </c>
      <c r="P165" s="26">
        <v>0</v>
      </c>
      <c r="Q165" s="16">
        <f t="shared" si="213"/>
        <v>0</v>
      </c>
      <c r="R165" s="16">
        <f t="shared" si="214"/>
        <v>0</v>
      </c>
      <c r="S165" s="26">
        <v>0</v>
      </c>
      <c r="T165" s="16">
        <f t="shared" si="215"/>
        <v>0</v>
      </c>
      <c r="U165" s="16">
        <f t="shared" si="216"/>
        <v>0</v>
      </c>
      <c r="V165" s="26">
        <v>0</v>
      </c>
      <c r="W165" s="16">
        <f t="shared" si="217"/>
        <v>0</v>
      </c>
      <c r="X165" s="16">
        <f t="shared" si="218"/>
        <v>0</v>
      </c>
      <c r="Y165" s="26"/>
      <c r="Z165" s="16">
        <f t="shared" si="219"/>
        <v>0</v>
      </c>
      <c r="AA165" s="16">
        <f t="shared" si="220"/>
        <v>0</v>
      </c>
      <c r="AC165" s="52">
        <f t="shared" si="196"/>
        <v>0</v>
      </c>
      <c r="AD165" s="16">
        <f t="shared" si="197"/>
        <v>0</v>
      </c>
      <c r="AE165" s="37">
        <f t="shared" si="209"/>
        <v>0</v>
      </c>
      <c r="AF165" s="42">
        <f t="shared" si="178"/>
        <v>0</v>
      </c>
      <c r="AG165" s="37">
        <f t="shared" si="179"/>
        <v>0</v>
      </c>
      <c r="AH165" s="63">
        <f t="shared" si="180"/>
        <v>0</v>
      </c>
      <c r="AI165" s="26">
        <v>0</v>
      </c>
      <c r="AJ165" s="37">
        <f t="shared" si="221"/>
        <v>0</v>
      </c>
      <c r="AK165" s="37" t="str">
        <f t="shared" si="222"/>
        <v>-</v>
      </c>
      <c r="AL165" s="47">
        <v>145</v>
      </c>
      <c r="AM165" s="37" t="str">
        <f t="shared" si="223"/>
        <v>-</v>
      </c>
      <c r="AN165" s="52" t="str">
        <f t="shared" si="224"/>
        <v>-</v>
      </c>
      <c r="AO165" s="35" t="str">
        <f t="shared" si="181"/>
        <v>-</v>
      </c>
    </row>
    <row r="166" spans="1:41" ht="15" x14ac:dyDescent="0.25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26">
        <v>1</v>
      </c>
      <c r="K166" s="16">
        <f t="shared" ref="K166:K185" si="225">J166*$F166</f>
        <v>12.99</v>
      </c>
      <c r="L166" s="16">
        <f t="shared" ref="L166:L185" si="226">J166*$G166</f>
        <v>34.5</v>
      </c>
      <c r="M166" s="26">
        <v>1</v>
      </c>
      <c r="N166" s="16">
        <f t="shared" ref="N166:N185" si="227">M166*$F166</f>
        <v>12.99</v>
      </c>
      <c r="O166" s="16">
        <f t="shared" ref="O166:O185" si="228">M166*$G166</f>
        <v>34.5</v>
      </c>
      <c r="P166" s="26">
        <v>1</v>
      </c>
      <c r="Q166" s="16">
        <f t="shared" ref="Q166:Q185" si="229">P166*$F166</f>
        <v>12.99</v>
      </c>
      <c r="R166" s="16">
        <f t="shared" ref="R166:R185" si="230">P166*$G166</f>
        <v>34.5</v>
      </c>
      <c r="S166" s="26">
        <v>1</v>
      </c>
      <c r="T166" s="16">
        <f t="shared" ref="T166:T185" si="231">S166*$F166</f>
        <v>12.99</v>
      </c>
      <c r="U166" s="16">
        <f t="shared" ref="U166:U185" si="232">S166*$G166</f>
        <v>34.5</v>
      </c>
      <c r="V166" s="26">
        <v>0</v>
      </c>
      <c r="W166" s="16">
        <f t="shared" ref="W166:W185" si="233">V166*$F166</f>
        <v>0</v>
      </c>
      <c r="X166" s="16">
        <f t="shared" ref="X166:X185" si="234">V166*$G166</f>
        <v>0</v>
      </c>
      <c r="Y166" s="26"/>
      <c r="Z166" s="16">
        <f t="shared" ref="Z166:Z185" si="235">Y166*$F166</f>
        <v>0</v>
      </c>
      <c r="AA166" s="16">
        <f t="shared" ref="AA166:AA185" si="236">Y166*$G166</f>
        <v>0</v>
      </c>
      <c r="AC166" s="52">
        <f t="shared" ref="AC166:AC185" si="237">J166+M166+P166+S166+V166+Y166</f>
        <v>4</v>
      </c>
      <c r="AD166" s="16">
        <f t="shared" ref="AD166:AD185" si="238">AC166*F166</f>
        <v>51.96</v>
      </c>
      <c r="AE166" s="37">
        <f t="shared" ref="AE166:AE185" si="239">AC166*G166</f>
        <v>138</v>
      </c>
      <c r="AF166" s="42">
        <f t="shared" si="178"/>
        <v>3.2520325203252036E-2</v>
      </c>
      <c r="AG166" s="37">
        <f t="shared" si="179"/>
        <v>0.97560975609756106</v>
      </c>
      <c r="AH166" s="63">
        <f t="shared" si="180"/>
        <v>33.658536585365859</v>
      </c>
      <c r="AI166" s="26">
        <v>0</v>
      </c>
      <c r="AJ166" s="37">
        <f t="shared" ref="AJ166:AJ185" si="240">AI166*G166</f>
        <v>0</v>
      </c>
      <c r="AK166" s="37">
        <f t="shared" ref="AK166:AK185" si="241">IFERROR(AI166/AF166, "-")</f>
        <v>0</v>
      </c>
      <c r="AL166" s="47">
        <v>146</v>
      </c>
      <c r="AM166" s="37">
        <f t="shared" ref="AM166:AM185" si="242">IFERROR(AK166/7,"-")</f>
        <v>0</v>
      </c>
      <c r="AN166" s="52">
        <f t="shared" ref="AN166:AN185" si="243">IFERROR(AK166/30,"-")</f>
        <v>0</v>
      </c>
      <c r="AO166" s="35">
        <f t="shared" si="181"/>
        <v>43589</v>
      </c>
    </row>
    <row r="167" spans="1:41" ht="15" x14ac:dyDescent="0.25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26">
        <v>0</v>
      </c>
      <c r="K167" s="16">
        <f t="shared" si="225"/>
        <v>0</v>
      </c>
      <c r="L167" s="16">
        <f t="shared" si="226"/>
        <v>0</v>
      </c>
      <c r="M167" s="26">
        <v>1</v>
      </c>
      <c r="N167" s="16">
        <f t="shared" si="227"/>
        <v>12.81</v>
      </c>
      <c r="O167" s="16">
        <f t="shared" si="228"/>
        <v>29.5</v>
      </c>
      <c r="P167" s="26">
        <v>1</v>
      </c>
      <c r="Q167" s="16">
        <f t="shared" si="229"/>
        <v>12.81</v>
      </c>
      <c r="R167" s="16">
        <f t="shared" si="230"/>
        <v>29.5</v>
      </c>
      <c r="S167" s="26">
        <v>1</v>
      </c>
      <c r="T167" s="16">
        <f t="shared" si="231"/>
        <v>12.81</v>
      </c>
      <c r="U167" s="16">
        <f t="shared" si="232"/>
        <v>29.5</v>
      </c>
      <c r="V167" s="26">
        <v>0</v>
      </c>
      <c r="W167" s="16">
        <f t="shared" si="233"/>
        <v>0</v>
      </c>
      <c r="X167" s="16">
        <f t="shared" si="234"/>
        <v>0</v>
      </c>
      <c r="Y167" s="26"/>
      <c r="Z167" s="16">
        <f t="shared" si="235"/>
        <v>0</v>
      </c>
      <c r="AA167" s="16">
        <f t="shared" si="236"/>
        <v>0</v>
      </c>
      <c r="AC167" s="52">
        <f t="shared" si="237"/>
        <v>3</v>
      </c>
      <c r="AD167" s="16">
        <f t="shared" si="238"/>
        <v>38.43</v>
      </c>
      <c r="AE167" s="37">
        <f t="shared" si="239"/>
        <v>88.5</v>
      </c>
      <c r="AF167" s="42">
        <f t="shared" si="178"/>
        <v>2.4390243902439025E-2</v>
      </c>
      <c r="AG167" s="37">
        <f t="shared" si="179"/>
        <v>0.73170731707317072</v>
      </c>
      <c r="AH167" s="63">
        <f t="shared" si="180"/>
        <v>21.585365853658537</v>
      </c>
      <c r="AI167" s="26">
        <v>1</v>
      </c>
      <c r="AJ167" s="37">
        <f t="shared" si="240"/>
        <v>29.5</v>
      </c>
      <c r="AK167" s="37">
        <f t="shared" si="241"/>
        <v>41</v>
      </c>
      <c r="AL167" s="47">
        <v>147</v>
      </c>
      <c r="AM167" s="37">
        <f t="shared" si="242"/>
        <v>5.8571428571428568</v>
      </c>
      <c r="AN167" s="52">
        <f t="shared" si="243"/>
        <v>1.3666666666666667</v>
      </c>
      <c r="AO167" s="35">
        <f t="shared" si="181"/>
        <v>43630</v>
      </c>
    </row>
    <row r="168" spans="1:41" ht="15" x14ac:dyDescent="0.25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26">
        <v>0</v>
      </c>
      <c r="K168" s="16">
        <f t="shared" si="225"/>
        <v>0</v>
      </c>
      <c r="L168" s="16">
        <f t="shared" si="226"/>
        <v>0</v>
      </c>
      <c r="M168" s="26">
        <v>0</v>
      </c>
      <c r="N168" s="16">
        <f t="shared" si="227"/>
        <v>0</v>
      </c>
      <c r="O168" s="16">
        <f t="shared" si="228"/>
        <v>0</v>
      </c>
      <c r="P168" s="26">
        <v>0</v>
      </c>
      <c r="Q168" s="16">
        <f t="shared" si="229"/>
        <v>0</v>
      </c>
      <c r="R168" s="16">
        <f t="shared" si="230"/>
        <v>0</v>
      </c>
      <c r="S168" s="26">
        <v>0</v>
      </c>
      <c r="T168" s="16">
        <f t="shared" si="231"/>
        <v>0</v>
      </c>
      <c r="U168" s="16">
        <f t="shared" si="232"/>
        <v>0</v>
      </c>
      <c r="V168" s="26">
        <v>0</v>
      </c>
      <c r="W168" s="16">
        <f t="shared" si="233"/>
        <v>0</v>
      </c>
      <c r="X168" s="16">
        <f t="shared" si="234"/>
        <v>0</v>
      </c>
      <c r="Y168" s="26"/>
      <c r="Z168" s="16">
        <f t="shared" si="235"/>
        <v>0</v>
      </c>
      <c r="AA168" s="16">
        <f t="shared" si="236"/>
        <v>0</v>
      </c>
      <c r="AC168" s="52">
        <f t="shared" si="237"/>
        <v>0</v>
      </c>
      <c r="AD168" s="16">
        <f t="shared" si="238"/>
        <v>0</v>
      </c>
      <c r="AE168" s="37">
        <f t="shared" si="239"/>
        <v>0</v>
      </c>
      <c r="AF168" s="42">
        <f t="shared" si="178"/>
        <v>0</v>
      </c>
      <c r="AG168" s="37">
        <f t="shared" si="179"/>
        <v>0</v>
      </c>
      <c r="AH168" s="63">
        <f t="shared" si="180"/>
        <v>0</v>
      </c>
      <c r="AI168" s="26">
        <v>0</v>
      </c>
      <c r="AJ168" s="37">
        <f t="shared" si="240"/>
        <v>0</v>
      </c>
      <c r="AK168" s="37" t="str">
        <f t="shared" si="241"/>
        <v>-</v>
      </c>
      <c r="AL168" s="47">
        <v>148</v>
      </c>
      <c r="AM168" s="37" t="str">
        <f t="shared" si="242"/>
        <v>-</v>
      </c>
      <c r="AN168" s="52" t="str">
        <f t="shared" si="243"/>
        <v>-</v>
      </c>
      <c r="AO168" s="35" t="str">
        <f t="shared" si="181"/>
        <v>-</v>
      </c>
    </row>
    <row r="169" spans="1:41" ht="15" x14ac:dyDescent="0.25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25"/>
        <v>0</v>
      </c>
      <c r="L169" s="16">
        <f t="shared" si="226"/>
        <v>0</v>
      </c>
      <c r="M169" s="26">
        <v>0</v>
      </c>
      <c r="N169" s="16">
        <f t="shared" si="227"/>
        <v>0</v>
      </c>
      <c r="O169" s="16">
        <f t="shared" si="228"/>
        <v>0</v>
      </c>
      <c r="P169" s="26">
        <v>0</v>
      </c>
      <c r="Q169" s="16">
        <f t="shared" si="229"/>
        <v>0</v>
      </c>
      <c r="R169" s="16">
        <f t="shared" si="230"/>
        <v>0</v>
      </c>
      <c r="S169" s="26">
        <v>0</v>
      </c>
      <c r="T169" s="16">
        <f t="shared" si="231"/>
        <v>0</v>
      </c>
      <c r="U169" s="16">
        <f t="shared" si="232"/>
        <v>0</v>
      </c>
      <c r="V169" s="26">
        <v>0</v>
      </c>
      <c r="W169" s="16">
        <f t="shared" si="233"/>
        <v>0</v>
      </c>
      <c r="X169" s="16">
        <f t="shared" si="234"/>
        <v>0</v>
      </c>
      <c r="Y169" s="26"/>
      <c r="Z169" s="16">
        <f t="shared" si="235"/>
        <v>0</v>
      </c>
      <c r="AA169" s="16">
        <f t="shared" si="236"/>
        <v>0</v>
      </c>
      <c r="AC169" s="52">
        <f t="shared" si="237"/>
        <v>0</v>
      </c>
      <c r="AD169" s="16">
        <f t="shared" si="238"/>
        <v>0</v>
      </c>
      <c r="AE169" s="37">
        <f t="shared" si="239"/>
        <v>0</v>
      </c>
      <c r="AF169" s="42">
        <f t="shared" si="178"/>
        <v>0</v>
      </c>
      <c r="AG169" s="37">
        <f t="shared" si="179"/>
        <v>0</v>
      </c>
      <c r="AH169" s="63">
        <f t="shared" si="180"/>
        <v>0</v>
      </c>
      <c r="AI169" s="26">
        <v>0</v>
      </c>
      <c r="AJ169" s="37">
        <f t="shared" si="240"/>
        <v>0</v>
      </c>
      <c r="AK169" s="37" t="str">
        <f t="shared" si="241"/>
        <v>-</v>
      </c>
      <c r="AL169" s="47">
        <v>149</v>
      </c>
      <c r="AM169" s="37" t="str">
        <f t="shared" si="242"/>
        <v>-</v>
      </c>
      <c r="AN169" s="52" t="str">
        <f t="shared" si="243"/>
        <v>-</v>
      </c>
      <c r="AO169" s="35" t="str">
        <f t="shared" si="181"/>
        <v>-</v>
      </c>
    </row>
    <row r="170" spans="1:41" ht="15" x14ac:dyDescent="0.25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25"/>
        <v>0</v>
      </c>
      <c r="L170" s="16">
        <f t="shared" si="226"/>
        <v>0</v>
      </c>
      <c r="M170" s="26">
        <v>0</v>
      </c>
      <c r="N170" s="16">
        <f t="shared" si="227"/>
        <v>0</v>
      </c>
      <c r="O170" s="16">
        <f t="shared" si="228"/>
        <v>0</v>
      </c>
      <c r="P170" s="26">
        <v>0</v>
      </c>
      <c r="Q170" s="16">
        <f t="shared" si="229"/>
        <v>0</v>
      </c>
      <c r="R170" s="16">
        <f t="shared" si="230"/>
        <v>0</v>
      </c>
      <c r="S170" s="26">
        <v>0</v>
      </c>
      <c r="T170" s="16">
        <f t="shared" si="231"/>
        <v>0</v>
      </c>
      <c r="U170" s="16">
        <f t="shared" si="232"/>
        <v>0</v>
      </c>
      <c r="V170" s="26">
        <v>0</v>
      </c>
      <c r="W170" s="16">
        <f t="shared" si="233"/>
        <v>0</v>
      </c>
      <c r="X170" s="16">
        <f t="shared" si="234"/>
        <v>0</v>
      </c>
      <c r="Y170" s="26"/>
      <c r="Z170" s="16">
        <f t="shared" si="235"/>
        <v>0</v>
      </c>
      <c r="AA170" s="16">
        <f t="shared" si="236"/>
        <v>0</v>
      </c>
      <c r="AC170" s="52">
        <f t="shared" si="237"/>
        <v>0</v>
      </c>
      <c r="AD170" s="16">
        <f t="shared" si="238"/>
        <v>0</v>
      </c>
      <c r="AE170" s="37">
        <f t="shared" si="239"/>
        <v>0</v>
      </c>
      <c r="AF170" s="42">
        <f t="shared" si="178"/>
        <v>0</v>
      </c>
      <c r="AG170" s="37">
        <f t="shared" si="179"/>
        <v>0</v>
      </c>
      <c r="AH170" s="63">
        <f t="shared" si="180"/>
        <v>0</v>
      </c>
      <c r="AI170" s="26">
        <v>0</v>
      </c>
      <c r="AJ170" s="37">
        <f t="shared" si="240"/>
        <v>0</v>
      </c>
      <c r="AK170" s="37" t="str">
        <f t="shared" si="241"/>
        <v>-</v>
      </c>
      <c r="AL170" s="47">
        <v>150</v>
      </c>
      <c r="AM170" s="37" t="str">
        <f t="shared" si="242"/>
        <v>-</v>
      </c>
      <c r="AN170" s="52" t="str">
        <f t="shared" si="243"/>
        <v>-</v>
      </c>
      <c r="AO170" s="35" t="str">
        <f t="shared" si="181"/>
        <v>-</v>
      </c>
    </row>
    <row r="171" spans="1:41" ht="15" x14ac:dyDescent="0.25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25"/>
        <v>0</v>
      </c>
      <c r="L171" s="16">
        <f t="shared" si="226"/>
        <v>0</v>
      </c>
      <c r="M171" s="26">
        <v>0</v>
      </c>
      <c r="N171" s="16">
        <f t="shared" si="227"/>
        <v>0</v>
      </c>
      <c r="O171" s="16">
        <f t="shared" si="228"/>
        <v>0</v>
      </c>
      <c r="P171" s="26">
        <v>0</v>
      </c>
      <c r="Q171" s="16">
        <f t="shared" si="229"/>
        <v>0</v>
      </c>
      <c r="R171" s="16">
        <f t="shared" si="230"/>
        <v>0</v>
      </c>
      <c r="S171" s="26">
        <v>0</v>
      </c>
      <c r="T171" s="16">
        <f t="shared" si="231"/>
        <v>0</v>
      </c>
      <c r="U171" s="16">
        <f t="shared" si="232"/>
        <v>0</v>
      </c>
      <c r="V171" s="26">
        <v>0</v>
      </c>
      <c r="W171" s="16">
        <f t="shared" si="233"/>
        <v>0</v>
      </c>
      <c r="X171" s="16">
        <f t="shared" si="234"/>
        <v>0</v>
      </c>
      <c r="Y171" s="26"/>
      <c r="Z171" s="16">
        <f t="shared" si="235"/>
        <v>0</v>
      </c>
      <c r="AA171" s="16">
        <f t="shared" si="236"/>
        <v>0</v>
      </c>
      <c r="AC171" s="52">
        <f t="shared" si="237"/>
        <v>0</v>
      </c>
      <c r="AD171" s="16">
        <f t="shared" si="238"/>
        <v>0</v>
      </c>
      <c r="AE171" s="37">
        <f t="shared" si="239"/>
        <v>0</v>
      </c>
      <c r="AF171" s="42">
        <f t="shared" si="178"/>
        <v>0</v>
      </c>
      <c r="AG171" s="37">
        <f t="shared" si="179"/>
        <v>0</v>
      </c>
      <c r="AH171" s="63">
        <f t="shared" si="180"/>
        <v>0</v>
      </c>
      <c r="AI171" s="26">
        <v>0</v>
      </c>
      <c r="AJ171" s="37">
        <f t="shared" si="240"/>
        <v>0</v>
      </c>
      <c r="AK171" s="37" t="str">
        <f t="shared" si="241"/>
        <v>-</v>
      </c>
      <c r="AL171" s="47">
        <v>151</v>
      </c>
      <c r="AM171" s="37" t="str">
        <f t="shared" si="242"/>
        <v>-</v>
      </c>
      <c r="AN171" s="52" t="str">
        <f t="shared" si="243"/>
        <v>-</v>
      </c>
      <c r="AO171" s="35" t="str">
        <f t="shared" si="181"/>
        <v>-</v>
      </c>
    </row>
    <row r="172" spans="1:41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25"/>
        <v>0</v>
      </c>
      <c r="L172" s="16">
        <f t="shared" si="226"/>
        <v>0</v>
      </c>
      <c r="M172" s="26">
        <v>0</v>
      </c>
      <c r="N172" s="16">
        <f t="shared" si="227"/>
        <v>0</v>
      </c>
      <c r="O172" s="16">
        <f t="shared" si="228"/>
        <v>0</v>
      </c>
      <c r="P172" s="26">
        <v>0</v>
      </c>
      <c r="Q172" s="16">
        <f t="shared" si="229"/>
        <v>0</v>
      </c>
      <c r="R172" s="16">
        <f t="shared" si="230"/>
        <v>0</v>
      </c>
      <c r="S172" s="26">
        <v>0</v>
      </c>
      <c r="T172" s="16">
        <f t="shared" si="231"/>
        <v>0</v>
      </c>
      <c r="U172" s="16">
        <f t="shared" si="232"/>
        <v>0</v>
      </c>
      <c r="V172" s="26">
        <v>0</v>
      </c>
      <c r="W172" s="16">
        <f t="shared" si="233"/>
        <v>0</v>
      </c>
      <c r="X172" s="16">
        <f t="shared" si="234"/>
        <v>0</v>
      </c>
      <c r="Y172" s="26"/>
      <c r="Z172" s="16">
        <f t="shared" si="235"/>
        <v>0</v>
      </c>
      <c r="AA172" s="16">
        <f t="shared" si="236"/>
        <v>0</v>
      </c>
      <c r="AC172" s="52">
        <f t="shared" si="237"/>
        <v>0</v>
      </c>
      <c r="AD172" s="16">
        <f t="shared" si="238"/>
        <v>0</v>
      </c>
      <c r="AE172" s="37">
        <f t="shared" si="239"/>
        <v>0</v>
      </c>
      <c r="AF172" s="42">
        <f t="shared" si="178"/>
        <v>0</v>
      </c>
      <c r="AG172" s="37">
        <f t="shared" si="179"/>
        <v>0</v>
      </c>
      <c r="AH172" s="63">
        <f t="shared" si="180"/>
        <v>0</v>
      </c>
      <c r="AI172" s="26">
        <v>0</v>
      </c>
      <c r="AJ172" s="37">
        <f t="shared" si="240"/>
        <v>0</v>
      </c>
      <c r="AK172" s="37" t="str">
        <f t="shared" si="241"/>
        <v>-</v>
      </c>
      <c r="AL172" s="47">
        <v>152</v>
      </c>
      <c r="AM172" s="37" t="str">
        <f t="shared" si="242"/>
        <v>-</v>
      </c>
      <c r="AN172" s="52" t="str">
        <f t="shared" si="243"/>
        <v>-</v>
      </c>
      <c r="AO172" s="35" t="str">
        <f t="shared" si="181"/>
        <v>-</v>
      </c>
    </row>
    <row r="173" spans="1:41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1</v>
      </c>
      <c r="K173" s="16">
        <f t="shared" si="225"/>
        <v>28.950000000000003</v>
      </c>
      <c r="L173" s="16">
        <f t="shared" si="226"/>
        <v>69.5</v>
      </c>
      <c r="M173" s="26">
        <v>1</v>
      </c>
      <c r="N173" s="16">
        <f t="shared" si="227"/>
        <v>28.950000000000003</v>
      </c>
      <c r="O173" s="16">
        <f t="shared" si="228"/>
        <v>69.5</v>
      </c>
      <c r="P173" s="26">
        <v>0</v>
      </c>
      <c r="Q173" s="16">
        <f t="shared" si="229"/>
        <v>0</v>
      </c>
      <c r="R173" s="16">
        <f t="shared" si="230"/>
        <v>0</v>
      </c>
      <c r="S173" s="26">
        <v>0</v>
      </c>
      <c r="T173" s="16">
        <f t="shared" si="231"/>
        <v>0</v>
      </c>
      <c r="U173" s="16">
        <f t="shared" si="232"/>
        <v>0</v>
      </c>
      <c r="V173" s="26">
        <v>0</v>
      </c>
      <c r="W173" s="16">
        <f t="shared" si="233"/>
        <v>0</v>
      </c>
      <c r="X173" s="16">
        <f t="shared" si="234"/>
        <v>0</v>
      </c>
      <c r="Y173" s="26"/>
      <c r="Z173" s="16">
        <f t="shared" si="235"/>
        <v>0</v>
      </c>
      <c r="AA173" s="16">
        <f t="shared" si="236"/>
        <v>0</v>
      </c>
      <c r="AC173" s="52">
        <f t="shared" si="237"/>
        <v>2</v>
      </c>
      <c r="AD173" s="16">
        <f t="shared" si="238"/>
        <v>57.900000000000006</v>
      </c>
      <c r="AE173" s="37">
        <f t="shared" si="239"/>
        <v>139</v>
      </c>
      <c r="AF173" s="42">
        <f t="shared" si="178"/>
        <v>1.6260162601626018E-2</v>
      </c>
      <c r="AG173" s="37">
        <f t="shared" si="179"/>
        <v>0.48780487804878053</v>
      </c>
      <c r="AH173" s="63">
        <f t="shared" si="180"/>
        <v>33.902439024390247</v>
      </c>
      <c r="AI173" s="26">
        <v>0</v>
      </c>
      <c r="AJ173" s="37">
        <f t="shared" si="240"/>
        <v>0</v>
      </c>
      <c r="AK173" s="37">
        <f t="shared" si="241"/>
        <v>0</v>
      </c>
      <c r="AL173" s="47">
        <v>153</v>
      </c>
      <c r="AM173" s="37">
        <f t="shared" si="242"/>
        <v>0</v>
      </c>
      <c r="AN173" s="52">
        <f t="shared" si="243"/>
        <v>0</v>
      </c>
      <c r="AO173" s="35">
        <f t="shared" si="181"/>
        <v>43589</v>
      </c>
    </row>
    <row r="174" spans="1:41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1</v>
      </c>
      <c r="K174" s="16">
        <f t="shared" si="225"/>
        <v>28.950000000000067</v>
      </c>
      <c r="L174" s="16">
        <f t="shared" si="226"/>
        <v>69.5</v>
      </c>
      <c r="M174" s="26">
        <v>2</v>
      </c>
      <c r="N174" s="16">
        <f t="shared" si="227"/>
        <v>57.900000000000134</v>
      </c>
      <c r="O174" s="16">
        <f t="shared" si="228"/>
        <v>139</v>
      </c>
      <c r="P174" s="26">
        <v>1</v>
      </c>
      <c r="Q174" s="16">
        <f t="shared" si="229"/>
        <v>28.950000000000067</v>
      </c>
      <c r="R174" s="16">
        <f t="shared" si="230"/>
        <v>69.5</v>
      </c>
      <c r="S174" s="26">
        <v>0</v>
      </c>
      <c r="T174" s="16">
        <f t="shared" si="231"/>
        <v>0</v>
      </c>
      <c r="U174" s="16">
        <f t="shared" si="232"/>
        <v>0</v>
      </c>
      <c r="V174" s="26">
        <v>0</v>
      </c>
      <c r="W174" s="16">
        <f t="shared" si="233"/>
        <v>0</v>
      </c>
      <c r="X174" s="16">
        <f t="shared" si="234"/>
        <v>0</v>
      </c>
      <c r="Y174" s="26"/>
      <c r="Z174" s="16">
        <f t="shared" si="235"/>
        <v>0</v>
      </c>
      <c r="AA174" s="16">
        <f t="shared" si="236"/>
        <v>0</v>
      </c>
      <c r="AC174" s="52">
        <f t="shared" si="237"/>
        <v>4</v>
      </c>
      <c r="AD174" s="16">
        <f t="shared" si="238"/>
        <v>115.80000000000027</v>
      </c>
      <c r="AE174" s="37">
        <f t="shared" si="239"/>
        <v>278</v>
      </c>
      <c r="AF174" s="42">
        <f t="shared" si="178"/>
        <v>3.2520325203252036E-2</v>
      </c>
      <c r="AG174" s="37">
        <f t="shared" si="179"/>
        <v>0.97560975609756106</v>
      </c>
      <c r="AH174" s="63">
        <f t="shared" si="180"/>
        <v>67.804878048780495</v>
      </c>
      <c r="AI174" s="26">
        <v>0</v>
      </c>
      <c r="AJ174" s="37">
        <f t="shared" si="240"/>
        <v>0</v>
      </c>
      <c r="AK174" s="37">
        <f t="shared" si="241"/>
        <v>0</v>
      </c>
      <c r="AL174" s="47">
        <v>155</v>
      </c>
      <c r="AM174" s="37">
        <f t="shared" si="242"/>
        <v>0</v>
      </c>
      <c r="AN174" s="52">
        <f t="shared" si="243"/>
        <v>0</v>
      </c>
      <c r="AO174" s="35">
        <f t="shared" si="181"/>
        <v>43589</v>
      </c>
    </row>
    <row r="175" spans="1:41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0</v>
      </c>
      <c r="K175" s="16">
        <f t="shared" si="225"/>
        <v>0</v>
      </c>
      <c r="L175" s="16">
        <f t="shared" si="226"/>
        <v>0</v>
      </c>
      <c r="M175" s="26">
        <v>0</v>
      </c>
      <c r="N175" s="16">
        <f t="shared" si="227"/>
        <v>0</v>
      </c>
      <c r="O175" s="16">
        <f t="shared" si="228"/>
        <v>0</v>
      </c>
      <c r="P175" s="26">
        <v>0</v>
      </c>
      <c r="Q175" s="16">
        <f t="shared" si="229"/>
        <v>0</v>
      </c>
      <c r="R175" s="16">
        <f t="shared" si="230"/>
        <v>0</v>
      </c>
      <c r="S175" s="26">
        <v>0</v>
      </c>
      <c r="T175" s="16">
        <f t="shared" si="231"/>
        <v>0</v>
      </c>
      <c r="U175" s="16">
        <f t="shared" si="232"/>
        <v>0</v>
      </c>
      <c r="V175" s="26">
        <v>0</v>
      </c>
      <c r="W175" s="16">
        <f t="shared" si="233"/>
        <v>0</v>
      </c>
      <c r="X175" s="16">
        <f t="shared" si="234"/>
        <v>0</v>
      </c>
      <c r="Y175" s="26"/>
      <c r="Z175" s="16">
        <f t="shared" si="235"/>
        <v>0</v>
      </c>
      <c r="AA175" s="16">
        <f t="shared" si="236"/>
        <v>0</v>
      </c>
      <c r="AC175" s="52">
        <f t="shared" si="237"/>
        <v>0</v>
      </c>
      <c r="AD175" s="16">
        <f t="shared" si="238"/>
        <v>0</v>
      </c>
      <c r="AE175" s="37">
        <f t="shared" si="239"/>
        <v>0</v>
      </c>
      <c r="AF175" s="42">
        <f t="shared" si="178"/>
        <v>0</v>
      </c>
      <c r="AG175" s="37">
        <f t="shared" si="179"/>
        <v>0</v>
      </c>
      <c r="AH175" s="63">
        <f t="shared" si="180"/>
        <v>0</v>
      </c>
      <c r="AI175" s="26">
        <v>0</v>
      </c>
      <c r="AJ175" s="37">
        <f t="shared" si="240"/>
        <v>0</v>
      </c>
      <c r="AK175" s="37" t="str">
        <f t="shared" si="241"/>
        <v>-</v>
      </c>
      <c r="AL175" s="47">
        <v>156</v>
      </c>
      <c r="AM175" s="37" t="str">
        <f t="shared" si="242"/>
        <v>-</v>
      </c>
      <c r="AN175" s="52" t="str">
        <f t="shared" si="243"/>
        <v>-</v>
      </c>
      <c r="AO175" s="35" t="str">
        <f t="shared" si="181"/>
        <v>-</v>
      </c>
    </row>
    <row r="176" spans="1:41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225"/>
        <v>0</v>
      </c>
      <c r="L176" s="16">
        <f t="shared" si="226"/>
        <v>0</v>
      </c>
      <c r="M176" s="26">
        <v>0</v>
      </c>
      <c r="N176" s="16">
        <f t="shared" si="227"/>
        <v>0</v>
      </c>
      <c r="O176" s="16">
        <f t="shared" si="228"/>
        <v>0</v>
      </c>
      <c r="P176" s="26">
        <v>0</v>
      </c>
      <c r="Q176" s="16">
        <f t="shared" si="229"/>
        <v>0</v>
      </c>
      <c r="R176" s="16">
        <f t="shared" si="230"/>
        <v>0</v>
      </c>
      <c r="S176" s="26">
        <v>0</v>
      </c>
      <c r="T176" s="16">
        <f t="shared" si="231"/>
        <v>0</v>
      </c>
      <c r="U176" s="16">
        <f t="shared" si="232"/>
        <v>0</v>
      </c>
      <c r="V176" s="26">
        <v>0</v>
      </c>
      <c r="W176" s="16">
        <f t="shared" si="233"/>
        <v>0</v>
      </c>
      <c r="X176" s="16">
        <f t="shared" si="234"/>
        <v>0</v>
      </c>
      <c r="Y176" s="26"/>
      <c r="Z176" s="16">
        <f t="shared" si="235"/>
        <v>0</v>
      </c>
      <c r="AA176" s="16">
        <f t="shared" si="236"/>
        <v>0</v>
      </c>
      <c r="AC176" s="52">
        <f t="shared" si="237"/>
        <v>0</v>
      </c>
      <c r="AD176" s="16">
        <f t="shared" si="238"/>
        <v>0</v>
      </c>
      <c r="AE176" s="37">
        <f t="shared" si="239"/>
        <v>0</v>
      </c>
      <c r="AF176" s="42">
        <f t="shared" si="178"/>
        <v>0</v>
      </c>
      <c r="AG176" s="37">
        <f t="shared" si="179"/>
        <v>0</v>
      </c>
      <c r="AH176" s="63">
        <f t="shared" si="180"/>
        <v>0</v>
      </c>
      <c r="AI176" s="26">
        <v>0</v>
      </c>
      <c r="AJ176" s="37">
        <f t="shared" si="240"/>
        <v>0</v>
      </c>
      <c r="AK176" s="37" t="str">
        <f t="shared" si="241"/>
        <v>-</v>
      </c>
      <c r="AL176" s="47">
        <v>157</v>
      </c>
      <c r="AM176" s="37" t="str">
        <f t="shared" si="242"/>
        <v>-</v>
      </c>
      <c r="AN176" s="52" t="str">
        <f t="shared" si="243"/>
        <v>-</v>
      </c>
      <c r="AO176" s="35" t="str">
        <f t="shared" si="181"/>
        <v>-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0</v>
      </c>
      <c r="K177" s="16">
        <f t="shared" si="225"/>
        <v>0</v>
      </c>
      <c r="L177" s="16">
        <f t="shared" si="226"/>
        <v>0</v>
      </c>
      <c r="M177" s="26">
        <v>1</v>
      </c>
      <c r="N177" s="16">
        <f t="shared" si="227"/>
        <v>25.089999999999989</v>
      </c>
      <c r="O177" s="16">
        <f t="shared" si="228"/>
        <v>59.5</v>
      </c>
      <c r="P177" s="26">
        <v>0</v>
      </c>
      <c r="Q177" s="16">
        <f t="shared" si="229"/>
        <v>0</v>
      </c>
      <c r="R177" s="16">
        <f t="shared" si="230"/>
        <v>0</v>
      </c>
      <c r="S177" s="26">
        <v>0</v>
      </c>
      <c r="T177" s="16">
        <f t="shared" si="231"/>
        <v>0</v>
      </c>
      <c r="U177" s="16">
        <f t="shared" si="232"/>
        <v>0</v>
      </c>
      <c r="V177" s="26">
        <v>0</v>
      </c>
      <c r="W177" s="16">
        <f t="shared" si="233"/>
        <v>0</v>
      </c>
      <c r="X177" s="16">
        <f t="shared" si="234"/>
        <v>0</v>
      </c>
      <c r="Y177" s="26"/>
      <c r="Z177" s="16">
        <f t="shared" si="235"/>
        <v>0</v>
      </c>
      <c r="AA177" s="16">
        <f t="shared" si="236"/>
        <v>0</v>
      </c>
      <c r="AC177" s="52">
        <f t="shared" si="237"/>
        <v>1</v>
      </c>
      <c r="AD177" s="16">
        <f t="shared" si="238"/>
        <v>25.089999999999989</v>
      </c>
      <c r="AE177" s="37">
        <f t="shared" si="239"/>
        <v>59.5</v>
      </c>
      <c r="AF177" s="42">
        <f t="shared" si="178"/>
        <v>8.130081300813009E-3</v>
      </c>
      <c r="AG177" s="37">
        <f t="shared" si="179"/>
        <v>0.24390243902439027</v>
      </c>
      <c r="AH177" s="63">
        <f t="shared" si="180"/>
        <v>14.512195121951221</v>
      </c>
      <c r="AI177" s="26">
        <v>0</v>
      </c>
      <c r="AJ177" s="37">
        <f t="shared" si="240"/>
        <v>0</v>
      </c>
      <c r="AK177" s="37">
        <f t="shared" si="241"/>
        <v>0</v>
      </c>
      <c r="AL177" s="47">
        <v>158</v>
      </c>
      <c r="AM177" s="37">
        <f t="shared" si="242"/>
        <v>0</v>
      </c>
      <c r="AN177" s="52">
        <f t="shared" si="243"/>
        <v>0</v>
      </c>
      <c r="AO177" s="35">
        <f t="shared" si="181"/>
        <v>43589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/>
      <c r="K178" s="16">
        <f t="shared" si="225"/>
        <v>0</v>
      </c>
      <c r="L178" s="16">
        <f t="shared" si="226"/>
        <v>0</v>
      </c>
      <c r="M178" s="26">
        <v>0</v>
      </c>
      <c r="N178" s="16">
        <f t="shared" si="227"/>
        <v>0</v>
      </c>
      <c r="O178" s="16">
        <f t="shared" si="228"/>
        <v>0</v>
      </c>
      <c r="P178" s="26">
        <v>0</v>
      </c>
      <c r="Q178" s="16">
        <f t="shared" si="229"/>
        <v>0</v>
      </c>
      <c r="R178" s="16">
        <f t="shared" si="230"/>
        <v>0</v>
      </c>
      <c r="S178" s="26">
        <v>0</v>
      </c>
      <c r="T178" s="16">
        <f t="shared" si="231"/>
        <v>0</v>
      </c>
      <c r="U178" s="16">
        <f t="shared" si="232"/>
        <v>0</v>
      </c>
      <c r="V178" s="26">
        <v>0</v>
      </c>
      <c r="W178" s="16">
        <f t="shared" si="233"/>
        <v>0</v>
      </c>
      <c r="X178" s="16">
        <f t="shared" si="234"/>
        <v>0</v>
      </c>
      <c r="Y178" s="26"/>
      <c r="Z178" s="16">
        <f t="shared" si="235"/>
        <v>0</v>
      </c>
      <c r="AA178" s="16">
        <f t="shared" si="236"/>
        <v>0</v>
      </c>
      <c r="AC178" s="52">
        <f t="shared" si="237"/>
        <v>0</v>
      </c>
      <c r="AD178" s="16">
        <f t="shared" si="238"/>
        <v>0</v>
      </c>
      <c r="AE178" s="37">
        <f t="shared" si="239"/>
        <v>0</v>
      </c>
      <c r="AF178" s="42">
        <f t="shared" si="178"/>
        <v>0</v>
      </c>
      <c r="AG178" s="37">
        <f t="shared" si="179"/>
        <v>0</v>
      </c>
      <c r="AH178" s="63">
        <f t="shared" si="180"/>
        <v>0</v>
      </c>
      <c r="AI178" s="26">
        <v>8</v>
      </c>
      <c r="AJ178" s="37">
        <f t="shared" si="240"/>
        <v>276</v>
      </c>
      <c r="AK178" s="37" t="str">
        <f t="shared" si="241"/>
        <v>-</v>
      </c>
      <c r="AL178" s="47">
        <v>159</v>
      </c>
      <c r="AM178" s="37" t="str">
        <f t="shared" si="242"/>
        <v>-</v>
      </c>
      <c r="AN178" s="52" t="str">
        <f t="shared" si="243"/>
        <v>-</v>
      </c>
      <c r="AO178" s="35" t="str">
        <f t="shared" si="181"/>
        <v>-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/>
      <c r="K179" s="16">
        <f t="shared" si="225"/>
        <v>0</v>
      </c>
      <c r="L179" s="16">
        <f t="shared" si="226"/>
        <v>0</v>
      </c>
      <c r="M179" s="26">
        <v>0</v>
      </c>
      <c r="N179" s="16">
        <f t="shared" si="227"/>
        <v>0</v>
      </c>
      <c r="O179" s="16">
        <f t="shared" si="228"/>
        <v>0</v>
      </c>
      <c r="P179" s="26">
        <v>0</v>
      </c>
      <c r="Q179" s="16">
        <f t="shared" si="229"/>
        <v>0</v>
      </c>
      <c r="R179" s="16">
        <f t="shared" si="230"/>
        <v>0</v>
      </c>
      <c r="S179" s="26">
        <v>2</v>
      </c>
      <c r="T179" s="16">
        <f t="shared" si="231"/>
        <v>19.019999999999978</v>
      </c>
      <c r="U179" s="16">
        <f t="shared" si="232"/>
        <v>69</v>
      </c>
      <c r="V179" s="26">
        <v>0</v>
      </c>
      <c r="W179" s="16">
        <f t="shared" si="233"/>
        <v>0</v>
      </c>
      <c r="X179" s="16">
        <f t="shared" si="234"/>
        <v>0</v>
      </c>
      <c r="Y179" s="26"/>
      <c r="Z179" s="16">
        <f t="shared" si="235"/>
        <v>0</v>
      </c>
      <c r="AA179" s="16">
        <f t="shared" si="236"/>
        <v>0</v>
      </c>
      <c r="AC179" s="52">
        <f t="shared" si="237"/>
        <v>2</v>
      </c>
      <c r="AD179" s="16">
        <f t="shared" si="238"/>
        <v>19.019999999999978</v>
      </c>
      <c r="AE179" s="37">
        <f t="shared" si="239"/>
        <v>69</v>
      </c>
      <c r="AF179" s="42">
        <f t="shared" si="178"/>
        <v>1.6260162601626018E-2</v>
      </c>
      <c r="AG179" s="37">
        <f t="shared" si="179"/>
        <v>0.48780487804878053</v>
      </c>
      <c r="AH179" s="63">
        <f t="shared" si="180"/>
        <v>16.829268292682929</v>
      </c>
      <c r="AI179" s="26">
        <v>7</v>
      </c>
      <c r="AJ179" s="37">
        <f t="shared" si="240"/>
        <v>241.5</v>
      </c>
      <c r="AK179" s="37">
        <f t="shared" si="241"/>
        <v>430.49999999999994</v>
      </c>
      <c r="AL179" s="47">
        <v>160</v>
      </c>
      <c r="AM179" s="37">
        <f t="shared" si="242"/>
        <v>61.499999999999993</v>
      </c>
      <c r="AN179" s="52">
        <f t="shared" si="243"/>
        <v>14.349999999999998</v>
      </c>
      <c r="AO179" s="35">
        <f t="shared" si="181"/>
        <v>44019.5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/>
      <c r="K180" s="16">
        <f t="shared" si="225"/>
        <v>0</v>
      </c>
      <c r="L180" s="16">
        <f t="shared" si="226"/>
        <v>0</v>
      </c>
      <c r="M180" s="26">
        <v>1</v>
      </c>
      <c r="N180" s="16">
        <f t="shared" si="227"/>
        <v>13.189999999999635</v>
      </c>
      <c r="O180" s="16">
        <f t="shared" si="228"/>
        <v>29.5</v>
      </c>
      <c r="P180" s="26">
        <v>1</v>
      </c>
      <c r="Q180" s="16">
        <f t="shared" si="229"/>
        <v>13.189999999999635</v>
      </c>
      <c r="R180" s="16">
        <f t="shared" si="230"/>
        <v>29.5</v>
      </c>
      <c r="S180" s="26">
        <v>0</v>
      </c>
      <c r="T180" s="16">
        <f t="shared" si="231"/>
        <v>0</v>
      </c>
      <c r="U180" s="16">
        <f t="shared" si="232"/>
        <v>0</v>
      </c>
      <c r="V180" s="26">
        <v>0</v>
      </c>
      <c r="W180" s="16">
        <f t="shared" si="233"/>
        <v>0</v>
      </c>
      <c r="X180" s="16">
        <f t="shared" si="234"/>
        <v>0</v>
      </c>
      <c r="Y180" s="26"/>
      <c r="Z180" s="16">
        <f t="shared" si="235"/>
        <v>0</v>
      </c>
      <c r="AA180" s="16">
        <f t="shared" si="236"/>
        <v>0</v>
      </c>
      <c r="AC180" s="52">
        <f t="shared" si="237"/>
        <v>2</v>
      </c>
      <c r="AD180" s="16">
        <f t="shared" si="238"/>
        <v>26.379999999999271</v>
      </c>
      <c r="AE180" s="37">
        <f t="shared" si="239"/>
        <v>59</v>
      </c>
      <c r="AF180" s="42">
        <f t="shared" si="178"/>
        <v>1.6260162601626018E-2</v>
      </c>
      <c r="AG180" s="37">
        <f t="shared" si="179"/>
        <v>0.48780487804878053</v>
      </c>
      <c r="AH180" s="63">
        <f t="shared" si="180"/>
        <v>14.390243902439025</v>
      </c>
      <c r="AI180" s="26">
        <v>3</v>
      </c>
      <c r="AJ180" s="37">
        <f t="shared" si="240"/>
        <v>88.5</v>
      </c>
      <c r="AK180" s="37">
        <f t="shared" si="241"/>
        <v>184.49999999999997</v>
      </c>
      <c r="AL180" s="47">
        <v>161</v>
      </c>
      <c r="AM180" s="37">
        <f t="shared" si="242"/>
        <v>26.357142857142854</v>
      </c>
      <c r="AN180" s="52">
        <f t="shared" si="243"/>
        <v>6.1499999999999995</v>
      </c>
      <c r="AO180" s="35">
        <f t="shared" si="181"/>
        <v>43773.5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/>
      <c r="K181" s="16">
        <f t="shared" si="225"/>
        <v>0</v>
      </c>
      <c r="L181" s="16">
        <f t="shared" si="226"/>
        <v>0</v>
      </c>
      <c r="M181" s="26">
        <v>2</v>
      </c>
      <c r="N181" s="16">
        <f t="shared" si="227"/>
        <v>27.9</v>
      </c>
      <c r="O181" s="16">
        <f t="shared" si="228"/>
        <v>59</v>
      </c>
      <c r="P181" s="26">
        <v>0</v>
      </c>
      <c r="Q181" s="16">
        <f t="shared" si="229"/>
        <v>0</v>
      </c>
      <c r="R181" s="16">
        <f t="shared" si="230"/>
        <v>0</v>
      </c>
      <c r="S181" s="26">
        <v>0</v>
      </c>
      <c r="T181" s="16">
        <f t="shared" si="231"/>
        <v>0</v>
      </c>
      <c r="U181" s="16">
        <f t="shared" si="232"/>
        <v>0</v>
      </c>
      <c r="V181" s="26">
        <v>1</v>
      </c>
      <c r="W181" s="16">
        <f t="shared" si="233"/>
        <v>13.95</v>
      </c>
      <c r="X181" s="16">
        <f t="shared" si="234"/>
        <v>29.5</v>
      </c>
      <c r="Y181" s="26"/>
      <c r="Z181" s="16">
        <f t="shared" si="235"/>
        <v>0</v>
      </c>
      <c r="AA181" s="16">
        <f t="shared" si="236"/>
        <v>0</v>
      </c>
      <c r="AC181" s="52">
        <f t="shared" si="237"/>
        <v>3</v>
      </c>
      <c r="AD181" s="16">
        <f t="shared" si="238"/>
        <v>41.849999999999994</v>
      </c>
      <c r="AE181" s="37">
        <f t="shared" si="239"/>
        <v>88.5</v>
      </c>
      <c r="AF181" s="42">
        <f t="shared" si="178"/>
        <v>2.4390243902439025E-2</v>
      </c>
      <c r="AG181" s="37">
        <f t="shared" si="179"/>
        <v>0.73170731707317072</v>
      </c>
      <c r="AH181" s="63">
        <f t="shared" si="180"/>
        <v>21.585365853658537</v>
      </c>
      <c r="AI181" s="26">
        <v>0</v>
      </c>
      <c r="AJ181" s="37">
        <f t="shared" si="240"/>
        <v>0</v>
      </c>
      <c r="AK181" s="37">
        <f t="shared" si="241"/>
        <v>0</v>
      </c>
      <c r="AL181" s="47">
        <v>162</v>
      </c>
      <c r="AM181" s="37">
        <f t="shared" si="242"/>
        <v>0</v>
      </c>
      <c r="AN181" s="52">
        <f t="shared" si="243"/>
        <v>0</v>
      </c>
      <c r="AO181" s="35">
        <f t="shared" si="181"/>
        <v>43589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225"/>
        <v>0</v>
      </c>
      <c r="L182" s="16">
        <f t="shared" si="226"/>
        <v>0</v>
      </c>
      <c r="M182" s="26"/>
      <c r="N182" s="16">
        <f t="shared" si="227"/>
        <v>0</v>
      </c>
      <c r="O182" s="16">
        <f t="shared" si="228"/>
        <v>0</v>
      </c>
      <c r="P182" s="26">
        <v>0</v>
      </c>
      <c r="Q182" s="16">
        <f t="shared" si="229"/>
        <v>0</v>
      </c>
      <c r="R182" s="16">
        <f t="shared" si="230"/>
        <v>0</v>
      </c>
      <c r="S182" s="26">
        <v>0</v>
      </c>
      <c r="T182" s="16">
        <f t="shared" si="231"/>
        <v>0</v>
      </c>
      <c r="U182" s="16">
        <f t="shared" si="232"/>
        <v>0</v>
      </c>
      <c r="V182" s="26">
        <v>0</v>
      </c>
      <c r="W182" s="16">
        <f t="shared" si="233"/>
        <v>0</v>
      </c>
      <c r="X182" s="16">
        <f t="shared" si="234"/>
        <v>0</v>
      </c>
      <c r="Y182" s="26"/>
      <c r="Z182" s="16">
        <f t="shared" si="235"/>
        <v>0</v>
      </c>
      <c r="AA182" s="16">
        <f t="shared" si="236"/>
        <v>0</v>
      </c>
      <c r="AC182" s="52">
        <f t="shared" si="237"/>
        <v>0</v>
      </c>
      <c r="AD182" s="16">
        <f t="shared" si="238"/>
        <v>0</v>
      </c>
      <c r="AE182" s="37">
        <f t="shared" si="239"/>
        <v>0</v>
      </c>
      <c r="AF182" s="42">
        <f t="shared" si="178"/>
        <v>0</v>
      </c>
      <c r="AG182" s="37">
        <f t="shared" si="179"/>
        <v>0</v>
      </c>
      <c r="AH182" s="63">
        <f t="shared" si="180"/>
        <v>0</v>
      </c>
      <c r="AI182" s="26">
        <v>15</v>
      </c>
      <c r="AJ182" s="37">
        <f t="shared" si="240"/>
        <v>667.5</v>
      </c>
      <c r="AK182" s="37" t="str">
        <f t="shared" si="241"/>
        <v>-</v>
      </c>
      <c r="AL182" s="47">
        <v>163</v>
      </c>
      <c r="AM182" s="37" t="str">
        <f t="shared" si="242"/>
        <v>-</v>
      </c>
      <c r="AN182" s="52" t="str">
        <f t="shared" si="243"/>
        <v>-</v>
      </c>
      <c r="AO182" s="35" t="str">
        <f t="shared" si="181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225"/>
        <v>0</v>
      </c>
      <c r="L183" s="16">
        <f t="shared" si="226"/>
        <v>0</v>
      </c>
      <c r="M183" s="26"/>
      <c r="N183" s="16">
        <f t="shared" si="227"/>
        <v>0</v>
      </c>
      <c r="O183" s="16">
        <f t="shared" si="228"/>
        <v>0</v>
      </c>
      <c r="P183" s="26">
        <v>0</v>
      </c>
      <c r="Q183" s="16">
        <f t="shared" si="229"/>
        <v>0</v>
      </c>
      <c r="R183" s="16">
        <f t="shared" si="230"/>
        <v>0</v>
      </c>
      <c r="S183" s="26">
        <v>0</v>
      </c>
      <c r="T183" s="16">
        <f t="shared" si="231"/>
        <v>0</v>
      </c>
      <c r="U183" s="16">
        <f t="shared" si="232"/>
        <v>0</v>
      </c>
      <c r="V183" s="26">
        <v>0</v>
      </c>
      <c r="W183" s="16">
        <f t="shared" si="233"/>
        <v>0</v>
      </c>
      <c r="X183" s="16">
        <f t="shared" si="234"/>
        <v>0</v>
      </c>
      <c r="Y183" s="26"/>
      <c r="Z183" s="16">
        <f t="shared" si="235"/>
        <v>0</v>
      </c>
      <c r="AA183" s="16">
        <f t="shared" si="236"/>
        <v>0</v>
      </c>
      <c r="AC183" s="52">
        <f t="shared" si="237"/>
        <v>0</v>
      </c>
      <c r="AD183" s="16">
        <f t="shared" si="238"/>
        <v>0</v>
      </c>
      <c r="AE183" s="37">
        <f t="shared" si="239"/>
        <v>0</v>
      </c>
      <c r="AF183" s="42">
        <f t="shared" si="178"/>
        <v>0</v>
      </c>
      <c r="AG183" s="37">
        <f t="shared" si="179"/>
        <v>0</v>
      </c>
      <c r="AH183" s="63">
        <f t="shared" si="180"/>
        <v>0</v>
      </c>
      <c r="AI183" s="26">
        <v>0</v>
      </c>
      <c r="AJ183" s="37">
        <f t="shared" si="240"/>
        <v>0</v>
      </c>
      <c r="AK183" s="37" t="str">
        <f t="shared" si="241"/>
        <v>-</v>
      </c>
      <c r="AL183" s="47">
        <v>164</v>
      </c>
      <c r="AM183" s="37" t="str">
        <f t="shared" si="242"/>
        <v>-</v>
      </c>
      <c r="AN183" s="52" t="str">
        <f t="shared" si="243"/>
        <v>-</v>
      </c>
      <c r="AO183" s="35" t="str">
        <f t="shared" si="181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225"/>
        <v>0</v>
      </c>
      <c r="L184" s="16">
        <f t="shared" si="226"/>
        <v>0</v>
      </c>
      <c r="M184" s="26"/>
      <c r="N184" s="16">
        <f t="shared" si="227"/>
        <v>0</v>
      </c>
      <c r="O184" s="16">
        <f t="shared" si="228"/>
        <v>0</v>
      </c>
      <c r="P184" s="26">
        <v>0</v>
      </c>
      <c r="Q184" s="16">
        <f t="shared" si="229"/>
        <v>0</v>
      </c>
      <c r="R184" s="16">
        <f t="shared" si="230"/>
        <v>0</v>
      </c>
      <c r="S184" s="26">
        <v>0</v>
      </c>
      <c r="T184" s="16">
        <f t="shared" si="231"/>
        <v>0</v>
      </c>
      <c r="U184" s="16">
        <f t="shared" si="232"/>
        <v>0</v>
      </c>
      <c r="V184" s="26">
        <v>0</v>
      </c>
      <c r="W184" s="16">
        <f t="shared" si="233"/>
        <v>0</v>
      </c>
      <c r="X184" s="16">
        <f t="shared" si="234"/>
        <v>0</v>
      </c>
      <c r="Y184" s="26"/>
      <c r="Z184" s="16">
        <f t="shared" si="235"/>
        <v>0</v>
      </c>
      <c r="AA184" s="16">
        <f t="shared" si="236"/>
        <v>0</v>
      </c>
      <c r="AC184" s="52">
        <f t="shared" si="237"/>
        <v>0</v>
      </c>
      <c r="AD184" s="16">
        <f t="shared" si="238"/>
        <v>0</v>
      </c>
      <c r="AE184" s="37">
        <f t="shared" si="239"/>
        <v>0</v>
      </c>
      <c r="AF184" s="42">
        <f t="shared" si="178"/>
        <v>0</v>
      </c>
      <c r="AG184" s="37">
        <f t="shared" si="179"/>
        <v>0</v>
      </c>
      <c r="AH184" s="63">
        <f t="shared" si="180"/>
        <v>0</v>
      </c>
      <c r="AI184" s="26">
        <v>0</v>
      </c>
      <c r="AJ184" s="37">
        <f t="shared" si="240"/>
        <v>0</v>
      </c>
      <c r="AK184" s="37" t="str">
        <f t="shared" si="241"/>
        <v>-</v>
      </c>
      <c r="AL184" s="47">
        <v>165</v>
      </c>
      <c r="AM184" s="37" t="str">
        <f t="shared" si="242"/>
        <v>-</v>
      </c>
      <c r="AN184" s="52" t="str">
        <f t="shared" si="243"/>
        <v>-</v>
      </c>
      <c r="AO184" s="35" t="str">
        <f t="shared" si="181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225"/>
        <v>0</v>
      </c>
      <c r="L185" s="16">
        <f t="shared" si="226"/>
        <v>0</v>
      </c>
      <c r="M185" s="26"/>
      <c r="N185" s="16">
        <f t="shared" si="227"/>
        <v>0</v>
      </c>
      <c r="O185" s="16">
        <f t="shared" si="228"/>
        <v>0</v>
      </c>
      <c r="P185" s="26">
        <v>0</v>
      </c>
      <c r="Q185" s="16">
        <f t="shared" si="229"/>
        <v>0</v>
      </c>
      <c r="R185" s="16">
        <f t="shared" si="230"/>
        <v>0</v>
      </c>
      <c r="S185" s="26">
        <v>0</v>
      </c>
      <c r="T185" s="16">
        <f t="shared" si="231"/>
        <v>0</v>
      </c>
      <c r="U185" s="16">
        <f t="shared" si="232"/>
        <v>0</v>
      </c>
      <c r="V185" s="26">
        <v>0</v>
      </c>
      <c r="W185" s="16">
        <f t="shared" si="233"/>
        <v>0</v>
      </c>
      <c r="X185" s="16">
        <f t="shared" si="234"/>
        <v>0</v>
      </c>
      <c r="Y185" s="26"/>
      <c r="Z185" s="16">
        <f t="shared" si="235"/>
        <v>0</v>
      </c>
      <c r="AA185" s="16">
        <f t="shared" si="236"/>
        <v>0</v>
      </c>
      <c r="AC185" s="52">
        <f t="shared" si="237"/>
        <v>0</v>
      </c>
      <c r="AD185" s="16">
        <f t="shared" si="238"/>
        <v>0</v>
      </c>
      <c r="AE185" s="37">
        <f t="shared" si="239"/>
        <v>0</v>
      </c>
      <c r="AF185" s="42">
        <f t="shared" si="178"/>
        <v>0</v>
      </c>
      <c r="AG185" s="37">
        <f t="shared" si="179"/>
        <v>0</v>
      </c>
      <c r="AH185" s="63">
        <f t="shared" si="180"/>
        <v>0</v>
      </c>
      <c r="AI185" s="26">
        <v>0</v>
      </c>
      <c r="AJ185" s="37">
        <f t="shared" si="240"/>
        <v>0</v>
      </c>
      <c r="AK185" s="37" t="str">
        <f t="shared" si="241"/>
        <v>-</v>
      </c>
      <c r="AL185" s="47">
        <v>166</v>
      </c>
      <c r="AM185" s="37" t="str">
        <f t="shared" si="242"/>
        <v>-</v>
      </c>
      <c r="AN185" s="52" t="str">
        <f t="shared" si="243"/>
        <v>-</v>
      </c>
      <c r="AO185" s="35" t="str">
        <f t="shared" si="181"/>
        <v>-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95"/>
        <v>0</v>
      </c>
      <c r="L186" s="16">
        <f t="shared" si="210"/>
        <v>0</v>
      </c>
      <c r="M186" s="26"/>
      <c r="N186" s="16">
        <f t="shared" si="211"/>
        <v>0</v>
      </c>
      <c r="O186" s="16">
        <f t="shared" si="212"/>
        <v>0</v>
      </c>
      <c r="P186" s="26">
        <v>0</v>
      </c>
      <c r="Q186" s="16">
        <f t="shared" si="213"/>
        <v>0</v>
      </c>
      <c r="R186" s="16">
        <f t="shared" si="214"/>
        <v>0</v>
      </c>
      <c r="S186" s="26">
        <v>0</v>
      </c>
      <c r="T186" s="16">
        <f t="shared" si="215"/>
        <v>0</v>
      </c>
      <c r="U186" s="16">
        <f t="shared" si="216"/>
        <v>0</v>
      </c>
      <c r="V186" s="26">
        <v>0</v>
      </c>
      <c r="W186" s="16">
        <f t="shared" si="217"/>
        <v>0</v>
      </c>
      <c r="X186" s="16">
        <f t="shared" si="218"/>
        <v>0</v>
      </c>
      <c r="Y186" s="26"/>
      <c r="Z186" s="16">
        <f t="shared" si="219"/>
        <v>0</v>
      </c>
      <c r="AA186" s="16">
        <f t="shared" si="220"/>
        <v>0</v>
      </c>
      <c r="AC186" s="52">
        <f t="shared" si="196"/>
        <v>0</v>
      </c>
      <c r="AD186" s="16">
        <f t="shared" si="197"/>
        <v>0</v>
      </c>
      <c r="AE186" s="37">
        <f t="shared" si="209"/>
        <v>0</v>
      </c>
      <c r="AF186" s="42">
        <f t="shared" si="178"/>
        <v>0</v>
      </c>
      <c r="AG186" s="37">
        <f t="shared" si="179"/>
        <v>0</v>
      </c>
      <c r="AH186" s="63">
        <f t="shared" si="180"/>
        <v>0</v>
      </c>
      <c r="AI186" s="26">
        <v>5</v>
      </c>
      <c r="AJ186" s="37">
        <f t="shared" si="221"/>
        <v>372.5</v>
      </c>
      <c r="AK186" s="37" t="str">
        <f t="shared" si="222"/>
        <v>-</v>
      </c>
      <c r="AL186" s="47">
        <v>146</v>
      </c>
      <c r="AM186" s="37" t="str">
        <f t="shared" si="223"/>
        <v>-</v>
      </c>
      <c r="AN186" s="52" t="str">
        <f t="shared" si="224"/>
        <v>-</v>
      </c>
      <c r="AO186" s="35" t="str">
        <f t="shared" si="181"/>
        <v>-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95"/>
        <v>0</v>
      </c>
      <c r="L187" s="16">
        <f t="shared" si="210"/>
        <v>0</v>
      </c>
      <c r="M187" s="26"/>
      <c r="N187" s="16">
        <f t="shared" si="211"/>
        <v>0</v>
      </c>
      <c r="O187" s="16">
        <f t="shared" si="212"/>
        <v>0</v>
      </c>
      <c r="P187" s="26">
        <v>0</v>
      </c>
      <c r="Q187" s="16">
        <f t="shared" si="213"/>
        <v>0</v>
      </c>
      <c r="R187" s="16">
        <f t="shared" si="214"/>
        <v>0</v>
      </c>
      <c r="S187" s="26">
        <v>0</v>
      </c>
      <c r="T187" s="16">
        <f t="shared" si="215"/>
        <v>0</v>
      </c>
      <c r="U187" s="16">
        <f t="shared" si="216"/>
        <v>0</v>
      </c>
      <c r="V187" s="26">
        <v>0</v>
      </c>
      <c r="W187" s="16">
        <f t="shared" si="217"/>
        <v>0</v>
      </c>
      <c r="X187" s="16">
        <f t="shared" si="218"/>
        <v>0</v>
      </c>
      <c r="Y187" s="26"/>
      <c r="Z187" s="16">
        <f t="shared" si="219"/>
        <v>0</v>
      </c>
      <c r="AA187" s="16">
        <f t="shared" si="220"/>
        <v>0</v>
      </c>
      <c r="AC187" s="52">
        <f t="shared" si="196"/>
        <v>0</v>
      </c>
      <c r="AD187" s="16">
        <f t="shared" si="197"/>
        <v>0</v>
      </c>
      <c r="AE187" s="37">
        <f t="shared" si="209"/>
        <v>0</v>
      </c>
      <c r="AF187" s="42">
        <f t="shared" si="178"/>
        <v>0</v>
      </c>
      <c r="AG187" s="37">
        <f t="shared" si="179"/>
        <v>0</v>
      </c>
      <c r="AH187" s="63">
        <f t="shared" si="180"/>
        <v>0</v>
      </c>
      <c r="AI187" s="26">
        <v>5</v>
      </c>
      <c r="AJ187" s="37">
        <f t="shared" si="221"/>
        <v>147.5</v>
      </c>
      <c r="AK187" s="37" t="str">
        <f t="shared" si="222"/>
        <v>-</v>
      </c>
      <c r="AL187" s="47">
        <v>147</v>
      </c>
      <c r="AM187" s="37" t="str">
        <f t="shared" si="223"/>
        <v>-</v>
      </c>
      <c r="AN187" s="52" t="str">
        <f t="shared" si="224"/>
        <v>-</v>
      </c>
      <c r="AO187" s="35" t="str">
        <f t="shared" si="181"/>
        <v>-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95"/>
        <v>0</v>
      </c>
      <c r="L188" s="16">
        <f t="shared" si="210"/>
        <v>0</v>
      </c>
      <c r="M188" s="26"/>
      <c r="N188" s="16">
        <f t="shared" si="211"/>
        <v>0</v>
      </c>
      <c r="O188" s="16">
        <f t="shared" si="212"/>
        <v>0</v>
      </c>
      <c r="P188" s="26">
        <v>0</v>
      </c>
      <c r="Q188" s="16">
        <f t="shared" si="213"/>
        <v>0</v>
      </c>
      <c r="R188" s="16">
        <f t="shared" si="214"/>
        <v>0</v>
      </c>
      <c r="S188" s="26">
        <v>0</v>
      </c>
      <c r="T188" s="16">
        <f t="shared" si="215"/>
        <v>0</v>
      </c>
      <c r="U188" s="16">
        <f t="shared" si="216"/>
        <v>0</v>
      </c>
      <c r="V188" s="26">
        <v>0</v>
      </c>
      <c r="W188" s="16">
        <f t="shared" si="217"/>
        <v>0</v>
      </c>
      <c r="X188" s="16">
        <f t="shared" si="218"/>
        <v>0</v>
      </c>
      <c r="Y188" s="26"/>
      <c r="Z188" s="16">
        <f t="shared" si="219"/>
        <v>0</v>
      </c>
      <c r="AA188" s="16">
        <f t="shared" si="220"/>
        <v>0</v>
      </c>
      <c r="AC188" s="52">
        <f t="shared" si="196"/>
        <v>0</v>
      </c>
      <c r="AD188" s="16">
        <f t="shared" si="197"/>
        <v>0</v>
      </c>
      <c r="AE188" s="37">
        <f t="shared" si="209"/>
        <v>0</v>
      </c>
      <c r="AF188" s="42">
        <f t="shared" si="178"/>
        <v>0</v>
      </c>
      <c r="AG188" s="37">
        <f t="shared" si="179"/>
        <v>0</v>
      </c>
      <c r="AH188" s="63">
        <f t="shared" si="180"/>
        <v>0</v>
      </c>
      <c r="AI188" s="26">
        <v>0</v>
      </c>
      <c r="AJ188" s="37">
        <f t="shared" si="221"/>
        <v>0</v>
      </c>
      <c r="AK188" s="37" t="str">
        <f t="shared" si="222"/>
        <v>-</v>
      </c>
      <c r="AL188" s="47">
        <v>148</v>
      </c>
      <c r="AM188" s="37" t="str">
        <f t="shared" si="223"/>
        <v>-</v>
      </c>
      <c r="AN188" s="52" t="str">
        <f t="shared" si="224"/>
        <v>-</v>
      </c>
      <c r="AO188" s="35" t="str">
        <f t="shared" si="181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si="95"/>
        <v>0</v>
      </c>
      <c r="L189" s="16">
        <f t="shared" si="210"/>
        <v>0</v>
      </c>
      <c r="M189" s="26"/>
      <c r="N189" s="16">
        <f t="shared" si="211"/>
        <v>0</v>
      </c>
      <c r="O189" s="16">
        <f t="shared" si="212"/>
        <v>0</v>
      </c>
      <c r="P189" s="26">
        <v>0</v>
      </c>
      <c r="Q189" s="16">
        <f t="shared" si="213"/>
        <v>0</v>
      </c>
      <c r="R189" s="16">
        <f t="shared" si="214"/>
        <v>0</v>
      </c>
      <c r="S189" s="26">
        <v>0</v>
      </c>
      <c r="T189" s="16">
        <f t="shared" si="215"/>
        <v>0</v>
      </c>
      <c r="U189" s="16">
        <f t="shared" si="216"/>
        <v>0</v>
      </c>
      <c r="V189" s="26">
        <v>0</v>
      </c>
      <c r="W189" s="16">
        <f t="shared" si="217"/>
        <v>0</v>
      </c>
      <c r="X189" s="16">
        <f t="shared" si="218"/>
        <v>0</v>
      </c>
      <c r="Y189" s="26"/>
      <c r="Z189" s="16">
        <f t="shared" si="219"/>
        <v>0</v>
      </c>
      <c r="AA189" s="16">
        <f t="shared" si="220"/>
        <v>0</v>
      </c>
      <c r="AC189" s="52">
        <f t="shared" si="196"/>
        <v>0</v>
      </c>
      <c r="AD189" s="16">
        <f t="shared" si="197"/>
        <v>0</v>
      </c>
      <c r="AE189" s="37">
        <f t="shared" si="209"/>
        <v>0</v>
      </c>
      <c r="AF189" s="42">
        <f t="shared" si="178"/>
        <v>0</v>
      </c>
      <c r="AG189" s="37">
        <f t="shared" si="179"/>
        <v>0</v>
      </c>
      <c r="AH189" s="63">
        <f t="shared" si="180"/>
        <v>0</v>
      </c>
      <c r="AI189" s="26">
        <v>0</v>
      </c>
      <c r="AJ189" s="37">
        <f t="shared" si="221"/>
        <v>0</v>
      </c>
      <c r="AK189" s="37" t="str">
        <f t="shared" si="222"/>
        <v>-</v>
      </c>
      <c r="AL189" s="47">
        <v>149</v>
      </c>
      <c r="AM189" s="37" t="str">
        <f t="shared" si="223"/>
        <v>-</v>
      </c>
      <c r="AN189" s="52" t="str">
        <f t="shared" si="224"/>
        <v>-</v>
      </c>
      <c r="AO189" s="35" t="str">
        <f t="shared" si="181"/>
        <v>-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95"/>
        <v>0</v>
      </c>
      <c r="L190" s="16">
        <f t="shared" si="210"/>
        <v>0</v>
      </c>
      <c r="M190" s="26"/>
      <c r="N190" s="16">
        <f t="shared" si="211"/>
        <v>0</v>
      </c>
      <c r="O190" s="16">
        <f t="shared" si="212"/>
        <v>0</v>
      </c>
      <c r="P190" s="26">
        <v>0</v>
      </c>
      <c r="Q190" s="16">
        <f t="shared" si="213"/>
        <v>0</v>
      </c>
      <c r="R190" s="16">
        <f t="shared" si="214"/>
        <v>0</v>
      </c>
      <c r="S190" s="26">
        <v>0</v>
      </c>
      <c r="T190" s="16">
        <f t="shared" si="215"/>
        <v>0</v>
      </c>
      <c r="U190" s="16">
        <f t="shared" si="216"/>
        <v>0</v>
      </c>
      <c r="V190" s="26">
        <v>0</v>
      </c>
      <c r="W190" s="16">
        <f t="shared" si="217"/>
        <v>0</v>
      </c>
      <c r="X190" s="16">
        <f t="shared" si="218"/>
        <v>0</v>
      </c>
      <c r="Y190" s="26"/>
      <c r="Z190" s="16">
        <f t="shared" si="219"/>
        <v>0</v>
      </c>
      <c r="AA190" s="16">
        <f t="shared" si="220"/>
        <v>0</v>
      </c>
      <c r="AC190" s="52">
        <f t="shared" si="196"/>
        <v>0</v>
      </c>
      <c r="AD190" s="16">
        <f t="shared" si="197"/>
        <v>0</v>
      </c>
      <c r="AE190" s="37">
        <f t="shared" si="209"/>
        <v>0</v>
      </c>
      <c r="AF190" s="42">
        <f t="shared" si="178"/>
        <v>0</v>
      </c>
      <c r="AG190" s="37">
        <f t="shared" si="179"/>
        <v>0</v>
      </c>
      <c r="AH190" s="63">
        <f t="shared" si="180"/>
        <v>0</v>
      </c>
      <c r="AI190" s="26">
        <v>0</v>
      </c>
      <c r="AJ190" s="37">
        <f t="shared" si="221"/>
        <v>0</v>
      </c>
      <c r="AK190" s="37" t="str">
        <f t="shared" si="222"/>
        <v>-</v>
      </c>
      <c r="AL190" s="47">
        <v>150</v>
      </c>
      <c r="AM190" s="37" t="str">
        <f t="shared" si="223"/>
        <v>-</v>
      </c>
      <c r="AN190" s="52" t="str">
        <f t="shared" si="224"/>
        <v>-</v>
      </c>
      <c r="AO190" s="35" t="str">
        <f t="shared" si="181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ref="K191:K209" si="244">J191*$F191</f>
        <v>0</v>
      </c>
      <c r="L191" s="16">
        <f t="shared" si="210"/>
        <v>0</v>
      </c>
      <c r="M191" s="26"/>
      <c r="N191" s="16">
        <f t="shared" si="211"/>
        <v>0</v>
      </c>
      <c r="O191" s="16">
        <f t="shared" si="212"/>
        <v>0</v>
      </c>
      <c r="P191" s="26">
        <v>0</v>
      </c>
      <c r="Q191" s="16">
        <f t="shared" si="213"/>
        <v>0</v>
      </c>
      <c r="R191" s="16">
        <f t="shared" si="214"/>
        <v>0</v>
      </c>
      <c r="S191" s="26">
        <v>0</v>
      </c>
      <c r="T191" s="16">
        <f t="shared" si="215"/>
        <v>0</v>
      </c>
      <c r="U191" s="16">
        <f t="shared" si="216"/>
        <v>0</v>
      </c>
      <c r="V191" s="26">
        <v>0</v>
      </c>
      <c r="W191" s="16">
        <f t="shared" si="217"/>
        <v>0</v>
      </c>
      <c r="X191" s="16">
        <f t="shared" si="218"/>
        <v>0</v>
      </c>
      <c r="Y191" s="26"/>
      <c r="Z191" s="16">
        <f t="shared" si="219"/>
        <v>0</v>
      </c>
      <c r="AA191" s="16">
        <f t="shared" si="220"/>
        <v>0</v>
      </c>
      <c r="AC191" s="52">
        <f t="shared" si="196"/>
        <v>0</v>
      </c>
      <c r="AD191" s="16">
        <f t="shared" si="197"/>
        <v>0</v>
      </c>
      <c r="AE191" s="37">
        <f t="shared" si="209"/>
        <v>0</v>
      </c>
      <c r="AF191" s="42">
        <f t="shared" si="178"/>
        <v>0</v>
      </c>
      <c r="AG191" s="37">
        <f t="shared" si="179"/>
        <v>0</v>
      </c>
      <c r="AH191" s="63">
        <f t="shared" si="180"/>
        <v>0</v>
      </c>
      <c r="AI191" s="26">
        <v>0</v>
      </c>
      <c r="AJ191" s="37">
        <f t="shared" si="221"/>
        <v>0</v>
      </c>
      <c r="AK191" s="37" t="str">
        <f t="shared" si="222"/>
        <v>-</v>
      </c>
      <c r="AL191" s="47">
        <v>151</v>
      </c>
      <c r="AM191" s="37" t="str">
        <f t="shared" si="223"/>
        <v>-</v>
      </c>
      <c r="AN191" s="52" t="str">
        <f t="shared" si="224"/>
        <v>-</v>
      </c>
      <c r="AO191" s="35" t="str">
        <f t="shared" si="181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244"/>
        <v>0</v>
      </c>
      <c r="L192" s="16">
        <f t="shared" si="210"/>
        <v>0</v>
      </c>
      <c r="M192" s="26"/>
      <c r="N192" s="16">
        <f t="shared" si="211"/>
        <v>0</v>
      </c>
      <c r="O192" s="16">
        <f t="shared" si="212"/>
        <v>0</v>
      </c>
      <c r="P192" s="26">
        <v>0</v>
      </c>
      <c r="Q192" s="16">
        <f t="shared" si="213"/>
        <v>0</v>
      </c>
      <c r="R192" s="16">
        <f t="shared" si="214"/>
        <v>0</v>
      </c>
      <c r="S192" s="26">
        <v>0</v>
      </c>
      <c r="T192" s="16">
        <f t="shared" si="215"/>
        <v>0</v>
      </c>
      <c r="U192" s="16">
        <f t="shared" si="216"/>
        <v>0</v>
      </c>
      <c r="V192" s="26">
        <v>0</v>
      </c>
      <c r="W192" s="16">
        <f t="shared" si="217"/>
        <v>0</v>
      </c>
      <c r="X192" s="16">
        <f t="shared" si="218"/>
        <v>0</v>
      </c>
      <c r="Y192" s="26"/>
      <c r="Z192" s="16">
        <f t="shared" si="219"/>
        <v>0</v>
      </c>
      <c r="AA192" s="16">
        <f t="shared" si="220"/>
        <v>0</v>
      </c>
      <c r="AC192" s="52">
        <f t="shared" si="196"/>
        <v>0</v>
      </c>
      <c r="AD192" s="16">
        <f t="shared" si="197"/>
        <v>0</v>
      </c>
      <c r="AE192" s="37">
        <f t="shared" si="209"/>
        <v>0</v>
      </c>
      <c r="AF192" s="42">
        <f t="shared" si="178"/>
        <v>0</v>
      </c>
      <c r="AG192" s="37">
        <f t="shared" si="179"/>
        <v>0</v>
      </c>
      <c r="AH192" s="63">
        <f t="shared" si="180"/>
        <v>0</v>
      </c>
      <c r="AI192" s="26">
        <v>0</v>
      </c>
      <c r="AJ192" s="37">
        <f t="shared" si="221"/>
        <v>0</v>
      </c>
      <c r="AK192" s="37" t="str">
        <f t="shared" si="222"/>
        <v>-</v>
      </c>
      <c r="AL192" s="47">
        <v>152</v>
      </c>
      <c r="AM192" s="37" t="str">
        <f t="shared" si="223"/>
        <v>-</v>
      </c>
      <c r="AN192" s="52" t="str">
        <f t="shared" si="224"/>
        <v>-</v>
      </c>
      <c r="AO192" s="35" t="str">
        <f t="shared" si="181"/>
        <v>-</v>
      </c>
    </row>
    <row r="193" spans="1:41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244"/>
        <v>0</v>
      </c>
      <c r="L193" s="16">
        <f t="shared" si="210"/>
        <v>0</v>
      </c>
      <c r="M193" s="26"/>
      <c r="N193" s="16">
        <f t="shared" si="211"/>
        <v>0</v>
      </c>
      <c r="O193" s="16">
        <f t="shared" si="212"/>
        <v>0</v>
      </c>
      <c r="P193" s="26">
        <v>0</v>
      </c>
      <c r="Q193" s="16">
        <f t="shared" si="213"/>
        <v>0</v>
      </c>
      <c r="R193" s="16">
        <f t="shared" si="214"/>
        <v>0</v>
      </c>
      <c r="S193" s="26">
        <v>0</v>
      </c>
      <c r="T193" s="16">
        <f t="shared" si="215"/>
        <v>0</v>
      </c>
      <c r="U193" s="16">
        <f t="shared" si="216"/>
        <v>0</v>
      </c>
      <c r="V193" s="26">
        <v>0</v>
      </c>
      <c r="W193" s="16">
        <f t="shared" si="217"/>
        <v>0</v>
      </c>
      <c r="X193" s="16">
        <f t="shared" si="218"/>
        <v>0</v>
      </c>
      <c r="Y193" s="26"/>
      <c r="Z193" s="16">
        <f t="shared" si="219"/>
        <v>0</v>
      </c>
      <c r="AA193" s="16">
        <f t="shared" si="220"/>
        <v>0</v>
      </c>
      <c r="AC193" s="52">
        <f t="shared" si="196"/>
        <v>0</v>
      </c>
      <c r="AD193" s="16">
        <f t="shared" si="197"/>
        <v>0</v>
      </c>
      <c r="AE193" s="37">
        <f t="shared" si="209"/>
        <v>0</v>
      </c>
      <c r="AF193" s="42">
        <f t="shared" si="178"/>
        <v>0</v>
      </c>
      <c r="AG193" s="37">
        <f t="shared" si="179"/>
        <v>0</v>
      </c>
      <c r="AH193" s="63">
        <f t="shared" si="180"/>
        <v>0</v>
      </c>
      <c r="AI193" s="26">
        <v>0</v>
      </c>
      <c r="AJ193" s="37">
        <f t="shared" si="221"/>
        <v>0</v>
      </c>
      <c r="AK193" s="37" t="str">
        <f t="shared" si="222"/>
        <v>-</v>
      </c>
      <c r="AL193" s="47">
        <v>153</v>
      </c>
      <c r="AM193" s="37" t="str">
        <f t="shared" si="223"/>
        <v>-</v>
      </c>
      <c r="AN193" s="52" t="str">
        <f t="shared" si="224"/>
        <v>-</v>
      </c>
      <c r="AO193" s="35" t="str">
        <f t="shared" si="181"/>
        <v>-</v>
      </c>
    </row>
    <row r="194" spans="1:41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244"/>
        <v>0</v>
      </c>
      <c r="L194" s="16">
        <f t="shared" ref="L194:L209" si="245">J194*$G194</f>
        <v>0</v>
      </c>
      <c r="M194" s="26"/>
      <c r="N194" s="16">
        <f t="shared" ref="N194:N209" si="246">M194*$F194</f>
        <v>0</v>
      </c>
      <c r="O194" s="16">
        <f t="shared" ref="O194:O209" si="247">M194*$G194</f>
        <v>0</v>
      </c>
      <c r="P194" s="26">
        <v>0</v>
      </c>
      <c r="Q194" s="16">
        <f t="shared" ref="Q194:Q209" si="248">P194*$F194</f>
        <v>0</v>
      </c>
      <c r="R194" s="16">
        <f t="shared" ref="R194:R209" si="249">P194*$G194</f>
        <v>0</v>
      </c>
      <c r="S194" s="26">
        <v>0</v>
      </c>
      <c r="T194" s="16">
        <f t="shared" ref="T194:T209" si="250">S194*$F194</f>
        <v>0</v>
      </c>
      <c r="U194" s="16">
        <f t="shared" ref="U194:U209" si="251">S194*$G194</f>
        <v>0</v>
      </c>
      <c r="V194" s="26">
        <v>0</v>
      </c>
      <c r="W194" s="16">
        <f t="shared" ref="W194:W209" si="252">V194*$F194</f>
        <v>0</v>
      </c>
      <c r="X194" s="16">
        <f t="shared" ref="X194:X209" si="253">V194*$G194</f>
        <v>0</v>
      </c>
      <c r="Y194" s="26"/>
      <c r="Z194" s="16">
        <f t="shared" ref="Z194:Z209" si="254">Y194*$F194</f>
        <v>0</v>
      </c>
      <c r="AA194" s="16">
        <f t="shared" ref="AA194:AA209" si="255">Y194*$G194</f>
        <v>0</v>
      </c>
      <c r="AC194" s="52">
        <f t="shared" si="196"/>
        <v>0</v>
      </c>
      <c r="AD194" s="16">
        <f t="shared" si="197"/>
        <v>0</v>
      </c>
      <c r="AE194" s="37">
        <f t="shared" si="209"/>
        <v>0</v>
      </c>
      <c r="AF194" s="42">
        <f t="shared" si="178"/>
        <v>0</v>
      </c>
      <c r="AG194" s="37">
        <f t="shared" si="179"/>
        <v>0</v>
      </c>
      <c r="AH194" s="63">
        <f t="shared" si="180"/>
        <v>0</v>
      </c>
      <c r="AI194" s="26">
        <v>0</v>
      </c>
      <c r="AJ194" s="37">
        <f t="shared" ref="AJ194:AJ209" si="256">AI194*G194</f>
        <v>0</v>
      </c>
      <c r="AK194" s="37" t="str">
        <f t="shared" ref="AK194:AK209" si="257">IFERROR(AI194/AF194, "-")</f>
        <v>-</v>
      </c>
      <c r="AL194" s="47">
        <v>155</v>
      </c>
      <c r="AM194" s="37" t="str">
        <f t="shared" ref="AM194:AM209" si="258">IFERROR(AK194/7,"-")</f>
        <v>-</v>
      </c>
      <c r="AN194" s="52" t="str">
        <f t="shared" ref="AN194:AN209" si="259">IFERROR(AK194/30,"-")</f>
        <v>-</v>
      </c>
      <c r="AO194" s="35" t="str">
        <f t="shared" si="181"/>
        <v>-</v>
      </c>
    </row>
    <row r="195" spans="1:41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244"/>
        <v>0</v>
      </c>
      <c r="L195" s="16">
        <f t="shared" si="245"/>
        <v>0</v>
      </c>
      <c r="M195" s="26"/>
      <c r="N195" s="16">
        <f t="shared" si="246"/>
        <v>0</v>
      </c>
      <c r="O195" s="16">
        <f t="shared" si="247"/>
        <v>0</v>
      </c>
      <c r="P195" s="26">
        <v>0</v>
      </c>
      <c r="Q195" s="16">
        <f t="shared" si="248"/>
        <v>0</v>
      </c>
      <c r="R195" s="16">
        <f t="shared" si="249"/>
        <v>0</v>
      </c>
      <c r="S195" s="26">
        <v>0</v>
      </c>
      <c r="T195" s="16">
        <f t="shared" si="250"/>
        <v>0</v>
      </c>
      <c r="U195" s="16">
        <f t="shared" si="251"/>
        <v>0</v>
      </c>
      <c r="V195" s="26">
        <v>0</v>
      </c>
      <c r="W195" s="16">
        <f t="shared" si="252"/>
        <v>0</v>
      </c>
      <c r="X195" s="16">
        <f t="shared" si="253"/>
        <v>0</v>
      </c>
      <c r="Y195" s="26"/>
      <c r="Z195" s="16">
        <f t="shared" si="254"/>
        <v>0</v>
      </c>
      <c r="AA195" s="16">
        <f t="shared" si="255"/>
        <v>0</v>
      </c>
      <c r="AC195" s="52">
        <f t="shared" si="196"/>
        <v>0</v>
      </c>
      <c r="AD195" s="16">
        <f t="shared" si="197"/>
        <v>0</v>
      </c>
      <c r="AE195" s="37">
        <f t="shared" si="209"/>
        <v>0</v>
      </c>
      <c r="AF195" s="42">
        <f t="shared" si="178"/>
        <v>0</v>
      </c>
      <c r="AG195" s="37">
        <f t="shared" si="179"/>
        <v>0</v>
      </c>
      <c r="AH195" s="63">
        <f t="shared" si="180"/>
        <v>0</v>
      </c>
      <c r="AI195" s="26">
        <v>0</v>
      </c>
      <c r="AJ195" s="37">
        <f t="shared" si="256"/>
        <v>0</v>
      </c>
      <c r="AK195" s="37" t="str">
        <f t="shared" si="257"/>
        <v>-</v>
      </c>
      <c r="AL195" s="47">
        <v>156</v>
      </c>
      <c r="AM195" s="37" t="str">
        <f t="shared" si="258"/>
        <v>-</v>
      </c>
      <c r="AN195" s="52" t="str">
        <f t="shared" si="259"/>
        <v>-</v>
      </c>
      <c r="AO195" s="35" t="str">
        <f t="shared" si="181"/>
        <v>-</v>
      </c>
    </row>
    <row r="196" spans="1:41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244"/>
        <v>0</v>
      </c>
      <c r="L196" s="16">
        <f t="shared" si="245"/>
        <v>0</v>
      </c>
      <c r="M196" s="26"/>
      <c r="N196" s="16">
        <f t="shared" si="246"/>
        <v>0</v>
      </c>
      <c r="O196" s="16">
        <f t="shared" si="247"/>
        <v>0</v>
      </c>
      <c r="P196" s="26">
        <v>0</v>
      </c>
      <c r="Q196" s="16">
        <f t="shared" si="248"/>
        <v>0</v>
      </c>
      <c r="R196" s="16">
        <f t="shared" si="249"/>
        <v>0</v>
      </c>
      <c r="S196" s="26">
        <v>0</v>
      </c>
      <c r="T196" s="16">
        <f t="shared" si="250"/>
        <v>0</v>
      </c>
      <c r="U196" s="16">
        <f t="shared" si="251"/>
        <v>0</v>
      </c>
      <c r="V196" s="26">
        <v>0</v>
      </c>
      <c r="W196" s="16">
        <f t="shared" si="252"/>
        <v>0</v>
      </c>
      <c r="X196" s="16">
        <f t="shared" si="253"/>
        <v>0</v>
      </c>
      <c r="Y196" s="26"/>
      <c r="Z196" s="16">
        <f t="shared" si="254"/>
        <v>0</v>
      </c>
      <c r="AA196" s="16">
        <f t="shared" si="255"/>
        <v>0</v>
      </c>
      <c r="AC196" s="52">
        <f t="shared" si="196"/>
        <v>0</v>
      </c>
      <c r="AD196" s="16">
        <f t="shared" si="197"/>
        <v>0</v>
      </c>
      <c r="AE196" s="37">
        <f t="shared" si="209"/>
        <v>0</v>
      </c>
      <c r="AF196" s="42">
        <f t="shared" si="178"/>
        <v>0</v>
      </c>
      <c r="AG196" s="37">
        <f t="shared" si="179"/>
        <v>0</v>
      </c>
      <c r="AH196" s="63">
        <f t="shared" si="180"/>
        <v>0</v>
      </c>
      <c r="AI196" s="26">
        <v>0</v>
      </c>
      <c r="AJ196" s="37">
        <f t="shared" si="256"/>
        <v>0</v>
      </c>
      <c r="AK196" s="37" t="str">
        <f t="shared" si="257"/>
        <v>-</v>
      </c>
      <c r="AL196" s="47">
        <v>157</v>
      </c>
      <c r="AM196" s="37" t="str">
        <f t="shared" si="258"/>
        <v>-</v>
      </c>
      <c r="AN196" s="52" t="str">
        <f t="shared" si="259"/>
        <v>-</v>
      </c>
      <c r="AO196" s="35" t="str">
        <f t="shared" si="181"/>
        <v>-</v>
      </c>
    </row>
    <row r="197" spans="1:41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244"/>
        <v>0</v>
      </c>
      <c r="L197" s="16">
        <f t="shared" si="245"/>
        <v>0</v>
      </c>
      <c r="M197" s="26"/>
      <c r="N197" s="16">
        <f t="shared" si="246"/>
        <v>0</v>
      </c>
      <c r="O197" s="16">
        <f t="shared" si="247"/>
        <v>0</v>
      </c>
      <c r="P197" s="26">
        <v>0</v>
      </c>
      <c r="Q197" s="16">
        <f t="shared" si="248"/>
        <v>0</v>
      </c>
      <c r="R197" s="16">
        <f t="shared" si="249"/>
        <v>0</v>
      </c>
      <c r="S197" s="26">
        <v>0</v>
      </c>
      <c r="T197" s="16">
        <f t="shared" si="250"/>
        <v>0</v>
      </c>
      <c r="U197" s="16">
        <f t="shared" si="251"/>
        <v>0</v>
      </c>
      <c r="V197" s="26">
        <v>0</v>
      </c>
      <c r="W197" s="16">
        <f t="shared" si="252"/>
        <v>0</v>
      </c>
      <c r="X197" s="16">
        <f t="shared" si="253"/>
        <v>0</v>
      </c>
      <c r="Y197" s="26"/>
      <c r="Z197" s="16">
        <f t="shared" si="254"/>
        <v>0</v>
      </c>
      <c r="AA197" s="16">
        <f t="shared" si="255"/>
        <v>0</v>
      </c>
      <c r="AC197" s="52">
        <f t="shared" si="196"/>
        <v>0</v>
      </c>
      <c r="AD197" s="16">
        <f t="shared" si="197"/>
        <v>0</v>
      </c>
      <c r="AE197" s="37">
        <f t="shared" si="209"/>
        <v>0</v>
      </c>
      <c r="AF197" s="42">
        <f t="shared" si="178"/>
        <v>0</v>
      </c>
      <c r="AG197" s="37">
        <f t="shared" si="179"/>
        <v>0</v>
      </c>
      <c r="AH197" s="63">
        <f t="shared" si="180"/>
        <v>0</v>
      </c>
      <c r="AI197" s="26">
        <v>0</v>
      </c>
      <c r="AJ197" s="37">
        <f t="shared" si="256"/>
        <v>0</v>
      </c>
      <c r="AK197" s="37" t="str">
        <f t="shared" si="257"/>
        <v>-</v>
      </c>
      <c r="AL197" s="47">
        <v>158</v>
      </c>
      <c r="AM197" s="37" t="str">
        <f t="shared" si="258"/>
        <v>-</v>
      </c>
      <c r="AN197" s="52" t="str">
        <f t="shared" si="259"/>
        <v>-</v>
      </c>
      <c r="AO197" s="35" t="str">
        <f t="shared" si="181"/>
        <v>-</v>
      </c>
    </row>
    <row r="198" spans="1:41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244"/>
        <v>0</v>
      </c>
      <c r="L198" s="16">
        <f t="shared" si="245"/>
        <v>0</v>
      </c>
      <c r="M198" s="26"/>
      <c r="N198" s="16">
        <f t="shared" si="246"/>
        <v>0</v>
      </c>
      <c r="O198" s="16">
        <f t="shared" si="247"/>
        <v>0</v>
      </c>
      <c r="P198" s="26">
        <v>0</v>
      </c>
      <c r="Q198" s="16">
        <f t="shared" si="248"/>
        <v>0</v>
      </c>
      <c r="R198" s="16">
        <f t="shared" si="249"/>
        <v>0</v>
      </c>
      <c r="S198" s="26">
        <v>0</v>
      </c>
      <c r="T198" s="16">
        <f t="shared" si="250"/>
        <v>0</v>
      </c>
      <c r="U198" s="16">
        <f t="shared" si="251"/>
        <v>0</v>
      </c>
      <c r="V198" s="26">
        <v>0</v>
      </c>
      <c r="W198" s="16">
        <f t="shared" si="252"/>
        <v>0</v>
      </c>
      <c r="X198" s="16">
        <f t="shared" si="253"/>
        <v>0</v>
      </c>
      <c r="Y198" s="26"/>
      <c r="Z198" s="16">
        <f t="shared" si="254"/>
        <v>0</v>
      </c>
      <c r="AA198" s="16">
        <f t="shared" si="255"/>
        <v>0</v>
      </c>
      <c r="AC198" s="52">
        <f t="shared" si="196"/>
        <v>0</v>
      </c>
      <c r="AD198" s="16">
        <f t="shared" si="197"/>
        <v>0</v>
      </c>
      <c r="AE198" s="37">
        <f t="shared" si="209"/>
        <v>0</v>
      </c>
      <c r="AF198" s="42">
        <f t="shared" si="178"/>
        <v>0</v>
      </c>
      <c r="AG198" s="37">
        <f t="shared" si="179"/>
        <v>0</v>
      </c>
      <c r="AH198" s="63">
        <f t="shared" si="180"/>
        <v>0</v>
      </c>
      <c r="AI198" s="26">
        <v>0</v>
      </c>
      <c r="AJ198" s="37">
        <f t="shared" si="256"/>
        <v>0</v>
      </c>
      <c r="AK198" s="37" t="str">
        <f t="shared" si="257"/>
        <v>-</v>
      </c>
      <c r="AL198" s="47">
        <v>159</v>
      </c>
      <c r="AM198" s="37" t="str">
        <f t="shared" si="258"/>
        <v>-</v>
      </c>
      <c r="AN198" s="52" t="str">
        <f t="shared" si="259"/>
        <v>-</v>
      </c>
      <c r="AO198" s="35" t="str">
        <f t="shared" si="181"/>
        <v>-</v>
      </c>
    </row>
    <row r="199" spans="1:41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244"/>
        <v>0</v>
      </c>
      <c r="L199" s="16">
        <f t="shared" si="245"/>
        <v>0</v>
      </c>
      <c r="M199" s="26"/>
      <c r="N199" s="16">
        <f t="shared" si="246"/>
        <v>0</v>
      </c>
      <c r="O199" s="16">
        <f t="shared" si="247"/>
        <v>0</v>
      </c>
      <c r="P199" s="26">
        <v>0</v>
      </c>
      <c r="Q199" s="16">
        <f t="shared" si="248"/>
        <v>0</v>
      </c>
      <c r="R199" s="16">
        <f t="shared" si="249"/>
        <v>0</v>
      </c>
      <c r="S199" s="26">
        <v>0</v>
      </c>
      <c r="T199" s="16">
        <f t="shared" si="250"/>
        <v>0</v>
      </c>
      <c r="U199" s="16">
        <f t="shared" si="251"/>
        <v>0</v>
      </c>
      <c r="V199" s="26">
        <v>0</v>
      </c>
      <c r="W199" s="16">
        <f t="shared" si="252"/>
        <v>0</v>
      </c>
      <c r="X199" s="16">
        <f t="shared" si="253"/>
        <v>0</v>
      </c>
      <c r="Y199" s="26"/>
      <c r="Z199" s="16">
        <f t="shared" si="254"/>
        <v>0</v>
      </c>
      <c r="AA199" s="16">
        <f t="shared" si="255"/>
        <v>0</v>
      </c>
      <c r="AC199" s="52">
        <f t="shared" si="196"/>
        <v>0</v>
      </c>
      <c r="AD199" s="16">
        <f t="shared" si="197"/>
        <v>0</v>
      </c>
      <c r="AE199" s="37">
        <f t="shared" si="209"/>
        <v>0</v>
      </c>
      <c r="AF199" s="42">
        <f t="shared" si="178"/>
        <v>0</v>
      </c>
      <c r="AG199" s="37">
        <f t="shared" si="179"/>
        <v>0</v>
      </c>
      <c r="AH199" s="63">
        <f t="shared" si="180"/>
        <v>0</v>
      </c>
      <c r="AI199" s="26">
        <v>0</v>
      </c>
      <c r="AJ199" s="37">
        <f t="shared" si="256"/>
        <v>0</v>
      </c>
      <c r="AK199" s="37" t="str">
        <f t="shared" si="257"/>
        <v>-</v>
      </c>
      <c r="AL199" s="47">
        <v>160</v>
      </c>
      <c r="AM199" s="37" t="str">
        <f t="shared" si="258"/>
        <v>-</v>
      </c>
      <c r="AN199" s="52" t="str">
        <f t="shared" si="259"/>
        <v>-</v>
      </c>
      <c r="AO199" s="35" t="str">
        <f t="shared" si="181"/>
        <v>-</v>
      </c>
    </row>
    <row r="200" spans="1:41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244"/>
        <v>0</v>
      </c>
      <c r="L200" s="16">
        <f t="shared" si="245"/>
        <v>0</v>
      </c>
      <c r="M200" s="26"/>
      <c r="N200" s="16">
        <f t="shared" si="246"/>
        <v>0</v>
      </c>
      <c r="O200" s="16">
        <f t="shared" si="247"/>
        <v>0</v>
      </c>
      <c r="P200" s="26">
        <v>0</v>
      </c>
      <c r="Q200" s="16">
        <f t="shared" si="248"/>
        <v>0</v>
      </c>
      <c r="R200" s="16">
        <f t="shared" si="249"/>
        <v>0</v>
      </c>
      <c r="S200" s="26">
        <v>0</v>
      </c>
      <c r="T200" s="16">
        <f t="shared" si="250"/>
        <v>0</v>
      </c>
      <c r="U200" s="16">
        <f t="shared" si="251"/>
        <v>0</v>
      </c>
      <c r="V200" s="26">
        <v>0</v>
      </c>
      <c r="W200" s="16">
        <f t="shared" si="252"/>
        <v>0</v>
      </c>
      <c r="X200" s="16">
        <f t="shared" si="253"/>
        <v>0</v>
      </c>
      <c r="Y200" s="26"/>
      <c r="Z200" s="16">
        <f t="shared" si="254"/>
        <v>0</v>
      </c>
      <c r="AA200" s="16">
        <f t="shared" si="255"/>
        <v>0</v>
      </c>
      <c r="AC200" s="52">
        <f t="shared" si="196"/>
        <v>0</v>
      </c>
      <c r="AD200" s="16">
        <f t="shared" si="197"/>
        <v>0</v>
      </c>
      <c r="AE200" s="37">
        <f t="shared" si="209"/>
        <v>0</v>
      </c>
      <c r="AF200" s="42">
        <f t="shared" si="178"/>
        <v>0</v>
      </c>
      <c r="AG200" s="37">
        <f t="shared" si="179"/>
        <v>0</v>
      </c>
      <c r="AH200" s="63">
        <f t="shared" si="180"/>
        <v>0</v>
      </c>
      <c r="AI200" s="26">
        <v>0</v>
      </c>
      <c r="AJ200" s="37">
        <f t="shared" si="256"/>
        <v>0</v>
      </c>
      <c r="AK200" s="37" t="str">
        <f t="shared" si="257"/>
        <v>-</v>
      </c>
      <c r="AL200" s="47">
        <v>161</v>
      </c>
      <c r="AM200" s="37" t="str">
        <f t="shared" si="258"/>
        <v>-</v>
      </c>
      <c r="AN200" s="52" t="str">
        <f t="shared" si="259"/>
        <v>-</v>
      </c>
      <c r="AO200" s="35" t="str">
        <f t="shared" si="181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244"/>
        <v>0</v>
      </c>
      <c r="L201" s="16">
        <f t="shared" si="245"/>
        <v>0</v>
      </c>
      <c r="M201" s="26"/>
      <c r="N201" s="16">
        <f t="shared" si="246"/>
        <v>0</v>
      </c>
      <c r="O201" s="16">
        <f t="shared" si="247"/>
        <v>0</v>
      </c>
      <c r="P201" s="26">
        <v>0</v>
      </c>
      <c r="Q201" s="16">
        <f t="shared" si="248"/>
        <v>0</v>
      </c>
      <c r="R201" s="16">
        <f t="shared" si="249"/>
        <v>0</v>
      </c>
      <c r="S201" s="26">
        <v>0</v>
      </c>
      <c r="T201" s="16">
        <f t="shared" si="250"/>
        <v>0</v>
      </c>
      <c r="U201" s="16">
        <f t="shared" si="251"/>
        <v>0</v>
      </c>
      <c r="V201" s="26">
        <v>0</v>
      </c>
      <c r="W201" s="16">
        <f t="shared" si="252"/>
        <v>0</v>
      </c>
      <c r="X201" s="16">
        <f t="shared" si="253"/>
        <v>0</v>
      </c>
      <c r="Y201" s="26"/>
      <c r="Z201" s="16">
        <f t="shared" si="254"/>
        <v>0</v>
      </c>
      <c r="AA201" s="16">
        <f t="shared" si="255"/>
        <v>0</v>
      </c>
      <c r="AC201" s="52">
        <f t="shared" si="196"/>
        <v>0</v>
      </c>
      <c r="AD201" s="16">
        <f t="shared" si="197"/>
        <v>0</v>
      </c>
      <c r="AE201" s="37">
        <f t="shared" si="209"/>
        <v>0</v>
      </c>
      <c r="AF201" s="42">
        <f t="shared" si="178"/>
        <v>0</v>
      </c>
      <c r="AG201" s="37">
        <f t="shared" si="179"/>
        <v>0</v>
      </c>
      <c r="AH201" s="63">
        <f t="shared" si="180"/>
        <v>0</v>
      </c>
      <c r="AI201" s="26">
        <v>0</v>
      </c>
      <c r="AJ201" s="37">
        <f t="shared" si="256"/>
        <v>0</v>
      </c>
      <c r="AK201" s="37" t="str">
        <f t="shared" si="257"/>
        <v>-</v>
      </c>
      <c r="AL201" s="47">
        <v>162</v>
      </c>
      <c r="AM201" s="37" t="str">
        <f t="shared" si="258"/>
        <v>-</v>
      </c>
      <c r="AN201" s="52" t="str">
        <f t="shared" si="259"/>
        <v>-</v>
      </c>
      <c r="AO201" s="35" t="str">
        <f t="shared" si="181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244"/>
        <v>0</v>
      </c>
      <c r="L202" s="16">
        <f t="shared" si="245"/>
        <v>0</v>
      </c>
      <c r="M202" s="26"/>
      <c r="N202" s="16">
        <f t="shared" si="246"/>
        <v>0</v>
      </c>
      <c r="O202" s="16">
        <f t="shared" si="247"/>
        <v>0</v>
      </c>
      <c r="P202" s="26">
        <v>0</v>
      </c>
      <c r="Q202" s="16">
        <f t="shared" si="248"/>
        <v>0</v>
      </c>
      <c r="R202" s="16">
        <f t="shared" si="249"/>
        <v>0</v>
      </c>
      <c r="S202" s="26">
        <v>0</v>
      </c>
      <c r="T202" s="16">
        <f t="shared" si="250"/>
        <v>0</v>
      </c>
      <c r="U202" s="16">
        <f t="shared" si="251"/>
        <v>0</v>
      </c>
      <c r="V202" s="26">
        <v>0</v>
      </c>
      <c r="W202" s="16">
        <f t="shared" si="252"/>
        <v>0</v>
      </c>
      <c r="X202" s="16">
        <f t="shared" si="253"/>
        <v>0</v>
      </c>
      <c r="Y202" s="26"/>
      <c r="Z202" s="16">
        <f t="shared" si="254"/>
        <v>0</v>
      </c>
      <c r="AA202" s="16">
        <f t="shared" si="255"/>
        <v>0</v>
      </c>
      <c r="AC202" s="52">
        <f t="shared" si="196"/>
        <v>0</v>
      </c>
      <c r="AD202" s="16">
        <f t="shared" si="197"/>
        <v>0</v>
      </c>
      <c r="AE202" s="37">
        <f t="shared" si="209"/>
        <v>0</v>
      </c>
      <c r="AF202" s="42">
        <f t="shared" si="178"/>
        <v>0</v>
      </c>
      <c r="AG202" s="37">
        <f t="shared" si="179"/>
        <v>0</v>
      </c>
      <c r="AH202" s="63">
        <f t="shared" si="180"/>
        <v>0</v>
      </c>
      <c r="AI202" s="26">
        <v>0</v>
      </c>
      <c r="AJ202" s="37">
        <f t="shared" si="256"/>
        <v>0</v>
      </c>
      <c r="AK202" s="37" t="str">
        <f t="shared" si="257"/>
        <v>-</v>
      </c>
      <c r="AL202" s="47">
        <v>163</v>
      </c>
      <c r="AM202" s="37" t="str">
        <f t="shared" si="258"/>
        <v>-</v>
      </c>
      <c r="AN202" s="52" t="str">
        <f t="shared" si="259"/>
        <v>-</v>
      </c>
      <c r="AO202" s="35" t="str">
        <f t="shared" si="181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244"/>
        <v>0</v>
      </c>
      <c r="L203" s="16">
        <f t="shared" si="245"/>
        <v>0</v>
      </c>
      <c r="M203" s="26"/>
      <c r="N203" s="16">
        <f t="shared" si="246"/>
        <v>0</v>
      </c>
      <c r="O203" s="16">
        <f t="shared" si="247"/>
        <v>0</v>
      </c>
      <c r="P203" s="26"/>
      <c r="Q203" s="16">
        <f t="shared" si="248"/>
        <v>0</v>
      </c>
      <c r="R203" s="16">
        <f t="shared" si="249"/>
        <v>0</v>
      </c>
      <c r="S203" s="26"/>
      <c r="T203" s="16">
        <f t="shared" si="250"/>
        <v>0</v>
      </c>
      <c r="U203" s="16">
        <f t="shared" si="251"/>
        <v>0</v>
      </c>
      <c r="V203" s="26"/>
      <c r="W203" s="16">
        <f t="shared" si="252"/>
        <v>0</v>
      </c>
      <c r="X203" s="16">
        <f t="shared" si="253"/>
        <v>0</v>
      </c>
      <c r="Y203" s="26"/>
      <c r="Z203" s="16">
        <f t="shared" si="254"/>
        <v>0</v>
      </c>
      <c r="AA203" s="16">
        <f t="shared" si="255"/>
        <v>0</v>
      </c>
      <c r="AC203" s="52">
        <f t="shared" si="196"/>
        <v>0</v>
      </c>
      <c r="AD203" s="16">
        <f t="shared" si="197"/>
        <v>0</v>
      </c>
      <c r="AE203" s="37">
        <f t="shared" si="209"/>
        <v>0</v>
      </c>
      <c r="AF203" s="42">
        <f t="shared" si="178"/>
        <v>0</v>
      </c>
      <c r="AG203" s="37">
        <f t="shared" si="179"/>
        <v>0</v>
      </c>
      <c r="AH203" s="63">
        <f t="shared" si="180"/>
        <v>0</v>
      </c>
      <c r="AI203" s="26"/>
      <c r="AJ203" s="37">
        <f t="shared" si="256"/>
        <v>0</v>
      </c>
      <c r="AK203" s="37" t="str">
        <f t="shared" si="257"/>
        <v>-</v>
      </c>
      <c r="AL203" s="47">
        <v>164</v>
      </c>
      <c r="AM203" s="37" t="str">
        <f t="shared" si="258"/>
        <v>-</v>
      </c>
      <c r="AN203" s="52" t="str">
        <f t="shared" si="259"/>
        <v>-</v>
      </c>
      <c r="AO203" s="35" t="str">
        <f t="shared" si="181"/>
        <v>-</v>
      </c>
    </row>
    <row r="204" spans="1:41" ht="15" x14ac:dyDescent="0.25">
      <c r="A204" s="13"/>
      <c r="B204" s="17"/>
      <c r="C204" s="17"/>
      <c r="D204" s="32"/>
      <c r="E204" s="18"/>
      <c r="F204" s="57"/>
      <c r="G204" s="57"/>
      <c r="H204" s="58"/>
      <c r="J204" s="26"/>
      <c r="K204" s="16">
        <f t="shared" si="244"/>
        <v>0</v>
      </c>
      <c r="L204" s="16">
        <f t="shared" si="245"/>
        <v>0</v>
      </c>
      <c r="M204" s="26"/>
      <c r="N204" s="16">
        <f t="shared" si="246"/>
        <v>0</v>
      </c>
      <c r="O204" s="16">
        <f t="shared" si="247"/>
        <v>0</v>
      </c>
      <c r="P204" s="26"/>
      <c r="Q204" s="16">
        <f t="shared" si="248"/>
        <v>0</v>
      </c>
      <c r="R204" s="16">
        <f t="shared" si="249"/>
        <v>0</v>
      </c>
      <c r="S204" s="26"/>
      <c r="T204" s="16">
        <f t="shared" si="250"/>
        <v>0</v>
      </c>
      <c r="U204" s="16">
        <f t="shared" si="251"/>
        <v>0</v>
      </c>
      <c r="V204" s="26"/>
      <c r="W204" s="16">
        <f t="shared" si="252"/>
        <v>0</v>
      </c>
      <c r="X204" s="16">
        <f t="shared" si="253"/>
        <v>0</v>
      </c>
      <c r="Y204" s="26"/>
      <c r="Z204" s="16">
        <f t="shared" si="254"/>
        <v>0</v>
      </c>
      <c r="AA204" s="16">
        <f t="shared" si="255"/>
        <v>0</v>
      </c>
      <c r="AC204" s="52">
        <f t="shared" si="196"/>
        <v>0</v>
      </c>
      <c r="AD204" s="16">
        <f t="shared" si="197"/>
        <v>0</v>
      </c>
      <c r="AE204" s="37">
        <f t="shared" si="209"/>
        <v>0</v>
      </c>
      <c r="AF204" s="42">
        <f t="shared" si="178"/>
        <v>0</v>
      </c>
      <c r="AG204" s="37">
        <f t="shared" si="179"/>
        <v>0</v>
      </c>
      <c r="AH204" s="63">
        <f t="shared" si="180"/>
        <v>0</v>
      </c>
      <c r="AI204" s="26"/>
      <c r="AJ204" s="37">
        <f t="shared" si="256"/>
        <v>0</v>
      </c>
      <c r="AK204" s="37" t="str">
        <f t="shared" si="257"/>
        <v>-</v>
      </c>
      <c r="AL204" s="47">
        <v>165</v>
      </c>
      <c r="AM204" s="37" t="str">
        <f t="shared" si="258"/>
        <v>-</v>
      </c>
      <c r="AN204" s="52" t="str">
        <f t="shared" si="259"/>
        <v>-</v>
      </c>
      <c r="AO204" s="35" t="str">
        <f t="shared" si="181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44"/>
        <v>0</v>
      </c>
      <c r="L205" s="16">
        <f t="shared" si="245"/>
        <v>0</v>
      </c>
      <c r="M205" s="26"/>
      <c r="N205" s="16">
        <f t="shared" si="246"/>
        <v>0</v>
      </c>
      <c r="O205" s="16">
        <f t="shared" si="247"/>
        <v>0</v>
      </c>
      <c r="P205" s="26"/>
      <c r="Q205" s="16">
        <f t="shared" si="248"/>
        <v>0</v>
      </c>
      <c r="R205" s="16">
        <f t="shared" si="249"/>
        <v>0</v>
      </c>
      <c r="S205" s="26"/>
      <c r="T205" s="16">
        <f t="shared" si="250"/>
        <v>0</v>
      </c>
      <c r="U205" s="16">
        <f t="shared" si="251"/>
        <v>0</v>
      </c>
      <c r="V205" s="26"/>
      <c r="W205" s="16">
        <f t="shared" si="252"/>
        <v>0</v>
      </c>
      <c r="X205" s="16">
        <f t="shared" si="253"/>
        <v>0</v>
      </c>
      <c r="Y205" s="26"/>
      <c r="Z205" s="16">
        <f t="shared" si="254"/>
        <v>0</v>
      </c>
      <c r="AA205" s="16">
        <f t="shared" si="255"/>
        <v>0</v>
      </c>
      <c r="AC205" s="52">
        <f t="shared" si="196"/>
        <v>0</v>
      </c>
      <c r="AD205" s="16">
        <f t="shared" si="197"/>
        <v>0</v>
      </c>
      <c r="AE205" s="37">
        <f t="shared" si="209"/>
        <v>0</v>
      </c>
      <c r="AF205" s="42">
        <f t="shared" si="178"/>
        <v>0</v>
      </c>
      <c r="AG205" s="37">
        <f t="shared" si="179"/>
        <v>0</v>
      </c>
      <c r="AH205" s="63">
        <f t="shared" si="180"/>
        <v>0</v>
      </c>
      <c r="AI205" s="26"/>
      <c r="AJ205" s="37">
        <f t="shared" si="256"/>
        <v>0</v>
      </c>
      <c r="AK205" s="37" t="str">
        <f t="shared" si="257"/>
        <v>-</v>
      </c>
      <c r="AL205" s="47">
        <v>166</v>
      </c>
      <c r="AM205" s="37" t="str">
        <f t="shared" si="258"/>
        <v>-</v>
      </c>
      <c r="AN205" s="52" t="str">
        <f t="shared" si="259"/>
        <v>-</v>
      </c>
      <c r="AO205" s="35" t="str">
        <f t="shared" si="181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44"/>
        <v>0</v>
      </c>
      <c r="L206" s="16">
        <f t="shared" si="245"/>
        <v>0</v>
      </c>
      <c r="M206" s="26"/>
      <c r="N206" s="16">
        <f t="shared" si="246"/>
        <v>0</v>
      </c>
      <c r="O206" s="16">
        <f t="shared" si="247"/>
        <v>0</v>
      </c>
      <c r="P206" s="26"/>
      <c r="Q206" s="16">
        <f t="shared" si="248"/>
        <v>0</v>
      </c>
      <c r="R206" s="16">
        <f t="shared" si="249"/>
        <v>0</v>
      </c>
      <c r="S206" s="26"/>
      <c r="T206" s="16">
        <f t="shared" si="250"/>
        <v>0</v>
      </c>
      <c r="U206" s="16">
        <f t="shared" si="251"/>
        <v>0</v>
      </c>
      <c r="V206" s="26"/>
      <c r="W206" s="16">
        <f t="shared" si="252"/>
        <v>0</v>
      </c>
      <c r="X206" s="16">
        <f t="shared" si="253"/>
        <v>0</v>
      </c>
      <c r="Y206" s="26"/>
      <c r="Z206" s="16">
        <f t="shared" si="254"/>
        <v>0</v>
      </c>
      <c r="AA206" s="16">
        <f t="shared" si="255"/>
        <v>0</v>
      </c>
      <c r="AC206" s="52">
        <f t="shared" si="196"/>
        <v>0</v>
      </c>
      <c r="AD206" s="16">
        <f t="shared" si="197"/>
        <v>0</v>
      </c>
      <c r="AE206" s="37">
        <f t="shared" si="209"/>
        <v>0</v>
      </c>
      <c r="AF206" s="42">
        <f t="shared" ref="AF206:AF209" si="260">AC206/AQ$10</f>
        <v>0</v>
      </c>
      <c r="AG206" s="37">
        <f t="shared" ref="AG206:AG209" si="261">AF206*30</f>
        <v>0</v>
      </c>
      <c r="AH206" s="63">
        <f t="shared" ref="AH206:AH209" si="262">AE206/AQ$10*30</f>
        <v>0</v>
      </c>
      <c r="AI206" s="26"/>
      <c r="AJ206" s="37">
        <f t="shared" si="256"/>
        <v>0</v>
      </c>
      <c r="AK206" s="37" t="str">
        <f t="shared" si="257"/>
        <v>-</v>
      </c>
      <c r="AL206" s="47">
        <v>167</v>
      </c>
      <c r="AM206" s="37" t="str">
        <f t="shared" si="258"/>
        <v>-</v>
      </c>
      <c r="AN206" s="52" t="str">
        <f t="shared" si="259"/>
        <v>-</v>
      </c>
      <c r="AO206" s="35" t="str">
        <f t="shared" ref="AO206:AO209" si="263">IFERROR(AO$10+AK206,"-")</f>
        <v>-</v>
      </c>
    </row>
    <row r="207" spans="1:41" ht="15" x14ac:dyDescent="0.25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244"/>
        <v>0</v>
      </c>
      <c r="L207" s="16">
        <f t="shared" si="245"/>
        <v>0</v>
      </c>
      <c r="M207" s="26"/>
      <c r="N207" s="16">
        <f t="shared" si="246"/>
        <v>0</v>
      </c>
      <c r="O207" s="16">
        <f t="shared" si="247"/>
        <v>0</v>
      </c>
      <c r="P207" s="26"/>
      <c r="Q207" s="16">
        <f t="shared" si="248"/>
        <v>0</v>
      </c>
      <c r="R207" s="16">
        <f t="shared" si="249"/>
        <v>0</v>
      </c>
      <c r="S207" s="26"/>
      <c r="T207" s="16">
        <f t="shared" si="250"/>
        <v>0</v>
      </c>
      <c r="U207" s="16">
        <f t="shared" si="251"/>
        <v>0</v>
      </c>
      <c r="V207" s="26"/>
      <c r="W207" s="16">
        <f t="shared" si="252"/>
        <v>0</v>
      </c>
      <c r="X207" s="16">
        <f t="shared" si="253"/>
        <v>0</v>
      </c>
      <c r="Y207" s="26"/>
      <c r="Z207" s="16">
        <f t="shared" si="254"/>
        <v>0</v>
      </c>
      <c r="AA207" s="16">
        <f t="shared" si="255"/>
        <v>0</v>
      </c>
      <c r="AC207" s="52">
        <f t="shared" si="196"/>
        <v>0</v>
      </c>
      <c r="AD207" s="16">
        <f t="shared" si="197"/>
        <v>0</v>
      </c>
      <c r="AE207" s="37">
        <f t="shared" si="209"/>
        <v>0</v>
      </c>
      <c r="AF207" s="42">
        <f t="shared" si="260"/>
        <v>0</v>
      </c>
      <c r="AG207" s="37">
        <f t="shared" si="261"/>
        <v>0</v>
      </c>
      <c r="AH207" s="63">
        <f t="shared" si="262"/>
        <v>0</v>
      </c>
      <c r="AI207" s="26"/>
      <c r="AJ207" s="37">
        <f t="shared" si="256"/>
        <v>0</v>
      </c>
      <c r="AK207" s="37" t="str">
        <f t="shared" si="257"/>
        <v>-</v>
      </c>
      <c r="AL207" s="47">
        <v>168</v>
      </c>
      <c r="AM207" s="37" t="str">
        <f t="shared" si="258"/>
        <v>-</v>
      </c>
      <c r="AN207" s="52" t="str">
        <f t="shared" si="259"/>
        <v>-</v>
      </c>
      <c r="AO207" s="35" t="str">
        <f t="shared" si="263"/>
        <v>-</v>
      </c>
    </row>
    <row r="208" spans="1:41" ht="15" x14ac:dyDescent="0.25">
      <c r="A208" s="13"/>
      <c r="B208" s="17"/>
      <c r="C208" s="17"/>
      <c r="D208" s="31"/>
      <c r="E208" s="18"/>
      <c r="F208" s="57"/>
      <c r="G208" s="57"/>
      <c r="H208" s="58"/>
      <c r="J208" s="26"/>
      <c r="K208" s="16">
        <f t="shared" si="244"/>
        <v>0</v>
      </c>
      <c r="L208" s="16">
        <f t="shared" si="245"/>
        <v>0</v>
      </c>
      <c r="M208" s="26"/>
      <c r="N208" s="16">
        <f t="shared" si="246"/>
        <v>0</v>
      </c>
      <c r="O208" s="16">
        <f t="shared" si="247"/>
        <v>0</v>
      </c>
      <c r="P208" s="26"/>
      <c r="Q208" s="16">
        <f t="shared" si="248"/>
        <v>0</v>
      </c>
      <c r="R208" s="16">
        <f t="shared" si="249"/>
        <v>0</v>
      </c>
      <c r="S208" s="26"/>
      <c r="T208" s="16">
        <f t="shared" si="250"/>
        <v>0</v>
      </c>
      <c r="U208" s="16">
        <f t="shared" si="251"/>
        <v>0</v>
      </c>
      <c r="V208" s="26"/>
      <c r="W208" s="16">
        <f t="shared" si="252"/>
        <v>0</v>
      </c>
      <c r="X208" s="16">
        <f t="shared" si="253"/>
        <v>0</v>
      </c>
      <c r="Y208" s="26"/>
      <c r="Z208" s="16">
        <f t="shared" si="254"/>
        <v>0</v>
      </c>
      <c r="AA208" s="16">
        <f t="shared" si="255"/>
        <v>0</v>
      </c>
      <c r="AC208" s="52">
        <f t="shared" si="196"/>
        <v>0</v>
      </c>
      <c r="AD208" s="16">
        <f t="shared" si="197"/>
        <v>0</v>
      </c>
      <c r="AE208" s="37">
        <f t="shared" si="209"/>
        <v>0</v>
      </c>
      <c r="AF208" s="42">
        <f t="shared" si="260"/>
        <v>0</v>
      </c>
      <c r="AG208" s="37">
        <f t="shared" si="261"/>
        <v>0</v>
      </c>
      <c r="AH208" s="63">
        <f t="shared" si="262"/>
        <v>0</v>
      </c>
      <c r="AI208" s="26"/>
      <c r="AJ208" s="37">
        <f t="shared" si="256"/>
        <v>0</v>
      </c>
      <c r="AK208" s="37" t="str">
        <f t="shared" si="257"/>
        <v>-</v>
      </c>
      <c r="AL208" s="47">
        <v>169</v>
      </c>
      <c r="AM208" s="37" t="str">
        <f t="shared" si="258"/>
        <v>-</v>
      </c>
      <c r="AN208" s="52" t="str">
        <f t="shared" si="259"/>
        <v>-</v>
      </c>
      <c r="AO208" s="35" t="str">
        <f t="shared" si="263"/>
        <v>-</v>
      </c>
    </row>
    <row r="209" spans="1:48" ht="15" x14ac:dyDescent="0.25">
      <c r="A209" s="13"/>
      <c r="B209" s="17"/>
      <c r="C209" s="17"/>
      <c r="D209" s="31"/>
      <c r="E209" s="18"/>
      <c r="F209" s="57"/>
      <c r="G209" s="57"/>
      <c r="H209" s="58"/>
      <c r="J209" s="26"/>
      <c r="K209" s="16">
        <f t="shared" si="244"/>
        <v>0</v>
      </c>
      <c r="L209" s="16">
        <f t="shared" si="245"/>
        <v>0</v>
      </c>
      <c r="M209" s="26"/>
      <c r="N209" s="16">
        <f t="shared" si="246"/>
        <v>0</v>
      </c>
      <c r="O209" s="16">
        <f t="shared" si="247"/>
        <v>0</v>
      </c>
      <c r="P209" s="26"/>
      <c r="Q209" s="16">
        <f t="shared" si="248"/>
        <v>0</v>
      </c>
      <c r="R209" s="16">
        <f t="shared" si="249"/>
        <v>0</v>
      </c>
      <c r="S209" s="26"/>
      <c r="T209" s="16">
        <f t="shared" si="250"/>
        <v>0</v>
      </c>
      <c r="U209" s="16">
        <f t="shared" si="251"/>
        <v>0</v>
      </c>
      <c r="V209" s="26"/>
      <c r="W209" s="16">
        <f t="shared" si="252"/>
        <v>0</v>
      </c>
      <c r="X209" s="16">
        <f t="shared" si="253"/>
        <v>0</v>
      </c>
      <c r="Y209" s="26"/>
      <c r="Z209" s="16">
        <f t="shared" si="254"/>
        <v>0</v>
      </c>
      <c r="AA209" s="16">
        <f t="shared" si="255"/>
        <v>0</v>
      </c>
      <c r="AC209" s="52">
        <f t="shared" si="196"/>
        <v>0</v>
      </c>
      <c r="AD209" s="16">
        <f t="shared" si="197"/>
        <v>0</v>
      </c>
      <c r="AE209" s="37">
        <f t="shared" si="209"/>
        <v>0</v>
      </c>
      <c r="AF209" s="42">
        <f t="shared" si="260"/>
        <v>0</v>
      </c>
      <c r="AG209" s="37">
        <f t="shared" si="261"/>
        <v>0</v>
      </c>
      <c r="AH209" s="63">
        <f t="shared" si="262"/>
        <v>0</v>
      </c>
      <c r="AI209" s="26"/>
      <c r="AJ209" s="37">
        <f t="shared" si="256"/>
        <v>0</v>
      </c>
      <c r="AK209" s="37" t="str">
        <f t="shared" si="257"/>
        <v>-</v>
      </c>
      <c r="AL209" s="47">
        <v>170</v>
      </c>
      <c r="AM209" s="37" t="str">
        <f t="shared" si="258"/>
        <v>-</v>
      </c>
      <c r="AN209" s="52" t="str">
        <f t="shared" si="259"/>
        <v>-</v>
      </c>
      <c r="AO209" s="35" t="str">
        <f t="shared" si="263"/>
        <v>-</v>
      </c>
    </row>
    <row r="210" spans="1:48" ht="5.25" customHeight="1" x14ac:dyDescent="0.2">
      <c r="B210" s="10"/>
      <c r="AL210" s="47">
        <v>172</v>
      </c>
      <c r="AN210" s="53"/>
    </row>
    <row r="211" spans="1:48" ht="16.5" customHeight="1" x14ac:dyDescent="0.2">
      <c r="B211" s="7"/>
      <c r="C211" s="7"/>
      <c r="D211" s="8"/>
      <c r="E211" s="12" t="s">
        <v>4</v>
      </c>
      <c r="F211" s="9"/>
      <c r="G211" s="9"/>
      <c r="H211" s="9"/>
      <c r="J211" s="25">
        <f>SUM(J13:J202)</f>
        <v>45</v>
      </c>
      <c r="K211" s="25">
        <f t="shared" ref="K211:AJ211" si="264">SUM(K13:K202)</f>
        <v>940.54861356170443</v>
      </c>
      <c r="L211" s="25">
        <f t="shared" si="264"/>
        <v>2214.5</v>
      </c>
      <c r="M211" s="25">
        <f t="shared" si="264"/>
        <v>29</v>
      </c>
      <c r="N211" s="25">
        <f t="shared" si="264"/>
        <v>470.28999999999974</v>
      </c>
      <c r="O211" s="25">
        <f t="shared" si="264"/>
        <v>1210.5</v>
      </c>
      <c r="P211" s="25">
        <f>SUM(P13:P202)</f>
        <v>23</v>
      </c>
      <c r="Q211" s="25">
        <f t="shared" si="264"/>
        <v>489.59146341463389</v>
      </c>
      <c r="R211" s="25">
        <f t="shared" si="264"/>
        <v>1069.5</v>
      </c>
      <c r="S211" s="25">
        <f t="shared" si="264"/>
        <v>21</v>
      </c>
      <c r="T211" s="25">
        <f t="shared" si="264"/>
        <v>544.34673242909992</v>
      </c>
      <c r="U211" s="25">
        <f t="shared" si="264"/>
        <v>1131.5</v>
      </c>
      <c r="V211" s="25">
        <f t="shared" si="264"/>
        <v>5</v>
      </c>
      <c r="W211" s="25">
        <f t="shared" si="264"/>
        <v>122.49073170731708</v>
      </c>
      <c r="X211" s="25">
        <f t="shared" si="264"/>
        <v>258</v>
      </c>
      <c r="Y211" s="25">
        <f t="shared" si="264"/>
        <v>0</v>
      </c>
      <c r="Z211" s="25">
        <f t="shared" si="264"/>
        <v>0</v>
      </c>
      <c r="AA211" s="25">
        <f t="shared" si="264"/>
        <v>0</v>
      </c>
      <c r="AB211" s="25">
        <f t="shared" si="264"/>
        <v>0</v>
      </c>
      <c r="AC211" s="25">
        <f t="shared" si="264"/>
        <v>123</v>
      </c>
      <c r="AD211" s="25">
        <f t="shared" si="264"/>
        <v>2567.2675411127543</v>
      </c>
      <c r="AE211" s="25">
        <f t="shared" si="264"/>
        <v>5884</v>
      </c>
      <c r="AF211" s="25">
        <f t="shared" si="264"/>
        <v>1.0000000000000002</v>
      </c>
      <c r="AG211" s="25">
        <f t="shared" si="264"/>
        <v>30</v>
      </c>
      <c r="AH211" s="25">
        <f t="shared" si="264"/>
        <v>1435.1219512195125</v>
      </c>
      <c r="AI211" s="25">
        <f t="shared" si="264"/>
        <v>86</v>
      </c>
      <c r="AJ211" s="25">
        <f t="shared" si="264"/>
        <v>3062</v>
      </c>
      <c r="AL211" s="1">
        <v>173</v>
      </c>
    </row>
    <row r="213" spans="1:48" s="71" customFormat="1" x14ac:dyDescent="0.2">
      <c r="E213" s="75" t="s">
        <v>21</v>
      </c>
      <c r="F213" s="76"/>
      <c r="G213" s="76"/>
      <c r="H213" s="77"/>
      <c r="I213" s="77"/>
      <c r="J213" s="77"/>
      <c r="K213" s="77"/>
      <c r="L213" s="77">
        <f>K211</f>
        <v>940.54861356170443</v>
      </c>
      <c r="M213" s="77"/>
      <c r="N213" s="77"/>
      <c r="O213" s="77">
        <f>N211</f>
        <v>470.28999999999974</v>
      </c>
      <c r="P213" s="77"/>
      <c r="Q213" s="77"/>
      <c r="R213" s="77">
        <f>Q211</f>
        <v>489.59146341463389</v>
      </c>
      <c r="S213" s="77"/>
      <c r="T213" s="77"/>
      <c r="U213" s="77">
        <f>T211</f>
        <v>544.34673242909992</v>
      </c>
      <c r="V213" s="77"/>
      <c r="W213" s="77"/>
      <c r="X213" s="77">
        <f>W211</f>
        <v>122.49073170731708</v>
      </c>
      <c r="Y213" s="77"/>
      <c r="Z213" s="77"/>
      <c r="AA213" s="77">
        <f>Z211</f>
        <v>0</v>
      </c>
      <c r="AB213" s="77"/>
      <c r="AC213" s="78"/>
      <c r="AD213" s="77"/>
      <c r="AE213" s="77">
        <f>AD211</f>
        <v>2567.2675411127543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s="43" customFormat="1" x14ac:dyDescent="0.2">
      <c r="E214" s="75" t="s">
        <v>22</v>
      </c>
      <c r="F214" s="80"/>
      <c r="G214" s="80"/>
      <c r="H214" s="81"/>
      <c r="I214" s="81"/>
      <c r="J214" s="81"/>
      <c r="K214" s="81"/>
      <c r="L214" s="77">
        <v>0</v>
      </c>
      <c r="M214" s="81"/>
      <c r="N214" s="81"/>
      <c r="O214" s="77">
        <v>0</v>
      </c>
      <c r="P214" s="81"/>
      <c r="Q214" s="81"/>
      <c r="R214" s="77">
        <v>0</v>
      </c>
      <c r="S214" s="81"/>
      <c r="T214" s="81"/>
      <c r="U214" s="77">
        <v>0</v>
      </c>
      <c r="V214" s="81"/>
      <c r="W214" s="81"/>
      <c r="X214" s="77">
        <v>0</v>
      </c>
      <c r="Y214" s="81"/>
      <c r="Z214" s="81"/>
      <c r="AA214" s="77">
        <f>AA211/100*AA10</f>
        <v>0</v>
      </c>
      <c r="AB214" s="81"/>
      <c r="AC214" s="82"/>
      <c r="AD214" s="81"/>
      <c r="AE214" s="77">
        <f>L214+O214+R214+U214+X214</f>
        <v>0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s="43" customFormat="1" x14ac:dyDescent="0.2">
      <c r="E215" s="75" t="s">
        <v>41</v>
      </c>
      <c r="F215" s="80"/>
      <c r="G215" s="80"/>
      <c r="H215" s="81"/>
      <c r="I215" s="81"/>
      <c r="J215" s="81"/>
      <c r="K215" s="81"/>
      <c r="L215" s="92">
        <f>L214/L211</f>
        <v>0</v>
      </c>
      <c r="M215" s="93"/>
      <c r="N215" s="93"/>
      <c r="O215" s="92">
        <f>O214/O211</f>
        <v>0</v>
      </c>
      <c r="P215" s="93"/>
      <c r="Q215" s="93"/>
      <c r="R215" s="92">
        <f>R214/R211</f>
        <v>0</v>
      </c>
      <c r="S215" s="93"/>
      <c r="T215" s="93"/>
      <c r="U215" s="92">
        <f>U214/U211</f>
        <v>0</v>
      </c>
      <c r="V215" s="93"/>
      <c r="W215" s="93"/>
      <c r="X215" s="92">
        <f>X214/X211</f>
        <v>0</v>
      </c>
      <c r="Y215" s="93"/>
      <c r="Z215" s="93"/>
      <c r="AA215" s="92" t="e">
        <f>AA214/AA211</f>
        <v>#DIV/0!</v>
      </c>
      <c r="AB215" s="81"/>
      <c r="AC215" s="82"/>
      <c r="AD215" s="81"/>
      <c r="AE215" s="92">
        <f>AE214/AE211</f>
        <v>0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s="43" customFormat="1" x14ac:dyDescent="0.2">
      <c r="E216" s="75" t="s">
        <v>23</v>
      </c>
      <c r="F216" s="80"/>
      <c r="G216" s="80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2"/>
      <c r="AD216" s="81"/>
      <c r="AE216" s="81"/>
      <c r="AF216" s="83"/>
      <c r="AG216" s="83"/>
      <c r="AH216" s="84"/>
      <c r="AI216" s="83"/>
      <c r="AJ216" s="83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s="71" customFormat="1" x14ac:dyDescent="0.2">
      <c r="E217" s="75" t="s">
        <v>24</v>
      </c>
      <c r="F217" s="76"/>
      <c r="G217" s="76"/>
      <c r="H217" s="77"/>
      <c r="I217" s="77"/>
      <c r="J217" s="77"/>
      <c r="K217" s="77"/>
      <c r="L217" s="77">
        <f>L211-L213-L214-L216</f>
        <v>1273.9513864382957</v>
      </c>
      <c r="M217" s="77"/>
      <c r="N217" s="77"/>
      <c r="O217" s="77">
        <f>O211-O213-O214-O216</f>
        <v>740.21000000000026</v>
      </c>
      <c r="P217" s="77"/>
      <c r="Q217" s="77"/>
      <c r="R217" s="77">
        <f>R211-R213-R214-R216</f>
        <v>579.90853658536616</v>
      </c>
      <c r="S217" s="77"/>
      <c r="T217" s="77"/>
      <c r="U217" s="77">
        <f>U211-U213-U214-U216</f>
        <v>587.15326757090008</v>
      </c>
      <c r="V217" s="77"/>
      <c r="W217" s="77"/>
      <c r="X217" s="77">
        <f>X211-X213-X214-X216</f>
        <v>135.50926829268292</v>
      </c>
      <c r="Y217" s="77"/>
      <c r="Z217" s="77"/>
      <c r="AA217" s="77">
        <f>AA211-AA213-AA214-AA216</f>
        <v>0</v>
      </c>
      <c r="AB217" s="77"/>
      <c r="AC217" s="78"/>
      <c r="AD217" s="77"/>
      <c r="AE217" s="77">
        <f>AE211-AE213-AE214-AE216</f>
        <v>3316.7324588872457</v>
      </c>
      <c r="AF217" s="79"/>
      <c r="AG217" s="79"/>
      <c r="AH217" s="76"/>
      <c r="AI217" s="79"/>
      <c r="AJ217" s="79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s="43" customFormat="1" x14ac:dyDescent="0.2">
      <c r="E218" s="75" t="s">
        <v>25</v>
      </c>
      <c r="F218" s="85"/>
      <c r="G218" s="85"/>
      <c r="H218" s="83"/>
      <c r="I218" s="83"/>
      <c r="J218" s="83"/>
      <c r="K218" s="83"/>
      <c r="L218" s="86">
        <f>L217/L211</f>
        <v>0.57527721220966166</v>
      </c>
      <c r="M218" s="83"/>
      <c r="N218" s="83"/>
      <c r="O218" s="86">
        <f>O217/O211</f>
        <v>0.6114911193721605</v>
      </c>
      <c r="P218" s="83"/>
      <c r="Q218" s="83"/>
      <c r="R218" s="86">
        <f>R217/R211</f>
        <v>0.54222397062680339</v>
      </c>
      <c r="S218" s="83"/>
      <c r="T218" s="83"/>
      <c r="U218" s="86">
        <f>U217/U211</f>
        <v>0.5189158352372073</v>
      </c>
      <c r="V218" s="83"/>
      <c r="W218" s="83"/>
      <c r="X218" s="86">
        <f>X217/X211</f>
        <v>0.52522972206466245</v>
      </c>
      <c r="Y218" s="83"/>
      <c r="Z218" s="83"/>
      <c r="AA218" s="86" t="e">
        <f>AA217/AA211</f>
        <v>#DIV/0!</v>
      </c>
      <c r="AB218" s="83"/>
      <c r="AC218" s="87"/>
      <c r="AD218" s="83"/>
      <c r="AE218" s="86">
        <f>AE217/AE211</f>
        <v>0.56368668573882486</v>
      </c>
      <c r="AF218" s="83"/>
      <c r="AG218" s="83"/>
      <c r="AH218" s="84"/>
      <c r="AI218" s="83"/>
      <c r="AJ218" s="83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21" spans="1:48" x14ac:dyDescent="0.2">
      <c r="AD221" s="43" t="s">
        <v>239</v>
      </c>
    </row>
    <row r="222" spans="1:48" x14ac:dyDescent="0.2">
      <c r="AA222" s="43" t="s">
        <v>26</v>
      </c>
      <c r="AC222" s="53">
        <f>J211+M211+P211+S211+V211+Y211</f>
        <v>123</v>
      </c>
      <c r="AD222" s="88">
        <f>AC222-AC211</f>
        <v>0</v>
      </c>
    </row>
    <row r="223" spans="1:48" x14ac:dyDescent="0.2">
      <c r="AA223" s="43" t="s">
        <v>27</v>
      </c>
      <c r="AC223" s="53">
        <f>K211+N211+Q211+T211+W211+Z211</f>
        <v>2567.2675411127552</v>
      </c>
      <c r="AD223" s="88">
        <f>AC223-AD211</f>
        <v>0</v>
      </c>
    </row>
    <row r="224" spans="1:48" x14ac:dyDescent="0.2">
      <c r="AA224" s="43" t="s">
        <v>28</v>
      </c>
      <c r="AC224" s="53">
        <f>L211+O211+R211+U211+X211+AA211</f>
        <v>5884</v>
      </c>
      <c r="AD224" s="89">
        <f>AC224-AE211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972" priority="1698"/>
  </conditionalFormatting>
  <conditionalFormatting sqref="B16">
    <cfRule type="duplicateValues" dxfId="2971" priority="1697"/>
  </conditionalFormatting>
  <conditionalFormatting sqref="D38:D41">
    <cfRule type="duplicateValues" dxfId="2970" priority="1696"/>
  </conditionalFormatting>
  <conditionalFormatting sqref="B38:B41">
    <cfRule type="duplicateValues" dxfId="2969" priority="1695"/>
  </conditionalFormatting>
  <conditionalFormatting sqref="D69">
    <cfRule type="duplicateValues" dxfId="2968" priority="1694"/>
  </conditionalFormatting>
  <conditionalFormatting sqref="B69">
    <cfRule type="duplicateValues" dxfId="2967" priority="1693"/>
  </conditionalFormatting>
  <conditionalFormatting sqref="D71">
    <cfRule type="duplicateValues" dxfId="2966" priority="1692"/>
  </conditionalFormatting>
  <conditionalFormatting sqref="B71">
    <cfRule type="duplicateValues" dxfId="2965" priority="1691"/>
  </conditionalFormatting>
  <conditionalFormatting sqref="D75">
    <cfRule type="duplicateValues" dxfId="2964" priority="1690"/>
  </conditionalFormatting>
  <conditionalFormatting sqref="B75">
    <cfRule type="duplicateValues" dxfId="2963" priority="1689"/>
  </conditionalFormatting>
  <conditionalFormatting sqref="D76:D78">
    <cfRule type="duplicateValues" dxfId="2962" priority="1688"/>
  </conditionalFormatting>
  <conditionalFormatting sqref="B76:B78">
    <cfRule type="duplicateValues" dxfId="2961" priority="1687"/>
  </conditionalFormatting>
  <conditionalFormatting sqref="D80:D90">
    <cfRule type="duplicateValues" dxfId="2960" priority="1686"/>
  </conditionalFormatting>
  <conditionalFormatting sqref="B80:B90">
    <cfRule type="duplicateValues" dxfId="2959" priority="1685"/>
  </conditionalFormatting>
  <conditionalFormatting sqref="D93:D101">
    <cfRule type="duplicateValues" dxfId="2958" priority="1684"/>
  </conditionalFormatting>
  <conditionalFormatting sqref="B93:B101">
    <cfRule type="duplicateValues" dxfId="2957" priority="1683"/>
  </conditionalFormatting>
  <conditionalFormatting sqref="D92">
    <cfRule type="duplicateValues" dxfId="2956" priority="1682"/>
  </conditionalFormatting>
  <conditionalFormatting sqref="B92">
    <cfRule type="duplicateValues" dxfId="2955" priority="1681"/>
  </conditionalFormatting>
  <conditionalFormatting sqref="D103">
    <cfRule type="duplicateValues" dxfId="2954" priority="1680"/>
  </conditionalFormatting>
  <conditionalFormatting sqref="B103">
    <cfRule type="duplicateValues" dxfId="2953" priority="1679"/>
  </conditionalFormatting>
  <conditionalFormatting sqref="D105:D106">
    <cfRule type="duplicateValues" dxfId="2952" priority="1678"/>
  </conditionalFormatting>
  <conditionalFormatting sqref="B105:B106">
    <cfRule type="duplicateValues" dxfId="2951" priority="1677"/>
  </conditionalFormatting>
  <conditionalFormatting sqref="D110:D114">
    <cfRule type="duplicateValues" dxfId="2950" priority="1676"/>
  </conditionalFormatting>
  <conditionalFormatting sqref="B110:B114">
    <cfRule type="duplicateValues" dxfId="2949" priority="1675"/>
  </conditionalFormatting>
  <conditionalFormatting sqref="D115:D119">
    <cfRule type="duplicateValues" dxfId="2948" priority="1674"/>
  </conditionalFormatting>
  <conditionalFormatting sqref="B115:B119">
    <cfRule type="duplicateValues" dxfId="2947" priority="1673"/>
  </conditionalFormatting>
  <conditionalFormatting sqref="D92:D101">
    <cfRule type="duplicateValues" dxfId="2946" priority="1672"/>
  </conditionalFormatting>
  <conditionalFormatting sqref="B92:B101">
    <cfRule type="duplicateValues" dxfId="2945" priority="1671"/>
  </conditionalFormatting>
  <conditionalFormatting sqref="B1:B1048576">
    <cfRule type="duplicateValues" dxfId="2944" priority="1670"/>
  </conditionalFormatting>
  <conditionalFormatting sqref="B19">
    <cfRule type="duplicateValues" dxfId="2943" priority="1669"/>
  </conditionalFormatting>
  <conditionalFormatting sqref="B213:B218">
    <cfRule type="duplicateValues" dxfId="2942" priority="1665"/>
  </conditionalFormatting>
  <conditionalFormatting sqref="D213:D218">
    <cfRule type="duplicateValues" dxfId="2941" priority="1664"/>
  </conditionalFormatting>
  <conditionalFormatting sqref="D213:D218">
    <cfRule type="duplicateValues" dxfId="2940" priority="1663"/>
  </conditionalFormatting>
  <conditionalFormatting sqref="B213:B218">
    <cfRule type="duplicateValues" dxfId="2939" priority="1662"/>
  </conditionalFormatting>
  <conditionalFormatting sqref="B213:B218">
    <cfRule type="duplicateValues" dxfId="2938" priority="1661"/>
  </conditionalFormatting>
  <conditionalFormatting sqref="D213:D218">
    <cfRule type="duplicateValues" dxfId="2937" priority="1660"/>
  </conditionalFormatting>
  <conditionalFormatting sqref="B213:B218">
    <cfRule type="duplicateValues" dxfId="2936" priority="1659"/>
  </conditionalFormatting>
  <conditionalFormatting sqref="D213:D218">
    <cfRule type="duplicateValues" dxfId="2935" priority="1658"/>
  </conditionalFormatting>
  <conditionalFormatting sqref="B213:B218">
    <cfRule type="duplicateValues" dxfId="2934" priority="1657"/>
  </conditionalFormatting>
  <conditionalFormatting sqref="D213:D218">
    <cfRule type="duplicateValues" dxfId="2933" priority="1656"/>
  </conditionalFormatting>
  <conditionalFormatting sqref="D213:D218">
    <cfRule type="duplicateValues" dxfId="2932" priority="1655"/>
  </conditionalFormatting>
  <conditionalFormatting sqref="B213:B218">
    <cfRule type="duplicateValues" dxfId="2931" priority="1654"/>
  </conditionalFormatting>
  <conditionalFormatting sqref="B213:B218">
    <cfRule type="duplicateValues" dxfId="2930" priority="1653"/>
  </conditionalFormatting>
  <conditionalFormatting sqref="D213:D218">
    <cfRule type="duplicateValues" dxfId="2929" priority="1652"/>
  </conditionalFormatting>
  <conditionalFormatting sqref="B213:B218">
    <cfRule type="duplicateValues" dxfId="2928" priority="1651"/>
  </conditionalFormatting>
  <conditionalFormatting sqref="D213:D218">
    <cfRule type="duplicateValues" dxfId="2927" priority="1650"/>
  </conditionalFormatting>
  <conditionalFormatting sqref="D213:D218">
    <cfRule type="duplicateValues" dxfId="2926" priority="1649"/>
  </conditionalFormatting>
  <conditionalFormatting sqref="B213:B218">
    <cfRule type="duplicateValues" dxfId="2925" priority="1648"/>
  </conditionalFormatting>
  <conditionalFormatting sqref="D213:D218">
    <cfRule type="duplicateValues" dxfId="2924" priority="1647"/>
  </conditionalFormatting>
  <conditionalFormatting sqref="B213:B218">
    <cfRule type="duplicateValues" dxfId="2923" priority="1646"/>
  </conditionalFormatting>
  <conditionalFormatting sqref="D213:D218">
    <cfRule type="duplicateValues" dxfId="2922" priority="1645"/>
  </conditionalFormatting>
  <conditionalFormatting sqref="B213:B218">
    <cfRule type="duplicateValues" dxfId="2921" priority="1644"/>
  </conditionalFormatting>
  <conditionalFormatting sqref="D213:D218">
    <cfRule type="duplicateValues" dxfId="2920" priority="1643"/>
  </conditionalFormatting>
  <conditionalFormatting sqref="B213:B218">
    <cfRule type="duplicateValues" dxfId="2919" priority="1642"/>
  </conditionalFormatting>
  <conditionalFormatting sqref="D70:D78">
    <cfRule type="duplicateValues" dxfId="2918" priority="1403"/>
  </conditionalFormatting>
  <conditionalFormatting sqref="B70:B78">
    <cfRule type="duplicateValues" dxfId="2917" priority="1402"/>
  </conditionalFormatting>
  <conditionalFormatting sqref="D87 D96 D105 D114">
    <cfRule type="duplicateValues" dxfId="2916" priority="1163"/>
  </conditionalFormatting>
  <conditionalFormatting sqref="B87 B96 B105 B114">
    <cfRule type="duplicateValues" dxfId="2915" priority="1162"/>
  </conditionalFormatting>
  <conditionalFormatting sqref="D91 D100 D109">
    <cfRule type="duplicateValues" dxfId="2914" priority="1161"/>
  </conditionalFormatting>
  <conditionalFormatting sqref="B91 B100 B109">
    <cfRule type="duplicateValues" dxfId="2913" priority="1160"/>
  </conditionalFormatting>
  <conditionalFormatting sqref="D92:D94 D101:D103 D110:D112">
    <cfRule type="duplicateValues" dxfId="2912" priority="1159"/>
  </conditionalFormatting>
  <conditionalFormatting sqref="B92:B94 B101:B103 B110:B112">
    <cfRule type="duplicateValues" dxfId="2911" priority="1158"/>
  </conditionalFormatting>
  <conditionalFormatting sqref="D86:D114">
    <cfRule type="duplicateValues" dxfId="2910" priority="1157"/>
  </conditionalFormatting>
  <conditionalFormatting sqref="B86:B114">
    <cfRule type="duplicateValues" dxfId="2909" priority="1156"/>
  </conditionalFormatting>
  <conditionalFormatting sqref="D116:D120">
    <cfRule type="duplicateValues" dxfId="2908" priority="917"/>
  </conditionalFormatting>
  <conditionalFormatting sqref="B116:B120">
    <cfRule type="duplicateValues" dxfId="2907" priority="916"/>
  </conditionalFormatting>
  <conditionalFormatting sqref="B211">
    <cfRule type="duplicateValues" dxfId="2906" priority="673"/>
  </conditionalFormatting>
  <conditionalFormatting sqref="D211">
    <cfRule type="duplicateValues" dxfId="2905" priority="672"/>
  </conditionalFormatting>
  <conditionalFormatting sqref="D211">
    <cfRule type="duplicateValues" dxfId="2904" priority="671"/>
  </conditionalFormatting>
  <conditionalFormatting sqref="B211">
    <cfRule type="duplicateValues" dxfId="2903" priority="670"/>
  </conditionalFormatting>
  <conditionalFormatting sqref="B211">
    <cfRule type="duplicateValues" dxfId="2902" priority="669"/>
  </conditionalFormatting>
  <conditionalFormatting sqref="D211">
    <cfRule type="duplicateValues" dxfId="2901" priority="668"/>
  </conditionalFormatting>
  <conditionalFormatting sqref="D211">
    <cfRule type="duplicateValues" dxfId="2900" priority="667"/>
  </conditionalFormatting>
  <conditionalFormatting sqref="B211">
    <cfRule type="duplicateValues" dxfId="2899" priority="666"/>
  </conditionalFormatting>
  <conditionalFormatting sqref="B211">
    <cfRule type="duplicateValues" dxfId="2898" priority="665"/>
  </conditionalFormatting>
  <conditionalFormatting sqref="D211">
    <cfRule type="duplicateValues" dxfId="2897" priority="664"/>
  </conditionalFormatting>
  <conditionalFormatting sqref="D211">
    <cfRule type="duplicateValues" dxfId="2896" priority="663"/>
  </conditionalFormatting>
  <conditionalFormatting sqref="B211">
    <cfRule type="duplicateValues" dxfId="2895" priority="662"/>
  </conditionalFormatting>
  <conditionalFormatting sqref="B211">
    <cfRule type="duplicateValues" dxfId="2894" priority="661"/>
  </conditionalFormatting>
  <conditionalFormatting sqref="D211">
    <cfRule type="duplicateValues" dxfId="2893" priority="660"/>
  </conditionalFormatting>
  <conditionalFormatting sqref="D211">
    <cfRule type="duplicateValues" dxfId="2892" priority="659"/>
  </conditionalFormatting>
  <conditionalFormatting sqref="B211">
    <cfRule type="duplicateValues" dxfId="2891" priority="658"/>
  </conditionalFormatting>
  <conditionalFormatting sqref="B211">
    <cfRule type="duplicateValues" dxfId="2890" priority="657"/>
  </conditionalFormatting>
  <conditionalFormatting sqref="D211">
    <cfRule type="duplicateValues" dxfId="2889" priority="656"/>
  </conditionalFormatting>
  <conditionalFormatting sqref="D211">
    <cfRule type="duplicateValues" dxfId="2888" priority="655"/>
  </conditionalFormatting>
  <conditionalFormatting sqref="B211">
    <cfRule type="duplicateValues" dxfId="2887" priority="654"/>
  </conditionalFormatting>
  <conditionalFormatting sqref="B211">
    <cfRule type="duplicateValues" dxfId="2886" priority="653"/>
  </conditionalFormatting>
  <conditionalFormatting sqref="D211">
    <cfRule type="duplicateValues" dxfId="2885" priority="652"/>
  </conditionalFormatting>
  <conditionalFormatting sqref="D211">
    <cfRule type="duplicateValues" dxfId="2884" priority="651"/>
  </conditionalFormatting>
  <conditionalFormatting sqref="B211">
    <cfRule type="duplicateValues" dxfId="2883" priority="650"/>
  </conditionalFormatting>
  <conditionalFormatting sqref="B9">
    <cfRule type="duplicateValues" dxfId="2882" priority="169"/>
  </conditionalFormatting>
  <conditionalFormatting sqref="D204:D205 D208:D221 D9:D201">
    <cfRule type="duplicateValues" dxfId="2881" priority="3444"/>
  </conditionalFormatting>
  <conditionalFormatting sqref="D43">
    <cfRule type="duplicateValues" dxfId="2880" priority="167"/>
  </conditionalFormatting>
  <conditionalFormatting sqref="B43">
    <cfRule type="duplicateValues" dxfId="2879" priority="166"/>
  </conditionalFormatting>
  <conditionalFormatting sqref="D45">
    <cfRule type="duplicateValues" dxfId="2878" priority="165"/>
  </conditionalFormatting>
  <conditionalFormatting sqref="B45">
    <cfRule type="duplicateValues" dxfId="2877" priority="164"/>
  </conditionalFormatting>
  <conditionalFormatting sqref="D49">
    <cfRule type="duplicateValues" dxfId="2876" priority="163"/>
  </conditionalFormatting>
  <conditionalFormatting sqref="B49">
    <cfRule type="duplicateValues" dxfId="2875" priority="162"/>
  </conditionalFormatting>
  <conditionalFormatting sqref="D50:D52">
    <cfRule type="duplicateValues" dxfId="2874" priority="161"/>
  </conditionalFormatting>
  <conditionalFormatting sqref="B50:B52">
    <cfRule type="duplicateValues" dxfId="2873" priority="160"/>
  </conditionalFormatting>
  <conditionalFormatting sqref="D54:D64">
    <cfRule type="duplicateValues" dxfId="2872" priority="159"/>
  </conditionalFormatting>
  <conditionalFormatting sqref="B54:B64">
    <cfRule type="duplicateValues" dxfId="2871" priority="158"/>
  </conditionalFormatting>
  <conditionalFormatting sqref="D67:D68">
    <cfRule type="duplicateValues" dxfId="2870" priority="157"/>
  </conditionalFormatting>
  <conditionalFormatting sqref="B67:B68">
    <cfRule type="duplicateValues" dxfId="2869" priority="156"/>
  </conditionalFormatting>
  <conditionalFormatting sqref="D66">
    <cfRule type="duplicateValues" dxfId="2868" priority="155"/>
  </conditionalFormatting>
  <conditionalFormatting sqref="B66">
    <cfRule type="duplicateValues" dxfId="2867" priority="154"/>
  </conditionalFormatting>
  <conditionalFormatting sqref="D66:D68">
    <cfRule type="duplicateValues" dxfId="2866" priority="153"/>
  </conditionalFormatting>
  <conditionalFormatting sqref="B66:B68">
    <cfRule type="duplicateValues" dxfId="2865" priority="152"/>
  </conditionalFormatting>
  <conditionalFormatting sqref="D44:D52">
    <cfRule type="duplicateValues" dxfId="2864" priority="151"/>
  </conditionalFormatting>
  <conditionalFormatting sqref="B44:B52">
    <cfRule type="duplicateValues" dxfId="2863" priority="150"/>
  </conditionalFormatting>
  <conditionalFormatting sqref="D61">
    <cfRule type="duplicateValues" dxfId="2862" priority="149"/>
  </conditionalFormatting>
  <conditionalFormatting sqref="B61">
    <cfRule type="duplicateValues" dxfId="2861" priority="148"/>
  </conditionalFormatting>
  <conditionalFormatting sqref="D65">
    <cfRule type="duplicateValues" dxfId="2860" priority="147"/>
  </conditionalFormatting>
  <conditionalFormatting sqref="B65">
    <cfRule type="duplicateValues" dxfId="2859" priority="146"/>
  </conditionalFormatting>
  <conditionalFormatting sqref="D66:D68">
    <cfRule type="duplicateValues" dxfId="2858" priority="145"/>
  </conditionalFormatting>
  <conditionalFormatting sqref="B66:B68">
    <cfRule type="duplicateValues" dxfId="2857" priority="144"/>
  </conditionalFormatting>
  <conditionalFormatting sqref="D60:D68">
    <cfRule type="duplicateValues" dxfId="2856" priority="143"/>
  </conditionalFormatting>
  <conditionalFormatting sqref="B60:B68">
    <cfRule type="duplicateValues" dxfId="2855" priority="142"/>
  </conditionalFormatting>
  <conditionalFormatting sqref="D16">
    <cfRule type="duplicateValues" dxfId="2854" priority="141"/>
  </conditionalFormatting>
  <conditionalFormatting sqref="B16">
    <cfRule type="duplicateValues" dxfId="2853" priority="140"/>
  </conditionalFormatting>
  <conditionalFormatting sqref="D38:D41">
    <cfRule type="duplicateValues" dxfId="2852" priority="139"/>
  </conditionalFormatting>
  <conditionalFormatting sqref="B38:B41">
    <cfRule type="duplicateValues" dxfId="2851" priority="138"/>
  </conditionalFormatting>
  <conditionalFormatting sqref="D43">
    <cfRule type="duplicateValues" dxfId="2850" priority="137"/>
  </conditionalFormatting>
  <conditionalFormatting sqref="B43">
    <cfRule type="duplicateValues" dxfId="2849" priority="136"/>
  </conditionalFormatting>
  <conditionalFormatting sqref="D45">
    <cfRule type="duplicateValues" dxfId="2848" priority="135"/>
  </conditionalFormatting>
  <conditionalFormatting sqref="B45">
    <cfRule type="duplicateValues" dxfId="2847" priority="134"/>
  </conditionalFormatting>
  <conditionalFormatting sqref="D49">
    <cfRule type="duplicateValues" dxfId="2846" priority="133"/>
  </conditionalFormatting>
  <conditionalFormatting sqref="B49">
    <cfRule type="duplicateValues" dxfId="2845" priority="132"/>
  </conditionalFormatting>
  <conditionalFormatting sqref="D50:D52">
    <cfRule type="duplicateValues" dxfId="2844" priority="131"/>
  </conditionalFormatting>
  <conditionalFormatting sqref="B50:B52">
    <cfRule type="duplicateValues" dxfId="2843" priority="130"/>
  </conditionalFormatting>
  <conditionalFormatting sqref="D54:D64">
    <cfRule type="duplicateValues" dxfId="2842" priority="129"/>
  </conditionalFormatting>
  <conditionalFormatting sqref="B54:B64">
    <cfRule type="duplicateValues" dxfId="2841" priority="128"/>
  </conditionalFormatting>
  <conditionalFormatting sqref="D67:D75">
    <cfRule type="duplicateValues" dxfId="2840" priority="127"/>
  </conditionalFormatting>
  <conditionalFormatting sqref="B67:B75">
    <cfRule type="duplicateValues" dxfId="2839" priority="126"/>
  </conditionalFormatting>
  <conditionalFormatting sqref="D66">
    <cfRule type="duplicateValues" dxfId="2838" priority="125"/>
  </conditionalFormatting>
  <conditionalFormatting sqref="B66">
    <cfRule type="duplicateValues" dxfId="2837" priority="124"/>
  </conditionalFormatting>
  <conditionalFormatting sqref="D77">
    <cfRule type="duplicateValues" dxfId="2836" priority="123"/>
  </conditionalFormatting>
  <conditionalFormatting sqref="B77">
    <cfRule type="duplicateValues" dxfId="2835" priority="122"/>
  </conditionalFormatting>
  <conditionalFormatting sqref="D79:D80">
    <cfRule type="duplicateValues" dxfId="2834" priority="121"/>
  </conditionalFormatting>
  <conditionalFormatting sqref="B79:B80">
    <cfRule type="duplicateValues" dxfId="2833" priority="120"/>
  </conditionalFormatting>
  <conditionalFormatting sqref="D84:D88">
    <cfRule type="duplicateValues" dxfId="2832" priority="119"/>
  </conditionalFormatting>
  <conditionalFormatting sqref="B84:B88">
    <cfRule type="duplicateValues" dxfId="2831" priority="118"/>
  </conditionalFormatting>
  <conditionalFormatting sqref="D89:D93">
    <cfRule type="duplicateValues" dxfId="2830" priority="117"/>
  </conditionalFormatting>
  <conditionalFormatting sqref="B89:B93">
    <cfRule type="duplicateValues" dxfId="2829" priority="116"/>
  </conditionalFormatting>
  <conditionalFormatting sqref="D66:D75">
    <cfRule type="duplicateValues" dxfId="2828" priority="115"/>
  </conditionalFormatting>
  <conditionalFormatting sqref="B66:B75">
    <cfRule type="duplicateValues" dxfId="2827" priority="114"/>
  </conditionalFormatting>
  <conditionalFormatting sqref="B13:B202">
    <cfRule type="duplicateValues" dxfId="2826" priority="113"/>
  </conditionalFormatting>
  <conditionalFormatting sqref="B19">
    <cfRule type="duplicateValues" dxfId="2825" priority="112"/>
  </conditionalFormatting>
  <conditionalFormatting sqref="D44:D52">
    <cfRule type="duplicateValues" dxfId="2824" priority="111"/>
  </conditionalFormatting>
  <conditionalFormatting sqref="B44:B52">
    <cfRule type="duplicateValues" dxfId="2823" priority="110"/>
  </conditionalFormatting>
  <conditionalFormatting sqref="D61 D70 D79 D88">
    <cfRule type="duplicateValues" dxfId="2822" priority="109"/>
  </conditionalFormatting>
  <conditionalFormatting sqref="B61 B70 B79 B88">
    <cfRule type="duplicateValues" dxfId="2821" priority="108"/>
  </conditionalFormatting>
  <conditionalFormatting sqref="D65 D74 D83">
    <cfRule type="duplicateValues" dxfId="2820" priority="107"/>
  </conditionalFormatting>
  <conditionalFormatting sqref="B65 B74 B83">
    <cfRule type="duplicateValues" dxfId="2819" priority="106"/>
  </conditionalFormatting>
  <conditionalFormatting sqref="D66:D68 D75:D77 D84:D86">
    <cfRule type="duplicateValues" dxfId="2818" priority="105"/>
  </conditionalFormatting>
  <conditionalFormatting sqref="B66:B68 B75:B77 B84:B86">
    <cfRule type="duplicateValues" dxfId="2817" priority="104"/>
  </conditionalFormatting>
  <conditionalFormatting sqref="D60:D88">
    <cfRule type="duplicateValues" dxfId="2816" priority="103"/>
  </conditionalFormatting>
  <conditionalFormatting sqref="B60:B88">
    <cfRule type="duplicateValues" dxfId="2815" priority="102"/>
  </conditionalFormatting>
  <conditionalFormatting sqref="D90:D94">
    <cfRule type="duplicateValues" dxfId="2814" priority="101"/>
  </conditionalFormatting>
  <conditionalFormatting sqref="B90:B94">
    <cfRule type="duplicateValues" dxfId="2813" priority="100"/>
  </conditionalFormatting>
  <conditionalFormatting sqref="D91">
    <cfRule type="duplicateValues" dxfId="2812" priority="99"/>
  </conditionalFormatting>
  <conditionalFormatting sqref="B91">
    <cfRule type="duplicateValues" dxfId="2811" priority="98"/>
  </conditionalFormatting>
  <conditionalFormatting sqref="D200:D201 D13:D197">
    <cfRule type="duplicateValues" dxfId="2810" priority="97"/>
  </conditionalFormatting>
  <conditionalFormatting sqref="D13:D202">
    <cfRule type="duplicateValues" dxfId="2809" priority="96"/>
  </conditionalFormatting>
  <conditionalFormatting sqref="B13:B202">
    <cfRule type="duplicateValues" dxfId="2808" priority="95"/>
  </conditionalFormatting>
  <conditionalFormatting sqref="B13:B37">
    <cfRule type="duplicateValues" dxfId="2807" priority="94"/>
  </conditionalFormatting>
  <conditionalFormatting sqref="D34:D35 D13:D31">
    <cfRule type="duplicateValues" dxfId="2806" priority="93"/>
  </conditionalFormatting>
  <conditionalFormatting sqref="D13:D37">
    <cfRule type="duplicateValues" dxfId="2805" priority="92"/>
  </conditionalFormatting>
  <conditionalFormatting sqref="B13:B37">
    <cfRule type="duplicateValues" dxfId="2804" priority="91"/>
  </conditionalFormatting>
  <conditionalFormatting sqref="B13:B37">
    <cfRule type="duplicateValues" dxfId="2803" priority="90"/>
  </conditionalFormatting>
  <conditionalFormatting sqref="D35 D26:D32">
    <cfRule type="duplicateValues" dxfId="2802" priority="89"/>
  </conditionalFormatting>
  <conditionalFormatting sqref="D22:D23">
    <cfRule type="duplicateValues" dxfId="2801" priority="88"/>
  </conditionalFormatting>
  <conditionalFormatting sqref="D17:D18 D21">
    <cfRule type="duplicateValues" dxfId="2800" priority="87"/>
  </conditionalFormatting>
  <conditionalFormatting sqref="D31:D32">
    <cfRule type="duplicateValues" dxfId="2799" priority="86"/>
  </conditionalFormatting>
  <conditionalFormatting sqref="D36:D37 D13:D14">
    <cfRule type="duplicateValues" dxfId="2798" priority="85"/>
  </conditionalFormatting>
  <conditionalFormatting sqref="D13:D37">
    <cfRule type="duplicateValues" dxfId="2797" priority="84"/>
  </conditionalFormatting>
  <conditionalFormatting sqref="B13:B37">
    <cfRule type="duplicateValues" dxfId="2796" priority="83"/>
  </conditionalFormatting>
  <conditionalFormatting sqref="D16">
    <cfRule type="duplicateValues" dxfId="2795" priority="82"/>
  </conditionalFormatting>
  <conditionalFormatting sqref="B16">
    <cfRule type="duplicateValues" dxfId="2794" priority="81"/>
  </conditionalFormatting>
  <conditionalFormatting sqref="D38:D41">
    <cfRule type="duplicateValues" dxfId="2793" priority="80"/>
  </conditionalFormatting>
  <conditionalFormatting sqref="B38:B41">
    <cfRule type="duplicateValues" dxfId="2792" priority="79"/>
  </conditionalFormatting>
  <conditionalFormatting sqref="D43">
    <cfRule type="duplicateValues" dxfId="2791" priority="78"/>
  </conditionalFormatting>
  <conditionalFormatting sqref="B43">
    <cfRule type="duplicateValues" dxfId="2790" priority="77"/>
  </conditionalFormatting>
  <conditionalFormatting sqref="D45">
    <cfRule type="duplicateValues" dxfId="2789" priority="76"/>
  </conditionalFormatting>
  <conditionalFormatting sqref="B45">
    <cfRule type="duplicateValues" dxfId="2788" priority="75"/>
  </conditionalFormatting>
  <conditionalFormatting sqref="D49">
    <cfRule type="duplicateValues" dxfId="2787" priority="74"/>
  </conditionalFormatting>
  <conditionalFormatting sqref="B49">
    <cfRule type="duplicateValues" dxfId="2786" priority="73"/>
  </conditionalFormatting>
  <conditionalFormatting sqref="D50:D52">
    <cfRule type="duplicateValues" dxfId="2785" priority="72"/>
  </conditionalFormatting>
  <conditionalFormatting sqref="B50:B52">
    <cfRule type="duplicateValues" dxfId="2784" priority="71"/>
  </conditionalFormatting>
  <conditionalFormatting sqref="D54:D64">
    <cfRule type="duplicateValues" dxfId="2783" priority="70"/>
  </conditionalFormatting>
  <conditionalFormatting sqref="B54:B64">
    <cfRule type="duplicateValues" dxfId="2782" priority="69"/>
  </conditionalFormatting>
  <conditionalFormatting sqref="D67:D75">
    <cfRule type="duplicateValues" dxfId="2781" priority="68"/>
  </conditionalFormatting>
  <conditionalFormatting sqref="B67:B75">
    <cfRule type="duplicateValues" dxfId="2780" priority="67"/>
  </conditionalFormatting>
  <conditionalFormatting sqref="D66">
    <cfRule type="duplicateValues" dxfId="2779" priority="66"/>
  </conditionalFormatting>
  <conditionalFormatting sqref="B66">
    <cfRule type="duplicateValues" dxfId="2778" priority="65"/>
  </conditionalFormatting>
  <conditionalFormatting sqref="D77">
    <cfRule type="duplicateValues" dxfId="2777" priority="64"/>
  </conditionalFormatting>
  <conditionalFormatting sqref="B77">
    <cfRule type="duplicateValues" dxfId="2776" priority="63"/>
  </conditionalFormatting>
  <conditionalFormatting sqref="D79:D80">
    <cfRule type="duplicateValues" dxfId="2775" priority="62"/>
  </conditionalFormatting>
  <conditionalFormatting sqref="B79:B80">
    <cfRule type="duplicateValues" dxfId="2774" priority="61"/>
  </conditionalFormatting>
  <conditionalFormatting sqref="D84:D88">
    <cfRule type="duplicateValues" dxfId="2773" priority="60"/>
  </conditionalFormatting>
  <conditionalFormatting sqref="B84:B88">
    <cfRule type="duplicateValues" dxfId="2772" priority="59"/>
  </conditionalFormatting>
  <conditionalFormatting sqref="D89:D93">
    <cfRule type="duplicateValues" dxfId="2771" priority="58"/>
  </conditionalFormatting>
  <conditionalFormatting sqref="B89:B93">
    <cfRule type="duplicateValues" dxfId="2770" priority="57"/>
  </conditionalFormatting>
  <conditionalFormatting sqref="D66:D75">
    <cfRule type="duplicateValues" dxfId="2769" priority="56"/>
  </conditionalFormatting>
  <conditionalFormatting sqref="B66:B75">
    <cfRule type="duplicateValues" dxfId="2768" priority="55"/>
  </conditionalFormatting>
  <conditionalFormatting sqref="B13:B202">
    <cfRule type="duplicateValues" dxfId="2767" priority="54"/>
  </conditionalFormatting>
  <conditionalFormatting sqref="B19">
    <cfRule type="duplicateValues" dxfId="2766" priority="53"/>
  </conditionalFormatting>
  <conditionalFormatting sqref="D44:D52">
    <cfRule type="duplicateValues" dxfId="2765" priority="52"/>
  </conditionalFormatting>
  <conditionalFormatting sqref="B44:B52">
    <cfRule type="duplicateValues" dxfId="2764" priority="51"/>
  </conditionalFormatting>
  <conditionalFormatting sqref="D60:D88">
    <cfRule type="duplicateValues" dxfId="2763" priority="50"/>
  </conditionalFormatting>
  <conditionalFormatting sqref="B60:B88">
    <cfRule type="duplicateValues" dxfId="2762" priority="49"/>
  </conditionalFormatting>
  <conditionalFormatting sqref="D90:D94">
    <cfRule type="duplicateValues" dxfId="2761" priority="48"/>
  </conditionalFormatting>
  <conditionalFormatting sqref="B90:B94">
    <cfRule type="duplicateValues" dxfId="2760" priority="47"/>
  </conditionalFormatting>
  <conditionalFormatting sqref="D199:D200 D13:D196">
    <cfRule type="duplicateValues" dxfId="2759" priority="46"/>
  </conditionalFormatting>
  <conditionalFormatting sqref="D13:D202">
    <cfRule type="duplicateValues" dxfId="2758" priority="45"/>
  </conditionalFormatting>
  <conditionalFormatting sqref="B13:B202">
    <cfRule type="duplicateValues" dxfId="2757" priority="44"/>
  </conditionalFormatting>
  <conditionalFormatting sqref="D16">
    <cfRule type="duplicateValues" dxfId="2756" priority="43"/>
  </conditionalFormatting>
  <conditionalFormatting sqref="B16">
    <cfRule type="duplicateValues" dxfId="2755" priority="42"/>
  </conditionalFormatting>
  <conditionalFormatting sqref="D38:D41">
    <cfRule type="duplicateValues" dxfId="2754" priority="41"/>
  </conditionalFormatting>
  <conditionalFormatting sqref="B38:B41">
    <cfRule type="duplicateValues" dxfId="2753" priority="40"/>
  </conditionalFormatting>
  <conditionalFormatting sqref="D43">
    <cfRule type="duplicateValues" dxfId="2752" priority="39"/>
  </conditionalFormatting>
  <conditionalFormatting sqref="B43">
    <cfRule type="duplicateValues" dxfId="2751" priority="38"/>
  </conditionalFormatting>
  <conditionalFormatting sqref="D45">
    <cfRule type="duplicateValues" dxfId="2750" priority="37"/>
  </conditionalFormatting>
  <conditionalFormatting sqref="B45">
    <cfRule type="duplicateValues" dxfId="2749" priority="36"/>
  </conditionalFormatting>
  <conditionalFormatting sqref="D49">
    <cfRule type="duplicateValues" dxfId="2748" priority="35"/>
  </conditionalFormatting>
  <conditionalFormatting sqref="B49">
    <cfRule type="duplicateValues" dxfId="2747" priority="34"/>
  </conditionalFormatting>
  <conditionalFormatting sqref="D50:D52">
    <cfRule type="duplicateValues" dxfId="2746" priority="33"/>
  </conditionalFormatting>
  <conditionalFormatting sqref="B50:B52">
    <cfRule type="duplicateValues" dxfId="2745" priority="32"/>
  </conditionalFormatting>
  <conditionalFormatting sqref="D54:D64">
    <cfRule type="duplicateValues" dxfId="2744" priority="31"/>
  </conditionalFormatting>
  <conditionalFormatting sqref="B54:B64">
    <cfRule type="duplicateValues" dxfId="2743" priority="30"/>
  </conditionalFormatting>
  <conditionalFormatting sqref="D67:D75">
    <cfRule type="duplicateValues" dxfId="2742" priority="29"/>
  </conditionalFormatting>
  <conditionalFormatting sqref="B67:B75">
    <cfRule type="duplicateValues" dxfId="2741" priority="28"/>
  </conditionalFormatting>
  <conditionalFormatting sqref="D66">
    <cfRule type="duplicateValues" dxfId="2740" priority="27"/>
  </conditionalFormatting>
  <conditionalFormatting sqref="B66">
    <cfRule type="duplicateValues" dxfId="2739" priority="26"/>
  </conditionalFormatting>
  <conditionalFormatting sqref="D77">
    <cfRule type="duplicateValues" dxfId="2738" priority="25"/>
  </conditionalFormatting>
  <conditionalFormatting sqref="B77">
    <cfRule type="duplicateValues" dxfId="2737" priority="24"/>
  </conditionalFormatting>
  <conditionalFormatting sqref="D79:D80">
    <cfRule type="duplicateValues" dxfId="2736" priority="23"/>
  </conditionalFormatting>
  <conditionalFormatting sqref="B79:B80">
    <cfRule type="duplicateValues" dxfId="2735" priority="22"/>
  </conditionalFormatting>
  <conditionalFormatting sqref="D84:D88">
    <cfRule type="duplicateValues" dxfId="2734" priority="21"/>
  </conditionalFormatting>
  <conditionalFormatting sqref="B84:B88">
    <cfRule type="duplicateValues" dxfId="2733" priority="20"/>
  </conditionalFormatting>
  <conditionalFormatting sqref="D89:D93">
    <cfRule type="duplicateValues" dxfId="2732" priority="19"/>
  </conditionalFormatting>
  <conditionalFormatting sqref="B89:B93">
    <cfRule type="duplicateValues" dxfId="2731" priority="18"/>
  </conditionalFormatting>
  <conditionalFormatting sqref="D66:D75">
    <cfRule type="duplicateValues" dxfId="2730" priority="17"/>
  </conditionalFormatting>
  <conditionalFormatting sqref="B66:B75">
    <cfRule type="duplicateValues" dxfId="2729" priority="16"/>
  </conditionalFormatting>
  <conditionalFormatting sqref="B13:B202">
    <cfRule type="duplicateValues" dxfId="2728" priority="15"/>
  </conditionalFormatting>
  <conditionalFormatting sqref="B19">
    <cfRule type="duplicateValues" dxfId="2727" priority="14"/>
  </conditionalFormatting>
  <conditionalFormatting sqref="D44:D52">
    <cfRule type="duplicateValues" dxfId="2726" priority="13"/>
  </conditionalFormatting>
  <conditionalFormatting sqref="B44:B52">
    <cfRule type="duplicateValues" dxfId="2725" priority="12"/>
  </conditionalFormatting>
  <conditionalFormatting sqref="D60:D88">
    <cfRule type="duplicateValues" dxfId="2724" priority="11"/>
  </conditionalFormatting>
  <conditionalFormatting sqref="B60:B88">
    <cfRule type="duplicateValues" dxfId="2723" priority="10"/>
  </conditionalFormatting>
  <conditionalFormatting sqref="D90:D94">
    <cfRule type="duplicateValues" dxfId="2722" priority="9"/>
  </conditionalFormatting>
  <conditionalFormatting sqref="B90:B94">
    <cfRule type="duplicateValues" dxfId="2721" priority="8"/>
  </conditionalFormatting>
  <conditionalFormatting sqref="D200 D191:D197">
    <cfRule type="duplicateValues" dxfId="2720" priority="7"/>
  </conditionalFormatting>
  <conditionalFormatting sqref="D187:D188">
    <cfRule type="duplicateValues" dxfId="2719" priority="6"/>
  </conditionalFormatting>
  <conditionalFormatting sqref="D182:D183 D186">
    <cfRule type="duplicateValues" dxfId="2718" priority="5"/>
  </conditionalFormatting>
  <conditionalFormatting sqref="D196:D197">
    <cfRule type="duplicateValues" dxfId="2717" priority="4"/>
  </conditionalFormatting>
  <conditionalFormatting sqref="D201:D202 D13:D179">
    <cfRule type="duplicateValues" dxfId="2716" priority="3"/>
  </conditionalFormatting>
  <conditionalFormatting sqref="D13:D202">
    <cfRule type="duplicateValues" dxfId="2715" priority="2"/>
  </conditionalFormatting>
  <conditionalFormatting sqref="B13:B202">
    <cfRule type="duplicateValues" dxfId="2714" priority="1"/>
  </conditionalFormatting>
  <conditionalFormatting sqref="D1:D221">
    <cfRule type="duplicateValues" dxfId="2713" priority="10280"/>
  </conditionalFormatting>
  <conditionalFormatting sqref="B1:B221">
    <cfRule type="duplicateValues" dxfId="2712" priority="10282"/>
  </conditionalFormatting>
  <printOptions horizontalCentered="1"/>
  <pageMargins left="0" right="0" top="0" bottom="0.29527559055118113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1"/>
  <sheetViews>
    <sheetView topLeftCell="E1" workbookViewId="0">
      <pane ySplit="12" topLeftCell="A151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6.7109375" style="1" customWidth="1"/>
    <col min="3" max="3" width="6.5703125" style="1" hidden="1" customWidth="1"/>
    <col min="4" max="4" width="7.140625" style="1" customWidth="1"/>
    <col min="5" max="5" width="46.85546875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6.5703125" style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ht="10.5" customHeight="1" x14ac:dyDescent="0.2">
      <c r="AO7" s="39"/>
    </row>
    <row r="8" spans="1:47" ht="4.5" customHeight="1" x14ac:dyDescent="0.2">
      <c r="AO8" s="39"/>
    </row>
    <row r="9" spans="1:47" s="20" customFormat="1" ht="21.7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37</v>
      </c>
      <c r="AQ9" s="33">
        <v>43466</v>
      </c>
      <c r="AR9" s="34"/>
      <c r="AT9" s="33">
        <v>43616</v>
      </c>
      <c r="AU9" s="34"/>
    </row>
    <row r="10" spans="1:47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7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1</v>
      </c>
      <c r="K13" s="16">
        <f>J13*$F13</f>
        <v>34.569999999999986</v>
      </c>
      <c r="L13" s="16">
        <f>J13*$G13</f>
        <v>69.5</v>
      </c>
      <c r="M13" s="26">
        <v>0</v>
      </c>
      <c r="N13" s="16">
        <f>M13*$F13</f>
        <v>0</v>
      </c>
      <c r="O13" s="16">
        <f>M13*$G13</f>
        <v>0</v>
      </c>
      <c r="P13" s="26">
        <v>1</v>
      </c>
      <c r="Q13" s="16">
        <f>P13*$F13</f>
        <v>34.569999999999986</v>
      </c>
      <c r="R13" s="16">
        <f>P13*$G13</f>
        <v>69.5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2</v>
      </c>
      <c r="AD13" s="16">
        <f>AC13*F13</f>
        <v>69.139999999999972</v>
      </c>
      <c r="AE13" s="37">
        <f>AC13*G13</f>
        <v>139</v>
      </c>
      <c r="AF13" s="42">
        <f>AC13/AQ$10</f>
        <v>1.6260162601626018E-2</v>
      </c>
      <c r="AG13" s="37">
        <f>AF13*30</f>
        <v>0.48780487804878053</v>
      </c>
      <c r="AH13" s="63">
        <f>AG13*G13</f>
        <v>33.902439024390247</v>
      </c>
      <c r="AI13" s="26">
        <v>0</v>
      </c>
      <c r="AJ13" s="37">
        <f t="shared" ref="AJ13:AJ19" si="0">AI13*G13</f>
        <v>0</v>
      </c>
      <c r="AK13" s="37">
        <f>IFERROR(AI13/AF13, "-")</f>
        <v>0</v>
      </c>
      <c r="AL13" s="47">
        <v>2</v>
      </c>
      <c r="AM13" s="37">
        <f t="shared" ref="AM13:AM19" si="1">IFERROR(AK13/7,"-")</f>
        <v>0</v>
      </c>
      <c r="AN13" s="52">
        <f t="shared" ref="AN13:AN19" si="2">IFERROR(AK13/30,"-")</f>
        <v>0</v>
      </c>
      <c r="AO13" s="35">
        <f>IFERROR(AO$10+AK13,"-")</f>
        <v>43589</v>
      </c>
    </row>
    <row r="14" spans="1:47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1</v>
      </c>
      <c r="K14" s="16">
        <f>J14*$F14</f>
        <v>51.990000000000009</v>
      </c>
      <c r="L14" s="16">
        <f>J14*$G14</f>
        <v>69.5</v>
      </c>
      <c r="M14" s="26">
        <v>1</v>
      </c>
      <c r="N14" s="16">
        <f>M14*$F14</f>
        <v>51.990000000000009</v>
      </c>
      <c r="O14" s="16">
        <f>M14*$G14</f>
        <v>69.5</v>
      </c>
      <c r="P14" s="26">
        <v>1</v>
      </c>
      <c r="Q14" s="16">
        <f>P14*$F14</f>
        <v>51.990000000000009</v>
      </c>
      <c r="R14" s="16">
        <f>P14*$G14</f>
        <v>69.5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3">J14+M14+P14+S14+V14+Y14</f>
        <v>3</v>
      </c>
      <c r="AD14" s="16">
        <f t="shared" ref="AD14:AD70" si="4">AC14*F14</f>
        <v>155.97000000000003</v>
      </c>
      <c r="AE14" s="37">
        <f t="shared" ref="AE14:AE70" si="5">AC14*G14</f>
        <v>208.5</v>
      </c>
      <c r="AF14" s="42">
        <f t="shared" ref="AF14:AF77" si="6">AC14/AQ$10</f>
        <v>2.4390243902439025E-2</v>
      </c>
      <c r="AG14" s="37">
        <f t="shared" ref="AG14:AG77" si="7">AF14*30</f>
        <v>0.73170731707317072</v>
      </c>
      <c r="AH14" s="63">
        <f t="shared" ref="AH14:AH77" si="8">AG14*G14</f>
        <v>50.853658536585364</v>
      </c>
      <c r="AI14" s="26">
        <v>3</v>
      </c>
      <c r="AJ14" s="37">
        <f t="shared" si="0"/>
        <v>208.5</v>
      </c>
      <c r="AK14" s="37">
        <f t="shared" ref="AK14:AK22" si="9">IFERROR(AI14/AF14, "-")</f>
        <v>123</v>
      </c>
      <c r="AL14" s="47">
        <v>3</v>
      </c>
      <c r="AM14" s="37">
        <f t="shared" si="1"/>
        <v>17.571428571428573</v>
      </c>
      <c r="AN14" s="52">
        <f t="shared" si="2"/>
        <v>4.0999999999999996</v>
      </c>
      <c r="AO14" s="35">
        <f t="shared" ref="AO14:AO77" si="10">IFERROR(AO$10+AK14,"-")</f>
        <v>43712</v>
      </c>
    </row>
    <row r="15" spans="1:47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6</v>
      </c>
      <c r="K15" s="16">
        <f t="shared" ref="K15:K75" si="11">J15*$F15</f>
        <v>31.560000000000009</v>
      </c>
      <c r="L15" s="16">
        <f t="shared" ref="L15:L19" si="12">J15*$G15</f>
        <v>147</v>
      </c>
      <c r="M15" s="26">
        <v>0</v>
      </c>
      <c r="N15" s="16">
        <f t="shared" ref="N15:N19" si="13">M15*$F15</f>
        <v>0</v>
      </c>
      <c r="O15" s="16">
        <f t="shared" ref="O15:O19" si="14">M15*$G15</f>
        <v>0</v>
      </c>
      <c r="P15" s="26">
        <v>6</v>
      </c>
      <c r="Q15" s="16">
        <f t="shared" ref="Q15:Q19" si="15">P15*$F15</f>
        <v>31.560000000000009</v>
      </c>
      <c r="R15" s="16">
        <f t="shared" ref="R15:R19" si="16">P15*$G15</f>
        <v>147</v>
      </c>
      <c r="S15" s="26">
        <v>2</v>
      </c>
      <c r="T15" s="16">
        <f t="shared" ref="T15:T19" si="17">S15*$F15</f>
        <v>10.520000000000003</v>
      </c>
      <c r="U15" s="16">
        <f t="shared" ref="U15:U19" si="18">S15*$G15</f>
        <v>49</v>
      </c>
      <c r="V15" s="26">
        <v>1</v>
      </c>
      <c r="W15" s="16">
        <f t="shared" ref="W15:W19" si="19">V15*$F15</f>
        <v>5.2600000000000016</v>
      </c>
      <c r="X15" s="16">
        <f>V15*$G15</f>
        <v>24.5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3"/>
        <v>15</v>
      </c>
      <c r="AD15" s="16">
        <f t="shared" si="4"/>
        <v>78.90000000000002</v>
      </c>
      <c r="AE15" s="37">
        <f t="shared" si="5"/>
        <v>367.5</v>
      </c>
      <c r="AF15" s="42">
        <f t="shared" si="6"/>
        <v>0.12195121951219512</v>
      </c>
      <c r="AG15" s="37">
        <f t="shared" si="7"/>
        <v>3.6585365853658534</v>
      </c>
      <c r="AH15" s="63">
        <f t="shared" si="8"/>
        <v>89.634146341463406</v>
      </c>
      <c r="AI15" s="26">
        <v>13</v>
      </c>
      <c r="AJ15" s="37">
        <f t="shared" si="0"/>
        <v>318.5</v>
      </c>
      <c r="AK15" s="37">
        <f t="shared" si="9"/>
        <v>106.60000000000001</v>
      </c>
      <c r="AL15" s="47">
        <v>8</v>
      </c>
      <c r="AM15" s="37">
        <f t="shared" si="1"/>
        <v>15.22857142857143</v>
      </c>
      <c r="AN15" s="52">
        <f t="shared" si="2"/>
        <v>3.5533333333333337</v>
      </c>
      <c r="AO15" s="35">
        <f t="shared" si="10"/>
        <v>43695.6</v>
      </c>
      <c r="AP15" s="36"/>
      <c r="AQ15" s="36"/>
    </row>
    <row r="16" spans="1:47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13</v>
      </c>
      <c r="K16" s="104">
        <f t="shared" si="11"/>
        <v>70.069999999999894</v>
      </c>
      <c r="L16" s="104">
        <f t="shared" si="12"/>
        <v>318.5</v>
      </c>
      <c r="M16" s="103">
        <v>10</v>
      </c>
      <c r="N16" s="104">
        <f t="shared" si="13"/>
        <v>53.89999999999992</v>
      </c>
      <c r="O16" s="104">
        <f t="shared" si="14"/>
        <v>245</v>
      </c>
      <c r="P16" s="103">
        <v>8</v>
      </c>
      <c r="Q16" s="104">
        <f t="shared" si="15"/>
        <v>43.119999999999933</v>
      </c>
      <c r="R16" s="104">
        <f t="shared" si="16"/>
        <v>196</v>
      </c>
      <c r="S16" s="103">
        <v>3</v>
      </c>
      <c r="T16" s="104">
        <f t="shared" si="17"/>
        <v>16.169999999999973</v>
      </c>
      <c r="U16" s="104">
        <f t="shared" si="18"/>
        <v>73.5</v>
      </c>
      <c r="V16" s="103">
        <v>4</v>
      </c>
      <c r="W16" s="104">
        <f t="shared" si="19"/>
        <v>21.559999999999967</v>
      </c>
      <c r="X16" s="104">
        <f t="shared" ref="X16:X19" si="21">V16*$G16</f>
        <v>98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3"/>
        <v>38</v>
      </c>
      <c r="AD16" s="104">
        <f t="shared" si="4"/>
        <v>204.81999999999968</v>
      </c>
      <c r="AE16" s="104">
        <f t="shared" si="5"/>
        <v>931</v>
      </c>
      <c r="AF16" s="42">
        <f t="shared" si="6"/>
        <v>0.30894308943089432</v>
      </c>
      <c r="AG16" s="37">
        <f t="shared" si="7"/>
        <v>9.2682926829268304</v>
      </c>
      <c r="AH16" s="63">
        <f t="shared" si="8"/>
        <v>227.07317073170734</v>
      </c>
      <c r="AI16" s="103">
        <v>11</v>
      </c>
      <c r="AJ16" s="107">
        <f t="shared" si="0"/>
        <v>269.5</v>
      </c>
      <c r="AK16" s="37">
        <f t="shared" si="9"/>
        <v>35.605263157894733</v>
      </c>
      <c r="AL16" s="108">
        <v>9</v>
      </c>
      <c r="AM16" s="106">
        <f t="shared" si="1"/>
        <v>5.0864661654135332</v>
      </c>
      <c r="AN16" s="109">
        <f t="shared" si="2"/>
        <v>1.1868421052631577</v>
      </c>
      <c r="AO16" s="35">
        <f t="shared" si="10"/>
        <v>43624.605263157893</v>
      </c>
      <c r="AP16" s="110"/>
      <c r="AQ16" s="110"/>
    </row>
    <row r="17" spans="1:43" ht="15" x14ac:dyDescent="0.25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26">
        <v>0</v>
      </c>
      <c r="K17" s="16">
        <f t="shared" si="11"/>
        <v>0</v>
      </c>
      <c r="L17" s="16">
        <f t="shared" si="12"/>
        <v>0</v>
      </c>
      <c r="M17" s="26">
        <v>0</v>
      </c>
      <c r="N17" s="16">
        <f t="shared" si="13"/>
        <v>0</v>
      </c>
      <c r="O17" s="16">
        <f t="shared" si="14"/>
        <v>0</v>
      </c>
      <c r="P17" s="26">
        <v>0</v>
      </c>
      <c r="Q17" s="16">
        <f t="shared" si="15"/>
        <v>0</v>
      </c>
      <c r="R17" s="16">
        <f t="shared" si="16"/>
        <v>0</v>
      </c>
      <c r="S17" s="26">
        <v>0</v>
      </c>
      <c r="T17" s="16">
        <f t="shared" si="17"/>
        <v>0</v>
      </c>
      <c r="U17" s="16">
        <f t="shared" si="18"/>
        <v>0</v>
      </c>
      <c r="V17" s="26">
        <v>0</v>
      </c>
      <c r="W17" s="16">
        <f t="shared" si="19"/>
        <v>0</v>
      </c>
      <c r="X17" s="16">
        <f t="shared" si="21"/>
        <v>0</v>
      </c>
      <c r="Y17" s="26"/>
      <c r="Z17" s="16">
        <f t="shared" si="20"/>
        <v>0</v>
      </c>
      <c r="AA17" s="16">
        <f t="shared" si="22"/>
        <v>0</v>
      </c>
      <c r="AC17" s="52">
        <f t="shared" si="3"/>
        <v>0</v>
      </c>
      <c r="AD17" s="16">
        <f t="shared" si="4"/>
        <v>0</v>
      </c>
      <c r="AE17" s="37">
        <f t="shared" si="5"/>
        <v>0</v>
      </c>
      <c r="AF17" s="42">
        <f t="shared" si="6"/>
        <v>0</v>
      </c>
      <c r="AG17" s="37">
        <f t="shared" si="7"/>
        <v>0</v>
      </c>
      <c r="AH17" s="63">
        <f t="shared" si="8"/>
        <v>0</v>
      </c>
      <c r="AI17" s="26">
        <v>0</v>
      </c>
      <c r="AJ17" s="37">
        <f t="shared" si="0"/>
        <v>0</v>
      </c>
      <c r="AK17" s="37" t="str">
        <f t="shared" si="9"/>
        <v>-</v>
      </c>
      <c r="AL17" s="47">
        <v>10</v>
      </c>
      <c r="AM17" s="37" t="str">
        <f t="shared" si="1"/>
        <v>-</v>
      </c>
      <c r="AN17" s="52" t="str">
        <f t="shared" si="2"/>
        <v>-</v>
      </c>
      <c r="AO17" s="35" t="str">
        <f t="shared" si="10"/>
        <v>-</v>
      </c>
      <c r="AP17" s="36"/>
      <c r="AQ17" s="36"/>
    </row>
    <row r="18" spans="1:43" ht="15" x14ac:dyDescent="0.25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3"/>
        <v>0</v>
      </c>
      <c r="AD18" s="16">
        <f t="shared" si="4"/>
        <v>0</v>
      </c>
      <c r="AE18" s="37">
        <f t="shared" si="5"/>
        <v>0</v>
      </c>
      <c r="AF18" s="42">
        <f t="shared" si="6"/>
        <v>0</v>
      </c>
      <c r="AG18" s="37">
        <f t="shared" si="7"/>
        <v>0</v>
      </c>
      <c r="AH18" s="63">
        <f t="shared" si="8"/>
        <v>0</v>
      </c>
      <c r="AI18" s="26">
        <v>0</v>
      </c>
      <c r="AJ18" s="37">
        <f t="shared" si="0"/>
        <v>0</v>
      </c>
      <c r="AK18" s="37" t="str">
        <f t="shared" si="9"/>
        <v>-</v>
      </c>
      <c r="AL18" s="47">
        <v>11</v>
      </c>
      <c r="AM18" s="37" t="str">
        <f t="shared" si="1"/>
        <v>-</v>
      </c>
      <c r="AN18" s="52" t="str">
        <f t="shared" si="2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3"/>
        <v>0</v>
      </c>
      <c r="AD19" s="16">
        <f t="shared" si="4"/>
        <v>0</v>
      </c>
      <c r="AE19" s="37">
        <f t="shared" si="5"/>
        <v>0</v>
      </c>
      <c r="AF19" s="42">
        <f t="shared" si="6"/>
        <v>0</v>
      </c>
      <c r="AG19" s="37">
        <f t="shared" si="7"/>
        <v>0</v>
      </c>
      <c r="AH19" s="63">
        <f t="shared" si="8"/>
        <v>0</v>
      </c>
      <c r="AI19" s="26">
        <v>0</v>
      </c>
      <c r="AJ19" s="37">
        <f t="shared" si="0"/>
        <v>0</v>
      </c>
      <c r="AK19" s="37" t="str">
        <f t="shared" si="9"/>
        <v>-</v>
      </c>
      <c r="AL19" s="47">
        <v>12</v>
      </c>
      <c r="AM19" s="37" t="str">
        <f t="shared" si="1"/>
        <v>-</v>
      </c>
      <c r="AN19" s="52" t="str">
        <f t="shared" si="2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ref="L20:L37" si="23">J20*$G20</f>
        <v>0</v>
      </c>
      <c r="M20" s="26">
        <v>0</v>
      </c>
      <c r="N20" s="16">
        <f t="shared" ref="N20:N37" si="24">M20*$F20</f>
        <v>0</v>
      </c>
      <c r="O20" s="16">
        <f t="shared" ref="O20:O37" si="25">M20*$G20</f>
        <v>0</v>
      </c>
      <c r="P20" s="26">
        <v>0</v>
      </c>
      <c r="Q20" s="16">
        <f t="shared" ref="Q20:Q37" si="26">P20*$F20</f>
        <v>0</v>
      </c>
      <c r="R20" s="16">
        <f t="shared" ref="R20:R37" si="27">P20*$G20</f>
        <v>0</v>
      </c>
      <c r="S20" s="26">
        <v>0</v>
      </c>
      <c r="T20" s="16">
        <f t="shared" ref="T20:T37" si="28">S20*$F20</f>
        <v>0</v>
      </c>
      <c r="U20" s="16">
        <f t="shared" ref="U20:U37" si="29">S20*$G20</f>
        <v>0</v>
      </c>
      <c r="V20" s="26">
        <v>0</v>
      </c>
      <c r="W20" s="16">
        <f t="shared" ref="W20:W37" si="30">V20*$F20</f>
        <v>0</v>
      </c>
      <c r="X20" s="16">
        <f t="shared" ref="X20:X37" si="31">V20*$G20</f>
        <v>0</v>
      </c>
      <c r="Y20" s="26"/>
      <c r="Z20" s="16">
        <f t="shared" ref="Z20:Z37" si="32">Y20*$F20</f>
        <v>0</v>
      </c>
      <c r="AA20" s="16">
        <f t="shared" ref="AA20:AA37" si="33">Y20*$G20</f>
        <v>0</v>
      </c>
      <c r="AC20" s="52">
        <f t="shared" si="3"/>
        <v>0</v>
      </c>
      <c r="AD20" s="16">
        <f t="shared" si="4"/>
        <v>0</v>
      </c>
      <c r="AE20" s="37">
        <f t="shared" si="5"/>
        <v>0</v>
      </c>
      <c r="AF20" s="42">
        <f t="shared" si="6"/>
        <v>0</v>
      </c>
      <c r="AG20" s="37">
        <f t="shared" si="7"/>
        <v>0</v>
      </c>
      <c r="AH20" s="63">
        <f t="shared" si="8"/>
        <v>0</v>
      </c>
      <c r="AI20" s="26">
        <v>0</v>
      </c>
      <c r="AJ20" s="37">
        <f t="shared" ref="AJ20:AJ37" si="34">AI20*G20</f>
        <v>0</v>
      </c>
      <c r="AK20" s="37" t="str">
        <f t="shared" si="9"/>
        <v>-</v>
      </c>
      <c r="AL20" s="47">
        <v>14</v>
      </c>
      <c r="AM20" s="37" t="str">
        <f t="shared" ref="AM20:AM37" si="35">IFERROR(AK20/7,"-")</f>
        <v>-</v>
      </c>
      <c r="AN20" s="52" t="str">
        <f t="shared" ref="AN20:AN37" si="36">IFERROR(AK20/30,"-")</f>
        <v>-</v>
      </c>
      <c r="AO20" s="35" t="str">
        <f t="shared" si="10"/>
        <v>-</v>
      </c>
    </row>
    <row r="21" spans="1:43" ht="15" x14ac:dyDescent="0.25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si="23"/>
        <v>0</v>
      </c>
      <c r="M21" s="26">
        <v>0</v>
      </c>
      <c r="N21" s="16">
        <f t="shared" si="24"/>
        <v>0</v>
      </c>
      <c r="O21" s="16">
        <f t="shared" si="25"/>
        <v>0</v>
      </c>
      <c r="P21" s="26">
        <v>0</v>
      </c>
      <c r="Q21" s="16">
        <f t="shared" si="26"/>
        <v>0</v>
      </c>
      <c r="R21" s="16">
        <f t="shared" si="27"/>
        <v>0</v>
      </c>
      <c r="S21" s="26">
        <v>0</v>
      </c>
      <c r="T21" s="16">
        <f t="shared" si="28"/>
        <v>0</v>
      </c>
      <c r="U21" s="16">
        <f t="shared" si="29"/>
        <v>0</v>
      </c>
      <c r="V21" s="26">
        <v>0</v>
      </c>
      <c r="W21" s="16">
        <f t="shared" si="30"/>
        <v>0</v>
      </c>
      <c r="X21" s="16">
        <f t="shared" si="31"/>
        <v>0</v>
      </c>
      <c r="Y21" s="26"/>
      <c r="Z21" s="16">
        <f t="shared" si="32"/>
        <v>0</v>
      </c>
      <c r="AA21" s="16">
        <f t="shared" si="33"/>
        <v>0</v>
      </c>
      <c r="AC21" s="52">
        <f t="shared" si="3"/>
        <v>0</v>
      </c>
      <c r="AD21" s="16">
        <f t="shared" si="4"/>
        <v>0</v>
      </c>
      <c r="AE21" s="37">
        <f t="shared" si="5"/>
        <v>0</v>
      </c>
      <c r="AF21" s="42">
        <f t="shared" si="6"/>
        <v>0</v>
      </c>
      <c r="AG21" s="37">
        <f t="shared" si="7"/>
        <v>0</v>
      </c>
      <c r="AH21" s="63">
        <f t="shared" si="8"/>
        <v>0</v>
      </c>
      <c r="AI21" s="26">
        <v>0</v>
      </c>
      <c r="AJ21" s="37">
        <f t="shared" si="34"/>
        <v>0</v>
      </c>
      <c r="AK21" s="37" t="str">
        <f t="shared" si="9"/>
        <v>-</v>
      </c>
      <c r="AL21" s="47">
        <v>15</v>
      </c>
      <c r="AM21" s="37" t="str">
        <f t="shared" si="35"/>
        <v>-</v>
      </c>
      <c r="AN21" s="52" t="str">
        <f t="shared" si="36"/>
        <v>-</v>
      </c>
      <c r="AO21" s="35" t="str">
        <f t="shared" si="10"/>
        <v>-</v>
      </c>
    </row>
    <row r="22" spans="1:43" ht="15" x14ac:dyDescent="0.25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3"/>
        <v>0</v>
      </c>
      <c r="AD22" s="16">
        <f t="shared" si="4"/>
        <v>0</v>
      </c>
      <c r="AE22" s="37">
        <f t="shared" si="5"/>
        <v>0</v>
      </c>
      <c r="AF22" s="42">
        <f t="shared" si="6"/>
        <v>0</v>
      </c>
      <c r="AG22" s="37">
        <f t="shared" si="7"/>
        <v>0</v>
      </c>
      <c r="AH22" s="63">
        <f t="shared" si="8"/>
        <v>0</v>
      </c>
      <c r="AI22" s="26">
        <v>0</v>
      </c>
      <c r="AJ22" s="37">
        <f t="shared" si="34"/>
        <v>0</v>
      </c>
      <c r="AK22" s="37" t="str">
        <f t="shared" si="9"/>
        <v>-</v>
      </c>
      <c r="AL22" s="47">
        <v>16</v>
      </c>
      <c r="AM22" s="37" t="str">
        <f t="shared" si="35"/>
        <v>-</v>
      </c>
      <c r="AN22" s="52" t="str">
        <f t="shared" si="36"/>
        <v>-</v>
      </c>
      <c r="AO22" s="35" t="str">
        <f t="shared" si="10"/>
        <v>-</v>
      </c>
    </row>
    <row r="23" spans="1:43" ht="15" x14ac:dyDescent="0.25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3"/>
        <v>0</v>
      </c>
      <c r="AD23" s="16">
        <f t="shared" si="4"/>
        <v>0</v>
      </c>
      <c r="AE23" s="37">
        <f t="shared" si="5"/>
        <v>0</v>
      </c>
      <c r="AF23" s="42">
        <f t="shared" si="6"/>
        <v>0</v>
      </c>
      <c r="AG23" s="37">
        <f t="shared" si="7"/>
        <v>0</v>
      </c>
      <c r="AH23" s="63">
        <f t="shared" si="8"/>
        <v>0</v>
      </c>
      <c r="AI23" s="26">
        <v>0</v>
      </c>
      <c r="AJ23" s="37">
        <f t="shared" si="34"/>
        <v>0</v>
      </c>
      <c r="AK23" s="37" t="str">
        <f t="shared" ref="AK23:AK37" si="37">IFERROR(AI23/AF23, "-")</f>
        <v>-</v>
      </c>
      <c r="AL23" s="47">
        <v>17</v>
      </c>
      <c r="AM23" s="37" t="str">
        <f t="shared" si="35"/>
        <v>-</v>
      </c>
      <c r="AN23" s="52" t="str">
        <f t="shared" si="36"/>
        <v>-</v>
      </c>
      <c r="AO23" s="35" t="str">
        <f t="shared" si="10"/>
        <v>-</v>
      </c>
    </row>
    <row r="24" spans="1:43" ht="15" x14ac:dyDescent="0.25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3"/>
        <v>0</v>
      </c>
      <c r="AD24" s="16">
        <f t="shared" si="4"/>
        <v>0</v>
      </c>
      <c r="AE24" s="37">
        <f t="shared" si="5"/>
        <v>0</v>
      </c>
      <c r="AF24" s="42">
        <f t="shared" si="6"/>
        <v>0</v>
      </c>
      <c r="AG24" s="37">
        <f t="shared" si="7"/>
        <v>0</v>
      </c>
      <c r="AH24" s="63">
        <f t="shared" si="8"/>
        <v>0</v>
      </c>
      <c r="AI24" s="26">
        <v>0</v>
      </c>
      <c r="AJ24" s="37">
        <f t="shared" si="34"/>
        <v>0</v>
      </c>
      <c r="AK24" s="37" t="str">
        <f t="shared" si="37"/>
        <v>-</v>
      </c>
      <c r="AL24" s="47">
        <v>18</v>
      </c>
      <c r="AM24" s="37" t="str">
        <f t="shared" si="35"/>
        <v>-</v>
      </c>
      <c r="AN24" s="52" t="str">
        <f t="shared" si="36"/>
        <v>-</v>
      </c>
      <c r="AO24" s="35" t="str">
        <f t="shared" si="10"/>
        <v>-</v>
      </c>
    </row>
    <row r="25" spans="1:43" ht="15" x14ac:dyDescent="0.25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26">
        <v>1</v>
      </c>
      <c r="K25" s="16">
        <f t="shared" si="11"/>
        <v>9.3699999999999974</v>
      </c>
      <c r="L25" s="16">
        <f t="shared" si="23"/>
        <v>24.5</v>
      </c>
      <c r="M25" s="26">
        <v>1</v>
      </c>
      <c r="N25" s="16">
        <f t="shared" si="24"/>
        <v>9.3699999999999974</v>
      </c>
      <c r="O25" s="16">
        <f t="shared" si="25"/>
        <v>24.5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3"/>
        <v>2</v>
      </c>
      <c r="AD25" s="16">
        <f t="shared" si="4"/>
        <v>18.739999999999995</v>
      </c>
      <c r="AE25" s="37">
        <f t="shared" si="5"/>
        <v>49</v>
      </c>
      <c r="AF25" s="42">
        <f t="shared" si="6"/>
        <v>1.6260162601626018E-2</v>
      </c>
      <c r="AG25" s="37">
        <f t="shared" si="7"/>
        <v>0.48780487804878053</v>
      </c>
      <c r="AH25" s="63">
        <f t="shared" si="8"/>
        <v>11.951219512195124</v>
      </c>
      <c r="AI25" s="26">
        <v>0</v>
      </c>
      <c r="AJ25" s="37">
        <f t="shared" si="34"/>
        <v>0</v>
      </c>
      <c r="AK25" s="37">
        <f t="shared" si="37"/>
        <v>0</v>
      </c>
      <c r="AL25" s="47">
        <v>19</v>
      </c>
      <c r="AM25" s="37">
        <f t="shared" si="35"/>
        <v>0</v>
      </c>
      <c r="AN25" s="52">
        <f t="shared" si="36"/>
        <v>0</v>
      </c>
      <c r="AO25" s="35">
        <f t="shared" si="10"/>
        <v>43589</v>
      </c>
    </row>
    <row r="26" spans="1:43" ht="15" x14ac:dyDescent="0.25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26">
        <v>2</v>
      </c>
      <c r="K26" s="16">
        <f t="shared" si="11"/>
        <v>114.12000000000008</v>
      </c>
      <c r="L26" s="16">
        <f t="shared" si="23"/>
        <v>209</v>
      </c>
      <c r="M26" s="26">
        <v>-1</v>
      </c>
      <c r="N26" s="16">
        <f t="shared" si="24"/>
        <v>-57.060000000000038</v>
      </c>
      <c r="O26" s="16">
        <f t="shared" si="25"/>
        <v>-104.5</v>
      </c>
      <c r="P26" s="26">
        <v>2</v>
      </c>
      <c r="Q26" s="16">
        <f t="shared" si="26"/>
        <v>114.12000000000008</v>
      </c>
      <c r="R26" s="16">
        <f t="shared" si="27"/>
        <v>209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3"/>
        <v>3</v>
      </c>
      <c r="AD26" s="16">
        <f t="shared" si="4"/>
        <v>171.18000000000012</v>
      </c>
      <c r="AE26" s="37">
        <f t="shared" si="5"/>
        <v>313.5</v>
      </c>
      <c r="AF26" s="42">
        <f t="shared" si="6"/>
        <v>2.4390243902439025E-2</v>
      </c>
      <c r="AG26" s="37">
        <f t="shared" si="7"/>
        <v>0.73170731707317072</v>
      </c>
      <c r="AH26" s="63">
        <f t="shared" si="8"/>
        <v>76.463414634146346</v>
      </c>
      <c r="AI26" s="26">
        <v>6</v>
      </c>
      <c r="AJ26" s="37">
        <f t="shared" si="34"/>
        <v>627</v>
      </c>
      <c r="AK26" s="37">
        <f t="shared" si="37"/>
        <v>246</v>
      </c>
      <c r="AL26" s="47">
        <v>20</v>
      </c>
      <c r="AM26" s="37">
        <f t="shared" si="35"/>
        <v>35.142857142857146</v>
      </c>
      <c r="AN26" s="52">
        <f t="shared" si="36"/>
        <v>8.1999999999999993</v>
      </c>
      <c r="AO26" s="35">
        <f t="shared" si="10"/>
        <v>43835</v>
      </c>
    </row>
    <row r="27" spans="1:43" ht="15" x14ac:dyDescent="0.25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26">
        <v>1</v>
      </c>
      <c r="K27" s="16">
        <f t="shared" si="11"/>
        <v>53.97</v>
      </c>
      <c r="L27" s="16">
        <f t="shared" si="23"/>
        <v>104.5</v>
      </c>
      <c r="M27" s="26">
        <v>1</v>
      </c>
      <c r="N27" s="16">
        <f t="shared" si="24"/>
        <v>53.97</v>
      </c>
      <c r="O27" s="16">
        <f t="shared" si="25"/>
        <v>104.5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3"/>
        <v>2</v>
      </c>
      <c r="AD27" s="16">
        <f t="shared" si="4"/>
        <v>107.94</v>
      </c>
      <c r="AE27" s="37">
        <f t="shared" si="5"/>
        <v>209</v>
      </c>
      <c r="AF27" s="42">
        <f t="shared" si="6"/>
        <v>1.6260162601626018E-2</v>
      </c>
      <c r="AG27" s="37">
        <f t="shared" si="7"/>
        <v>0.48780487804878053</v>
      </c>
      <c r="AH27" s="63">
        <f t="shared" si="8"/>
        <v>50.975609756097569</v>
      </c>
      <c r="AI27" s="26">
        <v>2</v>
      </c>
      <c r="AJ27" s="37">
        <f t="shared" si="34"/>
        <v>209</v>
      </c>
      <c r="AK27" s="37">
        <f t="shared" si="37"/>
        <v>122.99999999999999</v>
      </c>
      <c r="AL27" s="47">
        <v>21</v>
      </c>
      <c r="AM27" s="37">
        <f t="shared" si="35"/>
        <v>17.571428571428569</v>
      </c>
      <c r="AN27" s="52">
        <f t="shared" si="36"/>
        <v>4.0999999999999996</v>
      </c>
      <c r="AO27" s="35">
        <f t="shared" si="10"/>
        <v>43712</v>
      </c>
    </row>
    <row r="28" spans="1:43" ht="15" x14ac:dyDescent="0.25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3"/>
        <v>0</v>
      </c>
      <c r="AD28" s="16">
        <f t="shared" si="4"/>
        <v>0</v>
      </c>
      <c r="AE28" s="37">
        <f t="shared" si="5"/>
        <v>0</v>
      </c>
      <c r="AF28" s="42">
        <f t="shared" si="6"/>
        <v>0</v>
      </c>
      <c r="AG28" s="37">
        <f t="shared" si="7"/>
        <v>0</v>
      </c>
      <c r="AH28" s="63">
        <f t="shared" si="8"/>
        <v>0</v>
      </c>
      <c r="AI28" s="26">
        <v>0</v>
      </c>
      <c r="AJ28" s="37">
        <f t="shared" si="34"/>
        <v>0</v>
      </c>
      <c r="AK28" s="37" t="str">
        <f t="shared" si="37"/>
        <v>-</v>
      </c>
      <c r="AL28" s="47">
        <v>22</v>
      </c>
      <c r="AM28" s="37" t="str">
        <f t="shared" si="35"/>
        <v>-</v>
      </c>
      <c r="AN28" s="52" t="str">
        <f t="shared" si="36"/>
        <v>-</v>
      </c>
      <c r="AO28" s="35" t="str">
        <f t="shared" si="10"/>
        <v>-</v>
      </c>
    </row>
    <row r="29" spans="1:43" ht="15" x14ac:dyDescent="0.25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3"/>
        <v>0</v>
      </c>
      <c r="AD29" s="16">
        <f t="shared" si="4"/>
        <v>0</v>
      </c>
      <c r="AE29" s="37">
        <f t="shared" si="5"/>
        <v>0</v>
      </c>
      <c r="AF29" s="42">
        <f t="shared" si="6"/>
        <v>0</v>
      </c>
      <c r="AG29" s="37">
        <f t="shared" si="7"/>
        <v>0</v>
      </c>
      <c r="AH29" s="63">
        <f t="shared" si="8"/>
        <v>0</v>
      </c>
      <c r="AI29" s="26">
        <v>2</v>
      </c>
      <c r="AJ29" s="37">
        <f t="shared" si="34"/>
        <v>199</v>
      </c>
      <c r="AK29" s="37" t="str">
        <f t="shared" si="37"/>
        <v>-</v>
      </c>
      <c r="AL29" s="47">
        <v>23</v>
      </c>
      <c r="AM29" s="37" t="str">
        <f t="shared" si="35"/>
        <v>-</v>
      </c>
      <c r="AN29" s="52" t="str">
        <f t="shared" si="36"/>
        <v>-</v>
      </c>
      <c r="AO29" s="35" t="str">
        <f t="shared" si="10"/>
        <v>-</v>
      </c>
    </row>
    <row r="30" spans="1:43" ht="15" x14ac:dyDescent="0.25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3"/>
        <v>0</v>
      </c>
      <c r="AD30" s="16">
        <f t="shared" si="4"/>
        <v>0</v>
      </c>
      <c r="AE30" s="37">
        <f t="shared" si="5"/>
        <v>0</v>
      </c>
      <c r="AF30" s="42">
        <f t="shared" si="6"/>
        <v>0</v>
      </c>
      <c r="AG30" s="37">
        <f t="shared" si="7"/>
        <v>0</v>
      </c>
      <c r="AH30" s="63">
        <f t="shared" si="8"/>
        <v>0</v>
      </c>
      <c r="AI30" s="26">
        <v>0</v>
      </c>
      <c r="AJ30" s="37">
        <f t="shared" si="34"/>
        <v>0</v>
      </c>
      <c r="AK30" s="37" t="str">
        <f t="shared" si="37"/>
        <v>-</v>
      </c>
      <c r="AL30" s="47">
        <v>24</v>
      </c>
      <c r="AM30" s="37" t="str">
        <f t="shared" si="35"/>
        <v>-</v>
      </c>
      <c r="AN30" s="52" t="str">
        <f t="shared" si="36"/>
        <v>-</v>
      </c>
      <c r="AO30" s="35" t="str">
        <f t="shared" si="10"/>
        <v>-</v>
      </c>
    </row>
    <row r="31" spans="1:43" ht="15" x14ac:dyDescent="0.25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3"/>
        <v>0</v>
      </c>
      <c r="AD31" s="16">
        <f t="shared" si="4"/>
        <v>0</v>
      </c>
      <c r="AE31" s="37">
        <f t="shared" si="5"/>
        <v>0</v>
      </c>
      <c r="AF31" s="42">
        <f t="shared" si="6"/>
        <v>0</v>
      </c>
      <c r="AG31" s="37">
        <f t="shared" si="7"/>
        <v>0</v>
      </c>
      <c r="AH31" s="63">
        <f t="shared" si="8"/>
        <v>0</v>
      </c>
      <c r="AI31" s="26">
        <v>0</v>
      </c>
      <c r="AJ31" s="37">
        <f t="shared" si="34"/>
        <v>0</v>
      </c>
      <c r="AK31" s="37" t="str">
        <f t="shared" si="37"/>
        <v>-</v>
      </c>
      <c r="AL31" s="47">
        <v>25</v>
      </c>
      <c r="AM31" s="37" t="str">
        <f t="shared" si="35"/>
        <v>-</v>
      </c>
      <c r="AN31" s="52" t="str">
        <f t="shared" si="36"/>
        <v>-</v>
      </c>
      <c r="AO31" s="35" t="str">
        <f t="shared" si="10"/>
        <v>-</v>
      </c>
    </row>
    <row r="32" spans="1:43" ht="15" x14ac:dyDescent="0.25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26">
        <v>1</v>
      </c>
      <c r="K32" s="16">
        <f t="shared" si="11"/>
        <v>20.21</v>
      </c>
      <c r="L32" s="16">
        <f t="shared" si="23"/>
        <v>44.5</v>
      </c>
      <c r="M32" s="26">
        <v>0</v>
      </c>
      <c r="N32" s="16">
        <f t="shared" si="24"/>
        <v>0</v>
      </c>
      <c r="O32" s="16">
        <f t="shared" si="25"/>
        <v>0</v>
      </c>
      <c r="P32" s="26">
        <v>1</v>
      </c>
      <c r="Q32" s="16">
        <f t="shared" si="26"/>
        <v>20.21</v>
      </c>
      <c r="R32" s="16">
        <f t="shared" si="27"/>
        <v>44.5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3"/>
        <v>2</v>
      </c>
      <c r="AD32" s="16">
        <f t="shared" si="4"/>
        <v>40.42</v>
      </c>
      <c r="AE32" s="37">
        <f t="shared" si="5"/>
        <v>89</v>
      </c>
      <c r="AF32" s="42">
        <f t="shared" si="6"/>
        <v>1.6260162601626018E-2</v>
      </c>
      <c r="AG32" s="37">
        <f t="shared" si="7"/>
        <v>0.48780487804878053</v>
      </c>
      <c r="AH32" s="63">
        <f t="shared" si="8"/>
        <v>21.707317073170735</v>
      </c>
      <c r="AI32" s="26">
        <v>4</v>
      </c>
      <c r="AJ32" s="37">
        <f t="shared" si="34"/>
        <v>178</v>
      </c>
      <c r="AK32" s="37">
        <f t="shared" si="37"/>
        <v>245.99999999999997</v>
      </c>
      <c r="AL32" s="47">
        <v>26</v>
      </c>
      <c r="AM32" s="37">
        <f t="shared" si="35"/>
        <v>35.142857142857139</v>
      </c>
      <c r="AN32" s="52">
        <f t="shared" si="36"/>
        <v>8.1999999999999993</v>
      </c>
      <c r="AO32" s="35">
        <f t="shared" si="10"/>
        <v>43835</v>
      </c>
    </row>
    <row r="33" spans="1:47" ht="15" x14ac:dyDescent="0.25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3"/>
        <v>0</v>
      </c>
      <c r="AD33" s="16">
        <f t="shared" si="4"/>
        <v>0</v>
      </c>
      <c r="AE33" s="37">
        <f t="shared" si="5"/>
        <v>0</v>
      </c>
      <c r="AF33" s="42">
        <f t="shared" si="6"/>
        <v>0</v>
      </c>
      <c r="AG33" s="37">
        <f t="shared" si="7"/>
        <v>0</v>
      </c>
      <c r="AH33" s="63">
        <f t="shared" si="8"/>
        <v>0</v>
      </c>
      <c r="AI33" s="26">
        <v>0</v>
      </c>
      <c r="AJ33" s="37">
        <f t="shared" si="34"/>
        <v>0</v>
      </c>
      <c r="AK33" s="37" t="str">
        <f t="shared" si="37"/>
        <v>-</v>
      </c>
      <c r="AL33" s="47">
        <v>27</v>
      </c>
      <c r="AM33" s="37" t="str">
        <f t="shared" si="35"/>
        <v>-</v>
      </c>
      <c r="AN33" s="52" t="str">
        <f t="shared" si="36"/>
        <v>-</v>
      </c>
      <c r="AO33" s="35" t="str">
        <f t="shared" si="10"/>
        <v>-</v>
      </c>
    </row>
    <row r="34" spans="1:47" ht="15" x14ac:dyDescent="0.25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3"/>
        <v>0</v>
      </c>
      <c r="AD34" s="16">
        <f t="shared" si="4"/>
        <v>0</v>
      </c>
      <c r="AE34" s="37">
        <f t="shared" si="5"/>
        <v>0</v>
      </c>
      <c r="AF34" s="42">
        <f t="shared" si="6"/>
        <v>0</v>
      </c>
      <c r="AG34" s="37">
        <f t="shared" si="7"/>
        <v>0</v>
      </c>
      <c r="AH34" s="63">
        <f t="shared" si="8"/>
        <v>0</v>
      </c>
      <c r="AI34" s="26">
        <v>0</v>
      </c>
      <c r="AJ34" s="37">
        <f t="shared" si="34"/>
        <v>0</v>
      </c>
      <c r="AK34" s="37" t="str">
        <f t="shared" si="37"/>
        <v>-</v>
      </c>
      <c r="AL34" s="47">
        <v>28</v>
      </c>
      <c r="AM34" s="37" t="str">
        <f t="shared" si="35"/>
        <v>-</v>
      </c>
      <c r="AN34" s="52" t="str">
        <f t="shared" si="36"/>
        <v>-</v>
      </c>
      <c r="AO34" s="35" t="str">
        <f t="shared" si="10"/>
        <v>-</v>
      </c>
    </row>
    <row r="35" spans="1:47" ht="15" x14ac:dyDescent="0.25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26">
        <v>1</v>
      </c>
      <c r="K35" s="16">
        <f t="shared" si="11"/>
        <v>25.97</v>
      </c>
      <c r="L35" s="16">
        <f t="shared" si="23"/>
        <v>54.5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3"/>
        <v>1</v>
      </c>
      <c r="AD35" s="16">
        <f t="shared" si="4"/>
        <v>25.97</v>
      </c>
      <c r="AE35" s="37">
        <f t="shared" si="5"/>
        <v>54.5</v>
      </c>
      <c r="AF35" s="42">
        <f t="shared" si="6"/>
        <v>8.130081300813009E-3</v>
      </c>
      <c r="AG35" s="37">
        <f t="shared" si="7"/>
        <v>0.24390243902439027</v>
      </c>
      <c r="AH35" s="63">
        <f t="shared" si="8"/>
        <v>13.29268292682927</v>
      </c>
      <c r="AI35" s="26">
        <v>0</v>
      </c>
      <c r="AJ35" s="37">
        <f t="shared" si="34"/>
        <v>0</v>
      </c>
      <c r="AK35" s="37">
        <f t="shared" si="37"/>
        <v>0</v>
      </c>
      <c r="AL35" s="47">
        <v>29</v>
      </c>
      <c r="AM35" s="37">
        <f t="shared" si="35"/>
        <v>0</v>
      </c>
      <c r="AN35" s="52">
        <f t="shared" si="36"/>
        <v>0</v>
      </c>
      <c r="AO35" s="35">
        <f t="shared" si="10"/>
        <v>43589</v>
      </c>
    </row>
    <row r="36" spans="1:47" ht="15" x14ac:dyDescent="0.25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26">
        <v>3</v>
      </c>
      <c r="K36" s="16">
        <f t="shared" si="11"/>
        <v>76.949999999999989</v>
      </c>
      <c r="L36" s="16">
        <f t="shared" si="23"/>
        <v>163.5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3"/>
        <v>3</v>
      </c>
      <c r="AD36" s="16">
        <f t="shared" si="4"/>
        <v>76.949999999999989</v>
      </c>
      <c r="AE36" s="37">
        <f t="shared" si="5"/>
        <v>163.5</v>
      </c>
      <c r="AF36" s="42">
        <f t="shared" si="6"/>
        <v>2.4390243902439025E-2</v>
      </c>
      <c r="AG36" s="37">
        <f t="shared" si="7"/>
        <v>0.73170731707317072</v>
      </c>
      <c r="AH36" s="63">
        <f t="shared" si="8"/>
        <v>39.878048780487802</v>
      </c>
      <c r="AI36" s="26">
        <v>1</v>
      </c>
      <c r="AJ36" s="37">
        <f t="shared" si="34"/>
        <v>54.5</v>
      </c>
      <c r="AK36" s="37">
        <f t="shared" si="37"/>
        <v>41</v>
      </c>
      <c r="AL36" s="47">
        <v>30</v>
      </c>
      <c r="AM36" s="37">
        <f t="shared" si="35"/>
        <v>5.8571428571428568</v>
      </c>
      <c r="AN36" s="52">
        <f t="shared" si="36"/>
        <v>1.3666666666666667</v>
      </c>
      <c r="AO36" s="35">
        <f t="shared" si="10"/>
        <v>43630</v>
      </c>
    </row>
    <row r="37" spans="1:47" ht="15" x14ac:dyDescent="0.25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3"/>
        <v>0</v>
      </c>
      <c r="AD37" s="16">
        <f t="shared" si="4"/>
        <v>0</v>
      </c>
      <c r="AE37" s="37">
        <f t="shared" si="5"/>
        <v>0</v>
      </c>
      <c r="AF37" s="42">
        <f t="shared" si="6"/>
        <v>0</v>
      </c>
      <c r="AG37" s="37">
        <f t="shared" si="7"/>
        <v>0</v>
      </c>
      <c r="AH37" s="63">
        <f t="shared" si="8"/>
        <v>0</v>
      </c>
      <c r="AI37" s="26">
        <v>1</v>
      </c>
      <c r="AJ37" s="37">
        <f t="shared" si="34"/>
        <v>54.5</v>
      </c>
      <c r="AK37" s="37" t="str">
        <f t="shared" si="37"/>
        <v>-</v>
      </c>
      <c r="AL37" s="47">
        <v>31</v>
      </c>
      <c r="AM37" s="37" t="str">
        <f t="shared" si="35"/>
        <v>-</v>
      </c>
      <c r="AN37" s="52" t="str">
        <f t="shared" si="36"/>
        <v>-</v>
      </c>
      <c r="AO37" s="35" t="str">
        <f t="shared" si="10"/>
        <v>-</v>
      </c>
    </row>
    <row r="38" spans="1:47" s="43" customFormat="1" ht="15" x14ac:dyDescent="0.25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"/>
      <c r="J38" s="26">
        <v>1</v>
      </c>
      <c r="K38" s="16">
        <f t="shared" si="11"/>
        <v>77.209999999999994</v>
      </c>
      <c r="L38" s="16">
        <f t="shared" ref="L38:L53" si="38">J38*$G38</f>
        <v>139.5</v>
      </c>
      <c r="M38" s="26">
        <v>0</v>
      </c>
      <c r="N38" s="16">
        <f t="shared" ref="N38:N53" si="39">M38*$F38</f>
        <v>0</v>
      </c>
      <c r="O38" s="16">
        <f t="shared" ref="O38:O53" si="40">M38*$G38</f>
        <v>0</v>
      </c>
      <c r="P38" s="26">
        <v>0</v>
      </c>
      <c r="Q38" s="16">
        <f t="shared" ref="Q38:Q53" si="41">P38*$F38</f>
        <v>0</v>
      </c>
      <c r="R38" s="16">
        <f t="shared" ref="R38:R53" si="42">P38*$G38</f>
        <v>0</v>
      </c>
      <c r="S38" s="26">
        <v>0</v>
      </c>
      <c r="T38" s="16">
        <f t="shared" ref="T38:T53" si="43">S38*$F38</f>
        <v>0</v>
      </c>
      <c r="U38" s="16">
        <f t="shared" ref="U38:U53" si="44">S38*$G38</f>
        <v>0</v>
      </c>
      <c r="V38" s="26">
        <v>0</v>
      </c>
      <c r="W38" s="16">
        <f t="shared" ref="W38:W53" si="45">V38*$F38</f>
        <v>0</v>
      </c>
      <c r="X38" s="16">
        <f t="shared" ref="X38:X53" si="46">V38*$G38</f>
        <v>0</v>
      </c>
      <c r="Y38" s="26"/>
      <c r="Z38" s="16">
        <f t="shared" ref="Z38:Z53" si="47">Y38*$F38</f>
        <v>0</v>
      </c>
      <c r="AA38" s="16">
        <f t="shared" ref="AA38:AA53" si="48">Y38*$G38</f>
        <v>0</v>
      </c>
      <c r="AB38" s="51"/>
      <c r="AC38" s="52">
        <f t="shared" si="3"/>
        <v>1</v>
      </c>
      <c r="AD38" s="16">
        <f t="shared" si="4"/>
        <v>77.209999999999994</v>
      </c>
      <c r="AE38" s="37">
        <f t="shared" si="5"/>
        <v>139.5</v>
      </c>
      <c r="AF38" s="42">
        <f t="shared" si="6"/>
        <v>8.130081300813009E-3</v>
      </c>
      <c r="AG38" s="37">
        <f t="shared" si="7"/>
        <v>0.24390243902439027</v>
      </c>
      <c r="AH38" s="63">
        <f t="shared" si="8"/>
        <v>34.024390243902445</v>
      </c>
      <c r="AI38" s="26">
        <v>0</v>
      </c>
      <c r="AJ38" s="37">
        <f t="shared" ref="AJ38:AJ53" si="49">AI38*G38</f>
        <v>0</v>
      </c>
      <c r="AK38" s="37">
        <f t="shared" ref="AK38:AK53" si="50">IFERROR(AI38/AF38, "-")</f>
        <v>0</v>
      </c>
      <c r="AL38" s="47">
        <v>33</v>
      </c>
      <c r="AM38" s="37">
        <f t="shared" ref="AM38:AM53" si="51">IFERROR(AK38/7,"-")</f>
        <v>0</v>
      </c>
      <c r="AN38" s="52">
        <f t="shared" ref="AN38:AN53" si="52">IFERROR(AK38/30,"-")</f>
        <v>0</v>
      </c>
      <c r="AO38" s="35">
        <f t="shared" si="10"/>
        <v>43589</v>
      </c>
      <c r="AP38" s="1"/>
      <c r="AQ38" s="1"/>
      <c r="AR38" s="1"/>
      <c r="AS38" s="1"/>
      <c r="AT38" s="1"/>
      <c r="AU38" s="1"/>
    </row>
    <row r="39" spans="1:47" s="43" customFormat="1" ht="15" x14ac:dyDescent="0.25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"/>
      <c r="J39" s="26">
        <v>-1</v>
      </c>
      <c r="K39" s="16">
        <f t="shared" si="11"/>
        <v>-76.08</v>
      </c>
      <c r="L39" s="16">
        <f t="shared" si="38"/>
        <v>-139.5</v>
      </c>
      <c r="M39" s="26">
        <v>0</v>
      </c>
      <c r="N39" s="16">
        <f t="shared" si="39"/>
        <v>0</v>
      </c>
      <c r="O39" s="16">
        <f t="shared" si="40"/>
        <v>0</v>
      </c>
      <c r="P39" s="26">
        <v>1</v>
      </c>
      <c r="Q39" s="16">
        <f t="shared" si="41"/>
        <v>76.08</v>
      </c>
      <c r="R39" s="16">
        <f t="shared" si="42"/>
        <v>139.5</v>
      </c>
      <c r="S39" s="26">
        <v>0</v>
      </c>
      <c r="T39" s="16">
        <f t="shared" si="43"/>
        <v>0</v>
      </c>
      <c r="U39" s="16">
        <f t="shared" si="44"/>
        <v>0</v>
      </c>
      <c r="V39" s="26">
        <v>0</v>
      </c>
      <c r="W39" s="16">
        <f t="shared" si="45"/>
        <v>0</v>
      </c>
      <c r="X39" s="16">
        <f t="shared" si="46"/>
        <v>0</v>
      </c>
      <c r="Y39" s="26"/>
      <c r="Z39" s="16">
        <f t="shared" si="47"/>
        <v>0</v>
      </c>
      <c r="AA39" s="16">
        <f t="shared" si="48"/>
        <v>0</v>
      </c>
      <c r="AB39" s="51"/>
      <c r="AC39" s="52">
        <f t="shared" si="3"/>
        <v>0</v>
      </c>
      <c r="AD39" s="16">
        <f t="shared" si="4"/>
        <v>0</v>
      </c>
      <c r="AE39" s="37">
        <f t="shared" si="5"/>
        <v>0</v>
      </c>
      <c r="AF39" s="42">
        <f t="shared" si="6"/>
        <v>0</v>
      </c>
      <c r="AG39" s="37">
        <f t="shared" si="7"/>
        <v>0</v>
      </c>
      <c r="AH39" s="63">
        <f t="shared" si="8"/>
        <v>0</v>
      </c>
      <c r="AI39" s="26">
        <v>0</v>
      </c>
      <c r="AJ39" s="37">
        <f t="shared" si="49"/>
        <v>0</v>
      </c>
      <c r="AK39" s="37" t="str">
        <f t="shared" si="50"/>
        <v>-</v>
      </c>
      <c r="AL39" s="47">
        <v>34</v>
      </c>
      <c r="AM39" s="37" t="str">
        <f t="shared" si="51"/>
        <v>-</v>
      </c>
      <c r="AN39" s="52" t="str">
        <f t="shared" si="52"/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"/>
      <c r="J40" s="26">
        <v>10</v>
      </c>
      <c r="K40" s="16">
        <f t="shared" si="11"/>
        <v>411.49999999999773</v>
      </c>
      <c r="L40" s="16">
        <f t="shared" si="38"/>
        <v>845</v>
      </c>
      <c r="M40" s="26">
        <v>3</v>
      </c>
      <c r="N40" s="16">
        <f t="shared" si="39"/>
        <v>123.44999999999931</v>
      </c>
      <c r="O40" s="16">
        <f t="shared" si="40"/>
        <v>253.5</v>
      </c>
      <c r="P40" s="26">
        <v>11</v>
      </c>
      <c r="Q40" s="16">
        <f t="shared" si="41"/>
        <v>452.64999999999748</v>
      </c>
      <c r="R40" s="16">
        <f t="shared" si="42"/>
        <v>929.5</v>
      </c>
      <c r="S40" s="26">
        <v>17</v>
      </c>
      <c r="T40" s="16">
        <f t="shared" si="43"/>
        <v>699.54999999999609</v>
      </c>
      <c r="U40" s="16">
        <f t="shared" si="44"/>
        <v>1436.5</v>
      </c>
      <c r="V40" s="26">
        <v>7</v>
      </c>
      <c r="W40" s="16">
        <f t="shared" si="45"/>
        <v>288.04999999999842</v>
      </c>
      <c r="X40" s="16">
        <f t="shared" si="46"/>
        <v>591.5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3"/>
        <v>48</v>
      </c>
      <c r="AD40" s="16">
        <f t="shared" si="4"/>
        <v>1975.1999999999889</v>
      </c>
      <c r="AE40" s="37">
        <f t="shared" si="5"/>
        <v>4056</v>
      </c>
      <c r="AF40" s="42">
        <f t="shared" si="6"/>
        <v>0.3902439024390244</v>
      </c>
      <c r="AG40" s="37">
        <f t="shared" si="7"/>
        <v>11.707317073170731</v>
      </c>
      <c r="AH40" s="63">
        <f t="shared" si="8"/>
        <v>989.26829268292681</v>
      </c>
      <c r="AI40" s="26">
        <v>3</v>
      </c>
      <c r="AJ40" s="37">
        <f t="shared" si="49"/>
        <v>253.5</v>
      </c>
      <c r="AK40" s="37">
        <f t="shared" si="50"/>
        <v>7.6875</v>
      </c>
      <c r="AL40" s="47">
        <v>35</v>
      </c>
      <c r="AM40" s="37">
        <f t="shared" si="51"/>
        <v>1.0982142857142858</v>
      </c>
      <c r="AN40" s="52">
        <f t="shared" si="52"/>
        <v>0.25624999999999998</v>
      </c>
      <c r="AO40" s="35">
        <f t="shared" si="10"/>
        <v>43596.6875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"/>
      <c r="J41" s="26">
        <v>1</v>
      </c>
      <c r="K41" s="16">
        <f t="shared" si="11"/>
        <v>37.618672566371679</v>
      </c>
      <c r="L41" s="16">
        <f t="shared" si="38"/>
        <v>64.5</v>
      </c>
      <c r="M41" s="26">
        <v>0</v>
      </c>
      <c r="N41" s="16">
        <f t="shared" si="39"/>
        <v>0</v>
      </c>
      <c r="O41" s="16">
        <f t="shared" si="40"/>
        <v>0</v>
      </c>
      <c r="P41" s="26">
        <v>1</v>
      </c>
      <c r="Q41" s="16">
        <f t="shared" si="41"/>
        <v>37.618672566371679</v>
      </c>
      <c r="R41" s="16">
        <f t="shared" si="42"/>
        <v>64.5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3"/>
        <v>2</v>
      </c>
      <c r="AD41" s="16">
        <f t="shared" si="4"/>
        <v>75.237345132743357</v>
      </c>
      <c r="AE41" s="37">
        <f t="shared" si="5"/>
        <v>129</v>
      </c>
      <c r="AF41" s="42">
        <f t="shared" si="6"/>
        <v>1.6260162601626018E-2</v>
      </c>
      <c r="AG41" s="37">
        <f t="shared" si="7"/>
        <v>0.48780487804878053</v>
      </c>
      <c r="AH41" s="63">
        <f t="shared" si="8"/>
        <v>31.463414634146343</v>
      </c>
      <c r="AI41" s="26">
        <v>6</v>
      </c>
      <c r="AJ41" s="37">
        <f t="shared" si="49"/>
        <v>387</v>
      </c>
      <c r="AK41" s="37">
        <f t="shared" si="50"/>
        <v>368.99999999999994</v>
      </c>
      <c r="AL41" s="47">
        <v>36</v>
      </c>
      <c r="AM41" s="37">
        <f t="shared" si="51"/>
        <v>52.714285714285708</v>
      </c>
      <c r="AN41" s="52">
        <f t="shared" si="52"/>
        <v>12.299999999999999</v>
      </c>
      <c r="AO41" s="35">
        <f t="shared" si="10"/>
        <v>43958</v>
      </c>
      <c r="AP41" s="1"/>
      <c r="AQ41" s="1"/>
      <c r="AR41" s="1"/>
      <c r="AS41" s="1"/>
      <c r="AT41" s="1"/>
      <c r="AU41" s="1"/>
    </row>
    <row r="42" spans="1:47" ht="15" x14ac:dyDescent="0.25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C42" s="52">
        <f t="shared" si="3"/>
        <v>0</v>
      </c>
      <c r="AD42" s="16">
        <f t="shared" si="4"/>
        <v>0</v>
      </c>
      <c r="AE42" s="37">
        <f t="shared" si="5"/>
        <v>0</v>
      </c>
      <c r="AF42" s="42">
        <f t="shared" si="6"/>
        <v>0</v>
      </c>
      <c r="AG42" s="37">
        <f t="shared" si="7"/>
        <v>0</v>
      </c>
      <c r="AH42" s="63">
        <f t="shared" si="8"/>
        <v>0</v>
      </c>
      <c r="AI42" s="26">
        <v>3</v>
      </c>
      <c r="AJ42" s="37">
        <f t="shared" si="49"/>
        <v>193.5</v>
      </c>
      <c r="AK42" s="37" t="str">
        <f t="shared" si="50"/>
        <v>-</v>
      </c>
      <c r="AL42" s="47">
        <v>37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</row>
    <row r="43" spans="1:47" s="43" customFormat="1" ht="15" x14ac:dyDescent="0.25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"/>
      <c r="J43" s="26">
        <v>0</v>
      </c>
      <c r="K43" s="16">
        <f t="shared" si="11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B43" s="51"/>
      <c r="AC43" s="52">
        <f t="shared" si="3"/>
        <v>0</v>
      </c>
      <c r="AD43" s="16">
        <f t="shared" si="4"/>
        <v>0</v>
      </c>
      <c r="AE43" s="37">
        <f t="shared" si="5"/>
        <v>0</v>
      </c>
      <c r="AF43" s="42">
        <f t="shared" si="6"/>
        <v>0</v>
      </c>
      <c r="AG43" s="37">
        <f t="shared" si="7"/>
        <v>0</v>
      </c>
      <c r="AH43" s="63">
        <f t="shared" si="8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38</v>
      </c>
      <c r="AM43" s="37" t="str">
        <f t="shared" si="51"/>
        <v>-</v>
      </c>
      <c r="AN43" s="52" t="str">
        <f t="shared" si="52"/>
        <v>-</v>
      </c>
      <c r="AO43" s="35" t="str">
        <f t="shared" si="10"/>
        <v>-</v>
      </c>
      <c r="AP43" s="1"/>
      <c r="AQ43" s="1"/>
      <c r="AR43" s="1"/>
      <c r="AS43" s="1"/>
      <c r="AT43" s="1"/>
      <c r="AU43" s="1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0</v>
      </c>
      <c r="N44" s="104">
        <f t="shared" si="39"/>
        <v>0</v>
      </c>
      <c r="O44" s="104">
        <f t="shared" si="40"/>
        <v>0</v>
      </c>
      <c r="P44" s="103">
        <v>0</v>
      </c>
      <c r="Q44" s="104">
        <f t="shared" si="41"/>
        <v>0</v>
      </c>
      <c r="R44" s="104">
        <f t="shared" si="42"/>
        <v>0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3"/>
        <v>0</v>
      </c>
      <c r="AD44" s="104">
        <f t="shared" si="4"/>
        <v>0</v>
      </c>
      <c r="AE44" s="104">
        <f t="shared" si="5"/>
        <v>0</v>
      </c>
      <c r="AF44" s="42">
        <f t="shared" si="6"/>
        <v>0</v>
      </c>
      <c r="AG44" s="37">
        <f t="shared" si="7"/>
        <v>0</v>
      </c>
      <c r="AH44" s="63">
        <f t="shared" si="8"/>
        <v>0</v>
      </c>
      <c r="AI44" s="103">
        <v>0</v>
      </c>
      <c r="AJ44" s="107">
        <f t="shared" si="49"/>
        <v>0</v>
      </c>
      <c r="AK44" s="106" t="str">
        <f t="shared" si="50"/>
        <v>-</v>
      </c>
      <c r="AL44" s="108">
        <v>40</v>
      </c>
      <c r="AM44" s="106" t="str">
        <f t="shared" si="51"/>
        <v>-</v>
      </c>
      <c r="AN44" s="109" t="str">
        <f t="shared" si="52"/>
        <v>-</v>
      </c>
      <c r="AO44" s="35" t="str">
        <f t="shared" si="10"/>
        <v>-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3"/>
        <v>0</v>
      </c>
      <c r="AD45" s="104">
        <f t="shared" si="4"/>
        <v>0</v>
      </c>
      <c r="AE45" s="104">
        <f t="shared" si="5"/>
        <v>0</v>
      </c>
      <c r="AF45" s="42">
        <f t="shared" si="6"/>
        <v>0</v>
      </c>
      <c r="AG45" s="37">
        <f t="shared" si="7"/>
        <v>0</v>
      </c>
      <c r="AH45" s="63">
        <f t="shared" si="8"/>
        <v>0</v>
      </c>
      <c r="AI45" s="103">
        <v>3</v>
      </c>
      <c r="AJ45" s="107">
        <f t="shared" si="49"/>
        <v>178.5</v>
      </c>
      <c r="AK45" s="106" t="str">
        <f t="shared" si="50"/>
        <v>-</v>
      </c>
      <c r="AL45" s="108">
        <v>41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3"/>
        <v>0</v>
      </c>
      <c r="AD46" s="104">
        <f t="shared" si="4"/>
        <v>0</v>
      </c>
      <c r="AE46" s="104">
        <f t="shared" si="5"/>
        <v>0</v>
      </c>
      <c r="AF46" s="42">
        <f t="shared" si="6"/>
        <v>0</v>
      </c>
      <c r="AG46" s="37">
        <f t="shared" si="7"/>
        <v>0</v>
      </c>
      <c r="AH46" s="63">
        <f t="shared" si="8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42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3"/>
        <v>0</v>
      </c>
      <c r="AD47" s="104">
        <f t="shared" si="4"/>
        <v>0</v>
      </c>
      <c r="AE47" s="104">
        <f t="shared" si="5"/>
        <v>0</v>
      </c>
      <c r="AF47" s="42">
        <f t="shared" si="6"/>
        <v>0</v>
      </c>
      <c r="AG47" s="37">
        <f t="shared" si="7"/>
        <v>0</v>
      </c>
      <c r="AH47" s="63">
        <f t="shared" si="8"/>
        <v>0</v>
      </c>
      <c r="AI47" s="103">
        <v>3</v>
      </c>
      <c r="AJ47" s="107">
        <f t="shared" si="49"/>
        <v>178.5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3"/>
        <v>0</v>
      </c>
      <c r="AD48" s="104">
        <f t="shared" si="4"/>
        <v>0</v>
      </c>
      <c r="AE48" s="104">
        <f t="shared" si="5"/>
        <v>0</v>
      </c>
      <c r="AF48" s="42">
        <f t="shared" si="6"/>
        <v>0</v>
      </c>
      <c r="AG48" s="37">
        <f t="shared" si="7"/>
        <v>0</v>
      </c>
      <c r="AH48" s="63">
        <f t="shared" si="8"/>
        <v>0</v>
      </c>
      <c r="AI48" s="103">
        <v>3</v>
      </c>
      <c r="AJ48" s="107">
        <f t="shared" si="49"/>
        <v>358.5</v>
      </c>
      <c r="AK48" s="106" t="str">
        <f t="shared" si="50"/>
        <v>-</v>
      </c>
      <c r="AL48" s="108">
        <v>44</v>
      </c>
      <c r="AM48" s="106" t="str">
        <f t="shared" si="51"/>
        <v>-</v>
      </c>
      <c r="AN48" s="109" t="str">
        <f t="shared" si="52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3"/>
        <v>0</v>
      </c>
      <c r="AD49" s="104">
        <f t="shared" si="4"/>
        <v>0</v>
      </c>
      <c r="AE49" s="104">
        <f t="shared" si="5"/>
        <v>0</v>
      </c>
      <c r="AF49" s="42">
        <f t="shared" si="6"/>
        <v>0</v>
      </c>
      <c r="AG49" s="37">
        <f t="shared" si="7"/>
        <v>0</v>
      </c>
      <c r="AH49" s="63">
        <f t="shared" si="8"/>
        <v>0</v>
      </c>
      <c r="AI49" s="103">
        <v>3</v>
      </c>
      <c r="AJ49" s="107">
        <f t="shared" si="49"/>
        <v>358.5</v>
      </c>
      <c r="AK49" s="106" t="str">
        <f t="shared" si="50"/>
        <v>-</v>
      </c>
      <c r="AL49" s="108">
        <v>45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3"/>
        <v>0</v>
      </c>
      <c r="AD50" s="104">
        <f t="shared" si="4"/>
        <v>0</v>
      </c>
      <c r="AE50" s="104">
        <f t="shared" si="5"/>
        <v>0</v>
      </c>
      <c r="AF50" s="42">
        <f t="shared" si="6"/>
        <v>0</v>
      </c>
      <c r="AG50" s="37">
        <f t="shared" si="7"/>
        <v>0</v>
      </c>
      <c r="AH50" s="63">
        <f t="shared" si="8"/>
        <v>0</v>
      </c>
      <c r="AI50" s="103">
        <v>3</v>
      </c>
      <c r="AJ50" s="107">
        <f t="shared" si="49"/>
        <v>358.5</v>
      </c>
      <c r="AK50" s="106" t="str">
        <f t="shared" si="50"/>
        <v>-</v>
      </c>
      <c r="AL50" s="108">
        <v>46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3"/>
        <v>0</v>
      </c>
      <c r="AD51" s="104">
        <f t="shared" si="4"/>
        <v>0</v>
      </c>
      <c r="AE51" s="104">
        <f t="shared" si="5"/>
        <v>0</v>
      </c>
      <c r="AF51" s="42">
        <f t="shared" si="6"/>
        <v>0</v>
      </c>
      <c r="AG51" s="37">
        <f t="shared" si="7"/>
        <v>0</v>
      </c>
      <c r="AH51" s="63">
        <f t="shared" si="8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47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3"/>
        <v>0</v>
      </c>
      <c r="AD52" s="104">
        <f t="shared" si="4"/>
        <v>0</v>
      </c>
      <c r="AE52" s="104">
        <f t="shared" si="5"/>
        <v>0</v>
      </c>
      <c r="AF52" s="42">
        <f t="shared" si="6"/>
        <v>0</v>
      </c>
      <c r="AG52" s="37">
        <f t="shared" si="7"/>
        <v>0</v>
      </c>
      <c r="AH52" s="63">
        <f t="shared" si="8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48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ht="15" x14ac:dyDescent="0.25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26">
        <v>0</v>
      </c>
      <c r="K53" s="16">
        <f t="shared" si="11"/>
        <v>0</v>
      </c>
      <c r="L53" s="16">
        <f t="shared" si="38"/>
        <v>0</v>
      </c>
      <c r="M53" s="26">
        <v>0</v>
      </c>
      <c r="N53" s="16">
        <f t="shared" si="39"/>
        <v>0</v>
      </c>
      <c r="O53" s="16">
        <f t="shared" si="40"/>
        <v>0</v>
      </c>
      <c r="P53" s="26">
        <v>0</v>
      </c>
      <c r="Q53" s="16">
        <f t="shared" si="41"/>
        <v>0</v>
      </c>
      <c r="R53" s="16">
        <f t="shared" si="42"/>
        <v>0</v>
      </c>
      <c r="S53" s="26">
        <v>0</v>
      </c>
      <c r="T53" s="16">
        <f t="shared" si="43"/>
        <v>0</v>
      </c>
      <c r="U53" s="16">
        <f t="shared" si="44"/>
        <v>0</v>
      </c>
      <c r="V53" s="26">
        <v>0</v>
      </c>
      <c r="W53" s="16">
        <f t="shared" si="45"/>
        <v>0</v>
      </c>
      <c r="X53" s="16">
        <f t="shared" si="46"/>
        <v>0</v>
      </c>
      <c r="Y53" s="26"/>
      <c r="Z53" s="16">
        <f t="shared" si="47"/>
        <v>0</v>
      </c>
      <c r="AA53" s="16">
        <f t="shared" si="48"/>
        <v>0</v>
      </c>
      <c r="AC53" s="52">
        <f t="shared" si="3"/>
        <v>0</v>
      </c>
      <c r="AD53" s="16">
        <f t="shared" si="4"/>
        <v>0</v>
      </c>
      <c r="AE53" s="37">
        <f t="shared" si="5"/>
        <v>0</v>
      </c>
      <c r="AF53" s="42">
        <f t="shared" si="6"/>
        <v>0</v>
      </c>
      <c r="AG53" s="37">
        <f t="shared" si="7"/>
        <v>0</v>
      </c>
      <c r="AH53" s="63">
        <f t="shared" si="8"/>
        <v>0</v>
      </c>
      <c r="AI53" s="26">
        <v>0</v>
      </c>
      <c r="AJ53" s="37">
        <f t="shared" si="49"/>
        <v>0</v>
      </c>
      <c r="AK53" s="37" t="str">
        <f t="shared" si="50"/>
        <v>-</v>
      </c>
      <c r="AL53" s="47">
        <v>49</v>
      </c>
      <c r="AM53" s="37" t="str">
        <f t="shared" si="51"/>
        <v>-</v>
      </c>
      <c r="AN53" s="52" t="str">
        <f t="shared" si="52"/>
        <v>-</v>
      </c>
      <c r="AO53" s="35" t="str">
        <f t="shared" si="10"/>
        <v>-</v>
      </c>
    </row>
    <row r="54" spans="1:47" s="43" customFormat="1" ht="15" x14ac:dyDescent="0.25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"/>
      <c r="J54" s="26">
        <v>4</v>
      </c>
      <c r="K54" s="16">
        <f t="shared" si="11"/>
        <v>98.919999999999902</v>
      </c>
      <c r="L54" s="16">
        <f t="shared" ref="L54:L94" si="53">J54*$G54</f>
        <v>178</v>
      </c>
      <c r="M54" s="26">
        <v>0</v>
      </c>
      <c r="N54" s="16">
        <f t="shared" ref="N54:N162" si="54">M54*$F54</f>
        <v>0</v>
      </c>
      <c r="O54" s="16">
        <f t="shared" ref="O54:O162" si="55">M54*$G54</f>
        <v>0</v>
      </c>
      <c r="P54" s="26">
        <v>2</v>
      </c>
      <c r="Q54" s="16">
        <f t="shared" ref="Q54:Q162" si="56">P54*$F54</f>
        <v>49.459999999999951</v>
      </c>
      <c r="R54" s="16">
        <f t="shared" ref="R54:R162" si="57">P54*$G54</f>
        <v>89</v>
      </c>
      <c r="S54" s="26">
        <v>0</v>
      </c>
      <c r="T54" s="16">
        <f t="shared" ref="T54:T162" si="58">S54*$F54</f>
        <v>0</v>
      </c>
      <c r="U54" s="16">
        <f t="shared" ref="U54:U162" si="59">S54*$G54</f>
        <v>0</v>
      </c>
      <c r="V54" s="26">
        <v>0</v>
      </c>
      <c r="W54" s="16">
        <f t="shared" ref="W54:W162" si="60">V54*$F54</f>
        <v>0</v>
      </c>
      <c r="X54" s="16">
        <f t="shared" ref="X54:X162" si="61">V54*$G54</f>
        <v>0</v>
      </c>
      <c r="Y54" s="26"/>
      <c r="Z54" s="16">
        <f t="shared" ref="Z54:Z162" si="62">Y54*$F54</f>
        <v>0</v>
      </c>
      <c r="AA54" s="16">
        <f t="shared" ref="AA54:AA162" si="63">Y54*$G54</f>
        <v>0</v>
      </c>
      <c r="AB54" s="51"/>
      <c r="AC54" s="52">
        <f t="shared" si="3"/>
        <v>6</v>
      </c>
      <c r="AD54" s="16">
        <f t="shared" si="4"/>
        <v>148.37999999999985</v>
      </c>
      <c r="AE54" s="37">
        <f t="shared" si="5"/>
        <v>267</v>
      </c>
      <c r="AF54" s="42">
        <f t="shared" si="6"/>
        <v>4.878048780487805E-2</v>
      </c>
      <c r="AG54" s="37">
        <f t="shared" si="7"/>
        <v>1.4634146341463414</v>
      </c>
      <c r="AH54" s="63">
        <f t="shared" si="8"/>
        <v>65.121951219512198</v>
      </c>
      <c r="AI54" s="26">
        <v>3</v>
      </c>
      <c r="AJ54" s="37">
        <f t="shared" ref="AJ54:AJ94" si="64">AI54*G54</f>
        <v>133.5</v>
      </c>
      <c r="AK54" s="37">
        <f t="shared" ref="AK54:AK94" si="65">IFERROR(AI54/AF54, "-")</f>
        <v>61.5</v>
      </c>
      <c r="AL54" s="47">
        <v>51</v>
      </c>
      <c r="AM54" s="37">
        <f t="shared" ref="AM54:AM94" si="66">IFERROR(AK54/7,"-")</f>
        <v>8.7857142857142865</v>
      </c>
      <c r="AN54" s="52">
        <f t="shared" ref="AN54:AN94" si="67">IFERROR(AK54/30,"-")</f>
        <v>2.0499999999999998</v>
      </c>
      <c r="AO54" s="35">
        <f t="shared" si="10"/>
        <v>43650.5</v>
      </c>
      <c r="AP54" s="1"/>
      <c r="AQ54" s="1"/>
      <c r="AR54" s="1"/>
      <c r="AS54" s="1"/>
      <c r="AT54" s="1"/>
      <c r="AU54" s="1"/>
    </row>
    <row r="55" spans="1:47" s="43" customFormat="1" ht="15" x14ac:dyDescent="0.25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"/>
      <c r="J55" s="26">
        <v>2</v>
      </c>
      <c r="K55" s="16">
        <f t="shared" si="11"/>
        <v>48.04</v>
      </c>
      <c r="L55" s="16">
        <f t="shared" si="53"/>
        <v>99</v>
      </c>
      <c r="M55" s="26">
        <v>0</v>
      </c>
      <c r="N55" s="16">
        <f t="shared" si="54"/>
        <v>0</v>
      </c>
      <c r="O55" s="16">
        <f t="shared" si="55"/>
        <v>0</v>
      </c>
      <c r="P55" s="26">
        <v>0</v>
      </c>
      <c r="Q55" s="16">
        <f t="shared" si="56"/>
        <v>0</v>
      </c>
      <c r="R55" s="16">
        <f t="shared" si="57"/>
        <v>0</v>
      </c>
      <c r="S55" s="26">
        <v>0</v>
      </c>
      <c r="T55" s="16">
        <f t="shared" si="58"/>
        <v>0</v>
      </c>
      <c r="U55" s="16">
        <f t="shared" si="59"/>
        <v>0</v>
      </c>
      <c r="V55" s="26">
        <v>0</v>
      </c>
      <c r="W55" s="16">
        <f t="shared" si="60"/>
        <v>0</v>
      </c>
      <c r="X55" s="16">
        <f t="shared" si="61"/>
        <v>0</v>
      </c>
      <c r="Y55" s="26"/>
      <c r="Z55" s="16">
        <f t="shared" si="62"/>
        <v>0</v>
      </c>
      <c r="AA55" s="16">
        <f t="shared" si="63"/>
        <v>0</v>
      </c>
      <c r="AB55" s="51"/>
      <c r="AC55" s="52">
        <f t="shared" si="3"/>
        <v>2</v>
      </c>
      <c r="AD55" s="16">
        <f t="shared" si="4"/>
        <v>48.04</v>
      </c>
      <c r="AE55" s="37">
        <f t="shared" si="5"/>
        <v>99</v>
      </c>
      <c r="AF55" s="42">
        <f t="shared" si="6"/>
        <v>1.6260162601626018E-2</v>
      </c>
      <c r="AG55" s="37">
        <f t="shared" si="7"/>
        <v>0.48780487804878053</v>
      </c>
      <c r="AH55" s="63">
        <f t="shared" si="8"/>
        <v>24.146341463414636</v>
      </c>
      <c r="AI55" s="26">
        <v>4</v>
      </c>
      <c r="AJ55" s="37">
        <f t="shared" si="64"/>
        <v>198</v>
      </c>
      <c r="AK55" s="37">
        <f t="shared" si="65"/>
        <v>245.99999999999997</v>
      </c>
      <c r="AL55" s="47">
        <v>52</v>
      </c>
      <c r="AM55" s="37">
        <f t="shared" si="66"/>
        <v>35.142857142857139</v>
      </c>
      <c r="AN55" s="52">
        <f t="shared" si="67"/>
        <v>8.1999999999999993</v>
      </c>
      <c r="AO55" s="35">
        <f t="shared" si="10"/>
        <v>43835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3"/>
        <v>0</v>
      </c>
      <c r="AD56" s="16">
        <f t="shared" si="4"/>
        <v>0</v>
      </c>
      <c r="AE56" s="37">
        <f t="shared" si="5"/>
        <v>0</v>
      </c>
      <c r="AF56" s="42">
        <f t="shared" si="6"/>
        <v>0</v>
      </c>
      <c r="AG56" s="37">
        <f t="shared" si="7"/>
        <v>0</v>
      </c>
      <c r="AH56" s="63">
        <f t="shared" si="8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53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3"/>
        <v>0</v>
      </c>
      <c r="AD57" s="16">
        <f t="shared" si="4"/>
        <v>0</v>
      </c>
      <c r="AE57" s="37">
        <f t="shared" si="5"/>
        <v>0</v>
      </c>
      <c r="AF57" s="42">
        <f t="shared" si="6"/>
        <v>0</v>
      </c>
      <c r="AG57" s="37">
        <f t="shared" si="7"/>
        <v>0</v>
      </c>
      <c r="AH57" s="63">
        <f t="shared" si="8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54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"/>
      <c r="J58" s="26">
        <v>0</v>
      </c>
      <c r="K58" s="16">
        <f t="shared" si="11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3"/>
        <v>0</v>
      </c>
      <c r="AD58" s="16">
        <f t="shared" si="4"/>
        <v>0</v>
      </c>
      <c r="AE58" s="37">
        <f t="shared" si="5"/>
        <v>0</v>
      </c>
      <c r="AF58" s="42">
        <f t="shared" si="6"/>
        <v>0</v>
      </c>
      <c r="AG58" s="37">
        <f t="shared" si="7"/>
        <v>0</v>
      </c>
      <c r="AH58" s="63">
        <f t="shared" si="8"/>
        <v>0</v>
      </c>
      <c r="AI58" s="26">
        <v>3</v>
      </c>
      <c r="AJ58" s="37">
        <f t="shared" si="64"/>
        <v>148.5</v>
      </c>
      <c r="AK58" s="37" t="str">
        <f t="shared" si="65"/>
        <v>-</v>
      </c>
      <c r="AL58" s="47">
        <v>55</v>
      </c>
      <c r="AM58" s="37" t="str">
        <f t="shared" si="66"/>
        <v>-</v>
      </c>
      <c r="AN58" s="52" t="str">
        <f t="shared" si="67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3"/>
        <v>0</v>
      </c>
      <c r="AD59" s="16">
        <f t="shared" si="4"/>
        <v>0</v>
      </c>
      <c r="AE59" s="37">
        <f t="shared" si="5"/>
        <v>0</v>
      </c>
      <c r="AF59" s="42">
        <f t="shared" si="6"/>
        <v>0</v>
      </c>
      <c r="AG59" s="37">
        <f t="shared" si="7"/>
        <v>0</v>
      </c>
      <c r="AH59" s="63">
        <f t="shared" si="8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56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03"/>
      <c r="AC60" s="103">
        <f t="shared" si="3"/>
        <v>0</v>
      </c>
      <c r="AD60" s="104">
        <f t="shared" si="4"/>
        <v>0</v>
      </c>
      <c r="AE60" s="104">
        <f t="shared" si="5"/>
        <v>0</v>
      </c>
      <c r="AF60" s="42">
        <f t="shared" si="6"/>
        <v>0</v>
      </c>
      <c r="AG60" s="37">
        <f t="shared" si="7"/>
        <v>0</v>
      </c>
      <c r="AH60" s="63">
        <f t="shared" si="8"/>
        <v>0</v>
      </c>
      <c r="AI60" s="103">
        <v>0</v>
      </c>
      <c r="AJ60" s="107">
        <f t="shared" si="64"/>
        <v>0</v>
      </c>
      <c r="AK60" s="106" t="str">
        <f t="shared" si="65"/>
        <v>-</v>
      </c>
      <c r="AL60" s="108">
        <v>57</v>
      </c>
      <c r="AM60" s="106" t="str">
        <f t="shared" si="66"/>
        <v>-</v>
      </c>
      <c r="AN60" s="109" t="str">
        <f t="shared" si="67"/>
        <v>-</v>
      </c>
      <c r="AO60" s="35" t="str">
        <f t="shared" si="10"/>
        <v>-</v>
      </c>
      <c r="AP60" s="110"/>
      <c r="AQ60" s="110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3"/>
        <v>0</v>
      </c>
      <c r="AD61" s="104">
        <f t="shared" si="4"/>
        <v>0</v>
      </c>
      <c r="AE61" s="104">
        <f t="shared" si="5"/>
        <v>0</v>
      </c>
      <c r="AF61" s="42">
        <f t="shared" si="6"/>
        <v>0</v>
      </c>
      <c r="AG61" s="37">
        <f t="shared" si="7"/>
        <v>0</v>
      </c>
      <c r="AH61" s="63">
        <f t="shared" si="8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58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3"/>
        <v>0</v>
      </c>
      <c r="AD62" s="104">
        <f t="shared" si="4"/>
        <v>0</v>
      </c>
      <c r="AE62" s="104">
        <f t="shared" si="5"/>
        <v>0</v>
      </c>
      <c r="AF62" s="42">
        <f t="shared" si="6"/>
        <v>0</v>
      </c>
      <c r="AG62" s="37">
        <f t="shared" si="7"/>
        <v>0</v>
      </c>
      <c r="AH62" s="63">
        <f t="shared" si="8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59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2</v>
      </c>
      <c r="T63" s="104">
        <f t="shared" si="58"/>
        <v>54</v>
      </c>
      <c r="U63" s="104">
        <f t="shared" si="59"/>
        <v>119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3"/>
        <v>2</v>
      </c>
      <c r="AD63" s="104">
        <f t="shared" si="4"/>
        <v>54</v>
      </c>
      <c r="AE63" s="104">
        <f t="shared" si="5"/>
        <v>119</v>
      </c>
      <c r="AF63" s="42">
        <f t="shared" si="6"/>
        <v>1.6260162601626018E-2</v>
      </c>
      <c r="AG63" s="37">
        <f t="shared" si="7"/>
        <v>0.48780487804878053</v>
      </c>
      <c r="AH63" s="63">
        <f t="shared" si="8"/>
        <v>29.024390243902442</v>
      </c>
      <c r="AI63" s="103">
        <v>6</v>
      </c>
      <c r="AJ63" s="107">
        <f t="shared" si="64"/>
        <v>357</v>
      </c>
      <c r="AK63" s="106">
        <f t="shared" si="65"/>
        <v>368.99999999999994</v>
      </c>
      <c r="AL63" s="108">
        <v>60</v>
      </c>
      <c r="AM63" s="106">
        <f t="shared" si="66"/>
        <v>52.714285714285708</v>
      </c>
      <c r="AN63" s="109">
        <f t="shared" si="67"/>
        <v>12.299999999999999</v>
      </c>
      <c r="AO63" s="35">
        <f t="shared" si="10"/>
        <v>43958</v>
      </c>
      <c r="AP63" s="110"/>
      <c r="AQ63" s="110"/>
    </row>
    <row r="64" spans="1:47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3"/>
        <v>0</v>
      </c>
      <c r="AD64" s="104">
        <f t="shared" si="4"/>
        <v>0</v>
      </c>
      <c r="AE64" s="104">
        <f t="shared" si="5"/>
        <v>0</v>
      </c>
      <c r="AF64" s="42">
        <f t="shared" si="6"/>
        <v>0</v>
      </c>
      <c r="AG64" s="37">
        <f t="shared" si="7"/>
        <v>0</v>
      </c>
      <c r="AH64" s="63">
        <f t="shared" si="8"/>
        <v>0</v>
      </c>
      <c r="AI64" s="103">
        <v>3</v>
      </c>
      <c r="AJ64" s="107">
        <f t="shared" si="64"/>
        <v>343.5</v>
      </c>
      <c r="AK64" s="106" t="str">
        <f t="shared" si="65"/>
        <v>-</v>
      </c>
      <c r="AL64" s="108">
        <v>61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3"/>
        <v>0</v>
      </c>
      <c r="AD65" s="104">
        <f t="shared" si="4"/>
        <v>0</v>
      </c>
      <c r="AE65" s="104">
        <f t="shared" si="5"/>
        <v>0</v>
      </c>
      <c r="AF65" s="42">
        <f t="shared" si="6"/>
        <v>0</v>
      </c>
      <c r="AG65" s="37">
        <f t="shared" si="7"/>
        <v>0</v>
      </c>
      <c r="AH65" s="63">
        <f t="shared" si="8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62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3"/>
        <v>0</v>
      </c>
      <c r="AD66" s="104">
        <f t="shared" si="4"/>
        <v>0</v>
      </c>
      <c r="AE66" s="104">
        <f t="shared" si="5"/>
        <v>0</v>
      </c>
      <c r="AF66" s="42">
        <f t="shared" si="6"/>
        <v>0</v>
      </c>
      <c r="AG66" s="37">
        <f t="shared" si="7"/>
        <v>0</v>
      </c>
      <c r="AH66" s="63">
        <f t="shared" si="8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63</v>
      </c>
      <c r="AM66" s="106" t="str">
        <f t="shared" si="66"/>
        <v>-</v>
      </c>
      <c r="AN66" s="109" t="str">
        <f t="shared" si="67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2</v>
      </c>
      <c r="Q67" s="104">
        <f t="shared" si="56"/>
        <v>23.52</v>
      </c>
      <c r="R67" s="104">
        <f t="shared" si="57"/>
        <v>49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3"/>
        <v>2</v>
      </c>
      <c r="AD67" s="104">
        <f t="shared" si="4"/>
        <v>23.52</v>
      </c>
      <c r="AE67" s="104">
        <f t="shared" si="5"/>
        <v>49</v>
      </c>
      <c r="AF67" s="42">
        <f t="shared" si="6"/>
        <v>1.6260162601626018E-2</v>
      </c>
      <c r="AG67" s="37">
        <f t="shared" si="7"/>
        <v>0.48780487804878053</v>
      </c>
      <c r="AH67" s="63">
        <f t="shared" si="8"/>
        <v>11.951219512195124</v>
      </c>
      <c r="AI67" s="103">
        <v>0</v>
      </c>
      <c r="AJ67" s="107">
        <f t="shared" si="64"/>
        <v>0</v>
      </c>
      <c r="AK67" s="106">
        <f t="shared" si="65"/>
        <v>0</v>
      </c>
      <c r="AL67" s="108">
        <v>64</v>
      </c>
      <c r="AM67" s="106">
        <f t="shared" si="66"/>
        <v>0</v>
      </c>
      <c r="AN67" s="109">
        <f t="shared" si="67"/>
        <v>0</v>
      </c>
      <c r="AO67" s="35">
        <f t="shared" si="10"/>
        <v>43589</v>
      </c>
      <c r="AP67" s="110"/>
      <c r="AQ67" s="110"/>
    </row>
    <row r="68" spans="1:43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2</v>
      </c>
      <c r="K68" s="104">
        <f t="shared" si="11"/>
        <v>22.219999999999995</v>
      </c>
      <c r="L68" s="104">
        <f t="shared" si="53"/>
        <v>49</v>
      </c>
      <c r="M68" s="103">
        <v>0</v>
      </c>
      <c r="N68" s="104">
        <f t="shared" si="54"/>
        <v>0</v>
      </c>
      <c r="O68" s="104">
        <f t="shared" si="55"/>
        <v>0</v>
      </c>
      <c r="P68" s="103">
        <v>1</v>
      </c>
      <c r="Q68" s="104">
        <f t="shared" si="56"/>
        <v>11.109999999999998</v>
      </c>
      <c r="R68" s="104">
        <f t="shared" si="57"/>
        <v>24.5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3"/>
        <v>3</v>
      </c>
      <c r="AD68" s="104">
        <f t="shared" si="4"/>
        <v>33.329999999999991</v>
      </c>
      <c r="AE68" s="104">
        <f t="shared" si="5"/>
        <v>73.5</v>
      </c>
      <c r="AF68" s="42">
        <f t="shared" si="6"/>
        <v>2.4390243902439025E-2</v>
      </c>
      <c r="AG68" s="37">
        <f t="shared" si="7"/>
        <v>0.73170731707317072</v>
      </c>
      <c r="AH68" s="63">
        <f t="shared" si="8"/>
        <v>17.926829268292682</v>
      </c>
      <c r="AI68" s="103">
        <v>0</v>
      </c>
      <c r="AJ68" s="107">
        <f t="shared" si="64"/>
        <v>0</v>
      </c>
      <c r="AK68" s="106">
        <f t="shared" si="65"/>
        <v>0</v>
      </c>
      <c r="AL68" s="108">
        <v>65</v>
      </c>
      <c r="AM68" s="106">
        <f t="shared" si="66"/>
        <v>0</v>
      </c>
      <c r="AN68" s="109">
        <f t="shared" si="67"/>
        <v>0</v>
      </c>
      <c r="AO68" s="35">
        <f t="shared" si="10"/>
        <v>43589</v>
      </c>
      <c r="AP68" s="110"/>
      <c r="AQ68" s="110"/>
    </row>
    <row r="69" spans="1:43" s="102" customFormat="1" ht="15" x14ac:dyDescent="0.25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4</v>
      </c>
      <c r="T69" s="104">
        <f t="shared" si="58"/>
        <v>48.199999999999989</v>
      </c>
      <c r="U69" s="104">
        <f t="shared" si="59"/>
        <v>98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3"/>
        <v>4</v>
      </c>
      <c r="AD69" s="104">
        <f t="shared" si="4"/>
        <v>48.199999999999989</v>
      </c>
      <c r="AE69" s="104">
        <f t="shared" si="5"/>
        <v>98</v>
      </c>
      <c r="AF69" s="42">
        <f t="shared" si="6"/>
        <v>3.2520325203252036E-2</v>
      </c>
      <c r="AG69" s="37">
        <f t="shared" si="7"/>
        <v>0.97560975609756106</v>
      </c>
      <c r="AH69" s="63">
        <f t="shared" si="8"/>
        <v>23.902439024390247</v>
      </c>
      <c r="AI69" s="103">
        <v>1</v>
      </c>
      <c r="AJ69" s="107">
        <f t="shared" si="64"/>
        <v>24.5</v>
      </c>
      <c r="AK69" s="106">
        <f t="shared" si="65"/>
        <v>30.749999999999996</v>
      </c>
      <c r="AL69" s="108">
        <v>66</v>
      </c>
      <c r="AM69" s="106">
        <f t="shared" si="66"/>
        <v>4.3928571428571423</v>
      </c>
      <c r="AN69" s="109">
        <f t="shared" si="67"/>
        <v>1.0249999999999999</v>
      </c>
      <c r="AO69" s="35">
        <f t="shared" si="10"/>
        <v>43619.75</v>
      </c>
      <c r="AP69" s="110"/>
      <c r="AQ69" s="110"/>
    </row>
    <row r="70" spans="1:43" s="102" customFormat="1" ht="15" x14ac:dyDescent="0.25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3"/>
        <v>0</v>
      </c>
      <c r="AD70" s="104">
        <f t="shared" si="4"/>
        <v>0</v>
      </c>
      <c r="AE70" s="104">
        <f t="shared" si="5"/>
        <v>0</v>
      </c>
      <c r="AF70" s="42">
        <f t="shared" si="6"/>
        <v>0</v>
      </c>
      <c r="AG70" s="37">
        <f t="shared" si="7"/>
        <v>0</v>
      </c>
      <c r="AH70" s="63">
        <f t="shared" si="8"/>
        <v>0</v>
      </c>
      <c r="AI70" s="103">
        <v>1</v>
      </c>
      <c r="AJ70" s="107">
        <f t="shared" si="64"/>
        <v>24.5</v>
      </c>
      <c r="AK70" s="106" t="str">
        <f t="shared" si="65"/>
        <v>-</v>
      </c>
      <c r="AL70" s="108">
        <v>67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2</v>
      </c>
      <c r="K71" s="104">
        <f t="shared" si="11"/>
        <v>22.219999999999992</v>
      </c>
      <c r="L71" s="104">
        <f t="shared" si="53"/>
        <v>49</v>
      </c>
      <c r="M71" s="103">
        <v>0</v>
      </c>
      <c r="N71" s="104">
        <f t="shared" si="54"/>
        <v>0</v>
      </c>
      <c r="O71" s="104">
        <f t="shared" si="55"/>
        <v>0</v>
      </c>
      <c r="P71" s="103">
        <v>1</v>
      </c>
      <c r="Q71" s="104">
        <f t="shared" si="56"/>
        <v>11.109999999999996</v>
      </c>
      <c r="R71" s="104">
        <f t="shared" si="57"/>
        <v>24.5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ref="AC71:AC162" si="68">J71+M71+P71+S71+V71+Y71</f>
        <v>3</v>
      </c>
      <c r="AD71" s="104">
        <f t="shared" ref="AD71:AD162" si="69">AC71*F71</f>
        <v>33.329999999999984</v>
      </c>
      <c r="AE71" s="104">
        <f t="shared" ref="AE71:AE162" si="70">AC71*G71</f>
        <v>73.5</v>
      </c>
      <c r="AF71" s="42">
        <f t="shared" si="6"/>
        <v>2.4390243902439025E-2</v>
      </c>
      <c r="AG71" s="37">
        <f t="shared" si="7"/>
        <v>0.73170731707317072</v>
      </c>
      <c r="AH71" s="63">
        <f t="shared" si="8"/>
        <v>17.926829268292682</v>
      </c>
      <c r="AI71" s="103">
        <v>0</v>
      </c>
      <c r="AJ71" s="107">
        <f t="shared" si="64"/>
        <v>0</v>
      </c>
      <c r="AK71" s="106">
        <f t="shared" si="65"/>
        <v>0</v>
      </c>
      <c r="AL71" s="108">
        <v>68</v>
      </c>
      <c r="AM71" s="106">
        <f t="shared" si="66"/>
        <v>0</v>
      </c>
      <c r="AN71" s="109">
        <f t="shared" si="67"/>
        <v>0</v>
      </c>
      <c r="AO71" s="35">
        <f t="shared" si="10"/>
        <v>43589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si="68"/>
        <v>0</v>
      </c>
      <c r="AD72" s="104">
        <f t="shared" si="69"/>
        <v>0</v>
      </c>
      <c r="AE72" s="104">
        <f t="shared" si="70"/>
        <v>0</v>
      </c>
      <c r="AF72" s="42">
        <f t="shared" si="6"/>
        <v>0</v>
      </c>
      <c r="AG72" s="37">
        <f t="shared" si="7"/>
        <v>0</v>
      </c>
      <c r="AH72" s="63">
        <f t="shared" si="8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69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6"/>
        <v>0</v>
      </c>
      <c r="AG73" s="37">
        <f t="shared" si="7"/>
        <v>0</v>
      </c>
      <c r="AH73" s="63">
        <f t="shared" si="8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70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1</v>
      </c>
      <c r="K74" s="104">
        <f t="shared" si="11"/>
        <v>13.479999999999993</v>
      </c>
      <c r="L74" s="104">
        <f t="shared" si="53"/>
        <v>29.5</v>
      </c>
      <c r="M74" s="103">
        <v>0</v>
      </c>
      <c r="N74" s="104">
        <f t="shared" si="54"/>
        <v>0</v>
      </c>
      <c r="O74" s="104">
        <f t="shared" si="55"/>
        <v>0</v>
      </c>
      <c r="P74" s="103">
        <v>3</v>
      </c>
      <c r="Q74" s="104">
        <f t="shared" si="56"/>
        <v>40.439999999999984</v>
      </c>
      <c r="R74" s="104">
        <f t="shared" si="57"/>
        <v>88.5</v>
      </c>
      <c r="S74" s="103">
        <v>1</v>
      </c>
      <c r="T74" s="104">
        <f t="shared" si="58"/>
        <v>13.479999999999993</v>
      </c>
      <c r="U74" s="104">
        <f t="shared" si="59"/>
        <v>29.5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5</v>
      </c>
      <c r="AD74" s="104">
        <f t="shared" si="69"/>
        <v>67.399999999999963</v>
      </c>
      <c r="AE74" s="104">
        <f t="shared" si="70"/>
        <v>147.5</v>
      </c>
      <c r="AF74" s="42">
        <f t="shared" si="6"/>
        <v>4.065040650406504E-2</v>
      </c>
      <c r="AG74" s="37">
        <f t="shared" si="7"/>
        <v>1.2195121951219512</v>
      </c>
      <c r="AH74" s="63">
        <f t="shared" si="8"/>
        <v>35.975609756097562</v>
      </c>
      <c r="AI74" s="103">
        <v>0</v>
      </c>
      <c r="AJ74" s="107">
        <f t="shared" si="64"/>
        <v>0</v>
      </c>
      <c r="AK74" s="106">
        <f t="shared" si="65"/>
        <v>0</v>
      </c>
      <c r="AL74" s="108">
        <v>71</v>
      </c>
      <c r="AM74" s="106">
        <f t="shared" si="66"/>
        <v>0</v>
      </c>
      <c r="AN74" s="109">
        <f t="shared" si="67"/>
        <v>0</v>
      </c>
      <c r="AO74" s="35">
        <f t="shared" si="10"/>
        <v>43589</v>
      </c>
      <c r="AP74" s="110"/>
      <c r="AQ74" s="110"/>
    </row>
    <row r="75" spans="1:43" s="102" customFormat="1" ht="15" x14ac:dyDescent="0.25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6"/>
        <v>0</v>
      </c>
      <c r="AG75" s="37">
        <f t="shared" si="7"/>
        <v>0</v>
      </c>
      <c r="AH75" s="63">
        <f t="shared" si="8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72</v>
      </c>
      <c r="AM75" s="106" t="str">
        <f t="shared" si="66"/>
        <v>-</v>
      </c>
      <c r="AN75" s="109" t="str">
        <f t="shared" si="67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2</v>
      </c>
      <c r="K76" s="104">
        <f t="shared" ref="K76:K94" si="71">J76*$F76</f>
        <v>44</v>
      </c>
      <c r="L76" s="104">
        <f t="shared" si="53"/>
        <v>89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2</v>
      </c>
      <c r="AD76" s="104">
        <f t="shared" si="69"/>
        <v>44</v>
      </c>
      <c r="AE76" s="104">
        <f t="shared" si="70"/>
        <v>89</v>
      </c>
      <c r="AF76" s="42">
        <f t="shared" si="6"/>
        <v>1.6260162601626018E-2</v>
      </c>
      <c r="AG76" s="37">
        <f t="shared" si="7"/>
        <v>0.48780487804878053</v>
      </c>
      <c r="AH76" s="63">
        <f t="shared" si="8"/>
        <v>21.707317073170735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73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4</v>
      </c>
      <c r="K77" s="104">
        <f t="shared" si="71"/>
        <v>54.48000000000021</v>
      </c>
      <c r="L77" s="104">
        <f t="shared" si="53"/>
        <v>138</v>
      </c>
      <c r="M77" s="103">
        <v>2</v>
      </c>
      <c r="N77" s="104">
        <f t="shared" si="54"/>
        <v>27.240000000000105</v>
      </c>
      <c r="O77" s="104">
        <f t="shared" si="55"/>
        <v>69</v>
      </c>
      <c r="P77" s="103">
        <v>1</v>
      </c>
      <c r="Q77" s="104">
        <f t="shared" si="56"/>
        <v>13.620000000000053</v>
      </c>
      <c r="R77" s="104">
        <f t="shared" si="57"/>
        <v>34.5</v>
      </c>
      <c r="S77" s="103">
        <v>3</v>
      </c>
      <c r="T77" s="104">
        <f t="shared" si="58"/>
        <v>40.860000000000156</v>
      </c>
      <c r="U77" s="104">
        <f t="shared" si="59"/>
        <v>103.5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10</v>
      </c>
      <c r="AD77" s="104">
        <f t="shared" si="69"/>
        <v>136.20000000000053</v>
      </c>
      <c r="AE77" s="104">
        <f t="shared" si="70"/>
        <v>345</v>
      </c>
      <c r="AF77" s="42">
        <f t="shared" si="6"/>
        <v>8.1300813008130079E-2</v>
      </c>
      <c r="AG77" s="37">
        <f t="shared" si="7"/>
        <v>2.4390243902439024</v>
      </c>
      <c r="AH77" s="63">
        <f t="shared" si="8"/>
        <v>84.146341463414629</v>
      </c>
      <c r="AI77" s="103">
        <v>3</v>
      </c>
      <c r="AJ77" s="107">
        <f t="shared" si="64"/>
        <v>103.5</v>
      </c>
      <c r="AK77" s="106">
        <f t="shared" si="65"/>
        <v>36.9</v>
      </c>
      <c r="AL77" s="108">
        <v>74</v>
      </c>
      <c r="AM77" s="106">
        <f t="shared" si="66"/>
        <v>5.2714285714285714</v>
      </c>
      <c r="AN77" s="109">
        <f t="shared" si="67"/>
        <v>1.23</v>
      </c>
      <c r="AO77" s="35">
        <f t="shared" si="10"/>
        <v>43625.9</v>
      </c>
      <c r="AP77" s="110"/>
      <c r="AQ77" s="110"/>
    </row>
    <row r="78" spans="1:43" s="102" customFormat="1" ht="15" x14ac:dyDescent="0.25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3</v>
      </c>
      <c r="K78" s="104">
        <f t="shared" si="71"/>
        <v>41.849999999999994</v>
      </c>
      <c r="L78" s="104">
        <f t="shared" si="53"/>
        <v>103.5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3</v>
      </c>
      <c r="AD78" s="104">
        <f t="shared" si="69"/>
        <v>41.849999999999994</v>
      </c>
      <c r="AE78" s="104">
        <f t="shared" si="70"/>
        <v>103.5</v>
      </c>
      <c r="AF78" s="42">
        <f t="shared" ref="AF78:AF141" si="72">AC78/AQ$10</f>
        <v>2.4390243902439025E-2</v>
      </c>
      <c r="AG78" s="37">
        <f t="shared" ref="AG78:AG141" si="73">AF78*30</f>
        <v>0.73170731707317072</v>
      </c>
      <c r="AH78" s="63">
        <f t="shared" ref="AH78:AH141" si="74">AG78*G78</f>
        <v>25.243902439024389</v>
      </c>
      <c r="AI78" s="103">
        <v>0</v>
      </c>
      <c r="AJ78" s="107">
        <f t="shared" si="64"/>
        <v>0</v>
      </c>
      <c r="AK78" s="106">
        <f t="shared" si="65"/>
        <v>0</v>
      </c>
      <c r="AL78" s="108">
        <v>75</v>
      </c>
      <c r="AM78" s="106">
        <f t="shared" si="66"/>
        <v>0</v>
      </c>
      <c r="AN78" s="109">
        <f t="shared" si="67"/>
        <v>0</v>
      </c>
      <c r="AO78" s="35">
        <f t="shared" ref="AO78:AO141" si="75">IFERROR(AO$10+AK78,"-")</f>
        <v>43589</v>
      </c>
      <c r="AP78" s="110"/>
      <c r="AQ78" s="110"/>
    </row>
    <row r="79" spans="1:43" s="102" customFormat="1" ht="15" x14ac:dyDescent="0.25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1</v>
      </c>
      <c r="K79" s="104">
        <f t="shared" si="71"/>
        <v>13.950000000000014</v>
      </c>
      <c r="L79" s="104">
        <f t="shared" si="53"/>
        <v>34.5</v>
      </c>
      <c r="M79" s="103">
        <v>0</v>
      </c>
      <c r="N79" s="104">
        <f t="shared" si="54"/>
        <v>0</v>
      </c>
      <c r="O79" s="104">
        <f t="shared" si="55"/>
        <v>0</v>
      </c>
      <c r="P79" s="103">
        <v>4</v>
      </c>
      <c r="Q79" s="104">
        <f t="shared" si="56"/>
        <v>55.800000000000054</v>
      </c>
      <c r="R79" s="104">
        <f t="shared" si="57"/>
        <v>138</v>
      </c>
      <c r="S79" s="103">
        <v>1</v>
      </c>
      <c r="T79" s="104">
        <f t="shared" si="58"/>
        <v>13.950000000000014</v>
      </c>
      <c r="U79" s="104">
        <f t="shared" si="59"/>
        <v>34.5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6</v>
      </c>
      <c r="AD79" s="104">
        <f t="shared" si="69"/>
        <v>83.700000000000074</v>
      </c>
      <c r="AE79" s="104">
        <f t="shared" si="70"/>
        <v>207</v>
      </c>
      <c r="AF79" s="42">
        <f t="shared" si="72"/>
        <v>4.878048780487805E-2</v>
      </c>
      <c r="AG79" s="37">
        <f t="shared" si="73"/>
        <v>1.4634146341463414</v>
      </c>
      <c r="AH79" s="63">
        <f t="shared" si="74"/>
        <v>50.487804878048777</v>
      </c>
      <c r="AI79" s="103">
        <v>3</v>
      </c>
      <c r="AJ79" s="107">
        <f t="shared" si="64"/>
        <v>103.5</v>
      </c>
      <c r="AK79" s="106">
        <f t="shared" si="65"/>
        <v>61.5</v>
      </c>
      <c r="AL79" s="108">
        <v>76</v>
      </c>
      <c r="AM79" s="106">
        <f t="shared" si="66"/>
        <v>8.7857142857142865</v>
      </c>
      <c r="AN79" s="109">
        <f t="shared" si="67"/>
        <v>2.0499999999999998</v>
      </c>
      <c r="AO79" s="35">
        <f t="shared" si="75"/>
        <v>43650.5</v>
      </c>
      <c r="AP79" s="110"/>
      <c r="AQ79" s="110"/>
    </row>
    <row r="80" spans="1:43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1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77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78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79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80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1</v>
      </c>
      <c r="K84" s="104">
        <f t="shared" si="71"/>
        <v>11.760000000000007</v>
      </c>
      <c r="L84" s="104">
        <f t="shared" si="53"/>
        <v>24.5</v>
      </c>
      <c r="M84" s="103">
        <v>0</v>
      </c>
      <c r="N84" s="104">
        <f t="shared" si="54"/>
        <v>0</v>
      </c>
      <c r="O84" s="104">
        <f t="shared" si="55"/>
        <v>0</v>
      </c>
      <c r="P84" s="103">
        <v>1</v>
      </c>
      <c r="Q84" s="104">
        <f t="shared" si="56"/>
        <v>11.760000000000007</v>
      </c>
      <c r="R84" s="104">
        <f t="shared" si="57"/>
        <v>24.5</v>
      </c>
      <c r="S84" s="103">
        <v>2</v>
      </c>
      <c r="T84" s="104">
        <f t="shared" si="58"/>
        <v>23.520000000000014</v>
      </c>
      <c r="U84" s="104">
        <f t="shared" si="59"/>
        <v>49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4</v>
      </c>
      <c r="AD84" s="104">
        <f t="shared" si="69"/>
        <v>47.040000000000028</v>
      </c>
      <c r="AE84" s="104">
        <f t="shared" si="70"/>
        <v>98</v>
      </c>
      <c r="AF84" s="42">
        <f t="shared" si="72"/>
        <v>3.2520325203252036E-2</v>
      </c>
      <c r="AG84" s="37">
        <f t="shared" si="73"/>
        <v>0.97560975609756106</v>
      </c>
      <c r="AH84" s="63">
        <f t="shared" si="74"/>
        <v>23.902439024390247</v>
      </c>
      <c r="AI84" s="103">
        <v>2</v>
      </c>
      <c r="AJ84" s="107">
        <f t="shared" si="64"/>
        <v>49</v>
      </c>
      <c r="AK84" s="106">
        <f t="shared" si="65"/>
        <v>61.499999999999993</v>
      </c>
      <c r="AL84" s="108">
        <v>81</v>
      </c>
      <c r="AM84" s="106">
        <f t="shared" si="66"/>
        <v>8.7857142857142847</v>
      </c>
      <c r="AN84" s="109">
        <f t="shared" si="67"/>
        <v>2.0499999999999998</v>
      </c>
      <c r="AO84" s="35">
        <f t="shared" si="75"/>
        <v>43650.5</v>
      </c>
      <c r="AP84" s="110"/>
      <c r="AQ84" s="110"/>
    </row>
    <row r="85" spans="1:47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1"/>
        <v>0</v>
      </c>
      <c r="L85" s="104">
        <f t="shared" si="53"/>
        <v>0</v>
      </c>
      <c r="M85" s="103">
        <v>0</v>
      </c>
      <c r="N85" s="104">
        <f t="shared" si="54"/>
        <v>0</v>
      </c>
      <c r="O85" s="104">
        <f t="shared" si="55"/>
        <v>0</v>
      </c>
      <c r="P85" s="103">
        <v>1</v>
      </c>
      <c r="Q85" s="104">
        <f t="shared" si="56"/>
        <v>11.76</v>
      </c>
      <c r="R85" s="104">
        <f t="shared" si="57"/>
        <v>24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1</v>
      </c>
      <c r="AD85" s="104">
        <f t="shared" si="69"/>
        <v>11.76</v>
      </c>
      <c r="AE85" s="104">
        <f t="shared" si="70"/>
        <v>24</v>
      </c>
      <c r="AF85" s="42">
        <f t="shared" si="72"/>
        <v>8.130081300813009E-3</v>
      </c>
      <c r="AG85" s="37">
        <f t="shared" si="73"/>
        <v>0.24390243902439027</v>
      </c>
      <c r="AH85" s="63">
        <f t="shared" si="74"/>
        <v>5.8536585365853666</v>
      </c>
      <c r="AI85" s="103">
        <v>1</v>
      </c>
      <c r="AJ85" s="107">
        <f t="shared" si="64"/>
        <v>24</v>
      </c>
      <c r="AK85" s="106">
        <f t="shared" si="65"/>
        <v>122.99999999999999</v>
      </c>
      <c r="AL85" s="108">
        <v>82</v>
      </c>
      <c r="AM85" s="106">
        <f t="shared" si="66"/>
        <v>17.571428571428569</v>
      </c>
      <c r="AN85" s="109">
        <f t="shared" si="67"/>
        <v>4.0999999999999996</v>
      </c>
      <c r="AO85" s="35">
        <f t="shared" si="75"/>
        <v>43712</v>
      </c>
      <c r="AP85" s="110"/>
      <c r="AQ85" s="110"/>
    </row>
    <row r="86" spans="1:47" s="102" customFormat="1" ht="15" x14ac:dyDescent="0.25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1</v>
      </c>
      <c r="K86" s="104">
        <f t="shared" si="71"/>
        <v>11.76</v>
      </c>
      <c r="L86" s="104">
        <f t="shared" si="53"/>
        <v>24.5</v>
      </c>
      <c r="M86" s="103">
        <v>1</v>
      </c>
      <c r="N86" s="104">
        <f t="shared" si="54"/>
        <v>11.76</v>
      </c>
      <c r="O86" s="104">
        <f t="shared" si="55"/>
        <v>24.5</v>
      </c>
      <c r="P86" s="103">
        <v>1</v>
      </c>
      <c r="Q86" s="104">
        <f t="shared" si="56"/>
        <v>11.76</v>
      </c>
      <c r="R86" s="104">
        <f t="shared" si="57"/>
        <v>24.5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3</v>
      </c>
      <c r="AD86" s="104">
        <f t="shared" si="69"/>
        <v>35.28</v>
      </c>
      <c r="AE86" s="104">
        <f t="shared" si="70"/>
        <v>73.5</v>
      </c>
      <c r="AF86" s="42">
        <f t="shared" si="72"/>
        <v>2.4390243902439025E-2</v>
      </c>
      <c r="AG86" s="37">
        <f t="shared" si="73"/>
        <v>0.73170731707317072</v>
      </c>
      <c r="AH86" s="63">
        <f t="shared" si="74"/>
        <v>17.926829268292682</v>
      </c>
      <c r="AI86" s="103">
        <v>0</v>
      </c>
      <c r="AJ86" s="107">
        <f t="shared" si="64"/>
        <v>0</v>
      </c>
      <c r="AK86" s="106">
        <f t="shared" si="65"/>
        <v>0</v>
      </c>
      <c r="AL86" s="108">
        <v>83</v>
      </c>
      <c r="AM86" s="106">
        <f t="shared" si="66"/>
        <v>0</v>
      </c>
      <c r="AN86" s="109">
        <f t="shared" si="67"/>
        <v>0</v>
      </c>
      <c r="AO86" s="35">
        <f t="shared" si="75"/>
        <v>43589</v>
      </c>
      <c r="AP86" s="110"/>
      <c r="AQ86" s="110"/>
    </row>
    <row r="87" spans="1:47" s="102" customFormat="1" ht="15" x14ac:dyDescent="0.25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71"/>
        <v>0</v>
      </c>
      <c r="L87" s="104">
        <f t="shared" si="53"/>
        <v>0</v>
      </c>
      <c r="M87" s="103">
        <v>1</v>
      </c>
      <c r="N87" s="104">
        <f t="shared" si="54"/>
        <v>12.049999999999988</v>
      </c>
      <c r="O87" s="104">
        <f t="shared" si="55"/>
        <v>24.5</v>
      </c>
      <c r="P87" s="103">
        <v>0</v>
      </c>
      <c r="Q87" s="104">
        <f t="shared" si="56"/>
        <v>0</v>
      </c>
      <c r="R87" s="104">
        <f t="shared" si="57"/>
        <v>0</v>
      </c>
      <c r="S87" s="103">
        <v>1</v>
      </c>
      <c r="T87" s="104">
        <f t="shared" si="58"/>
        <v>12.049999999999988</v>
      </c>
      <c r="U87" s="104">
        <f t="shared" si="59"/>
        <v>24.5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2</v>
      </c>
      <c r="AD87" s="104">
        <f t="shared" si="69"/>
        <v>24.099999999999977</v>
      </c>
      <c r="AE87" s="104">
        <f t="shared" si="70"/>
        <v>49</v>
      </c>
      <c r="AF87" s="42">
        <f t="shared" si="72"/>
        <v>1.6260162601626018E-2</v>
      </c>
      <c r="AG87" s="37">
        <f t="shared" si="73"/>
        <v>0.48780487804878053</v>
      </c>
      <c r="AH87" s="63">
        <f t="shared" si="74"/>
        <v>11.951219512195124</v>
      </c>
      <c r="AI87" s="103">
        <v>3</v>
      </c>
      <c r="AJ87" s="107">
        <f t="shared" si="64"/>
        <v>73.5</v>
      </c>
      <c r="AK87" s="106">
        <f t="shared" si="65"/>
        <v>184.49999999999997</v>
      </c>
      <c r="AL87" s="108">
        <v>84</v>
      </c>
      <c r="AM87" s="106">
        <f t="shared" si="66"/>
        <v>26.357142857142854</v>
      </c>
      <c r="AN87" s="109">
        <f t="shared" si="67"/>
        <v>6.1499999999999995</v>
      </c>
      <c r="AO87" s="35">
        <f t="shared" si="75"/>
        <v>43773.5</v>
      </c>
      <c r="AP87" s="110"/>
      <c r="AQ87" s="110"/>
    </row>
    <row r="88" spans="1:47" s="102" customFormat="1" ht="15" x14ac:dyDescent="0.25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85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43" customFormat="1" ht="15" x14ac:dyDescent="0.25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"/>
      <c r="J89" s="26">
        <v>0</v>
      </c>
      <c r="K89" s="16">
        <f t="shared" si="71"/>
        <v>0</v>
      </c>
      <c r="L89" s="16">
        <f t="shared" si="53"/>
        <v>0</v>
      </c>
      <c r="M89" s="26">
        <v>0</v>
      </c>
      <c r="N89" s="16">
        <f t="shared" si="54"/>
        <v>0</v>
      </c>
      <c r="O89" s="16">
        <f t="shared" si="55"/>
        <v>0</v>
      </c>
      <c r="P89" s="26">
        <v>0</v>
      </c>
      <c r="Q89" s="16">
        <f t="shared" si="56"/>
        <v>0</v>
      </c>
      <c r="R89" s="16">
        <f t="shared" si="57"/>
        <v>0</v>
      </c>
      <c r="S89" s="26">
        <v>0</v>
      </c>
      <c r="T89" s="16">
        <f t="shared" si="58"/>
        <v>0</v>
      </c>
      <c r="U89" s="16">
        <f t="shared" si="59"/>
        <v>0</v>
      </c>
      <c r="V89" s="26">
        <v>0</v>
      </c>
      <c r="W89" s="16">
        <f t="shared" si="60"/>
        <v>0</v>
      </c>
      <c r="X89" s="16">
        <f t="shared" si="61"/>
        <v>0</v>
      </c>
      <c r="Y89" s="26"/>
      <c r="Z89" s="16">
        <f t="shared" si="62"/>
        <v>0</v>
      </c>
      <c r="AA89" s="16">
        <f t="shared" si="63"/>
        <v>0</v>
      </c>
      <c r="AB89" s="51"/>
      <c r="AC89" s="52">
        <f t="shared" si="68"/>
        <v>0</v>
      </c>
      <c r="AD89" s="16">
        <f t="shared" si="69"/>
        <v>0</v>
      </c>
      <c r="AE89" s="37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26">
        <v>0</v>
      </c>
      <c r="AJ89" s="37">
        <f t="shared" si="64"/>
        <v>0</v>
      </c>
      <c r="AK89" s="37" t="str">
        <f t="shared" si="65"/>
        <v>-</v>
      </c>
      <c r="AL89" s="47">
        <v>87</v>
      </c>
      <c r="AM89" s="37" t="str">
        <f t="shared" si="66"/>
        <v>-</v>
      </c>
      <c r="AN89" s="52" t="str">
        <f t="shared" si="67"/>
        <v>-</v>
      </c>
      <c r="AO89" s="35" t="str">
        <f t="shared" si="75"/>
        <v>-</v>
      </c>
      <c r="AP89" s="1"/>
      <c r="AQ89" s="1"/>
      <c r="AR89" s="1"/>
      <c r="AS89" s="1"/>
      <c r="AT89" s="1"/>
      <c r="AU89" s="1"/>
    </row>
    <row r="90" spans="1:47" s="102" customFormat="1" ht="15" x14ac:dyDescent="0.25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1"/>
        <v>0</v>
      </c>
      <c r="L90" s="104">
        <f t="shared" si="53"/>
        <v>0</v>
      </c>
      <c r="M90" s="103">
        <v>0</v>
      </c>
      <c r="N90" s="104">
        <f t="shared" si="54"/>
        <v>0</v>
      </c>
      <c r="O90" s="104">
        <f t="shared" si="55"/>
        <v>0</v>
      </c>
      <c r="P90" s="103">
        <v>0</v>
      </c>
      <c r="Q90" s="104">
        <f t="shared" si="56"/>
        <v>0</v>
      </c>
      <c r="R90" s="104">
        <f t="shared" si="57"/>
        <v>0</v>
      </c>
      <c r="S90" s="103">
        <v>0</v>
      </c>
      <c r="T90" s="104">
        <f t="shared" si="58"/>
        <v>0</v>
      </c>
      <c r="U90" s="104">
        <f t="shared" si="59"/>
        <v>0</v>
      </c>
      <c r="V90" s="103">
        <v>0</v>
      </c>
      <c r="W90" s="104">
        <f t="shared" si="60"/>
        <v>0</v>
      </c>
      <c r="X90" s="104">
        <f t="shared" si="61"/>
        <v>0</v>
      </c>
      <c r="Y90" s="103"/>
      <c r="Z90" s="104">
        <f t="shared" si="62"/>
        <v>0</v>
      </c>
      <c r="AA90" s="104">
        <f t="shared" si="63"/>
        <v>0</v>
      </c>
      <c r="AB90" s="103"/>
      <c r="AC90" s="103">
        <f t="shared" si="68"/>
        <v>0</v>
      </c>
      <c r="AD90" s="104">
        <f t="shared" si="69"/>
        <v>0</v>
      </c>
      <c r="AE90" s="104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103">
        <v>0</v>
      </c>
      <c r="AJ90" s="107">
        <f t="shared" si="64"/>
        <v>0</v>
      </c>
      <c r="AK90" s="106" t="str">
        <f t="shared" si="65"/>
        <v>-</v>
      </c>
      <c r="AL90" s="108">
        <v>88</v>
      </c>
      <c r="AM90" s="106" t="str">
        <f t="shared" si="66"/>
        <v>-</v>
      </c>
      <c r="AN90" s="109" t="str">
        <f t="shared" si="67"/>
        <v>-</v>
      </c>
      <c r="AO90" s="35" t="str">
        <f t="shared" si="75"/>
        <v>-</v>
      </c>
      <c r="AP90" s="110"/>
      <c r="AQ90" s="110"/>
    </row>
    <row r="91" spans="1:47" s="102" customFormat="1" ht="15" x14ac:dyDescent="0.25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1"/>
        <v>0</v>
      </c>
      <c r="L91" s="104">
        <f t="shared" si="53"/>
        <v>0</v>
      </c>
      <c r="M91" s="103">
        <v>0</v>
      </c>
      <c r="N91" s="104">
        <f t="shared" si="54"/>
        <v>0</v>
      </c>
      <c r="O91" s="104">
        <f t="shared" si="55"/>
        <v>0</v>
      </c>
      <c r="P91" s="103">
        <v>0</v>
      </c>
      <c r="Q91" s="104">
        <f t="shared" si="56"/>
        <v>0</v>
      </c>
      <c r="R91" s="104">
        <f t="shared" si="57"/>
        <v>0</v>
      </c>
      <c r="S91" s="103">
        <v>0</v>
      </c>
      <c r="T91" s="104">
        <f t="shared" si="58"/>
        <v>0</v>
      </c>
      <c r="U91" s="104">
        <f t="shared" si="59"/>
        <v>0</v>
      </c>
      <c r="V91" s="103">
        <v>0</v>
      </c>
      <c r="W91" s="104">
        <f t="shared" si="60"/>
        <v>0</v>
      </c>
      <c r="X91" s="104">
        <f t="shared" si="61"/>
        <v>0</v>
      </c>
      <c r="Y91" s="103"/>
      <c r="Z91" s="104">
        <f t="shared" si="62"/>
        <v>0</v>
      </c>
      <c r="AA91" s="104">
        <f t="shared" si="63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64"/>
        <v>0</v>
      </c>
      <c r="AK91" s="106" t="str">
        <f t="shared" si="65"/>
        <v>-</v>
      </c>
      <c r="AL91" s="108">
        <v>89</v>
      </c>
      <c r="AM91" s="106" t="str">
        <f t="shared" si="66"/>
        <v>-</v>
      </c>
      <c r="AN91" s="109" t="str">
        <f t="shared" si="67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1"/>
        <v>0</v>
      </c>
      <c r="L92" s="104">
        <f t="shared" si="53"/>
        <v>0</v>
      </c>
      <c r="M92" s="103">
        <v>0</v>
      </c>
      <c r="N92" s="104">
        <f t="shared" si="54"/>
        <v>0</v>
      </c>
      <c r="O92" s="104">
        <f t="shared" si="55"/>
        <v>0</v>
      </c>
      <c r="P92" s="103">
        <v>0</v>
      </c>
      <c r="Q92" s="104">
        <f t="shared" si="56"/>
        <v>0</v>
      </c>
      <c r="R92" s="104">
        <f t="shared" si="57"/>
        <v>0</v>
      </c>
      <c r="S92" s="103">
        <v>0</v>
      </c>
      <c r="T92" s="104">
        <f t="shared" si="58"/>
        <v>0</v>
      </c>
      <c r="U92" s="104">
        <f t="shared" si="59"/>
        <v>0</v>
      </c>
      <c r="V92" s="103">
        <v>0</v>
      </c>
      <c r="W92" s="104">
        <f t="shared" si="60"/>
        <v>0</v>
      </c>
      <c r="X92" s="104">
        <f t="shared" si="61"/>
        <v>0</v>
      </c>
      <c r="Y92" s="103"/>
      <c r="Z92" s="104">
        <f t="shared" si="62"/>
        <v>0</v>
      </c>
      <c r="AA92" s="104">
        <f t="shared" si="63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64"/>
        <v>0</v>
      </c>
      <c r="AK92" s="106" t="str">
        <f t="shared" si="65"/>
        <v>-</v>
      </c>
      <c r="AL92" s="108">
        <v>90</v>
      </c>
      <c r="AM92" s="106" t="str">
        <f t="shared" si="66"/>
        <v>-</v>
      </c>
      <c r="AN92" s="109" t="str">
        <f t="shared" si="67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1"/>
        <v>0</v>
      </c>
      <c r="L93" s="104">
        <f t="shared" si="53"/>
        <v>0</v>
      </c>
      <c r="M93" s="103">
        <v>0</v>
      </c>
      <c r="N93" s="104">
        <f t="shared" si="54"/>
        <v>0</v>
      </c>
      <c r="O93" s="104">
        <f t="shared" si="55"/>
        <v>0</v>
      </c>
      <c r="P93" s="103">
        <v>0</v>
      </c>
      <c r="Q93" s="104">
        <f t="shared" si="56"/>
        <v>0</v>
      </c>
      <c r="R93" s="104">
        <f t="shared" si="57"/>
        <v>0</v>
      </c>
      <c r="S93" s="103">
        <v>0</v>
      </c>
      <c r="T93" s="104">
        <f t="shared" si="58"/>
        <v>0</v>
      </c>
      <c r="U93" s="104">
        <f t="shared" si="59"/>
        <v>0</v>
      </c>
      <c r="V93" s="103">
        <v>0</v>
      </c>
      <c r="W93" s="104">
        <f t="shared" si="60"/>
        <v>0</v>
      </c>
      <c r="X93" s="104">
        <f t="shared" si="61"/>
        <v>0</v>
      </c>
      <c r="Y93" s="103"/>
      <c r="Z93" s="104">
        <f t="shared" si="62"/>
        <v>0</v>
      </c>
      <c r="AA93" s="104">
        <f t="shared" si="63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64"/>
        <v>0</v>
      </c>
      <c r="AK93" s="106" t="str">
        <f t="shared" si="65"/>
        <v>-</v>
      </c>
      <c r="AL93" s="108">
        <v>91</v>
      </c>
      <c r="AM93" s="106" t="str">
        <f t="shared" si="66"/>
        <v>-</v>
      </c>
      <c r="AN93" s="109" t="str">
        <f t="shared" si="67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1"/>
        <v>0</v>
      </c>
      <c r="L94" s="104">
        <f t="shared" si="53"/>
        <v>0</v>
      </c>
      <c r="M94" s="103">
        <v>0</v>
      </c>
      <c r="N94" s="104">
        <f t="shared" si="54"/>
        <v>0</v>
      </c>
      <c r="O94" s="104">
        <f t="shared" si="55"/>
        <v>0</v>
      </c>
      <c r="P94" s="103">
        <v>0</v>
      </c>
      <c r="Q94" s="104">
        <f t="shared" si="56"/>
        <v>0</v>
      </c>
      <c r="R94" s="104">
        <f t="shared" si="57"/>
        <v>0</v>
      </c>
      <c r="S94" s="103">
        <v>0</v>
      </c>
      <c r="T94" s="104">
        <f t="shared" si="58"/>
        <v>0</v>
      </c>
      <c r="U94" s="104">
        <f t="shared" si="59"/>
        <v>0</v>
      </c>
      <c r="V94" s="103">
        <v>0</v>
      </c>
      <c r="W94" s="104">
        <f t="shared" si="60"/>
        <v>0</v>
      </c>
      <c r="X94" s="104">
        <f t="shared" si="61"/>
        <v>0</v>
      </c>
      <c r="Y94" s="103"/>
      <c r="Z94" s="104">
        <f t="shared" si="62"/>
        <v>0</v>
      </c>
      <c r="AA94" s="104">
        <f t="shared" si="63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64"/>
        <v>0</v>
      </c>
      <c r="AK94" s="106" t="str">
        <f t="shared" si="65"/>
        <v>-</v>
      </c>
      <c r="AL94" s="108">
        <v>92</v>
      </c>
      <c r="AM94" s="106" t="str">
        <f t="shared" si="66"/>
        <v>-</v>
      </c>
      <c r="AN94" s="109" t="str">
        <f t="shared" si="67"/>
        <v>-</v>
      </c>
      <c r="AO94" s="35" t="str">
        <f t="shared" si="75"/>
        <v>-</v>
      </c>
      <c r="AP94" s="110"/>
      <c r="AQ94" s="110"/>
    </row>
    <row r="95" spans="1:47" ht="15" x14ac:dyDescent="0.25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26">
        <v>1</v>
      </c>
      <c r="K95" s="16">
        <f>J95*$F95</f>
        <v>54.330000000000013</v>
      </c>
      <c r="L95" s="16">
        <f>J95*$G95</f>
        <v>109.5</v>
      </c>
      <c r="M95" s="26">
        <v>0</v>
      </c>
      <c r="N95" s="16">
        <f t="shared" si="54"/>
        <v>0</v>
      </c>
      <c r="O95" s="16">
        <f t="shared" si="55"/>
        <v>0</v>
      </c>
      <c r="P95" s="26">
        <v>0</v>
      </c>
      <c r="Q95" s="16">
        <f t="shared" si="56"/>
        <v>0</v>
      </c>
      <c r="R95" s="16">
        <f t="shared" si="57"/>
        <v>0</v>
      </c>
      <c r="S95" s="26">
        <v>0</v>
      </c>
      <c r="T95" s="16">
        <f t="shared" si="58"/>
        <v>0</v>
      </c>
      <c r="U95" s="16">
        <f t="shared" si="59"/>
        <v>0</v>
      </c>
      <c r="V95" s="26">
        <v>0</v>
      </c>
      <c r="W95" s="16">
        <f t="shared" si="60"/>
        <v>0</v>
      </c>
      <c r="X95" s="16">
        <f t="shared" si="61"/>
        <v>0</v>
      </c>
      <c r="Y95" s="26"/>
      <c r="Z95" s="16">
        <f t="shared" si="62"/>
        <v>0</v>
      </c>
      <c r="AA95" s="16">
        <f t="shared" si="63"/>
        <v>0</v>
      </c>
      <c r="AC95" s="52">
        <f t="shared" si="68"/>
        <v>1</v>
      </c>
      <c r="AD95" s="16">
        <f t="shared" si="69"/>
        <v>54.330000000000013</v>
      </c>
      <c r="AE95" s="37">
        <f t="shared" si="70"/>
        <v>109.5</v>
      </c>
      <c r="AF95" s="42">
        <f t="shared" si="72"/>
        <v>8.130081300813009E-3</v>
      </c>
      <c r="AG95" s="37">
        <f t="shared" si="73"/>
        <v>0.24390243902439027</v>
      </c>
      <c r="AH95" s="63">
        <f t="shared" si="74"/>
        <v>26.707317073170735</v>
      </c>
      <c r="AI95" s="26">
        <v>0</v>
      </c>
      <c r="AJ95" s="37">
        <f t="shared" ref="AJ95:AJ102" si="76">AI95*G95</f>
        <v>0</v>
      </c>
      <c r="AK95" s="37">
        <f t="shared" ref="AK95:AK102" si="77">IFERROR(AI95/AF95, "-")</f>
        <v>0</v>
      </c>
      <c r="AL95" s="47">
        <v>94</v>
      </c>
      <c r="AM95" s="37">
        <f t="shared" ref="AM95:AM102" si="78">IFERROR(AK95/7,"-")</f>
        <v>0</v>
      </c>
      <c r="AN95" s="52">
        <f t="shared" ref="AN95:AN102" si="79">IFERROR(AK95/30,"-")</f>
        <v>0</v>
      </c>
      <c r="AO95" s="35">
        <f t="shared" si="75"/>
        <v>43589</v>
      </c>
    </row>
    <row r="96" spans="1:47" ht="15" x14ac:dyDescent="0.25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26">
        <v>0</v>
      </c>
      <c r="K96" s="16">
        <f t="shared" ref="K96:K159" si="80">J96*$F96</f>
        <v>0</v>
      </c>
      <c r="L96" s="16">
        <f t="shared" ref="L96:L159" si="81">J96*$G96</f>
        <v>0</v>
      </c>
      <c r="M96" s="26">
        <v>0</v>
      </c>
      <c r="N96" s="16">
        <f t="shared" si="54"/>
        <v>0</v>
      </c>
      <c r="O96" s="16">
        <f t="shared" si="55"/>
        <v>0</v>
      </c>
      <c r="P96" s="26">
        <v>0</v>
      </c>
      <c r="Q96" s="16">
        <f t="shared" si="56"/>
        <v>0</v>
      </c>
      <c r="R96" s="16">
        <f t="shared" si="57"/>
        <v>0</v>
      </c>
      <c r="S96" s="26">
        <v>0</v>
      </c>
      <c r="T96" s="16">
        <f t="shared" si="58"/>
        <v>0</v>
      </c>
      <c r="U96" s="16">
        <f t="shared" si="59"/>
        <v>0</v>
      </c>
      <c r="V96" s="26">
        <v>0</v>
      </c>
      <c r="W96" s="16">
        <f t="shared" si="60"/>
        <v>0</v>
      </c>
      <c r="X96" s="16">
        <f t="shared" si="61"/>
        <v>0</v>
      </c>
      <c r="Y96" s="26"/>
      <c r="Z96" s="16">
        <f t="shared" si="62"/>
        <v>0</v>
      </c>
      <c r="AA96" s="16">
        <f t="shared" si="63"/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si="76"/>
        <v>0</v>
      </c>
      <c r="AK96" s="37" t="str">
        <f t="shared" si="77"/>
        <v>-</v>
      </c>
      <c r="AL96" s="47">
        <v>95</v>
      </c>
      <c r="AM96" s="37" t="str">
        <f t="shared" si="78"/>
        <v>-</v>
      </c>
      <c r="AN96" s="52" t="str">
        <f t="shared" si="79"/>
        <v>-</v>
      </c>
      <c r="AO96" s="35" t="str">
        <f t="shared" si="75"/>
        <v>-</v>
      </c>
    </row>
    <row r="97" spans="1:41" ht="15" x14ac:dyDescent="0.25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26">
        <v>1</v>
      </c>
      <c r="K97" s="16">
        <f t="shared" si="80"/>
        <v>22.190000000000005</v>
      </c>
      <c r="L97" s="16">
        <f t="shared" si="81"/>
        <v>44.5</v>
      </c>
      <c r="M97" s="26">
        <v>0</v>
      </c>
      <c r="N97" s="16">
        <f t="shared" si="54"/>
        <v>0</v>
      </c>
      <c r="O97" s="16">
        <f t="shared" si="55"/>
        <v>0</v>
      </c>
      <c r="P97" s="26">
        <v>0</v>
      </c>
      <c r="Q97" s="16">
        <f t="shared" si="56"/>
        <v>0</v>
      </c>
      <c r="R97" s="16">
        <f t="shared" si="57"/>
        <v>0</v>
      </c>
      <c r="S97" s="26">
        <v>0</v>
      </c>
      <c r="T97" s="16">
        <f t="shared" si="58"/>
        <v>0</v>
      </c>
      <c r="U97" s="16">
        <f t="shared" si="59"/>
        <v>0</v>
      </c>
      <c r="V97" s="26">
        <v>0</v>
      </c>
      <c r="W97" s="16">
        <f t="shared" si="60"/>
        <v>0</v>
      </c>
      <c r="X97" s="16">
        <f t="shared" si="61"/>
        <v>0</v>
      </c>
      <c r="Y97" s="26"/>
      <c r="Z97" s="16">
        <f t="shared" si="62"/>
        <v>0</v>
      </c>
      <c r="AA97" s="16">
        <f t="shared" si="63"/>
        <v>0</v>
      </c>
      <c r="AC97" s="52">
        <f t="shared" si="68"/>
        <v>1</v>
      </c>
      <c r="AD97" s="16">
        <f t="shared" si="69"/>
        <v>22.190000000000005</v>
      </c>
      <c r="AE97" s="37">
        <f t="shared" si="70"/>
        <v>44.5</v>
      </c>
      <c r="AF97" s="42">
        <f t="shared" si="72"/>
        <v>8.130081300813009E-3</v>
      </c>
      <c r="AG97" s="37">
        <f t="shared" si="73"/>
        <v>0.24390243902439027</v>
      </c>
      <c r="AH97" s="63">
        <f t="shared" si="74"/>
        <v>10.853658536585368</v>
      </c>
      <c r="AI97" s="26">
        <v>1</v>
      </c>
      <c r="AJ97" s="37">
        <f t="shared" si="76"/>
        <v>44.5</v>
      </c>
      <c r="AK97" s="37">
        <f t="shared" si="77"/>
        <v>122.99999999999999</v>
      </c>
      <c r="AL97" s="47">
        <v>97</v>
      </c>
      <c r="AM97" s="37">
        <f t="shared" si="78"/>
        <v>17.571428571428569</v>
      </c>
      <c r="AN97" s="52">
        <f t="shared" si="79"/>
        <v>4.0999999999999996</v>
      </c>
      <c r="AO97" s="35">
        <f t="shared" si="75"/>
        <v>43712</v>
      </c>
    </row>
    <row r="98" spans="1:41" ht="15" x14ac:dyDescent="0.25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26">
        <v>1</v>
      </c>
      <c r="K98" s="16">
        <f t="shared" si="80"/>
        <v>7.4611494252873589</v>
      </c>
      <c r="L98" s="16">
        <f t="shared" si="81"/>
        <v>24.5</v>
      </c>
      <c r="M98" s="26">
        <v>0</v>
      </c>
      <c r="N98" s="16">
        <f t="shared" si="54"/>
        <v>0</v>
      </c>
      <c r="O98" s="16">
        <f t="shared" si="55"/>
        <v>0</v>
      </c>
      <c r="P98" s="26">
        <v>1</v>
      </c>
      <c r="Q98" s="16">
        <f t="shared" si="56"/>
        <v>7.4611494252873589</v>
      </c>
      <c r="R98" s="16">
        <f t="shared" si="57"/>
        <v>24.5</v>
      </c>
      <c r="S98" s="26">
        <v>0</v>
      </c>
      <c r="T98" s="16">
        <f t="shared" si="58"/>
        <v>0</v>
      </c>
      <c r="U98" s="16">
        <f t="shared" si="59"/>
        <v>0</v>
      </c>
      <c r="V98" s="26">
        <v>0</v>
      </c>
      <c r="W98" s="16">
        <f t="shared" si="60"/>
        <v>0</v>
      </c>
      <c r="X98" s="16">
        <f t="shared" si="61"/>
        <v>0</v>
      </c>
      <c r="Y98" s="26"/>
      <c r="Z98" s="16">
        <f t="shared" si="62"/>
        <v>0</v>
      </c>
      <c r="AA98" s="16">
        <f t="shared" si="63"/>
        <v>0</v>
      </c>
      <c r="AC98" s="52">
        <f t="shared" si="68"/>
        <v>2</v>
      </c>
      <c r="AD98" s="16">
        <f t="shared" si="69"/>
        <v>14.922298850574718</v>
      </c>
      <c r="AE98" s="37">
        <f t="shared" si="70"/>
        <v>49</v>
      </c>
      <c r="AF98" s="42">
        <f t="shared" si="72"/>
        <v>1.6260162601626018E-2</v>
      </c>
      <c r="AG98" s="37">
        <f t="shared" si="73"/>
        <v>0.48780487804878053</v>
      </c>
      <c r="AH98" s="63">
        <f t="shared" si="74"/>
        <v>11.951219512195124</v>
      </c>
      <c r="AI98" s="26">
        <v>3</v>
      </c>
      <c r="AJ98" s="37">
        <f t="shared" si="76"/>
        <v>73.5</v>
      </c>
      <c r="AK98" s="37">
        <f t="shared" si="77"/>
        <v>184.49999999999997</v>
      </c>
      <c r="AL98" s="47">
        <v>98</v>
      </c>
      <c r="AM98" s="37">
        <f t="shared" si="78"/>
        <v>26.357142857142854</v>
      </c>
      <c r="AN98" s="52">
        <f t="shared" si="79"/>
        <v>6.1499999999999995</v>
      </c>
      <c r="AO98" s="35">
        <f t="shared" si="75"/>
        <v>43773.5</v>
      </c>
    </row>
    <row r="99" spans="1:41" ht="15" x14ac:dyDescent="0.25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26">
        <v>2</v>
      </c>
      <c r="K99" s="16">
        <f t="shared" si="80"/>
        <v>15.220000000000017</v>
      </c>
      <c r="L99" s="16">
        <f t="shared" si="81"/>
        <v>49</v>
      </c>
      <c r="M99" s="26">
        <v>6</v>
      </c>
      <c r="N99" s="16">
        <f t="shared" si="54"/>
        <v>45.660000000000053</v>
      </c>
      <c r="O99" s="16">
        <f t="shared" si="55"/>
        <v>147</v>
      </c>
      <c r="P99" s="26">
        <v>1</v>
      </c>
      <c r="Q99" s="16">
        <f t="shared" si="56"/>
        <v>7.6100000000000083</v>
      </c>
      <c r="R99" s="16">
        <f t="shared" si="57"/>
        <v>24.5</v>
      </c>
      <c r="S99" s="26">
        <v>3</v>
      </c>
      <c r="T99" s="16">
        <f t="shared" si="58"/>
        <v>22.830000000000027</v>
      </c>
      <c r="U99" s="16">
        <f t="shared" si="59"/>
        <v>73.5</v>
      </c>
      <c r="V99" s="26">
        <v>0</v>
      </c>
      <c r="W99" s="16">
        <f t="shared" si="60"/>
        <v>0</v>
      </c>
      <c r="X99" s="16">
        <f t="shared" si="61"/>
        <v>0</v>
      </c>
      <c r="Y99" s="26"/>
      <c r="Z99" s="16">
        <f t="shared" si="62"/>
        <v>0</v>
      </c>
      <c r="AA99" s="16">
        <f t="shared" si="63"/>
        <v>0</v>
      </c>
      <c r="AC99" s="52">
        <f t="shared" si="68"/>
        <v>12</v>
      </c>
      <c r="AD99" s="16">
        <f t="shared" si="69"/>
        <v>91.320000000000107</v>
      </c>
      <c r="AE99" s="37">
        <f t="shared" si="70"/>
        <v>294</v>
      </c>
      <c r="AF99" s="42">
        <f t="shared" si="72"/>
        <v>9.7560975609756101E-2</v>
      </c>
      <c r="AG99" s="37">
        <f t="shared" si="73"/>
        <v>2.9268292682926829</v>
      </c>
      <c r="AH99" s="63">
        <f t="shared" si="74"/>
        <v>71.707317073170728</v>
      </c>
      <c r="AI99" s="26">
        <v>5</v>
      </c>
      <c r="AJ99" s="37">
        <f t="shared" si="76"/>
        <v>122.5</v>
      </c>
      <c r="AK99" s="37">
        <f t="shared" si="77"/>
        <v>51.25</v>
      </c>
      <c r="AL99" s="47">
        <v>99</v>
      </c>
      <c r="AM99" s="37">
        <f t="shared" si="78"/>
        <v>7.3214285714285712</v>
      </c>
      <c r="AN99" s="52">
        <f t="shared" si="79"/>
        <v>1.7083333333333333</v>
      </c>
      <c r="AO99" s="35">
        <f t="shared" si="75"/>
        <v>43640.25</v>
      </c>
    </row>
    <row r="100" spans="1:41" ht="15" x14ac:dyDescent="0.25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26">
        <v>3</v>
      </c>
      <c r="K100" s="16">
        <f t="shared" si="80"/>
        <v>22.830000000000027</v>
      </c>
      <c r="L100" s="16">
        <f t="shared" si="81"/>
        <v>73.5</v>
      </c>
      <c r="M100" s="26">
        <v>1</v>
      </c>
      <c r="N100" s="16">
        <f t="shared" si="54"/>
        <v>7.6100000000000083</v>
      </c>
      <c r="O100" s="16">
        <f t="shared" si="55"/>
        <v>24.5</v>
      </c>
      <c r="P100" s="26">
        <v>2</v>
      </c>
      <c r="Q100" s="16">
        <f t="shared" si="56"/>
        <v>15.220000000000017</v>
      </c>
      <c r="R100" s="16">
        <f t="shared" si="57"/>
        <v>49</v>
      </c>
      <c r="S100" s="26">
        <v>1</v>
      </c>
      <c r="T100" s="16">
        <f t="shared" si="58"/>
        <v>7.6100000000000083</v>
      </c>
      <c r="U100" s="16">
        <f t="shared" si="59"/>
        <v>24.5</v>
      </c>
      <c r="V100" s="26">
        <v>0</v>
      </c>
      <c r="W100" s="16">
        <f t="shared" si="60"/>
        <v>0</v>
      </c>
      <c r="X100" s="16">
        <f t="shared" si="61"/>
        <v>0</v>
      </c>
      <c r="Y100" s="26"/>
      <c r="Z100" s="16">
        <f t="shared" si="62"/>
        <v>0</v>
      </c>
      <c r="AA100" s="16">
        <f t="shared" si="63"/>
        <v>0</v>
      </c>
      <c r="AC100" s="52">
        <f t="shared" si="68"/>
        <v>7</v>
      </c>
      <c r="AD100" s="16">
        <f t="shared" si="69"/>
        <v>53.27000000000006</v>
      </c>
      <c r="AE100" s="37">
        <f t="shared" si="70"/>
        <v>171.5</v>
      </c>
      <c r="AF100" s="42">
        <f t="shared" si="72"/>
        <v>5.6910569105691054E-2</v>
      </c>
      <c r="AG100" s="37">
        <f t="shared" si="73"/>
        <v>1.7073170731707317</v>
      </c>
      <c r="AH100" s="63">
        <f t="shared" si="74"/>
        <v>41.829268292682926</v>
      </c>
      <c r="AI100" s="26">
        <v>7</v>
      </c>
      <c r="AJ100" s="37">
        <f t="shared" si="76"/>
        <v>171.5</v>
      </c>
      <c r="AK100" s="37">
        <f t="shared" si="77"/>
        <v>123</v>
      </c>
      <c r="AL100" s="47">
        <v>100</v>
      </c>
      <c r="AM100" s="37">
        <f t="shared" si="78"/>
        <v>17.571428571428573</v>
      </c>
      <c r="AN100" s="52">
        <f t="shared" si="79"/>
        <v>4.0999999999999996</v>
      </c>
      <c r="AO100" s="35">
        <f t="shared" si="75"/>
        <v>43712</v>
      </c>
    </row>
    <row r="101" spans="1:41" ht="15" x14ac:dyDescent="0.25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26">
        <v>0</v>
      </c>
      <c r="K101" s="16">
        <f t="shared" si="80"/>
        <v>0</v>
      </c>
      <c r="L101" s="16">
        <f t="shared" si="81"/>
        <v>0</v>
      </c>
      <c r="M101" s="26">
        <v>0</v>
      </c>
      <c r="N101" s="16">
        <f t="shared" si="54"/>
        <v>0</v>
      </c>
      <c r="O101" s="16">
        <f t="shared" si="55"/>
        <v>0</v>
      </c>
      <c r="P101" s="26">
        <v>0</v>
      </c>
      <c r="Q101" s="16">
        <f t="shared" si="56"/>
        <v>0</v>
      </c>
      <c r="R101" s="16">
        <f t="shared" si="57"/>
        <v>0</v>
      </c>
      <c r="S101" s="26">
        <v>0</v>
      </c>
      <c r="T101" s="16">
        <f t="shared" si="58"/>
        <v>0</v>
      </c>
      <c r="U101" s="16">
        <f t="shared" si="59"/>
        <v>0</v>
      </c>
      <c r="V101" s="26">
        <v>0</v>
      </c>
      <c r="W101" s="16">
        <f t="shared" si="60"/>
        <v>0</v>
      </c>
      <c r="X101" s="16">
        <f t="shared" si="61"/>
        <v>0</v>
      </c>
      <c r="Y101" s="26"/>
      <c r="Z101" s="16">
        <f t="shared" si="62"/>
        <v>0</v>
      </c>
      <c r="AA101" s="16">
        <f t="shared" si="63"/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0</v>
      </c>
      <c r="AJ101" s="37">
        <f t="shared" si="76"/>
        <v>0</v>
      </c>
      <c r="AK101" s="37" t="str">
        <f t="shared" si="77"/>
        <v>-</v>
      </c>
      <c r="AL101" s="47">
        <v>102</v>
      </c>
      <c r="AM101" s="37" t="str">
        <f t="shared" si="78"/>
        <v>-</v>
      </c>
      <c r="AN101" s="52" t="str">
        <f t="shared" si="79"/>
        <v>-</v>
      </c>
      <c r="AO101" s="35" t="str">
        <f t="shared" si="75"/>
        <v>-</v>
      </c>
    </row>
    <row r="102" spans="1:41" ht="15" x14ac:dyDescent="0.25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26">
        <v>0</v>
      </c>
      <c r="K102" s="16">
        <f t="shared" si="80"/>
        <v>0</v>
      </c>
      <c r="L102" s="16">
        <f t="shared" si="81"/>
        <v>0</v>
      </c>
      <c r="M102" s="26">
        <v>0</v>
      </c>
      <c r="N102" s="16">
        <f t="shared" si="54"/>
        <v>0</v>
      </c>
      <c r="O102" s="16">
        <f t="shared" si="55"/>
        <v>0</v>
      </c>
      <c r="P102" s="26">
        <v>0</v>
      </c>
      <c r="Q102" s="16">
        <f t="shared" si="56"/>
        <v>0</v>
      </c>
      <c r="R102" s="16">
        <f t="shared" si="57"/>
        <v>0</v>
      </c>
      <c r="S102" s="26">
        <v>0</v>
      </c>
      <c r="T102" s="16">
        <f t="shared" si="58"/>
        <v>0</v>
      </c>
      <c r="U102" s="16">
        <f t="shared" si="59"/>
        <v>0</v>
      </c>
      <c r="V102" s="26">
        <v>0</v>
      </c>
      <c r="W102" s="16">
        <f t="shared" si="60"/>
        <v>0</v>
      </c>
      <c r="X102" s="16">
        <f t="shared" si="61"/>
        <v>0</v>
      </c>
      <c r="Y102" s="26"/>
      <c r="Z102" s="16">
        <f t="shared" si="62"/>
        <v>0</v>
      </c>
      <c r="AA102" s="16">
        <f t="shared" si="63"/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76"/>
        <v>0</v>
      </c>
      <c r="AK102" s="37" t="str">
        <f t="shared" si="77"/>
        <v>-</v>
      </c>
      <c r="AL102" s="47">
        <v>103</v>
      </c>
      <c r="AM102" s="37" t="str">
        <f t="shared" si="78"/>
        <v>-</v>
      </c>
      <c r="AN102" s="52" t="str">
        <f t="shared" si="79"/>
        <v>-</v>
      </c>
      <c r="AO102" s="35" t="str">
        <f t="shared" si="75"/>
        <v>-</v>
      </c>
    </row>
    <row r="103" spans="1:41" ht="15" x14ac:dyDescent="0.25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26">
        <v>0</v>
      </c>
      <c r="K103" s="16">
        <f t="shared" si="80"/>
        <v>0</v>
      </c>
      <c r="L103" s="16">
        <f t="shared" si="81"/>
        <v>0</v>
      </c>
      <c r="M103" s="26">
        <v>1</v>
      </c>
      <c r="N103" s="16">
        <f t="shared" si="54"/>
        <v>24.140000000000008</v>
      </c>
      <c r="O103" s="16">
        <f t="shared" si="55"/>
        <v>49.5</v>
      </c>
      <c r="P103" s="26">
        <v>1</v>
      </c>
      <c r="Q103" s="16">
        <f t="shared" si="56"/>
        <v>24.140000000000008</v>
      </c>
      <c r="R103" s="16">
        <f t="shared" si="57"/>
        <v>49.5</v>
      </c>
      <c r="S103" s="26">
        <v>0</v>
      </c>
      <c r="T103" s="16">
        <f t="shared" si="58"/>
        <v>0</v>
      </c>
      <c r="U103" s="16">
        <f t="shared" si="59"/>
        <v>0</v>
      </c>
      <c r="V103" s="26">
        <v>0</v>
      </c>
      <c r="W103" s="16">
        <f t="shared" si="60"/>
        <v>0</v>
      </c>
      <c r="X103" s="16">
        <f t="shared" si="61"/>
        <v>0</v>
      </c>
      <c r="Y103" s="26"/>
      <c r="Z103" s="16">
        <f t="shared" si="62"/>
        <v>0</v>
      </c>
      <c r="AA103" s="16">
        <f t="shared" si="63"/>
        <v>0</v>
      </c>
      <c r="AC103" s="52">
        <f t="shared" si="68"/>
        <v>2</v>
      </c>
      <c r="AD103" s="16">
        <f t="shared" si="69"/>
        <v>48.280000000000015</v>
      </c>
      <c r="AE103" s="37">
        <f t="shared" si="70"/>
        <v>99</v>
      </c>
      <c r="AF103" s="42">
        <f t="shared" si="72"/>
        <v>1.6260162601626018E-2</v>
      </c>
      <c r="AG103" s="37">
        <f t="shared" si="73"/>
        <v>0.48780487804878053</v>
      </c>
      <c r="AH103" s="63">
        <f t="shared" si="74"/>
        <v>24.146341463414636</v>
      </c>
      <c r="AI103" s="26">
        <v>1</v>
      </c>
      <c r="AJ103" s="37">
        <f t="shared" ref="AJ103:AJ130" si="82">AI103*G103</f>
        <v>49.5</v>
      </c>
      <c r="AK103" s="37">
        <f t="shared" ref="AK103:AK130" si="83">IFERROR(AI103/AF103, "-")</f>
        <v>61.499999999999993</v>
      </c>
      <c r="AL103" s="47">
        <v>105</v>
      </c>
      <c r="AM103" s="37">
        <f t="shared" ref="AM103:AM130" si="84">IFERROR(AK103/7,"-")</f>
        <v>8.7857142857142847</v>
      </c>
      <c r="AN103" s="52">
        <f t="shared" ref="AN103:AN130" si="85">IFERROR(AK103/30,"-")</f>
        <v>2.0499999999999998</v>
      </c>
      <c r="AO103" s="35">
        <f t="shared" si="75"/>
        <v>43650.5</v>
      </c>
    </row>
    <row r="104" spans="1:41" ht="15" x14ac:dyDescent="0.25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26">
        <v>0</v>
      </c>
      <c r="K104" s="16">
        <f t="shared" si="80"/>
        <v>0</v>
      </c>
      <c r="L104" s="16">
        <f t="shared" si="81"/>
        <v>0</v>
      </c>
      <c r="M104" s="26">
        <v>0</v>
      </c>
      <c r="N104" s="16">
        <f t="shared" si="54"/>
        <v>0</v>
      </c>
      <c r="O104" s="16">
        <f t="shared" si="55"/>
        <v>0</v>
      </c>
      <c r="P104" s="26">
        <v>0</v>
      </c>
      <c r="Q104" s="16">
        <f t="shared" si="56"/>
        <v>0</v>
      </c>
      <c r="R104" s="16">
        <f t="shared" si="57"/>
        <v>0</v>
      </c>
      <c r="S104" s="26">
        <v>0</v>
      </c>
      <c r="T104" s="16">
        <f t="shared" si="58"/>
        <v>0</v>
      </c>
      <c r="U104" s="16">
        <f t="shared" si="59"/>
        <v>0</v>
      </c>
      <c r="V104" s="26">
        <v>0</v>
      </c>
      <c r="W104" s="16">
        <f t="shared" si="60"/>
        <v>0</v>
      </c>
      <c r="X104" s="16">
        <f t="shared" si="61"/>
        <v>0</v>
      </c>
      <c r="Y104" s="26"/>
      <c r="Z104" s="16">
        <f t="shared" si="62"/>
        <v>0</v>
      </c>
      <c r="AA104" s="16">
        <f t="shared" si="63"/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si="82"/>
        <v>0</v>
      </c>
      <c r="AK104" s="37" t="str">
        <f t="shared" si="83"/>
        <v>-</v>
      </c>
      <c r="AL104" s="47">
        <v>106</v>
      </c>
      <c r="AM104" s="37" t="str">
        <f t="shared" si="84"/>
        <v>-</v>
      </c>
      <c r="AN104" s="52" t="str">
        <f t="shared" si="85"/>
        <v>-</v>
      </c>
      <c r="AO104" s="35" t="str">
        <f t="shared" si="75"/>
        <v>-</v>
      </c>
    </row>
    <row r="105" spans="1:41" ht="15" x14ac:dyDescent="0.25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26">
        <v>0</v>
      </c>
      <c r="K105" s="16">
        <f t="shared" si="80"/>
        <v>0</v>
      </c>
      <c r="L105" s="16">
        <f t="shared" si="81"/>
        <v>0</v>
      </c>
      <c r="M105" s="26">
        <v>0</v>
      </c>
      <c r="N105" s="16">
        <f t="shared" si="54"/>
        <v>0</v>
      </c>
      <c r="O105" s="16">
        <f t="shared" si="55"/>
        <v>0</v>
      </c>
      <c r="P105" s="26">
        <v>0</v>
      </c>
      <c r="Q105" s="16">
        <f t="shared" si="56"/>
        <v>0</v>
      </c>
      <c r="R105" s="16">
        <f t="shared" si="57"/>
        <v>0</v>
      </c>
      <c r="S105" s="26">
        <v>0</v>
      </c>
      <c r="T105" s="16">
        <f t="shared" si="58"/>
        <v>0</v>
      </c>
      <c r="U105" s="16">
        <f t="shared" si="59"/>
        <v>0</v>
      </c>
      <c r="V105" s="26">
        <v>0</v>
      </c>
      <c r="W105" s="16">
        <f t="shared" si="60"/>
        <v>0</v>
      </c>
      <c r="X105" s="16">
        <f t="shared" si="61"/>
        <v>0</v>
      </c>
      <c r="Y105" s="26"/>
      <c r="Z105" s="16">
        <f t="shared" si="62"/>
        <v>0</v>
      </c>
      <c r="AA105" s="16">
        <f t="shared" si="63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82"/>
        <v>0</v>
      </c>
      <c r="AK105" s="37" t="str">
        <f t="shared" si="83"/>
        <v>-</v>
      </c>
      <c r="AL105" s="47">
        <v>107</v>
      </c>
      <c r="AM105" s="37" t="str">
        <f t="shared" si="84"/>
        <v>-</v>
      </c>
      <c r="AN105" s="52" t="str">
        <f t="shared" si="85"/>
        <v>-</v>
      </c>
      <c r="AO105" s="35" t="str">
        <f t="shared" si="75"/>
        <v>-</v>
      </c>
    </row>
    <row r="106" spans="1:41" ht="15" x14ac:dyDescent="0.25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26">
        <v>0</v>
      </c>
      <c r="K106" s="16">
        <f t="shared" si="80"/>
        <v>0</v>
      </c>
      <c r="L106" s="16">
        <f t="shared" si="81"/>
        <v>0</v>
      </c>
      <c r="M106" s="26">
        <v>0</v>
      </c>
      <c r="N106" s="16">
        <f t="shared" si="54"/>
        <v>0</v>
      </c>
      <c r="O106" s="16">
        <f t="shared" si="55"/>
        <v>0</v>
      </c>
      <c r="P106" s="26">
        <v>0</v>
      </c>
      <c r="Q106" s="16">
        <f t="shared" si="56"/>
        <v>0</v>
      </c>
      <c r="R106" s="16">
        <f t="shared" si="57"/>
        <v>0</v>
      </c>
      <c r="S106" s="26">
        <v>0</v>
      </c>
      <c r="T106" s="16">
        <f t="shared" si="58"/>
        <v>0</v>
      </c>
      <c r="U106" s="16">
        <f t="shared" si="59"/>
        <v>0</v>
      </c>
      <c r="V106" s="26">
        <v>0</v>
      </c>
      <c r="W106" s="16">
        <f t="shared" si="60"/>
        <v>0</v>
      </c>
      <c r="X106" s="16">
        <f t="shared" si="61"/>
        <v>0</v>
      </c>
      <c r="Y106" s="26"/>
      <c r="Z106" s="16">
        <f t="shared" si="62"/>
        <v>0</v>
      </c>
      <c r="AA106" s="16">
        <f t="shared" si="63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82"/>
        <v>0</v>
      </c>
      <c r="AK106" s="37" t="str">
        <f t="shared" si="83"/>
        <v>-</v>
      </c>
      <c r="AL106" s="47">
        <v>108</v>
      </c>
      <c r="AM106" s="37" t="str">
        <f t="shared" si="84"/>
        <v>-</v>
      </c>
      <c r="AN106" s="52" t="str">
        <f t="shared" si="85"/>
        <v>-</v>
      </c>
      <c r="AO106" s="35" t="str">
        <f t="shared" si="75"/>
        <v>-</v>
      </c>
    </row>
    <row r="107" spans="1:41" ht="15" x14ac:dyDescent="0.25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26">
        <v>0</v>
      </c>
      <c r="K107" s="16">
        <f t="shared" si="80"/>
        <v>0</v>
      </c>
      <c r="L107" s="16">
        <f t="shared" si="81"/>
        <v>0</v>
      </c>
      <c r="M107" s="26">
        <v>0</v>
      </c>
      <c r="N107" s="16">
        <f t="shared" si="54"/>
        <v>0</v>
      </c>
      <c r="O107" s="16">
        <f t="shared" si="55"/>
        <v>0</v>
      </c>
      <c r="P107" s="26">
        <v>0</v>
      </c>
      <c r="Q107" s="16">
        <f t="shared" si="56"/>
        <v>0</v>
      </c>
      <c r="R107" s="16">
        <f t="shared" si="57"/>
        <v>0</v>
      </c>
      <c r="S107" s="26">
        <v>0</v>
      </c>
      <c r="T107" s="16">
        <f t="shared" si="58"/>
        <v>0</v>
      </c>
      <c r="U107" s="16">
        <f t="shared" si="59"/>
        <v>0</v>
      </c>
      <c r="V107" s="26">
        <v>0</v>
      </c>
      <c r="W107" s="16">
        <f t="shared" si="60"/>
        <v>0</v>
      </c>
      <c r="X107" s="16">
        <f t="shared" si="61"/>
        <v>0</v>
      </c>
      <c r="Y107" s="26"/>
      <c r="Z107" s="16">
        <f t="shared" si="62"/>
        <v>0</v>
      </c>
      <c r="AA107" s="16">
        <f t="shared" si="63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82"/>
        <v>0</v>
      </c>
      <c r="AK107" s="37" t="str">
        <f t="shared" si="83"/>
        <v>-</v>
      </c>
      <c r="AL107" s="47">
        <v>109</v>
      </c>
      <c r="AM107" s="37" t="str">
        <f t="shared" si="84"/>
        <v>-</v>
      </c>
      <c r="AN107" s="52" t="str">
        <f t="shared" si="85"/>
        <v>-</v>
      </c>
      <c r="AO107" s="35" t="str">
        <f t="shared" si="75"/>
        <v>-</v>
      </c>
    </row>
    <row r="108" spans="1:41" ht="15" x14ac:dyDescent="0.25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26">
        <v>0</v>
      </c>
      <c r="K108" s="16">
        <f t="shared" si="80"/>
        <v>0</v>
      </c>
      <c r="L108" s="16">
        <f t="shared" si="81"/>
        <v>0</v>
      </c>
      <c r="M108" s="26">
        <v>0</v>
      </c>
      <c r="N108" s="16">
        <f t="shared" si="54"/>
        <v>0</v>
      </c>
      <c r="O108" s="16">
        <f t="shared" si="55"/>
        <v>0</v>
      </c>
      <c r="P108" s="26">
        <v>0</v>
      </c>
      <c r="Q108" s="16">
        <f t="shared" si="56"/>
        <v>0</v>
      </c>
      <c r="R108" s="16">
        <f t="shared" si="57"/>
        <v>0</v>
      </c>
      <c r="S108" s="26">
        <v>0</v>
      </c>
      <c r="T108" s="16">
        <f t="shared" si="58"/>
        <v>0</v>
      </c>
      <c r="U108" s="16">
        <f t="shared" si="59"/>
        <v>0</v>
      </c>
      <c r="V108" s="26">
        <v>0</v>
      </c>
      <c r="W108" s="16">
        <f t="shared" si="60"/>
        <v>0</v>
      </c>
      <c r="X108" s="16">
        <f t="shared" si="61"/>
        <v>0</v>
      </c>
      <c r="Y108" s="26"/>
      <c r="Z108" s="16">
        <f t="shared" si="62"/>
        <v>0</v>
      </c>
      <c r="AA108" s="16">
        <f t="shared" si="63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82"/>
        <v>0</v>
      </c>
      <c r="AK108" s="37" t="str">
        <f t="shared" si="83"/>
        <v>-</v>
      </c>
      <c r="AL108" s="47">
        <v>110</v>
      </c>
      <c r="AM108" s="37" t="str">
        <f t="shared" si="84"/>
        <v>-</v>
      </c>
      <c r="AN108" s="52" t="str">
        <f t="shared" si="85"/>
        <v>-</v>
      </c>
      <c r="AO108" s="35" t="str">
        <f t="shared" si="75"/>
        <v>-</v>
      </c>
    </row>
    <row r="109" spans="1:41" ht="15" x14ac:dyDescent="0.25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26">
        <v>0</v>
      </c>
      <c r="K109" s="16">
        <f t="shared" si="80"/>
        <v>0</v>
      </c>
      <c r="L109" s="16">
        <f t="shared" si="81"/>
        <v>0</v>
      </c>
      <c r="M109" s="26">
        <v>0</v>
      </c>
      <c r="N109" s="16">
        <f t="shared" si="54"/>
        <v>0</v>
      </c>
      <c r="O109" s="16">
        <f t="shared" si="55"/>
        <v>0</v>
      </c>
      <c r="P109" s="26">
        <v>0</v>
      </c>
      <c r="Q109" s="16">
        <f t="shared" si="56"/>
        <v>0</v>
      </c>
      <c r="R109" s="16">
        <f t="shared" si="57"/>
        <v>0</v>
      </c>
      <c r="S109" s="26">
        <v>0</v>
      </c>
      <c r="T109" s="16">
        <f t="shared" si="58"/>
        <v>0</v>
      </c>
      <c r="U109" s="16">
        <f t="shared" si="59"/>
        <v>0</v>
      </c>
      <c r="V109" s="26">
        <v>0</v>
      </c>
      <c r="W109" s="16">
        <f t="shared" si="60"/>
        <v>0</v>
      </c>
      <c r="X109" s="16">
        <f t="shared" si="61"/>
        <v>0</v>
      </c>
      <c r="Y109" s="26"/>
      <c r="Z109" s="16">
        <f t="shared" si="62"/>
        <v>0</v>
      </c>
      <c r="AA109" s="16">
        <f t="shared" si="63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82"/>
        <v>0</v>
      </c>
      <c r="AK109" s="37" t="str">
        <f t="shared" si="83"/>
        <v>-</v>
      </c>
      <c r="AL109" s="47">
        <v>111</v>
      </c>
      <c r="AM109" s="37" t="str">
        <f t="shared" si="84"/>
        <v>-</v>
      </c>
      <c r="AN109" s="52" t="str">
        <f t="shared" si="85"/>
        <v>-</v>
      </c>
      <c r="AO109" s="35" t="str">
        <f t="shared" si="75"/>
        <v>-</v>
      </c>
    </row>
    <row r="110" spans="1:41" ht="15" x14ac:dyDescent="0.25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26">
        <v>0</v>
      </c>
      <c r="K110" s="16">
        <f t="shared" si="80"/>
        <v>0</v>
      </c>
      <c r="L110" s="16">
        <f t="shared" si="81"/>
        <v>0</v>
      </c>
      <c r="M110" s="26">
        <v>0</v>
      </c>
      <c r="N110" s="16">
        <f t="shared" si="54"/>
        <v>0</v>
      </c>
      <c r="O110" s="16">
        <f t="shared" si="55"/>
        <v>0</v>
      </c>
      <c r="P110" s="26">
        <v>0</v>
      </c>
      <c r="Q110" s="16">
        <f t="shared" si="56"/>
        <v>0</v>
      </c>
      <c r="R110" s="16">
        <f t="shared" si="57"/>
        <v>0</v>
      </c>
      <c r="S110" s="26">
        <v>0</v>
      </c>
      <c r="T110" s="16">
        <f t="shared" si="58"/>
        <v>0</v>
      </c>
      <c r="U110" s="16">
        <f t="shared" si="59"/>
        <v>0</v>
      </c>
      <c r="V110" s="26">
        <v>0</v>
      </c>
      <c r="W110" s="16">
        <f t="shared" si="60"/>
        <v>0</v>
      </c>
      <c r="X110" s="16">
        <f t="shared" si="61"/>
        <v>0</v>
      </c>
      <c r="Y110" s="26"/>
      <c r="Z110" s="16">
        <f t="shared" si="62"/>
        <v>0</v>
      </c>
      <c r="AA110" s="16">
        <f t="shared" si="63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82"/>
        <v>0</v>
      </c>
      <c r="AK110" s="37" t="str">
        <f t="shared" si="83"/>
        <v>-</v>
      </c>
      <c r="AL110" s="47">
        <v>112</v>
      </c>
      <c r="AM110" s="37" t="str">
        <f t="shared" si="84"/>
        <v>-</v>
      </c>
      <c r="AN110" s="52" t="str">
        <f t="shared" si="85"/>
        <v>-</v>
      </c>
      <c r="AO110" s="35" t="str">
        <f t="shared" si="75"/>
        <v>-</v>
      </c>
    </row>
    <row r="111" spans="1:41" ht="15" x14ac:dyDescent="0.25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26">
        <v>0</v>
      </c>
      <c r="K111" s="16">
        <f t="shared" si="80"/>
        <v>0</v>
      </c>
      <c r="L111" s="16">
        <f t="shared" si="81"/>
        <v>0</v>
      </c>
      <c r="M111" s="26">
        <v>0</v>
      </c>
      <c r="N111" s="16">
        <f t="shared" si="54"/>
        <v>0</v>
      </c>
      <c r="O111" s="16">
        <f t="shared" si="55"/>
        <v>0</v>
      </c>
      <c r="P111" s="26">
        <v>0</v>
      </c>
      <c r="Q111" s="16">
        <f t="shared" si="56"/>
        <v>0</v>
      </c>
      <c r="R111" s="16">
        <f t="shared" si="57"/>
        <v>0</v>
      </c>
      <c r="S111" s="26">
        <v>0</v>
      </c>
      <c r="T111" s="16">
        <f t="shared" si="58"/>
        <v>0</v>
      </c>
      <c r="U111" s="16">
        <f t="shared" si="59"/>
        <v>0</v>
      </c>
      <c r="V111" s="26">
        <v>0</v>
      </c>
      <c r="W111" s="16">
        <f t="shared" si="60"/>
        <v>0</v>
      </c>
      <c r="X111" s="16">
        <f t="shared" si="61"/>
        <v>0</v>
      </c>
      <c r="Y111" s="26"/>
      <c r="Z111" s="16">
        <f t="shared" si="62"/>
        <v>0</v>
      </c>
      <c r="AA111" s="16">
        <f t="shared" si="63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82"/>
        <v>0</v>
      </c>
      <c r="AK111" s="37" t="str">
        <f t="shared" si="83"/>
        <v>-</v>
      </c>
      <c r="AL111" s="47">
        <v>113</v>
      </c>
      <c r="AM111" s="37" t="str">
        <f t="shared" si="84"/>
        <v>-</v>
      </c>
      <c r="AN111" s="52" t="str">
        <f t="shared" si="85"/>
        <v>-</v>
      </c>
      <c r="AO111" s="35" t="str">
        <f t="shared" si="75"/>
        <v>-</v>
      </c>
    </row>
    <row r="112" spans="1:41" ht="15" x14ac:dyDescent="0.25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26">
        <v>0</v>
      </c>
      <c r="K112" s="16">
        <f t="shared" si="80"/>
        <v>0</v>
      </c>
      <c r="L112" s="16">
        <f t="shared" si="81"/>
        <v>0</v>
      </c>
      <c r="M112" s="26">
        <v>1</v>
      </c>
      <c r="N112" s="16">
        <f t="shared" si="54"/>
        <v>11.760000000000002</v>
      </c>
      <c r="O112" s="16">
        <f t="shared" si="55"/>
        <v>24.5</v>
      </c>
      <c r="P112" s="26">
        <v>0</v>
      </c>
      <c r="Q112" s="16">
        <f t="shared" si="56"/>
        <v>0</v>
      </c>
      <c r="R112" s="16">
        <f t="shared" si="57"/>
        <v>0</v>
      </c>
      <c r="S112" s="26">
        <v>0</v>
      </c>
      <c r="T112" s="16">
        <f t="shared" si="58"/>
        <v>0</v>
      </c>
      <c r="U112" s="16">
        <f t="shared" si="59"/>
        <v>0</v>
      </c>
      <c r="V112" s="26">
        <v>0</v>
      </c>
      <c r="W112" s="16">
        <f t="shared" si="60"/>
        <v>0</v>
      </c>
      <c r="X112" s="16">
        <f t="shared" si="61"/>
        <v>0</v>
      </c>
      <c r="Y112" s="26"/>
      <c r="Z112" s="16">
        <f t="shared" si="62"/>
        <v>0</v>
      </c>
      <c r="AA112" s="16">
        <f t="shared" si="63"/>
        <v>0</v>
      </c>
      <c r="AC112" s="52">
        <f t="shared" si="68"/>
        <v>1</v>
      </c>
      <c r="AD112" s="16">
        <f t="shared" si="69"/>
        <v>11.760000000000002</v>
      </c>
      <c r="AE112" s="37">
        <f t="shared" si="70"/>
        <v>24.5</v>
      </c>
      <c r="AF112" s="42">
        <f t="shared" si="72"/>
        <v>8.130081300813009E-3</v>
      </c>
      <c r="AG112" s="37">
        <f t="shared" si="73"/>
        <v>0.24390243902439027</v>
      </c>
      <c r="AH112" s="63">
        <f t="shared" si="74"/>
        <v>5.9756097560975618</v>
      </c>
      <c r="AI112" s="26">
        <v>0</v>
      </c>
      <c r="AJ112" s="37">
        <f t="shared" si="82"/>
        <v>0</v>
      </c>
      <c r="AK112" s="37">
        <f t="shared" si="83"/>
        <v>0</v>
      </c>
      <c r="AL112" s="47">
        <v>115</v>
      </c>
      <c r="AM112" s="37">
        <f t="shared" si="84"/>
        <v>0</v>
      </c>
      <c r="AN112" s="52">
        <f t="shared" si="85"/>
        <v>0</v>
      </c>
      <c r="AO112" s="35">
        <f t="shared" si="75"/>
        <v>43589</v>
      </c>
    </row>
    <row r="113" spans="1:41" ht="15" x14ac:dyDescent="0.25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26">
        <v>0</v>
      </c>
      <c r="K113" s="16">
        <f t="shared" si="80"/>
        <v>0</v>
      </c>
      <c r="L113" s="16">
        <f t="shared" si="81"/>
        <v>0</v>
      </c>
      <c r="M113" s="26">
        <v>0</v>
      </c>
      <c r="N113" s="16">
        <f t="shared" si="54"/>
        <v>0</v>
      </c>
      <c r="O113" s="16">
        <f t="shared" si="55"/>
        <v>0</v>
      </c>
      <c r="P113" s="26">
        <v>0</v>
      </c>
      <c r="Q113" s="16">
        <f t="shared" si="56"/>
        <v>0</v>
      </c>
      <c r="R113" s="16">
        <f t="shared" si="57"/>
        <v>0</v>
      </c>
      <c r="S113" s="26">
        <v>0</v>
      </c>
      <c r="T113" s="16">
        <f t="shared" si="58"/>
        <v>0</v>
      </c>
      <c r="U113" s="16">
        <f t="shared" si="59"/>
        <v>0</v>
      </c>
      <c r="V113" s="26">
        <v>0</v>
      </c>
      <c r="W113" s="16">
        <f t="shared" si="60"/>
        <v>0</v>
      </c>
      <c r="X113" s="16">
        <f t="shared" si="61"/>
        <v>0</v>
      </c>
      <c r="Y113" s="26"/>
      <c r="Z113" s="16">
        <f t="shared" si="62"/>
        <v>0</v>
      </c>
      <c r="AA113" s="16">
        <f t="shared" si="63"/>
        <v>0</v>
      </c>
      <c r="AC113" s="52">
        <f t="shared" si="68"/>
        <v>0</v>
      </c>
      <c r="AD113" s="16">
        <f t="shared" si="69"/>
        <v>0</v>
      </c>
      <c r="AE113" s="37">
        <f t="shared" si="70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26">
        <v>0</v>
      </c>
      <c r="AJ113" s="37">
        <f t="shared" si="82"/>
        <v>0</v>
      </c>
      <c r="AK113" s="37" t="str">
        <f t="shared" si="83"/>
        <v>-</v>
      </c>
      <c r="AL113" s="47">
        <v>116</v>
      </c>
      <c r="AM113" s="37" t="str">
        <f t="shared" si="84"/>
        <v>-</v>
      </c>
      <c r="AN113" s="52" t="str">
        <f t="shared" si="85"/>
        <v>-</v>
      </c>
      <c r="AO113" s="35" t="str">
        <f t="shared" si="75"/>
        <v>-</v>
      </c>
    </row>
    <row r="114" spans="1:41" ht="15" x14ac:dyDescent="0.25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26">
        <v>0</v>
      </c>
      <c r="K114" s="16">
        <f t="shared" si="80"/>
        <v>0</v>
      </c>
      <c r="L114" s="16">
        <f t="shared" si="81"/>
        <v>0</v>
      </c>
      <c r="M114" s="26">
        <v>0</v>
      </c>
      <c r="N114" s="16">
        <f t="shared" si="54"/>
        <v>0</v>
      </c>
      <c r="O114" s="16">
        <f t="shared" si="55"/>
        <v>0</v>
      </c>
      <c r="P114" s="26">
        <v>0</v>
      </c>
      <c r="Q114" s="16">
        <f t="shared" si="56"/>
        <v>0</v>
      </c>
      <c r="R114" s="16">
        <f t="shared" si="57"/>
        <v>0</v>
      </c>
      <c r="S114" s="26">
        <v>0</v>
      </c>
      <c r="T114" s="16">
        <f t="shared" si="58"/>
        <v>0</v>
      </c>
      <c r="U114" s="16">
        <f t="shared" si="59"/>
        <v>0</v>
      </c>
      <c r="V114" s="26">
        <v>0</v>
      </c>
      <c r="W114" s="16">
        <f t="shared" si="60"/>
        <v>0</v>
      </c>
      <c r="X114" s="16">
        <f t="shared" si="61"/>
        <v>0</v>
      </c>
      <c r="Y114" s="26"/>
      <c r="Z114" s="16">
        <f t="shared" si="62"/>
        <v>0</v>
      </c>
      <c r="AA114" s="16">
        <f t="shared" si="63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26">
        <v>1</v>
      </c>
      <c r="AJ114" s="37">
        <f t="shared" si="82"/>
        <v>59.5</v>
      </c>
      <c r="AK114" s="37" t="str">
        <f t="shared" si="83"/>
        <v>-</v>
      </c>
      <c r="AL114" s="47">
        <v>117</v>
      </c>
      <c r="AM114" s="37" t="str">
        <f t="shared" si="84"/>
        <v>-</v>
      </c>
      <c r="AN114" s="52" t="str">
        <f t="shared" si="85"/>
        <v>-</v>
      </c>
      <c r="AO114" s="35" t="str">
        <f t="shared" si="75"/>
        <v>-</v>
      </c>
    </row>
    <row r="115" spans="1:41" ht="15" x14ac:dyDescent="0.25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26">
        <v>0</v>
      </c>
      <c r="K115" s="16">
        <f t="shared" si="80"/>
        <v>0</v>
      </c>
      <c r="L115" s="16">
        <f t="shared" si="81"/>
        <v>0</v>
      </c>
      <c r="M115" s="26">
        <v>0</v>
      </c>
      <c r="N115" s="16">
        <f t="shared" si="54"/>
        <v>0</v>
      </c>
      <c r="O115" s="16">
        <f t="shared" si="55"/>
        <v>0</v>
      </c>
      <c r="P115" s="26">
        <v>0</v>
      </c>
      <c r="Q115" s="16">
        <f t="shared" si="56"/>
        <v>0</v>
      </c>
      <c r="R115" s="16">
        <f t="shared" si="57"/>
        <v>0</v>
      </c>
      <c r="S115" s="26">
        <v>0</v>
      </c>
      <c r="T115" s="16">
        <f t="shared" si="58"/>
        <v>0</v>
      </c>
      <c r="U115" s="16">
        <f t="shared" si="59"/>
        <v>0</v>
      </c>
      <c r="V115" s="26">
        <v>0</v>
      </c>
      <c r="W115" s="16">
        <f t="shared" si="60"/>
        <v>0</v>
      </c>
      <c r="X115" s="16">
        <f t="shared" si="61"/>
        <v>0</v>
      </c>
      <c r="Y115" s="26"/>
      <c r="Z115" s="16">
        <f t="shared" si="62"/>
        <v>0</v>
      </c>
      <c r="AA115" s="16">
        <f t="shared" si="63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1</v>
      </c>
      <c r="AJ115" s="37">
        <f t="shared" si="82"/>
        <v>59.5</v>
      </c>
      <c r="AK115" s="37" t="str">
        <f t="shared" si="83"/>
        <v>-</v>
      </c>
      <c r="AL115" s="47">
        <v>118</v>
      </c>
      <c r="AM115" s="37" t="str">
        <f t="shared" si="84"/>
        <v>-</v>
      </c>
      <c r="AN115" s="52" t="str">
        <f t="shared" si="85"/>
        <v>-</v>
      </c>
      <c r="AO115" s="35" t="str">
        <f t="shared" si="75"/>
        <v>-</v>
      </c>
    </row>
    <row r="116" spans="1:41" ht="15" x14ac:dyDescent="0.25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26">
        <v>0</v>
      </c>
      <c r="K116" s="16">
        <f t="shared" si="80"/>
        <v>0</v>
      </c>
      <c r="L116" s="16">
        <f t="shared" si="81"/>
        <v>0</v>
      </c>
      <c r="M116" s="26">
        <v>0</v>
      </c>
      <c r="N116" s="16">
        <f t="shared" si="54"/>
        <v>0</v>
      </c>
      <c r="O116" s="16">
        <f t="shared" si="55"/>
        <v>0</v>
      </c>
      <c r="P116" s="26">
        <v>0</v>
      </c>
      <c r="Q116" s="16">
        <f t="shared" si="56"/>
        <v>0</v>
      </c>
      <c r="R116" s="16">
        <f t="shared" si="57"/>
        <v>0</v>
      </c>
      <c r="S116" s="26">
        <v>0</v>
      </c>
      <c r="T116" s="16">
        <f t="shared" si="58"/>
        <v>0</v>
      </c>
      <c r="U116" s="16">
        <f t="shared" si="59"/>
        <v>0</v>
      </c>
      <c r="V116" s="26">
        <v>0</v>
      </c>
      <c r="W116" s="16">
        <f t="shared" si="60"/>
        <v>0</v>
      </c>
      <c r="X116" s="16">
        <f t="shared" si="61"/>
        <v>0</v>
      </c>
      <c r="Y116" s="26"/>
      <c r="Z116" s="16">
        <f t="shared" si="62"/>
        <v>0</v>
      </c>
      <c r="AA116" s="16">
        <f t="shared" si="63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82"/>
        <v>0</v>
      </c>
      <c r="AK116" s="37" t="str">
        <f t="shared" si="83"/>
        <v>-</v>
      </c>
      <c r="AL116" s="47">
        <v>119</v>
      </c>
      <c r="AM116" s="37" t="str">
        <f t="shared" si="84"/>
        <v>-</v>
      </c>
      <c r="AN116" s="52" t="str">
        <f t="shared" si="85"/>
        <v>-</v>
      </c>
      <c r="AO116" s="35" t="str">
        <f t="shared" si="75"/>
        <v>-</v>
      </c>
    </row>
    <row r="117" spans="1:41" ht="15" x14ac:dyDescent="0.25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26">
        <v>0</v>
      </c>
      <c r="K117" s="16">
        <f t="shared" si="80"/>
        <v>0</v>
      </c>
      <c r="L117" s="16">
        <f t="shared" si="81"/>
        <v>0</v>
      </c>
      <c r="M117" s="26">
        <v>0</v>
      </c>
      <c r="N117" s="16">
        <f t="shared" si="54"/>
        <v>0</v>
      </c>
      <c r="O117" s="16">
        <f t="shared" si="55"/>
        <v>0</v>
      </c>
      <c r="P117" s="26">
        <v>0</v>
      </c>
      <c r="Q117" s="16">
        <f t="shared" si="56"/>
        <v>0</v>
      </c>
      <c r="R117" s="16">
        <f t="shared" si="57"/>
        <v>0</v>
      </c>
      <c r="S117" s="26">
        <v>0</v>
      </c>
      <c r="T117" s="16">
        <f t="shared" si="58"/>
        <v>0</v>
      </c>
      <c r="U117" s="16">
        <f t="shared" si="59"/>
        <v>0</v>
      </c>
      <c r="V117" s="26">
        <v>0</v>
      </c>
      <c r="W117" s="16">
        <f t="shared" si="60"/>
        <v>0</v>
      </c>
      <c r="X117" s="16">
        <f t="shared" si="61"/>
        <v>0</v>
      </c>
      <c r="Y117" s="26"/>
      <c r="Z117" s="16">
        <f t="shared" si="62"/>
        <v>0</v>
      </c>
      <c r="AA117" s="16">
        <f t="shared" si="63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82"/>
        <v>0</v>
      </c>
      <c r="AK117" s="37" t="str">
        <f t="shared" si="83"/>
        <v>-</v>
      </c>
      <c r="AL117" s="47">
        <v>120</v>
      </c>
      <c r="AM117" s="37" t="str">
        <f t="shared" si="84"/>
        <v>-</v>
      </c>
      <c r="AN117" s="52" t="str">
        <f t="shared" si="85"/>
        <v>-</v>
      </c>
      <c r="AO117" s="35" t="str">
        <f t="shared" si="75"/>
        <v>-</v>
      </c>
    </row>
    <row r="118" spans="1:41" ht="15" x14ac:dyDescent="0.25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26">
        <v>0</v>
      </c>
      <c r="K118" s="16">
        <f t="shared" si="80"/>
        <v>0</v>
      </c>
      <c r="L118" s="16">
        <f t="shared" si="81"/>
        <v>0</v>
      </c>
      <c r="M118" s="26">
        <v>0</v>
      </c>
      <c r="N118" s="16">
        <f t="shared" si="54"/>
        <v>0</v>
      </c>
      <c r="O118" s="16">
        <f t="shared" si="55"/>
        <v>0</v>
      </c>
      <c r="P118" s="26">
        <v>0</v>
      </c>
      <c r="Q118" s="16">
        <f t="shared" si="56"/>
        <v>0</v>
      </c>
      <c r="R118" s="16">
        <f t="shared" si="57"/>
        <v>0</v>
      </c>
      <c r="S118" s="26">
        <v>0</v>
      </c>
      <c r="T118" s="16">
        <f t="shared" si="58"/>
        <v>0</v>
      </c>
      <c r="U118" s="16">
        <f t="shared" si="59"/>
        <v>0</v>
      </c>
      <c r="V118" s="26">
        <v>0</v>
      </c>
      <c r="W118" s="16">
        <f t="shared" si="60"/>
        <v>0</v>
      </c>
      <c r="X118" s="16">
        <f t="shared" si="61"/>
        <v>0</v>
      </c>
      <c r="Y118" s="26"/>
      <c r="Z118" s="16">
        <f t="shared" si="62"/>
        <v>0</v>
      </c>
      <c r="AA118" s="16">
        <f t="shared" si="63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82"/>
        <v>0</v>
      </c>
      <c r="AK118" s="37" t="str">
        <f t="shared" si="83"/>
        <v>-</v>
      </c>
      <c r="AL118" s="47">
        <v>121</v>
      </c>
      <c r="AM118" s="37" t="str">
        <f t="shared" si="84"/>
        <v>-</v>
      </c>
      <c r="AN118" s="52" t="str">
        <f t="shared" si="85"/>
        <v>-</v>
      </c>
      <c r="AO118" s="35" t="str">
        <f t="shared" si="75"/>
        <v>-</v>
      </c>
    </row>
    <row r="119" spans="1:41" ht="15" x14ac:dyDescent="0.25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26">
        <v>0</v>
      </c>
      <c r="K119" s="16">
        <f t="shared" si="80"/>
        <v>0</v>
      </c>
      <c r="L119" s="16">
        <f t="shared" si="81"/>
        <v>0</v>
      </c>
      <c r="M119" s="26">
        <v>1</v>
      </c>
      <c r="N119" s="16">
        <f t="shared" si="54"/>
        <v>161.90999999999917</v>
      </c>
      <c r="O119" s="16">
        <f t="shared" si="55"/>
        <v>344.5</v>
      </c>
      <c r="P119" s="26">
        <v>0</v>
      </c>
      <c r="Q119" s="16">
        <f t="shared" si="56"/>
        <v>0</v>
      </c>
      <c r="R119" s="16">
        <f t="shared" si="57"/>
        <v>0</v>
      </c>
      <c r="S119" s="26">
        <v>0</v>
      </c>
      <c r="T119" s="16">
        <f t="shared" si="58"/>
        <v>0</v>
      </c>
      <c r="U119" s="16">
        <f t="shared" si="59"/>
        <v>0</v>
      </c>
      <c r="V119" s="26">
        <v>0</v>
      </c>
      <c r="W119" s="16">
        <f t="shared" si="60"/>
        <v>0</v>
      </c>
      <c r="X119" s="16">
        <f t="shared" si="61"/>
        <v>0</v>
      </c>
      <c r="Y119" s="26"/>
      <c r="Z119" s="16">
        <f t="shared" si="62"/>
        <v>0</v>
      </c>
      <c r="AA119" s="16">
        <f t="shared" si="63"/>
        <v>0</v>
      </c>
      <c r="AC119" s="52">
        <f t="shared" si="68"/>
        <v>1</v>
      </c>
      <c r="AD119" s="16">
        <f t="shared" si="69"/>
        <v>161.90999999999917</v>
      </c>
      <c r="AE119" s="37">
        <f t="shared" si="70"/>
        <v>344.5</v>
      </c>
      <c r="AF119" s="42">
        <f t="shared" si="72"/>
        <v>8.130081300813009E-3</v>
      </c>
      <c r="AG119" s="37">
        <f t="shared" si="73"/>
        <v>0.24390243902439027</v>
      </c>
      <c r="AH119" s="63">
        <f t="shared" si="74"/>
        <v>84.024390243902445</v>
      </c>
      <c r="AI119" s="26">
        <v>0</v>
      </c>
      <c r="AJ119" s="37">
        <f t="shared" si="82"/>
        <v>0</v>
      </c>
      <c r="AK119" s="37">
        <f t="shared" si="83"/>
        <v>0</v>
      </c>
      <c r="AL119" s="47">
        <v>122</v>
      </c>
      <c r="AM119" s="37">
        <f t="shared" si="84"/>
        <v>0</v>
      </c>
      <c r="AN119" s="52">
        <f t="shared" si="85"/>
        <v>0</v>
      </c>
      <c r="AO119" s="35">
        <f t="shared" si="75"/>
        <v>43589</v>
      </c>
    </row>
    <row r="120" spans="1:41" ht="15" x14ac:dyDescent="0.25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26">
        <v>0</v>
      </c>
      <c r="K120" s="16">
        <f t="shared" si="80"/>
        <v>0</v>
      </c>
      <c r="L120" s="16">
        <f t="shared" si="81"/>
        <v>0</v>
      </c>
      <c r="M120" s="26">
        <v>0</v>
      </c>
      <c r="N120" s="16">
        <f t="shared" si="54"/>
        <v>0</v>
      </c>
      <c r="O120" s="16">
        <f t="shared" si="55"/>
        <v>0</v>
      </c>
      <c r="P120" s="26">
        <v>0</v>
      </c>
      <c r="Q120" s="16">
        <f t="shared" si="56"/>
        <v>0</v>
      </c>
      <c r="R120" s="16">
        <f t="shared" si="57"/>
        <v>0</v>
      </c>
      <c r="S120" s="26">
        <v>0</v>
      </c>
      <c r="T120" s="16">
        <f t="shared" si="58"/>
        <v>0</v>
      </c>
      <c r="U120" s="16">
        <f t="shared" si="59"/>
        <v>0</v>
      </c>
      <c r="V120" s="26">
        <v>0</v>
      </c>
      <c r="W120" s="16">
        <f t="shared" si="60"/>
        <v>0</v>
      </c>
      <c r="X120" s="16">
        <f t="shared" si="61"/>
        <v>0</v>
      </c>
      <c r="Y120" s="26"/>
      <c r="Z120" s="16">
        <f t="shared" si="62"/>
        <v>0</v>
      </c>
      <c r="AA120" s="16">
        <f t="shared" si="63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82"/>
        <v>0</v>
      </c>
      <c r="AK120" s="37" t="str">
        <f t="shared" si="83"/>
        <v>-</v>
      </c>
      <c r="AL120" s="47">
        <v>123</v>
      </c>
      <c r="AM120" s="37" t="str">
        <f t="shared" si="84"/>
        <v>-</v>
      </c>
      <c r="AN120" s="52" t="str">
        <f t="shared" si="85"/>
        <v>-</v>
      </c>
      <c r="AO120" s="35" t="str">
        <f t="shared" si="75"/>
        <v>-</v>
      </c>
    </row>
    <row r="121" spans="1:41" ht="15" x14ac:dyDescent="0.25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26">
        <v>0</v>
      </c>
      <c r="K121" s="16">
        <f t="shared" si="80"/>
        <v>0</v>
      </c>
      <c r="L121" s="16">
        <f t="shared" si="81"/>
        <v>0</v>
      </c>
      <c r="M121" s="26">
        <v>0</v>
      </c>
      <c r="N121" s="16">
        <f t="shared" si="54"/>
        <v>0</v>
      </c>
      <c r="O121" s="16">
        <f t="shared" si="55"/>
        <v>0</v>
      </c>
      <c r="P121" s="26">
        <v>0</v>
      </c>
      <c r="Q121" s="16">
        <f t="shared" si="56"/>
        <v>0</v>
      </c>
      <c r="R121" s="16">
        <f t="shared" si="57"/>
        <v>0</v>
      </c>
      <c r="S121" s="26">
        <v>0</v>
      </c>
      <c r="T121" s="16">
        <f t="shared" si="58"/>
        <v>0</v>
      </c>
      <c r="U121" s="16">
        <f t="shared" si="59"/>
        <v>0</v>
      </c>
      <c r="V121" s="26">
        <v>0</v>
      </c>
      <c r="W121" s="16">
        <f t="shared" si="60"/>
        <v>0</v>
      </c>
      <c r="X121" s="16">
        <f t="shared" si="61"/>
        <v>0</v>
      </c>
      <c r="Y121" s="26"/>
      <c r="Z121" s="16">
        <f t="shared" si="62"/>
        <v>0</v>
      </c>
      <c r="AA121" s="16">
        <f t="shared" si="63"/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si="82"/>
        <v>0</v>
      </c>
      <c r="AK121" s="37" t="str">
        <f t="shared" si="83"/>
        <v>-</v>
      </c>
      <c r="AL121" s="47">
        <v>125</v>
      </c>
      <c r="AM121" s="37" t="str">
        <f t="shared" si="84"/>
        <v>-</v>
      </c>
      <c r="AN121" s="52" t="str">
        <f t="shared" si="85"/>
        <v>-</v>
      </c>
      <c r="AO121" s="35" t="str">
        <f t="shared" si="75"/>
        <v>-</v>
      </c>
    </row>
    <row r="122" spans="1:41" ht="15" x14ac:dyDescent="0.25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26">
        <v>0</v>
      </c>
      <c r="K122" s="16">
        <f t="shared" si="80"/>
        <v>0</v>
      </c>
      <c r="L122" s="16">
        <f t="shared" si="81"/>
        <v>0</v>
      </c>
      <c r="M122" s="26">
        <v>0</v>
      </c>
      <c r="N122" s="16">
        <f t="shared" si="54"/>
        <v>0</v>
      </c>
      <c r="O122" s="16">
        <f t="shared" si="55"/>
        <v>0</v>
      </c>
      <c r="P122" s="26">
        <v>2</v>
      </c>
      <c r="Q122" s="16">
        <f t="shared" si="56"/>
        <v>81.98</v>
      </c>
      <c r="R122" s="16">
        <f t="shared" si="57"/>
        <v>179</v>
      </c>
      <c r="S122" s="26">
        <v>0</v>
      </c>
      <c r="T122" s="16">
        <f t="shared" si="58"/>
        <v>0</v>
      </c>
      <c r="U122" s="16">
        <f t="shared" si="59"/>
        <v>0</v>
      </c>
      <c r="V122" s="26">
        <v>0</v>
      </c>
      <c r="W122" s="16">
        <f t="shared" si="60"/>
        <v>0</v>
      </c>
      <c r="X122" s="16">
        <f t="shared" si="61"/>
        <v>0</v>
      </c>
      <c r="Y122" s="26"/>
      <c r="Z122" s="16">
        <f t="shared" si="62"/>
        <v>0</v>
      </c>
      <c r="AA122" s="16">
        <f t="shared" si="63"/>
        <v>0</v>
      </c>
      <c r="AC122" s="52">
        <f t="shared" si="68"/>
        <v>2</v>
      </c>
      <c r="AD122" s="16">
        <f t="shared" si="69"/>
        <v>81.98</v>
      </c>
      <c r="AE122" s="37">
        <f t="shared" si="70"/>
        <v>179</v>
      </c>
      <c r="AF122" s="42">
        <f t="shared" si="72"/>
        <v>1.6260162601626018E-2</v>
      </c>
      <c r="AG122" s="37">
        <f t="shared" si="73"/>
        <v>0.48780487804878053</v>
      </c>
      <c r="AH122" s="63">
        <f t="shared" si="74"/>
        <v>43.658536585365859</v>
      </c>
      <c r="AI122" s="26">
        <v>0</v>
      </c>
      <c r="AJ122" s="37">
        <f t="shared" si="82"/>
        <v>0</v>
      </c>
      <c r="AK122" s="37">
        <f t="shared" si="83"/>
        <v>0</v>
      </c>
      <c r="AL122" s="47">
        <v>126</v>
      </c>
      <c r="AM122" s="37">
        <f t="shared" si="84"/>
        <v>0</v>
      </c>
      <c r="AN122" s="52">
        <f t="shared" si="85"/>
        <v>0</v>
      </c>
      <c r="AO122" s="35">
        <f t="shared" si="75"/>
        <v>43589</v>
      </c>
    </row>
    <row r="123" spans="1:41" ht="15" x14ac:dyDescent="0.25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26">
        <v>31</v>
      </c>
      <c r="K123" s="16">
        <f t="shared" si="80"/>
        <v>294.80999999999995</v>
      </c>
      <c r="L123" s="16">
        <f t="shared" si="81"/>
        <v>759.5</v>
      </c>
      <c r="M123" s="26">
        <v>5</v>
      </c>
      <c r="N123" s="16">
        <f t="shared" si="54"/>
        <v>47.54999999999999</v>
      </c>
      <c r="O123" s="16">
        <f t="shared" si="55"/>
        <v>122.5</v>
      </c>
      <c r="P123" s="26">
        <v>7</v>
      </c>
      <c r="Q123" s="16">
        <f t="shared" si="56"/>
        <v>66.569999999999993</v>
      </c>
      <c r="R123" s="16">
        <f t="shared" si="57"/>
        <v>171.5</v>
      </c>
      <c r="S123" s="26">
        <v>6</v>
      </c>
      <c r="T123" s="16">
        <f t="shared" si="58"/>
        <v>57.059999999999988</v>
      </c>
      <c r="U123" s="16">
        <f t="shared" si="59"/>
        <v>147</v>
      </c>
      <c r="V123" s="26">
        <v>3</v>
      </c>
      <c r="W123" s="16">
        <f t="shared" si="60"/>
        <v>28.529999999999994</v>
      </c>
      <c r="X123" s="16">
        <f t="shared" si="61"/>
        <v>73.5</v>
      </c>
      <c r="Y123" s="26"/>
      <c r="Z123" s="16">
        <f t="shared" si="62"/>
        <v>0</v>
      </c>
      <c r="AA123" s="16">
        <f t="shared" si="63"/>
        <v>0</v>
      </c>
      <c r="AC123" s="52">
        <f t="shared" si="68"/>
        <v>52</v>
      </c>
      <c r="AD123" s="16">
        <f t="shared" si="69"/>
        <v>494.51999999999987</v>
      </c>
      <c r="AE123" s="37">
        <f t="shared" si="70"/>
        <v>1274</v>
      </c>
      <c r="AF123" s="42">
        <f t="shared" si="72"/>
        <v>0.42276422764227645</v>
      </c>
      <c r="AG123" s="37">
        <f t="shared" si="73"/>
        <v>12.682926829268293</v>
      </c>
      <c r="AH123" s="63">
        <f t="shared" si="74"/>
        <v>310.73170731707319</v>
      </c>
      <c r="AI123" s="26">
        <v>14</v>
      </c>
      <c r="AJ123" s="37">
        <f t="shared" si="82"/>
        <v>343</v>
      </c>
      <c r="AK123" s="37">
        <f t="shared" si="83"/>
        <v>33.115384615384613</v>
      </c>
      <c r="AL123" s="47">
        <v>127</v>
      </c>
      <c r="AM123" s="37">
        <f t="shared" si="84"/>
        <v>4.7307692307692308</v>
      </c>
      <c r="AN123" s="52">
        <f t="shared" si="85"/>
        <v>1.1038461538461537</v>
      </c>
      <c r="AO123" s="35">
        <f t="shared" si="75"/>
        <v>43622.115384615383</v>
      </c>
    </row>
    <row r="124" spans="1:41" ht="15" x14ac:dyDescent="0.25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26">
        <v>0</v>
      </c>
      <c r="K124" s="16">
        <f t="shared" si="80"/>
        <v>0</v>
      </c>
      <c r="L124" s="16">
        <f t="shared" si="81"/>
        <v>0</v>
      </c>
      <c r="M124" s="26">
        <v>0</v>
      </c>
      <c r="N124" s="16">
        <f t="shared" si="54"/>
        <v>0</v>
      </c>
      <c r="O124" s="16">
        <f t="shared" si="55"/>
        <v>0</v>
      </c>
      <c r="P124" s="26">
        <v>2</v>
      </c>
      <c r="Q124" s="16">
        <f t="shared" si="56"/>
        <v>46.920000000000009</v>
      </c>
      <c r="R124" s="16">
        <f t="shared" si="57"/>
        <v>99</v>
      </c>
      <c r="S124" s="26">
        <v>0</v>
      </c>
      <c r="T124" s="16">
        <f t="shared" si="58"/>
        <v>0</v>
      </c>
      <c r="U124" s="16">
        <f t="shared" si="59"/>
        <v>0</v>
      </c>
      <c r="V124" s="26">
        <v>0</v>
      </c>
      <c r="W124" s="16">
        <f t="shared" si="60"/>
        <v>0</v>
      </c>
      <c r="X124" s="16">
        <f t="shared" si="61"/>
        <v>0</v>
      </c>
      <c r="Y124" s="26"/>
      <c r="Z124" s="16">
        <f t="shared" si="62"/>
        <v>0</v>
      </c>
      <c r="AA124" s="16">
        <f t="shared" si="63"/>
        <v>0</v>
      </c>
      <c r="AC124" s="52">
        <f t="shared" si="68"/>
        <v>2</v>
      </c>
      <c r="AD124" s="16">
        <f t="shared" si="69"/>
        <v>46.920000000000009</v>
      </c>
      <c r="AE124" s="37">
        <f t="shared" si="70"/>
        <v>99</v>
      </c>
      <c r="AF124" s="42">
        <f t="shared" si="72"/>
        <v>1.6260162601626018E-2</v>
      </c>
      <c r="AG124" s="37">
        <f t="shared" si="73"/>
        <v>0.48780487804878053</v>
      </c>
      <c r="AH124" s="63">
        <f t="shared" si="74"/>
        <v>24.146341463414636</v>
      </c>
      <c r="AI124" s="26">
        <v>0</v>
      </c>
      <c r="AJ124" s="37">
        <f t="shared" si="82"/>
        <v>0</v>
      </c>
      <c r="AK124" s="37">
        <f t="shared" si="83"/>
        <v>0</v>
      </c>
      <c r="AL124" s="47">
        <v>128</v>
      </c>
      <c r="AM124" s="37">
        <f t="shared" si="84"/>
        <v>0</v>
      </c>
      <c r="AN124" s="52">
        <f t="shared" si="85"/>
        <v>0</v>
      </c>
      <c r="AO124" s="35">
        <f t="shared" si="75"/>
        <v>43589</v>
      </c>
    </row>
    <row r="125" spans="1:41" ht="15" x14ac:dyDescent="0.25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26">
        <v>1</v>
      </c>
      <c r="K125" s="16">
        <f t="shared" si="80"/>
        <v>23.46</v>
      </c>
      <c r="L125" s="16">
        <f t="shared" si="81"/>
        <v>49.5</v>
      </c>
      <c r="M125" s="26">
        <v>0</v>
      </c>
      <c r="N125" s="16">
        <f t="shared" si="54"/>
        <v>0</v>
      </c>
      <c r="O125" s="16">
        <f t="shared" si="55"/>
        <v>0</v>
      </c>
      <c r="P125" s="26">
        <v>0</v>
      </c>
      <c r="Q125" s="16">
        <f t="shared" si="56"/>
        <v>0</v>
      </c>
      <c r="R125" s="16">
        <f t="shared" si="57"/>
        <v>0</v>
      </c>
      <c r="S125" s="26">
        <v>0</v>
      </c>
      <c r="T125" s="16">
        <f t="shared" si="58"/>
        <v>0</v>
      </c>
      <c r="U125" s="16">
        <f t="shared" si="59"/>
        <v>0</v>
      </c>
      <c r="V125" s="26">
        <v>0</v>
      </c>
      <c r="W125" s="16">
        <f t="shared" si="60"/>
        <v>0</v>
      </c>
      <c r="X125" s="16">
        <f t="shared" si="61"/>
        <v>0</v>
      </c>
      <c r="Y125" s="26"/>
      <c r="Z125" s="16">
        <f t="shared" si="62"/>
        <v>0</v>
      </c>
      <c r="AA125" s="16">
        <f t="shared" si="63"/>
        <v>0</v>
      </c>
      <c r="AC125" s="52">
        <f t="shared" si="68"/>
        <v>1</v>
      </c>
      <c r="AD125" s="16">
        <f t="shared" si="69"/>
        <v>23.46</v>
      </c>
      <c r="AE125" s="37">
        <f t="shared" si="70"/>
        <v>49.5</v>
      </c>
      <c r="AF125" s="42">
        <f t="shared" si="72"/>
        <v>8.130081300813009E-3</v>
      </c>
      <c r="AG125" s="37">
        <f t="shared" si="73"/>
        <v>0.24390243902439027</v>
      </c>
      <c r="AH125" s="63">
        <f t="shared" si="74"/>
        <v>12.073170731707318</v>
      </c>
      <c r="AI125" s="26">
        <v>0</v>
      </c>
      <c r="AJ125" s="37">
        <f t="shared" si="82"/>
        <v>0</v>
      </c>
      <c r="AK125" s="37">
        <f t="shared" si="83"/>
        <v>0</v>
      </c>
      <c r="AL125" s="47">
        <v>129</v>
      </c>
      <c r="AM125" s="37">
        <f t="shared" si="84"/>
        <v>0</v>
      </c>
      <c r="AN125" s="52">
        <f t="shared" si="85"/>
        <v>0</v>
      </c>
      <c r="AO125" s="35">
        <f t="shared" si="75"/>
        <v>43589</v>
      </c>
    </row>
    <row r="126" spans="1:41" ht="15" x14ac:dyDescent="0.25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26">
        <v>1</v>
      </c>
      <c r="K126" s="16">
        <f t="shared" si="80"/>
        <v>36.140000000000015</v>
      </c>
      <c r="L126" s="16">
        <f t="shared" si="81"/>
        <v>64.5</v>
      </c>
      <c r="M126" s="26">
        <v>0</v>
      </c>
      <c r="N126" s="16">
        <f t="shared" si="54"/>
        <v>0</v>
      </c>
      <c r="O126" s="16">
        <f t="shared" si="55"/>
        <v>0</v>
      </c>
      <c r="P126" s="26">
        <v>1</v>
      </c>
      <c r="Q126" s="16">
        <f t="shared" si="56"/>
        <v>36.140000000000015</v>
      </c>
      <c r="R126" s="16">
        <f t="shared" si="57"/>
        <v>64.5</v>
      </c>
      <c r="S126" s="26">
        <v>2</v>
      </c>
      <c r="T126" s="16">
        <f t="shared" si="58"/>
        <v>72.28000000000003</v>
      </c>
      <c r="U126" s="16">
        <f t="shared" si="59"/>
        <v>129</v>
      </c>
      <c r="V126" s="26">
        <v>0</v>
      </c>
      <c r="W126" s="16">
        <f t="shared" si="60"/>
        <v>0</v>
      </c>
      <c r="X126" s="16">
        <f t="shared" si="61"/>
        <v>0</v>
      </c>
      <c r="Y126" s="26"/>
      <c r="Z126" s="16">
        <f t="shared" si="62"/>
        <v>0</v>
      </c>
      <c r="AA126" s="16">
        <f t="shared" si="63"/>
        <v>0</v>
      </c>
      <c r="AC126" s="52">
        <f t="shared" si="68"/>
        <v>4</v>
      </c>
      <c r="AD126" s="16">
        <f t="shared" si="69"/>
        <v>144.56000000000006</v>
      </c>
      <c r="AE126" s="37">
        <f t="shared" si="70"/>
        <v>258</v>
      </c>
      <c r="AF126" s="42">
        <f t="shared" si="72"/>
        <v>3.2520325203252036E-2</v>
      </c>
      <c r="AG126" s="37">
        <f t="shared" si="73"/>
        <v>0.97560975609756106</v>
      </c>
      <c r="AH126" s="63">
        <f t="shared" si="74"/>
        <v>62.926829268292686</v>
      </c>
      <c r="AI126" s="26">
        <v>4</v>
      </c>
      <c r="AJ126" s="37">
        <f t="shared" si="82"/>
        <v>258</v>
      </c>
      <c r="AK126" s="37">
        <f t="shared" si="83"/>
        <v>122.99999999999999</v>
      </c>
      <c r="AL126" s="47">
        <v>130</v>
      </c>
      <c r="AM126" s="37">
        <f t="shared" si="84"/>
        <v>17.571428571428569</v>
      </c>
      <c r="AN126" s="52">
        <f t="shared" si="85"/>
        <v>4.0999999999999996</v>
      </c>
      <c r="AO126" s="35">
        <f t="shared" si="75"/>
        <v>43712</v>
      </c>
    </row>
    <row r="127" spans="1:41" ht="15" x14ac:dyDescent="0.25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26">
        <v>7</v>
      </c>
      <c r="K127" s="16">
        <f t="shared" si="80"/>
        <v>121.30999999999999</v>
      </c>
      <c r="L127" s="16">
        <f t="shared" si="81"/>
        <v>311.5</v>
      </c>
      <c r="M127" s="26">
        <v>3</v>
      </c>
      <c r="N127" s="16">
        <f t="shared" si="54"/>
        <v>51.989999999999995</v>
      </c>
      <c r="O127" s="16">
        <f t="shared" si="55"/>
        <v>133.5</v>
      </c>
      <c r="P127" s="26">
        <v>0</v>
      </c>
      <c r="Q127" s="16">
        <f t="shared" si="56"/>
        <v>0</v>
      </c>
      <c r="R127" s="16">
        <f t="shared" si="57"/>
        <v>0</v>
      </c>
      <c r="S127" s="26">
        <v>1</v>
      </c>
      <c r="T127" s="16">
        <f t="shared" si="58"/>
        <v>17.329999999999998</v>
      </c>
      <c r="U127" s="16">
        <f t="shared" si="59"/>
        <v>44.5</v>
      </c>
      <c r="V127" s="26">
        <v>2</v>
      </c>
      <c r="W127" s="16">
        <f t="shared" si="60"/>
        <v>34.659999999999997</v>
      </c>
      <c r="X127" s="16">
        <f t="shared" si="61"/>
        <v>89</v>
      </c>
      <c r="Y127" s="26"/>
      <c r="Z127" s="16">
        <f t="shared" si="62"/>
        <v>0</v>
      </c>
      <c r="AA127" s="16">
        <f t="shared" si="63"/>
        <v>0</v>
      </c>
      <c r="AC127" s="52">
        <f t="shared" si="68"/>
        <v>13</v>
      </c>
      <c r="AD127" s="16">
        <f t="shared" si="69"/>
        <v>225.28999999999996</v>
      </c>
      <c r="AE127" s="37">
        <f t="shared" si="70"/>
        <v>578.5</v>
      </c>
      <c r="AF127" s="42">
        <f t="shared" si="72"/>
        <v>0.10569105691056911</v>
      </c>
      <c r="AG127" s="37">
        <f t="shared" si="73"/>
        <v>3.1707317073170733</v>
      </c>
      <c r="AH127" s="63">
        <f t="shared" si="74"/>
        <v>141.09756097560975</v>
      </c>
      <c r="AI127" s="26">
        <v>8</v>
      </c>
      <c r="AJ127" s="37">
        <f t="shared" si="82"/>
        <v>356</v>
      </c>
      <c r="AK127" s="37">
        <f t="shared" si="83"/>
        <v>75.692307692307693</v>
      </c>
      <c r="AL127" s="47">
        <v>131</v>
      </c>
      <c r="AM127" s="37">
        <f t="shared" si="84"/>
        <v>10.813186813186814</v>
      </c>
      <c r="AN127" s="52">
        <f t="shared" si="85"/>
        <v>2.523076923076923</v>
      </c>
      <c r="AO127" s="35">
        <f t="shared" si="75"/>
        <v>43664.692307692305</v>
      </c>
    </row>
    <row r="128" spans="1:41" ht="15" x14ac:dyDescent="0.25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26">
        <v>3</v>
      </c>
      <c r="K128" s="16">
        <f t="shared" si="80"/>
        <v>51.989999999999995</v>
      </c>
      <c r="L128" s="16">
        <f t="shared" si="81"/>
        <v>133.5</v>
      </c>
      <c r="M128" s="26">
        <v>0</v>
      </c>
      <c r="N128" s="16">
        <f t="shared" si="54"/>
        <v>0</v>
      </c>
      <c r="O128" s="16">
        <f t="shared" si="55"/>
        <v>0</v>
      </c>
      <c r="P128" s="26">
        <v>0</v>
      </c>
      <c r="Q128" s="16">
        <f t="shared" si="56"/>
        <v>0</v>
      </c>
      <c r="R128" s="16">
        <f t="shared" si="57"/>
        <v>0</v>
      </c>
      <c r="S128" s="26">
        <v>0</v>
      </c>
      <c r="T128" s="16">
        <f t="shared" si="58"/>
        <v>0</v>
      </c>
      <c r="U128" s="16">
        <f t="shared" si="59"/>
        <v>0</v>
      </c>
      <c r="V128" s="26">
        <v>0</v>
      </c>
      <c r="W128" s="16">
        <f t="shared" si="60"/>
        <v>0</v>
      </c>
      <c r="X128" s="16">
        <f t="shared" si="61"/>
        <v>0</v>
      </c>
      <c r="Y128" s="26"/>
      <c r="Z128" s="16">
        <f t="shared" si="62"/>
        <v>0</v>
      </c>
      <c r="AA128" s="16">
        <f t="shared" si="63"/>
        <v>0</v>
      </c>
      <c r="AC128" s="52">
        <f t="shared" si="68"/>
        <v>3</v>
      </c>
      <c r="AD128" s="16">
        <f t="shared" si="69"/>
        <v>51.989999999999995</v>
      </c>
      <c r="AE128" s="37">
        <f t="shared" si="70"/>
        <v>133.5</v>
      </c>
      <c r="AF128" s="42">
        <f t="shared" si="72"/>
        <v>2.4390243902439025E-2</v>
      </c>
      <c r="AG128" s="37">
        <f t="shared" si="73"/>
        <v>0.73170731707317072</v>
      </c>
      <c r="AH128" s="63">
        <f t="shared" si="74"/>
        <v>32.560975609756099</v>
      </c>
      <c r="AI128" s="26">
        <v>5</v>
      </c>
      <c r="AJ128" s="37">
        <f t="shared" si="82"/>
        <v>222.5</v>
      </c>
      <c r="AK128" s="37">
        <f t="shared" si="83"/>
        <v>205</v>
      </c>
      <c r="AL128" s="47">
        <v>132</v>
      </c>
      <c r="AM128" s="37">
        <f t="shared" si="84"/>
        <v>29.285714285714285</v>
      </c>
      <c r="AN128" s="52">
        <f t="shared" si="85"/>
        <v>6.833333333333333</v>
      </c>
      <c r="AO128" s="35">
        <f t="shared" si="75"/>
        <v>43794</v>
      </c>
    </row>
    <row r="129" spans="1:41" ht="15" x14ac:dyDescent="0.25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26">
        <v>0</v>
      </c>
      <c r="K129" s="16">
        <f t="shared" si="80"/>
        <v>0</v>
      </c>
      <c r="L129" s="16">
        <f t="shared" si="81"/>
        <v>0</v>
      </c>
      <c r="M129" s="26">
        <v>0</v>
      </c>
      <c r="N129" s="16">
        <f t="shared" si="54"/>
        <v>0</v>
      </c>
      <c r="O129" s="16">
        <f t="shared" si="55"/>
        <v>0</v>
      </c>
      <c r="P129" s="26">
        <v>0</v>
      </c>
      <c r="Q129" s="16">
        <f t="shared" si="56"/>
        <v>0</v>
      </c>
      <c r="R129" s="16">
        <f t="shared" si="57"/>
        <v>0</v>
      </c>
      <c r="S129" s="26">
        <v>0</v>
      </c>
      <c r="T129" s="16">
        <f t="shared" si="58"/>
        <v>0</v>
      </c>
      <c r="U129" s="16">
        <f t="shared" si="59"/>
        <v>0</v>
      </c>
      <c r="V129" s="26">
        <v>0</v>
      </c>
      <c r="W129" s="16">
        <f t="shared" si="60"/>
        <v>0</v>
      </c>
      <c r="X129" s="16">
        <f t="shared" si="61"/>
        <v>0</v>
      </c>
      <c r="Y129" s="26"/>
      <c r="Z129" s="16">
        <f t="shared" si="62"/>
        <v>0</v>
      </c>
      <c r="AA129" s="16">
        <f t="shared" si="63"/>
        <v>0</v>
      </c>
      <c r="AC129" s="52">
        <f t="shared" si="68"/>
        <v>0</v>
      </c>
      <c r="AD129" s="16">
        <f t="shared" si="69"/>
        <v>0</v>
      </c>
      <c r="AE129" s="37">
        <f t="shared" si="70"/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26">
        <v>0</v>
      </c>
      <c r="AJ129" s="37">
        <f t="shared" si="82"/>
        <v>0</v>
      </c>
      <c r="AK129" s="37" t="str">
        <f t="shared" si="83"/>
        <v>-</v>
      </c>
      <c r="AL129" s="47">
        <v>133</v>
      </c>
      <c r="AM129" s="37" t="str">
        <f t="shared" si="84"/>
        <v>-</v>
      </c>
      <c r="AN129" s="52" t="str">
        <f t="shared" si="85"/>
        <v>-</v>
      </c>
      <c r="AO129" s="35" t="str">
        <f t="shared" si="75"/>
        <v>-</v>
      </c>
    </row>
    <row r="130" spans="1:41" ht="15" x14ac:dyDescent="0.25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26">
        <v>0</v>
      </c>
      <c r="K130" s="16">
        <f t="shared" si="80"/>
        <v>0</v>
      </c>
      <c r="L130" s="16">
        <f t="shared" si="81"/>
        <v>0</v>
      </c>
      <c r="M130" s="26">
        <v>0</v>
      </c>
      <c r="N130" s="16">
        <f t="shared" si="54"/>
        <v>0</v>
      </c>
      <c r="O130" s="16">
        <f t="shared" si="55"/>
        <v>0</v>
      </c>
      <c r="P130" s="26">
        <v>0</v>
      </c>
      <c r="Q130" s="16">
        <f t="shared" si="56"/>
        <v>0</v>
      </c>
      <c r="R130" s="16">
        <f t="shared" si="57"/>
        <v>0</v>
      </c>
      <c r="S130" s="26">
        <v>0</v>
      </c>
      <c r="T130" s="16">
        <f t="shared" si="58"/>
        <v>0</v>
      </c>
      <c r="U130" s="16">
        <f t="shared" si="59"/>
        <v>0</v>
      </c>
      <c r="V130" s="26">
        <v>0</v>
      </c>
      <c r="W130" s="16">
        <f t="shared" si="60"/>
        <v>0</v>
      </c>
      <c r="X130" s="16">
        <f t="shared" si="61"/>
        <v>0</v>
      </c>
      <c r="Y130" s="26"/>
      <c r="Z130" s="16">
        <f t="shared" si="62"/>
        <v>0</v>
      </c>
      <c r="AA130" s="16">
        <f t="shared" si="63"/>
        <v>0</v>
      </c>
      <c r="AC130" s="52">
        <f t="shared" si="68"/>
        <v>0</v>
      </c>
      <c r="AD130" s="16">
        <f t="shared" si="69"/>
        <v>0</v>
      </c>
      <c r="AE130" s="37">
        <f t="shared" si="70"/>
        <v>0</v>
      </c>
      <c r="AF130" s="42">
        <f t="shared" si="72"/>
        <v>0</v>
      </c>
      <c r="AG130" s="37">
        <f t="shared" si="73"/>
        <v>0</v>
      </c>
      <c r="AH130" s="63">
        <f t="shared" si="74"/>
        <v>0</v>
      </c>
      <c r="AI130" s="26">
        <v>0</v>
      </c>
      <c r="AJ130" s="37">
        <f t="shared" si="82"/>
        <v>0</v>
      </c>
      <c r="AK130" s="37" t="str">
        <f t="shared" si="83"/>
        <v>-</v>
      </c>
      <c r="AL130" s="47">
        <v>134</v>
      </c>
      <c r="AM130" s="37" t="str">
        <f t="shared" si="84"/>
        <v>-</v>
      </c>
      <c r="AN130" s="52" t="str">
        <f t="shared" si="85"/>
        <v>-</v>
      </c>
      <c r="AO130" s="35" t="str">
        <f t="shared" si="75"/>
        <v>-</v>
      </c>
    </row>
    <row r="131" spans="1:41" ht="15" x14ac:dyDescent="0.25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26">
        <v>0</v>
      </c>
      <c r="K131" s="16">
        <f t="shared" si="80"/>
        <v>0</v>
      </c>
      <c r="L131" s="16">
        <f t="shared" si="81"/>
        <v>0</v>
      </c>
      <c r="M131" s="26">
        <v>0</v>
      </c>
      <c r="N131" s="16">
        <f t="shared" si="54"/>
        <v>0</v>
      </c>
      <c r="O131" s="16">
        <f t="shared" si="55"/>
        <v>0</v>
      </c>
      <c r="P131" s="26">
        <v>0</v>
      </c>
      <c r="Q131" s="16">
        <f t="shared" si="56"/>
        <v>0</v>
      </c>
      <c r="R131" s="16">
        <f t="shared" si="57"/>
        <v>0</v>
      </c>
      <c r="S131" s="26">
        <v>0</v>
      </c>
      <c r="T131" s="16">
        <f t="shared" si="58"/>
        <v>0</v>
      </c>
      <c r="U131" s="16">
        <f t="shared" si="59"/>
        <v>0</v>
      </c>
      <c r="V131" s="26">
        <v>0</v>
      </c>
      <c r="W131" s="16">
        <f t="shared" si="60"/>
        <v>0</v>
      </c>
      <c r="X131" s="16">
        <f t="shared" si="61"/>
        <v>0</v>
      </c>
      <c r="Y131" s="26"/>
      <c r="Z131" s="16">
        <f t="shared" si="62"/>
        <v>0</v>
      </c>
      <c r="AA131" s="16">
        <f t="shared" si="63"/>
        <v>0</v>
      </c>
      <c r="AC131" s="52">
        <f t="shared" si="68"/>
        <v>0</v>
      </c>
      <c r="AD131" s="16">
        <f t="shared" si="69"/>
        <v>0</v>
      </c>
      <c r="AE131" s="37">
        <f t="shared" si="70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>AI131*G131</f>
        <v>0</v>
      </c>
      <c r="AK131" s="37" t="str">
        <f>IFERROR(AI131/AF131, "-")</f>
        <v>-</v>
      </c>
      <c r="AL131" s="47">
        <v>136</v>
      </c>
      <c r="AM131" s="37" t="str">
        <f>IFERROR(AK131/7,"-")</f>
        <v>-</v>
      </c>
      <c r="AN131" s="52" t="str">
        <f>IFERROR(AK131/30,"-")</f>
        <v>-</v>
      </c>
      <c r="AO131" s="35" t="str">
        <f t="shared" si="75"/>
        <v>-</v>
      </c>
    </row>
    <row r="132" spans="1:41" ht="15" x14ac:dyDescent="0.25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26">
        <v>9</v>
      </c>
      <c r="K132" s="16">
        <f t="shared" si="80"/>
        <v>83.820295930949484</v>
      </c>
      <c r="L132" s="16">
        <f t="shared" si="81"/>
        <v>220.5</v>
      </c>
      <c r="M132" s="26">
        <v>2</v>
      </c>
      <c r="N132" s="16">
        <f t="shared" si="54"/>
        <v>18.626732429099885</v>
      </c>
      <c r="O132" s="16">
        <f t="shared" si="55"/>
        <v>49</v>
      </c>
      <c r="P132" s="26">
        <v>6</v>
      </c>
      <c r="Q132" s="16">
        <f t="shared" si="56"/>
        <v>55.880197287299652</v>
      </c>
      <c r="R132" s="16">
        <f t="shared" si="57"/>
        <v>147</v>
      </c>
      <c r="S132" s="26">
        <v>2</v>
      </c>
      <c r="T132" s="16">
        <f t="shared" si="58"/>
        <v>18.626732429099885</v>
      </c>
      <c r="U132" s="16">
        <f t="shared" si="59"/>
        <v>49</v>
      </c>
      <c r="V132" s="26">
        <v>1</v>
      </c>
      <c r="W132" s="16">
        <f t="shared" si="60"/>
        <v>9.3133662145499425</v>
      </c>
      <c r="X132" s="16">
        <f t="shared" si="61"/>
        <v>24.5</v>
      </c>
      <c r="Y132" s="26"/>
      <c r="Z132" s="16">
        <f t="shared" si="62"/>
        <v>0</v>
      </c>
      <c r="AA132" s="16">
        <f t="shared" si="63"/>
        <v>0</v>
      </c>
      <c r="AC132" s="52">
        <f t="shared" si="68"/>
        <v>20</v>
      </c>
      <c r="AD132" s="16">
        <f t="shared" si="69"/>
        <v>186.26732429099886</v>
      </c>
      <c r="AE132" s="37">
        <f t="shared" si="70"/>
        <v>490</v>
      </c>
      <c r="AF132" s="42">
        <f t="shared" si="72"/>
        <v>0.16260162601626016</v>
      </c>
      <c r="AG132" s="37">
        <f t="shared" si="73"/>
        <v>4.8780487804878048</v>
      </c>
      <c r="AH132" s="63">
        <f t="shared" si="74"/>
        <v>119.51219512195122</v>
      </c>
      <c r="AI132" s="26">
        <v>12</v>
      </c>
      <c r="AJ132" s="37">
        <f>AI132*G132</f>
        <v>294</v>
      </c>
      <c r="AK132" s="37">
        <f>IFERROR(AI132/AF132, "-")</f>
        <v>73.8</v>
      </c>
      <c r="AL132" s="47">
        <v>137</v>
      </c>
      <c r="AM132" s="37">
        <f>IFERROR(AK132/7,"-")</f>
        <v>10.542857142857143</v>
      </c>
      <c r="AN132" s="52">
        <f>IFERROR(AK132/30,"-")</f>
        <v>2.46</v>
      </c>
      <c r="AO132" s="35">
        <f t="shared" si="75"/>
        <v>43662.8</v>
      </c>
    </row>
    <row r="133" spans="1:41" ht="15" x14ac:dyDescent="0.25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26">
        <v>6</v>
      </c>
      <c r="K133" s="16">
        <f t="shared" si="80"/>
        <v>126.23999999999995</v>
      </c>
      <c r="L133" s="16">
        <f t="shared" si="81"/>
        <v>267</v>
      </c>
      <c r="M133" s="26">
        <v>0</v>
      </c>
      <c r="N133" s="16">
        <f t="shared" si="54"/>
        <v>0</v>
      </c>
      <c r="O133" s="16">
        <f t="shared" si="55"/>
        <v>0</v>
      </c>
      <c r="P133" s="26">
        <v>0</v>
      </c>
      <c r="Q133" s="16">
        <f t="shared" si="56"/>
        <v>0</v>
      </c>
      <c r="R133" s="16">
        <f t="shared" si="57"/>
        <v>0</v>
      </c>
      <c r="S133" s="26">
        <v>6</v>
      </c>
      <c r="T133" s="16">
        <f t="shared" si="58"/>
        <v>126.23999999999995</v>
      </c>
      <c r="U133" s="16">
        <f t="shared" si="59"/>
        <v>267</v>
      </c>
      <c r="V133" s="26">
        <v>1</v>
      </c>
      <c r="W133" s="16">
        <f t="shared" si="60"/>
        <v>21.039999999999992</v>
      </c>
      <c r="X133" s="16">
        <f t="shared" si="61"/>
        <v>44.5</v>
      </c>
      <c r="Y133" s="26"/>
      <c r="Z133" s="16">
        <f t="shared" si="62"/>
        <v>0</v>
      </c>
      <c r="AA133" s="16">
        <f t="shared" si="63"/>
        <v>0</v>
      </c>
      <c r="AC133" s="52">
        <f t="shared" si="68"/>
        <v>13</v>
      </c>
      <c r="AD133" s="16">
        <f t="shared" si="69"/>
        <v>273.51999999999987</v>
      </c>
      <c r="AE133" s="37">
        <f t="shared" si="70"/>
        <v>578.5</v>
      </c>
      <c r="AF133" s="42">
        <f t="shared" si="72"/>
        <v>0.10569105691056911</v>
      </c>
      <c r="AG133" s="37">
        <f t="shared" si="73"/>
        <v>3.1707317073170733</v>
      </c>
      <c r="AH133" s="63">
        <f t="shared" si="74"/>
        <v>141.09756097560975</v>
      </c>
      <c r="AI133" s="26">
        <v>1</v>
      </c>
      <c r="AJ133" s="37">
        <f>AI133*G133</f>
        <v>44.5</v>
      </c>
      <c r="AK133" s="37">
        <f>IFERROR(AI133/AF133, "-")</f>
        <v>9.4615384615384617</v>
      </c>
      <c r="AL133" s="47">
        <v>138</v>
      </c>
      <c r="AM133" s="37">
        <f>IFERROR(AK133/7,"-")</f>
        <v>1.3516483516483517</v>
      </c>
      <c r="AN133" s="52">
        <f>IFERROR(AK133/30,"-")</f>
        <v>0.31538461538461537</v>
      </c>
      <c r="AO133" s="35">
        <f t="shared" si="75"/>
        <v>43598.461538461539</v>
      </c>
    </row>
    <row r="134" spans="1:41" ht="15" x14ac:dyDescent="0.25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26">
        <v>7</v>
      </c>
      <c r="K134" s="16">
        <f t="shared" si="80"/>
        <v>101.04434579439253</v>
      </c>
      <c r="L134" s="16">
        <f t="shared" si="81"/>
        <v>276.5</v>
      </c>
      <c r="M134" s="26">
        <v>0</v>
      </c>
      <c r="N134" s="16">
        <f t="shared" si="54"/>
        <v>0</v>
      </c>
      <c r="O134" s="16">
        <f t="shared" si="55"/>
        <v>0</v>
      </c>
      <c r="P134" s="26">
        <v>0</v>
      </c>
      <c r="Q134" s="16">
        <f t="shared" si="56"/>
        <v>0</v>
      </c>
      <c r="R134" s="16">
        <f t="shared" si="57"/>
        <v>0</v>
      </c>
      <c r="S134" s="26">
        <v>0</v>
      </c>
      <c r="T134" s="16">
        <f t="shared" si="58"/>
        <v>0</v>
      </c>
      <c r="U134" s="16">
        <f t="shared" si="59"/>
        <v>0</v>
      </c>
      <c r="V134" s="26">
        <v>0</v>
      </c>
      <c r="W134" s="16">
        <f t="shared" si="60"/>
        <v>0</v>
      </c>
      <c r="X134" s="16">
        <f t="shared" si="61"/>
        <v>0</v>
      </c>
      <c r="Y134" s="26"/>
      <c r="Z134" s="16">
        <f t="shared" si="62"/>
        <v>0</v>
      </c>
      <c r="AA134" s="16">
        <f t="shared" si="63"/>
        <v>0</v>
      </c>
      <c r="AC134" s="52">
        <f t="shared" si="68"/>
        <v>7</v>
      </c>
      <c r="AD134" s="16">
        <f t="shared" si="69"/>
        <v>101.04434579439253</v>
      </c>
      <c r="AE134" s="37">
        <f t="shared" si="70"/>
        <v>276.5</v>
      </c>
      <c r="AF134" s="42">
        <f t="shared" si="72"/>
        <v>5.6910569105691054E-2</v>
      </c>
      <c r="AG134" s="37">
        <f t="shared" si="73"/>
        <v>1.7073170731707317</v>
      </c>
      <c r="AH134" s="63">
        <f t="shared" si="74"/>
        <v>67.439024390243901</v>
      </c>
      <c r="AI134" s="26">
        <v>0</v>
      </c>
      <c r="AJ134" s="37">
        <f t="shared" ref="AJ134:AJ162" si="86">AI134*G134</f>
        <v>0</v>
      </c>
      <c r="AK134" s="37">
        <f t="shared" ref="AK134:AK162" si="87">IFERROR(AI134/AF134, "-")</f>
        <v>0</v>
      </c>
      <c r="AL134" s="47">
        <v>140</v>
      </c>
      <c r="AM134" s="37">
        <f t="shared" ref="AM134:AM162" si="88">IFERROR(AK134/7,"-")</f>
        <v>0</v>
      </c>
      <c r="AN134" s="52">
        <f t="shared" ref="AN134:AN162" si="89">IFERROR(AK134/30,"-")</f>
        <v>0</v>
      </c>
      <c r="AO134" s="35">
        <f t="shared" si="75"/>
        <v>43589</v>
      </c>
    </row>
    <row r="135" spans="1:41" ht="15" x14ac:dyDescent="0.25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26">
        <v>1</v>
      </c>
      <c r="K135" s="16">
        <f t="shared" si="80"/>
        <v>16.32</v>
      </c>
      <c r="L135" s="16">
        <f t="shared" si="81"/>
        <v>44.5</v>
      </c>
      <c r="M135" s="26">
        <v>0</v>
      </c>
      <c r="N135" s="16">
        <f t="shared" si="54"/>
        <v>0</v>
      </c>
      <c r="O135" s="16">
        <f t="shared" si="55"/>
        <v>0</v>
      </c>
      <c r="P135" s="26">
        <v>0</v>
      </c>
      <c r="Q135" s="16">
        <f t="shared" si="56"/>
        <v>0</v>
      </c>
      <c r="R135" s="16">
        <f t="shared" si="57"/>
        <v>0</v>
      </c>
      <c r="S135" s="26">
        <v>0</v>
      </c>
      <c r="T135" s="16">
        <f t="shared" si="58"/>
        <v>0</v>
      </c>
      <c r="U135" s="16">
        <f t="shared" si="59"/>
        <v>0</v>
      </c>
      <c r="V135" s="26">
        <v>0</v>
      </c>
      <c r="W135" s="16">
        <f t="shared" si="60"/>
        <v>0</v>
      </c>
      <c r="X135" s="16">
        <f t="shared" si="61"/>
        <v>0</v>
      </c>
      <c r="Y135" s="26"/>
      <c r="Z135" s="16">
        <f t="shared" si="62"/>
        <v>0</v>
      </c>
      <c r="AA135" s="16">
        <f t="shared" si="63"/>
        <v>0</v>
      </c>
      <c r="AC135" s="52">
        <f t="shared" si="68"/>
        <v>1</v>
      </c>
      <c r="AD135" s="16">
        <f t="shared" si="69"/>
        <v>16.32</v>
      </c>
      <c r="AE135" s="37">
        <f t="shared" si="70"/>
        <v>44.5</v>
      </c>
      <c r="AF135" s="42">
        <f t="shared" si="72"/>
        <v>8.130081300813009E-3</v>
      </c>
      <c r="AG135" s="37">
        <f t="shared" si="73"/>
        <v>0.24390243902439027</v>
      </c>
      <c r="AH135" s="63">
        <f t="shared" si="74"/>
        <v>10.853658536585368</v>
      </c>
      <c r="AI135" s="26">
        <v>1</v>
      </c>
      <c r="AJ135" s="37">
        <f t="shared" si="86"/>
        <v>44.5</v>
      </c>
      <c r="AK135" s="37">
        <f t="shared" si="87"/>
        <v>122.99999999999999</v>
      </c>
      <c r="AL135" s="47">
        <v>141</v>
      </c>
      <c r="AM135" s="37">
        <f t="shared" si="88"/>
        <v>17.571428571428569</v>
      </c>
      <c r="AN135" s="52">
        <f t="shared" si="89"/>
        <v>4.0999999999999996</v>
      </c>
      <c r="AO135" s="35">
        <f t="shared" si="75"/>
        <v>43712</v>
      </c>
    </row>
    <row r="136" spans="1:41" ht="15" x14ac:dyDescent="0.25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26">
        <v>0</v>
      </c>
      <c r="K136" s="16">
        <f t="shared" si="80"/>
        <v>0</v>
      </c>
      <c r="L136" s="16">
        <f t="shared" si="81"/>
        <v>0</v>
      </c>
      <c r="M136" s="26">
        <v>0</v>
      </c>
      <c r="N136" s="16">
        <f t="shared" si="54"/>
        <v>0</v>
      </c>
      <c r="O136" s="16">
        <f t="shared" si="55"/>
        <v>0</v>
      </c>
      <c r="P136" s="26">
        <v>0</v>
      </c>
      <c r="Q136" s="16">
        <f t="shared" si="56"/>
        <v>0</v>
      </c>
      <c r="R136" s="16">
        <f t="shared" si="57"/>
        <v>0</v>
      </c>
      <c r="S136" s="26">
        <v>0</v>
      </c>
      <c r="T136" s="16">
        <f t="shared" si="58"/>
        <v>0</v>
      </c>
      <c r="U136" s="16">
        <f t="shared" si="59"/>
        <v>0</v>
      </c>
      <c r="V136" s="26">
        <v>0</v>
      </c>
      <c r="W136" s="16">
        <f t="shared" si="60"/>
        <v>0</v>
      </c>
      <c r="X136" s="16">
        <f t="shared" si="61"/>
        <v>0</v>
      </c>
      <c r="Y136" s="26"/>
      <c r="Z136" s="16">
        <f t="shared" si="62"/>
        <v>0</v>
      </c>
      <c r="AA136" s="16">
        <f t="shared" si="63"/>
        <v>0</v>
      </c>
      <c r="AC136" s="52">
        <f t="shared" si="68"/>
        <v>0</v>
      </c>
      <c r="AD136" s="16">
        <f t="shared" si="69"/>
        <v>0</v>
      </c>
      <c r="AE136" s="37">
        <f t="shared" si="70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26">
        <v>2</v>
      </c>
      <c r="AJ136" s="37">
        <f t="shared" si="86"/>
        <v>149</v>
      </c>
      <c r="AK136" s="37" t="str">
        <f t="shared" si="87"/>
        <v>-</v>
      </c>
      <c r="AL136" s="47">
        <v>142</v>
      </c>
      <c r="AM136" s="37" t="str">
        <f t="shared" si="88"/>
        <v>-</v>
      </c>
      <c r="AN136" s="52" t="str">
        <f t="shared" si="89"/>
        <v>-</v>
      </c>
      <c r="AO136" s="35" t="str">
        <f t="shared" si="75"/>
        <v>-</v>
      </c>
    </row>
    <row r="137" spans="1:41" ht="15" x14ac:dyDescent="0.25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26">
        <v>2</v>
      </c>
      <c r="K137" s="16">
        <f t="shared" si="80"/>
        <v>35.559999999999981</v>
      </c>
      <c r="L137" s="16">
        <f t="shared" si="81"/>
        <v>79</v>
      </c>
      <c r="M137" s="26">
        <v>1</v>
      </c>
      <c r="N137" s="16">
        <f t="shared" si="54"/>
        <v>17.77999999999999</v>
      </c>
      <c r="O137" s="16">
        <f t="shared" si="55"/>
        <v>39.5</v>
      </c>
      <c r="P137" s="26">
        <v>1</v>
      </c>
      <c r="Q137" s="16">
        <f t="shared" si="56"/>
        <v>17.77999999999999</v>
      </c>
      <c r="R137" s="16">
        <f t="shared" si="57"/>
        <v>39.5</v>
      </c>
      <c r="S137" s="26">
        <v>2</v>
      </c>
      <c r="T137" s="16">
        <f t="shared" si="58"/>
        <v>35.559999999999981</v>
      </c>
      <c r="U137" s="16">
        <f t="shared" si="59"/>
        <v>79</v>
      </c>
      <c r="V137" s="26">
        <v>0</v>
      </c>
      <c r="W137" s="16">
        <f t="shared" si="60"/>
        <v>0</v>
      </c>
      <c r="X137" s="16">
        <f t="shared" si="61"/>
        <v>0</v>
      </c>
      <c r="Y137" s="26"/>
      <c r="Z137" s="16">
        <f t="shared" si="62"/>
        <v>0</v>
      </c>
      <c r="AA137" s="16">
        <f t="shared" si="63"/>
        <v>0</v>
      </c>
      <c r="AC137" s="52">
        <f t="shared" si="68"/>
        <v>6</v>
      </c>
      <c r="AD137" s="16">
        <f t="shared" si="69"/>
        <v>106.67999999999995</v>
      </c>
      <c r="AE137" s="37">
        <f t="shared" si="70"/>
        <v>237</v>
      </c>
      <c r="AF137" s="42">
        <f t="shared" si="72"/>
        <v>4.878048780487805E-2</v>
      </c>
      <c r="AG137" s="37">
        <f t="shared" si="73"/>
        <v>1.4634146341463414</v>
      </c>
      <c r="AH137" s="63">
        <f t="shared" si="74"/>
        <v>57.804878048780488</v>
      </c>
      <c r="AI137" s="26">
        <v>8</v>
      </c>
      <c r="AJ137" s="37">
        <f t="shared" si="86"/>
        <v>316</v>
      </c>
      <c r="AK137" s="37">
        <f t="shared" si="87"/>
        <v>164</v>
      </c>
      <c r="AL137" s="47">
        <v>143</v>
      </c>
      <c r="AM137" s="37">
        <f t="shared" si="88"/>
        <v>23.428571428571427</v>
      </c>
      <c r="AN137" s="52">
        <f t="shared" si="89"/>
        <v>5.4666666666666668</v>
      </c>
      <c r="AO137" s="35">
        <f t="shared" si="75"/>
        <v>43753</v>
      </c>
    </row>
    <row r="138" spans="1:41" ht="15" x14ac:dyDescent="0.25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26">
        <v>2</v>
      </c>
      <c r="K138" s="16">
        <f t="shared" si="80"/>
        <v>35.541463414634158</v>
      </c>
      <c r="L138" s="16">
        <f t="shared" si="81"/>
        <v>79</v>
      </c>
      <c r="M138" s="26">
        <v>3</v>
      </c>
      <c r="N138" s="16">
        <f t="shared" si="54"/>
        <v>53.312195121951234</v>
      </c>
      <c r="O138" s="16">
        <f t="shared" si="55"/>
        <v>118.5</v>
      </c>
      <c r="P138" s="26">
        <v>1</v>
      </c>
      <c r="Q138" s="16">
        <f t="shared" si="56"/>
        <v>17.770731707317079</v>
      </c>
      <c r="R138" s="16">
        <f t="shared" si="57"/>
        <v>39.5</v>
      </c>
      <c r="S138" s="26">
        <v>0</v>
      </c>
      <c r="T138" s="16">
        <f t="shared" si="58"/>
        <v>0</v>
      </c>
      <c r="U138" s="16">
        <f t="shared" si="59"/>
        <v>0</v>
      </c>
      <c r="V138" s="26">
        <v>0</v>
      </c>
      <c r="W138" s="16">
        <f t="shared" si="60"/>
        <v>0</v>
      </c>
      <c r="X138" s="16">
        <f t="shared" si="61"/>
        <v>0</v>
      </c>
      <c r="Y138" s="26"/>
      <c r="Z138" s="16">
        <f t="shared" si="62"/>
        <v>0</v>
      </c>
      <c r="AA138" s="16">
        <f t="shared" si="63"/>
        <v>0</v>
      </c>
      <c r="AC138" s="52">
        <f t="shared" si="68"/>
        <v>6</v>
      </c>
      <c r="AD138" s="16">
        <f t="shared" si="69"/>
        <v>106.62439024390247</v>
      </c>
      <c r="AE138" s="37">
        <f t="shared" si="70"/>
        <v>237</v>
      </c>
      <c r="AF138" s="42">
        <f t="shared" si="72"/>
        <v>4.878048780487805E-2</v>
      </c>
      <c r="AG138" s="37">
        <f t="shared" si="73"/>
        <v>1.4634146341463414</v>
      </c>
      <c r="AH138" s="63">
        <f t="shared" si="74"/>
        <v>57.804878048780488</v>
      </c>
      <c r="AI138" s="26">
        <v>6</v>
      </c>
      <c r="AJ138" s="37">
        <f t="shared" si="86"/>
        <v>237</v>
      </c>
      <c r="AK138" s="37">
        <f t="shared" si="87"/>
        <v>123</v>
      </c>
      <c r="AL138" s="47">
        <v>144</v>
      </c>
      <c r="AM138" s="37">
        <f t="shared" si="88"/>
        <v>17.571428571428573</v>
      </c>
      <c r="AN138" s="52">
        <f t="shared" si="89"/>
        <v>4.0999999999999996</v>
      </c>
      <c r="AO138" s="35">
        <f t="shared" si="75"/>
        <v>43712</v>
      </c>
    </row>
    <row r="139" spans="1:41" ht="15" x14ac:dyDescent="0.25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26">
        <v>0</v>
      </c>
      <c r="K139" s="16">
        <f t="shared" si="80"/>
        <v>0</v>
      </c>
      <c r="L139" s="16">
        <f t="shared" si="81"/>
        <v>0</v>
      </c>
      <c r="M139" s="26">
        <v>0</v>
      </c>
      <c r="N139" s="16">
        <f t="shared" si="54"/>
        <v>0</v>
      </c>
      <c r="O139" s="16">
        <f t="shared" si="55"/>
        <v>0</v>
      </c>
      <c r="P139" s="26">
        <v>0</v>
      </c>
      <c r="Q139" s="16">
        <f t="shared" si="56"/>
        <v>0</v>
      </c>
      <c r="R139" s="16">
        <f t="shared" si="57"/>
        <v>0</v>
      </c>
      <c r="S139" s="26">
        <v>1</v>
      </c>
      <c r="T139" s="16">
        <f t="shared" si="58"/>
        <v>63.54</v>
      </c>
      <c r="U139" s="16">
        <f t="shared" si="59"/>
        <v>119.5</v>
      </c>
      <c r="V139" s="26">
        <v>0</v>
      </c>
      <c r="W139" s="16">
        <f t="shared" si="60"/>
        <v>0</v>
      </c>
      <c r="X139" s="16">
        <f t="shared" si="61"/>
        <v>0</v>
      </c>
      <c r="Y139" s="26"/>
      <c r="Z139" s="16">
        <f t="shared" si="62"/>
        <v>0</v>
      </c>
      <c r="AA139" s="16">
        <f t="shared" si="63"/>
        <v>0</v>
      </c>
      <c r="AC139" s="52">
        <f t="shared" si="68"/>
        <v>1</v>
      </c>
      <c r="AD139" s="16">
        <f t="shared" si="69"/>
        <v>63.54</v>
      </c>
      <c r="AE139" s="37">
        <f t="shared" si="70"/>
        <v>119.5</v>
      </c>
      <c r="AF139" s="42">
        <f t="shared" si="72"/>
        <v>8.130081300813009E-3</v>
      </c>
      <c r="AG139" s="37">
        <f t="shared" si="73"/>
        <v>0.24390243902439027</v>
      </c>
      <c r="AH139" s="63">
        <f t="shared" si="74"/>
        <v>29.146341463414636</v>
      </c>
      <c r="AI139" s="26">
        <v>0</v>
      </c>
      <c r="AJ139" s="37">
        <f t="shared" si="86"/>
        <v>0</v>
      </c>
      <c r="AK139" s="37">
        <f t="shared" si="87"/>
        <v>0</v>
      </c>
      <c r="AL139" s="47">
        <v>145</v>
      </c>
      <c r="AM139" s="37">
        <f t="shared" si="88"/>
        <v>0</v>
      </c>
      <c r="AN139" s="52">
        <f t="shared" si="89"/>
        <v>0</v>
      </c>
      <c r="AO139" s="35">
        <f t="shared" si="75"/>
        <v>43589</v>
      </c>
    </row>
    <row r="140" spans="1:41" ht="15" x14ac:dyDescent="0.25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26">
        <v>2</v>
      </c>
      <c r="K140" s="16">
        <f t="shared" si="80"/>
        <v>93.552054794520529</v>
      </c>
      <c r="L140" s="16">
        <f t="shared" si="81"/>
        <v>179</v>
      </c>
      <c r="M140" s="26">
        <v>0</v>
      </c>
      <c r="N140" s="16">
        <f t="shared" si="54"/>
        <v>0</v>
      </c>
      <c r="O140" s="16">
        <f t="shared" si="55"/>
        <v>0</v>
      </c>
      <c r="P140" s="26">
        <v>0</v>
      </c>
      <c r="Q140" s="16">
        <f t="shared" si="56"/>
        <v>0</v>
      </c>
      <c r="R140" s="16">
        <f t="shared" si="57"/>
        <v>0</v>
      </c>
      <c r="S140" s="26">
        <v>0</v>
      </c>
      <c r="T140" s="16">
        <f t="shared" si="58"/>
        <v>0</v>
      </c>
      <c r="U140" s="16">
        <f t="shared" si="59"/>
        <v>0</v>
      </c>
      <c r="V140" s="26">
        <v>0</v>
      </c>
      <c r="W140" s="16">
        <f t="shared" si="60"/>
        <v>0</v>
      </c>
      <c r="X140" s="16">
        <f t="shared" si="61"/>
        <v>0</v>
      </c>
      <c r="Y140" s="26"/>
      <c r="Z140" s="16">
        <f t="shared" si="62"/>
        <v>0</v>
      </c>
      <c r="AA140" s="16">
        <f t="shared" si="63"/>
        <v>0</v>
      </c>
      <c r="AC140" s="52">
        <f t="shared" si="68"/>
        <v>2</v>
      </c>
      <c r="AD140" s="16">
        <f t="shared" si="69"/>
        <v>93.552054794520529</v>
      </c>
      <c r="AE140" s="37">
        <f t="shared" si="70"/>
        <v>179</v>
      </c>
      <c r="AF140" s="42">
        <f t="shared" si="72"/>
        <v>1.6260162601626018E-2</v>
      </c>
      <c r="AG140" s="37">
        <f t="shared" si="73"/>
        <v>0.48780487804878053</v>
      </c>
      <c r="AH140" s="63">
        <f t="shared" si="74"/>
        <v>43.658536585365859</v>
      </c>
      <c r="AI140" s="26">
        <v>3</v>
      </c>
      <c r="AJ140" s="37">
        <f t="shared" si="86"/>
        <v>268.5</v>
      </c>
      <c r="AK140" s="37">
        <f t="shared" si="87"/>
        <v>184.49999999999997</v>
      </c>
      <c r="AL140" s="47">
        <v>146</v>
      </c>
      <c r="AM140" s="37">
        <f t="shared" si="88"/>
        <v>26.357142857142854</v>
      </c>
      <c r="AN140" s="52">
        <f t="shared" si="89"/>
        <v>6.1499999999999995</v>
      </c>
      <c r="AO140" s="35">
        <f t="shared" si="75"/>
        <v>43773.5</v>
      </c>
    </row>
    <row r="141" spans="1:41" ht="15" x14ac:dyDescent="0.25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26">
        <v>1</v>
      </c>
      <c r="K141" s="16">
        <f t="shared" si="80"/>
        <v>14.474971098265899</v>
      </c>
      <c r="L141" s="16">
        <f t="shared" si="81"/>
        <v>29.5</v>
      </c>
      <c r="M141" s="26">
        <v>2</v>
      </c>
      <c r="N141" s="16">
        <f t="shared" si="54"/>
        <v>28.949942196531797</v>
      </c>
      <c r="O141" s="16">
        <f t="shared" si="55"/>
        <v>59</v>
      </c>
      <c r="P141" s="26">
        <v>2</v>
      </c>
      <c r="Q141" s="16">
        <f t="shared" si="56"/>
        <v>28.949942196531797</v>
      </c>
      <c r="R141" s="16">
        <f t="shared" si="57"/>
        <v>59</v>
      </c>
      <c r="S141" s="26">
        <v>3</v>
      </c>
      <c r="T141" s="16">
        <f t="shared" si="58"/>
        <v>43.424913294797697</v>
      </c>
      <c r="U141" s="16">
        <f t="shared" si="59"/>
        <v>88.5</v>
      </c>
      <c r="V141" s="26">
        <v>1</v>
      </c>
      <c r="W141" s="16">
        <f t="shared" si="60"/>
        <v>14.474971098265899</v>
      </c>
      <c r="X141" s="16">
        <f t="shared" si="61"/>
        <v>29.5</v>
      </c>
      <c r="Y141" s="26"/>
      <c r="Z141" s="16">
        <f t="shared" si="62"/>
        <v>0</v>
      </c>
      <c r="AA141" s="16">
        <f t="shared" si="63"/>
        <v>0</v>
      </c>
      <c r="AC141" s="52">
        <f t="shared" si="68"/>
        <v>9</v>
      </c>
      <c r="AD141" s="16">
        <f t="shared" si="69"/>
        <v>130.27473988439309</v>
      </c>
      <c r="AE141" s="37">
        <f t="shared" si="70"/>
        <v>265.5</v>
      </c>
      <c r="AF141" s="42">
        <f t="shared" si="72"/>
        <v>7.3170731707317069E-2</v>
      </c>
      <c r="AG141" s="37">
        <f t="shared" si="73"/>
        <v>2.1951219512195119</v>
      </c>
      <c r="AH141" s="63">
        <f t="shared" si="74"/>
        <v>64.756097560975604</v>
      </c>
      <c r="AI141" s="26">
        <v>5</v>
      </c>
      <c r="AJ141" s="37">
        <f t="shared" si="86"/>
        <v>147.5</v>
      </c>
      <c r="AK141" s="37">
        <f t="shared" si="87"/>
        <v>68.333333333333343</v>
      </c>
      <c r="AL141" s="47">
        <v>147</v>
      </c>
      <c r="AM141" s="37">
        <f t="shared" si="88"/>
        <v>9.7619047619047628</v>
      </c>
      <c r="AN141" s="52">
        <f t="shared" si="89"/>
        <v>2.2777777777777781</v>
      </c>
      <c r="AO141" s="35">
        <f t="shared" si="75"/>
        <v>43657.333333333336</v>
      </c>
    </row>
    <row r="142" spans="1:41" ht="15" x14ac:dyDescent="0.25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26">
        <v>10</v>
      </c>
      <c r="K142" s="16">
        <f t="shared" si="80"/>
        <v>450</v>
      </c>
      <c r="L142" s="16">
        <f t="shared" si="81"/>
        <v>945</v>
      </c>
      <c r="M142" s="26">
        <v>3</v>
      </c>
      <c r="N142" s="16">
        <f t="shared" si="54"/>
        <v>135</v>
      </c>
      <c r="O142" s="16">
        <f t="shared" si="55"/>
        <v>283.5</v>
      </c>
      <c r="P142" s="26">
        <v>0</v>
      </c>
      <c r="Q142" s="16">
        <f t="shared" si="56"/>
        <v>0</v>
      </c>
      <c r="R142" s="16">
        <f t="shared" si="57"/>
        <v>0</v>
      </c>
      <c r="S142" s="26">
        <v>0</v>
      </c>
      <c r="T142" s="16">
        <f t="shared" si="58"/>
        <v>0</v>
      </c>
      <c r="U142" s="16">
        <f t="shared" si="59"/>
        <v>0</v>
      </c>
      <c r="V142" s="26">
        <v>0</v>
      </c>
      <c r="W142" s="16">
        <f t="shared" si="60"/>
        <v>0</v>
      </c>
      <c r="X142" s="16">
        <f t="shared" si="61"/>
        <v>0</v>
      </c>
      <c r="Y142" s="26"/>
      <c r="Z142" s="16">
        <f t="shared" si="62"/>
        <v>0</v>
      </c>
      <c r="AA142" s="16">
        <f t="shared" si="63"/>
        <v>0</v>
      </c>
      <c r="AC142" s="52">
        <f t="shared" si="68"/>
        <v>13</v>
      </c>
      <c r="AD142" s="16">
        <f t="shared" si="69"/>
        <v>585</v>
      </c>
      <c r="AE142" s="37">
        <f t="shared" si="70"/>
        <v>1228.5</v>
      </c>
      <c r="AF142" s="42">
        <f t="shared" ref="AF142:AF205" si="90">AC142/AQ$10</f>
        <v>0.10569105691056911</v>
      </c>
      <c r="AG142" s="37">
        <f t="shared" ref="AG142:AG205" si="91">AF142*30</f>
        <v>3.1707317073170733</v>
      </c>
      <c r="AH142" s="63">
        <f t="shared" ref="AH142:AH205" si="92">AG142*G142</f>
        <v>299.63414634146341</v>
      </c>
      <c r="AI142" s="26">
        <v>0</v>
      </c>
      <c r="AJ142" s="37">
        <f t="shared" si="86"/>
        <v>0</v>
      </c>
      <c r="AK142" s="37">
        <f t="shared" si="87"/>
        <v>0</v>
      </c>
      <c r="AL142" s="47">
        <v>148</v>
      </c>
      <c r="AM142" s="37">
        <f t="shared" si="88"/>
        <v>0</v>
      </c>
      <c r="AN142" s="52">
        <f t="shared" si="89"/>
        <v>0</v>
      </c>
      <c r="AO142" s="35">
        <f t="shared" ref="AO142:AO205" si="93">IFERROR(AO$10+AK142,"-")</f>
        <v>43589</v>
      </c>
    </row>
    <row r="143" spans="1:41" ht="15" x14ac:dyDescent="0.25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26">
        <v>0</v>
      </c>
      <c r="K143" s="16">
        <f t="shared" si="80"/>
        <v>0</v>
      </c>
      <c r="L143" s="16">
        <f t="shared" si="81"/>
        <v>0</v>
      </c>
      <c r="M143" s="26">
        <v>0</v>
      </c>
      <c r="N143" s="16">
        <f t="shared" si="54"/>
        <v>0</v>
      </c>
      <c r="O143" s="16">
        <f t="shared" si="55"/>
        <v>0</v>
      </c>
      <c r="P143" s="26">
        <v>0</v>
      </c>
      <c r="Q143" s="16">
        <f t="shared" si="56"/>
        <v>0</v>
      </c>
      <c r="R143" s="16">
        <f t="shared" si="57"/>
        <v>0</v>
      </c>
      <c r="S143" s="26">
        <v>0</v>
      </c>
      <c r="T143" s="16">
        <f t="shared" si="58"/>
        <v>0</v>
      </c>
      <c r="U143" s="16">
        <f t="shared" si="59"/>
        <v>0</v>
      </c>
      <c r="V143" s="26">
        <v>0</v>
      </c>
      <c r="W143" s="16">
        <f t="shared" si="60"/>
        <v>0</v>
      </c>
      <c r="X143" s="16">
        <f t="shared" si="61"/>
        <v>0</v>
      </c>
      <c r="Y143" s="26"/>
      <c r="Z143" s="16">
        <f t="shared" si="62"/>
        <v>0</v>
      </c>
      <c r="AA143" s="16">
        <f t="shared" si="63"/>
        <v>0</v>
      </c>
      <c r="AC143" s="52">
        <f t="shared" si="68"/>
        <v>0</v>
      </c>
      <c r="AD143" s="16">
        <f t="shared" si="69"/>
        <v>0</v>
      </c>
      <c r="AE143" s="37">
        <f t="shared" si="70"/>
        <v>0</v>
      </c>
      <c r="AF143" s="42">
        <f t="shared" si="90"/>
        <v>0</v>
      </c>
      <c r="AG143" s="37">
        <f t="shared" si="91"/>
        <v>0</v>
      </c>
      <c r="AH143" s="63">
        <f t="shared" si="92"/>
        <v>0</v>
      </c>
      <c r="AI143" s="26">
        <v>5</v>
      </c>
      <c r="AJ143" s="37">
        <f t="shared" si="86"/>
        <v>700</v>
      </c>
      <c r="AK143" s="37" t="str">
        <f t="shared" si="87"/>
        <v>-</v>
      </c>
      <c r="AL143" s="47">
        <v>149</v>
      </c>
      <c r="AM143" s="37" t="str">
        <f t="shared" si="88"/>
        <v>-</v>
      </c>
      <c r="AN143" s="52" t="str">
        <f t="shared" si="89"/>
        <v>-</v>
      </c>
      <c r="AO143" s="35" t="str">
        <f t="shared" si="93"/>
        <v>-</v>
      </c>
    </row>
    <row r="144" spans="1:41" ht="15" x14ac:dyDescent="0.25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80"/>
        <v>0</v>
      </c>
      <c r="L144" s="16">
        <f t="shared" si="81"/>
        <v>0</v>
      </c>
      <c r="M144" s="26">
        <v>0</v>
      </c>
      <c r="N144" s="16">
        <f t="shared" si="54"/>
        <v>0</v>
      </c>
      <c r="O144" s="16">
        <f t="shared" si="55"/>
        <v>0</v>
      </c>
      <c r="P144" s="26">
        <v>0</v>
      </c>
      <c r="Q144" s="16">
        <f t="shared" si="56"/>
        <v>0</v>
      </c>
      <c r="R144" s="16">
        <f t="shared" si="57"/>
        <v>0</v>
      </c>
      <c r="S144" s="26">
        <v>0</v>
      </c>
      <c r="T144" s="16">
        <f t="shared" si="58"/>
        <v>0</v>
      </c>
      <c r="U144" s="16">
        <f t="shared" si="59"/>
        <v>0</v>
      </c>
      <c r="V144" s="26">
        <v>1</v>
      </c>
      <c r="W144" s="16">
        <f t="shared" si="60"/>
        <v>76</v>
      </c>
      <c r="X144" s="16">
        <f t="shared" si="61"/>
        <v>140</v>
      </c>
      <c r="Y144" s="26"/>
      <c r="Z144" s="16">
        <f t="shared" si="62"/>
        <v>0</v>
      </c>
      <c r="AA144" s="16">
        <f t="shared" si="63"/>
        <v>0</v>
      </c>
      <c r="AC144" s="52">
        <f t="shared" si="68"/>
        <v>1</v>
      </c>
      <c r="AD144" s="16">
        <f t="shared" si="69"/>
        <v>76</v>
      </c>
      <c r="AE144" s="37">
        <f t="shared" si="70"/>
        <v>140</v>
      </c>
      <c r="AF144" s="42">
        <f t="shared" si="90"/>
        <v>8.130081300813009E-3</v>
      </c>
      <c r="AG144" s="37">
        <f t="shared" si="91"/>
        <v>0.24390243902439027</v>
      </c>
      <c r="AH144" s="63">
        <f t="shared" si="92"/>
        <v>34.146341463414636</v>
      </c>
      <c r="AI144" s="26">
        <v>9</v>
      </c>
      <c r="AJ144" s="37">
        <f t="shared" si="86"/>
        <v>1260</v>
      </c>
      <c r="AK144" s="37">
        <f t="shared" si="87"/>
        <v>1106.9999999999998</v>
      </c>
      <c r="AL144" s="47">
        <v>150</v>
      </c>
      <c r="AM144" s="37">
        <f t="shared" si="88"/>
        <v>158.14285714285711</v>
      </c>
      <c r="AN144" s="52">
        <f t="shared" si="89"/>
        <v>36.899999999999991</v>
      </c>
      <c r="AO144" s="35">
        <f t="shared" si="93"/>
        <v>44696</v>
      </c>
    </row>
    <row r="145" spans="1:41" ht="15" x14ac:dyDescent="0.25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26">
        <v>0</v>
      </c>
      <c r="K145" s="16">
        <f t="shared" si="80"/>
        <v>0</v>
      </c>
      <c r="L145" s="16">
        <f t="shared" si="81"/>
        <v>0</v>
      </c>
      <c r="M145" s="26">
        <v>0</v>
      </c>
      <c r="N145" s="16">
        <f t="shared" si="54"/>
        <v>0</v>
      </c>
      <c r="O145" s="16">
        <f t="shared" si="55"/>
        <v>0</v>
      </c>
      <c r="P145" s="26">
        <v>0</v>
      </c>
      <c r="Q145" s="16">
        <f t="shared" si="56"/>
        <v>0</v>
      </c>
      <c r="R145" s="16">
        <f t="shared" si="57"/>
        <v>0</v>
      </c>
      <c r="S145" s="26">
        <v>0</v>
      </c>
      <c r="T145" s="16">
        <f t="shared" si="58"/>
        <v>0</v>
      </c>
      <c r="U145" s="16">
        <f t="shared" si="59"/>
        <v>0</v>
      </c>
      <c r="V145" s="26">
        <v>0</v>
      </c>
      <c r="W145" s="16">
        <f t="shared" si="60"/>
        <v>0</v>
      </c>
      <c r="X145" s="16">
        <f t="shared" si="61"/>
        <v>0</v>
      </c>
      <c r="Y145" s="26"/>
      <c r="Z145" s="16">
        <f t="shared" si="62"/>
        <v>0</v>
      </c>
      <c r="AA145" s="16">
        <f t="shared" si="63"/>
        <v>0</v>
      </c>
      <c r="AC145" s="52">
        <f t="shared" si="68"/>
        <v>0</v>
      </c>
      <c r="AD145" s="16">
        <f t="shared" si="69"/>
        <v>0</v>
      </c>
      <c r="AE145" s="37">
        <f t="shared" si="70"/>
        <v>0</v>
      </c>
      <c r="AF145" s="42">
        <f t="shared" si="90"/>
        <v>0</v>
      </c>
      <c r="AG145" s="37">
        <f t="shared" si="91"/>
        <v>0</v>
      </c>
      <c r="AH145" s="63">
        <f t="shared" si="92"/>
        <v>0</v>
      </c>
      <c r="AI145" s="26">
        <v>0</v>
      </c>
      <c r="AJ145" s="37">
        <f t="shared" si="86"/>
        <v>0</v>
      </c>
      <c r="AK145" s="37" t="str">
        <f t="shared" si="87"/>
        <v>-</v>
      </c>
      <c r="AL145" s="47">
        <v>151</v>
      </c>
      <c r="AM145" s="37" t="str">
        <f t="shared" si="88"/>
        <v>-</v>
      </c>
      <c r="AN145" s="52" t="str">
        <f t="shared" si="89"/>
        <v>-</v>
      </c>
      <c r="AO145" s="35" t="str">
        <f t="shared" si="93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80"/>
        <v>0</v>
      </c>
      <c r="L146" s="16">
        <f t="shared" si="81"/>
        <v>0</v>
      </c>
      <c r="M146" s="26">
        <v>0</v>
      </c>
      <c r="N146" s="16">
        <f t="shared" si="54"/>
        <v>0</v>
      </c>
      <c r="O146" s="16">
        <f t="shared" si="55"/>
        <v>0</v>
      </c>
      <c r="P146" s="26">
        <v>0</v>
      </c>
      <c r="Q146" s="16">
        <f t="shared" si="56"/>
        <v>0</v>
      </c>
      <c r="R146" s="16">
        <f t="shared" si="57"/>
        <v>0</v>
      </c>
      <c r="S146" s="26">
        <v>0</v>
      </c>
      <c r="T146" s="16">
        <f t="shared" si="58"/>
        <v>0</v>
      </c>
      <c r="U146" s="16">
        <f t="shared" si="59"/>
        <v>0</v>
      </c>
      <c r="V146" s="26">
        <v>0</v>
      </c>
      <c r="W146" s="16">
        <f t="shared" si="60"/>
        <v>0</v>
      </c>
      <c r="X146" s="16">
        <f t="shared" si="61"/>
        <v>0</v>
      </c>
      <c r="Y146" s="26"/>
      <c r="Z146" s="16">
        <f t="shared" si="62"/>
        <v>0</v>
      </c>
      <c r="AA146" s="16">
        <f t="shared" si="63"/>
        <v>0</v>
      </c>
      <c r="AC146" s="52">
        <f t="shared" si="68"/>
        <v>0</v>
      </c>
      <c r="AD146" s="16">
        <f t="shared" si="69"/>
        <v>0</v>
      </c>
      <c r="AE146" s="37">
        <f t="shared" si="70"/>
        <v>0</v>
      </c>
      <c r="AF146" s="42">
        <f t="shared" si="90"/>
        <v>0</v>
      </c>
      <c r="AG146" s="37">
        <f t="shared" si="91"/>
        <v>0</v>
      </c>
      <c r="AH146" s="63">
        <f t="shared" si="92"/>
        <v>0</v>
      </c>
      <c r="AI146" s="26">
        <v>0</v>
      </c>
      <c r="AJ146" s="37">
        <f t="shared" si="86"/>
        <v>0</v>
      </c>
      <c r="AK146" s="37" t="str">
        <f t="shared" si="87"/>
        <v>-</v>
      </c>
      <c r="AL146" s="47">
        <v>152</v>
      </c>
      <c r="AM146" s="37" t="str">
        <f t="shared" si="88"/>
        <v>-</v>
      </c>
      <c r="AN146" s="52" t="str">
        <f t="shared" si="89"/>
        <v>-</v>
      </c>
      <c r="AO146" s="35" t="str">
        <f t="shared" si="93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si="80"/>
        <v>0</v>
      </c>
      <c r="L147" s="16">
        <f t="shared" si="81"/>
        <v>0</v>
      </c>
      <c r="M147" s="26">
        <v>0</v>
      </c>
      <c r="N147" s="16">
        <f t="shared" si="54"/>
        <v>0</v>
      </c>
      <c r="O147" s="16">
        <f t="shared" si="55"/>
        <v>0</v>
      </c>
      <c r="P147" s="26">
        <v>0</v>
      </c>
      <c r="Q147" s="16">
        <f t="shared" si="56"/>
        <v>0</v>
      </c>
      <c r="R147" s="16">
        <f t="shared" si="57"/>
        <v>0</v>
      </c>
      <c r="S147" s="26">
        <v>0</v>
      </c>
      <c r="T147" s="16">
        <f t="shared" si="58"/>
        <v>0</v>
      </c>
      <c r="U147" s="16">
        <f t="shared" si="59"/>
        <v>0</v>
      </c>
      <c r="V147" s="26">
        <v>0</v>
      </c>
      <c r="W147" s="16">
        <f t="shared" si="60"/>
        <v>0</v>
      </c>
      <c r="X147" s="16">
        <f t="shared" si="61"/>
        <v>0</v>
      </c>
      <c r="Y147" s="26"/>
      <c r="Z147" s="16">
        <f t="shared" si="62"/>
        <v>0</v>
      </c>
      <c r="AA147" s="16">
        <f t="shared" si="63"/>
        <v>0</v>
      </c>
      <c r="AC147" s="52">
        <f t="shared" si="68"/>
        <v>0</v>
      </c>
      <c r="AD147" s="16">
        <f t="shared" si="69"/>
        <v>0</v>
      </c>
      <c r="AE147" s="37">
        <f t="shared" si="70"/>
        <v>0</v>
      </c>
      <c r="AF147" s="42">
        <f t="shared" si="90"/>
        <v>0</v>
      </c>
      <c r="AG147" s="37">
        <f t="shared" si="91"/>
        <v>0</v>
      </c>
      <c r="AH147" s="63">
        <f t="shared" si="92"/>
        <v>0</v>
      </c>
      <c r="AI147" s="26">
        <v>0</v>
      </c>
      <c r="AJ147" s="37">
        <f t="shared" si="86"/>
        <v>0</v>
      </c>
      <c r="AK147" s="37" t="str">
        <f t="shared" si="87"/>
        <v>-</v>
      </c>
      <c r="AL147" s="47">
        <v>153</v>
      </c>
      <c r="AM147" s="37" t="str">
        <f t="shared" si="88"/>
        <v>-</v>
      </c>
      <c r="AN147" s="52" t="str">
        <f t="shared" si="89"/>
        <v>-</v>
      </c>
      <c r="AO147" s="35" t="str">
        <f t="shared" si="93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80"/>
        <v>0</v>
      </c>
      <c r="L148" s="16">
        <f t="shared" si="81"/>
        <v>0</v>
      </c>
      <c r="M148" s="26">
        <v>0</v>
      </c>
      <c r="N148" s="16">
        <f t="shared" si="54"/>
        <v>0</v>
      </c>
      <c r="O148" s="16">
        <f t="shared" si="55"/>
        <v>0</v>
      </c>
      <c r="P148" s="26">
        <v>0</v>
      </c>
      <c r="Q148" s="16">
        <f t="shared" si="56"/>
        <v>0</v>
      </c>
      <c r="R148" s="16">
        <f t="shared" si="57"/>
        <v>0</v>
      </c>
      <c r="S148" s="26">
        <v>0</v>
      </c>
      <c r="T148" s="16">
        <f t="shared" si="58"/>
        <v>0</v>
      </c>
      <c r="U148" s="16">
        <f t="shared" si="59"/>
        <v>0</v>
      </c>
      <c r="V148" s="26">
        <v>0</v>
      </c>
      <c r="W148" s="16">
        <f t="shared" si="60"/>
        <v>0</v>
      </c>
      <c r="X148" s="16">
        <f t="shared" si="61"/>
        <v>0</v>
      </c>
      <c r="Y148" s="26"/>
      <c r="Z148" s="16">
        <f t="shared" si="62"/>
        <v>0</v>
      </c>
      <c r="AA148" s="16">
        <f t="shared" si="63"/>
        <v>0</v>
      </c>
      <c r="AC148" s="52">
        <f t="shared" si="68"/>
        <v>0</v>
      </c>
      <c r="AD148" s="16">
        <f t="shared" si="69"/>
        <v>0</v>
      </c>
      <c r="AE148" s="37">
        <f t="shared" si="70"/>
        <v>0</v>
      </c>
      <c r="AF148" s="42">
        <f t="shared" si="90"/>
        <v>0</v>
      </c>
      <c r="AG148" s="37">
        <f t="shared" si="91"/>
        <v>0</v>
      </c>
      <c r="AH148" s="63">
        <f t="shared" si="92"/>
        <v>0</v>
      </c>
      <c r="AI148" s="26">
        <v>0</v>
      </c>
      <c r="AJ148" s="37">
        <f t="shared" si="86"/>
        <v>0</v>
      </c>
      <c r="AK148" s="37" t="str">
        <f t="shared" si="87"/>
        <v>-</v>
      </c>
      <c r="AL148" s="47">
        <v>155</v>
      </c>
      <c r="AM148" s="37" t="str">
        <f t="shared" si="88"/>
        <v>-</v>
      </c>
      <c r="AN148" s="52" t="str">
        <f t="shared" si="89"/>
        <v>-</v>
      </c>
      <c r="AO148" s="35" t="str">
        <f t="shared" si="93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0</v>
      </c>
      <c r="K149" s="16">
        <f t="shared" si="80"/>
        <v>0</v>
      </c>
      <c r="L149" s="16">
        <f t="shared" si="81"/>
        <v>0</v>
      </c>
      <c r="M149" s="26">
        <v>1</v>
      </c>
      <c r="N149" s="16">
        <f t="shared" si="54"/>
        <v>11.700000000000045</v>
      </c>
      <c r="O149" s="16">
        <f t="shared" si="55"/>
        <v>34.5</v>
      </c>
      <c r="P149" s="26">
        <v>4</v>
      </c>
      <c r="Q149" s="16">
        <f t="shared" si="56"/>
        <v>46.800000000000182</v>
      </c>
      <c r="R149" s="16">
        <f t="shared" si="57"/>
        <v>138</v>
      </c>
      <c r="S149" s="26">
        <v>1</v>
      </c>
      <c r="T149" s="16">
        <f t="shared" si="58"/>
        <v>11.700000000000045</v>
      </c>
      <c r="U149" s="16">
        <f t="shared" si="59"/>
        <v>34.5</v>
      </c>
      <c r="V149" s="26">
        <v>1</v>
      </c>
      <c r="W149" s="16">
        <f t="shared" si="60"/>
        <v>11.700000000000045</v>
      </c>
      <c r="X149" s="16">
        <f t="shared" si="61"/>
        <v>34.5</v>
      </c>
      <c r="Y149" s="26"/>
      <c r="Z149" s="16">
        <f t="shared" si="62"/>
        <v>0</v>
      </c>
      <c r="AA149" s="16">
        <f t="shared" si="63"/>
        <v>0</v>
      </c>
      <c r="AC149" s="52">
        <f t="shared" si="68"/>
        <v>7</v>
      </c>
      <c r="AD149" s="16">
        <f t="shared" si="69"/>
        <v>81.900000000000318</v>
      </c>
      <c r="AE149" s="37">
        <f t="shared" si="70"/>
        <v>241.5</v>
      </c>
      <c r="AF149" s="42">
        <f t="shared" si="90"/>
        <v>5.6910569105691054E-2</v>
      </c>
      <c r="AG149" s="37">
        <f t="shared" si="91"/>
        <v>1.7073170731707317</v>
      </c>
      <c r="AH149" s="63">
        <f t="shared" si="92"/>
        <v>58.90243902439024</v>
      </c>
      <c r="AI149" s="26">
        <v>3</v>
      </c>
      <c r="AJ149" s="37">
        <f t="shared" si="86"/>
        <v>103.5</v>
      </c>
      <c r="AK149" s="37">
        <f t="shared" si="87"/>
        <v>52.714285714285715</v>
      </c>
      <c r="AL149" s="47">
        <v>156</v>
      </c>
      <c r="AM149" s="37">
        <f t="shared" si="88"/>
        <v>7.5306122448979593</v>
      </c>
      <c r="AN149" s="52">
        <f t="shared" si="89"/>
        <v>1.7571428571428571</v>
      </c>
      <c r="AO149" s="35">
        <f t="shared" si="93"/>
        <v>43641.714285714283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1</v>
      </c>
      <c r="K150" s="16">
        <f t="shared" si="80"/>
        <v>12.379999999999997</v>
      </c>
      <c r="L150" s="16">
        <f t="shared" si="81"/>
        <v>34.5</v>
      </c>
      <c r="M150" s="26">
        <v>3</v>
      </c>
      <c r="N150" s="16">
        <f t="shared" si="54"/>
        <v>37.139999999999993</v>
      </c>
      <c r="O150" s="16">
        <f t="shared" si="55"/>
        <v>103.5</v>
      </c>
      <c r="P150" s="26">
        <v>2</v>
      </c>
      <c r="Q150" s="16">
        <f t="shared" si="56"/>
        <v>24.759999999999994</v>
      </c>
      <c r="R150" s="16">
        <f t="shared" si="57"/>
        <v>69</v>
      </c>
      <c r="S150" s="26">
        <v>4</v>
      </c>
      <c r="T150" s="16">
        <f t="shared" si="58"/>
        <v>49.519999999999989</v>
      </c>
      <c r="U150" s="16">
        <f t="shared" si="59"/>
        <v>138</v>
      </c>
      <c r="V150" s="26">
        <v>1</v>
      </c>
      <c r="W150" s="16">
        <f t="shared" si="60"/>
        <v>12.379999999999997</v>
      </c>
      <c r="X150" s="16">
        <f t="shared" si="61"/>
        <v>34.5</v>
      </c>
      <c r="Y150" s="26"/>
      <c r="Z150" s="16">
        <f t="shared" si="62"/>
        <v>0</v>
      </c>
      <c r="AA150" s="16">
        <f t="shared" si="63"/>
        <v>0</v>
      </c>
      <c r="AC150" s="52">
        <f t="shared" si="68"/>
        <v>11</v>
      </c>
      <c r="AD150" s="16">
        <f t="shared" si="69"/>
        <v>136.17999999999998</v>
      </c>
      <c r="AE150" s="37">
        <f t="shared" si="70"/>
        <v>379.5</v>
      </c>
      <c r="AF150" s="42">
        <f t="shared" si="90"/>
        <v>8.943089430894309E-2</v>
      </c>
      <c r="AG150" s="37">
        <f t="shared" si="91"/>
        <v>2.6829268292682928</v>
      </c>
      <c r="AH150" s="63">
        <f t="shared" si="92"/>
        <v>92.560975609756099</v>
      </c>
      <c r="AI150" s="26">
        <v>0</v>
      </c>
      <c r="AJ150" s="37">
        <f t="shared" si="86"/>
        <v>0</v>
      </c>
      <c r="AK150" s="37">
        <f t="shared" si="87"/>
        <v>0</v>
      </c>
      <c r="AL150" s="47">
        <v>157</v>
      </c>
      <c r="AM150" s="37">
        <f t="shared" si="88"/>
        <v>0</v>
      </c>
      <c r="AN150" s="52">
        <f t="shared" si="89"/>
        <v>0</v>
      </c>
      <c r="AO150" s="35">
        <f t="shared" si="93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5</v>
      </c>
      <c r="K151" s="16">
        <f t="shared" si="80"/>
        <v>63.399999999999991</v>
      </c>
      <c r="L151" s="16">
        <f t="shared" si="81"/>
        <v>172.5</v>
      </c>
      <c r="M151" s="26">
        <v>0</v>
      </c>
      <c r="N151" s="16">
        <f t="shared" si="54"/>
        <v>0</v>
      </c>
      <c r="O151" s="16">
        <f t="shared" si="55"/>
        <v>0</v>
      </c>
      <c r="P151" s="26">
        <v>1</v>
      </c>
      <c r="Q151" s="16">
        <f t="shared" si="56"/>
        <v>12.679999999999998</v>
      </c>
      <c r="R151" s="16">
        <f t="shared" si="57"/>
        <v>34.5</v>
      </c>
      <c r="S151" s="26">
        <v>3</v>
      </c>
      <c r="T151" s="16">
        <f t="shared" si="58"/>
        <v>38.039999999999992</v>
      </c>
      <c r="U151" s="16">
        <f t="shared" si="59"/>
        <v>103.5</v>
      </c>
      <c r="V151" s="26">
        <v>1</v>
      </c>
      <c r="W151" s="16">
        <f t="shared" si="60"/>
        <v>12.679999999999998</v>
      </c>
      <c r="X151" s="16">
        <f t="shared" si="61"/>
        <v>34.5</v>
      </c>
      <c r="Y151" s="26"/>
      <c r="Z151" s="16">
        <f t="shared" si="62"/>
        <v>0</v>
      </c>
      <c r="AA151" s="16">
        <f t="shared" si="63"/>
        <v>0</v>
      </c>
      <c r="AC151" s="52">
        <f t="shared" si="68"/>
        <v>10</v>
      </c>
      <c r="AD151" s="16">
        <f t="shared" si="69"/>
        <v>126.79999999999998</v>
      </c>
      <c r="AE151" s="37">
        <f t="shared" si="70"/>
        <v>345</v>
      </c>
      <c r="AF151" s="42">
        <f t="shared" si="90"/>
        <v>8.1300813008130079E-2</v>
      </c>
      <c r="AG151" s="37">
        <f t="shared" si="91"/>
        <v>2.4390243902439024</v>
      </c>
      <c r="AH151" s="63">
        <f t="shared" si="92"/>
        <v>84.146341463414629</v>
      </c>
      <c r="AI151" s="26">
        <v>4</v>
      </c>
      <c r="AJ151" s="37">
        <f t="shared" si="86"/>
        <v>138</v>
      </c>
      <c r="AK151" s="37">
        <f t="shared" si="87"/>
        <v>49.2</v>
      </c>
      <c r="AL151" s="47">
        <v>158</v>
      </c>
      <c r="AM151" s="37">
        <f t="shared" si="88"/>
        <v>7.0285714285714294</v>
      </c>
      <c r="AN151" s="52">
        <f t="shared" si="89"/>
        <v>1.6400000000000001</v>
      </c>
      <c r="AO151" s="35">
        <f t="shared" si="93"/>
        <v>43638.2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3</v>
      </c>
      <c r="K152" s="16">
        <f t="shared" si="80"/>
        <v>37.14</v>
      </c>
      <c r="L152" s="16">
        <f t="shared" si="81"/>
        <v>103.5</v>
      </c>
      <c r="M152" s="26">
        <v>0</v>
      </c>
      <c r="N152" s="16">
        <f t="shared" si="54"/>
        <v>0</v>
      </c>
      <c r="O152" s="16">
        <f t="shared" si="55"/>
        <v>0</v>
      </c>
      <c r="P152" s="26">
        <v>1</v>
      </c>
      <c r="Q152" s="16">
        <f t="shared" si="56"/>
        <v>12.38</v>
      </c>
      <c r="R152" s="16">
        <f t="shared" si="57"/>
        <v>34.5</v>
      </c>
      <c r="S152" s="26">
        <v>0</v>
      </c>
      <c r="T152" s="16">
        <f t="shared" si="58"/>
        <v>0</v>
      </c>
      <c r="U152" s="16">
        <f t="shared" si="59"/>
        <v>0</v>
      </c>
      <c r="V152" s="26">
        <v>0</v>
      </c>
      <c r="W152" s="16">
        <f t="shared" si="60"/>
        <v>0</v>
      </c>
      <c r="X152" s="16">
        <f t="shared" si="61"/>
        <v>0</v>
      </c>
      <c r="Y152" s="26"/>
      <c r="Z152" s="16">
        <f t="shared" si="62"/>
        <v>0</v>
      </c>
      <c r="AA152" s="16">
        <f t="shared" si="63"/>
        <v>0</v>
      </c>
      <c r="AC152" s="52">
        <f t="shared" si="68"/>
        <v>4</v>
      </c>
      <c r="AD152" s="16">
        <f t="shared" si="69"/>
        <v>49.52</v>
      </c>
      <c r="AE152" s="37">
        <f t="shared" si="70"/>
        <v>138</v>
      </c>
      <c r="AF152" s="42">
        <f t="shared" si="90"/>
        <v>3.2520325203252036E-2</v>
      </c>
      <c r="AG152" s="37">
        <f t="shared" si="91"/>
        <v>0.97560975609756106</v>
      </c>
      <c r="AH152" s="63">
        <f t="shared" si="92"/>
        <v>33.658536585365859</v>
      </c>
      <c r="AI152" s="26">
        <v>4</v>
      </c>
      <c r="AJ152" s="37">
        <f t="shared" si="86"/>
        <v>138</v>
      </c>
      <c r="AK152" s="37">
        <f t="shared" si="87"/>
        <v>122.99999999999999</v>
      </c>
      <c r="AL152" s="47">
        <v>159</v>
      </c>
      <c r="AM152" s="37">
        <f t="shared" si="88"/>
        <v>17.571428571428569</v>
      </c>
      <c r="AN152" s="52">
        <f t="shared" si="89"/>
        <v>4.0999999999999996</v>
      </c>
      <c r="AO152" s="35">
        <f t="shared" si="93"/>
        <v>43712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0</v>
      </c>
      <c r="K153" s="16">
        <f t="shared" si="80"/>
        <v>0</v>
      </c>
      <c r="L153" s="16">
        <f t="shared" si="81"/>
        <v>0</v>
      </c>
      <c r="M153" s="26">
        <v>0</v>
      </c>
      <c r="N153" s="16">
        <f t="shared" si="54"/>
        <v>0</v>
      </c>
      <c r="O153" s="16">
        <f t="shared" si="55"/>
        <v>0</v>
      </c>
      <c r="P153" s="26">
        <v>0</v>
      </c>
      <c r="Q153" s="16">
        <f t="shared" si="56"/>
        <v>0</v>
      </c>
      <c r="R153" s="16">
        <f t="shared" si="57"/>
        <v>0</v>
      </c>
      <c r="S153" s="26">
        <v>4</v>
      </c>
      <c r="T153" s="16">
        <f t="shared" si="58"/>
        <v>47.960000000000079</v>
      </c>
      <c r="U153" s="16">
        <f t="shared" si="59"/>
        <v>138</v>
      </c>
      <c r="V153" s="26">
        <v>0</v>
      </c>
      <c r="W153" s="16">
        <f t="shared" si="60"/>
        <v>0</v>
      </c>
      <c r="X153" s="16">
        <f t="shared" si="61"/>
        <v>0</v>
      </c>
      <c r="Y153" s="26"/>
      <c r="Z153" s="16">
        <f t="shared" si="62"/>
        <v>0</v>
      </c>
      <c r="AA153" s="16">
        <f t="shared" si="63"/>
        <v>0</v>
      </c>
      <c r="AC153" s="52">
        <f t="shared" si="68"/>
        <v>4</v>
      </c>
      <c r="AD153" s="16">
        <f t="shared" si="69"/>
        <v>47.960000000000079</v>
      </c>
      <c r="AE153" s="37">
        <f t="shared" si="70"/>
        <v>138</v>
      </c>
      <c r="AF153" s="42">
        <f t="shared" si="90"/>
        <v>3.2520325203252036E-2</v>
      </c>
      <c r="AG153" s="37">
        <f t="shared" si="91"/>
        <v>0.97560975609756106</v>
      </c>
      <c r="AH153" s="63">
        <f t="shared" si="92"/>
        <v>33.658536585365859</v>
      </c>
      <c r="AI153" s="26">
        <v>3</v>
      </c>
      <c r="AJ153" s="37">
        <f t="shared" si="86"/>
        <v>103.5</v>
      </c>
      <c r="AK153" s="37">
        <f t="shared" si="87"/>
        <v>92.249999999999986</v>
      </c>
      <c r="AL153" s="47">
        <v>160</v>
      </c>
      <c r="AM153" s="37">
        <f t="shared" si="88"/>
        <v>13.178571428571427</v>
      </c>
      <c r="AN153" s="52">
        <f t="shared" si="89"/>
        <v>3.0749999999999997</v>
      </c>
      <c r="AO153" s="35">
        <f t="shared" si="93"/>
        <v>43681.25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0</v>
      </c>
      <c r="K154" s="16">
        <f t="shared" si="80"/>
        <v>0</v>
      </c>
      <c r="L154" s="16">
        <f t="shared" si="81"/>
        <v>0</v>
      </c>
      <c r="M154" s="26">
        <v>2</v>
      </c>
      <c r="N154" s="16">
        <f t="shared" si="54"/>
        <v>23.98</v>
      </c>
      <c r="O154" s="16">
        <f t="shared" si="55"/>
        <v>69</v>
      </c>
      <c r="P154" s="26">
        <v>1</v>
      </c>
      <c r="Q154" s="16">
        <f t="shared" si="56"/>
        <v>11.99</v>
      </c>
      <c r="R154" s="16">
        <f t="shared" si="57"/>
        <v>34.5</v>
      </c>
      <c r="S154" s="26">
        <v>1</v>
      </c>
      <c r="T154" s="16">
        <f t="shared" si="58"/>
        <v>11.99</v>
      </c>
      <c r="U154" s="16">
        <f t="shared" si="59"/>
        <v>34.5</v>
      </c>
      <c r="V154" s="26">
        <v>0</v>
      </c>
      <c r="W154" s="16">
        <f t="shared" si="60"/>
        <v>0</v>
      </c>
      <c r="X154" s="16">
        <f t="shared" si="61"/>
        <v>0</v>
      </c>
      <c r="Y154" s="26"/>
      <c r="Z154" s="16">
        <f t="shared" si="62"/>
        <v>0</v>
      </c>
      <c r="AA154" s="16">
        <f t="shared" si="63"/>
        <v>0</v>
      </c>
      <c r="AC154" s="52">
        <f t="shared" si="68"/>
        <v>4</v>
      </c>
      <c r="AD154" s="16">
        <f t="shared" si="69"/>
        <v>47.96</v>
      </c>
      <c r="AE154" s="37">
        <f t="shared" si="70"/>
        <v>138</v>
      </c>
      <c r="AF154" s="42">
        <f t="shared" si="90"/>
        <v>3.2520325203252036E-2</v>
      </c>
      <c r="AG154" s="37">
        <f t="shared" si="91"/>
        <v>0.97560975609756106</v>
      </c>
      <c r="AH154" s="63">
        <f t="shared" si="92"/>
        <v>33.658536585365859</v>
      </c>
      <c r="AI154" s="26">
        <v>5</v>
      </c>
      <c r="AJ154" s="37">
        <f t="shared" si="86"/>
        <v>172.5</v>
      </c>
      <c r="AK154" s="37">
        <f t="shared" si="87"/>
        <v>153.74999999999997</v>
      </c>
      <c r="AL154" s="47">
        <v>161</v>
      </c>
      <c r="AM154" s="37">
        <f t="shared" si="88"/>
        <v>21.964285714285712</v>
      </c>
      <c r="AN154" s="52">
        <f t="shared" si="89"/>
        <v>5.1249999999999991</v>
      </c>
      <c r="AO154" s="35">
        <f t="shared" si="93"/>
        <v>43742.75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80"/>
        <v>11.99</v>
      </c>
      <c r="L155" s="16">
        <f t="shared" si="81"/>
        <v>34.5</v>
      </c>
      <c r="M155" s="26">
        <v>1</v>
      </c>
      <c r="N155" s="16">
        <f t="shared" si="54"/>
        <v>11.99</v>
      </c>
      <c r="O155" s="16">
        <f t="shared" si="55"/>
        <v>34.5</v>
      </c>
      <c r="P155" s="26">
        <v>0</v>
      </c>
      <c r="Q155" s="16">
        <f t="shared" si="56"/>
        <v>0</v>
      </c>
      <c r="R155" s="16">
        <f t="shared" si="57"/>
        <v>0</v>
      </c>
      <c r="S155" s="26">
        <v>0</v>
      </c>
      <c r="T155" s="16">
        <f t="shared" si="58"/>
        <v>0</v>
      </c>
      <c r="U155" s="16">
        <f t="shared" si="59"/>
        <v>0</v>
      </c>
      <c r="V155" s="26">
        <v>0</v>
      </c>
      <c r="W155" s="16">
        <f t="shared" si="60"/>
        <v>0</v>
      </c>
      <c r="X155" s="16">
        <f t="shared" si="61"/>
        <v>0</v>
      </c>
      <c r="Y155" s="26"/>
      <c r="Z155" s="16">
        <f t="shared" si="62"/>
        <v>0</v>
      </c>
      <c r="AA155" s="16">
        <f t="shared" si="63"/>
        <v>0</v>
      </c>
      <c r="AC155" s="52">
        <f t="shared" si="68"/>
        <v>2</v>
      </c>
      <c r="AD155" s="16">
        <f t="shared" si="69"/>
        <v>23.98</v>
      </c>
      <c r="AE155" s="37">
        <f t="shared" si="70"/>
        <v>69</v>
      </c>
      <c r="AF155" s="42">
        <f t="shared" si="90"/>
        <v>1.6260162601626018E-2</v>
      </c>
      <c r="AG155" s="37">
        <f t="shared" si="91"/>
        <v>0.48780487804878053</v>
      </c>
      <c r="AH155" s="63">
        <f t="shared" si="92"/>
        <v>16.829268292682929</v>
      </c>
      <c r="AI155" s="26">
        <v>0</v>
      </c>
      <c r="AJ155" s="37">
        <f t="shared" si="86"/>
        <v>0</v>
      </c>
      <c r="AK155" s="37">
        <f t="shared" si="87"/>
        <v>0</v>
      </c>
      <c r="AL155" s="47">
        <v>162</v>
      </c>
      <c r="AM155" s="37">
        <f t="shared" si="88"/>
        <v>0</v>
      </c>
      <c r="AN155" s="52">
        <f t="shared" si="89"/>
        <v>0</v>
      </c>
      <c r="AO155" s="35">
        <f t="shared" si="93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80"/>
        <v>0</v>
      </c>
      <c r="L156" s="16">
        <f t="shared" si="81"/>
        <v>0</v>
      </c>
      <c r="M156" s="26">
        <v>0</v>
      </c>
      <c r="N156" s="16">
        <f t="shared" si="54"/>
        <v>0</v>
      </c>
      <c r="O156" s="16">
        <f t="shared" si="55"/>
        <v>0</v>
      </c>
      <c r="P156" s="26">
        <v>1</v>
      </c>
      <c r="Q156" s="16">
        <f t="shared" si="56"/>
        <v>11.99</v>
      </c>
      <c r="R156" s="16">
        <f t="shared" si="57"/>
        <v>34.5</v>
      </c>
      <c r="S156" s="26">
        <v>0</v>
      </c>
      <c r="T156" s="16">
        <f t="shared" si="58"/>
        <v>0</v>
      </c>
      <c r="U156" s="16">
        <f t="shared" si="59"/>
        <v>0</v>
      </c>
      <c r="V156" s="26">
        <v>0</v>
      </c>
      <c r="W156" s="16">
        <f t="shared" si="60"/>
        <v>0</v>
      </c>
      <c r="X156" s="16">
        <f t="shared" si="61"/>
        <v>0</v>
      </c>
      <c r="Y156" s="26"/>
      <c r="Z156" s="16">
        <f t="shared" si="62"/>
        <v>0</v>
      </c>
      <c r="AA156" s="16">
        <f t="shared" si="63"/>
        <v>0</v>
      </c>
      <c r="AC156" s="52">
        <f t="shared" si="68"/>
        <v>1</v>
      </c>
      <c r="AD156" s="16">
        <f t="shared" si="69"/>
        <v>11.99</v>
      </c>
      <c r="AE156" s="37">
        <f t="shared" si="70"/>
        <v>34.5</v>
      </c>
      <c r="AF156" s="42">
        <f t="shared" si="90"/>
        <v>8.130081300813009E-3</v>
      </c>
      <c r="AG156" s="37">
        <f t="shared" si="91"/>
        <v>0.24390243902439027</v>
      </c>
      <c r="AH156" s="63">
        <f t="shared" si="92"/>
        <v>8.4146341463414647</v>
      </c>
      <c r="AI156" s="26">
        <v>0</v>
      </c>
      <c r="AJ156" s="37">
        <f t="shared" si="86"/>
        <v>0</v>
      </c>
      <c r="AK156" s="37">
        <f t="shared" si="87"/>
        <v>0</v>
      </c>
      <c r="AL156" s="47">
        <v>163</v>
      </c>
      <c r="AM156" s="37">
        <f t="shared" si="88"/>
        <v>0</v>
      </c>
      <c r="AN156" s="52">
        <f t="shared" si="89"/>
        <v>0</v>
      </c>
      <c r="AO156" s="35">
        <f t="shared" si="93"/>
        <v>43589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80"/>
        <v>0</v>
      </c>
      <c r="L157" s="16">
        <f t="shared" si="81"/>
        <v>0</v>
      </c>
      <c r="M157" s="26">
        <v>0</v>
      </c>
      <c r="N157" s="16">
        <f t="shared" si="54"/>
        <v>0</v>
      </c>
      <c r="O157" s="16">
        <f t="shared" si="55"/>
        <v>0</v>
      </c>
      <c r="P157" s="26">
        <v>2</v>
      </c>
      <c r="Q157" s="16">
        <f t="shared" si="56"/>
        <v>14.54</v>
      </c>
      <c r="R157" s="16">
        <f t="shared" si="57"/>
        <v>59</v>
      </c>
      <c r="S157" s="26">
        <v>0</v>
      </c>
      <c r="T157" s="16">
        <f t="shared" si="58"/>
        <v>0</v>
      </c>
      <c r="U157" s="16">
        <f t="shared" si="59"/>
        <v>0</v>
      </c>
      <c r="V157" s="26">
        <v>0</v>
      </c>
      <c r="W157" s="16">
        <f t="shared" si="60"/>
        <v>0</v>
      </c>
      <c r="X157" s="16">
        <f t="shared" si="61"/>
        <v>0</v>
      </c>
      <c r="Y157" s="26"/>
      <c r="Z157" s="16">
        <f t="shared" si="62"/>
        <v>0</v>
      </c>
      <c r="AA157" s="16">
        <f t="shared" si="63"/>
        <v>0</v>
      </c>
      <c r="AC157" s="52">
        <f t="shared" si="68"/>
        <v>2</v>
      </c>
      <c r="AD157" s="16">
        <f t="shared" si="69"/>
        <v>14.54</v>
      </c>
      <c r="AE157" s="37">
        <f t="shared" si="70"/>
        <v>59</v>
      </c>
      <c r="AF157" s="42">
        <f t="shared" si="90"/>
        <v>1.6260162601626018E-2</v>
      </c>
      <c r="AG157" s="37">
        <f t="shared" si="91"/>
        <v>0.48780487804878053</v>
      </c>
      <c r="AH157" s="63">
        <f t="shared" si="92"/>
        <v>14.390243902439027</v>
      </c>
      <c r="AI157" s="26">
        <v>1</v>
      </c>
      <c r="AJ157" s="37">
        <f t="shared" si="86"/>
        <v>29.5</v>
      </c>
      <c r="AK157" s="37">
        <f t="shared" si="87"/>
        <v>61.499999999999993</v>
      </c>
      <c r="AL157" s="47">
        <v>164</v>
      </c>
      <c r="AM157" s="37">
        <f t="shared" si="88"/>
        <v>8.7857142857142847</v>
      </c>
      <c r="AN157" s="52">
        <f t="shared" si="89"/>
        <v>2.0499999999999998</v>
      </c>
      <c r="AO157" s="35">
        <f t="shared" si="93"/>
        <v>43650.5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5</v>
      </c>
      <c r="K158" s="16">
        <f t="shared" si="80"/>
        <v>26.299999999999994</v>
      </c>
      <c r="L158" s="16">
        <f t="shared" si="81"/>
        <v>122.5</v>
      </c>
      <c r="M158" s="26">
        <v>4</v>
      </c>
      <c r="N158" s="16">
        <f t="shared" si="54"/>
        <v>21.039999999999996</v>
      </c>
      <c r="O158" s="16">
        <f t="shared" si="55"/>
        <v>98</v>
      </c>
      <c r="P158" s="26">
        <v>4</v>
      </c>
      <c r="Q158" s="16">
        <f t="shared" si="56"/>
        <v>21.039999999999996</v>
      </c>
      <c r="R158" s="16">
        <f t="shared" si="57"/>
        <v>98</v>
      </c>
      <c r="S158" s="26">
        <v>1</v>
      </c>
      <c r="T158" s="16">
        <f t="shared" si="58"/>
        <v>5.2599999999999989</v>
      </c>
      <c r="U158" s="16">
        <f t="shared" si="59"/>
        <v>24.5</v>
      </c>
      <c r="V158" s="26">
        <v>2</v>
      </c>
      <c r="W158" s="16">
        <f t="shared" si="60"/>
        <v>10.519999999999998</v>
      </c>
      <c r="X158" s="16">
        <f t="shared" si="61"/>
        <v>49</v>
      </c>
      <c r="Y158" s="26"/>
      <c r="Z158" s="16">
        <f t="shared" si="62"/>
        <v>0</v>
      </c>
      <c r="AA158" s="16">
        <f t="shared" si="63"/>
        <v>0</v>
      </c>
      <c r="AC158" s="52">
        <f t="shared" si="68"/>
        <v>16</v>
      </c>
      <c r="AD158" s="16">
        <f t="shared" si="69"/>
        <v>84.159999999999982</v>
      </c>
      <c r="AE158" s="37">
        <f t="shared" si="70"/>
        <v>392</v>
      </c>
      <c r="AF158" s="42">
        <f t="shared" si="90"/>
        <v>0.13008130081300814</v>
      </c>
      <c r="AG158" s="37">
        <f t="shared" si="91"/>
        <v>3.9024390243902443</v>
      </c>
      <c r="AH158" s="63">
        <f t="shared" si="92"/>
        <v>95.609756097560989</v>
      </c>
      <c r="AI158" s="26">
        <v>9</v>
      </c>
      <c r="AJ158" s="37">
        <f t="shared" si="86"/>
        <v>220.5</v>
      </c>
      <c r="AK158" s="37">
        <f t="shared" si="87"/>
        <v>69.187499999999986</v>
      </c>
      <c r="AL158" s="47">
        <v>165</v>
      </c>
      <c r="AM158" s="37">
        <f t="shared" si="88"/>
        <v>9.8839285714285694</v>
      </c>
      <c r="AN158" s="52">
        <f t="shared" si="89"/>
        <v>2.3062499999999995</v>
      </c>
      <c r="AO158" s="35">
        <f t="shared" si="93"/>
        <v>43658.1875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9</v>
      </c>
      <c r="K159" s="16">
        <f t="shared" si="80"/>
        <v>47.339999999999982</v>
      </c>
      <c r="L159" s="16">
        <f t="shared" si="81"/>
        <v>220.5</v>
      </c>
      <c r="M159" s="26">
        <v>3</v>
      </c>
      <c r="N159" s="16">
        <f t="shared" si="54"/>
        <v>15.779999999999994</v>
      </c>
      <c r="O159" s="16">
        <f t="shared" si="55"/>
        <v>73.5</v>
      </c>
      <c r="P159" s="26">
        <v>0</v>
      </c>
      <c r="Q159" s="16">
        <f t="shared" si="56"/>
        <v>0</v>
      </c>
      <c r="R159" s="16">
        <f t="shared" si="57"/>
        <v>0</v>
      </c>
      <c r="S159" s="26">
        <v>0</v>
      </c>
      <c r="T159" s="16">
        <f t="shared" si="58"/>
        <v>0</v>
      </c>
      <c r="U159" s="16">
        <f t="shared" si="59"/>
        <v>0</v>
      </c>
      <c r="V159" s="26">
        <v>1</v>
      </c>
      <c r="W159" s="16">
        <f t="shared" si="60"/>
        <v>5.259999999999998</v>
      </c>
      <c r="X159" s="16">
        <f t="shared" si="61"/>
        <v>24.5</v>
      </c>
      <c r="Y159" s="26"/>
      <c r="Z159" s="16">
        <f t="shared" si="62"/>
        <v>0</v>
      </c>
      <c r="AA159" s="16">
        <f t="shared" si="63"/>
        <v>0</v>
      </c>
      <c r="AC159" s="52">
        <f t="shared" si="68"/>
        <v>13</v>
      </c>
      <c r="AD159" s="16">
        <f t="shared" si="69"/>
        <v>68.379999999999967</v>
      </c>
      <c r="AE159" s="37">
        <f t="shared" si="70"/>
        <v>318.5</v>
      </c>
      <c r="AF159" s="42">
        <f t="shared" si="90"/>
        <v>0.10569105691056911</v>
      </c>
      <c r="AG159" s="37">
        <f t="shared" si="91"/>
        <v>3.1707317073170733</v>
      </c>
      <c r="AH159" s="63">
        <f t="shared" si="92"/>
        <v>77.682926829268297</v>
      </c>
      <c r="AI159" s="26">
        <v>15</v>
      </c>
      <c r="AJ159" s="37">
        <f t="shared" si="86"/>
        <v>367.5</v>
      </c>
      <c r="AK159" s="37">
        <f t="shared" si="87"/>
        <v>141.92307692307691</v>
      </c>
      <c r="AL159" s="47">
        <v>166</v>
      </c>
      <c r="AM159" s="37">
        <f t="shared" si="88"/>
        <v>20.274725274725274</v>
      </c>
      <c r="AN159" s="52">
        <f t="shared" si="89"/>
        <v>4.7307692307692299</v>
      </c>
      <c r="AO159" s="35">
        <f t="shared" si="93"/>
        <v>43730.923076923078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ref="K160:K162" si="94">J160*$F160</f>
        <v>7.27</v>
      </c>
      <c r="L160" s="16">
        <f t="shared" ref="L160:L162" si="95">J160*$G160</f>
        <v>29.5</v>
      </c>
      <c r="M160" s="26">
        <v>0</v>
      </c>
      <c r="N160" s="16">
        <f t="shared" si="54"/>
        <v>0</v>
      </c>
      <c r="O160" s="16">
        <f t="shared" si="55"/>
        <v>0</v>
      </c>
      <c r="P160" s="26">
        <v>0</v>
      </c>
      <c r="Q160" s="16">
        <f t="shared" si="56"/>
        <v>0</v>
      </c>
      <c r="R160" s="16">
        <f t="shared" si="57"/>
        <v>0</v>
      </c>
      <c r="S160" s="26">
        <v>0</v>
      </c>
      <c r="T160" s="16">
        <f t="shared" si="58"/>
        <v>0</v>
      </c>
      <c r="U160" s="16">
        <f t="shared" si="59"/>
        <v>0</v>
      </c>
      <c r="V160" s="26">
        <v>0</v>
      </c>
      <c r="W160" s="16">
        <f t="shared" si="60"/>
        <v>0</v>
      </c>
      <c r="X160" s="16">
        <f t="shared" si="61"/>
        <v>0</v>
      </c>
      <c r="Y160" s="26"/>
      <c r="Z160" s="16">
        <f t="shared" si="62"/>
        <v>0</v>
      </c>
      <c r="AA160" s="16">
        <f t="shared" si="63"/>
        <v>0</v>
      </c>
      <c r="AC160" s="52">
        <f t="shared" si="68"/>
        <v>1</v>
      </c>
      <c r="AD160" s="16">
        <f t="shared" si="69"/>
        <v>7.27</v>
      </c>
      <c r="AE160" s="37">
        <f t="shared" si="70"/>
        <v>29.5</v>
      </c>
      <c r="AF160" s="42">
        <f t="shared" si="90"/>
        <v>8.130081300813009E-3</v>
      </c>
      <c r="AG160" s="37">
        <f t="shared" si="91"/>
        <v>0.24390243902439027</v>
      </c>
      <c r="AH160" s="63">
        <f t="shared" si="92"/>
        <v>7.1951219512195133</v>
      </c>
      <c r="AI160" s="26">
        <v>0</v>
      </c>
      <c r="AJ160" s="37">
        <f t="shared" si="86"/>
        <v>0</v>
      </c>
      <c r="AK160" s="37">
        <f t="shared" si="87"/>
        <v>0</v>
      </c>
      <c r="AL160" s="47">
        <v>167</v>
      </c>
      <c r="AM160" s="37">
        <f t="shared" si="88"/>
        <v>0</v>
      </c>
      <c r="AN160" s="52">
        <f t="shared" si="89"/>
        <v>0</v>
      </c>
      <c r="AO160" s="35">
        <f t="shared" si="93"/>
        <v>43589</v>
      </c>
    </row>
    <row r="161" spans="1:47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94"/>
        <v>0</v>
      </c>
      <c r="L161" s="16">
        <f t="shared" si="95"/>
        <v>0</v>
      </c>
      <c r="M161" s="26">
        <v>0</v>
      </c>
      <c r="N161" s="16">
        <f t="shared" si="54"/>
        <v>0</v>
      </c>
      <c r="O161" s="16">
        <f t="shared" si="55"/>
        <v>0</v>
      </c>
      <c r="P161" s="26">
        <v>0</v>
      </c>
      <c r="Q161" s="16">
        <f t="shared" si="56"/>
        <v>0</v>
      </c>
      <c r="R161" s="16">
        <f t="shared" si="57"/>
        <v>0</v>
      </c>
      <c r="S161" s="26">
        <v>0</v>
      </c>
      <c r="T161" s="16">
        <f t="shared" si="58"/>
        <v>0</v>
      </c>
      <c r="U161" s="16">
        <f t="shared" si="59"/>
        <v>0</v>
      </c>
      <c r="V161" s="26">
        <v>0</v>
      </c>
      <c r="W161" s="16">
        <f t="shared" si="60"/>
        <v>0</v>
      </c>
      <c r="X161" s="16">
        <f t="shared" si="61"/>
        <v>0</v>
      </c>
      <c r="Y161" s="26"/>
      <c r="Z161" s="16">
        <f t="shared" si="62"/>
        <v>0</v>
      </c>
      <c r="AA161" s="16">
        <f t="shared" si="63"/>
        <v>0</v>
      </c>
      <c r="AC161" s="52">
        <f t="shared" si="68"/>
        <v>0</v>
      </c>
      <c r="AD161" s="16">
        <f t="shared" si="69"/>
        <v>0</v>
      </c>
      <c r="AE161" s="37">
        <f t="shared" si="70"/>
        <v>0</v>
      </c>
      <c r="AF161" s="42">
        <f t="shared" si="90"/>
        <v>0</v>
      </c>
      <c r="AG161" s="37">
        <f t="shared" si="91"/>
        <v>0</v>
      </c>
      <c r="AH161" s="63">
        <f t="shared" si="92"/>
        <v>0</v>
      </c>
      <c r="AI161" s="26">
        <v>0</v>
      </c>
      <c r="AJ161" s="37">
        <f t="shared" si="86"/>
        <v>0</v>
      </c>
      <c r="AK161" s="37" t="str">
        <f t="shared" si="87"/>
        <v>-</v>
      </c>
      <c r="AL161" s="47">
        <v>168</v>
      </c>
      <c r="AM161" s="37" t="str">
        <f t="shared" si="88"/>
        <v>-</v>
      </c>
      <c r="AN161" s="52" t="str">
        <f t="shared" si="89"/>
        <v>-</v>
      </c>
      <c r="AO161" s="35" t="str">
        <f t="shared" si="93"/>
        <v>-</v>
      </c>
    </row>
    <row r="162" spans="1:47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94"/>
        <v>0</v>
      </c>
      <c r="L162" s="16">
        <f t="shared" si="95"/>
        <v>0</v>
      </c>
      <c r="M162" s="26">
        <v>0</v>
      </c>
      <c r="N162" s="16">
        <f t="shared" si="54"/>
        <v>0</v>
      </c>
      <c r="O162" s="16">
        <f t="shared" si="55"/>
        <v>0</v>
      </c>
      <c r="P162" s="26">
        <v>0</v>
      </c>
      <c r="Q162" s="16">
        <f t="shared" si="56"/>
        <v>0</v>
      </c>
      <c r="R162" s="16">
        <f t="shared" si="57"/>
        <v>0</v>
      </c>
      <c r="S162" s="26">
        <v>0</v>
      </c>
      <c r="T162" s="16">
        <f t="shared" si="58"/>
        <v>0</v>
      </c>
      <c r="U162" s="16">
        <f t="shared" si="59"/>
        <v>0</v>
      </c>
      <c r="V162" s="26">
        <v>0</v>
      </c>
      <c r="W162" s="16">
        <f t="shared" si="60"/>
        <v>0</v>
      </c>
      <c r="X162" s="16">
        <f t="shared" si="61"/>
        <v>0</v>
      </c>
      <c r="Y162" s="26"/>
      <c r="Z162" s="16">
        <f t="shared" si="62"/>
        <v>0</v>
      </c>
      <c r="AA162" s="16">
        <f t="shared" si="63"/>
        <v>0</v>
      </c>
      <c r="AC162" s="52">
        <f t="shared" si="68"/>
        <v>0</v>
      </c>
      <c r="AD162" s="16">
        <f t="shared" si="69"/>
        <v>0</v>
      </c>
      <c r="AE162" s="37">
        <f t="shared" si="70"/>
        <v>0</v>
      </c>
      <c r="AF162" s="42">
        <f t="shared" si="90"/>
        <v>0</v>
      </c>
      <c r="AG162" s="37">
        <f t="shared" si="91"/>
        <v>0</v>
      </c>
      <c r="AH162" s="63">
        <f t="shared" si="92"/>
        <v>0</v>
      </c>
      <c r="AI162" s="26">
        <v>0</v>
      </c>
      <c r="AJ162" s="37">
        <f t="shared" si="86"/>
        <v>0</v>
      </c>
      <c r="AK162" s="37" t="str">
        <f t="shared" si="87"/>
        <v>-</v>
      </c>
      <c r="AL162" s="47">
        <v>169</v>
      </c>
      <c r="AM162" s="37" t="str">
        <f t="shared" si="88"/>
        <v>-</v>
      </c>
      <c r="AN162" s="52" t="str">
        <f t="shared" si="89"/>
        <v>-</v>
      </c>
      <c r="AO162" s="35" t="str">
        <f t="shared" si="93"/>
        <v>-</v>
      </c>
    </row>
    <row r="163" spans="1:47" s="102" customFormat="1" ht="15" x14ac:dyDescent="0.25">
      <c r="A163" s="98">
        <v>75</v>
      </c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103">
        <v>1</v>
      </c>
      <c r="K163" s="104">
        <f t="shared" ref="K163:K171" si="96">J163*$F163</f>
        <v>38.392475247524757</v>
      </c>
      <c r="L163" s="104">
        <f t="shared" ref="L163:L171" si="97">J163*$G163</f>
        <v>74.5</v>
      </c>
      <c r="M163" s="103">
        <v>1</v>
      </c>
      <c r="N163" s="104">
        <f t="shared" ref="N163:N206" si="98">M163*$F163</f>
        <v>38.392475247524757</v>
      </c>
      <c r="O163" s="104">
        <f t="shared" ref="O163:O206" si="99">M163*$G163</f>
        <v>74.5</v>
      </c>
      <c r="P163" s="103">
        <v>0</v>
      </c>
      <c r="Q163" s="104">
        <f t="shared" ref="Q163:Q206" si="100">P163*$F163</f>
        <v>0</v>
      </c>
      <c r="R163" s="104">
        <f t="shared" ref="R163:R206" si="101">P163*$G163</f>
        <v>0</v>
      </c>
      <c r="S163" s="103">
        <v>0</v>
      </c>
      <c r="T163" s="104">
        <f t="shared" ref="T163:T206" si="102">S163*$F163</f>
        <v>0</v>
      </c>
      <c r="U163" s="104">
        <f t="shared" ref="U163:U206" si="103">S163*$G163</f>
        <v>0</v>
      </c>
      <c r="V163" s="103">
        <v>0</v>
      </c>
      <c r="W163" s="104">
        <f t="shared" ref="W163:W206" si="104">V163*$F163</f>
        <v>0</v>
      </c>
      <c r="X163" s="104">
        <f t="shared" ref="X163:X206" si="105">V163*$G163</f>
        <v>0</v>
      </c>
      <c r="Y163" s="103"/>
      <c r="Z163" s="104">
        <f t="shared" ref="Z163:Z206" si="106">Y163*$F163</f>
        <v>0</v>
      </c>
      <c r="AA163" s="104">
        <f t="shared" ref="AA163:AA206" si="107">Y163*$G163</f>
        <v>0</v>
      </c>
      <c r="AB163" s="103"/>
      <c r="AC163" s="103">
        <f t="shared" ref="AC163:AC206" si="108">J163+M163+P163+S163+V163+Y163</f>
        <v>2</v>
      </c>
      <c r="AD163" s="104">
        <f t="shared" ref="AD163:AD206" si="109">AC163*F163</f>
        <v>76.784950495049515</v>
      </c>
      <c r="AE163" s="104">
        <f t="shared" ref="AE163:AE206" si="110">AC163*G163</f>
        <v>149</v>
      </c>
      <c r="AF163" s="42">
        <f t="shared" si="90"/>
        <v>1.6260162601626018E-2</v>
      </c>
      <c r="AG163" s="37">
        <f t="shared" si="91"/>
        <v>0.48780487804878053</v>
      </c>
      <c r="AH163" s="63">
        <f t="shared" si="92"/>
        <v>36.341463414634148</v>
      </c>
      <c r="AI163" s="103">
        <v>1</v>
      </c>
      <c r="AJ163" s="107">
        <f t="shared" ref="AJ163:AJ171" si="111">AI163*G163</f>
        <v>74.5</v>
      </c>
      <c r="AK163" s="106">
        <f t="shared" ref="AK163:AK171" si="112">IFERROR(AI163/AF163, "-")</f>
        <v>61.499999999999993</v>
      </c>
      <c r="AL163" s="108">
        <v>83</v>
      </c>
      <c r="AM163" s="106">
        <f t="shared" ref="AM163:AM171" si="113">IFERROR(AK163/7,"-")</f>
        <v>8.7857142857142847</v>
      </c>
      <c r="AN163" s="109">
        <f t="shared" ref="AN163:AN171" si="114">IFERROR(AK163/30,"-")</f>
        <v>2.0499999999999998</v>
      </c>
      <c r="AO163" s="35">
        <f t="shared" si="93"/>
        <v>43650.5</v>
      </c>
      <c r="AP163" s="110"/>
      <c r="AQ163" s="110"/>
    </row>
    <row r="164" spans="1:47" s="102" customFormat="1" ht="15" x14ac:dyDescent="0.25">
      <c r="A164" s="98">
        <v>19</v>
      </c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103">
        <v>1</v>
      </c>
      <c r="K164" s="104">
        <f t="shared" si="96"/>
        <v>44.200000000000024</v>
      </c>
      <c r="L164" s="104">
        <f t="shared" si="97"/>
        <v>89.5</v>
      </c>
      <c r="M164" s="103">
        <v>1</v>
      </c>
      <c r="N164" s="104">
        <f t="shared" si="98"/>
        <v>44.200000000000024</v>
      </c>
      <c r="O164" s="104">
        <f t="shared" si="99"/>
        <v>89.5</v>
      </c>
      <c r="P164" s="103">
        <v>0</v>
      </c>
      <c r="Q164" s="104">
        <f t="shared" si="100"/>
        <v>0</v>
      </c>
      <c r="R164" s="104">
        <f t="shared" si="101"/>
        <v>0</v>
      </c>
      <c r="S164" s="103">
        <v>0</v>
      </c>
      <c r="T164" s="104">
        <f t="shared" si="102"/>
        <v>0</v>
      </c>
      <c r="U164" s="104">
        <f t="shared" si="103"/>
        <v>0</v>
      </c>
      <c r="V164" s="103">
        <v>0</v>
      </c>
      <c r="W164" s="104">
        <f t="shared" si="104"/>
        <v>0</v>
      </c>
      <c r="X164" s="104">
        <f t="shared" si="105"/>
        <v>0</v>
      </c>
      <c r="Y164" s="103"/>
      <c r="Z164" s="104">
        <f t="shared" si="106"/>
        <v>0</v>
      </c>
      <c r="AA164" s="104">
        <f t="shared" si="107"/>
        <v>0</v>
      </c>
      <c r="AB164" s="103"/>
      <c r="AC164" s="103">
        <f t="shared" si="108"/>
        <v>2</v>
      </c>
      <c r="AD164" s="104">
        <f t="shared" si="109"/>
        <v>88.400000000000048</v>
      </c>
      <c r="AE164" s="104">
        <f t="shared" si="110"/>
        <v>179</v>
      </c>
      <c r="AF164" s="42">
        <f t="shared" si="90"/>
        <v>1.6260162601626018E-2</v>
      </c>
      <c r="AG164" s="37">
        <f t="shared" si="91"/>
        <v>0.48780487804878053</v>
      </c>
      <c r="AH164" s="63">
        <f t="shared" si="92"/>
        <v>43.658536585365859</v>
      </c>
      <c r="AI164" s="103">
        <v>0</v>
      </c>
      <c r="AJ164" s="107">
        <f t="shared" si="111"/>
        <v>0</v>
      </c>
      <c r="AK164" s="106">
        <f t="shared" si="112"/>
        <v>0</v>
      </c>
      <c r="AL164" s="108">
        <v>84</v>
      </c>
      <c r="AM164" s="106">
        <f t="shared" si="113"/>
        <v>0</v>
      </c>
      <c r="AN164" s="109">
        <f t="shared" si="114"/>
        <v>0</v>
      </c>
      <c r="AO164" s="35">
        <f t="shared" si="93"/>
        <v>43589</v>
      </c>
      <c r="AP164" s="110"/>
      <c r="AQ164" s="110"/>
    </row>
    <row r="165" spans="1:47" s="102" customFormat="1" ht="15" x14ac:dyDescent="0.25">
      <c r="A165" s="98">
        <v>27</v>
      </c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103">
        <v>0</v>
      </c>
      <c r="K165" s="104">
        <f t="shared" si="96"/>
        <v>0</v>
      </c>
      <c r="L165" s="104">
        <f t="shared" si="97"/>
        <v>0</v>
      </c>
      <c r="M165" s="103">
        <v>0</v>
      </c>
      <c r="N165" s="104">
        <f t="shared" si="98"/>
        <v>0</v>
      </c>
      <c r="O165" s="104">
        <f t="shared" si="99"/>
        <v>0</v>
      </c>
      <c r="P165" s="103">
        <v>0</v>
      </c>
      <c r="Q165" s="104">
        <f t="shared" si="100"/>
        <v>0</v>
      </c>
      <c r="R165" s="104">
        <f t="shared" si="101"/>
        <v>0</v>
      </c>
      <c r="S165" s="103">
        <v>0</v>
      </c>
      <c r="T165" s="104">
        <f t="shared" si="102"/>
        <v>0</v>
      </c>
      <c r="U165" s="104">
        <f t="shared" si="103"/>
        <v>0</v>
      </c>
      <c r="V165" s="103">
        <v>0</v>
      </c>
      <c r="W165" s="104">
        <f t="shared" si="104"/>
        <v>0</v>
      </c>
      <c r="X165" s="104">
        <f t="shared" si="105"/>
        <v>0</v>
      </c>
      <c r="Y165" s="103"/>
      <c r="Z165" s="104">
        <f t="shared" si="106"/>
        <v>0</v>
      </c>
      <c r="AA165" s="104">
        <f t="shared" si="107"/>
        <v>0</v>
      </c>
      <c r="AB165" s="103"/>
      <c r="AC165" s="103">
        <f t="shared" si="108"/>
        <v>0</v>
      </c>
      <c r="AD165" s="104">
        <f t="shared" si="109"/>
        <v>0</v>
      </c>
      <c r="AE165" s="104">
        <f t="shared" si="110"/>
        <v>0</v>
      </c>
      <c r="AF165" s="42">
        <f t="shared" si="90"/>
        <v>0</v>
      </c>
      <c r="AG165" s="37">
        <f t="shared" si="91"/>
        <v>0</v>
      </c>
      <c r="AH165" s="63">
        <f t="shared" si="92"/>
        <v>0</v>
      </c>
      <c r="AI165" s="103">
        <v>2</v>
      </c>
      <c r="AJ165" s="107">
        <f t="shared" si="111"/>
        <v>179</v>
      </c>
      <c r="AK165" s="106" t="str">
        <f t="shared" si="112"/>
        <v>-</v>
      </c>
      <c r="AL165" s="108">
        <v>85</v>
      </c>
      <c r="AM165" s="106" t="str">
        <f t="shared" si="113"/>
        <v>-</v>
      </c>
      <c r="AN165" s="109" t="str">
        <f t="shared" si="114"/>
        <v>-</v>
      </c>
      <c r="AO165" s="35" t="str">
        <f t="shared" si="93"/>
        <v>-</v>
      </c>
      <c r="AP165" s="110"/>
      <c r="AQ165" s="110"/>
    </row>
    <row r="166" spans="1:47" s="43" customFormat="1" ht="15" x14ac:dyDescent="0.25">
      <c r="A166" s="13">
        <v>30</v>
      </c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I166" s="1"/>
      <c r="J166" s="26">
        <v>0</v>
      </c>
      <c r="K166" s="16">
        <f t="shared" si="96"/>
        <v>0</v>
      </c>
      <c r="L166" s="16">
        <f t="shared" si="97"/>
        <v>0</v>
      </c>
      <c r="M166" s="26">
        <v>0</v>
      </c>
      <c r="N166" s="16">
        <f t="shared" si="98"/>
        <v>0</v>
      </c>
      <c r="O166" s="16">
        <f t="shared" si="99"/>
        <v>0</v>
      </c>
      <c r="P166" s="26">
        <v>1</v>
      </c>
      <c r="Q166" s="16">
        <f t="shared" si="100"/>
        <v>12.99</v>
      </c>
      <c r="R166" s="16">
        <f t="shared" si="101"/>
        <v>34.5</v>
      </c>
      <c r="S166" s="26">
        <v>1</v>
      </c>
      <c r="T166" s="16">
        <f t="shared" si="102"/>
        <v>12.99</v>
      </c>
      <c r="U166" s="16">
        <f t="shared" si="103"/>
        <v>34.5</v>
      </c>
      <c r="V166" s="26">
        <v>0</v>
      </c>
      <c r="W166" s="16">
        <f t="shared" si="104"/>
        <v>0</v>
      </c>
      <c r="X166" s="16">
        <f t="shared" si="105"/>
        <v>0</v>
      </c>
      <c r="Y166" s="26"/>
      <c r="Z166" s="16">
        <f t="shared" si="106"/>
        <v>0</v>
      </c>
      <c r="AA166" s="16">
        <f t="shared" si="107"/>
        <v>0</v>
      </c>
      <c r="AB166" s="51"/>
      <c r="AC166" s="52">
        <f t="shared" si="108"/>
        <v>2</v>
      </c>
      <c r="AD166" s="16">
        <f t="shared" si="109"/>
        <v>25.98</v>
      </c>
      <c r="AE166" s="37">
        <f t="shared" si="110"/>
        <v>69</v>
      </c>
      <c r="AF166" s="42">
        <f t="shared" si="90"/>
        <v>1.6260162601626018E-2</v>
      </c>
      <c r="AG166" s="37">
        <f t="shared" si="91"/>
        <v>0.48780487804878053</v>
      </c>
      <c r="AH166" s="63">
        <f t="shared" si="92"/>
        <v>16.829268292682929</v>
      </c>
      <c r="AI166" s="26">
        <v>2</v>
      </c>
      <c r="AJ166" s="37">
        <f t="shared" si="111"/>
        <v>69</v>
      </c>
      <c r="AK166" s="37">
        <f t="shared" si="112"/>
        <v>122.99999999999999</v>
      </c>
      <c r="AL166" s="47">
        <v>87</v>
      </c>
      <c r="AM166" s="37">
        <f t="shared" si="113"/>
        <v>17.571428571428569</v>
      </c>
      <c r="AN166" s="52">
        <f t="shared" si="114"/>
        <v>4.0999999999999996</v>
      </c>
      <c r="AO166" s="35">
        <f t="shared" si="93"/>
        <v>43712</v>
      </c>
      <c r="AP166" s="1"/>
      <c r="AQ166" s="1"/>
      <c r="AR166" s="1"/>
      <c r="AS166" s="1"/>
      <c r="AT166" s="1"/>
      <c r="AU166" s="1"/>
    </row>
    <row r="167" spans="1:47" s="102" customFormat="1" ht="15" x14ac:dyDescent="0.25">
      <c r="A167" s="98">
        <v>26</v>
      </c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103">
        <v>2</v>
      </c>
      <c r="K167" s="104">
        <f t="shared" si="96"/>
        <v>25.62</v>
      </c>
      <c r="L167" s="104">
        <f t="shared" si="97"/>
        <v>59</v>
      </c>
      <c r="M167" s="103">
        <v>0</v>
      </c>
      <c r="N167" s="104">
        <f t="shared" si="98"/>
        <v>0</v>
      </c>
      <c r="O167" s="104">
        <f t="shared" si="99"/>
        <v>0</v>
      </c>
      <c r="P167" s="103">
        <v>1</v>
      </c>
      <c r="Q167" s="104">
        <f t="shared" si="100"/>
        <v>12.81</v>
      </c>
      <c r="R167" s="104">
        <f t="shared" si="101"/>
        <v>29.5</v>
      </c>
      <c r="S167" s="103">
        <v>1</v>
      </c>
      <c r="T167" s="104">
        <f t="shared" si="102"/>
        <v>12.81</v>
      </c>
      <c r="U167" s="104">
        <f t="shared" si="103"/>
        <v>29.5</v>
      </c>
      <c r="V167" s="103">
        <v>0</v>
      </c>
      <c r="W167" s="104">
        <f t="shared" si="104"/>
        <v>0</v>
      </c>
      <c r="X167" s="104">
        <f t="shared" si="105"/>
        <v>0</v>
      </c>
      <c r="Y167" s="103"/>
      <c r="Z167" s="104">
        <f t="shared" si="106"/>
        <v>0</v>
      </c>
      <c r="AA167" s="104">
        <f t="shared" si="107"/>
        <v>0</v>
      </c>
      <c r="AB167" s="103"/>
      <c r="AC167" s="103">
        <f t="shared" si="108"/>
        <v>4</v>
      </c>
      <c r="AD167" s="104">
        <f t="shared" si="109"/>
        <v>51.24</v>
      </c>
      <c r="AE167" s="104">
        <f t="shared" si="110"/>
        <v>118</v>
      </c>
      <c r="AF167" s="42">
        <f t="shared" si="90"/>
        <v>3.2520325203252036E-2</v>
      </c>
      <c r="AG167" s="37">
        <f t="shared" si="91"/>
        <v>0.97560975609756106</v>
      </c>
      <c r="AH167" s="63">
        <f t="shared" si="92"/>
        <v>28.780487804878053</v>
      </c>
      <c r="AI167" s="103">
        <v>2</v>
      </c>
      <c r="AJ167" s="107">
        <f t="shared" si="111"/>
        <v>59</v>
      </c>
      <c r="AK167" s="106">
        <f t="shared" si="112"/>
        <v>61.499999999999993</v>
      </c>
      <c r="AL167" s="108">
        <v>88</v>
      </c>
      <c r="AM167" s="106">
        <f t="shared" si="113"/>
        <v>8.7857142857142847</v>
      </c>
      <c r="AN167" s="109">
        <f t="shared" si="114"/>
        <v>2.0499999999999998</v>
      </c>
      <c r="AO167" s="35">
        <f t="shared" si="93"/>
        <v>43650.5</v>
      </c>
      <c r="AP167" s="110"/>
      <c r="AQ167" s="110"/>
    </row>
    <row r="168" spans="1:47" s="102" customFormat="1" ht="15" x14ac:dyDescent="0.25">
      <c r="A168" s="98">
        <v>28</v>
      </c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103">
        <v>0</v>
      </c>
      <c r="K168" s="104">
        <f t="shared" si="96"/>
        <v>0</v>
      </c>
      <c r="L168" s="104">
        <f t="shared" si="97"/>
        <v>0</v>
      </c>
      <c r="M168" s="103">
        <v>1</v>
      </c>
      <c r="N168" s="104">
        <f t="shared" si="98"/>
        <v>197.68</v>
      </c>
      <c r="O168" s="104">
        <f t="shared" si="99"/>
        <v>292</v>
      </c>
      <c r="P168" s="103">
        <v>0</v>
      </c>
      <c r="Q168" s="104">
        <f t="shared" si="100"/>
        <v>0</v>
      </c>
      <c r="R168" s="104">
        <f t="shared" si="101"/>
        <v>0</v>
      </c>
      <c r="S168" s="103">
        <v>0</v>
      </c>
      <c r="T168" s="104">
        <f t="shared" si="102"/>
        <v>0</v>
      </c>
      <c r="U168" s="104">
        <f t="shared" si="103"/>
        <v>0</v>
      </c>
      <c r="V168" s="103">
        <v>0</v>
      </c>
      <c r="W168" s="104">
        <f t="shared" si="104"/>
        <v>0</v>
      </c>
      <c r="X168" s="104">
        <f t="shared" si="105"/>
        <v>0</v>
      </c>
      <c r="Y168" s="103"/>
      <c r="Z168" s="104">
        <f t="shared" si="106"/>
        <v>0</v>
      </c>
      <c r="AA168" s="104">
        <f t="shared" si="107"/>
        <v>0</v>
      </c>
      <c r="AB168" s="103"/>
      <c r="AC168" s="103">
        <f t="shared" si="108"/>
        <v>1</v>
      </c>
      <c r="AD168" s="104">
        <f t="shared" si="109"/>
        <v>197.68</v>
      </c>
      <c r="AE168" s="104">
        <f t="shared" si="110"/>
        <v>292</v>
      </c>
      <c r="AF168" s="42">
        <f t="shared" si="90"/>
        <v>8.130081300813009E-3</v>
      </c>
      <c r="AG168" s="37">
        <f t="shared" si="91"/>
        <v>0.24390243902439027</v>
      </c>
      <c r="AH168" s="63">
        <f t="shared" si="92"/>
        <v>71.219512195121965</v>
      </c>
      <c r="AI168" s="103">
        <v>0</v>
      </c>
      <c r="AJ168" s="107">
        <f t="shared" si="111"/>
        <v>0</v>
      </c>
      <c r="AK168" s="106">
        <f t="shared" si="112"/>
        <v>0</v>
      </c>
      <c r="AL168" s="108">
        <v>89</v>
      </c>
      <c r="AM168" s="106">
        <f t="shared" si="113"/>
        <v>0</v>
      </c>
      <c r="AN168" s="109">
        <f t="shared" si="114"/>
        <v>0</v>
      </c>
      <c r="AO168" s="35">
        <f t="shared" si="93"/>
        <v>43589</v>
      </c>
      <c r="AP168" s="110"/>
      <c r="AQ168" s="110"/>
    </row>
    <row r="169" spans="1:47" s="102" customFormat="1" ht="15" x14ac:dyDescent="0.25">
      <c r="A169" s="98">
        <v>25</v>
      </c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103">
        <v>0</v>
      </c>
      <c r="K169" s="104">
        <f t="shared" si="96"/>
        <v>0</v>
      </c>
      <c r="L169" s="104">
        <f t="shared" si="97"/>
        <v>0</v>
      </c>
      <c r="M169" s="103">
        <v>1</v>
      </c>
      <c r="N169" s="104">
        <f t="shared" si="98"/>
        <v>197.68</v>
      </c>
      <c r="O169" s="104">
        <f t="shared" si="99"/>
        <v>292</v>
      </c>
      <c r="P169" s="103">
        <v>0</v>
      </c>
      <c r="Q169" s="104">
        <f t="shared" si="100"/>
        <v>0</v>
      </c>
      <c r="R169" s="104">
        <f t="shared" si="101"/>
        <v>0</v>
      </c>
      <c r="S169" s="103">
        <v>0</v>
      </c>
      <c r="T169" s="104">
        <f t="shared" si="102"/>
        <v>0</v>
      </c>
      <c r="U169" s="104">
        <f t="shared" si="103"/>
        <v>0</v>
      </c>
      <c r="V169" s="103">
        <v>0</v>
      </c>
      <c r="W169" s="104">
        <f t="shared" si="104"/>
        <v>0</v>
      </c>
      <c r="X169" s="104">
        <f t="shared" si="105"/>
        <v>0</v>
      </c>
      <c r="Y169" s="103"/>
      <c r="Z169" s="104">
        <f t="shared" si="106"/>
        <v>0</v>
      </c>
      <c r="AA169" s="104">
        <f t="shared" si="107"/>
        <v>0</v>
      </c>
      <c r="AB169" s="103"/>
      <c r="AC169" s="103">
        <f t="shared" si="108"/>
        <v>1</v>
      </c>
      <c r="AD169" s="104">
        <f t="shared" si="109"/>
        <v>197.68</v>
      </c>
      <c r="AE169" s="104">
        <f t="shared" si="110"/>
        <v>292</v>
      </c>
      <c r="AF169" s="42">
        <f t="shared" si="90"/>
        <v>8.130081300813009E-3</v>
      </c>
      <c r="AG169" s="37">
        <f t="shared" si="91"/>
        <v>0.24390243902439027</v>
      </c>
      <c r="AH169" s="63">
        <f t="shared" si="92"/>
        <v>71.219512195121965</v>
      </c>
      <c r="AI169" s="103">
        <v>0</v>
      </c>
      <c r="AJ169" s="107">
        <f t="shared" si="111"/>
        <v>0</v>
      </c>
      <c r="AK169" s="106">
        <f t="shared" si="112"/>
        <v>0</v>
      </c>
      <c r="AL169" s="108">
        <v>90</v>
      </c>
      <c r="AM169" s="106">
        <f t="shared" si="113"/>
        <v>0</v>
      </c>
      <c r="AN169" s="109">
        <f t="shared" si="114"/>
        <v>0</v>
      </c>
      <c r="AO169" s="35">
        <f t="shared" si="93"/>
        <v>43589</v>
      </c>
      <c r="AP169" s="110"/>
      <c r="AQ169" s="110"/>
    </row>
    <row r="170" spans="1:47" s="102" customFormat="1" ht="15" x14ac:dyDescent="0.25">
      <c r="A170" s="98">
        <v>29</v>
      </c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103">
        <v>0</v>
      </c>
      <c r="K170" s="104">
        <f t="shared" si="96"/>
        <v>0</v>
      </c>
      <c r="L170" s="104">
        <f t="shared" si="97"/>
        <v>0</v>
      </c>
      <c r="M170" s="103">
        <v>0</v>
      </c>
      <c r="N170" s="104">
        <f t="shared" si="98"/>
        <v>0</v>
      </c>
      <c r="O170" s="104">
        <f t="shared" si="99"/>
        <v>0</v>
      </c>
      <c r="P170" s="103">
        <v>1</v>
      </c>
      <c r="Q170" s="104">
        <f t="shared" si="100"/>
        <v>197.68</v>
      </c>
      <c r="R170" s="104">
        <f t="shared" si="101"/>
        <v>292</v>
      </c>
      <c r="S170" s="103">
        <v>2</v>
      </c>
      <c r="T170" s="104">
        <f t="shared" si="102"/>
        <v>395.36</v>
      </c>
      <c r="U170" s="104">
        <f t="shared" si="103"/>
        <v>584</v>
      </c>
      <c r="V170" s="103">
        <v>0</v>
      </c>
      <c r="W170" s="104">
        <f t="shared" si="104"/>
        <v>0</v>
      </c>
      <c r="X170" s="104">
        <f t="shared" si="105"/>
        <v>0</v>
      </c>
      <c r="Y170" s="103"/>
      <c r="Z170" s="104">
        <f t="shared" si="106"/>
        <v>0</v>
      </c>
      <c r="AA170" s="104">
        <f t="shared" si="107"/>
        <v>0</v>
      </c>
      <c r="AB170" s="103"/>
      <c r="AC170" s="103">
        <f t="shared" si="108"/>
        <v>3</v>
      </c>
      <c r="AD170" s="104">
        <f t="shared" si="109"/>
        <v>593.04</v>
      </c>
      <c r="AE170" s="104">
        <f t="shared" si="110"/>
        <v>876</v>
      </c>
      <c r="AF170" s="42">
        <f t="shared" si="90"/>
        <v>2.4390243902439025E-2</v>
      </c>
      <c r="AG170" s="37">
        <f t="shared" si="91"/>
        <v>0.73170731707317072</v>
      </c>
      <c r="AH170" s="63">
        <f t="shared" si="92"/>
        <v>213.65853658536585</v>
      </c>
      <c r="AI170" s="103">
        <v>-1</v>
      </c>
      <c r="AJ170" s="107">
        <f t="shared" si="111"/>
        <v>-292</v>
      </c>
      <c r="AK170" s="106">
        <f t="shared" si="112"/>
        <v>-41</v>
      </c>
      <c r="AL170" s="108">
        <v>91</v>
      </c>
      <c r="AM170" s="106">
        <f t="shared" si="113"/>
        <v>-5.8571428571428568</v>
      </c>
      <c r="AN170" s="109">
        <f t="shared" si="114"/>
        <v>-1.3666666666666667</v>
      </c>
      <c r="AO170" s="35">
        <f t="shared" si="93"/>
        <v>43548</v>
      </c>
      <c r="AP170" s="110"/>
      <c r="AQ170" s="110"/>
    </row>
    <row r="171" spans="1:47" s="102" customFormat="1" ht="15" x14ac:dyDescent="0.25">
      <c r="A171" s="98">
        <v>24</v>
      </c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103">
        <v>0</v>
      </c>
      <c r="K171" s="104">
        <f t="shared" si="96"/>
        <v>0</v>
      </c>
      <c r="L171" s="104">
        <f t="shared" si="97"/>
        <v>0</v>
      </c>
      <c r="M171" s="103">
        <v>1</v>
      </c>
      <c r="N171" s="104">
        <f t="shared" si="98"/>
        <v>197.68</v>
      </c>
      <c r="O171" s="104">
        <f t="shared" si="99"/>
        <v>292</v>
      </c>
      <c r="P171" s="103">
        <v>0</v>
      </c>
      <c r="Q171" s="104">
        <f t="shared" si="100"/>
        <v>0</v>
      </c>
      <c r="R171" s="104">
        <f t="shared" si="101"/>
        <v>0</v>
      </c>
      <c r="S171" s="103">
        <v>1</v>
      </c>
      <c r="T171" s="104">
        <f t="shared" si="102"/>
        <v>197.68</v>
      </c>
      <c r="U171" s="104">
        <f t="shared" si="103"/>
        <v>292</v>
      </c>
      <c r="V171" s="103">
        <v>0</v>
      </c>
      <c r="W171" s="104">
        <f t="shared" si="104"/>
        <v>0</v>
      </c>
      <c r="X171" s="104">
        <f t="shared" si="105"/>
        <v>0</v>
      </c>
      <c r="Y171" s="103"/>
      <c r="Z171" s="104">
        <f t="shared" si="106"/>
        <v>0</v>
      </c>
      <c r="AA171" s="104">
        <f t="shared" si="107"/>
        <v>0</v>
      </c>
      <c r="AB171" s="103"/>
      <c r="AC171" s="103">
        <f t="shared" si="108"/>
        <v>2</v>
      </c>
      <c r="AD171" s="104">
        <f t="shared" si="109"/>
        <v>395.36</v>
      </c>
      <c r="AE171" s="104">
        <f t="shared" si="110"/>
        <v>584</v>
      </c>
      <c r="AF171" s="42">
        <f t="shared" si="90"/>
        <v>1.6260162601626018E-2</v>
      </c>
      <c r="AG171" s="37">
        <f t="shared" si="91"/>
        <v>0.48780487804878053</v>
      </c>
      <c r="AH171" s="63">
        <f t="shared" si="92"/>
        <v>142.43902439024393</v>
      </c>
      <c r="AI171" s="103">
        <v>0</v>
      </c>
      <c r="AJ171" s="107">
        <f t="shared" si="111"/>
        <v>0</v>
      </c>
      <c r="AK171" s="106">
        <f t="shared" si="112"/>
        <v>0</v>
      </c>
      <c r="AL171" s="108">
        <v>92</v>
      </c>
      <c r="AM171" s="106">
        <f t="shared" si="113"/>
        <v>0</v>
      </c>
      <c r="AN171" s="109">
        <f t="shared" si="114"/>
        <v>0</v>
      </c>
      <c r="AO171" s="35">
        <f t="shared" si="93"/>
        <v>43589</v>
      </c>
      <c r="AP171" s="110"/>
      <c r="AQ171" s="110"/>
    </row>
    <row r="172" spans="1:47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>J172*$F172</f>
        <v>0</v>
      </c>
      <c r="L172" s="16">
        <f>J172*$G172</f>
        <v>0</v>
      </c>
      <c r="M172" s="26">
        <v>0</v>
      </c>
      <c r="N172" s="16">
        <f t="shared" si="98"/>
        <v>0</v>
      </c>
      <c r="O172" s="16">
        <f t="shared" si="99"/>
        <v>0</v>
      </c>
      <c r="P172" s="26">
        <v>0</v>
      </c>
      <c r="Q172" s="16">
        <f t="shared" si="100"/>
        <v>0</v>
      </c>
      <c r="R172" s="16">
        <f t="shared" si="101"/>
        <v>0</v>
      </c>
      <c r="S172" s="26">
        <v>0</v>
      </c>
      <c r="T172" s="16">
        <f t="shared" si="102"/>
        <v>0</v>
      </c>
      <c r="U172" s="16">
        <f t="shared" si="103"/>
        <v>0</v>
      </c>
      <c r="V172" s="26">
        <v>0</v>
      </c>
      <c r="W172" s="16">
        <f t="shared" si="104"/>
        <v>0</v>
      </c>
      <c r="X172" s="16">
        <f t="shared" si="105"/>
        <v>0</v>
      </c>
      <c r="Y172" s="26"/>
      <c r="Z172" s="16">
        <f t="shared" si="106"/>
        <v>0</v>
      </c>
      <c r="AA172" s="16">
        <f t="shared" si="107"/>
        <v>0</v>
      </c>
      <c r="AC172" s="52">
        <f t="shared" si="108"/>
        <v>0</v>
      </c>
      <c r="AD172" s="16">
        <f t="shared" si="109"/>
        <v>0</v>
      </c>
      <c r="AE172" s="37">
        <f t="shared" si="110"/>
        <v>0</v>
      </c>
      <c r="AF172" s="42">
        <f t="shared" si="90"/>
        <v>0</v>
      </c>
      <c r="AG172" s="37">
        <f t="shared" si="91"/>
        <v>0</v>
      </c>
      <c r="AH172" s="63">
        <f t="shared" si="92"/>
        <v>0</v>
      </c>
      <c r="AI172" s="26">
        <v>0</v>
      </c>
      <c r="AJ172" s="37">
        <f t="shared" ref="AJ172:AJ179" si="115">AI172*G172</f>
        <v>0</v>
      </c>
      <c r="AK172" s="37" t="str">
        <f t="shared" ref="AK172:AK179" si="116">IFERROR(AI172/AF172, "-")</f>
        <v>-</v>
      </c>
      <c r="AL172" s="47">
        <v>94</v>
      </c>
      <c r="AM172" s="37" t="str">
        <f t="shared" ref="AM172:AM179" si="117">IFERROR(AK172/7,"-")</f>
        <v>-</v>
      </c>
      <c r="AN172" s="52" t="str">
        <f t="shared" ref="AN172:AN179" si="118">IFERROR(AK172/30,"-")</f>
        <v>-</v>
      </c>
      <c r="AO172" s="35" t="str">
        <f t="shared" si="93"/>
        <v>-</v>
      </c>
    </row>
    <row r="173" spans="1:47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2</v>
      </c>
      <c r="K173" s="16">
        <f t="shared" ref="K173:K206" si="119">J173*$F173</f>
        <v>57.900000000000006</v>
      </c>
      <c r="L173" s="16">
        <f t="shared" ref="L173:L206" si="120">J173*$G173</f>
        <v>139</v>
      </c>
      <c r="M173" s="26">
        <v>0</v>
      </c>
      <c r="N173" s="16">
        <f t="shared" si="98"/>
        <v>0</v>
      </c>
      <c r="O173" s="16">
        <f t="shared" si="99"/>
        <v>0</v>
      </c>
      <c r="P173" s="26">
        <v>2</v>
      </c>
      <c r="Q173" s="16">
        <f t="shared" si="100"/>
        <v>57.900000000000006</v>
      </c>
      <c r="R173" s="16">
        <f t="shared" si="101"/>
        <v>139</v>
      </c>
      <c r="S173" s="26">
        <v>0</v>
      </c>
      <c r="T173" s="16">
        <f t="shared" si="102"/>
        <v>0</v>
      </c>
      <c r="U173" s="16">
        <f t="shared" si="103"/>
        <v>0</v>
      </c>
      <c r="V173" s="26">
        <v>0</v>
      </c>
      <c r="W173" s="16">
        <f t="shared" si="104"/>
        <v>0</v>
      </c>
      <c r="X173" s="16">
        <f t="shared" si="105"/>
        <v>0</v>
      </c>
      <c r="Y173" s="26"/>
      <c r="Z173" s="16">
        <f t="shared" si="106"/>
        <v>0</v>
      </c>
      <c r="AA173" s="16">
        <f t="shared" si="107"/>
        <v>0</v>
      </c>
      <c r="AC173" s="52">
        <f t="shared" si="108"/>
        <v>4</v>
      </c>
      <c r="AD173" s="16">
        <f t="shared" si="109"/>
        <v>115.80000000000001</v>
      </c>
      <c r="AE173" s="37">
        <f t="shared" si="110"/>
        <v>278</v>
      </c>
      <c r="AF173" s="42">
        <f t="shared" si="90"/>
        <v>3.2520325203252036E-2</v>
      </c>
      <c r="AG173" s="37">
        <f t="shared" si="91"/>
        <v>0.97560975609756106</v>
      </c>
      <c r="AH173" s="63">
        <f t="shared" si="92"/>
        <v>67.804878048780495</v>
      </c>
      <c r="AI173" s="26">
        <v>2</v>
      </c>
      <c r="AJ173" s="37">
        <f t="shared" si="115"/>
        <v>139</v>
      </c>
      <c r="AK173" s="37">
        <f t="shared" si="116"/>
        <v>61.499999999999993</v>
      </c>
      <c r="AL173" s="47">
        <v>95</v>
      </c>
      <c r="AM173" s="37">
        <f t="shared" si="117"/>
        <v>8.7857142857142847</v>
      </c>
      <c r="AN173" s="52">
        <f t="shared" si="118"/>
        <v>2.0499999999999998</v>
      </c>
      <c r="AO173" s="35">
        <f t="shared" si="93"/>
        <v>43650.5</v>
      </c>
    </row>
    <row r="174" spans="1:47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2</v>
      </c>
      <c r="K174" s="16">
        <f t="shared" si="119"/>
        <v>57.900000000000134</v>
      </c>
      <c r="L174" s="16">
        <f t="shared" si="120"/>
        <v>139</v>
      </c>
      <c r="M174" s="26">
        <v>0</v>
      </c>
      <c r="N174" s="16">
        <f t="shared" si="98"/>
        <v>0</v>
      </c>
      <c r="O174" s="16">
        <f t="shared" si="99"/>
        <v>0</v>
      </c>
      <c r="P174" s="26">
        <v>0</v>
      </c>
      <c r="Q174" s="16">
        <f t="shared" si="100"/>
        <v>0</v>
      </c>
      <c r="R174" s="16">
        <f t="shared" si="101"/>
        <v>0</v>
      </c>
      <c r="S174" s="26">
        <v>0</v>
      </c>
      <c r="T174" s="16">
        <f t="shared" si="102"/>
        <v>0</v>
      </c>
      <c r="U174" s="16">
        <f t="shared" si="103"/>
        <v>0</v>
      </c>
      <c r="V174" s="26">
        <v>0</v>
      </c>
      <c r="W174" s="16">
        <f t="shared" si="104"/>
        <v>0</v>
      </c>
      <c r="X174" s="16">
        <f t="shared" si="105"/>
        <v>0</v>
      </c>
      <c r="Y174" s="26"/>
      <c r="Z174" s="16">
        <f t="shared" si="106"/>
        <v>0</v>
      </c>
      <c r="AA174" s="16">
        <f t="shared" si="107"/>
        <v>0</v>
      </c>
      <c r="AC174" s="52">
        <f t="shared" si="108"/>
        <v>2</v>
      </c>
      <c r="AD174" s="16">
        <f t="shared" si="109"/>
        <v>57.900000000000134</v>
      </c>
      <c r="AE174" s="37">
        <f t="shared" si="110"/>
        <v>139</v>
      </c>
      <c r="AF174" s="42">
        <f t="shared" si="90"/>
        <v>1.6260162601626018E-2</v>
      </c>
      <c r="AG174" s="37">
        <f t="shared" si="91"/>
        <v>0.48780487804878053</v>
      </c>
      <c r="AH174" s="63">
        <f t="shared" si="92"/>
        <v>33.902439024390247</v>
      </c>
      <c r="AI174" s="26">
        <v>4</v>
      </c>
      <c r="AJ174" s="37">
        <f t="shared" si="115"/>
        <v>278</v>
      </c>
      <c r="AK174" s="37">
        <f t="shared" si="116"/>
        <v>245.99999999999997</v>
      </c>
      <c r="AL174" s="47">
        <v>97</v>
      </c>
      <c r="AM174" s="37">
        <f t="shared" si="117"/>
        <v>35.142857142857139</v>
      </c>
      <c r="AN174" s="52">
        <f t="shared" si="118"/>
        <v>8.1999999999999993</v>
      </c>
      <c r="AO174" s="35">
        <f t="shared" si="93"/>
        <v>43835</v>
      </c>
    </row>
    <row r="175" spans="1:47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1</v>
      </c>
      <c r="K175" s="16">
        <f t="shared" si="119"/>
        <v>38.220000000000006</v>
      </c>
      <c r="L175" s="16">
        <f t="shared" si="120"/>
        <v>116.35</v>
      </c>
      <c r="M175" s="26">
        <v>0</v>
      </c>
      <c r="N175" s="16">
        <f t="shared" si="98"/>
        <v>0</v>
      </c>
      <c r="O175" s="16">
        <f t="shared" si="99"/>
        <v>0</v>
      </c>
      <c r="P175" s="26">
        <v>1</v>
      </c>
      <c r="Q175" s="16">
        <f t="shared" si="100"/>
        <v>38.220000000000006</v>
      </c>
      <c r="R175" s="16">
        <f t="shared" si="101"/>
        <v>116.35</v>
      </c>
      <c r="S175" s="26">
        <v>1</v>
      </c>
      <c r="T175" s="16">
        <f t="shared" si="102"/>
        <v>38.220000000000006</v>
      </c>
      <c r="U175" s="16">
        <f t="shared" si="103"/>
        <v>116.35</v>
      </c>
      <c r="V175" s="26">
        <v>0</v>
      </c>
      <c r="W175" s="16">
        <f t="shared" si="104"/>
        <v>0</v>
      </c>
      <c r="X175" s="16">
        <f t="shared" si="105"/>
        <v>0</v>
      </c>
      <c r="Y175" s="26"/>
      <c r="Z175" s="16">
        <f t="shared" si="106"/>
        <v>0</v>
      </c>
      <c r="AA175" s="16">
        <f t="shared" si="107"/>
        <v>0</v>
      </c>
      <c r="AC175" s="52">
        <f t="shared" si="108"/>
        <v>3</v>
      </c>
      <c r="AD175" s="16">
        <f t="shared" si="109"/>
        <v>114.66000000000003</v>
      </c>
      <c r="AE175" s="37">
        <f t="shared" si="110"/>
        <v>349.04999999999995</v>
      </c>
      <c r="AF175" s="42">
        <f t="shared" si="90"/>
        <v>2.4390243902439025E-2</v>
      </c>
      <c r="AG175" s="37">
        <f t="shared" si="91"/>
        <v>0.73170731707317072</v>
      </c>
      <c r="AH175" s="63">
        <f t="shared" si="92"/>
        <v>85.134146341463406</v>
      </c>
      <c r="AI175" s="26">
        <v>3</v>
      </c>
      <c r="AJ175" s="37">
        <f t="shared" si="115"/>
        <v>349.04999999999995</v>
      </c>
      <c r="AK175" s="37">
        <f t="shared" si="116"/>
        <v>123</v>
      </c>
      <c r="AL175" s="47">
        <v>98</v>
      </c>
      <c r="AM175" s="37">
        <f t="shared" si="117"/>
        <v>17.571428571428573</v>
      </c>
      <c r="AN175" s="52">
        <f t="shared" si="118"/>
        <v>4.0999999999999996</v>
      </c>
      <c r="AO175" s="35">
        <f t="shared" si="93"/>
        <v>43712</v>
      </c>
    </row>
    <row r="176" spans="1:47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1</v>
      </c>
      <c r="K176" s="16">
        <f t="shared" si="119"/>
        <v>38.220000000000006</v>
      </c>
      <c r="L176" s="16">
        <f t="shared" si="120"/>
        <v>116.35</v>
      </c>
      <c r="M176" s="26">
        <v>0</v>
      </c>
      <c r="N176" s="16">
        <f t="shared" si="98"/>
        <v>0</v>
      </c>
      <c r="O176" s="16">
        <f t="shared" si="99"/>
        <v>0</v>
      </c>
      <c r="P176" s="26">
        <v>0</v>
      </c>
      <c r="Q176" s="16">
        <f t="shared" si="100"/>
        <v>0</v>
      </c>
      <c r="R176" s="16">
        <f t="shared" si="101"/>
        <v>0</v>
      </c>
      <c r="S176" s="26">
        <v>0</v>
      </c>
      <c r="T176" s="16">
        <f t="shared" si="102"/>
        <v>0</v>
      </c>
      <c r="U176" s="16">
        <f t="shared" si="103"/>
        <v>0</v>
      </c>
      <c r="V176" s="26">
        <v>0</v>
      </c>
      <c r="W176" s="16">
        <f t="shared" si="104"/>
        <v>0</v>
      </c>
      <c r="X176" s="16">
        <f t="shared" si="105"/>
        <v>0</v>
      </c>
      <c r="Y176" s="26"/>
      <c r="Z176" s="16">
        <f t="shared" si="106"/>
        <v>0</v>
      </c>
      <c r="AA176" s="16">
        <f t="shared" si="107"/>
        <v>0</v>
      </c>
      <c r="AC176" s="52">
        <f t="shared" si="108"/>
        <v>1</v>
      </c>
      <c r="AD176" s="16">
        <f t="shared" si="109"/>
        <v>38.220000000000006</v>
      </c>
      <c r="AE176" s="37">
        <f t="shared" si="110"/>
        <v>116.35</v>
      </c>
      <c r="AF176" s="42">
        <f t="shared" si="90"/>
        <v>8.130081300813009E-3</v>
      </c>
      <c r="AG176" s="37">
        <f t="shared" si="91"/>
        <v>0.24390243902439027</v>
      </c>
      <c r="AH176" s="63">
        <f t="shared" si="92"/>
        <v>28.378048780487806</v>
      </c>
      <c r="AI176" s="26">
        <v>5</v>
      </c>
      <c r="AJ176" s="37">
        <f t="shared" si="115"/>
        <v>581.75</v>
      </c>
      <c r="AK176" s="37">
        <f t="shared" si="116"/>
        <v>614.99999999999989</v>
      </c>
      <c r="AL176" s="47">
        <v>99</v>
      </c>
      <c r="AM176" s="37">
        <f t="shared" si="117"/>
        <v>87.857142857142847</v>
      </c>
      <c r="AN176" s="52">
        <f t="shared" si="118"/>
        <v>20.499999999999996</v>
      </c>
      <c r="AO176" s="35">
        <f t="shared" si="93"/>
        <v>44204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0</v>
      </c>
      <c r="K177" s="16">
        <f t="shared" si="119"/>
        <v>0</v>
      </c>
      <c r="L177" s="16">
        <f t="shared" si="120"/>
        <v>0</v>
      </c>
      <c r="M177" s="26">
        <v>1</v>
      </c>
      <c r="N177" s="16">
        <f t="shared" si="98"/>
        <v>25.089999999999989</v>
      </c>
      <c r="O177" s="16">
        <f t="shared" si="99"/>
        <v>59.5</v>
      </c>
      <c r="P177" s="26">
        <v>0</v>
      </c>
      <c r="Q177" s="16">
        <f t="shared" si="100"/>
        <v>0</v>
      </c>
      <c r="R177" s="16">
        <f t="shared" si="101"/>
        <v>0</v>
      </c>
      <c r="S177" s="26">
        <v>1</v>
      </c>
      <c r="T177" s="16">
        <f t="shared" si="102"/>
        <v>25.089999999999989</v>
      </c>
      <c r="U177" s="16">
        <f t="shared" si="103"/>
        <v>59.5</v>
      </c>
      <c r="V177" s="26">
        <v>0</v>
      </c>
      <c r="W177" s="16">
        <f t="shared" si="104"/>
        <v>0</v>
      </c>
      <c r="X177" s="16">
        <f t="shared" si="105"/>
        <v>0</v>
      </c>
      <c r="Y177" s="26"/>
      <c r="Z177" s="16">
        <f t="shared" si="106"/>
        <v>0</v>
      </c>
      <c r="AA177" s="16">
        <f t="shared" si="107"/>
        <v>0</v>
      </c>
      <c r="AC177" s="52">
        <f t="shared" si="108"/>
        <v>2</v>
      </c>
      <c r="AD177" s="16">
        <f t="shared" si="109"/>
        <v>50.179999999999978</v>
      </c>
      <c r="AE177" s="37">
        <f t="shared" si="110"/>
        <v>119</v>
      </c>
      <c r="AF177" s="42">
        <f t="shared" si="90"/>
        <v>1.6260162601626018E-2</v>
      </c>
      <c r="AG177" s="37">
        <f t="shared" si="91"/>
        <v>0.48780487804878053</v>
      </c>
      <c r="AH177" s="63">
        <f t="shared" si="92"/>
        <v>29.024390243902442</v>
      </c>
      <c r="AI177" s="26">
        <v>4</v>
      </c>
      <c r="AJ177" s="37">
        <f t="shared" si="115"/>
        <v>238</v>
      </c>
      <c r="AK177" s="37">
        <f t="shared" si="116"/>
        <v>245.99999999999997</v>
      </c>
      <c r="AL177" s="47">
        <v>100</v>
      </c>
      <c r="AM177" s="37">
        <f t="shared" si="117"/>
        <v>35.142857142857139</v>
      </c>
      <c r="AN177" s="52">
        <f t="shared" si="118"/>
        <v>8.1999999999999993</v>
      </c>
      <c r="AO177" s="35">
        <f t="shared" si="93"/>
        <v>43835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>
        <v>0</v>
      </c>
      <c r="K178" s="16">
        <f t="shared" si="119"/>
        <v>0</v>
      </c>
      <c r="L178" s="16">
        <f t="shared" si="120"/>
        <v>0</v>
      </c>
      <c r="M178" s="26">
        <v>0</v>
      </c>
      <c r="N178" s="16">
        <f t="shared" si="98"/>
        <v>0</v>
      </c>
      <c r="O178" s="16">
        <f t="shared" si="99"/>
        <v>0</v>
      </c>
      <c r="P178" s="26">
        <v>3</v>
      </c>
      <c r="Q178" s="16">
        <f t="shared" si="100"/>
        <v>28.529999999999944</v>
      </c>
      <c r="R178" s="16">
        <f t="shared" si="101"/>
        <v>103.5</v>
      </c>
      <c r="S178" s="26">
        <v>1</v>
      </c>
      <c r="T178" s="16">
        <f t="shared" si="102"/>
        <v>9.509999999999982</v>
      </c>
      <c r="U178" s="16">
        <f t="shared" si="103"/>
        <v>34.5</v>
      </c>
      <c r="V178" s="26">
        <v>1</v>
      </c>
      <c r="W178" s="16">
        <f t="shared" si="104"/>
        <v>9.509999999999982</v>
      </c>
      <c r="X178" s="16">
        <f t="shared" si="105"/>
        <v>34.5</v>
      </c>
      <c r="Y178" s="26"/>
      <c r="Z178" s="16">
        <f t="shared" si="106"/>
        <v>0</v>
      </c>
      <c r="AA178" s="16">
        <f t="shared" si="107"/>
        <v>0</v>
      </c>
      <c r="AC178" s="52">
        <f t="shared" si="108"/>
        <v>5</v>
      </c>
      <c r="AD178" s="16">
        <f t="shared" si="109"/>
        <v>47.549999999999912</v>
      </c>
      <c r="AE178" s="37">
        <f t="shared" si="110"/>
        <v>172.5</v>
      </c>
      <c r="AF178" s="42">
        <f t="shared" si="90"/>
        <v>4.065040650406504E-2</v>
      </c>
      <c r="AG178" s="37">
        <f t="shared" si="91"/>
        <v>1.2195121951219512</v>
      </c>
      <c r="AH178" s="63">
        <f t="shared" si="92"/>
        <v>42.073170731707314</v>
      </c>
      <c r="AI178" s="26">
        <v>15</v>
      </c>
      <c r="AJ178" s="37">
        <f t="shared" si="115"/>
        <v>517.5</v>
      </c>
      <c r="AK178" s="37">
        <f t="shared" si="116"/>
        <v>369</v>
      </c>
      <c r="AL178" s="47">
        <v>102</v>
      </c>
      <c r="AM178" s="37">
        <f t="shared" si="117"/>
        <v>52.714285714285715</v>
      </c>
      <c r="AN178" s="52">
        <f t="shared" si="118"/>
        <v>12.3</v>
      </c>
      <c r="AO178" s="35">
        <f t="shared" si="93"/>
        <v>43958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>
        <v>0</v>
      </c>
      <c r="K179" s="16">
        <f t="shared" si="119"/>
        <v>0</v>
      </c>
      <c r="L179" s="16">
        <f t="shared" si="120"/>
        <v>0</v>
      </c>
      <c r="M179" s="26">
        <v>1</v>
      </c>
      <c r="N179" s="16">
        <f t="shared" si="98"/>
        <v>9.5099999999999891</v>
      </c>
      <c r="O179" s="16">
        <f t="shared" si="99"/>
        <v>34.5</v>
      </c>
      <c r="P179" s="26">
        <v>3</v>
      </c>
      <c r="Q179" s="16">
        <f t="shared" si="100"/>
        <v>28.529999999999966</v>
      </c>
      <c r="R179" s="16">
        <f t="shared" si="101"/>
        <v>103.5</v>
      </c>
      <c r="S179" s="26">
        <v>2</v>
      </c>
      <c r="T179" s="16">
        <f t="shared" si="102"/>
        <v>19.019999999999978</v>
      </c>
      <c r="U179" s="16">
        <f t="shared" si="103"/>
        <v>69</v>
      </c>
      <c r="V179" s="26">
        <v>0</v>
      </c>
      <c r="W179" s="16">
        <f t="shared" si="104"/>
        <v>0</v>
      </c>
      <c r="X179" s="16">
        <f t="shared" si="105"/>
        <v>0</v>
      </c>
      <c r="Y179" s="26"/>
      <c r="Z179" s="16">
        <f t="shared" si="106"/>
        <v>0</v>
      </c>
      <c r="AA179" s="16">
        <f t="shared" si="107"/>
        <v>0</v>
      </c>
      <c r="AC179" s="52">
        <f t="shared" si="108"/>
        <v>6</v>
      </c>
      <c r="AD179" s="16">
        <f t="shared" si="109"/>
        <v>57.059999999999931</v>
      </c>
      <c r="AE179" s="37">
        <f t="shared" si="110"/>
        <v>207</v>
      </c>
      <c r="AF179" s="42">
        <f t="shared" si="90"/>
        <v>4.878048780487805E-2</v>
      </c>
      <c r="AG179" s="37">
        <f t="shared" si="91"/>
        <v>1.4634146341463414</v>
      </c>
      <c r="AH179" s="63">
        <f t="shared" si="92"/>
        <v>50.487804878048777</v>
      </c>
      <c r="AI179" s="26">
        <v>14</v>
      </c>
      <c r="AJ179" s="37">
        <f t="shared" si="115"/>
        <v>483</v>
      </c>
      <c r="AK179" s="37">
        <f t="shared" si="116"/>
        <v>287</v>
      </c>
      <c r="AL179" s="47">
        <v>103</v>
      </c>
      <c r="AM179" s="37">
        <f t="shared" si="117"/>
        <v>41</v>
      </c>
      <c r="AN179" s="52">
        <f t="shared" si="118"/>
        <v>9.5666666666666664</v>
      </c>
      <c r="AO179" s="35">
        <f t="shared" si="93"/>
        <v>43876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119"/>
        <v>0</v>
      </c>
      <c r="L180" s="16">
        <f t="shared" si="120"/>
        <v>0</v>
      </c>
      <c r="M180" s="26">
        <v>1</v>
      </c>
      <c r="N180" s="16">
        <f t="shared" si="98"/>
        <v>13.189999999999635</v>
      </c>
      <c r="O180" s="16">
        <f t="shared" si="99"/>
        <v>29.5</v>
      </c>
      <c r="P180" s="26">
        <v>1</v>
      </c>
      <c r="Q180" s="16">
        <f t="shared" si="100"/>
        <v>13.189999999999635</v>
      </c>
      <c r="R180" s="16">
        <f t="shared" si="101"/>
        <v>29.5</v>
      </c>
      <c r="S180" s="26">
        <v>3</v>
      </c>
      <c r="T180" s="16">
        <f t="shared" si="102"/>
        <v>39.569999999998906</v>
      </c>
      <c r="U180" s="16">
        <f t="shared" si="103"/>
        <v>88.5</v>
      </c>
      <c r="V180" s="26">
        <v>0</v>
      </c>
      <c r="W180" s="16">
        <f t="shared" si="104"/>
        <v>0</v>
      </c>
      <c r="X180" s="16">
        <f t="shared" si="105"/>
        <v>0</v>
      </c>
      <c r="Y180" s="26"/>
      <c r="Z180" s="16">
        <f t="shared" si="106"/>
        <v>0</v>
      </c>
      <c r="AA180" s="16">
        <f t="shared" si="107"/>
        <v>0</v>
      </c>
      <c r="AC180" s="52">
        <f t="shared" si="108"/>
        <v>5</v>
      </c>
      <c r="AD180" s="16">
        <f t="shared" si="109"/>
        <v>65.94999999999817</v>
      </c>
      <c r="AE180" s="37">
        <f t="shared" si="110"/>
        <v>147.5</v>
      </c>
      <c r="AF180" s="42">
        <f t="shared" si="90"/>
        <v>4.065040650406504E-2</v>
      </c>
      <c r="AG180" s="37">
        <f t="shared" si="91"/>
        <v>1.2195121951219512</v>
      </c>
      <c r="AH180" s="63">
        <f t="shared" si="92"/>
        <v>35.975609756097562</v>
      </c>
      <c r="AI180" s="26">
        <v>12</v>
      </c>
      <c r="AJ180" s="37">
        <f t="shared" ref="AJ180:AJ206" si="121">AI180*G180</f>
        <v>354</v>
      </c>
      <c r="AK180" s="37">
        <f t="shared" ref="AK180:AK206" si="122">IFERROR(AI180/AF180, "-")</f>
        <v>295.2</v>
      </c>
      <c r="AL180" s="47">
        <v>105</v>
      </c>
      <c r="AM180" s="37">
        <f t="shared" ref="AM180:AM206" si="123">IFERROR(AK180/7,"-")</f>
        <v>42.171428571428571</v>
      </c>
      <c r="AN180" s="52">
        <f t="shared" ref="AN180:AN206" si="124">IFERROR(AK180/30,"-")</f>
        <v>9.84</v>
      </c>
      <c r="AO180" s="35">
        <f t="shared" si="93"/>
        <v>43884.2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119"/>
        <v>0</v>
      </c>
      <c r="L181" s="16">
        <f t="shared" si="120"/>
        <v>0</v>
      </c>
      <c r="M181" s="26">
        <v>1</v>
      </c>
      <c r="N181" s="16">
        <f t="shared" si="98"/>
        <v>13.95</v>
      </c>
      <c r="O181" s="16">
        <f t="shared" si="99"/>
        <v>29.5</v>
      </c>
      <c r="P181" s="26">
        <v>11</v>
      </c>
      <c r="Q181" s="16">
        <f t="shared" si="100"/>
        <v>153.44999999999999</v>
      </c>
      <c r="R181" s="16">
        <f t="shared" si="101"/>
        <v>324.5</v>
      </c>
      <c r="S181" s="26">
        <v>1</v>
      </c>
      <c r="T181" s="16">
        <f t="shared" si="102"/>
        <v>13.95</v>
      </c>
      <c r="U181" s="16">
        <f t="shared" si="103"/>
        <v>29.5</v>
      </c>
      <c r="V181" s="26">
        <v>0</v>
      </c>
      <c r="W181" s="16">
        <f t="shared" si="104"/>
        <v>0</v>
      </c>
      <c r="X181" s="16">
        <f t="shared" si="105"/>
        <v>0</v>
      </c>
      <c r="Y181" s="26"/>
      <c r="Z181" s="16">
        <f t="shared" si="106"/>
        <v>0</v>
      </c>
      <c r="AA181" s="16">
        <f t="shared" si="107"/>
        <v>0</v>
      </c>
      <c r="AC181" s="52">
        <f t="shared" si="108"/>
        <v>13</v>
      </c>
      <c r="AD181" s="16">
        <f t="shared" si="109"/>
        <v>181.35</v>
      </c>
      <c r="AE181" s="37">
        <f t="shared" si="110"/>
        <v>383.5</v>
      </c>
      <c r="AF181" s="42">
        <f t="shared" si="90"/>
        <v>0.10569105691056911</v>
      </c>
      <c r="AG181" s="37">
        <f t="shared" si="91"/>
        <v>3.1707317073170733</v>
      </c>
      <c r="AH181" s="63">
        <f t="shared" si="92"/>
        <v>93.536585365853668</v>
      </c>
      <c r="AI181" s="26">
        <v>2</v>
      </c>
      <c r="AJ181" s="37">
        <f t="shared" si="121"/>
        <v>59</v>
      </c>
      <c r="AK181" s="37">
        <f t="shared" si="122"/>
        <v>18.923076923076923</v>
      </c>
      <c r="AL181" s="47">
        <v>106</v>
      </c>
      <c r="AM181" s="37">
        <f t="shared" si="123"/>
        <v>2.7032967032967035</v>
      </c>
      <c r="AN181" s="52">
        <f t="shared" si="124"/>
        <v>0.63076923076923075</v>
      </c>
      <c r="AO181" s="35">
        <f t="shared" si="93"/>
        <v>43607.923076923078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119"/>
        <v>0</v>
      </c>
      <c r="L182" s="16">
        <f t="shared" si="120"/>
        <v>0</v>
      </c>
      <c r="M182" s="26"/>
      <c r="N182" s="16">
        <f t="shared" si="98"/>
        <v>0</v>
      </c>
      <c r="O182" s="16">
        <f t="shared" si="99"/>
        <v>0</v>
      </c>
      <c r="P182" s="26">
        <v>0</v>
      </c>
      <c r="Q182" s="16">
        <f t="shared" si="100"/>
        <v>0</v>
      </c>
      <c r="R182" s="16">
        <f t="shared" si="101"/>
        <v>0</v>
      </c>
      <c r="S182" s="26">
        <v>0</v>
      </c>
      <c r="T182" s="16">
        <f t="shared" si="102"/>
        <v>0</v>
      </c>
      <c r="U182" s="16">
        <f t="shared" si="103"/>
        <v>0</v>
      </c>
      <c r="V182" s="26">
        <v>0</v>
      </c>
      <c r="W182" s="16">
        <f t="shared" si="104"/>
        <v>0</v>
      </c>
      <c r="X182" s="16">
        <f t="shared" si="105"/>
        <v>0</v>
      </c>
      <c r="Y182" s="26"/>
      <c r="Z182" s="16">
        <f t="shared" si="106"/>
        <v>0</v>
      </c>
      <c r="AA182" s="16">
        <f t="shared" si="107"/>
        <v>0</v>
      </c>
      <c r="AC182" s="52">
        <f t="shared" si="108"/>
        <v>0</v>
      </c>
      <c r="AD182" s="16">
        <f t="shared" si="109"/>
        <v>0</v>
      </c>
      <c r="AE182" s="37">
        <f t="shared" si="110"/>
        <v>0</v>
      </c>
      <c r="AF182" s="42">
        <f t="shared" si="90"/>
        <v>0</v>
      </c>
      <c r="AG182" s="37">
        <f t="shared" si="91"/>
        <v>0</v>
      </c>
      <c r="AH182" s="63">
        <f t="shared" si="92"/>
        <v>0</v>
      </c>
      <c r="AI182" s="26">
        <v>20</v>
      </c>
      <c r="AJ182" s="37">
        <f t="shared" si="121"/>
        <v>890</v>
      </c>
      <c r="AK182" s="37" t="str">
        <f t="shared" si="122"/>
        <v>-</v>
      </c>
      <c r="AL182" s="47">
        <v>107</v>
      </c>
      <c r="AM182" s="37" t="str">
        <f t="shared" si="123"/>
        <v>-</v>
      </c>
      <c r="AN182" s="52" t="str">
        <f t="shared" si="124"/>
        <v>-</v>
      </c>
      <c r="AO182" s="35" t="str">
        <f t="shared" si="93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119"/>
        <v>0</v>
      </c>
      <c r="L183" s="16">
        <f t="shared" si="120"/>
        <v>0</v>
      </c>
      <c r="M183" s="26"/>
      <c r="N183" s="16">
        <f t="shared" si="98"/>
        <v>0</v>
      </c>
      <c r="O183" s="16">
        <f t="shared" si="99"/>
        <v>0</v>
      </c>
      <c r="P183" s="26">
        <v>0</v>
      </c>
      <c r="Q183" s="16">
        <f t="shared" si="100"/>
        <v>0</v>
      </c>
      <c r="R183" s="16">
        <f t="shared" si="101"/>
        <v>0</v>
      </c>
      <c r="S183" s="26">
        <v>0</v>
      </c>
      <c r="T183" s="16">
        <f t="shared" si="102"/>
        <v>0</v>
      </c>
      <c r="U183" s="16">
        <f t="shared" si="103"/>
        <v>0</v>
      </c>
      <c r="V183" s="26">
        <v>0</v>
      </c>
      <c r="W183" s="16">
        <f t="shared" si="104"/>
        <v>0</v>
      </c>
      <c r="X183" s="16">
        <f t="shared" si="105"/>
        <v>0</v>
      </c>
      <c r="Y183" s="26"/>
      <c r="Z183" s="16">
        <f t="shared" si="106"/>
        <v>0</v>
      </c>
      <c r="AA183" s="16">
        <f t="shared" si="107"/>
        <v>0</v>
      </c>
      <c r="AC183" s="52">
        <f t="shared" si="108"/>
        <v>0</v>
      </c>
      <c r="AD183" s="16">
        <f t="shared" si="109"/>
        <v>0</v>
      </c>
      <c r="AE183" s="37">
        <f t="shared" si="110"/>
        <v>0</v>
      </c>
      <c r="AF183" s="42">
        <f t="shared" si="90"/>
        <v>0</v>
      </c>
      <c r="AG183" s="37">
        <f t="shared" si="91"/>
        <v>0</v>
      </c>
      <c r="AH183" s="63">
        <f t="shared" si="92"/>
        <v>0</v>
      </c>
      <c r="AI183" s="26">
        <v>0</v>
      </c>
      <c r="AJ183" s="37">
        <f t="shared" si="121"/>
        <v>0</v>
      </c>
      <c r="AK183" s="37" t="str">
        <f t="shared" si="122"/>
        <v>-</v>
      </c>
      <c r="AL183" s="47">
        <v>108</v>
      </c>
      <c r="AM183" s="37" t="str">
        <f t="shared" si="123"/>
        <v>-</v>
      </c>
      <c r="AN183" s="52" t="str">
        <f t="shared" si="124"/>
        <v>-</v>
      </c>
      <c r="AO183" s="35" t="str">
        <f t="shared" si="93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119"/>
        <v>0</v>
      </c>
      <c r="L184" s="16">
        <f t="shared" si="120"/>
        <v>0</v>
      </c>
      <c r="M184" s="26"/>
      <c r="N184" s="16">
        <f t="shared" si="98"/>
        <v>0</v>
      </c>
      <c r="O184" s="16">
        <f t="shared" si="99"/>
        <v>0</v>
      </c>
      <c r="P184" s="26">
        <v>0</v>
      </c>
      <c r="Q184" s="16">
        <f t="shared" si="100"/>
        <v>0</v>
      </c>
      <c r="R184" s="16">
        <f t="shared" si="101"/>
        <v>0</v>
      </c>
      <c r="S184" s="26">
        <v>0</v>
      </c>
      <c r="T184" s="16">
        <f t="shared" si="102"/>
        <v>0</v>
      </c>
      <c r="U184" s="16">
        <f t="shared" si="103"/>
        <v>0</v>
      </c>
      <c r="V184" s="26">
        <v>0</v>
      </c>
      <c r="W184" s="16">
        <f t="shared" si="104"/>
        <v>0</v>
      </c>
      <c r="X184" s="16">
        <f t="shared" si="105"/>
        <v>0</v>
      </c>
      <c r="Y184" s="26"/>
      <c r="Z184" s="16">
        <f t="shared" si="106"/>
        <v>0</v>
      </c>
      <c r="AA184" s="16">
        <f t="shared" si="107"/>
        <v>0</v>
      </c>
      <c r="AC184" s="52">
        <f t="shared" si="108"/>
        <v>0</v>
      </c>
      <c r="AD184" s="16">
        <f t="shared" si="109"/>
        <v>0</v>
      </c>
      <c r="AE184" s="37">
        <f t="shared" si="110"/>
        <v>0</v>
      </c>
      <c r="AF184" s="42">
        <f t="shared" si="90"/>
        <v>0</v>
      </c>
      <c r="AG184" s="37">
        <f t="shared" si="91"/>
        <v>0</v>
      </c>
      <c r="AH184" s="63">
        <f t="shared" si="92"/>
        <v>0</v>
      </c>
      <c r="AI184" s="26">
        <v>0</v>
      </c>
      <c r="AJ184" s="37">
        <f t="shared" si="121"/>
        <v>0</v>
      </c>
      <c r="AK184" s="37" t="str">
        <f t="shared" si="122"/>
        <v>-</v>
      </c>
      <c r="AL184" s="47">
        <v>109</v>
      </c>
      <c r="AM184" s="37" t="str">
        <f t="shared" si="123"/>
        <v>-</v>
      </c>
      <c r="AN184" s="52" t="str">
        <f t="shared" si="124"/>
        <v>-</v>
      </c>
      <c r="AO184" s="35" t="str">
        <f t="shared" si="93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119"/>
        <v>0</v>
      </c>
      <c r="L185" s="16">
        <f t="shared" si="120"/>
        <v>0</v>
      </c>
      <c r="M185" s="26"/>
      <c r="N185" s="16">
        <f t="shared" si="98"/>
        <v>0</v>
      </c>
      <c r="O185" s="16">
        <f t="shared" si="99"/>
        <v>0</v>
      </c>
      <c r="P185" s="26">
        <v>0</v>
      </c>
      <c r="Q185" s="16">
        <f t="shared" si="100"/>
        <v>0</v>
      </c>
      <c r="R185" s="16">
        <f t="shared" si="101"/>
        <v>0</v>
      </c>
      <c r="S185" s="26">
        <v>0</v>
      </c>
      <c r="T185" s="16">
        <f t="shared" si="102"/>
        <v>0</v>
      </c>
      <c r="U185" s="16">
        <f t="shared" si="103"/>
        <v>0</v>
      </c>
      <c r="V185" s="26">
        <v>1</v>
      </c>
      <c r="W185" s="16">
        <f t="shared" si="104"/>
        <v>7.61</v>
      </c>
      <c r="X185" s="16">
        <f t="shared" si="105"/>
        <v>29.5</v>
      </c>
      <c r="Y185" s="26"/>
      <c r="Z185" s="16">
        <f t="shared" si="106"/>
        <v>0</v>
      </c>
      <c r="AA185" s="16">
        <f t="shared" si="107"/>
        <v>0</v>
      </c>
      <c r="AC185" s="52">
        <f t="shared" si="108"/>
        <v>1</v>
      </c>
      <c r="AD185" s="16">
        <f t="shared" si="109"/>
        <v>7.61</v>
      </c>
      <c r="AE185" s="37">
        <f t="shared" si="110"/>
        <v>29.5</v>
      </c>
      <c r="AF185" s="42">
        <f t="shared" si="90"/>
        <v>8.130081300813009E-3</v>
      </c>
      <c r="AG185" s="37">
        <f t="shared" si="91"/>
        <v>0.24390243902439027</v>
      </c>
      <c r="AH185" s="63">
        <f t="shared" si="92"/>
        <v>7.1951219512195133</v>
      </c>
      <c r="AI185" s="26">
        <v>9</v>
      </c>
      <c r="AJ185" s="37">
        <f t="shared" si="121"/>
        <v>265.5</v>
      </c>
      <c r="AK185" s="37">
        <f t="shared" si="122"/>
        <v>1106.9999999999998</v>
      </c>
      <c r="AL185" s="47">
        <v>110</v>
      </c>
      <c r="AM185" s="37">
        <f t="shared" si="123"/>
        <v>158.14285714285711</v>
      </c>
      <c r="AN185" s="52">
        <f t="shared" si="124"/>
        <v>36.899999999999991</v>
      </c>
      <c r="AO185" s="35">
        <f t="shared" si="93"/>
        <v>44696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119"/>
        <v>0</v>
      </c>
      <c r="L186" s="16">
        <f t="shared" si="120"/>
        <v>0</v>
      </c>
      <c r="M186" s="26"/>
      <c r="N186" s="16">
        <f t="shared" si="98"/>
        <v>0</v>
      </c>
      <c r="O186" s="16">
        <f t="shared" si="99"/>
        <v>0</v>
      </c>
      <c r="P186" s="26">
        <v>0</v>
      </c>
      <c r="Q186" s="16">
        <f t="shared" si="100"/>
        <v>0</v>
      </c>
      <c r="R186" s="16">
        <f t="shared" si="101"/>
        <v>0</v>
      </c>
      <c r="S186" s="26">
        <v>0</v>
      </c>
      <c r="T186" s="16">
        <f t="shared" si="102"/>
        <v>0</v>
      </c>
      <c r="U186" s="16">
        <f t="shared" si="103"/>
        <v>0</v>
      </c>
      <c r="V186" s="26">
        <v>1</v>
      </c>
      <c r="W186" s="16">
        <f t="shared" si="104"/>
        <v>37.130000000000003</v>
      </c>
      <c r="X186" s="16">
        <f t="shared" si="105"/>
        <v>74.5</v>
      </c>
      <c r="Y186" s="26"/>
      <c r="Z186" s="16">
        <f t="shared" si="106"/>
        <v>0</v>
      </c>
      <c r="AA186" s="16">
        <f t="shared" si="107"/>
        <v>0</v>
      </c>
      <c r="AC186" s="52">
        <f t="shared" si="108"/>
        <v>1</v>
      </c>
      <c r="AD186" s="16">
        <f t="shared" si="109"/>
        <v>37.130000000000003</v>
      </c>
      <c r="AE186" s="37">
        <f t="shared" si="110"/>
        <v>74.5</v>
      </c>
      <c r="AF186" s="42">
        <f t="shared" si="90"/>
        <v>8.130081300813009E-3</v>
      </c>
      <c r="AG186" s="37">
        <f t="shared" si="91"/>
        <v>0.24390243902439027</v>
      </c>
      <c r="AH186" s="63">
        <f t="shared" si="92"/>
        <v>18.170731707317074</v>
      </c>
      <c r="AI186" s="26">
        <v>4</v>
      </c>
      <c r="AJ186" s="37">
        <f t="shared" si="121"/>
        <v>298</v>
      </c>
      <c r="AK186" s="37">
        <f t="shared" si="122"/>
        <v>491.99999999999994</v>
      </c>
      <c r="AL186" s="47">
        <v>111</v>
      </c>
      <c r="AM186" s="37">
        <f t="shared" si="123"/>
        <v>70.285714285714278</v>
      </c>
      <c r="AN186" s="52">
        <f t="shared" si="124"/>
        <v>16.399999999999999</v>
      </c>
      <c r="AO186" s="35">
        <f t="shared" si="93"/>
        <v>44081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119"/>
        <v>0</v>
      </c>
      <c r="L187" s="16">
        <f t="shared" si="120"/>
        <v>0</v>
      </c>
      <c r="M187" s="26"/>
      <c r="N187" s="16">
        <f t="shared" si="98"/>
        <v>0</v>
      </c>
      <c r="O187" s="16">
        <f t="shared" si="99"/>
        <v>0</v>
      </c>
      <c r="P187" s="26">
        <v>0</v>
      </c>
      <c r="Q187" s="16">
        <f t="shared" si="100"/>
        <v>0</v>
      </c>
      <c r="R187" s="16">
        <f t="shared" si="101"/>
        <v>0</v>
      </c>
      <c r="S187" s="26">
        <v>0</v>
      </c>
      <c r="T187" s="16">
        <f t="shared" si="102"/>
        <v>0</v>
      </c>
      <c r="U187" s="16">
        <f t="shared" si="103"/>
        <v>0</v>
      </c>
      <c r="V187" s="26">
        <v>0</v>
      </c>
      <c r="W187" s="16">
        <f t="shared" si="104"/>
        <v>0</v>
      </c>
      <c r="X187" s="16">
        <f t="shared" si="105"/>
        <v>0</v>
      </c>
      <c r="Y187" s="26"/>
      <c r="Z187" s="16">
        <f t="shared" si="106"/>
        <v>0</v>
      </c>
      <c r="AA187" s="16">
        <f t="shared" si="107"/>
        <v>0</v>
      </c>
      <c r="AC187" s="52">
        <f t="shared" si="108"/>
        <v>0</v>
      </c>
      <c r="AD187" s="16">
        <f t="shared" si="109"/>
        <v>0</v>
      </c>
      <c r="AE187" s="37">
        <f t="shared" si="110"/>
        <v>0</v>
      </c>
      <c r="AF187" s="42">
        <f t="shared" si="90"/>
        <v>0</v>
      </c>
      <c r="AG187" s="37">
        <f t="shared" si="91"/>
        <v>0</v>
      </c>
      <c r="AH187" s="63">
        <f t="shared" si="92"/>
        <v>0</v>
      </c>
      <c r="AI187" s="26">
        <v>10</v>
      </c>
      <c r="AJ187" s="37">
        <f t="shared" si="121"/>
        <v>295</v>
      </c>
      <c r="AK187" s="37" t="str">
        <f t="shared" si="122"/>
        <v>-</v>
      </c>
      <c r="AL187" s="47">
        <v>112</v>
      </c>
      <c r="AM187" s="37" t="str">
        <f t="shared" si="123"/>
        <v>-</v>
      </c>
      <c r="AN187" s="52" t="str">
        <f t="shared" si="124"/>
        <v>-</v>
      </c>
      <c r="AO187" s="35" t="str">
        <f t="shared" si="93"/>
        <v>-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119"/>
        <v>0</v>
      </c>
      <c r="L188" s="16">
        <f t="shared" si="120"/>
        <v>0</v>
      </c>
      <c r="M188" s="26"/>
      <c r="N188" s="16">
        <f t="shared" si="98"/>
        <v>0</v>
      </c>
      <c r="O188" s="16">
        <f t="shared" si="99"/>
        <v>0</v>
      </c>
      <c r="P188" s="26">
        <v>0</v>
      </c>
      <c r="Q188" s="16">
        <f t="shared" si="100"/>
        <v>0</v>
      </c>
      <c r="R188" s="16">
        <f t="shared" si="101"/>
        <v>0</v>
      </c>
      <c r="S188" s="26">
        <v>0</v>
      </c>
      <c r="T188" s="16">
        <f t="shared" si="102"/>
        <v>0</v>
      </c>
      <c r="U188" s="16">
        <f t="shared" si="103"/>
        <v>0</v>
      </c>
      <c r="V188" s="26">
        <v>0</v>
      </c>
      <c r="W188" s="16">
        <f t="shared" si="104"/>
        <v>0</v>
      </c>
      <c r="X188" s="16">
        <f t="shared" si="105"/>
        <v>0</v>
      </c>
      <c r="Y188" s="26"/>
      <c r="Z188" s="16">
        <f t="shared" si="106"/>
        <v>0</v>
      </c>
      <c r="AA188" s="16">
        <f t="shared" si="107"/>
        <v>0</v>
      </c>
      <c r="AC188" s="52">
        <f t="shared" si="108"/>
        <v>0</v>
      </c>
      <c r="AD188" s="16">
        <f t="shared" si="109"/>
        <v>0</v>
      </c>
      <c r="AE188" s="37">
        <f t="shared" si="110"/>
        <v>0</v>
      </c>
      <c r="AF188" s="42">
        <f t="shared" si="90"/>
        <v>0</v>
      </c>
      <c r="AG188" s="37">
        <f t="shared" si="91"/>
        <v>0</v>
      </c>
      <c r="AH188" s="63">
        <f t="shared" si="92"/>
        <v>0</v>
      </c>
      <c r="AI188" s="26">
        <v>0</v>
      </c>
      <c r="AJ188" s="37">
        <f t="shared" si="121"/>
        <v>0</v>
      </c>
      <c r="AK188" s="37" t="str">
        <f t="shared" si="122"/>
        <v>-</v>
      </c>
      <c r="AL188" s="47">
        <v>113</v>
      </c>
      <c r="AM188" s="37" t="str">
        <f t="shared" si="123"/>
        <v>-</v>
      </c>
      <c r="AN188" s="52" t="str">
        <f t="shared" si="124"/>
        <v>-</v>
      </c>
      <c r="AO188" s="35" t="str">
        <f t="shared" si="93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si="119"/>
        <v>0</v>
      </c>
      <c r="L189" s="16">
        <f t="shared" si="120"/>
        <v>0</v>
      </c>
      <c r="M189" s="26"/>
      <c r="N189" s="16">
        <f t="shared" si="98"/>
        <v>0</v>
      </c>
      <c r="O189" s="16">
        <f t="shared" si="99"/>
        <v>0</v>
      </c>
      <c r="P189" s="26">
        <v>0</v>
      </c>
      <c r="Q189" s="16">
        <f t="shared" si="100"/>
        <v>0</v>
      </c>
      <c r="R189" s="16">
        <f t="shared" si="101"/>
        <v>0</v>
      </c>
      <c r="S189" s="26">
        <v>0</v>
      </c>
      <c r="T189" s="16">
        <f t="shared" si="102"/>
        <v>0</v>
      </c>
      <c r="U189" s="16">
        <f t="shared" si="103"/>
        <v>0</v>
      </c>
      <c r="V189" s="26">
        <v>0</v>
      </c>
      <c r="W189" s="16">
        <f t="shared" si="104"/>
        <v>0</v>
      </c>
      <c r="X189" s="16">
        <f t="shared" si="105"/>
        <v>0</v>
      </c>
      <c r="Y189" s="26"/>
      <c r="Z189" s="16">
        <f t="shared" si="106"/>
        <v>0</v>
      </c>
      <c r="AA189" s="16">
        <f t="shared" si="107"/>
        <v>0</v>
      </c>
      <c r="AC189" s="52">
        <f t="shared" si="108"/>
        <v>0</v>
      </c>
      <c r="AD189" s="16">
        <f t="shared" si="109"/>
        <v>0</v>
      </c>
      <c r="AE189" s="37">
        <f t="shared" si="110"/>
        <v>0</v>
      </c>
      <c r="AF189" s="42">
        <f t="shared" si="90"/>
        <v>0</v>
      </c>
      <c r="AG189" s="37">
        <f t="shared" si="91"/>
        <v>0</v>
      </c>
      <c r="AH189" s="63">
        <f t="shared" si="92"/>
        <v>0</v>
      </c>
      <c r="AI189" s="26">
        <v>0</v>
      </c>
      <c r="AJ189" s="37">
        <f t="shared" si="121"/>
        <v>0</v>
      </c>
      <c r="AK189" s="37" t="str">
        <f t="shared" si="122"/>
        <v>-</v>
      </c>
      <c r="AL189" s="47">
        <v>115</v>
      </c>
      <c r="AM189" s="37" t="str">
        <f t="shared" si="123"/>
        <v>-</v>
      </c>
      <c r="AN189" s="52" t="str">
        <f t="shared" si="124"/>
        <v>-</v>
      </c>
      <c r="AO189" s="35" t="str">
        <f t="shared" si="93"/>
        <v>-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119"/>
        <v>0</v>
      </c>
      <c r="L190" s="16">
        <f t="shared" si="120"/>
        <v>0</v>
      </c>
      <c r="M190" s="26"/>
      <c r="N190" s="16">
        <f t="shared" si="98"/>
        <v>0</v>
      </c>
      <c r="O190" s="16">
        <f t="shared" si="99"/>
        <v>0</v>
      </c>
      <c r="P190" s="26">
        <v>0</v>
      </c>
      <c r="Q190" s="16">
        <f t="shared" si="100"/>
        <v>0</v>
      </c>
      <c r="R190" s="16">
        <f t="shared" si="101"/>
        <v>0</v>
      </c>
      <c r="S190" s="26">
        <v>0</v>
      </c>
      <c r="T190" s="16">
        <f t="shared" si="102"/>
        <v>0</v>
      </c>
      <c r="U190" s="16">
        <f t="shared" si="103"/>
        <v>0</v>
      </c>
      <c r="V190" s="26">
        <v>0</v>
      </c>
      <c r="W190" s="16">
        <f t="shared" si="104"/>
        <v>0</v>
      </c>
      <c r="X190" s="16">
        <f t="shared" si="105"/>
        <v>0</v>
      </c>
      <c r="Y190" s="26"/>
      <c r="Z190" s="16">
        <f t="shared" si="106"/>
        <v>0</v>
      </c>
      <c r="AA190" s="16">
        <f t="shared" si="107"/>
        <v>0</v>
      </c>
      <c r="AC190" s="52">
        <f t="shared" si="108"/>
        <v>0</v>
      </c>
      <c r="AD190" s="16">
        <f t="shared" si="109"/>
        <v>0</v>
      </c>
      <c r="AE190" s="37">
        <f t="shared" si="110"/>
        <v>0</v>
      </c>
      <c r="AF190" s="42">
        <f t="shared" si="90"/>
        <v>0</v>
      </c>
      <c r="AG190" s="37">
        <f t="shared" si="91"/>
        <v>0</v>
      </c>
      <c r="AH190" s="63">
        <f t="shared" si="92"/>
        <v>0</v>
      </c>
      <c r="AI190" s="26">
        <v>0</v>
      </c>
      <c r="AJ190" s="37">
        <f t="shared" si="121"/>
        <v>0</v>
      </c>
      <c r="AK190" s="37" t="str">
        <f t="shared" si="122"/>
        <v>-</v>
      </c>
      <c r="AL190" s="47">
        <v>116</v>
      </c>
      <c r="AM190" s="37" t="str">
        <f t="shared" si="123"/>
        <v>-</v>
      </c>
      <c r="AN190" s="52" t="str">
        <f t="shared" si="124"/>
        <v>-</v>
      </c>
      <c r="AO190" s="35" t="str">
        <f t="shared" si="93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si="119"/>
        <v>0</v>
      </c>
      <c r="L191" s="16">
        <f t="shared" si="120"/>
        <v>0</v>
      </c>
      <c r="M191" s="26"/>
      <c r="N191" s="16">
        <f t="shared" si="98"/>
        <v>0</v>
      </c>
      <c r="O191" s="16">
        <f t="shared" si="99"/>
        <v>0</v>
      </c>
      <c r="P191" s="26">
        <v>0</v>
      </c>
      <c r="Q191" s="16">
        <f t="shared" si="100"/>
        <v>0</v>
      </c>
      <c r="R191" s="16">
        <f t="shared" si="101"/>
        <v>0</v>
      </c>
      <c r="S191" s="26">
        <v>0</v>
      </c>
      <c r="T191" s="16">
        <f t="shared" si="102"/>
        <v>0</v>
      </c>
      <c r="U191" s="16">
        <f t="shared" si="103"/>
        <v>0</v>
      </c>
      <c r="V191" s="26">
        <v>0</v>
      </c>
      <c r="W191" s="16">
        <f t="shared" si="104"/>
        <v>0</v>
      </c>
      <c r="X191" s="16">
        <f t="shared" si="105"/>
        <v>0</v>
      </c>
      <c r="Y191" s="26"/>
      <c r="Z191" s="16">
        <f t="shared" si="106"/>
        <v>0</v>
      </c>
      <c r="AA191" s="16">
        <f t="shared" si="107"/>
        <v>0</v>
      </c>
      <c r="AC191" s="52">
        <f t="shared" si="108"/>
        <v>0</v>
      </c>
      <c r="AD191" s="16">
        <f t="shared" si="109"/>
        <v>0</v>
      </c>
      <c r="AE191" s="37">
        <f t="shared" si="110"/>
        <v>0</v>
      </c>
      <c r="AF191" s="42">
        <f t="shared" si="90"/>
        <v>0</v>
      </c>
      <c r="AG191" s="37">
        <f t="shared" si="91"/>
        <v>0</v>
      </c>
      <c r="AH191" s="63">
        <f t="shared" si="92"/>
        <v>0</v>
      </c>
      <c r="AI191" s="26">
        <v>0</v>
      </c>
      <c r="AJ191" s="37">
        <f t="shared" si="121"/>
        <v>0</v>
      </c>
      <c r="AK191" s="37" t="str">
        <f t="shared" si="122"/>
        <v>-</v>
      </c>
      <c r="AL191" s="47">
        <v>117</v>
      </c>
      <c r="AM191" s="37" t="str">
        <f t="shared" si="123"/>
        <v>-</v>
      </c>
      <c r="AN191" s="52" t="str">
        <f t="shared" si="124"/>
        <v>-</v>
      </c>
      <c r="AO191" s="35" t="str">
        <f t="shared" si="93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119"/>
        <v>0</v>
      </c>
      <c r="L192" s="16">
        <f t="shared" si="120"/>
        <v>0</v>
      </c>
      <c r="M192" s="26"/>
      <c r="N192" s="16">
        <f t="shared" si="98"/>
        <v>0</v>
      </c>
      <c r="O192" s="16">
        <f t="shared" si="99"/>
        <v>0</v>
      </c>
      <c r="P192" s="26">
        <v>0</v>
      </c>
      <c r="Q192" s="16">
        <f t="shared" si="100"/>
        <v>0</v>
      </c>
      <c r="R192" s="16">
        <f t="shared" si="101"/>
        <v>0</v>
      </c>
      <c r="S192" s="26">
        <v>0</v>
      </c>
      <c r="T192" s="16">
        <f t="shared" si="102"/>
        <v>0</v>
      </c>
      <c r="U192" s="16">
        <f t="shared" si="103"/>
        <v>0</v>
      </c>
      <c r="V192" s="26">
        <v>0</v>
      </c>
      <c r="W192" s="16">
        <f t="shared" si="104"/>
        <v>0</v>
      </c>
      <c r="X192" s="16">
        <f t="shared" si="105"/>
        <v>0</v>
      </c>
      <c r="Y192" s="26"/>
      <c r="Z192" s="16">
        <f t="shared" si="106"/>
        <v>0</v>
      </c>
      <c r="AA192" s="16">
        <f t="shared" si="107"/>
        <v>0</v>
      </c>
      <c r="AC192" s="52">
        <f t="shared" si="108"/>
        <v>0</v>
      </c>
      <c r="AD192" s="16">
        <f t="shared" si="109"/>
        <v>0</v>
      </c>
      <c r="AE192" s="37">
        <f t="shared" si="110"/>
        <v>0</v>
      </c>
      <c r="AF192" s="42">
        <f t="shared" si="90"/>
        <v>0</v>
      </c>
      <c r="AG192" s="37">
        <f t="shared" si="91"/>
        <v>0</v>
      </c>
      <c r="AH192" s="63">
        <f t="shared" si="92"/>
        <v>0</v>
      </c>
      <c r="AI192" s="26">
        <v>0</v>
      </c>
      <c r="AJ192" s="37">
        <f t="shared" si="121"/>
        <v>0</v>
      </c>
      <c r="AK192" s="37" t="str">
        <f t="shared" si="122"/>
        <v>-</v>
      </c>
      <c r="AL192" s="47">
        <v>118</v>
      </c>
      <c r="AM192" s="37" t="str">
        <f t="shared" si="123"/>
        <v>-</v>
      </c>
      <c r="AN192" s="52" t="str">
        <f t="shared" si="124"/>
        <v>-</v>
      </c>
      <c r="AO192" s="35" t="str">
        <f t="shared" si="93"/>
        <v>-</v>
      </c>
    </row>
    <row r="193" spans="1:41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119"/>
        <v>0</v>
      </c>
      <c r="L193" s="16">
        <f t="shared" si="120"/>
        <v>0</v>
      </c>
      <c r="M193" s="26"/>
      <c r="N193" s="16">
        <f t="shared" si="98"/>
        <v>0</v>
      </c>
      <c r="O193" s="16">
        <f t="shared" si="99"/>
        <v>0</v>
      </c>
      <c r="P193" s="26">
        <v>0</v>
      </c>
      <c r="Q193" s="16">
        <f t="shared" si="100"/>
        <v>0</v>
      </c>
      <c r="R193" s="16">
        <f t="shared" si="101"/>
        <v>0</v>
      </c>
      <c r="S193" s="26">
        <v>0</v>
      </c>
      <c r="T193" s="16">
        <f t="shared" si="102"/>
        <v>0</v>
      </c>
      <c r="U193" s="16">
        <f t="shared" si="103"/>
        <v>0</v>
      </c>
      <c r="V193" s="26">
        <v>0</v>
      </c>
      <c r="W193" s="16">
        <f t="shared" si="104"/>
        <v>0</v>
      </c>
      <c r="X193" s="16">
        <f t="shared" si="105"/>
        <v>0</v>
      </c>
      <c r="Y193" s="26"/>
      <c r="Z193" s="16">
        <f t="shared" si="106"/>
        <v>0</v>
      </c>
      <c r="AA193" s="16">
        <f t="shared" si="107"/>
        <v>0</v>
      </c>
      <c r="AC193" s="52">
        <f t="shared" si="108"/>
        <v>0</v>
      </c>
      <c r="AD193" s="16">
        <f t="shared" si="109"/>
        <v>0</v>
      </c>
      <c r="AE193" s="37">
        <f t="shared" si="110"/>
        <v>0</v>
      </c>
      <c r="AF193" s="42">
        <f t="shared" si="90"/>
        <v>0</v>
      </c>
      <c r="AG193" s="37">
        <f t="shared" si="91"/>
        <v>0</v>
      </c>
      <c r="AH193" s="63">
        <f t="shared" si="92"/>
        <v>0</v>
      </c>
      <c r="AI193" s="26">
        <v>0</v>
      </c>
      <c r="AJ193" s="37">
        <f t="shared" si="121"/>
        <v>0</v>
      </c>
      <c r="AK193" s="37" t="str">
        <f t="shared" si="122"/>
        <v>-</v>
      </c>
      <c r="AL193" s="47">
        <v>119</v>
      </c>
      <c r="AM193" s="37" t="str">
        <f t="shared" si="123"/>
        <v>-</v>
      </c>
      <c r="AN193" s="52" t="str">
        <f t="shared" si="124"/>
        <v>-</v>
      </c>
      <c r="AO193" s="35" t="str">
        <f t="shared" si="93"/>
        <v>-</v>
      </c>
    </row>
    <row r="194" spans="1:41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119"/>
        <v>0</v>
      </c>
      <c r="L194" s="16">
        <f t="shared" si="120"/>
        <v>0</v>
      </c>
      <c r="M194" s="26"/>
      <c r="N194" s="16">
        <f t="shared" si="98"/>
        <v>0</v>
      </c>
      <c r="O194" s="16">
        <f t="shared" si="99"/>
        <v>0</v>
      </c>
      <c r="P194" s="26">
        <v>0</v>
      </c>
      <c r="Q194" s="16">
        <f t="shared" si="100"/>
        <v>0</v>
      </c>
      <c r="R194" s="16">
        <f t="shared" si="101"/>
        <v>0</v>
      </c>
      <c r="S194" s="26">
        <v>0</v>
      </c>
      <c r="T194" s="16">
        <f t="shared" si="102"/>
        <v>0</v>
      </c>
      <c r="U194" s="16">
        <f t="shared" si="103"/>
        <v>0</v>
      </c>
      <c r="V194" s="26">
        <v>0</v>
      </c>
      <c r="W194" s="16">
        <f t="shared" si="104"/>
        <v>0</v>
      </c>
      <c r="X194" s="16">
        <f t="shared" si="105"/>
        <v>0</v>
      </c>
      <c r="Y194" s="26"/>
      <c r="Z194" s="16">
        <f t="shared" si="106"/>
        <v>0</v>
      </c>
      <c r="AA194" s="16">
        <f t="shared" si="107"/>
        <v>0</v>
      </c>
      <c r="AC194" s="52">
        <f t="shared" si="108"/>
        <v>0</v>
      </c>
      <c r="AD194" s="16">
        <f t="shared" si="109"/>
        <v>0</v>
      </c>
      <c r="AE194" s="37">
        <f t="shared" si="110"/>
        <v>0</v>
      </c>
      <c r="AF194" s="42">
        <f t="shared" si="90"/>
        <v>0</v>
      </c>
      <c r="AG194" s="37">
        <f t="shared" si="91"/>
        <v>0</v>
      </c>
      <c r="AH194" s="63">
        <f t="shared" si="92"/>
        <v>0</v>
      </c>
      <c r="AI194" s="26">
        <v>0</v>
      </c>
      <c r="AJ194" s="37">
        <f t="shared" si="121"/>
        <v>0</v>
      </c>
      <c r="AK194" s="37" t="str">
        <f t="shared" si="122"/>
        <v>-</v>
      </c>
      <c r="AL194" s="47">
        <v>120</v>
      </c>
      <c r="AM194" s="37" t="str">
        <f t="shared" si="123"/>
        <v>-</v>
      </c>
      <c r="AN194" s="52" t="str">
        <f t="shared" si="124"/>
        <v>-</v>
      </c>
      <c r="AO194" s="35" t="str">
        <f t="shared" si="93"/>
        <v>-</v>
      </c>
    </row>
    <row r="195" spans="1:41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119"/>
        <v>0</v>
      </c>
      <c r="L195" s="16">
        <f t="shared" si="120"/>
        <v>0</v>
      </c>
      <c r="M195" s="26"/>
      <c r="N195" s="16">
        <f t="shared" si="98"/>
        <v>0</v>
      </c>
      <c r="O195" s="16">
        <f t="shared" si="99"/>
        <v>0</v>
      </c>
      <c r="P195" s="26">
        <v>0</v>
      </c>
      <c r="Q195" s="16">
        <f t="shared" si="100"/>
        <v>0</v>
      </c>
      <c r="R195" s="16">
        <f t="shared" si="101"/>
        <v>0</v>
      </c>
      <c r="S195" s="26">
        <v>0</v>
      </c>
      <c r="T195" s="16">
        <f t="shared" si="102"/>
        <v>0</v>
      </c>
      <c r="U195" s="16">
        <f t="shared" si="103"/>
        <v>0</v>
      </c>
      <c r="V195" s="26">
        <v>0</v>
      </c>
      <c r="W195" s="16">
        <f t="shared" si="104"/>
        <v>0</v>
      </c>
      <c r="X195" s="16">
        <f t="shared" si="105"/>
        <v>0</v>
      </c>
      <c r="Y195" s="26"/>
      <c r="Z195" s="16">
        <f t="shared" si="106"/>
        <v>0</v>
      </c>
      <c r="AA195" s="16">
        <f t="shared" si="107"/>
        <v>0</v>
      </c>
      <c r="AC195" s="52">
        <f t="shared" si="108"/>
        <v>0</v>
      </c>
      <c r="AD195" s="16">
        <f t="shared" si="109"/>
        <v>0</v>
      </c>
      <c r="AE195" s="37">
        <f t="shared" si="110"/>
        <v>0</v>
      </c>
      <c r="AF195" s="42">
        <f t="shared" si="90"/>
        <v>0</v>
      </c>
      <c r="AG195" s="37">
        <f t="shared" si="91"/>
        <v>0</v>
      </c>
      <c r="AH195" s="63">
        <f t="shared" si="92"/>
        <v>0</v>
      </c>
      <c r="AI195" s="26">
        <v>0</v>
      </c>
      <c r="AJ195" s="37">
        <f t="shared" si="121"/>
        <v>0</v>
      </c>
      <c r="AK195" s="37" t="str">
        <f t="shared" si="122"/>
        <v>-</v>
      </c>
      <c r="AL195" s="47">
        <v>121</v>
      </c>
      <c r="AM195" s="37" t="str">
        <f t="shared" si="123"/>
        <v>-</v>
      </c>
      <c r="AN195" s="52" t="str">
        <f t="shared" si="124"/>
        <v>-</v>
      </c>
      <c r="AO195" s="35" t="str">
        <f t="shared" si="93"/>
        <v>-</v>
      </c>
    </row>
    <row r="196" spans="1:41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119"/>
        <v>0</v>
      </c>
      <c r="L196" s="16">
        <f t="shared" si="120"/>
        <v>0</v>
      </c>
      <c r="M196" s="26"/>
      <c r="N196" s="16">
        <f t="shared" si="98"/>
        <v>0</v>
      </c>
      <c r="O196" s="16">
        <f t="shared" si="99"/>
        <v>0</v>
      </c>
      <c r="P196" s="26">
        <v>0</v>
      </c>
      <c r="Q196" s="16">
        <f t="shared" si="100"/>
        <v>0</v>
      </c>
      <c r="R196" s="16">
        <f t="shared" si="101"/>
        <v>0</v>
      </c>
      <c r="S196" s="26">
        <v>0</v>
      </c>
      <c r="T196" s="16">
        <f t="shared" si="102"/>
        <v>0</v>
      </c>
      <c r="U196" s="16">
        <f t="shared" si="103"/>
        <v>0</v>
      </c>
      <c r="V196" s="26">
        <v>0</v>
      </c>
      <c r="W196" s="16">
        <f t="shared" si="104"/>
        <v>0</v>
      </c>
      <c r="X196" s="16">
        <f t="shared" si="105"/>
        <v>0</v>
      </c>
      <c r="Y196" s="26"/>
      <c r="Z196" s="16">
        <f t="shared" si="106"/>
        <v>0</v>
      </c>
      <c r="AA196" s="16">
        <f t="shared" si="107"/>
        <v>0</v>
      </c>
      <c r="AC196" s="52">
        <f t="shared" si="108"/>
        <v>0</v>
      </c>
      <c r="AD196" s="16">
        <f t="shared" si="109"/>
        <v>0</v>
      </c>
      <c r="AE196" s="37">
        <f t="shared" si="110"/>
        <v>0</v>
      </c>
      <c r="AF196" s="42">
        <f t="shared" si="90"/>
        <v>0</v>
      </c>
      <c r="AG196" s="37">
        <f t="shared" si="91"/>
        <v>0</v>
      </c>
      <c r="AH196" s="63">
        <f t="shared" si="92"/>
        <v>0</v>
      </c>
      <c r="AI196" s="26">
        <v>0</v>
      </c>
      <c r="AJ196" s="37">
        <f t="shared" si="121"/>
        <v>0</v>
      </c>
      <c r="AK196" s="37" t="str">
        <f t="shared" si="122"/>
        <v>-</v>
      </c>
      <c r="AL196" s="47">
        <v>122</v>
      </c>
      <c r="AM196" s="37" t="str">
        <f t="shared" si="123"/>
        <v>-</v>
      </c>
      <c r="AN196" s="52" t="str">
        <f t="shared" si="124"/>
        <v>-</v>
      </c>
      <c r="AO196" s="35" t="str">
        <f t="shared" si="93"/>
        <v>-</v>
      </c>
    </row>
    <row r="197" spans="1:41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119"/>
        <v>0</v>
      </c>
      <c r="L197" s="16">
        <f t="shared" si="120"/>
        <v>0</v>
      </c>
      <c r="M197" s="26"/>
      <c r="N197" s="16">
        <f t="shared" si="98"/>
        <v>0</v>
      </c>
      <c r="O197" s="16">
        <f t="shared" si="99"/>
        <v>0</v>
      </c>
      <c r="P197" s="26">
        <v>0</v>
      </c>
      <c r="Q197" s="16">
        <f t="shared" si="100"/>
        <v>0</v>
      </c>
      <c r="R197" s="16">
        <f t="shared" si="101"/>
        <v>0</v>
      </c>
      <c r="S197" s="26">
        <v>0</v>
      </c>
      <c r="T197" s="16">
        <f t="shared" si="102"/>
        <v>0</v>
      </c>
      <c r="U197" s="16">
        <f t="shared" si="103"/>
        <v>0</v>
      </c>
      <c r="V197" s="26">
        <v>0</v>
      </c>
      <c r="W197" s="16">
        <f t="shared" si="104"/>
        <v>0</v>
      </c>
      <c r="X197" s="16">
        <f t="shared" si="105"/>
        <v>0</v>
      </c>
      <c r="Y197" s="26"/>
      <c r="Z197" s="16">
        <f t="shared" si="106"/>
        <v>0</v>
      </c>
      <c r="AA197" s="16">
        <f t="shared" si="107"/>
        <v>0</v>
      </c>
      <c r="AC197" s="52">
        <f t="shared" si="108"/>
        <v>0</v>
      </c>
      <c r="AD197" s="16">
        <f t="shared" si="109"/>
        <v>0</v>
      </c>
      <c r="AE197" s="37">
        <f t="shared" si="110"/>
        <v>0</v>
      </c>
      <c r="AF197" s="42">
        <f t="shared" si="90"/>
        <v>0</v>
      </c>
      <c r="AG197" s="37">
        <f t="shared" si="91"/>
        <v>0</v>
      </c>
      <c r="AH197" s="63">
        <f t="shared" si="92"/>
        <v>0</v>
      </c>
      <c r="AI197" s="26">
        <v>0</v>
      </c>
      <c r="AJ197" s="37">
        <f t="shared" si="121"/>
        <v>0</v>
      </c>
      <c r="AK197" s="37" t="str">
        <f t="shared" si="122"/>
        <v>-</v>
      </c>
      <c r="AL197" s="47">
        <v>123</v>
      </c>
      <c r="AM197" s="37" t="str">
        <f t="shared" si="123"/>
        <v>-</v>
      </c>
      <c r="AN197" s="52" t="str">
        <f t="shared" si="124"/>
        <v>-</v>
      </c>
      <c r="AO197" s="35" t="str">
        <f t="shared" si="93"/>
        <v>-</v>
      </c>
    </row>
    <row r="198" spans="1:41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119"/>
        <v>0</v>
      </c>
      <c r="L198" s="16">
        <f t="shared" si="120"/>
        <v>0</v>
      </c>
      <c r="M198" s="26"/>
      <c r="N198" s="16">
        <f t="shared" si="98"/>
        <v>0</v>
      </c>
      <c r="O198" s="16">
        <f t="shared" si="99"/>
        <v>0</v>
      </c>
      <c r="P198" s="26">
        <v>0</v>
      </c>
      <c r="Q198" s="16">
        <f t="shared" si="100"/>
        <v>0</v>
      </c>
      <c r="R198" s="16">
        <f t="shared" si="101"/>
        <v>0</v>
      </c>
      <c r="S198" s="26">
        <v>0</v>
      </c>
      <c r="T198" s="16">
        <f t="shared" si="102"/>
        <v>0</v>
      </c>
      <c r="U198" s="16">
        <f t="shared" si="103"/>
        <v>0</v>
      </c>
      <c r="V198" s="26">
        <v>0</v>
      </c>
      <c r="W198" s="16">
        <f t="shared" si="104"/>
        <v>0</v>
      </c>
      <c r="X198" s="16">
        <f t="shared" si="105"/>
        <v>0</v>
      </c>
      <c r="Y198" s="26"/>
      <c r="Z198" s="16">
        <f t="shared" si="106"/>
        <v>0</v>
      </c>
      <c r="AA198" s="16">
        <f t="shared" si="107"/>
        <v>0</v>
      </c>
      <c r="AC198" s="52">
        <f t="shared" si="108"/>
        <v>0</v>
      </c>
      <c r="AD198" s="16">
        <f t="shared" si="109"/>
        <v>0</v>
      </c>
      <c r="AE198" s="37">
        <f t="shared" si="110"/>
        <v>0</v>
      </c>
      <c r="AF198" s="42">
        <f t="shared" si="90"/>
        <v>0</v>
      </c>
      <c r="AG198" s="37">
        <f t="shared" si="91"/>
        <v>0</v>
      </c>
      <c r="AH198" s="63">
        <f t="shared" si="92"/>
        <v>0</v>
      </c>
      <c r="AI198" s="26">
        <v>0</v>
      </c>
      <c r="AJ198" s="37">
        <f t="shared" si="121"/>
        <v>0</v>
      </c>
      <c r="AK198" s="37" t="str">
        <f t="shared" si="122"/>
        <v>-</v>
      </c>
      <c r="AL198" s="47">
        <v>125</v>
      </c>
      <c r="AM198" s="37" t="str">
        <f t="shared" si="123"/>
        <v>-</v>
      </c>
      <c r="AN198" s="52" t="str">
        <f t="shared" si="124"/>
        <v>-</v>
      </c>
      <c r="AO198" s="35" t="str">
        <f t="shared" si="93"/>
        <v>-</v>
      </c>
    </row>
    <row r="199" spans="1:41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119"/>
        <v>0</v>
      </c>
      <c r="L199" s="16">
        <f t="shared" si="120"/>
        <v>0</v>
      </c>
      <c r="M199" s="26"/>
      <c r="N199" s="16">
        <f t="shared" si="98"/>
        <v>0</v>
      </c>
      <c r="O199" s="16">
        <f t="shared" si="99"/>
        <v>0</v>
      </c>
      <c r="P199" s="26">
        <v>0</v>
      </c>
      <c r="Q199" s="16">
        <f t="shared" si="100"/>
        <v>0</v>
      </c>
      <c r="R199" s="16">
        <f t="shared" si="101"/>
        <v>0</v>
      </c>
      <c r="S199" s="26">
        <v>0</v>
      </c>
      <c r="T199" s="16">
        <f t="shared" si="102"/>
        <v>0</v>
      </c>
      <c r="U199" s="16">
        <f t="shared" si="103"/>
        <v>0</v>
      </c>
      <c r="V199" s="26">
        <v>0</v>
      </c>
      <c r="W199" s="16">
        <f t="shared" si="104"/>
        <v>0</v>
      </c>
      <c r="X199" s="16">
        <f t="shared" si="105"/>
        <v>0</v>
      </c>
      <c r="Y199" s="26"/>
      <c r="Z199" s="16">
        <f t="shared" si="106"/>
        <v>0</v>
      </c>
      <c r="AA199" s="16">
        <f t="shared" si="107"/>
        <v>0</v>
      </c>
      <c r="AC199" s="52">
        <f t="shared" si="108"/>
        <v>0</v>
      </c>
      <c r="AD199" s="16">
        <f t="shared" si="109"/>
        <v>0</v>
      </c>
      <c r="AE199" s="37">
        <f t="shared" si="110"/>
        <v>0</v>
      </c>
      <c r="AF199" s="42">
        <f t="shared" si="90"/>
        <v>0</v>
      </c>
      <c r="AG199" s="37">
        <f t="shared" si="91"/>
        <v>0</v>
      </c>
      <c r="AH199" s="63">
        <f t="shared" si="92"/>
        <v>0</v>
      </c>
      <c r="AI199" s="26">
        <v>0</v>
      </c>
      <c r="AJ199" s="37">
        <f t="shared" si="121"/>
        <v>0</v>
      </c>
      <c r="AK199" s="37" t="str">
        <f t="shared" si="122"/>
        <v>-</v>
      </c>
      <c r="AL199" s="47">
        <v>126</v>
      </c>
      <c r="AM199" s="37" t="str">
        <f t="shared" si="123"/>
        <v>-</v>
      </c>
      <c r="AN199" s="52" t="str">
        <f t="shared" si="124"/>
        <v>-</v>
      </c>
      <c r="AO199" s="35" t="str">
        <f t="shared" si="93"/>
        <v>-</v>
      </c>
    </row>
    <row r="200" spans="1:41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119"/>
        <v>0</v>
      </c>
      <c r="L200" s="16">
        <f t="shared" si="120"/>
        <v>0</v>
      </c>
      <c r="M200" s="26"/>
      <c r="N200" s="16">
        <f t="shared" si="98"/>
        <v>0</v>
      </c>
      <c r="O200" s="16">
        <f t="shared" si="99"/>
        <v>0</v>
      </c>
      <c r="P200" s="26">
        <v>0</v>
      </c>
      <c r="Q200" s="16">
        <f t="shared" si="100"/>
        <v>0</v>
      </c>
      <c r="R200" s="16">
        <f t="shared" si="101"/>
        <v>0</v>
      </c>
      <c r="S200" s="26">
        <v>0</v>
      </c>
      <c r="T200" s="16">
        <f t="shared" si="102"/>
        <v>0</v>
      </c>
      <c r="U200" s="16">
        <f t="shared" si="103"/>
        <v>0</v>
      </c>
      <c r="V200" s="26">
        <v>0</v>
      </c>
      <c r="W200" s="16">
        <f t="shared" si="104"/>
        <v>0</v>
      </c>
      <c r="X200" s="16">
        <f t="shared" si="105"/>
        <v>0</v>
      </c>
      <c r="Y200" s="26"/>
      <c r="Z200" s="16">
        <f t="shared" si="106"/>
        <v>0</v>
      </c>
      <c r="AA200" s="16">
        <f t="shared" si="107"/>
        <v>0</v>
      </c>
      <c r="AC200" s="52">
        <f t="shared" si="108"/>
        <v>0</v>
      </c>
      <c r="AD200" s="16">
        <f t="shared" si="109"/>
        <v>0</v>
      </c>
      <c r="AE200" s="37">
        <f t="shared" si="110"/>
        <v>0</v>
      </c>
      <c r="AF200" s="42">
        <f t="shared" si="90"/>
        <v>0</v>
      </c>
      <c r="AG200" s="37">
        <f t="shared" si="91"/>
        <v>0</v>
      </c>
      <c r="AH200" s="63">
        <f t="shared" si="92"/>
        <v>0</v>
      </c>
      <c r="AI200" s="26">
        <v>0</v>
      </c>
      <c r="AJ200" s="37">
        <f t="shared" si="121"/>
        <v>0</v>
      </c>
      <c r="AK200" s="37" t="str">
        <f t="shared" si="122"/>
        <v>-</v>
      </c>
      <c r="AL200" s="47">
        <v>127</v>
      </c>
      <c r="AM200" s="37" t="str">
        <f t="shared" si="123"/>
        <v>-</v>
      </c>
      <c r="AN200" s="52" t="str">
        <f t="shared" si="124"/>
        <v>-</v>
      </c>
      <c r="AO200" s="35" t="str">
        <f t="shared" si="93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119"/>
        <v>0</v>
      </c>
      <c r="L201" s="16">
        <f t="shared" si="120"/>
        <v>0</v>
      </c>
      <c r="M201" s="26"/>
      <c r="N201" s="16">
        <f t="shared" si="98"/>
        <v>0</v>
      </c>
      <c r="O201" s="16">
        <f t="shared" si="99"/>
        <v>0</v>
      </c>
      <c r="P201" s="26">
        <v>0</v>
      </c>
      <c r="Q201" s="16">
        <f t="shared" si="100"/>
        <v>0</v>
      </c>
      <c r="R201" s="16">
        <f t="shared" si="101"/>
        <v>0</v>
      </c>
      <c r="S201" s="26">
        <v>0</v>
      </c>
      <c r="T201" s="16">
        <f t="shared" si="102"/>
        <v>0</v>
      </c>
      <c r="U201" s="16">
        <f t="shared" si="103"/>
        <v>0</v>
      </c>
      <c r="V201" s="26">
        <v>0</v>
      </c>
      <c r="W201" s="16">
        <f t="shared" si="104"/>
        <v>0</v>
      </c>
      <c r="X201" s="16">
        <f t="shared" si="105"/>
        <v>0</v>
      </c>
      <c r="Y201" s="26"/>
      <c r="Z201" s="16">
        <f t="shared" si="106"/>
        <v>0</v>
      </c>
      <c r="AA201" s="16">
        <f t="shared" si="107"/>
        <v>0</v>
      </c>
      <c r="AC201" s="52">
        <f t="shared" si="108"/>
        <v>0</v>
      </c>
      <c r="AD201" s="16">
        <f t="shared" si="109"/>
        <v>0</v>
      </c>
      <c r="AE201" s="37">
        <f t="shared" si="110"/>
        <v>0</v>
      </c>
      <c r="AF201" s="42">
        <f t="shared" si="90"/>
        <v>0</v>
      </c>
      <c r="AG201" s="37">
        <f t="shared" si="91"/>
        <v>0</v>
      </c>
      <c r="AH201" s="63">
        <f t="shared" si="92"/>
        <v>0</v>
      </c>
      <c r="AI201" s="26">
        <v>0</v>
      </c>
      <c r="AJ201" s="37">
        <f t="shared" si="121"/>
        <v>0</v>
      </c>
      <c r="AK201" s="37" t="str">
        <f t="shared" si="122"/>
        <v>-</v>
      </c>
      <c r="AL201" s="47">
        <v>128</v>
      </c>
      <c r="AM201" s="37" t="str">
        <f t="shared" si="123"/>
        <v>-</v>
      </c>
      <c r="AN201" s="52" t="str">
        <f t="shared" si="124"/>
        <v>-</v>
      </c>
      <c r="AO201" s="35" t="str">
        <f t="shared" si="93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119"/>
        <v>0</v>
      </c>
      <c r="L202" s="16">
        <f t="shared" si="120"/>
        <v>0</v>
      </c>
      <c r="M202" s="26"/>
      <c r="N202" s="16">
        <f t="shared" si="98"/>
        <v>0</v>
      </c>
      <c r="O202" s="16">
        <f t="shared" si="99"/>
        <v>0</v>
      </c>
      <c r="P202" s="26">
        <v>0</v>
      </c>
      <c r="Q202" s="16">
        <f t="shared" si="100"/>
        <v>0</v>
      </c>
      <c r="R202" s="16">
        <f t="shared" si="101"/>
        <v>0</v>
      </c>
      <c r="S202" s="26">
        <v>0</v>
      </c>
      <c r="T202" s="16">
        <f t="shared" si="102"/>
        <v>0</v>
      </c>
      <c r="U202" s="16">
        <f t="shared" si="103"/>
        <v>0</v>
      </c>
      <c r="V202" s="26">
        <v>0</v>
      </c>
      <c r="W202" s="16">
        <f t="shared" si="104"/>
        <v>0</v>
      </c>
      <c r="X202" s="16">
        <f t="shared" si="105"/>
        <v>0</v>
      </c>
      <c r="Y202" s="26"/>
      <c r="Z202" s="16">
        <f t="shared" si="106"/>
        <v>0</v>
      </c>
      <c r="AA202" s="16">
        <f t="shared" si="107"/>
        <v>0</v>
      </c>
      <c r="AC202" s="52">
        <f t="shared" si="108"/>
        <v>0</v>
      </c>
      <c r="AD202" s="16">
        <f t="shared" si="109"/>
        <v>0</v>
      </c>
      <c r="AE202" s="37">
        <f t="shared" si="110"/>
        <v>0</v>
      </c>
      <c r="AF202" s="42">
        <f t="shared" si="90"/>
        <v>0</v>
      </c>
      <c r="AG202" s="37">
        <f t="shared" si="91"/>
        <v>0</v>
      </c>
      <c r="AH202" s="63">
        <f t="shared" si="92"/>
        <v>0</v>
      </c>
      <c r="AI202" s="26">
        <v>0</v>
      </c>
      <c r="AJ202" s="37">
        <f t="shared" si="121"/>
        <v>0</v>
      </c>
      <c r="AK202" s="37" t="str">
        <f t="shared" si="122"/>
        <v>-</v>
      </c>
      <c r="AL202" s="47">
        <v>129</v>
      </c>
      <c r="AM202" s="37" t="str">
        <f t="shared" si="123"/>
        <v>-</v>
      </c>
      <c r="AN202" s="52" t="str">
        <f t="shared" si="124"/>
        <v>-</v>
      </c>
      <c r="AO202" s="35" t="str">
        <f t="shared" si="93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119"/>
        <v>0</v>
      </c>
      <c r="L203" s="16">
        <f t="shared" si="120"/>
        <v>0</v>
      </c>
      <c r="M203" s="26"/>
      <c r="N203" s="16">
        <f t="shared" si="98"/>
        <v>0</v>
      </c>
      <c r="O203" s="16">
        <f t="shared" si="99"/>
        <v>0</v>
      </c>
      <c r="P203" s="26"/>
      <c r="Q203" s="16">
        <f t="shared" si="100"/>
        <v>0</v>
      </c>
      <c r="R203" s="16">
        <f t="shared" si="101"/>
        <v>0</v>
      </c>
      <c r="S203" s="26"/>
      <c r="T203" s="16">
        <f t="shared" si="102"/>
        <v>0</v>
      </c>
      <c r="U203" s="16">
        <f t="shared" si="103"/>
        <v>0</v>
      </c>
      <c r="V203" s="26"/>
      <c r="W203" s="16">
        <f t="shared" si="104"/>
        <v>0</v>
      </c>
      <c r="X203" s="16">
        <f t="shared" si="105"/>
        <v>0</v>
      </c>
      <c r="Y203" s="26"/>
      <c r="Z203" s="16">
        <f t="shared" si="106"/>
        <v>0</v>
      </c>
      <c r="AA203" s="16">
        <f t="shared" si="107"/>
        <v>0</v>
      </c>
      <c r="AC203" s="52">
        <f t="shared" si="108"/>
        <v>0</v>
      </c>
      <c r="AD203" s="16">
        <f t="shared" si="109"/>
        <v>0</v>
      </c>
      <c r="AE203" s="37">
        <f t="shared" si="110"/>
        <v>0</v>
      </c>
      <c r="AF203" s="42">
        <f t="shared" si="90"/>
        <v>0</v>
      </c>
      <c r="AG203" s="37">
        <f t="shared" si="91"/>
        <v>0</v>
      </c>
      <c r="AH203" s="63">
        <f t="shared" si="92"/>
        <v>0</v>
      </c>
      <c r="AI203" s="26"/>
      <c r="AJ203" s="37">
        <f t="shared" si="121"/>
        <v>0</v>
      </c>
      <c r="AK203" s="37" t="str">
        <f t="shared" si="122"/>
        <v>-</v>
      </c>
      <c r="AL203" s="47">
        <v>130</v>
      </c>
      <c r="AM203" s="37" t="str">
        <f t="shared" si="123"/>
        <v>-</v>
      </c>
      <c r="AN203" s="52" t="str">
        <f t="shared" si="124"/>
        <v>-</v>
      </c>
      <c r="AO203" s="35" t="str">
        <f t="shared" si="93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119"/>
        <v>0</v>
      </c>
      <c r="L204" s="16">
        <f t="shared" si="120"/>
        <v>0</v>
      </c>
      <c r="M204" s="26"/>
      <c r="N204" s="16">
        <f t="shared" si="98"/>
        <v>0</v>
      </c>
      <c r="O204" s="16">
        <f t="shared" si="99"/>
        <v>0</v>
      </c>
      <c r="P204" s="26"/>
      <c r="Q204" s="16">
        <f t="shared" si="100"/>
        <v>0</v>
      </c>
      <c r="R204" s="16">
        <f t="shared" si="101"/>
        <v>0</v>
      </c>
      <c r="S204" s="26"/>
      <c r="T204" s="16">
        <f t="shared" si="102"/>
        <v>0</v>
      </c>
      <c r="U204" s="16">
        <f t="shared" si="103"/>
        <v>0</v>
      </c>
      <c r="V204" s="26"/>
      <c r="W204" s="16">
        <f t="shared" si="104"/>
        <v>0</v>
      </c>
      <c r="X204" s="16">
        <f t="shared" si="105"/>
        <v>0</v>
      </c>
      <c r="Y204" s="26"/>
      <c r="Z204" s="16">
        <f t="shared" si="106"/>
        <v>0</v>
      </c>
      <c r="AA204" s="16">
        <f t="shared" si="107"/>
        <v>0</v>
      </c>
      <c r="AC204" s="52">
        <f t="shared" si="108"/>
        <v>0</v>
      </c>
      <c r="AD204" s="16">
        <f t="shared" si="109"/>
        <v>0</v>
      </c>
      <c r="AE204" s="37">
        <f t="shared" si="110"/>
        <v>0</v>
      </c>
      <c r="AF204" s="42">
        <f t="shared" si="90"/>
        <v>0</v>
      </c>
      <c r="AG204" s="37">
        <f t="shared" si="91"/>
        <v>0</v>
      </c>
      <c r="AH204" s="63">
        <f t="shared" si="92"/>
        <v>0</v>
      </c>
      <c r="AI204" s="26"/>
      <c r="AJ204" s="37">
        <f t="shared" si="121"/>
        <v>0</v>
      </c>
      <c r="AK204" s="37" t="str">
        <f t="shared" si="122"/>
        <v>-</v>
      </c>
      <c r="AL204" s="47">
        <v>131</v>
      </c>
      <c r="AM204" s="37" t="str">
        <f t="shared" si="123"/>
        <v>-</v>
      </c>
      <c r="AN204" s="52" t="str">
        <f t="shared" si="124"/>
        <v>-</v>
      </c>
      <c r="AO204" s="35" t="str">
        <f t="shared" si="93"/>
        <v>-</v>
      </c>
    </row>
    <row r="205" spans="1:41" ht="15" x14ac:dyDescent="0.25">
      <c r="A205" s="13"/>
      <c r="B205" s="17"/>
      <c r="C205" s="17"/>
      <c r="D205" s="32"/>
      <c r="E205" s="18"/>
      <c r="F205" s="57"/>
      <c r="G205" s="57"/>
      <c r="H205" s="58"/>
      <c r="J205" s="26"/>
      <c r="K205" s="16">
        <f t="shared" si="119"/>
        <v>0</v>
      </c>
      <c r="L205" s="16">
        <f t="shared" si="120"/>
        <v>0</v>
      </c>
      <c r="M205" s="26"/>
      <c r="N205" s="16">
        <f t="shared" si="98"/>
        <v>0</v>
      </c>
      <c r="O205" s="16">
        <f t="shared" si="99"/>
        <v>0</v>
      </c>
      <c r="P205" s="26"/>
      <c r="Q205" s="16">
        <f t="shared" si="100"/>
        <v>0</v>
      </c>
      <c r="R205" s="16">
        <f t="shared" si="101"/>
        <v>0</v>
      </c>
      <c r="S205" s="26"/>
      <c r="T205" s="16">
        <f t="shared" si="102"/>
        <v>0</v>
      </c>
      <c r="U205" s="16">
        <f t="shared" si="103"/>
        <v>0</v>
      </c>
      <c r="V205" s="26"/>
      <c r="W205" s="16">
        <f t="shared" si="104"/>
        <v>0</v>
      </c>
      <c r="X205" s="16">
        <f t="shared" si="105"/>
        <v>0</v>
      </c>
      <c r="Y205" s="26"/>
      <c r="Z205" s="16">
        <f t="shared" si="106"/>
        <v>0</v>
      </c>
      <c r="AA205" s="16">
        <f t="shared" si="107"/>
        <v>0</v>
      </c>
      <c r="AC205" s="52">
        <f t="shared" si="108"/>
        <v>0</v>
      </c>
      <c r="AD205" s="16">
        <f t="shared" si="109"/>
        <v>0</v>
      </c>
      <c r="AE205" s="37">
        <f t="shared" si="110"/>
        <v>0</v>
      </c>
      <c r="AF205" s="42">
        <f t="shared" si="90"/>
        <v>0</v>
      </c>
      <c r="AG205" s="37">
        <f t="shared" si="91"/>
        <v>0</v>
      </c>
      <c r="AH205" s="63">
        <f t="shared" si="92"/>
        <v>0</v>
      </c>
      <c r="AI205" s="26"/>
      <c r="AJ205" s="37">
        <f t="shared" si="121"/>
        <v>0</v>
      </c>
      <c r="AK205" s="37" t="str">
        <f t="shared" si="122"/>
        <v>-</v>
      </c>
      <c r="AL205" s="47">
        <v>132</v>
      </c>
      <c r="AM205" s="37" t="str">
        <f t="shared" si="123"/>
        <v>-</v>
      </c>
      <c r="AN205" s="52" t="str">
        <f t="shared" si="124"/>
        <v>-</v>
      </c>
      <c r="AO205" s="35" t="str">
        <f t="shared" si="93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119"/>
        <v>0</v>
      </c>
      <c r="L206" s="16">
        <f t="shared" si="120"/>
        <v>0</v>
      </c>
      <c r="M206" s="26"/>
      <c r="N206" s="16">
        <f t="shared" si="98"/>
        <v>0</v>
      </c>
      <c r="O206" s="16">
        <f t="shared" si="99"/>
        <v>0</v>
      </c>
      <c r="P206" s="26"/>
      <c r="Q206" s="16">
        <f t="shared" si="100"/>
        <v>0</v>
      </c>
      <c r="R206" s="16">
        <f t="shared" si="101"/>
        <v>0</v>
      </c>
      <c r="S206" s="26"/>
      <c r="T206" s="16">
        <f t="shared" si="102"/>
        <v>0</v>
      </c>
      <c r="U206" s="16">
        <f t="shared" si="103"/>
        <v>0</v>
      </c>
      <c r="V206" s="26"/>
      <c r="W206" s="16">
        <f t="shared" si="104"/>
        <v>0</v>
      </c>
      <c r="X206" s="16">
        <f t="shared" si="105"/>
        <v>0</v>
      </c>
      <c r="Y206" s="26"/>
      <c r="Z206" s="16">
        <f t="shared" si="106"/>
        <v>0</v>
      </c>
      <c r="AA206" s="16">
        <f t="shared" si="107"/>
        <v>0</v>
      </c>
      <c r="AC206" s="52">
        <f t="shared" si="108"/>
        <v>0</v>
      </c>
      <c r="AD206" s="16">
        <f t="shared" si="109"/>
        <v>0</v>
      </c>
      <c r="AE206" s="37">
        <f t="shared" si="110"/>
        <v>0</v>
      </c>
      <c r="AF206" s="42">
        <f t="shared" ref="AF206" si="125">AC206/AQ$10</f>
        <v>0</v>
      </c>
      <c r="AG206" s="37">
        <f t="shared" ref="AG206" si="126">AF206*30</f>
        <v>0</v>
      </c>
      <c r="AH206" s="63">
        <f t="shared" ref="AH206" si="127">AG206*G206</f>
        <v>0</v>
      </c>
      <c r="AI206" s="26"/>
      <c r="AJ206" s="37">
        <f t="shared" si="121"/>
        <v>0</v>
      </c>
      <c r="AK206" s="37" t="str">
        <f t="shared" si="122"/>
        <v>-</v>
      </c>
      <c r="AL206" s="47">
        <v>133</v>
      </c>
      <c r="AM206" s="37" t="str">
        <f t="shared" si="123"/>
        <v>-</v>
      </c>
      <c r="AN206" s="52" t="str">
        <f t="shared" si="124"/>
        <v>-</v>
      </c>
      <c r="AO206" s="35" t="str">
        <f t="shared" ref="AO206" si="128">IFERROR(AO$10+AK206,"-")</f>
        <v>-</v>
      </c>
    </row>
    <row r="207" spans="1:41" ht="5.25" customHeight="1" x14ac:dyDescent="0.2">
      <c r="B207" s="10"/>
      <c r="AL207" s="47">
        <v>172</v>
      </c>
      <c r="AN207" s="53"/>
    </row>
    <row r="208" spans="1:41" ht="16.5" customHeight="1" x14ac:dyDescent="0.2">
      <c r="B208" s="7"/>
      <c r="C208" s="7"/>
      <c r="D208" s="8"/>
      <c r="E208" s="12" t="s">
        <v>4</v>
      </c>
      <c r="F208" s="9"/>
      <c r="G208" s="9"/>
      <c r="H208" s="9"/>
      <c r="J208" s="25">
        <f>SUM(J13:J202)</f>
        <v>190</v>
      </c>
      <c r="K208" s="25">
        <f t="shared" ref="K208:AJ208" si="129">SUM(K13:K202)</f>
        <v>3434.2754282719438</v>
      </c>
      <c r="L208" s="25">
        <f t="shared" si="129"/>
        <v>8123.7000000000007</v>
      </c>
      <c r="M208" s="25">
        <f t="shared" si="129"/>
        <v>71</v>
      </c>
      <c r="N208" s="25">
        <f t="shared" si="129"/>
        <v>1749.9613449951059</v>
      </c>
      <c r="O208" s="25">
        <f t="shared" si="129"/>
        <v>3712</v>
      </c>
      <c r="P208" s="25">
        <f t="shared" si="129"/>
        <v>116</v>
      </c>
      <c r="Q208" s="25">
        <f t="shared" si="129"/>
        <v>2208.1606931828046</v>
      </c>
      <c r="R208" s="25">
        <f t="shared" si="129"/>
        <v>5010.8500000000004</v>
      </c>
      <c r="S208" s="25">
        <f t="shared" si="129"/>
        <v>91</v>
      </c>
      <c r="T208" s="25">
        <f t="shared" si="129"/>
        <v>2325.4716457238915</v>
      </c>
      <c r="U208" s="25">
        <f t="shared" si="129"/>
        <v>4848.8500000000004</v>
      </c>
      <c r="V208" s="25">
        <f t="shared" si="129"/>
        <v>30</v>
      </c>
      <c r="W208" s="25">
        <f t="shared" si="129"/>
        <v>605.67833731281416</v>
      </c>
      <c r="X208" s="25">
        <f t="shared" si="129"/>
        <v>1430.5</v>
      </c>
      <c r="Y208" s="25">
        <f t="shared" si="129"/>
        <v>0</v>
      </c>
      <c r="Z208" s="25">
        <f t="shared" si="129"/>
        <v>0</v>
      </c>
      <c r="AA208" s="25">
        <f t="shared" si="129"/>
        <v>0</v>
      </c>
      <c r="AB208" s="25">
        <f t="shared" si="129"/>
        <v>0</v>
      </c>
      <c r="AC208" s="25">
        <f t="shared" si="129"/>
        <v>498</v>
      </c>
      <c r="AD208" s="25">
        <f t="shared" si="129"/>
        <v>10323.547449486559</v>
      </c>
      <c r="AE208" s="25">
        <f t="shared" si="129"/>
        <v>23125.899999999998</v>
      </c>
      <c r="AF208" s="25">
        <f t="shared" si="129"/>
        <v>4.0487804878048781</v>
      </c>
      <c r="AG208" s="25">
        <f t="shared" si="129"/>
        <v>121.46341463414633</v>
      </c>
      <c r="AH208" s="25">
        <f t="shared" si="129"/>
        <v>5640.4634146341477</v>
      </c>
      <c r="AI208" s="25">
        <f t="shared" si="129"/>
        <v>359</v>
      </c>
      <c r="AJ208" s="25">
        <f t="shared" si="129"/>
        <v>17299.3</v>
      </c>
      <c r="AL208" s="1">
        <v>173</v>
      </c>
    </row>
    <row r="210" spans="5:48" s="71" customFormat="1" x14ac:dyDescent="0.2">
      <c r="E210" s="75" t="s">
        <v>21</v>
      </c>
      <c r="F210" s="76"/>
      <c r="G210" s="76"/>
      <c r="H210" s="77"/>
      <c r="I210" s="77"/>
      <c r="J210" s="77"/>
      <c r="K210" s="77"/>
      <c r="L210" s="77">
        <f>K208</f>
        <v>3434.2754282719438</v>
      </c>
      <c r="M210" s="77"/>
      <c r="N210" s="77"/>
      <c r="O210" s="77">
        <f>N208</f>
        <v>1749.9613449951059</v>
      </c>
      <c r="P210" s="77"/>
      <c r="Q210" s="77"/>
      <c r="R210" s="77">
        <f>Q208</f>
        <v>2208.1606931828046</v>
      </c>
      <c r="S210" s="77"/>
      <c r="T210" s="77"/>
      <c r="U210" s="77">
        <f>T208</f>
        <v>2325.4716457238915</v>
      </c>
      <c r="V210" s="77"/>
      <c r="W210" s="77"/>
      <c r="X210" s="77">
        <f>W208</f>
        <v>605.67833731281416</v>
      </c>
      <c r="Y210" s="77"/>
      <c r="Z210" s="77"/>
      <c r="AA210" s="77">
        <f>Z208</f>
        <v>0</v>
      </c>
      <c r="AB210" s="77"/>
      <c r="AC210" s="78"/>
      <c r="AD210" s="77"/>
      <c r="AE210" s="77">
        <f>AD208</f>
        <v>10323.547449486559</v>
      </c>
      <c r="AF210" s="79"/>
      <c r="AG210" s="79"/>
      <c r="AH210" s="76"/>
      <c r="AI210" s="79"/>
      <c r="AJ210" s="79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22</v>
      </c>
      <c r="F211" s="80"/>
      <c r="G211" s="80"/>
      <c r="H211" s="81"/>
      <c r="I211" s="81"/>
      <c r="J211" s="81"/>
      <c r="K211" s="81"/>
      <c r="L211" s="77">
        <v>0</v>
      </c>
      <c r="M211" s="81"/>
      <c r="N211" s="81"/>
      <c r="O211" s="77">
        <v>0</v>
      </c>
      <c r="P211" s="81"/>
      <c r="Q211" s="81"/>
      <c r="R211" s="77">
        <v>0</v>
      </c>
      <c r="S211" s="81"/>
      <c r="T211" s="81"/>
      <c r="U211" s="77">
        <v>0</v>
      </c>
      <c r="V211" s="81"/>
      <c r="W211" s="81"/>
      <c r="X211" s="77">
        <v>0</v>
      </c>
      <c r="Y211" s="81"/>
      <c r="Z211" s="81"/>
      <c r="AA211" s="77">
        <f>AA208/100*AA10</f>
        <v>0</v>
      </c>
      <c r="AB211" s="81"/>
      <c r="AC211" s="82"/>
      <c r="AD211" s="81"/>
      <c r="AE211" s="77">
        <f>L211+O211+R211+U211+X211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41</v>
      </c>
      <c r="F212" s="80"/>
      <c r="G212" s="80"/>
      <c r="H212" s="81"/>
      <c r="I212" s="81"/>
      <c r="J212" s="81"/>
      <c r="K212" s="81"/>
      <c r="L212" s="92">
        <f>L211/L208</f>
        <v>0</v>
      </c>
      <c r="M212" s="93"/>
      <c r="N212" s="93"/>
      <c r="O212" s="92">
        <f>O211/O208</f>
        <v>0</v>
      </c>
      <c r="P212" s="93"/>
      <c r="Q212" s="93"/>
      <c r="R212" s="92">
        <f>R211/R208</f>
        <v>0</v>
      </c>
      <c r="S212" s="93"/>
      <c r="T212" s="93"/>
      <c r="U212" s="92">
        <f>U211/U208</f>
        <v>0</v>
      </c>
      <c r="V212" s="93"/>
      <c r="W212" s="93"/>
      <c r="X212" s="92">
        <f>X211/X208</f>
        <v>0</v>
      </c>
      <c r="Y212" s="93"/>
      <c r="Z212" s="93"/>
      <c r="AA212" s="92" t="e">
        <f>AA211/AA208</f>
        <v>#DIV/0!</v>
      </c>
      <c r="AB212" s="81"/>
      <c r="AC212" s="82"/>
      <c r="AD212" s="81"/>
      <c r="AE212" s="92">
        <f>AE211/AE208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">
      <c r="E213" s="75" t="s">
        <v>23</v>
      </c>
      <c r="F213" s="80"/>
      <c r="G213" s="80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2"/>
      <c r="AD213" s="81"/>
      <c r="AE213" s="81"/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71" customFormat="1" x14ac:dyDescent="0.2">
      <c r="E214" s="75" t="s">
        <v>24</v>
      </c>
      <c r="F214" s="76"/>
      <c r="G214" s="76"/>
      <c r="H214" s="77"/>
      <c r="I214" s="77"/>
      <c r="J214" s="77"/>
      <c r="K214" s="77"/>
      <c r="L214" s="77">
        <f>L208-L210-L211-L213</f>
        <v>4689.4245717280573</v>
      </c>
      <c r="M214" s="77"/>
      <c r="N214" s="77"/>
      <c r="O214" s="77">
        <f>O208-O210-O211-O213</f>
        <v>1962.0386550048941</v>
      </c>
      <c r="P214" s="77"/>
      <c r="Q214" s="77"/>
      <c r="R214" s="77">
        <f>R208-R210-R211-R213</f>
        <v>2802.6893068171958</v>
      </c>
      <c r="S214" s="77"/>
      <c r="T214" s="77"/>
      <c r="U214" s="77">
        <f>U208-U210-U211-U213</f>
        <v>2523.3783542761089</v>
      </c>
      <c r="V214" s="77"/>
      <c r="W214" s="77"/>
      <c r="X214" s="77">
        <f>X208-X210-X211-X213</f>
        <v>824.82166268718584</v>
      </c>
      <c r="Y214" s="77"/>
      <c r="Z214" s="77"/>
      <c r="AA214" s="77">
        <f>AA208-AA210-AA211-AA213</f>
        <v>0</v>
      </c>
      <c r="AB214" s="77"/>
      <c r="AC214" s="78"/>
      <c r="AD214" s="77"/>
      <c r="AE214" s="77">
        <f>AE208-AE210-AE211-AE213</f>
        <v>12802.352550513438</v>
      </c>
      <c r="AF214" s="79"/>
      <c r="AG214" s="79"/>
      <c r="AH214" s="76"/>
      <c r="AI214" s="79"/>
      <c r="AJ214" s="79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5:48" s="43" customFormat="1" x14ac:dyDescent="0.2">
      <c r="E215" s="75" t="s">
        <v>25</v>
      </c>
      <c r="F215" s="85"/>
      <c r="G215" s="85"/>
      <c r="H215" s="83"/>
      <c r="I215" s="83"/>
      <c r="J215" s="83"/>
      <c r="K215" s="83"/>
      <c r="L215" s="86">
        <f>L214/L208</f>
        <v>0.5772523076588324</v>
      </c>
      <c r="M215" s="83"/>
      <c r="N215" s="83"/>
      <c r="O215" s="86">
        <f>O214/O208</f>
        <v>0.52856644800778396</v>
      </c>
      <c r="P215" s="83"/>
      <c r="Q215" s="83"/>
      <c r="R215" s="86">
        <f>R214/R208</f>
        <v>0.55932412800566678</v>
      </c>
      <c r="S215" s="83"/>
      <c r="T215" s="83"/>
      <c r="U215" s="86">
        <f>U214/U208</f>
        <v>0.52040759237264689</v>
      </c>
      <c r="V215" s="83"/>
      <c r="W215" s="83"/>
      <c r="X215" s="86">
        <f>X214/X208</f>
        <v>0.57659675825738266</v>
      </c>
      <c r="Y215" s="83"/>
      <c r="Z215" s="83"/>
      <c r="AA215" s="86" t="e">
        <f>AA214/AA208</f>
        <v>#DIV/0!</v>
      </c>
      <c r="AB215" s="83"/>
      <c r="AC215" s="87"/>
      <c r="AD215" s="83"/>
      <c r="AE215" s="86">
        <f>AE214/AE208</f>
        <v>0.55359370015927767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8" spans="5:48" x14ac:dyDescent="0.2">
      <c r="AD218" s="43" t="s">
        <v>239</v>
      </c>
    </row>
    <row r="219" spans="5:48" x14ac:dyDescent="0.2">
      <c r="AA219" s="43" t="s">
        <v>26</v>
      </c>
      <c r="AC219" s="53">
        <f>J208+M208+P208+S208+V208+Y208</f>
        <v>498</v>
      </c>
      <c r="AD219" s="88">
        <f>AC219-AC208</f>
        <v>0</v>
      </c>
    </row>
    <row r="220" spans="5:48" x14ac:dyDescent="0.2">
      <c r="AA220" s="43" t="s">
        <v>27</v>
      </c>
      <c r="AC220" s="53">
        <f>K208+N208+Q208+T208+W208+Z208</f>
        <v>10323.547449486561</v>
      </c>
      <c r="AD220" s="88">
        <f>AC220-AD208</f>
        <v>0</v>
      </c>
    </row>
    <row r="221" spans="5:48" x14ac:dyDescent="0.2">
      <c r="AA221" s="43" t="s">
        <v>28</v>
      </c>
      <c r="AC221" s="53">
        <f>L208+O208+R208+U208+X208+AA208</f>
        <v>23125.9</v>
      </c>
      <c r="AD221" s="89">
        <f>AC221-AE208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711" priority="4923"/>
  </conditionalFormatting>
  <conditionalFormatting sqref="B16">
    <cfRule type="duplicateValues" dxfId="2710" priority="4922"/>
  </conditionalFormatting>
  <conditionalFormatting sqref="D38:D41">
    <cfRule type="duplicateValues" dxfId="2709" priority="4921"/>
  </conditionalFormatting>
  <conditionalFormatting sqref="B38:B41">
    <cfRule type="duplicateValues" dxfId="2708" priority="4920"/>
  </conditionalFormatting>
  <conditionalFormatting sqref="D43">
    <cfRule type="duplicateValues" dxfId="2707" priority="4919"/>
  </conditionalFormatting>
  <conditionalFormatting sqref="B43">
    <cfRule type="duplicateValues" dxfId="2706" priority="4918"/>
  </conditionalFormatting>
  <conditionalFormatting sqref="D45">
    <cfRule type="duplicateValues" dxfId="2705" priority="4917"/>
  </conditionalFormatting>
  <conditionalFormatting sqref="B45">
    <cfRule type="duplicateValues" dxfId="2704" priority="4916"/>
  </conditionalFormatting>
  <conditionalFormatting sqref="D49">
    <cfRule type="duplicateValues" dxfId="2703" priority="4915"/>
  </conditionalFormatting>
  <conditionalFormatting sqref="B49">
    <cfRule type="duplicateValues" dxfId="2702" priority="4914"/>
  </conditionalFormatting>
  <conditionalFormatting sqref="D50:D52">
    <cfRule type="duplicateValues" dxfId="2701" priority="4913"/>
  </conditionalFormatting>
  <conditionalFormatting sqref="B50:B52">
    <cfRule type="duplicateValues" dxfId="2700" priority="4912"/>
  </conditionalFormatting>
  <conditionalFormatting sqref="D54:D64">
    <cfRule type="duplicateValues" dxfId="2699" priority="4911"/>
  </conditionalFormatting>
  <conditionalFormatting sqref="B54:B64">
    <cfRule type="duplicateValues" dxfId="2698" priority="4910"/>
  </conditionalFormatting>
  <conditionalFormatting sqref="D67:D75">
    <cfRule type="duplicateValues" dxfId="2697" priority="4909"/>
  </conditionalFormatting>
  <conditionalFormatting sqref="B67:B75">
    <cfRule type="duplicateValues" dxfId="2696" priority="4908"/>
  </conditionalFormatting>
  <conditionalFormatting sqref="D66">
    <cfRule type="duplicateValues" dxfId="2695" priority="4907"/>
  </conditionalFormatting>
  <conditionalFormatting sqref="B66">
    <cfRule type="duplicateValues" dxfId="2694" priority="4906"/>
  </conditionalFormatting>
  <conditionalFormatting sqref="D77">
    <cfRule type="duplicateValues" dxfId="2693" priority="4905"/>
  </conditionalFormatting>
  <conditionalFormatting sqref="B77">
    <cfRule type="duplicateValues" dxfId="2692" priority="4904"/>
  </conditionalFormatting>
  <conditionalFormatting sqref="D79:D80">
    <cfRule type="duplicateValues" dxfId="2691" priority="4903"/>
  </conditionalFormatting>
  <conditionalFormatting sqref="B79:B80">
    <cfRule type="duplicateValues" dxfId="2690" priority="4902"/>
  </conditionalFormatting>
  <conditionalFormatting sqref="D66:D75">
    <cfRule type="duplicateValues" dxfId="2689" priority="4897"/>
  </conditionalFormatting>
  <conditionalFormatting sqref="B66:B75">
    <cfRule type="duplicateValues" dxfId="2688" priority="4896"/>
  </conditionalFormatting>
  <conditionalFormatting sqref="B1:B1048576">
    <cfRule type="duplicateValues" dxfId="2687" priority="4895"/>
  </conditionalFormatting>
  <conditionalFormatting sqref="B19">
    <cfRule type="duplicateValues" dxfId="2686" priority="4894"/>
  </conditionalFormatting>
  <conditionalFormatting sqref="D44:D52">
    <cfRule type="duplicateValues" dxfId="2685" priority="3884"/>
  </conditionalFormatting>
  <conditionalFormatting sqref="B44:B52">
    <cfRule type="duplicateValues" dxfId="2684" priority="3883"/>
  </conditionalFormatting>
  <conditionalFormatting sqref="D65 D74 D83">
    <cfRule type="duplicateValues" dxfId="2683" priority="2874"/>
  </conditionalFormatting>
  <conditionalFormatting sqref="B65 B74 B83">
    <cfRule type="duplicateValues" dxfId="2682" priority="2873"/>
  </conditionalFormatting>
  <conditionalFormatting sqref="B210:B215">
    <cfRule type="duplicateValues" dxfId="2681" priority="850"/>
  </conditionalFormatting>
  <conditionalFormatting sqref="D210:D215">
    <cfRule type="duplicateValues" dxfId="2680" priority="849"/>
  </conditionalFormatting>
  <conditionalFormatting sqref="B210:B215">
    <cfRule type="duplicateValues" dxfId="2679" priority="848"/>
  </conditionalFormatting>
  <conditionalFormatting sqref="D210:D215">
    <cfRule type="duplicateValues" dxfId="2678" priority="847"/>
  </conditionalFormatting>
  <conditionalFormatting sqref="D210:D215">
    <cfRule type="duplicateValues" dxfId="2677" priority="846"/>
  </conditionalFormatting>
  <conditionalFormatting sqref="B210:B215">
    <cfRule type="duplicateValues" dxfId="2676" priority="845"/>
  </conditionalFormatting>
  <conditionalFormatting sqref="B210:B215">
    <cfRule type="duplicateValues" dxfId="2675" priority="844"/>
  </conditionalFormatting>
  <conditionalFormatting sqref="D210:D215">
    <cfRule type="duplicateValues" dxfId="2674" priority="843"/>
  </conditionalFormatting>
  <conditionalFormatting sqref="D210:D215">
    <cfRule type="duplicateValues" dxfId="2673" priority="842"/>
  </conditionalFormatting>
  <conditionalFormatting sqref="B210:B215">
    <cfRule type="duplicateValues" dxfId="2672" priority="841"/>
  </conditionalFormatting>
  <conditionalFormatting sqref="B210:B215">
    <cfRule type="duplicateValues" dxfId="2671" priority="840"/>
  </conditionalFormatting>
  <conditionalFormatting sqref="D210:D215">
    <cfRule type="duplicateValues" dxfId="2670" priority="839"/>
  </conditionalFormatting>
  <conditionalFormatting sqref="B210:B215">
    <cfRule type="duplicateValues" dxfId="2669" priority="838"/>
  </conditionalFormatting>
  <conditionalFormatting sqref="D210:D215">
    <cfRule type="duplicateValues" dxfId="2668" priority="837"/>
  </conditionalFormatting>
  <conditionalFormatting sqref="B210:B215">
    <cfRule type="duplicateValues" dxfId="2667" priority="836"/>
  </conditionalFormatting>
  <conditionalFormatting sqref="D210:D215">
    <cfRule type="duplicateValues" dxfId="2666" priority="835"/>
  </conditionalFormatting>
  <conditionalFormatting sqref="D210:D215">
    <cfRule type="duplicateValues" dxfId="2665" priority="834"/>
  </conditionalFormatting>
  <conditionalFormatting sqref="B210:B215">
    <cfRule type="duplicateValues" dxfId="2664" priority="833"/>
  </conditionalFormatting>
  <conditionalFormatting sqref="B210:B215">
    <cfRule type="duplicateValues" dxfId="2663" priority="832"/>
  </conditionalFormatting>
  <conditionalFormatting sqref="D210:D215">
    <cfRule type="duplicateValues" dxfId="2662" priority="831"/>
  </conditionalFormatting>
  <conditionalFormatting sqref="B210:B215">
    <cfRule type="duplicateValues" dxfId="2661" priority="830"/>
  </conditionalFormatting>
  <conditionalFormatting sqref="D210:D215">
    <cfRule type="duplicateValues" dxfId="2660" priority="829"/>
  </conditionalFormatting>
  <conditionalFormatting sqref="D210:D215">
    <cfRule type="duplicateValues" dxfId="2659" priority="828"/>
  </conditionalFormatting>
  <conditionalFormatting sqref="B210:B215">
    <cfRule type="duplicateValues" dxfId="2658" priority="827"/>
  </conditionalFormatting>
  <conditionalFormatting sqref="D210:D215">
    <cfRule type="duplicateValues" dxfId="2657" priority="826"/>
  </conditionalFormatting>
  <conditionalFormatting sqref="B210:B215">
    <cfRule type="duplicateValues" dxfId="2656" priority="825"/>
  </conditionalFormatting>
  <conditionalFormatting sqref="D210:D215">
    <cfRule type="duplicateValues" dxfId="2655" priority="824"/>
  </conditionalFormatting>
  <conditionalFormatting sqref="B210:B215">
    <cfRule type="duplicateValues" dxfId="2654" priority="823"/>
  </conditionalFormatting>
  <conditionalFormatting sqref="D210:D215">
    <cfRule type="duplicateValues" dxfId="2653" priority="822"/>
  </conditionalFormatting>
  <conditionalFormatting sqref="B210:B215">
    <cfRule type="duplicateValues" dxfId="2652" priority="821"/>
  </conditionalFormatting>
  <conditionalFormatting sqref="D210:D215">
    <cfRule type="duplicateValues" dxfId="2651" priority="820"/>
  </conditionalFormatting>
  <conditionalFormatting sqref="B210:B215">
    <cfRule type="duplicateValues" dxfId="2650" priority="819"/>
  </conditionalFormatting>
  <conditionalFormatting sqref="B208">
    <cfRule type="duplicateValues" dxfId="2649" priority="818"/>
  </conditionalFormatting>
  <conditionalFormatting sqref="D208">
    <cfRule type="duplicateValues" dxfId="2648" priority="817"/>
  </conditionalFormatting>
  <conditionalFormatting sqref="D208">
    <cfRule type="duplicateValues" dxfId="2647" priority="816"/>
  </conditionalFormatting>
  <conditionalFormatting sqref="B208">
    <cfRule type="duplicateValues" dxfId="2646" priority="815"/>
  </conditionalFormatting>
  <conditionalFormatting sqref="B208">
    <cfRule type="duplicateValues" dxfId="2645" priority="814"/>
  </conditionalFormatting>
  <conditionalFormatting sqref="D208">
    <cfRule type="duplicateValues" dxfId="2644" priority="813"/>
  </conditionalFormatting>
  <conditionalFormatting sqref="D208">
    <cfRule type="duplicateValues" dxfId="2643" priority="812"/>
  </conditionalFormatting>
  <conditionalFormatting sqref="B208">
    <cfRule type="duplicateValues" dxfId="2642" priority="811"/>
  </conditionalFormatting>
  <conditionalFormatting sqref="B208">
    <cfRule type="duplicateValues" dxfId="2641" priority="810"/>
  </conditionalFormatting>
  <conditionalFormatting sqref="D208">
    <cfRule type="duplicateValues" dxfId="2640" priority="809"/>
  </conditionalFormatting>
  <conditionalFormatting sqref="D208">
    <cfRule type="duplicateValues" dxfId="2639" priority="808"/>
  </conditionalFormatting>
  <conditionalFormatting sqref="B208">
    <cfRule type="duplicateValues" dxfId="2638" priority="807"/>
  </conditionalFormatting>
  <conditionalFormatting sqref="B208">
    <cfRule type="duplicateValues" dxfId="2637" priority="806"/>
  </conditionalFormatting>
  <conditionalFormatting sqref="D208">
    <cfRule type="duplicateValues" dxfId="2636" priority="805"/>
  </conditionalFormatting>
  <conditionalFormatting sqref="D208">
    <cfRule type="duplicateValues" dxfId="2635" priority="804"/>
  </conditionalFormatting>
  <conditionalFormatting sqref="B208">
    <cfRule type="duplicateValues" dxfId="2634" priority="803"/>
  </conditionalFormatting>
  <conditionalFormatting sqref="B208">
    <cfRule type="duplicateValues" dxfId="2633" priority="802"/>
  </conditionalFormatting>
  <conditionalFormatting sqref="D208">
    <cfRule type="duplicateValues" dxfId="2632" priority="801"/>
  </conditionalFormatting>
  <conditionalFormatting sqref="D208">
    <cfRule type="duplicateValues" dxfId="2631" priority="800"/>
  </conditionalFormatting>
  <conditionalFormatting sqref="B208">
    <cfRule type="duplicateValues" dxfId="2630" priority="799"/>
  </conditionalFormatting>
  <conditionalFormatting sqref="B208">
    <cfRule type="duplicateValues" dxfId="2629" priority="798"/>
  </conditionalFormatting>
  <conditionalFormatting sqref="D208">
    <cfRule type="duplicateValues" dxfId="2628" priority="797"/>
  </conditionalFormatting>
  <conditionalFormatting sqref="D208">
    <cfRule type="duplicateValues" dxfId="2627" priority="796"/>
  </conditionalFormatting>
  <conditionalFormatting sqref="B208">
    <cfRule type="duplicateValues" dxfId="2626" priority="795"/>
  </conditionalFormatting>
  <conditionalFormatting sqref="B208">
    <cfRule type="duplicateValues" dxfId="2625" priority="794"/>
  </conditionalFormatting>
  <conditionalFormatting sqref="D208">
    <cfRule type="duplicateValues" dxfId="2624" priority="793"/>
  </conditionalFormatting>
  <conditionalFormatting sqref="D208">
    <cfRule type="duplicateValues" dxfId="2623" priority="792"/>
  </conditionalFormatting>
  <conditionalFormatting sqref="B208">
    <cfRule type="duplicateValues" dxfId="2622" priority="791"/>
  </conditionalFormatting>
  <conditionalFormatting sqref="B208">
    <cfRule type="duplicateValues" dxfId="2621" priority="790"/>
  </conditionalFormatting>
  <conditionalFormatting sqref="D208">
    <cfRule type="duplicateValues" dxfId="2620" priority="789"/>
  </conditionalFormatting>
  <conditionalFormatting sqref="D208">
    <cfRule type="duplicateValues" dxfId="2619" priority="788"/>
  </conditionalFormatting>
  <conditionalFormatting sqref="B208">
    <cfRule type="duplicateValues" dxfId="2618" priority="787"/>
  </conditionalFormatting>
  <conditionalFormatting sqref="B9">
    <cfRule type="duplicateValues" dxfId="2617" priority="226"/>
  </conditionalFormatting>
  <conditionalFormatting sqref="D166:D170">
    <cfRule type="duplicateValues" dxfId="2616" priority="224"/>
  </conditionalFormatting>
  <conditionalFormatting sqref="B166:B170">
    <cfRule type="duplicateValues" dxfId="2615" priority="223"/>
  </conditionalFormatting>
  <conditionalFormatting sqref="D165">
    <cfRule type="duplicateValues" dxfId="2614" priority="222"/>
  </conditionalFormatting>
  <conditionalFormatting sqref="B165">
    <cfRule type="duplicateValues" dxfId="2613" priority="221"/>
  </conditionalFormatting>
  <conditionalFormatting sqref="D167:D171">
    <cfRule type="duplicateValues" dxfId="2612" priority="220"/>
  </conditionalFormatting>
  <conditionalFormatting sqref="B167:B171">
    <cfRule type="duplicateValues" dxfId="2611" priority="219"/>
  </conditionalFormatting>
  <conditionalFormatting sqref="D89:D93">
    <cfRule type="duplicateValues" dxfId="2610" priority="218"/>
  </conditionalFormatting>
  <conditionalFormatting sqref="B89:B93">
    <cfRule type="duplicateValues" dxfId="2609" priority="217"/>
  </conditionalFormatting>
  <conditionalFormatting sqref="D88">
    <cfRule type="duplicateValues" dxfId="2608" priority="216"/>
  </conditionalFormatting>
  <conditionalFormatting sqref="B88">
    <cfRule type="duplicateValues" dxfId="2607" priority="215"/>
  </conditionalFormatting>
  <conditionalFormatting sqref="D90:D94">
    <cfRule type="duplicateValues" dxfId="2606" priority="214"/>
  </conditionalFormatting>
  <conditionalFormatting sqref="B90:B94">
    <cfRule type="duplicateValues" dxfId="2605" priority="213"/>
  </conditionalFormatting>
  <conditionalFormatting sqref="D84:D206">
    <cfRule type="duplicateValues" dxfId="2604" priority="5931"/>
  </conditionalFormatting>
  <conditionalFormatting sqref="B84:B206">
    <cfRule type="duplicateValues" dxfId="2603" priority="5932"/>
  </conditionalFormatting>
  <conditionalFormatting sqref="D61 D70 D79">
    <cfRule type="duplicateValues" dxfId="2602" priority="5941"/>
  </conditionalFormatting>
  <conditionalFormatting sqref="B61 B70 B79">
    <cfRule type="duplicateValues" dxfId="2601" priority="5944"/>
  </conditionalFormatting>
  <conditionalFormatting sqref="D66:D68 D75:D77 D84:D206">
    <cfRule type="duplicateValues" dxfId="2600" priority="5953"/>
  </conditionalFormatting>
  <conditionalFormatting sqref="B66:B68 B75:B77 B84:B206">
    <cfRule type="duplicateValues" dxfId="2599" priority="5956"/>
  </conditionalFormatting>
  <conditionalFormatting sqref="D60:D206">
    <cfRule type="duplicateValues" dxfId="2598" priority="5959"/>
  </conditionalFormatting>
  <conditionalFormatting sqref="B60:B206">
    <cfRule type="duplicateValues" dxfId="2597" priority="5960"/>
  </conditionalFormatting>
  <conditionalFormatting sqref="D16">
    <cfRule type="duplicateValues" dxfId="2596" priority="212"/>
  </conditionalFormatting>
  <conditionalFormatting sqref="B16">
    <cfRule type="duplicateValues" dxfId="2595" priority="211"/>
  </conditionalFormatting>
  <conditionalFormatting sqref="D38:D41">
    <cfRule type="duplicateValues" dxfId="2594" priority="210"/>
  </conditionalFormatting>
  <conditionalFormatting sqref="B38:B41">
    <cfRule type="duplicateValues" dxfId="2593" priority="209"/>
  </conditionalFormatting>
  <conditionalFormatting sqref="D69">
    <cfRule type="duplicateValues" dxfId="2592" priority="208"/>
  </conditionalFormatting>
  <conditionalFormatting sqref="B69">
    <cfRule type="duplicateValues" dxfId="2591" priority="207"/>
  </conditionalFormatting>
  <conditionalFormatting sqref="D71">
    <cfRule type="duplicateValues" dxfId="2590" priority="206"/>
  </conditionalFormatting>
  <conditionalFormatting sqref="B71">
    <cfRule type="duplicateValues" dxfId="2589" priority="205"/>
  </conditionalFormatting>
  <conditionalFormatting sqref="D75">
    <cfRule type="duplicateValues" dxfId="2588" priority="204"/>
  </conditionalFormatting>
  <conditionalFormatting sqref="B75">
    <cfRule type="duplicateValues" dxfId="2587" priority="203"/>
  </conditionalFormatting>
  <conditionalFormatting sqref="D76:D78">
    <cfRule type="duplicateValues" dxfId="2586" priority="202"/>
  </conditionalFormatting>
  <conditionalFormatting sqref="B76:B78">
    <cfRule type="duplicateValues" dxfId="2585" priority="201"/>
  </conditionalFormatting>
  <conditionalFormatting sqref="D80:D90">
    <cfRule type="duplicateValues" dxfId="2584" priority="200"/>
  </conditionalFormatting>
  <conditionalFormatting sqref="B80:B90">
    <cfRule type="duplicateValues" dxfId="2583" priority="199"/>
  </conditionalFormatting>
  <conditionalFormatting sqref="D93:D101">
    <cfRule type="duplicateValues" dxfId="2582" priority="198"/>
  </conditionalFormatting>
  <conditionalFormatting sqref="B93:B101">
    <cfRule type="duplicateValues" dxfId="2581" priority="197"/>
  </conditionalFormatting>
  <conditionalFormatting sqref="D92">
    <cfRule type="duplicateValues" dxfId="2580" priority="196"/>
  </conditionalFormatting>
  <conditionalFormatting sqref="B92">
    <cfRule type="duplicateValues" dxfId="2579" priority="195"/>
  </conditionalFormatting>
  <conditionalFormatting sqref="D103">
    <cfRule type="duplicateValues" dxfId="2578" priority="194"/>
  </conditionalFormatting>
  <conditionalFormatting sqref="B103">
    <cfRule type="duplicateValues" dxfId="2577" priority="193"/>
  </conditionalFormatting>
  <conditionalFormatting sqref="D105:D106">
    <cfRule type="duplicateValues" dxfId="2576" priority="192"/>
  </conditionalFormatting>
  <conditionalFormatting sqref="B105:B106">
    <cfRule type="duplicateValues" dxfId="2575" priority="191"/>
  </conditionalFormatting>
  <conditionalFormatting sqref="D110:D114">
    <cfRule type="duplicateValues" dxfId="2574" priority="190"/>
  </conditionalFormatting>
  <conditionalFormatting sqref="B110:B114">
    <cfRule type="duplicateValues" dxfId="2573" priority="189"/>
  </conditionalFormatting>
  <conditionalFormatting sqref="D115:D119">
    <cfRule type="duplicateValues" dxfId="2572" priority="188"/>
  </conditionalFormatting>
  <conditionalFormatting sqref="B115:B119">
    <cfRule type="duplicateValues" dxfId="2571" priority="187"/>
  </conditionalFormatting>
  <conditionalFormatting sqref="D92:D101">
    <cfRule type="duplicateValues" dxfId="2570" priority="186"/>
  </conditionalFormatting>
  <conditionalFormatting sqref="B92:B101">
    <cfRule type="duplicateValues" dxfId="2569" priority="185"/>
  </conditionalFormatting>
  <conditionalFormatting sqref="B13:B202">
    <cfRule type="duplicateValues" dxfId="2568" priority="184"/>
  </conditionalFormatting>
  <conditionalFormatting sqref="B19">
    <cfRule type="duplicateValues" dxfId="2567" priority="183"/>
  </conditionalFormatting>
  <conditionalFormatting sqref="D70:D78">
    <cfRule type="duplicateValues" dxfId="2566" priority="182"/>
  </conditionalFormatting>
  <conditionalFormatting sqref="B70:B78">
    <cfRule type="duplicateValues" dxfId="2565" priority="181"/>
  </conditionalFormatting>
  <conditionalFormatting sqref="D87 D96 D105 D114">
    <cfRule type="duplicateValues" dxfId="2564" priority="180"/>
  </conditionalFormatting>
  <conditionalFormatting sqref="B87 B96 B105 B114">
    <cfRule type="duplicateValues" dxfId="2563" priority="179"/>
  </conditionalFormatting>
  <conditionalFormatting sqref="D91 D100 D109">
    <cfRule type="duplicateValues" dxfId="2562" priority="178"/>
  </conditionalFormatting>
  <conditionalFormatting sqref="B91 B100 B109">
    <cfRule type="duplicateValues" dxfId="2561" priority="177"/>
  </conditionalFormatting>
  <conditionalFormatting sqref="D92:D94 D101:D103 D110:D112">
    <cfRule type="duplicateValues" dxfId="2560" priority="176"/>
  </conditionalFormatting>
  <conditionalFormatting sqref="B92:B94 B101:B103 B110:B112">
    <cfRule type="duplicateValues" dxfId="2559" priority="175"/>
  </conditionalFormatting>
  <conditionalFormatting sqref="D86:D114">
    <cfRule type="duplicateValues" dxfId="2558" priority="174"/>
  </conditionalFormatting>
  <conditionalFormatting sqref="B86:B114">
    <cfRule type="duplicateValues" dxfId="2557" priority="173"/>
  </conditionalFormatting>
  <conditionalFormatting sqref="D116:D120">
    <cfRule type="duplicateValues" dxfId="2556" priority="172"/>
  </conditionalFormatting>
  <conditionalFormatting sqref="B116:B120">
    <cfRule type="duplicateValues" dxfId="2555" priority="171"/>
  </conditionalFormatting>
  <conditionalFormatting sqref="D13:D201">
    <cfRule type="duplicateValues" dxfId="2554" priority="170"/>
  </conditionalFormatting>
  <conditionalFormatting sqref="D13:D202">
    <cfRule type="duplicateValues" dxfId="2553" priority="169"/>
  </conditionalFormatting>
  <conditionalFormatting sqref="B13:B202">
    <cfRule type="duplicateValues" dxfId="2552" priority="168"/>
  </conditionalFormatting>
  <conditionalFormatting sqref="D43">
    <cfRule type="duplicateValues" dxfId="2551" priority="167"/>
  </conditionalFormatting>
  <conditionalFormatting sqref="B43">
    <cfRule type="duplicateValues" dxfId="2550" priority="166"/>
  </conditionalFormatting>
  <conditionalFormatting sqref="D45">
    <cfRule type="duplicateValues" dxfId="2549" priority="165"/>
  </conditionalFormatting>
  <conditionalFormatting sqref="B45">
    <cfRule type="duplicateValues" dxfId="2548" priority="164"/>
  </conditionalFormatting>
  <conditionalFormatting sqref="D49">
    <cfRule type="duplicateValues" dxfId="2547" priority="163"/>
  </conditionalFormatting>
  <conditionalFormatting sqref="B49">
    <cfRule type="duplicateValues" dxfId="2546" priority="162"/>
  </conditionalFormatting>
  <conditionalFormatting sqref="D50:D52">
    <cfRule type="duplicateValues" dxfId="2545" priority="161"/>
  </conditionalFormatting>
  <conditionalFormatting sqref="B50:B52">
    <cfRule type="duplicateValues" dxfId="2544" priority="160"/>
  </conditionalFormatting>
  <conditionalFormatting sqref="D54:D64">
    <cfRule type="duplicateValues" dxfId="2543" priority="159"/>
  </conditionalFormatting>
  <conditionalFormatting sqref="B54:B64">
    <cfRule type="duplicateValues" dxfId="2542" priority="158"/>
  </conditionalFormatting>
  <conditionalFormatting sqref="D67:D68">
    <cfRule type="duplicateValues" dxfId="2541" priority="157"/>
  </conditionalFormatting>
  <conditionalFormatting sqref="B67:B68">
    <cfRule type="duplicateValues" dxfId="2540" priority="156"/>
  </conditionalFormatting>
  <conditionalFormatting sqref="D66">
    <cfRule type="duplicateValues" dxfId="2539" priority="155"/>
  </conditionalFormatting>
  <conditionalFormatting sqref="B66">
    <cfRule type="duplicateValues" dxfId="2538" priority="154"/>
  </conditionalFormatting>
  <conditionalFormatting sqref="D66:D68">
    <cfRule type="duplicateValues" dxfId="2537" priority="153"/>
  </conditionalFormatting>
  <conditionalFormatting sqref="B66:B68">
    <cfRule type="duplicateValues" dxfId="2536" priority="152"/>
  </conditionalFormatting>
  <conditionalFormatting sqref="D44:D52">
    <cfRule type="duplicateValues" dxfId="2535" priority="151"/>
  </conditionalFormatting>
  <conditionalFormatting sqref="B44:B52">
    <cfRule type="duplicateValues" dxfId="2534" priority="150"/>
  </conditionalFormatting>
  <conditionalFormatting sqref="D61">
    <cfRule type="duplicateValues" dxfId="2533" priority="149"/>
  </conditionalFormatting>
  <conditionalFormatting sqref="B61">
    <cfRule type="duplicateValues" dxfId="2532" priority="148"/>
  </conditionalFormatting>
  <conditionalFormatting sqref="D65">
    <cfRule type="duplicateValues" dxfId="2531" priority="147"/>
  </conditionalFormatting>
  <conditionalFormatting sqref="B65">
    <cfRule type="duplicateValues" dxfId="2530" priority="146"/>
  </conditionalFormatting>
  <conditionalFormatting sqref="D66:D68">
    <cfRule type="duplicateValues" dxfId="2529" priority="145"/>
  </conditionalFormatting>
  <conditionalFormatting sqref="B66:B68">
    <cfRule type="duplicateValues" dxfId="2528" priority="144"/>
  </conditionalFormatting>
  <conditionalFormatting sqref="D60:D68">
    <cfRule type="duplicateValues" dxfId="2527" priority="143"/>
  </conditionalFormatting>
  <conditionalFormatting sqref="B60:B68">
    <cfRule type="duplicateValues" dxfId="2526" priority="142"/>
  </conditionalFormatting>
  <conditionalFormatting sqref="D16">
    <cfRule type="duplicateValues" dxfId="2525" priority="141"/>
  </conditionalFormatting>
  <conditionalFormatting sqref="B16">
    <cfRule type="duplicateValues" dxfId="2524" priority="140"/>
  </conditionalFormatting>
  <conditionalFormatting sqref="D38:D41">
    <cfRule type="duplicateValues" dxfId="2523" priority="139"/>
  </conditionalFormatting>
  <conditionalFormatting sqref="B38:B41">
    <cfRule type="duplicateValues" dxfId="2522" priority="138"/>
  </conditionalFormatting>
  <conditionalFormatting sqref="D43">
    <cfRule type="duplicateValues" dxfId="2521" priority="137"/>
  </conditionalFormatting>
  <conditionalFormatting sqref="B43">
    <cfRule type="duplicateValues" dxfId="2520" priority="136"/>
  </conditionalFormatting>
  <conditionalFormatting sqref="D45">
    <cfRule type="duplicateValues" dxfId="2519" priority="135"/>
  </conditionalFormatting>
  <conditionalFormatting sqref="B45">
    <cfRule type="duplicateValues" dxfId="2518" priority="134"/>
  </conditionalFormatting>
  <conditionalFormatting sqref="D49">
    <cfRule type="duplicateValues" dxfId="2517" priority="133"/>
  </conditionalFormatting>
  <conditionalFormatting sqref="B49">
    <cfRule type="duplicateValues" dxfId="2516" priority="132"/>
  </conditionalFormatting>
  <conditionalFormatting sqref="D50:D52">
    <cfRule type="duplicateValues" dxfId="2515" priority="131"/>
  </conditionalFormatting>
  <conditionalFormatting sqref="B50:B52">
    <cfRule type="duplicateValues" dxfId="2514" priority="130"/>
  </conditionalFormatting>
  <conditionalFormatting sqref="D54:D64">
    <cfRule type="duplicateValues" dxfId="2513" priority="129"/>
  </conditionalFormatting>
  <conditionalFormatting sqref="B54:B64">
    <cfRule type="duplicateValues" dxfId="2512" priority="128"/>
  </conditionalFormatting>
  <conditionalFormatting sqref="D67:D75">
    <cfRule type="duplicateValues" dxfId="2511" priority="127"/>
  </conditionalFormatting>
  <conditionalFormatting sqref="B67:B75">
    <cfRule type="duplicateValues" dxfId="2510" priority="126"/>
  </conditionalFormatting>
  <conditionalFormatting sqref="D66">
    <cfRule type="duplicateValues" dxfId="2509" priority="125"/>
  </conditionalFormatting>
  <conditionalFormatting sqref="B66">
    <cfRule type="duplicateValues" dxfId="2508" priority="124"/>
  </conditionalFormatting>
  <conditionalFormatting sqref="D77">
    <cfRule type="duplicateValues" dxfId="2507" priority="123"/>
  </conditionalFormatting>
  <conditionalFormatting sqref="B77">
    <cfRule type="duplicateValues" dxfId="2506" priority="122"/>
  </conditionalFormatting>
  <conditionalFormatting sqref="D79:D80">
    <cfRule type="duplicateValues" dxfId="2505" priority="121"/>
  </conditionalFormatting>
  <conditionalFormatting sqref="B79:B80">
    <cfRule type="duplicateValues" dxfId="2504" priority="120"/>
  </conditionalFormatting>
  <conditionalFormatting sqref="D84:D88">
    <cfRule type="duplicateValues" dxfId="2503" priority="119"/>
  </conditionalFormatting>
  <conditionalFormatting sqref="B84:B88">
    <cfRule type="duplicateValues" dxfId="2502" priority="118"/>
  </conditionalFormatting>
  <conditionalFormatting sqref="D89:D93">
    <cfRule type="duplicateValues" dxfId="2501" priority="117"/>
  </conditionalFormatting>
  <conditionalFormatting sqref="B89:B93">
    <cfRule type="duplicateValues" dxfId="2500" priority="116"/>
  </conditionalFormatting>
  <conditionalFormatting sqref="D66:D75">
    <cfRule type="duplicateValues" dxfId="2499" priority="115"/>
  </conditionalFormatting>
  <conditionalFormatting sqref="B66:B75">
    <cfRule type="duplicateValues" dxfId="2498" priority="114"/>
  </conditionalFormatting>
  <conditionalFormatting sqref="B13:B202">
    <cfRule type="duplicateValues" dxfId="2497" priority="113"/>
  </conditionalFormatting>
  <conditionalFormatting sqref="B19">
    <cfRule type="duplicateValues" dxfId="2496" priority="112"/>
  </conditionalFormatting>
  <conditionalFormatting sqref="D44:D52">
    <cfRule type="duplicateValues" dxfId="2495" priority="111"/>
  </conditionalFormatting>
  <conditionalFormatting sqref="B44:B52">
    <cfRule type="duplicateValues" dxfId="2494" priority="110"/>
  </conditionalFormatting>
  <conditionalFormatting sqref="D61 D70 D79 D88">
    <cfRule type="duplicateValues" dxfId="2493" priority="109"/>
  </conditionalFormatting>
  <conditionalFormatting sqref="B61 B70 B79 B88">
    <cfRule type="duplicateValues" dxfId="2492" priority="108"/>
  </conditionalFormatting>
  <conditionalFormatting sqref="D65">
    <cfRule type="duplicateValues" dxfId="2491" priority="107"/>
  </conditionalFormatting>
  <conditionalFormatting sqref="B65">
    <cfRule type="duplicateValues" dxfId="2490" priority="106"/>
  </conditionalFormatting>
  <conditionalFormatting sqref="D66:D68 D75:D77 D84:D86">
    <cfRule type="duplicateValues" dxfId="2489" priority="105"/>
  </conditionalFormatting>
  <conditionalFormatting sqref="B66:B68 B75:B77 B84:B86">
    <cfRule type="duplicateValues" dxfId="2488" priority="104"/>
  </conditionalFormatting>
  <conditionalFormatting sqref="D60:D88">
    <cfRule type="duplicateValues" dxfId="2487" priority="103"/>
  </conditionalFormatting>
  <conditionalFormatting sqref="B60:B88">
    <cfRule type="duplicateValues" dxfId="2486" priority="102"/>
  </conditionalFormatting>
  <conditionalFormatting sqref="D90:D94">
    <cfRule type="duplicateValues" dxfId="2485" priority="101"/>
  </conditionalFormatting>
  <conditionalFormatting sqref="B90:B94">
    <cfRule type="duplicateValues" dxfId="2484" priority="100"/>
  </conditionalFormatting>
  <conditionalFormatting sqref="D91">
    <cfRule type="duplicateValues" dxfId="2483" priority="99"/>
  </conditionalFormatting>
  <conditionalFormatting sqref="B91">
    <cfRule type="duplicateValues" dxfId="2482" priority="98"/>
  </conditionalFormatting>
  <conditionalFormatting sqref="D200:D201 D13:D197">
    <cfRule type="duplicateValues" dxfId="2481" priority="97"/>
  </conditionalFormatting>
  <conditionalFormatting sqref="D13:D202">
    <cfRule type="duplicateValues" dxfId="2480" priority="96"/>
  </conditionalFormatting>
  <conditionalFormatting sqref="B13:B202">
    <cfRule type="duplicateValues" dxfId="2479" priority="95"/>
  </conditionalFormatting>
  <conditionalFormatting sqref="B13:B37">
    <cfRule type="duplicateValues" dxfId="2478" priority="94"/>
  </conditionalFormatting>
  <conditionalFormatting sqref="D34:D35 D13:D31">
    <cfRule type="duplicateValues" dxfId="2477" priority="93"/>
  </conditionalFormatting>
  <conditionalFormatting sqref="D13:D37">
    <cfRule type="duplicateValues" dxfId="2476" priority="92"/>
  </conditionalFormatting>
  <conditionalFormatting sqref="B13:B37">
    <cfRule type="duplicateValues" dxfId="2475" priority="91"/>
  </conditionalFormatting>
  <conditionalFormatting sqref="B13:B37">
    <cfRule type="duplicateValues" dxfId="2474" priority="90"/>
  </conditionalFormatting>
  <conditionalFormatting sqref="D35 D26:D32">
    <cfRule type="duplicateValues" dxfId="2473" priority="89"/>
  </conditionalFormatting>
  <conditionalFormatting sqref="D22:D23">
    <cfRule type="duplicateValues" dxfId="2472" priority="88"/>
  </conditionalFormatting>
  <conditionalFormatting sqref="D17:D18 D21">
    <cfRule type="duplicateValues" dxfId="2471" priority="87"/>
  </conditionalFormatting>
  <conditionalFormatting sqref="D31:D32">
    <cfRule type="duplicateValues" dxfId="2470" priority="86"/>
  </conditionalFormatting>
  <conditionalFormatting sqref="D36:D37 D13:D14">
    <cfRule type="duplicateValues" dxfId="2469" priority="85"/>
  </conditionalFormatting>
  <conditionalFormatting sqref="D13:D37">
    <cfRule type="duplicateValues" dxfId="2468" priority="84"/>
  </conditionalFormatting>
  <conditionalFormatting sqref="B13:B37">
    <cfRule type="duplicateValues" dxfId="2467" priority="83"/>
  </conditionalFormatting>
  <conditionalFormatting sqref="D16">
    <cfRule type="duplicateValues" dxfId="2466" priority="82"/>
  </conditionalFormatting>
  <conditionalFormatting sqref="B16">
    <cfRule type="duplicateValues" dxfId="2465" priority="81"/>
  </conditionalFormatting>
  <conditionalFormatting sqref="D38:D41">
    <cfRule type="duplicateValues" dxfId="2464" priority="80"/>
  </conditionalFormatting>
  <conditionalFormatting sqref="B38:B41">
    <cfRule type="duplicateValues" dxfId="2463" priority="79"/>
  </conditionalFormatting>
  <conditionalFormatting sqref="D43">
    <cfRule type="duplicateValues" dxfId="2462" priority="78"/>
  </conditionalFormatting>
  <conditionalFormatting sqref="B43">
    <cfRule type="duplicateValues" dxfId="2461" priority="77"/>
  </conditionalFormatting>
  <conditionalFormatting sqref="D45">
    <cfRule type="duplicateValues" dxfId="2460" priority="76"/>
  </conditionalFormatting>
  <conditionalFormatting sqref="B45">
    <cfRule type="duplicateValues" dxfId="2459" priority="75"/>
  </conditionalFormatting>
  <conditionalFormatting sqref="D49">
    <cfRule type="duplicateValues" dxfId="2458" priority="74"/>
  </conditionalFormatting>
  <conditionalFormatting sqref="B49">
    <cfRule type="duplicateValues" dxfId="2457" priority="73"/>
  </conditionalFormatting>
  <conditionalFormatting sqref="D50:D52">
    <cfRule type="duplicateValues" dxfId="2456" priority="72"/>
  </conditionalFormatting>
  <conditionalFormatting sqref="B50:B52">
    <cfRule type="duplicateValues" dxfId="2455" priority="71"/>
  </conditionalFormatting>
  <conditionalFormatting sqref="D54:D64">
    <cfRule type="duplicateValues" dxfId="2454" priority="70"/>
  </conditionalFormatting>
  <conditionalFormatting sqref="B54:B64">
    <cfRule type="duplicateValues" dxfId="2453" priority="69"/>
  </conditionalFormatting>
  <conditionalFormatting sqref="D67:D75">
    <cfRule type="duplicateValues" dxfId="2452" priority="68"/>
  </conditionalFormatting>
  <conditionalFormatting sqref="B67:B75">
    <cfRule type="duplicateValues" dxfId="2451" priority="67"/>
  </conditionalFormatting>
  <conditionalFormatting sqref="D66">
    <cfRule type="duplicateValues" dxfId="2450" priority="66"/>
  </conditionalFormatting>
  <conditionalFormatting sqref="B66">
    <cfRule type="duplicateValues" dxfId="2449" priority="65"/>
  </conditionalFormatting>
  <conditionalFormatting sqref="D77">
    <cfRule type="duplicateValues" dxfId="2448" priority="64"/>
  </conditionalFormatting>
  <conditionalFormatting sqref="B77">
    <cfRule type="duplicateValues" dxfId="2447" priority="63"/>
  </conditionalFormatting>
  <conditionalFormatting sqref="D79:D80">
    <cfRule type="duplicateValues" dxfId="2446" priority="62"/>
  </conditionalFormatting>
  <conditionalFormatting sqref="B79:B80">
    <cfRule type="duplicateValues" dxfId="2445" priority="61"/>
  </conditionalFormatting>
  <conditionalFormatting sqref="D84:D88">
    <cfRule type="duplicateValues" dxfId="2444" priority="60"/>
  </conditionalFormatting>
  <conditionalFormatting sqref="B84:B88">
    <cfRule type="duplicateValues" dxfId="2443" priority="59"/>
  </conditionalFormatting>
  <conditionalFormatting sqref="D89:D93">
    <cfRule type="duplicateValues" dxfId="2442" priority="58"/>
  </conditionalFormatting>
  <conditionalFormatting sqref="B89:B93">
    <cfRule type="duplicateValues" dxfId="2441" priority="57"/>
  </conditionalFormatting>
  <conditionalFormatting sqref="D66:D75">
    <cfRule type="duplicateValues" dxfId="2440" priority="56"/>
  </conditionalFormatting>
  <conditionalFormatting sqref="B66:B75">
    <cfRule type="duplicateValues" dxfId="2439" priority="55"/>
  </conditionalFormatting>
  <conditionalFormatting sqref="B13:B202">
    <cfRule type="duplicateValues" dxfId="2438" priority="54"/>
  </conditionalFormatting>
  <conditionalFormatting sqref="B19">
    <cfRule type="duplicateValues" dxfId="2437" priority="53"/>
  </conditionalFormatting>
  <conditionalFormatting sqref="D44:D52">
    <cfRule type="duplicateValues" dxfId="2436" priority="52"/>
  </conditionalFormatting>
  <conditionalFormatting sqref="B44:B52">
    <cfRule type="duplicateValues" dxfId="2435" priority="51"/>
  </conditionalFormatting>
  <conditionalFormatting sqref="D60:D88">
    <cfRule type="duplicateValues" dxfId="2434" priority="50"/>
  </conditionalFormatting>
  <conditionalFormatting sqref="B60:B88">
    <cfRule type="duplicateValues" dxfId="2433" priority="49"/>
  </conditionalFormatting>
  <conditionalFormatting sqref="D90:D94">
    <cfRule type="duplicateValues" dxfId="2432" priority="48"/>
  </conditionalFormatting>
  <conditionalFormatting sqref="B90:B94">
    <cfRule type="duplicateValues" dxfId="2431" priority="47"/>
  </conditionalFormatting>
  <conditionalFormatting sqref="D199:D200 D13:D196">
    <cfRule type="duplicateValues" dxfId="2430" priority="46"/>
  </conditionalFormatting>
  <conditionalFormatting sqref="D13:D202">
    <cfRule type="duplicateValues" dxfId="2429" priority="45"/>
  </conditionalFormatting>
  <conditionalFormatting sqref="B13:B202">
    <cfRule type="duplicateValues" dxfId="2428" priority="44"/>
  </conditionalFormatting>
  <conditionalFormatting sqref="D16">
    <cfRule type="duplicateValues" dxfId="2427" priority="43"/>
  </conditionalFormatting>
  <conditionalFormatting sqref="B16">
    <cfRule type="duplicateValues" dxfId="2426" priority="42"/>
  </conditionalFormatting>
  <conditionalFormatting sqref="D38:D41">
    <cfRule type="duplicateValues" dxfId="2425" priority="41"/>
  </conditionalFormatting>
  <conditionalFormatting sqref="B38:B41">
    <cfRule type="duplicateValues" dxfId="2424" priority="40"/>
  </conditionalFormatting>
  <conditionalFormatting sqref="D43">
    <cfRule type="duplicateValues" dxfId="2423" priority="39"/>
  </conditionalFormatting>
  <conditionalFormatting sqref="B43">
    <cfRule type="duplicateValues" dxfId="2422" priority="38"/>
  </conditionalFormatting>
  <conditionalFormatting sqref="D45">
    <cfRule type="duplicateValues" dxfId="2421" priority="37"/>
  </conditionalFormatting>
  <conditionalFormatting sqref="B45">
    <cfRule type="duplicateValues" dxfId="2420" priority="36"/>
  </conditionalFormatting>
  <conditionalFormatting sqref="D49">
    <cfRule type="duplicateValues" dxfId="2419" priority="35"/>
  </conditionalFormatting>
  <conditionalFormatting sqref="B49">
    <cfRule type="duplicateValues" dxfId="2418" priority="34"/>
  </conditionalFormatting>
  <conditionalFormatting sqref="D50:D52">
    <cfRule type="duplicateValues" dxfId="2417" priority="33"/>
  </conditionalFormatting>
  <conditionalFormatting sqref="B50:B52">
    <cfRule type="duplicateValues" dxfId="2416" priority="32"/>
  </conditionalFormatting>
  <conditionalFormatting sqref="D54:D64">
    <cfRule type="duplicateValues" dxfId="2415" priority="31"/>
  </conditionalFormatting>
  <conditionalFormatting sqref="B54:B64">
    <cfRule type="duplicateValues" dxfId="2414" priority="30"/>
  </conditionalFormatting>
  <conditionalFormatting sqref="D67:D75">
    <cfRule type="duplicateValues" dxfId="2413" priority="29"/>
  </conditionalFormatting>
  <conditionalFormatting sqref="B67:B75">
    <cfRule type="duplicateValues" dxfId="2412" priority="28"/>
  </conditionalFormatting>
  <conditionalFormatting sqref="D66">
    <cfRule type="duplicateValues" dxfId="2411" priority="27"/>
  </conditionalFormatting>
  <conditionalFormatting sqref="B66">
    <cfRule type="duplicateValues" dxfId="2410" priority="26"/>
  </conditionalFormatting>
  <conditionalFormatting sqref="D77">
    <cfRule type="duplicateValues" dxfId="2409" priority="25"/>
  </conditionalFormatting>
  <conditionalFormatting sqref="B77">
    <cfRule type="duplicateValues" dxfId="2408" priority="24"/>
  </conditionalFormatting>
  <conditionalFormatting sqref="D79:D80">
    <cfRule type="duplicateValues" dxfId="2407" priority="23"/>
  </conditionalFormatting>
  <conditionalFormatting sqref="B79:B80">
    <cfRule type="duplicateValues" dxfId="2406" priority="22"/>
  </conditionalFormatting>
  <conditionalFormatting sqref="D84:D88">
    <cfRule type="duplicateValues" dxfId="2405" priority="21"/>
  </conditionalFormatting>
  <conditionalFormatting sqref="B84:B88">
    <cfRule type="duplicateValues" dxfId="2404" priority="20"/>
  </conditionalFormatting>
  <conditionalFormatting sqref="D89:D93">
    <cfRule type="duplicateValues" dxfId="2403" priority="19"/>
  </conditionalFormatting>
  <conditionalFormatting sqref="B89:B93">
    <cfRule type="duplicateValues" dxfId="2402" priority="18"/>
  </conditionalFormatting>
  <conditionalFormatting sqref="D66:D75">
    <cfRule type="duplicateValues" dxfId="2401" priority="17"/>
  </conditionalFormatting>
  <conditionalFormatting sqref="B66:B75">
    <cfRule type="duplicateValues" dxfId="2400" priority="16"/>
  </conditionalFormatting>
  <conditionalFormatting sqref="B13:B202">
    <cfRule type="duplicateValues" dxfId="2399" priority="15"/>
  </conditionalFormatting>
  <conditionalFormatting sqref="B19">
    <cfRule type="duplicateValues" dxfId="2398" priority="14"/>
  </conditionalFormatting>
  <conditionalFormatting sqref="D44:D52">
    <cfRule type="duplicateValues" dxfId="2397" priority="13"/>
  </conditionalFormatting>
  <conditionalFormatting sqref="B44:B52">
    <cfRule type="duplicateValues" dxfId="2396" priority="12"/>
  </conditionalFormatting>
  <conditionalFormatting sqref="D60:D88">
    <cfRule type="duplicateValues" dxfId="2395" priority="11"/>
  </conditionalFormatting>
  <conditionalFormatting sqref="B60:B88">
    <cfRule type="duplicateValues" dxfId="2394" priority="10"/>
  </conditionalFormatting>
  <conditionalFormatting sqref="D90:D94">
    <cfRule type="duplicateValues" dxfId="2393" priority="9"/>
  </conditionalFormatting>
  <conditionalFormatting sqref="B90:B94">
    <cfRule type="duplicateValues" dxfId="2392" priority="8"/>
  </conditionalFormatting>
  <conditionalFormatting sqref="D200 D191:D197">
    <cfRule type="duplicateValues" dxfId="2391" priority="7"/>
  </conditionalFormatting>
  <conditionalFormatting sqref="D187:D188">
    <cfRule type="duplicateValues" dxfId="2390" priority="6"/>
  </conditionalFormatting>
  <conditionalFormatting sqref="D182:D183 D186">
    <cfRule type="duplicateValues" dxfId="2389" priority="5"/>
  </conditionalFormatting>
  <conditionalFormatting sqref="D196:D197">
    <cfRule type="duplicateValues" dxfId="2388" priority="4"/>
  </conditionalFormatting>
  <conditionalFormatting sqref="D201:D202 D13:D179">
    <cfRule type="duplicateValues" dxfId="2387" priority="3"/>
  </conditionalFormatting>
  <conditionalFormatting sqref="D13:D202">
    <cfRule type="duplicateValues" dxfId="2386" priority="2"/>
  </conditionalFormatting>
  <conditionalFormatting sqref="B13:B202">
    <cfRule type="duplicateValues" dxfId="2385" priority="1"/>
  </conditionalFormatting>
  <conditionalFormatting sqref="D9:D218">
    <cfRule type="duplicateValues" dxfId="2384" priority="10298"/>
  </conditionalFormatting>
  <conditionalFormatting sqref="D1:D218">
    <cfRule type="duplicateValues" dxfId="2383" priority="10300"/>
  </conditionalFormatting>
  <conditionalFormatting sqref="B1:B218">
    <cfRule type="duplicateValues" dxfId="2382" priority="10302"/>
  </conditionalFormatting>
  <printOptions horizontalCentered="1"/>
  <pageMargins left="0" right="0" top="0.23622047244094491" bottom="0.51181102362204722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1"/>
  <sheetViews>
    <sheetView workbookViewId="0">
      <pane xSplit="5" ySplit="12" topLeftCell="O148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5.140625" style="1" customWidth="1"/>
    <col min="3" max="3" width="6.5703125" style="1" hidden="1" customWidth="1"/>
    <col min="4" max="4" width="7.140625" style="1" customWidth="1"/>
    <col min="5" max="5" width="41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1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x14ac:dyDescent="0.2">
      <c r="AO7" s="39"/>
    </row>
    <row r="8" spans="1:47" x14ac:dyDescent="0.2">
      <c r="AO8" s="39"/>
    </row>
    <row r="9" spans="1:47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36</v>
      </c>
      <c r="AQ9" s="33">
        <v>43466</v>
      </c>
      <c r="AR9" s="34"/>
      <c r="AT9" s="33">
        <v>43616</v>
      </c>
      <c r="AU9" s="34"/>
    </row>
    <row r="10" spans="1:47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8" t="s">
        <v>7</v>
      </c>
      <c r="AD11" s="559"/>
      <c r="AE11" s="559"/>
      <c r="AF11" s="559"/>
      <c r="AG11" s="559"/>
      <c r="AH11" s="559"/>
      <c r="AI11" s="559"/>
      <c r="AJ11" s="559"/>
      <c r="AK11" s="559"/>
      <c r="AL11" s="559"/>
      <c r="AM11" s="559"/>
      <c r="AN11" s="559"/>
      <c r="AO11" s="560"/>
    </row>
    <row r="12" spans="1:47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72" t="s">
        <v>19</v>
      </c>
      <c r="AD12" s="5" t="s">
        <v>213</v>
      </c>
      <c r="AE12" s="73" t="s">
        <v>9</v>
      </c>
      <c r="AF12" s="73" t="s">
        <v>17</v>
      </c>
      <c r="AG12" s="73" t="s">
        <v>16</v>
      </c>
      <c r="AH12" s="74" t="s">
        <v>15</v>
      </c>
      <c r="AI12" s="73" t="s">
        <v>6</v>
      </c>
      <c r="AJ12" s="73" t="s">
        <v>18</v>
      </c>
      <c r="AK12" s="73" t="s">
        <v>11</v>
      </c>
      <c r="AL12" s="46" t="s">
        <v>8</v>
      </c>
      <c r="AM12" s="73" t="s">
        <v>13</v>
      </c>
      <c r="AN12" s="73" t="s">
        <v>14</v>
      </c>
      <c r="AO12" s="73" t="s">
        <v>12</v>
      </c>
    </row>
    <row r="13" spans="1:47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AG13*G13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 t="shared" ref="AN13:AN19" si="3">IFERROR(AK13/30,"-")</f>
        <v>-</v>
      </c>
      <c r="AO13" s="35" t="str">
        <f>IFERROR(AO$10+AK13,"-")</f>
        <v>-</v>
      </c>
    </row>
    <row r="14" spans="1:47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1</v>
      </c>
      <c r="K14" s="16">
        <f>J14*$F14</f>
        <v>51.990000000000009</v>
      </c>
      <c r="L14" s="16">
        <f>J14*$G14</f>
        <v>69.5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4">J14+M14+P14+S14+V14+Y14</f>
        <v>1</v>
      </c>
      <c r="AD14" s="16">
        <f t="shared" ref="AD14:AD70" si="5">AC14*F14</f>
        <v>51.990000000000009</v>
      </c>
      <c r="AE14" s="37">
        <f t="shared" ref="AE14:AE70" si="6">AC14*G14</f>
        <v>69.5</v>
      </c>
      <c r="AF14" s="42">
        <f t="shared" ref="AF14:AF77" si="7">AC14/AQ$10</f>
        <v>8.130081300813009E-3</v>
      </c>
      <c r="AG14" s="37">
        <f t="shared" ref="AG14:AG77" si="8">AF14*30</f>
        <v>0.24390243902439027</v>
      </c>
      <c r="AH14" s="63">
        <f t="shared" ref="AH14:AH77" si="9">AG14*G14</f>
        <v>16.951219512195124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si="3"/>
        <v>0</v>
      </c>
      <c r="AO14" s="35">
        <f t="shared" ref="AO14:AO77" si="10">IFERROR(AO$10+AK14,"-")</f>
        <v>43589</v>
      </c>
    </row>
    <row r="15" spans="1:47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1</v>
      </c>
      <c r="K15" s="16">
        <f t="shared" ref="K15:K75" si="11">J15*$F15</f>
        <v>5.2600000000000016</v>
      </c>
      <c r="L15" s="16">
        <f t="shared" ref="L15:L19" si="12">J15*$G15</f>
        <v>24.5</v>
      </c>
      <c r="M15" s="26">
        <v>5</v>
      </c>
      <c r="N15" s="16">
        <f t="shared" ref="N15:N19" si="13">M15*$F15</f>
        <v>26.300000000000008</v>
      </c>
      <c r="O15" s="16">
        <f t="shared" ref="O15:O19" si="14">M15*$G15</f>
        <v>122.5</v>
      </c>
      <c r="P15" s="26">
        <v>3</v>
      </c>
      <c r="Q15" s="16">
        <f t="shared" ref="Q15:Q19" si="15">P15*$F15</f>
        <v>15.780000000000005</v>
      </c>
      <c r="R15" s="16">
        <f t="shared" ref="R15:R19" si="16">P15*$G15</f>
        <v>73.5</v>
      </c>
      <c r="S15" s="26">
        <v>7</v>
      </c>
      <c r="T15" s="16">
        <f t="shared" ref="T15:T19" si="17">S15*$F15</f>
        <v>36.820000000000007</v>
      </c>
      <c r="U15" s="16">
        <f t="shared" ref="U15:U19" si="18">S15*$G15</f>
        <v>171.5</v>
      </c>
      <c r="V15" s="26">
        <v>0</v>
      </c>
      <c r="W15" s="16">
        <f t="shared" ref="W15:W19" si="19">V15*$F15</f>
        <v>0</v>
      </c>
      <c r="X15" s="16">
        <f>V15*$G15</f>
        <v>0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4"/>
        <v>16</v>
      </c>
      <c r="AD15" s="16">
        <f t="shared" si="5"/>
        <v>84.160000000000025</v>
      </c>
      <c r="AE15" s="37">
        <f t="shared" si="6"/>
        <v>392</v>
      </c>
      <c r="AF15" s="42">
        <f t="shared" si="7"/>
        <v>0.13008130081300814</v>
      </c>
      <c r="AG15" s="37">
        <f t="shared" si="8"/>
        <v>3.9024390243902443</v>
      </c>
      <c r="AH15" s="63">
        <f t="shared" si="9"/>
        <v>95.609756097560989</v>
      </c>
      <c r="AI15" s="26">
        <v>2</v>
      </c>
      <c r="AJ15" s="37">
        <f t="shared" si="0"/>
        <v>49</v>
      </c>
      <c r="AK15" s="37">
        <f t="shared" si="1"/>
        <v>15.374999999999998</v>
      </c>
      <c r="AL15" s="47">
        <v>8</v>
      </c>
      <c r="AM15" s="37">
        <f t="shared" si="2"/>
        <v>2.1964285714285712</v>
      </c>
      <c r="AN15" s="52">
        <f t="shared" si="3"/>
        <v>0.51249999999999996</v>
      </c>
      <c r="AO15" s="35">
        <f t="shared" si="10"/>
        <v>43604.375</v>
      </c>
      <c r="AP15" s="36"/>
      <c r="AQ15" s="36"/>
    </row>
    <row r="16" spans="1:47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4</v>
      </c>
      <c r="K16" s="104">
        <f t="shared" si="11"/>
        <v>21.559999999999967</v>
      </c>
      <c r="L16" s="104">
        <f t="shared" si="12"/>
        <v>98</v>
      </c>
      <c r="M16" s="103">
        <v>3</v>
      </c>
      <c r="N16" s="104">
        <f t="shared" si="13"/>
        <v>16.169999999999973</v>
      </c>
      <c r="O16" s="104">
        <f t="shared" si="14"/>
        <v>73.5</v>
      </c>
      <c r="P16" s="103">
        <v>2</v>
      </c>
      <c r="Q16" s="104">
        <f t="shared" si="15"/>
        <v>10.779999999999983</v>
      </c>
      <c r="R16" s="104">
        <f t="shared" si="16"/>
        <v>49</v>
      </c>
      <c r="S16" s="103">
        <v>4</v>
      </c>
      <c r="T16" s="104">
        <f t="shared" si="17"/>
        <v>21.559999999999967</v>
      </c>
      <c r="U16" s="104">
        <f t="shared" si="18"/>
        <v>98</v>
      </c>
      <c r="V16" s="103">
        <v>1</v>
      </c>
      <c r="W16" s="104">
        <f t="shared" si="19"/>
        <v>5.3899999999999917</v>
      </c>
      <c r="X16" s="104">
        <f t="shared" ref="X16:X19" si="21">V16*$G16</f>
        <v>24.5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4"/>
        <v>14</v>
      </c>
      <c r="AD16" s="104">
        <f t="shared" si="5"/>
        <v>75.45999999999988</v>
      </c>
      <c r="AE16" s="104">
        <f t="shared" si="6"/>
        <v>343</v>
      </c>
      <c r="AF16" s="42">
        <f t="shared" si="7"/>
        <v>0.11382113821138211</v>
      </c>
      <c r="AG16" s="37">
        <f t="shared" si="8"/>
        <v>3.4146341463414633</v>
      </c>
      <c r="AH16" s="63">
        <f t="shared" si="9"/>
        <v>83.658536585365852</v>
      </c>
      <c r="AI16" s="103">
        <v>4</v>
      </c>
      <c r="AJ16" s="107">
        <f t="shared" si="0"/>
        <v>98</v>
      </c>
      <c r="AK16" s="106">
        <f t="shared" si="1"/>
        <v>35.142857142857146</v>
      </c>
      <c r="AL16" s="108">
        <v>9</v>
      </c>
      <c r="AM16" s="106">
        <f t="shared" si="2"/>
        <v>5.0204081632653068</v>
      </c>
      <c r="AN16" s="109">
        <f t="shared" si="3"/>
        <v>1.1714285714285715</v>
      </c>
      <c r="AO16" s="35">
        <f t="shared" si="10"/>
        <v>43624.142857142855</v>
      </c>
      <c r="AP16" s="110"/>
      <c r="AQ16" s="110"/>
    </row>
    <row r="17" spans="1:43" ht="15" x14ac:dyDescent="0.25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26">
        <v>0</v>
      </c>
      <c r="K17" s="16">
        <f t="shared" si="11"/>
        <v>0</v>
      </c>
      <c r="L17" s="16">
        <f t="shared" si="12"/>
        <v>0</v>
      </c>
      <c r="M17" s="26">
        <v>0</v>
      </c>
      <c r="N17" s="16">
        <f t="shared" si="13"/>
        <v>0</v>
      </c>
      <c r="O17" s="16">
        <f t="shared" si="14"/>
        <v>0</v>
      </c>
      <c r="P17" s="26">
        <v>0</v>
      </c>
      <c r="Q17" s="16">
        <f t="shared" si="15"/>
        <v>0</v>
      </c>
      <c r="R17" s="16">
        <f t="shared" si="16"/>
        <v>0</v>
      </c>
      <c r="S17" s="26">
        <v>0</v>
      </c>
      <c r="T17" s="16">
        <f t="shared" si="17"/>
        <v>0</v>
      </c>
      <c r="U17" s="16">
        <f t="shared" si="18"/>
        <v>0</v>
      </c>
      <c r="V17" s="26">
        <v>0</v>
      </c>
      <c r="W17" s="16">
        <f t="shared" si="19"/>
        <v>0</v>
      </c>
      <c r="X17" s="16">
        <f t="shared" si="21"/>
        <v>0</v>
      </c>
      <c r="Y17" s="26"/>
      <c r="Z17" s="16">
        <f t="shared" si="20"/>
        <v>0</v>
      </c>
      <c r="AA17" s="16">
        <f t="shared" si="22"/>
        <v>0</v>
      </c>
      <c r="AC17" s="52">
        <f t="shared" si="4"/>
        <v>0</v>
      </c>
      <c r="AD17" s="16">
        <f t="shared" si="5"/>
        <v>0</v>
      </c>
      <c r="AE17" s="37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26">
        <v>0</v>
      </c>
      <c r="AJ17" s="37">
        <f t="shared" si="0"/>
        <v>0</v>
      </c>
      <c r="AK17" s="37" t="str">
        <f t="shared" si="1"/>
        <v>-</v>
      </c>
      <c r="AL17" s="47">
        <v>10</v>
      </c>
      <c r="AM17" s="37" t="str">
        <f t="shared" si="2"/>
        <v>-</v>
      </c>
      <c r="AN17" s="52" t="str">
        <f t="shared" si="3"/>
        <v>-</v>
      </c>
      <c r="AO17" s="35" t="str">
        <f t="shared" si="10"/>
        <v>-</v>
      </c>
      <c r="AP17" s="36"/>
      <c r="AQ17" s="36"/>
    </row>
    <row r="18" spans="1:43" ht="15" x14ac:dyDescent="0.25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4"/>
        <v>0</v>
      </c>
      <c r="AD18" s="16">
        <f t="shared" si="5"/>
        <v>0</v>
      </c>
      <c r="AE18" s="37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11</v>
      </c>
      <c r="AM18" s="37" t="str">
        <f t="shared" si="2"/>
        <v>-</v>
      </c>
      <c r="AN18" s="52" t="str">
        <f t="shared" si="3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4"/>
        <v>0</v>
      </c>
      <c r="AD19" s="16">
        <f t="shared" si="5"/>
        <v>0</v>
      </c>
      <c r="AE19" s="37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12</v>
      </c>
      <c r="AM19" s="37" t="str">
        <f t="shared" si="2"/>
        <v>-</v>
      </c>
      <c r="AN19" s="52" t="str">
        <f t="shared" si="3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ref="L20:L37" si="23">J20*$G20</f>
        <v>0</v>
      </c>
      <c r="M20" s="26">
        <v>0</v>
      </c>
      <c r="N20" s="16">
        <f t="shared" ref="N20:N37" si="24">M20*$F20</f>
        <v>0</v>
      </c>
      <c r="O20" s="16">
        <f t="shared" ref="O20:O37" si="25">M20*$G20</f>
        <v>0</v>
      </c>
      <c r="P20" s="26">
        <v>0</v>
      </c>
      <c r="Q20" s="16">
        <f t="shared" ref="Q20:Q37" si="26">P20*$F20</f>
        <v>0</v>
      </c>
      <c r="R20" s="16">
        <f t="shared" ref="R20:R37" si="27">P20*$G20</f>
        <v>0</v>
      </c>
      <c r="S20" s="26">
        <v>0</v>
      </c>
      <c r="T20" s="16">
        <f t="shared" ref="T20:T37" si="28">S20*$F20</f>
        <v>0</v>
      </c>
      <c r="U20" s="16">
        <f t="shared" ref="U20:U37" si="29">S20*$G20</f>
        <v>0</v>
      </c>
      <c r="V20" s="26">
        <v>0</v>
      </c>
      <c r="W20" s="16">
        <f t="shared" ref="W20:W37" si="30">V20*$F20</f>
        <v>0</v>
      </c>
      <c r="X20" s="16">
        <f t="shared" ref="X20:X37" si="31">V20*$G20</f>
        <v>0</v>
      </c>
      <c r="Y20" s="26"/>
      <c r="Z20" s="16">
        <f t="shared" ref="Z20:Z37" si="32">Y20*$F20</f>
        <v>0</v>
      </c>
      <c r="AA20" s="16">
        <f t="shared" ref="AA20:AA37" si="33">Y20*$G20</f>
        <v>0</v>
      </c>
      <c r="AC20" s="52">
        <f t="shared" si="4"/>
        <v>0</v>
      </c>
      <c r="AD20" s="16">
        <f t="shared" si="5"/>
        <v>0</v>
      </c>
      <c r="AE20" s="37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ref="AJ20:AJ37" si="34">AI20*G20</f>
        <v>0</v>
      </c>
      <c r="AK20" s="37" t="str">
        <f t="shared" ref="AK20:AK37" si="35">IFERROR(AI20/AF20, "-")</f>
        <v>-</v>
      </c>
      <c r="AL20" s="47">
        <v>14</v>
      </c>
      <c r="AM20" s="37" t="str">
        <f t="shared" ref="AM20:AM37" si="36">IFERROR(AK20/7,"-")</f>
        <v>-</v>
      </c>
      <c r="AN20" s="52" t="str">
        <f t="shared" ref="AN20:AN37" si="37">IFERROR(AK20/30,"-")</f>
        <v>-</v>
      </c>
      <c r="AO20" s="35" t="str">
        <f t="shared" si="10"/>
        <v>-</v>
      </c>
    </row>
    <row r="21" spans="1:43" ht="15" x14ac:dyDescent="0.25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si="23"/>
        <v>0</v>
      </c>
      <c r="M21" s="26">
        <v>0</v>
      </c>
      <c r="N21" s="16">
        <f t="shared" si="24"/>
        <v>0</v>
      </c>
      <c r="O21" s="16">
        <f t="shared" si="25"/>
        <v>0</v>
      </c>
      <c r="P21" s="26">
        <v>0</v>
      </c>
      <c r="Q21" s="16">
        <f t="shared" si="26"/>
        <v>0</v>
      </c>
      <c r="R21" s="16">
        <f t="shared" si="27"/>
        <v>0</v>
      </c>
      <c r="S21" s="26">
        <v>0</v>
      </c>
      <c r="T21" s="16">
        <f t="shared" si="28"/>
        <v>0</v>
      </c>
      <c r="U21" s="16">
        <f t="shared" si="29"/>
        <v>0</v>
      </c>
      <c r="V21" s="26">
        <v>0</v>
      </c>
      <c r="W21" s="16">
        <f t="shared" si="30"/>
        <v>0</v>
      </c>
      <c r="X21" s="16">
        <f t="shared" si="31"/>
        <v>0</v>
      </c>
      <c r="Y21" s="26"/>
      <c r="Z21" s="16">
        <f t="shared" si="32"/>
        <v>0</v>
      </c>
      <c r="AA21" s="16">
        <f t="shared" si="33"/>
        <v>0</v>
      </c>
      <c r="AC21" s="52">
        <f t="shared" si="4"/>
        <v>0</v>
      </c>
      <c r="AD21" s="16">
        <f t="shared" si="5"/>
        <v>0</v>
      </c>
      <c r="AE21" s="37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si="34"/>
        <v>0</v>
      </c>
      <c r="AK21" s="37" t="str">
        <f t="shared" si="35"/>
        <v>-</v>
      </c>
      <c r="AL21" s="47">
        <v>15</v>
      </c>
      <c r="AM21" s="37" t="str">
        <f t="shared" si="36"/>
        <v>-</v>
      </c>
      <c r="AN21" s="52" t="str">
        <f t="shared" si="37"/>
        <v>-</v>
      </c>
      <c r="AO21" s="35" t="str">
        <f t="shared" si="10"/>
        <v>-</v>
      </c>
    </row>
    <row r="22" spans="1:43" ht="15" x14ac:dyDescent="0.25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5"/>
        <v>0</v>
      </c>
      <c r="AE22" s="37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16</v>
      </c>
      <c r="AM22" s="37" t="str">
        <f t="shared" si="36"/>
        <v>-</v>
      </c>
      <c r="AN22" s="52" t="str">
        <f t="shared" si="37"/>
        <v>-</v>
      </c>
      <c r="AO22" s="35" t="str">
        <f t="shared" si="10"/>
        <v>-</v>
      </c>
    </row>
    <row r="23" spans="1:43" ht="15" x14ac:dyDescent="0.25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5"/>
        <v>0</v>
      </c>
      <c r="AE23" s="37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17</v>
      </c>
      <c r="AM23" s="37" t="str">
        <f t="shared" si="36"/>
        <v>-</v>
      </c>
      <c r="AN23" s="52" t="str">
        <f t="shared" si="37"/>
        <v>-</v>
      </c>
      <c r="AO23" s="35" t="str">
        <f t="shared" si="10"/>
        <v>-</v>
      </c>
    </row>
    <row r="24" spans="1:43" ht="15" x14ac:dyDescent="0.25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5"/>
        <v>0</v>
      </c>
      <c r="AE24" s="37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18</v>
      </c>
      <c r="AM24" s="37" t="str">
        <f t="shared" si="36"/>
        <v>-</v>
      </c>
      <c r="AN24" s="52" t="str">
        <f t="shared" si="37"/>
        <v>-</v>
      </c>
      <c r="AO24" s="35" t="str">
        <f t="shared" si="10"/>
        <v>-</v>
      </c>
    </row>
    <row r="25" spans="1:43" ht="15" x14ac:dyDescent="0.25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5"/>
        <v>0</v>
      </c>
      <c r="AE25" s="37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19</v>
      </c>
      <c r="AM25" s="37" t="str">
        <f t="shared" si="36"/>
        <v>-</v>
      </c>
      <c r="AN25" s="52" t="str">
        <f t="shared" si="37"/>
        <v>-</v>
      </c>
      <c r="AO25" s="35" t="str">
        <f t="shared" si="10"/>
        <v>-</v>
      </c>
    </row>
    <row r="26" spans="1:43" ht="15" x14ac:dyDescent="0.25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0</v>
      </c>
      <c r="AD26" s="16">
        <f t="shared" si="5"/>
        <v>0</v>
      </c>
      <c r="AE26" s="37">
        <f t="shared" si="6"/>
        <v>0</v>
      </c>
      <c r="AF26" s="42">
        <f t="shared" si="7"/>
        <v>0</v>
      </c>
      <c r="AG26" s="37">
        <f t="shared" si="8"/>
        <v>0</v>
      </c>
      <c r="AH26" s="63">
        <f t="shared" si="9"/>
        <v>0</v>
      </c>
      <c r="AI26" s="26">
        <v>0</v>
      </c>
      <c r="AJ26" s="37">
        <f t="shared" si="34"/>
        <v>0</v>
      </c>
      <c r="AK26" s="37" t="str">
        <f t="shared" si="35"/>
        <v>-</v>
      </c>
      <c r="AL26" s="47">
        <v>20</v>
      </c>
      <c r="AM26" s="37" t="str">
        <f t="shared" si="36"/>
        <v>-</v>
      </c>
      <c r="AN26" s="52" t="str">
        <f t="shared" si="37"/>
        <v>-</v>
      </c>
      <c r="AO26" s="35" t="str">
        <f t="shared" si="10"/>
        <v>-</v>
      </c>
    </row>
    <row r="27" spans="1:43" ht="15" x14ac:dyDescent="0.25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0</v>
      </c>
      <c r="AD27" s="16">
        <f t="shared" si="5"/>
        <v>0</v>
      </c>
      <c r="AE27" s="37">
        <f t="shared" si="6"/>
        <v>0</v>
      </c>
      <c r="AF27" s="42">
        <f t="shared" si="7"/>
        <v>0</v>
      </c>
      <c r="AG27" s="37">
        <f t="shared" si="8"/>
        <v>0</v>
      </c>
      <c r="AH27" s="63">
        <f t="shared" si="9"/>
        <v>0</v>
      </c>
      <c r="AI27" s="26">
        <v>0</v>
      </c>
      <c r="AJ27" s="37">
        <f t="shared" si="34"/>
        <v>0</v>
      </c>
      <c r="AK27" s="37" t="str">
        <f t="shared" si="35"/>
        <v>-</v>
      </c>
      <c r="AL27" s="47">
        <v>21</v>
      </c>
      <c r="AM27" s="37" t="str">
        <f t="shared" si="36"/>
        <v>-</v>
      </c>
      <c r="AN27" s="52" t="str">
        <f t="shared" si="37"/>
        <v>-</v>
      </c>
      <c r="AO27" s="35" t="str">
        <f t="shared" si="10"/>
        <v>-</v>
      </c>
    </row>
    <row r="28" spans="1:43" ht="15" x14ac:dyDescent="0.25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0</v>
      </c>
      <c r="AD28" s="16">
        <f t="shared" si="5"/>
        <v>0</v>
      </c>
      <c r="AE28" s="37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26">
        <v>0</v>
      </c>
      <c r="AJ28" s="37">
        <f t="shared" si="34"/>
        <v>0</v>
      </c>
      <c r="AK28" s="37" t="str">
        <f t="shared" si="35"/>
        <v>-</v>
      </c>
      <c r="AL28" s="47">
        <v>22</v>
      </c>
      <c r="AM28" s="37" t="str">
        <f t="shared" si="36"/>
        <v>-</v>
      </c>
      <c r="AN28" s="52" t="str">
        <f t="shared" si="37"/>
        <v>-</v>
      </c>
      <c r="AO28" s="35" t="str">
        <f t="shared" si="10"/>
        <v>-</v>
      </c>
    </row>
    <row r="29" spans="1:43" ht="15" x14ac:dyDescent="0.25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4"/>
        <v>0</v>
      </c>
      <c r="AD29" s="16">
        <f t="shared" si="5"/>
        <v>0</v>
      </c>
      <c r="AE29" s="37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23</v>
      </c>
      <c r="AM29" s="37" t="str">
        <f t="shared" si="36"/>
        <v>-</v>
      </c>
      <c r="AN29" s="52" t="str">
        <f t="shared" si="37"/>
        <v>-</v>
      </c>
      <c r="AO29" s="35" t="str">
        <f t="shared" si="10"/>
        <v>-</v>
      </c>
    </row>
    <row r="30" spans="1:43" ht="15" x14ac:dyDescent="0.25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5"/>
        <v>0</v>
      </c>
      <c r="AE30" s="37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24</v>
      </c>
      <c r="AM30" s="37" t="str">
        <f t="shared" si="36"/>
        <v>-</v>
      </c>
      <c r="AN30" s="52" t="str">
        <f t="shared" si="37"/>
        <v>-</v>
      </c>
      <c r="AO30" s="35" t="str">
        <f t="shared" si="10"/>
        <v>-</v>
      </c>
    </row>
    <row r="31" spans="1:43" ht="15" x14ac:dyDescent="0.25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5"/>
        <v>0</v>
      </c>
      <c r="AE31" s="37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25</v>
      </c>
      <c r="AM31" s="37" t="str">
        <f t="shared" si="36"/>
        <v>-</v>
      </c>
      <c r="AN31" s="52" t="str">
        <f t="shared" si="37"/>
        <v>-</v>
      </c>
      <c r="AO31" s="35" t="str">
        <f t="shared" si="10"/>
        <v>-</v>
      </c>
    </row>
    <row r="32" spans="1:43" ht="15" x14ac:dyDescent="0.25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5"/>
        <v>0</v>
      </c>
      <c r="AE32" s="37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26</v>
      </c>
      <c r="AM32" s="37" t="str">
        <f t="shared" si="36"/>
        <v>-</v>
      </c>
      <c r="AN32" s="52" t="str">
        <f t="shared" si="37"/>
        <v>-</v>
      </c>
      <c r="AO32" s="35" t="str">
        <f t="shared" si="10"/>
        <v>-</v>
      </c>
    </row>
    <row r="33" spans="1:47" ht="15" x14ac:dyDescent="0.25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5"/>
        <v>0</v>
      </c>
      <c r="AE33" s="37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27</v>
      </c>
      <c r="AM33" s="37" t="str">
        <f t="shared" si="36"/>
        <v>-</v>
      </c>
      <c r="AN33" s="52" t="str">
        <f t="shared" si="37"/>
        <v>-</v>
      </c>
      <c r="AO33" s="35" t="str">
        <f t="shared" si="10"/>
        <v>-</v>
      </c>
    </row>
    <row r="34" spans="1:47" ht="15" x14ac:dyDescent="0.25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5"/>
        <v>0</v>
      </c>
      <c r="AE34" s="37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28</v>
      </c>
      <c r="AM34" s="37" t="str">
        <f t="shared" si="36"/>
        <v>-</v>
      </c>
      <c r="AN34" s="52" t="str">
        <f t="shared" si="37"/>
        <v>-</v>
      </c>
      <c r="AO34" s="35" t="str">
        <f t="shared" si="10"/>
        <v>-</v>
      </c>
    </row>
    <row r="35" spans="1:47" ht="15" x14ac:dyDescent="0.25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5"/>
        <v>0</v>
      </c>
      <c r="AE35" s="37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29</v>
      </c>
      <c r="AM35" s="37" t="str">
        <f t="shared" si="36"/>
        <v>-</v>
      </c>
      <c r="AN35" s="52" t="str">
        <f t="shared" si="37"/>
        <v>-</v>
      </c>
      <c r="AO35" s="35" t="str">
        <f t="shared" si="10"/>
        <v>-</v>
      </c>
    </row>
    <row r="36" spans="1:47" ht="15" x14ac:dyDescent="0.25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5"/>
        <v>0</v>
      </c>
      <c r="AE36" s="37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30</v>
      </c>
      <c r="AM36" s="37" t="str">
        <f t="shared" si="36"/>
        <v>-</v>
      </c>
      <c r="AN36" s="52" t="str">
        <f t="shared" si="37"/>
        <v>-</v>
      </c>
      <c r="AO36" s="35" t="str">
        <f t="shared" si="10"/>
        <v>-</v>
      </c>
    </row>
    <row r="37" spans="1:47" ht="15" x14ac:dyDescent="0.25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5"/>
        <v>0</v>
      </c>
      <c r="AE37" s="37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31</v>
      </c>
      <c r="AM37" s="37" t="str">
        <f t="shared" si="36"/>
        <v>-</v>
      </c>
      <c r="AN37" s="52" t="str">
        <f t="shared" si="37"/>
        <v>-</v>
      </c>
      <c r="AO37" s="35" t="str">
        <f t="shared" si="10"/>
        <v>-</v>
      </c>
    </row>
    <row r="38" spans="1:47" s="43" customFormat="1" ht="15" x14ac:dyDescent="0.25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"/>
      <c r="J38" s="26">
        <v>0</v>
      </c>
      <c r="K38" s="16">
        <f t="shared" si="11"/>
        <v>0</v>
      </c>
      <c r="L38" s="16">
        <f t="shared" ref="L38:L53" si="38">J38*$G38</f>
        <v>0</v>
      </c>
      <c r="M38" s="26">
        <v>0</v>
      </c>
      <c r="N38" s="16">
        <f t="shared" ref="N38:N53" si="39">M38*$F38</f>
        <v>0</v>
      </c>
      <c r="O38" s="16">
        <f t="shared" ref="O38:O53" si="40">M38*$G38</f>
        <v>0</v>
      </c>
      <c r="P38" s="26">
        <v>0</v>
      </c>
      <c r="Q38" s="16">
        <f t="shared" ref="Q38:Q53" si="41">P38*$F38</f>
        <v>0</v>
      </c>
      <c r="R38" s="16">
        <f t="shared" ref="R38:R53" si="42">P38*$G38</f>
        <v>0</v>
      </c>
      <c r="S38" s="26">
        <v>0</v>
      </c>
      <c r="T38" s="16">
        <f t="shared" ref="T38:T53" si="43">S38*$F38</f>
        <v>0</v>
      </c>
      <c r="U38" s="16">
        <f t="shared" ref="U38:U53" si="44">S38*$G38</f>
        <v>0</v>
      </c>
      <c r="V38" s="26">
        <v>0</v>
      </c>
      <c r="W38" s="16">
        <f t="shared" ref="W38:W53" si="45">V38*$F38</f>
        <v>0</v>
      </c>
      <c r="X38" s="16">
        <f t="shared" ref="X38:X53" si="46">V38*$G38</f>
        <v>0</v>
      </c>
      <c r="Y38" s="26"/>
      <c r="Z38" s="16">
        <f t="shared" ref="Z38:Z53" si="47">Y38*$F38</f>
        <v>0</v>
      </c>
      <c r="AA38" s="16">
        <f t="shared" ref="AA38:AA53" si="48">Y38*$G38</f>
        <v>0</v>
      </c>
      <c r="AB38" s="51"/>
      <c r="AC38" s="52">
        <f t="shared" si="4"/>
        <v>0</v>
      </c>
      <c r="AD38" s="16">
        <f t="shared" si="5"/>
        <v>0</v>
      </c>
      <c r="AE38" s="37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26">
        <v>0</v>
      </c>
      <c r="AJ38" s="37">
        <f t="shared" ref="AJ38:AJ53" si="49">AI38*G38</f>
        <v>0</v>
      </c>
      <c r="AK38" s="37" t="str">
        <f t="shared" ref="AK38:AK53" si="50">IFERROR(AI38/AF38, "-")</f>
        <v>-</v>
      </c>
      <c r="AL38" s="47">
        <v>33</v>
      </c>
      <c r="AM38" s="37" t="str">
        <f t="shared" ref="AM38:AM53" si="51">IFERROR(AK38/7,"-")</f>
        <v>-</v>
      </c>
      <c r="AN38" s="52" t="str">
        <f t="shared" ref="AN38:AN53" si="52">IFERROR(AK38/30,"-")</f>
        <v>-</v>
      </c>
      <c r="AO38" s="35" t="str">
        <f t="shared" si="10"/>
        <v>-</v>
      </c>
      <c r="AP38" s="1"/>
      <c r="AQ38" s="1"/>
      <c r="AR38" s="1"/>
      <c r="AS38" s="1"/>
      <c r="AT38" s="1"/>
      <c r="AU38" s="1"/>
    </row>
    <row r="39" spans="1:47" s="43" customFormat="1" ht="15" x14ac:dyDescent="0.25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"/>
      <c r="J39" s="26">
        <v>1</v>
      </c>
      <c r="K39" s="16">
        <f t="shared" si="11"/>
        <v>76.08</v>
      </c>
      <c r="L39" s="16">
        <f t="shared" si="38"/>
        <v>139.5</v>
      </c>
      <c r="M39" s="26">
        <v>0</v>
      </c>
      <c r="N39" s="16">
        <f t="shared" si="39"/>
        <v>0</v>
      </c>
      <c r="O39" s="16">
        <f t="shared" si="40"/>
        <v>0</v>
      </c>
      <c r="P39" s="26">
        <v>0</v>
      </c>
      <c r="Q39" s="16">
        <f t="shared" si="41"/>
        <v>0</v>
      </c>
      <c r="R39" s="16">
        <f t="shared" si="42"/>
        <v>0</v>
      </c>
      <c r="S39" s="26">
        <v>0</v>
      </c>
      <c r="T39" s="16">
        <f t="shared" si="43"/>
        <v>0</v>
      </c>
      <c r="U39" s="16">
        <f t="shared" si="44"/>
        <v>0</v>
      </c>
      <c r="V39" s="26">
        <v>0</v>
      </c>
      <c r="W39" s="16">
        <f t="shared" si="45"/>
        <v>0</v>
      </c>
      <c r="X39" s="16">
        <f t="shared" si="46"/>
        <v>0</v>
      </c>
      <c r="Y39" s="26"/>
      <c r="Z39" s="16">
        <f t="shared" si="47"/>
        <v>0</v>
      </c>
      <c r="AA39" s="16">
        <f t="shared" si="48"/>
        <v>0</v>
      </c>
      <c r="AB39" s="51"/>
      <c r="AC39" s="52">
        <f t="shared" si="4"/>
        <v>1</v>
      </c>
      <c r="AD39" s="16">
        <f t="shared" si="5"/>
        <v>76.08</v>
      </c>
      <c r="AE39" s="37">
        <f t="shared" si="6"/>
        <v>139.5</v>
      </c>
      <c r="AF39" s="42">
        <f t="shared" si="7"/>
        <v>8.130081300813009E-3</v>
      </c>
      <c r="AG39" s="37">
        <f t="shared" si="8"/>
        <v>0.24390243902439027</v>
      </c>
      <c r="AH39" s="63">
        <f t="shared" si="9"/>
        <v>34.024390243902445</v>
      </c>
      <c r="AI39" s="26">
        <v>0</v>
      </c>
      <c r="AJ39" s="37">
        <f t="shared" si="49"/>
        <v>0</v>
      </c>
      <c r="AK39" s="37">
        <f t="shared" si="50"/>
        <v>0</v>
      </c>
      <c r="AL39" s="47">
        <v>34</v>
      </c>
      <c r="AM39" s="37">
        <f t="shared" si="51"/>
        <v>0</v>
      </c>
      <c r="AN39" s="52">
        <f t="shared" si="52"/>
        <v>0</v>
      </c>
      <c r="AO39" s="35">
        <f t="shared" si="10"/>
        <v>43589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"/>
      <c r="J40" s="26">
        <v>1</v>
      </c>
      <c r="K40" s="16">
        <f t="shared" si="11"/>
        <v>41.149999999999771</v>
      </c>
      <c r="L40" s="16">
        <f t="shared" si="38"/>
        <v>84.5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2</v>
      </c>
      <c r="T40" s="16">
        <f t="shared" si="43"/>
        <v>82.299999999999542</v>
      </c>
      <c r="U40" s="16">
        <f t="shared" si="44"/>
        <v>169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3</v>
      </c>
      <c r="AD40" s="16">
        <f t="shared" si="5"/>
        <v>123.44999999999931</v>
      </c>
      <c r="AE40" s="37">
        <f t="shared" si="6"/>
        <v>253.5</v>
      </c>
      <c r="AF40" s="42">
        <f t="shared" si="7"/>
        <v>2.4390243902439025E-2</v>
      </c>
      <c r="AG40" s="37">
        <f t="shared" si="8"/>
        <v>0.73170731707317072</v>
      </c>
      <c r="AH40" s="63">
        <f t="shared" si="9"/>
        <v>61.829268292682926</v>
      </c>
      <c r="AI40" s="26">
        <v>1</v>
      </c>
      <c r="AJ40" s="37">
        <f t="shared" si="49"/>
        <v>84.5</v>
      </c>
      <c r="AK40" s="37">
        <f t="shared" si="50"/>
        <v>41</v>
      </c>
      <c r="AL40" s="47">
        <v>35</v>
      </c>
      <c r="AM40" s="37">
        <f t="shared" si="51"/>
        <v>5.8571428571428568</v>
      </c>
      <c r="AN40" s="52">
        <f t="shared" si="52"/>
        <v>1.3666666666666667</v>
      </c>
      <c r="AO40" s="35">
        <f t="shared" si="10"/>
        <v>43630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"/>
      <c r="J41" s="26">
        <v>0</v>
      </c>
      <c r="K41" s="16">
        <f t="shared" si="11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5"/>
        <v>0</v>
      </c>
      <c r="AE41" s="37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36</v>
      </c>
      <c r="AM41" s="37" t="str">
        <f t="shared" si="51"/>
        <v>-</v>
      </c>
      <c r="AN41" s="52" t="str">
        <f t="shared" si="52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ht="15" x14ac:dyDescent="0.25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C42" s="52">
        <f t="shared" si="4"/>
        <v>0</v>
      </c>
      <c r="AD42" s="16">
        <f t="shared" si="5"/>
        <v>0</v>
      </c>
      <c r="AE42" s="37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26">
        <v>1</v>
      </c>
      <c r="AJ42" s="37">
        <f t="shared" si="49"/>
        <v>64.5</v>
      </c>
      <c r="AK42" s="37" t="str">
        <f t="shared" si="50"/>
        <v>-</v>
      </c>
      <c r="AL42" s="47">
        <v>37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</row>
    <row r="43" spans="1:47" s="43" customFormat="1" ht="15" x14ac:dyDescent="0.25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"/>
      <c r="J43" s="26">
        <v>0</v>
      </c>
      <c r="K43" s="16">
        <f t="shared" si="11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B43" s="51"/>
      <c r="AC43" s="52">
        <f t="shared" si="4"/>
        <v>0</v>
      </c>
      <c r="AD43" s="16">
        <f t="shared" si="5"/>
        <v>0</v>
      </c>
      <c r="AE43" s="37">
        <f t="shared" si="6"/>
        <v>0</v>
      </c>
      <c r="AF43" s="42">
        <f t="shared" si="7"/>
        <v>0</v>
      </c>
      <c r="AG43" s="37">
        <f t="shared" si="8"/>
        <v>0</v>
      </c>
      <c r="AH43" s="63">
        <f t="shared" si="9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38</v>
      </c>
      <c r="AM43" s="37" t="str">
        <f t="shared" si="51"/>
        <v>-</v>
      </c>
      <c r="AN43" s="52" t="str">
        <f t="shared" si="52"/>
        <v>-</v>
      </c>
      <c r="AO43" s="35" t="str">
        <f t="shared" si="10"/>
        <v>-</v>
      </c>
      <c r="AP43" s="1"/>
      <c r="AQ43" s="1"/>
      <c r="AR43" s="1"/>
      <c r="AS43" s="1"/>
      <c r="AT43" s="1"/>
      <c r="AU43" s="1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0</v>
      </c>
      <c r="N44" s="104">
        <f t="shared" si="39"/>
        <v>0</v>
      </c>
      <c r="O44" s="104">
        <f t="shared" si="40"/>
        <v>0</v>
      </c>
      <c r="P44" s="103">
        <v>0</v>
      </c>
      <c r="Q44" s="104">
        <f t="shared" si="41"/>
        <v>0</v>
      </c>
      <c r="R44" s="104">
        <f t="shared" si="42"/>
        <v>0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4"/>
        <v>0</v>
      </c>
      <c r="AD44" s="104">
        <f t="shared" si="5"/>
        <v>0</v>
      </c>
      <c r="AE44" s="104">
        <f t="shared" si="6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103">
        <v>0</v>
      </c>
      <c r="AJ44" s="107">
        <f t="shared" si="49"/>
        <v>0</v>
      </c>
      <c r="AK44" s="106" t="str">
        <f t="shared" si="50"/>
        <v>-</v>
      </c>
      <c r="AL44" s="108">
        <v>40</v>
      </c>
      <c r="AM44" s="106" t="str">
        <f t="shared" si="51"/>
        <v>-</v>
      </c>
      <c r="AN44" s="109" t="str">
        <f t="shared" si="52"/>
        <v>-</v>
      </c>
      <c r="AO44" s="35" t="str">
        <f t="shared" si="10"/>
        <v>-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63">
        <f t="shared" si="9"/>
        <v>0</v>
      </c>
      <c r="AI45" s="103">
        <v>1</v>
      </c>
      <c r="AJ45" s="107">
        <f t="shared" si="49"/>
        <v>59.5</v>
      </c>
      <c r="AK45" s="106" t="str">
        <f t="shared" si="50"/>
        <v>-</v>
      </c>
      <c r="AL45" s="108">
        <v>41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42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2</v>
      </c>
      <c r="AJ47" s="107">
        <f t="shared" si="49"/>
        <v>119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1</v>
      </c>
      <c r="K48" s="104">
        <f t="shared" si="11"/>
        <v>61.89</v>
      </c>
      <c r="L48" s="104">
        <f t="shared" si="38"/>
        <v>119.5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1</v>
      </c>
      <c r="AD48" s="104">
        <f t="shared" si="5"/>
        <v>61.89</v>
      </c>
      <c r="AE48" s="104">
        <f t="shared" si="6"/>
        <v>119.5</v>
      </c>
      <c r="AF48" s="42">
        <f t="shared" si="7"/>
        <v>8.130081300813009E-3</v>
      </c>
      <c r="AG48" s="37">
        <f t="shared" si="8"/>
        <v>0.24390243902439027</v>
      </c>
      <c r="AH48" s="63">
        <f t="shared" si="9"/>
        <v>29.146341463414636</v>
      </c>
      <c r="AI48" s="103">
        <v>2</v>
      </c>
      <c r="AJ48" s="107">
        <f t="shared" si="49"/>
        <v>239</v>
      </c>
      <c r="AK48" s="106">
        <f t="shared" si="50"/>
        <v>245.99999999999997</v>
      </c>
      <c r="AL48" s="108">
        <v>44</v>
      </c>
      <c r="AM48" s="106">
        <f t="shared" si="51"/>
        <v>35.142857142857139</v>
      </c>
      <c r="AN48" s="109">
        <f t="shared" si="52"/>
        <v>8.1999999999999993</v>
      </c>
      <c r="AO48" s="35">
        <f t="shared" si="10"/>
        <v>43835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2</v>
      </c>
      <c r="AJ49" s="107">
        <f t="shared" si="49"/>
        <v>239</v>
      </c>
      <c r="AK49" s="106" t="str">
        <f t="shared" si="50"/>
        <v>-</v>
      </c>
      <c r="AL49" s="108">
        <v>45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2</v>
      </c>
      <c r="AJ50" s="107">
        <f t="shared" si="49"/>
        <v>239</v>
      </c>
      <c r="AK50" s="106" t="str">
        <f t="shared" si="50"/>
        <v>-</v>
      </c>
      <c r="AL50" s="108">
        <v>46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47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48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ht="15" x14ac:dyDescent="0.25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26">
        <v>0</v>
      </c>
      <c r="K53" s="16">
        <f t="shared" si="11"/>
        <v>0</v>
      </c>
      <c r="L53" s="16">
        <f t="shared" si="38"/>
        <v>0</v>
      </c>
      <c r="M53" s="26">
        <v>0</v>
      </c>
      <c r="N53" s="16">
        <f t="shared" si="39"/>
        <v>0</v>
      </c>
      <c r="O53" s="16">
        <f t="shared" si="40"/>
        <v>0</v>
      </c>
      <c r="P53" s="26">
        <v>0</v>
      </c>
      <c r="Q53" s="16">
        <f t="shared" si="41"/>
        <v>0</v>
      </c>
      <c r="R53" s="16">
        <f t="shared" si="42"/>
        <v>0</v>
      </c>
      <c r="S53" s="26">
        <v>0</v>
      </c>
      <c r="T53" s="16">
        <f t="shared" si="43"/>
        <v>0</v>
      </c>
      <c r="U53" s="16">
        <f t="shared" si="44"/>
        <v>0</v>
      </c>
      <c r="V53" s="26">
        <v>0</v>
      </c>
      <c r="W53" s="16">
        <f t="shared" si="45"/>
        <v>0</v>
      </c>
      <c r="X53" s="16">
        <f t="shared" si="46"/>
        <v>0</v>
      </c>
      <c r="Y53" s="26"/>
      <c r="Z53" s="16">
        <f t="shared" si="47"/>
        <v>0</v>
      </c>
      <c r="AA53" s="16">
        <f t="shared" si="48"/>
        <v>0</v>
      </c>
      <c r="AC53" s="52">
        <f t="shared" si="4"/>
        <v>0</v>
      </c>
      <c r="AD53" s="16">
        <f t="shared" si="5"/>
        <v>0</v>
      </c>
      <c r="AE53" s="37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26">
        <v>0</v>
      </c>
      <c r="AJ53" s="37">
        <f t="shared" si="49"/>
        <v>0</v>
      </c>
      <c r="AK53" s="37" t="str">
        <f t="shared" si="50"/>
        <v>-</v>
      </c>
      <c r="AL53" s="47">
        <v>49</v>
      </c>
      <c r="AM53" s="37" t="str">
        <f t="shared" si="51"/>
        <v>-</v>
      </c>
      <c r="AN53" s="52" t="str">
        <f t="shared" si="52"/>
        <v>-</v>
      </c>
      <c r="AO53" s="35" t="str">
        <f t="shared" si="10"/>
        <v>-</v>
      </c>
    </row>
    <row r="54" spans="1:47" s="43" customFormat="1" ht="15" x14ac:dyDescent="0.25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"/>
      <c r="J54" s="26">
        <v>0</v>
      </c>
      <c r="K54" s="16">
        <f t="shared" si="11"/>
        <v>0</v>
      </c>
      <c r="L54" s="16">
        <f t="shared" ref="L54:L88" si="53">J54*$G54</f>
        <v>0</v>
      </c>
      <c r="M54" s="26">
        <v>0</v>
      </c>
      <c r="N54" s="16">
        <f t="shared" ref="N54:N88" si="54">M54*$F54</f>
        <v>0</v>
      </c>
      <c r="O54" s="16">
        <f t="shared" ref="O54:O88" si="55">M54*$G54</f>
        <v>0</v>
      </c>
      <c r="P54" s="26">
        <v>0</v>
      </c>
      <c r="Q54" s="16">
        <f t="shared" ref="Q54:Q88" si="56">P54*$F54</f>
        <v>0</v>
      </c>
      <c r="R54" s="16">
        <f t="shared" ref="R54:R88" si="57">P54*$G54</f>
        <v>0</v>
      </c>
      <c r="S54" s="26">
        <v>0</v>
      </c>
      <c r="T54" s="16">
        <f t="shared" ref="T54:T88" si="58">S54*$F54</f>
        <v>0</v>
      </c>
      <c r="U54" s="16">
        <f t="shared" ref="U54:U88" si="59">S54*$G54</f>
        <v>0</v>
      </c>
      <c r="V54" s="26">
        <v>0</v>
      </c>
      <c r="W54" s="16">
        <f t="shared" ref="W54:W88" si="60">V54*$F54</f>
        <v>0</v>
      </c>
      <c r="X54" s="16">
        <f t="shared" ref="X54:X88" si="61">V54*$G54</f>
        <v>0</v>
      </c>
      <c r="Y54" s="26"/>
      <c r="Z54" s="16">
        <f t="shared" ref="Z54:Z88" si="62">Y54*$F54</f>
        <v>0</v>
      </c>
      <c r="AA54" s="16">
        <f t="shared" ref="AA54:AA88" si="63">Y54*$G54</f>
        <v>0</v>
      </c>
      <c r="AB54" s="51"/>
      <c r="AC54" s="52">
        <f t="shared" si="4"/>
        <v>0</v>
      </c>
      <c r="AD54" s="16">
        <f t="shared" si="5"/>
        <v>0</v>
      </c>
      <c r="AE54" s="37">
        <f t="shared" si="6"/>
        <v>0</v>
      </c>
      <c r="AF54" s="42">
        <f t="shared" si="7"/>
        <v>0</v>
      </c>
      <c r="AG54" s="37">
        <f t="shared" si="8"/>
        <v>0</v>
      </c>
      <c r="AH54" s="63">
        <f t="shared" si="9"/>
        <v>0</v>
      </c>
      <c r="AI54" s="26">
        <v>0</v>
      </c>
      <c r="AJ54" s="37">
        <f t="shared" ref="AJ54:AJ88" si="64">AI54*G54</f>
        <v>0</v>
      </c>
      <c r="AK54" s="37" t="str">
        <f t="shared" ref="AK54:AK88" si="65">IFERROR(AI54/AF54, "-")</f>
        <v>-</v>
      </c>
      <c r="AL54" s="47">
        <v>51</v>
      </c>
      <c r="AM54" s="37" t="str">
        <f t="shared" ref="AM54:AM88" si="66">IFERROR(AK54/7,"-")</f>
        <v>-</v>
      </c>
      <c r="AN54" s="52" t="str">
        <f t="shared" ref="AN54:AN88" si="67">IFERROR(AK54/30,"-")</f>
        <v>-</v>
      </c>
      <c r="AO54" s="35" t="str">
        <f t="shared" si="10"/>
        <v>-</v>
      </c>
      <c r="AP54" s="1"/>
      <c r="AQ54" s="1"/>
      <c r="AR54" s="1"/>
      <c r="AS54" s="1"/>
      <c r="AT54" s="1"/>
      <c r="AU54" s="1"/>
    </row>
    <row r="55" spans="1:47" s="43" customFormat="1" ht="15" x14ac:dyDescent="0.25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"/>
      <c r="J55" s="26">
        <v>1</v>
      </c>
      <c r="K55" s="16">
        <f t="shared" si="11"/>
        <v>24.02</v>
      </c>
      <c r="L55" s="16">
        <f t="shared" si="53"/>
        <v>49.5</v>
      </c>
      <c r="M55" s="26">
        <v>0</v>
      </c>
      <c r="N55" s="16">
        <f t="shared" si="54"/>
        <v>0</v>
      </c>
      <c r="O55" s="16">
        <f t="shared" si="55"/>
        <v>0</v>
      </c>
      <c r="P55" s="26">
        <v>0</v>
      </c>
      <c r="Q55" s="16">
        <f t="shared" si="56"/>
        <v>0</v>
      </c>
      <c r="R55" s="16">
        <f t="shared" si="57"/>
        <v>0</v>
      </c>
      <c r="S55" s="26">
        <v>0</v>
      </c>
      <c r="T55" s="16">
        <f t="shared" si="58"/>
        <v>0</v>
      </c>
      <c r="U55" s="16">
        <f t="shared" si="59"/>
        <v>0</v>
      </c>
      <c r="V55" s="26">
        <v>0</v>
      </c>
      <c r="W55" s="16">
        <f t="shared" si="60"/>
        <v>0</v>
      </c>
      <c r="X55" s="16">
        <f t="shared" si="61"/>
        <v>0</v>
      </c>
      <c r="Y55" s="26"/>
      <c r="Z55" s="16">
        <f t="shared" si="62"/>
        <v>0</v>
      </c>
      <c r="AA55" s="16">
        <f t="shared" si="63"/>
        <v>0</v>
      </c>
      <c r="AB55" s="51"/>
      <c r="AC55" s="52">
        <f t="shared" si="4"/>
        <v>1</v>
      </c>
      <c r="AD55" s="16">
        <f t="shared" si="5"/>
        <v>24.02</v>
      </c>
      <c r="AE55" s="37">
        <f t="shared" si="6"/>
        <v>49.5</v>
      </c>
      <c r="AF55" s="42">
        <f t="shared" si="7"/>
        <v>8.130081300813009E-3</v>
      </c>
      <c r="AG55" s="37">
        <f t="shared" si="8"/>
        <v>0.24390243902439027</v>
      </c>
      <c r="AH55" s="63">
        <f t="shared" si="9"/>
        <v>12.073170731707318</v>
      </c>
      <c r="AI55" s="26">
        <v>1</v>
      </c>
      <c r="AJ55" s="37">
        <f t="shared" si="64"/>
        <v>49.5</v>
      </c>
      <c r="AK55" s="37">
        <f t="shared" si="65"/>
        <v>122.99999999999999</v>
      </c>
      <c r="AL55" s="47">
        <v>52</v>
      </c>
      <c r="AM55" s="37">
        <f t="shared" si="66"/>
        <v>17.571428571428569</v>
      </c>
      <c r="AN55" s="52">
        <f t="shared" si="67"/>
        <v>4.0999999999999996</v>
      </c>
      <c r="AO55" s="35">
        <f t="shared" si="10"/>
        <v>43712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5"/>
        <v>0</v>
      </c>
      <c r="AE56" s="37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53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4"/>
        <v>0</v>
      </c>
      <c r="AD57" s="16">
        <f t="shared" si="5"/>
        <v>0</v>
      </c>
      <c r="AE57" s="37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54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"/>
      <c r="J58" s="26">
        <v>0</v>
      </c>
      <c r="K58" s="16">
        <f t="shared" si="11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0</v>
      </c>
      <c r="AD58" s="16">
        <f t="shared" si="5"/>
        <v>0</v>
      </c>
      <c r="AE58" s="37">
        <f t="shared" si="6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26">
        <v>2</v>
      </c>
      <c r="AJ58" s="37">
        <f t="shared" si="64"/>
        <v>99</v>
      </c>
      <c r="AK58" s="37" t="str">
        <f t="shared" si="65"/>
        <v>-</v>
      </c>
      <c r="AL58" s="47">
        <v>55</v>
      </c>
      <c r="AM58" s="37" t="str">
        <f t="shared" si="66"/>
        <v>-</v>
      </c>
      <c r="AN58" s="52" t="str">
        <f t="shared" si="67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5"/>
        <v>0</v>
      </c>
      <c r="AE59" s="37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56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03"/>
      <c r="AC60" s="103">
        <f t="shared" si="4"/>
        <v>0</v>
      </c>
      <c r="AD60" s="104">
        <f t="shared" si="5"/>
        <v>0</v>
      </c>
      <c r="AE60" s="104">
        <f t="shared" si="6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103">
        <v>0</v>
      </c>
      <c r="AJ60" s="107">
        <f t="shared" si="64"/>
        <v>0</v>
      </c>
      <c r="AK60" s="106" t="str">
        <f t="shared" si="65"/>
        <v>-</v>
      </c>
      <c r="AL60" s="108">
        <v>57</v>
      </c>
      <c r="AM60" s="106" t="str">
        <f t="shared" si="66"/>
        <v>-</v>
      </c>
      <c r="AN60" s="109" t="str">
        <f t="shared" si="67"/>
        <v>-</v>
      </c>
      <c r="AO60" s="35" t="str">
        <f t="shared" si="10"/>
        <v>-</v>
      </c>
      <c r="AP60" s="110"/>
      <c r="AQ60" s="110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58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59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0</v>
      </c>
      <c r="AD63" s="104">
        <f t="shared" si="5"/>
        <v>0</v>
      </c>
      <c r="AE63" s="104">
        <f t="shared" si="6"/>
        <v>0</v>
      </c>
      <c r="AF63" s="42">
        <f t="shared" si="7"/>
        <v>0</v>
      </c>
      <c r="AG63" s="37">
        <f t="shared" si="8"/>
        <v>0</v>
      </c>
      <c r="AH63" s="63">
        <f t="shared" si="9"/>
        <v>0</v>
      </c>
      <c r="AI63" s="103">
        <v>0</v>
      </c>
      <c r="AJ63" s="107">
        <f t="shared" si="64"/>
        <v>0</v>
      </c>
      <c r="AK63" s="106" t="str">
        <f t="shared" si="65"/>
        <v>-</v>
      </c>
      <c r="AL63" s="108">
        <v>60</v>
      </c>
      <c r="AM63" s="106" t="str">
        <f t="shared" si="66"/>
        <v>-</v>
      </c>
      <c r="AN63" s="109" t="str">
        <f t="shared" si="67"/>
        <v>-</v>
      </c>
      <c r="AO63" s="35" t="str">
        <f t="shared" si="10"/>
        <v>-</v>
      </c>
      <c r="AP63" s="110"/>
      <c r="AQ63" s="110"/>
    </row>
    <row r="64" spans="1:47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0</v>
      </c>
      <c r="AD64" s="104">
        <f t="shared" si="5"/>
        <v>0</v>
      </c>
      <c r="AE64" s="104">
        <f t="shared" si="6"/>
        <v>0</v>
      </c>
      <c r="AF64" s="42">
        <f t="shared" si="7"/>
        <v>0</v>
      </c>
      <c r="AG64" s="37">
        <f t="shared" si="8"/>
        <v>0</v>
      </c>
      <c r="AH64" s="63">
        <f t="shared" si="9"/>
        <v>0</v>
      </c>
      <c r="AI64" s="103">
        <v>0</v>
      </c>
      <c r="AJ64" s="107">
        <f t="shared" si="64"/>
        <v>0</v>
      </c>
      <c r="AK64" s="106" t="str">
        <f t="shared" si="65"/>
        <v>-</v>
      </c>
      <c r="AL64" s="108">
        <v>61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62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1</v>
      </c>
      <c r="Q66" s="104">
        <f t="shared" si="56"/>
        <v>11</v>
      </c>
      <c r="R66" s="104">
        <f t="shared" si="57"/>
        <v>24.5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1</v>
      </c>
      <c r="AD66" s="104">
        <f t="shared" si="5"/>
        <v>11</v>
      </c>
      <c r="AE66" s="104">
        <f t="shared" si="6"/>
        <v>24.5</v>
      </c>
      <c r="AF66" s="42">
        <f t="shared" si="7"/>
        <v>8.130081300813009E-3</v>
      </c>
      <c r="AG66" s="37">
        <f t="shared" si="8"/>
        <v>0.24390243902439027</v>
      </c>
      <c r="AH66" s="63">
        <f t="shared" si="9"/>
        <v>5.9756097560975618</v>
      </c>
      <c r="AI66" s="103">
        <v>0</v>
      </c>
      <c r="AJ66" s="107">
        <f t="shared" si="64"/>
        <v>0</v>
      </c>
      <c r="AK66" s="106">
        <f t="shared" si="65"/>
        <v>0</v>
      </c>
      <c r="AL66" s="108">
        <v>63</v>
      </c>
      <c r="AM66" s="106">
        <f t="shared" si="66"/>
        <v>0</v>
      </c>
      <c r="AN66" s="109">
        <f t="shared" si="67"/>
        <v>0</v>
      </c>
      <c r="AO66" s="35">
        <f t="shared" si="10"/>
        <v>43589</v>
      </c>
      <c r="AP66" s="110"/>
      <c r="AQ66" s="110"/>
    </row>
    <row r="67" spans="1:43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1</v>
      </c>
      <c r="K67" s="104">
        <f t="shared" si="11"/>
        <v>11.76</v>
      </c>
      <c r="L67" s="104">
        <f t="shared" si="53"/>
        <v>24.5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1</v>
      </c>
      <c r="AD67" s="104">
        <f t="shared" si="5"/>
        <v>11.76</v>
      </c>
      <c r="AE67" s="104">
        <f t="shared" si="6"/>
        <v>24.5</v>
      </c>
      <c r="AF67" s="42">
        <f t="shared" si="7"/>
        <v>8.130081300813009E-3</v>
      </c>
      <c r="AG67" s="37">
        <f t="shared" si="8"/>
        <v>0.24390243902439027</v>
      </c>
      <c r="AH67" s="63">
        <f t="shared" si="9"/>
        <v>5.9756097560975618</v>
      </c>
      <c r="AI67" s="103">
        <v>0</v>
      </c>
      <c r="AJ67" s="107">
        <f t="shared" si="64"/>
        <v>0</v>
      </c>
      <c r="AK67" s="106">
        <f t="shared" si="65"/>
        <v>0</v>
      </c>
      <c r="AL67" s="108">
        <v>64</v>
      </c>
      <c r="AM67" s="106">
        <f t="shared" si="66"/>
        <v>0</v>
      </c>
      <c r="AN67" s="109">
        <f t="shared" si="67"/>
        <v>0</v>
      </c>
      <c r="AO67" s="35">
        <f t="shared" si="10"/>
        <v>43589</v>
      </c>
      <c r="AP67" s="110"/>
      <c r="AQ67" s="110"/>
    </row>
    <row r="68" spans="1:43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0</v>
      </c>
      <c r="AD68" s="104">
        <f t="shared" si="5"/>
        <v>0</v>
      </c>
      <c r="AE68" s="104">
        <f t="shared" si="6"/>
        <v>0</v>
      </c>
      <c r="AF68" s="42">
        <f t="shared" si="7"/>
        <v>0</v>
      </c>
      <c r="AG68" s="37">
        <f t="shared" si="8"/>
        <v>0</v>
      </c>
      <c r="AH68" s="63">
        <f t="shared" si="9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65</v>
      </c>
      <c r="AM68" s="106" t="str">
        <f t="shared" si="66"/>
        <v>-</v>
      </c>
      <c r="AN68" s="109" t="str">
        <f t="shared" si="67"/>
        <v>-</v>
      </c>
      <c r="AO68" s="35" t="str">
        <f t="shared" si="10"/>
        <v>-</v>
      </c>
      <c r="AP68" s="110"/>
      <c r="AQ68" s="110"/>
    </row>
    <row r="69" spans="1:43" s="102" customFormat="1" ht="15" x14ac:dyDescent="0.25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1</v>
      </c>
      <c r="N69" s="104">
        <f t="shared" si="54"/>
        <v>12.049999999999997</v>
      </c>
      <c r="O69" s="104">
        <f t="shared" si="55"/>
        <v>24.5</v>
      </c>
      <c r="P69" s="103">
        <v>0</v>
      </c>
      <c r="Q69" s="104">
        <f t="shared" si="56"/>
        <v>0</v>
      </c>
      <c r="R69" s="104">
        <f t="shared" si="57"/>
        <v>0</v>
      </c>
      <c r="S69" s="103">
        <v>1</v>
      </c>
      <c r="T69" s="104">
        <f t="shared" si="58"/>
        <v>12.049999999999997</v>
      </c>
      <c r="U69" s="104">
        <f t="shared" si="59"/>
        <v>24.5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2</v>
      </c>
      <c r="AD69" s="104">
        <f t="shared" si="5"/>
        <v>24.099999999999994</v>
      </c>
      <c r="AE69" s="104">
        <f t="shared" si="6"/>
        <v>49</v>
      </c>
      <c r="AF69" s="42">
        <f t="shared" si="7"/>
        <v>1.6260162601626018E-2</v>
      </c>
      <c r="AG69" s="37">
        <f t="shared" si="8"/>
        <v>0.48780487804878053</v>
      </c>
      <c r="AH69" s="63">
        <f t="shared" si="9"/>
        <v>11.951219512195124</v>
      </c>
      <c r="AI69" s="103">
        <v>1</v>
      </c>
      <c r="AJ69" s="107">
        <f t="shared" si="64"/>
        <v>24.5</v>
      </c>
      <c r="AK69" s="106">
        <f t="shared" si="65"/>
        <v>61.499999999999993</v>
      </c>
      <c r="AL69" s="108">
        <v>66</v>
      </c>
      <c r="AM69" s="106">
        <f t="shared" si="66"/>
        <v>8.7857142857142847</v>
      </c>
      <c r="AN69" s="109">
        <f t="shared" si="67"/>
        <v>2.0499999999999998</v>
      </c>
      <c r="AO69" s="35">
        <f t="shared" si="10"/>
        <v>43650.5</v>
      </c>
      <c r="AP69" s="110"/>
      <c r="AQ69" s="110"/>
    </row>
    <row r="70" spans="1:43" s="102" customFormat="1" ht="15" x14ac:dyDescent="0.25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63">
        <f t="shared" si="9"/>
        <v>0</v>
      </c>
      <c r="AI70" s="103">
        <v>0</v>
      </c>
      <c r="AJ70" s="107">
        <f t="shared" si="64"/>
        <v>0</v>
      </c>
      <c r="AK70" s="106" t="str">
        <f t="shared" si="65"/>
        <v>-</v>
      </c>
      <c r="AL70" s="108">
        <v>67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ref="AC71:AC127" si="68">J71+M71+P71+S71+V71+Y71</f>
        <v>0</v>
      </c>
      <c r="AD71" s="104">
        <f t="shared" ref="AD71:AD127" si="69">AC71*F71</f>
        <v>0</v>
      </c>
      <c r="AE71" s="104">
        <f t="shared" ref="AE71:AE127" si="70">AC71*G71</f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68</v>
      </c>
      <c r="AM71" s="106" t="str">
        <f t="shared" si="66"/>
        <v>-</v>
      </c>
      <c r="AN71" s="109" t="str">
        <f t="shared" si="67"/>
        <v>-</v>
      </c>
      <c r="AO71" s="35" t="str">
        <f t="shared" si="10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si="68"/>
        <v>0</v>
      </c>
      <c r="AD72" s="104">
        <f t="shared" si="69"/>
        <v>0</v>
      </c>
      <c r="AE72" s="104">
        <f t="shared" si="70"/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69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1</v>
      </c>
      <c r="K73" s="104">
        <f t="shared" si="11"/>
        <v>10.199999999999999</v>
      </c>
      <c r="L73" s="104">
        <f t="shared" si="53"/>
        <v>24.5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1</v>
      </c>
      <c r="AD73" s="104">
        <f t="shared" si="69"/>
        <v>10.199999999999999</v>
      </c>
      <c r="AE73" s="104">
        <f t="shared" si="70"/>
        <v>24.5</v>
      </c>
      <c r="AF73" s="42">
        <f t="shared" si="7"/>
        <v>8.130081300813009E-3</v>
      </c>
      <c r="AG73" s="37">
        <f t="shared" si="8"/>
        <v>0.24390243902439027</v>
      </c>
      <c r="AH73" s="63">
        <f t="shared" si="9"/>
        <v>5.9756097560975618</v>
      </c>
      <c r="AI73" s="103">
        <v>0</v>
      </c>
      <c r="AJ73" s="107">
        <f t="shared" si="64"/>
        <v>0</v>
      </c>
      <c r="AK73" s="106">
        <f t="shared" si="65"/>
        <v>0</v>
      </c>
      <c r="AL73" s="108">
        <v>70</v>
      </c>
      <c r="AM73" s="106">
        <f t="shared" si="66"/>
        <v>0</v>
      </c>
      <c r="AN73" s="109">
        <f t="shared" si="67"/>
        <v>0</v>
      </c>
      <c r="AO73" s="35">
        <f t="shared" si="10"/>
        <v>43589</v>
      </c>
      <c r="AP73" s="110"/>
      <c r="AQ73" s="110"/>
    </row>
    <row r="74" spans="1:43" s="102" customFormat="1" ht="15" x14ac:dyDescent="0.25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0</v>
      </c>
      <c r="K74" s="104">
        <f t="shared" si="11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71</v>
      </c>
      <c r="AM74" s="106" t="str">
        <f t="shared" si="66"/>
        <v>-</v>
      </c>
      <c r="AN74" s="109" t="str">
        <f t="shared" si="67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7"/>
        <v>0</v>
      </c>
      <c r="AG75" s="37">
        <f t="shared" si="8"/>
        <v>0</v>
      </c>
      <c r="AH75" s="63">
        <f t="shared" si="9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72</v>
      </c>
      <c r="AM75" s="106" t="str">
        <f t="shared" si="66"/>
        <v>-</v>
      </c>
      <c r="AN75" s="109" t="str">
        <f t="shared" si="67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ref="K76:K88" si="71">J76*$F76</f>
        <v>0</v>
      </c>
      <c r="L76" s="104">
        <f t="shared" si="53"/>
        <v>0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0</v>
      </c>
      <c r="AD76" s="104">
        <f t="shared" si="69"/>
        <v>0</v>
      </c>
      <c r="AE76" s="104">
        <f t="shared" si="70"/>
        <v>0</v>
      </c>
      <c r="AF76" s="42">
        <f t="shared" si="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64"/>
        <v>0</v>
      </c>
      <c r="AK76" s="106" t="str">
        <f t="shared" si="65"/>
        <v>-</v>
      </c>
      <c r="AL76" s="108">
        <v>73</v>
      </c>
      <c r="AM76" s="106" t="str">
        <f t="shared" si="66"/>
        <v>-</v>
      </c>
      <c r="AN76" s="109" t="str">
        <f t="shared" si="67"/>
        <v>-</v>
      </c>
      <c r="AO76" s="35" t="str">
        <f t="shared" si="10"/>
        <v>-</v>
      </c>
      <c r="AP76" s="110"/>
      <c r="AQ76" s="110"/>
    </row>
    <row r="77" spans="1:43" s="102" customFormat="1" ht="15" x14ac:dyDescent="0.25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71"/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2</v>
      </c>
      <c r="T77" s="104">
        <f t="shared" si="58"/>
        <v>27.240000000000105</v>
      </c>
      <c r="U77" s="104">
        <f t="shared" si="59"/>
        <v>69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2</v>
      </c>
      <c r="AD77" s="104">
        <f t="shared" si="69"/>
        <v>27.240000000000105</v>
      </c>
      <c r="AE77" s="104">
        <f t="shared" si="70"/>
        <v>69</v>
      </c>
      <c r="AF77" s="42">
        <f t="shared" si="7"/>
        <v>1.6260162601626018E-2</v>
      </c>
      <c r="AG77" s="37">
        <f t="shared" si="8"/>
        <v>0.48780487804878053</v>
      </c>
      <c r="AH77" s="63">
        <f t="shared" si="9"/>
        <v>16.829268292682929</v>
      </c>
      <c r="AI77" s="103">
        <v>1</v>
      </c>
      <c r="AJ77" s="107">
        <f t="shared" si="64"/>
        <v>34.5</v>
      </c>
      <c r="AK77" s="106">
        <f t="shared" si="65"/>
        <v>61.499999999999993</v>
      </c>
      <c r="AL77" s="108">
        <v>74</v>
      </c>
      <c r="AM77" s="106">
        <f t="shared" si="66"/>
        <v>8.7857142857142847</v>
      </c>
      <c r="AN77" s="109">
        <f t="shared" si="67"/>
        <v>2.0499999999999998</v>
      </c>
      <c r="AO77" s="35">
        <f t="shared" si="10"/>
        <v>43650.5</v>
      </c>
      <c r="AP77" s="110"/>
      <c r="AQ77" s="110"/>
    </row>
    <row r="78" spans="1:43" s="102" customFormat="1" ht="15" x14ac:dyDescent="0.25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71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ref="AF78:AF141" si="72">AC78/AQ$10</f>
        <v>0</v>
      </c>
      <c r="AG78" s="37">
        <f t="shared" ref="AG78:AG141" si="73">AF78*30</f>
        <v>0</v>
      </c>
      <c r="AH78" s="63">
        <f t="shared" ref="AH78:AH141" si="74">AG78*G78</f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75</v>
      </c>
      <c r="AM78" s="106" t="str">
        <f t="shared" si="66"/>
        <v>-</v>
      </c>
      <c r="AN78" s="109" t="str">
        <f t="shared" si="67"/>
        <v>-</v>
      </c>
      <c r="AO78" s="35" t="str">
        <f t="shared" ref="AO78:AO141" si="75">IFERROR(AO$10+AK78,"-")</f>
        <v>-</v>
      </c>
      <c r="AP78" s="110"/>
      <c r="AQ78" s="110"/>
    </row>
    <row r="79" spans="1:43" s="102" customFormat="1" ht="15" x14ac:dyDescent="0.25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71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3</v>
      </c>
      <c r="T79" s="104">
        <f t="shared" si="58"/>
        <v>41.850000000000037</v>
      </c>
      <c r="U79" s="104">
        <f t="shared" si="59"/>
        <v>103.5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3</v>
      </c>
      <c r="AD79" s="104">
        <f t="shared" si="69"/>
        <v>41.850000000000037</v>
      </c>
      <c r="AE79" s="104">
        <f t="shared" si="70"/>
        <v>103.5</v>
      </c>
      <c r="AF79" s="42">
        <f t="shared" si="72"/>
        <v>2.4390243902439025E-2</v>
      </c>
      <c r="AG79" s="37">
        <f t="shared" si="73"/>
        <v>0.73170731707317072</v>
      </c>
      <c r="AH79" s="63">
        <f t="shared" si="74"/>
        <v>25.243902439024389</v>
      </c>
      <c r="AI79" s="103">
        <v>1</v>
      </c>
      <c r="AJ79" s="107">
        <f t="shared" si="64"/>
        <v>34.5</v>
      </c>
      <c r="AK79" s="106">
        <f t="shared" si="65"/>
        <v>41</v>
      </c>
      <c r="AL79" s="108">
        <v>76</v>
      </c>
      <c r="AM79" s="106">
        <f t="shared" si="66"/>
        <v>5.8571428571428568</v>
      </c>
      <c r="AN79" s="109">
        <f t="shared" si="67"/>
        <v>1.3666666666666667</v>
      </c>
      <c r="AO79" s="35">
        <f t="shared" si="75"/>
        <v>43630</v>
      </c>
      <c r="AP79" s="110"/>
      <c r="AQ79" s="110"/>
    </row>
    <row r="80" spans="1:43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1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77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78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79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80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3</v>
      </c>
      <c r="K84" s="104">
        <f t="shared" si="71"/>
        <v>35.280000000000022</v>
      </c>
      <c r="L84" s="104">
        <f t="shared" si="53"/>
        <v>73.5</v>
      </c>
      <c r="M84" s="103">
        <v>1</v>
      </c>
      <c r="N84" s="104">
        <f t="shared" si="54"/>
        <v>11.760000000000007</v>
      </c>
      <c r="O84" s="104">
        <f t="shared" si="55"/>
        <v>24.5</v>
      </c>
      <c r="P84" s="103">
        <v>0</v>
      </c>
      <c r="Q84" s="104">
        <f t="shared" si="56"/>
        <v>0</v>
      </c>
      <c r="R84" s="104">
        <f t="shared" si="57"/>
        <v>0</v>
      </c>
      <c r="S84" s="103">
        <v>1</v>
      </c>
      <c r="T84" s="104">
        <f t="shared" si="58"/>
        <v>11.760000000000007</v>
      </c>
      <c r="U84" s="104">
        <f t="shared" si="59"/>
        <v>24.5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5</v>
      </c>
      <c r="AD84" s="104">
        <f t="shared" si="69"/>
        <v>58.800000000000033</v>
      </c>
      <c r="AE84" s="104">
        <f t="shared" si="70"/>
        <v>122.5</v>
      </c>
      <c r="AF84" s="42">
        <f t="shared" si="72"/>
        <v>4.065040650406504E-2</v>
      </c>
      <c r="AG84" s="37">
        <f t="shared" si="73"/>
        <v>1.2195121951219512</v>
      </c>
      <c r="AH84" s="63">
        <f t="shared" si="74"/>
        <v>29.878048780487806</v>
      </c>
      <c r="AI84" s="103">
        <v>0</v>
      </c>
      <c r="AJ84" s="107">
        <f t="shared" si="64"/>
        <v>0</v>
      </c>
      <c r="AK84" s="106">
        <f t="shared" si="65"/>
        <v>0</v>
      </c>
      <c r="AL84" s="108">
        <v>81</v>
      </c>
      <c r="AM84" s="106">
        <f t="shared" si="66"/>
        <v>0</v>
      </c>
      <c r="AN84" s="109">
        <f t="shared" si="67"/>
        <v>0</v>
      </c>
      <c r="AO84" s="35">
        <f t="shared" si="75"/>
        <v>43589</v>
      </c>
      <c r="AP84" s="110"/>
      <c r="AQ84" s="110"/>
    </row>
    <row r="85" spans="1:47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1"/>
        <v>0</v>
      </c>
      <c r="L85" s="104">
        <f t="shared" si="53"/>
        <v>0</v>
      </c>
      <c r="M85" s="103">
        <v>0</v>
      </c>
      <c r="N85" s="104">
        <f t="shared" si="54"/>
        <v>0</v>
      </c>
      <c r="O85" s="104">
        <f t="shared" si="55"/>
        <v>0</v>
      </c>
      <c r="P85" s="103">
        <v>0</v>
      </c>
      <c r="Q85" s="104">
        <f t="shared" si="56"/>
        <v>0</v>
      </c>
      <c r="R85" s="104">
        <f t="shared" si="57"/>
        <v>0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0</v>
      </c>
      <c r="AD85" s="104">
        <f t="shared" si="69"/>
        <v>0</v>
      </c>
      <c r="AE85" s="104">
        <f t="shared" si="70"/>
        <v>0</v>
      </c>
      <c r="AF85" s="42">
        <f t="shared" si="72"/>
        <v>0</v>
      </c>
      <c r="AG85" s="37">
        <f t="shared" si="73"/>
        <v>0</v>
      </c>
      <c r="AH85" s="63">
        <f t="shared" si="74"/>
        <v>0</v>
      </c>
      <c r="AI85" s="103">
        <v>0</v>
      </c>
      <c r="AJ85" s="107">
        <f t="shared" si="64"/>
        <v>0</v>
      </c>
      <c r="AK85" s="106" t="str">
        <f t="shared" si="65"/>
        <v>-</v>
      </c>
      <c r="AL85" s="108">
        <v>82</v>
      </c>
      <c r="AM85" s="106" t="str">
        <f t="shared" si="66"/>
        <v>-</v>
      </c>
      <c r="AN85" s="109" t="str">
        <f t="shared" si="67"/>
        <v>-</v>
      </c>
      <c r="AO85" s="35" t="str">
        <f t="shared" si="75"/>
        <v>-</v>
      </c>
      <c r="AP85" s="110"/>
      <c r="AQ85" s="110"/>
    </row>
    <row r="86" spans="1:47" s="102" customFormat="1" ht="15" x14ac:dyDescent="0.25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71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83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2</v>
      </c>
      <c r="K87" s="104">
        <f t="shared" si="71"/>
        <v>24.099999999999977</v>
      </c>
      <c r="L87" s="104">
        <f t="shared" si="53"/>
        <v>49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2</v>
      </c>
      <c r="AD87" s="104">
        <f t="shared" si="69"/>
        <v>24.099999999999977</v>
      </c>
      <c r="AE87" s="104">
        <f t="shared" si="70"/>
        <v>49</v>
      </c>
      <c r="AF87" s="42">
        <f t="shared" si="72"/>
        <v>1.6260162601626018E-2</v>
      </c>
      <c r="AG87" s="37">
        <f t="shared" si="73"/>
        <v>0.48780487804878053</v>
      </c>
      <c r="AH87" s="63">
        <f t="shared" si="74"/>
        <v>11.951219512195124</v>
      </c>
      <c r="AI87" s="103">
        <v>0</v>
      </c>
      <c r="AJ87" s="107">
        <f t="shared" si="64"/>
        <v>0</v>
      </c>
      <c r="AK87" s="106">
        <f t="shared" si="65"/>
        <v>0</v>
      </c>
      <c r="AL87" s="108">
        <v>84</v>
      </c>
      <c r="AM87" s="106">
        <f t="shared" si="66"/>
        <v>0</v>
      </c>
      <c r="AN87" s="109">
        <f t="shared" si="67"/>
        <v>0</v>
      </c>
      <c r="AO87" s="35">
        <f t="shared" si="75"/>
        <v>43589</v>
      </c>
      <c r="AP87" s="110"/>
      <c r="AQ87" s="110"/>
    </row>
    <row r="88" spans="1:47" s="102" customFormat="1" ht="15" x14ac:dyDescent="0.25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85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43" customFormat="1" ht="15" x14ac:dyDescent="0.25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"/>
      <c r="J89" s="26">
        <v>0</v>
      </c>
      <c r="K89" s="16">
        <f t="shared" ref="K89:K206" si="76">J89*$F89</f>
        <v>0</v>
      </c>
      <c r="L89" s="16">
        <f t="shared" ref="L89:L94" si="77">J89*$G89</f>
        <v>0</v>
      </c>
      <c r="M89" s="26">
        <v>0</v>
      </c>
      <c r="N89" s="16">
        <f t="shared" ref="N89:N94" si="78">M89*$F89</f>
        <v>0</v>
      </c>
      <c r="O89" s="16">
        <f t="shared" ref="O89:O94" si="79">M89*$G89</f>
        <v>0</v>
      </c>
      <c r="P89" s="26">
        <v>0</v>
      </c>
      <c r="Q89" s="16">
        <f t="shared" ref="Q89:Q94" si="80">P89*$F89</f>
        <v>0</v>
      </c>
      <c r="R89" s="16">
        <f t="shared" ref="R89:R94" si="81">P89*$G89</f>
        <v>0</v>
      </c>
      <c r="S89" s="26">
        <v>0</v>
      </c>
      <c r="T89" s="16">
        <f t="shared" ref="T89:T94" si="82">S89*$F89</f>
        <v>0</v>
      </c>
      <c r="U89" s="16">
        <f t="shared" ref="U89:U94" si="83">S89*$G89</f>
        <v>0</v>
      </c>
      <c r="V89" s="26">
        <v>0</v>
      </c>
      <c r="W89" s="16">
        <f t="shared" ref="W89:W94" si="84">V89*$F89</f>
        <v>0</v>
      </c>
      <c r="X89" s="16">
        <f t="shared" ref="X89:X94" si="85">V89*$G89</f>
        <v>0</v>
      </c>
      <c r="Y89" s="26"/>
      <c r="Z89" s="16">
        <f t="shared" ref="Z89:Z94" si="86">Y89*$F89</f>
        <v>0</v>
      </c>
      <c r="AA89" s="16">
        <f t="shared" ref="AA89:AA94" si="87">Y89*$G89</f>
        <v>0</v>
      </c>
      <c r="AB89" s="51"/>
      <c r="AC89" s="52">
        <f t="shared" si="68"/>
        <v>0</v>
      </c>
      <c r="AD89" s="16">
        <f t="shared" si="69"/>
        <v>0</v>
      </c>
      <c r="AE89" s="37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26">
        <v>0</v>
      </c>
      <c r="AJ89" s="37">
        <f t="shared" ref="AJ89:AJ94" si="88">AI89*G89</f>
        <v>0</v>
      </c>
      <c r="AK89" s="37" t="str">
        <f t="shared" ref="AK89:AK94" si="89">IFERROR(AI89/AF89, "-")</f>
        <v>-</v>
      </c>
      <c r="AL89" s="47">
        <v>87</v>
      </c>
      <c r="AM89" s="37" t="str">
        <f t="shared" ref="AM89:AM94" si="90">IFERROR(AK89/7,"-")</f>
        <v>-</v>
      </c>
      <c r="AN89" s="52" t="str">
        <f t="shared" ref="AN89:AN94" si="91">IFERROR(AK89/30,"-")</f>
        <v>-</v>
      </c>
      <c r="AO89" s="35" t="str">
        <f t="shared" si="75"/>
        <v>-</v>
      </c>
      <c r="AP89" s="1"/>
      <c r="AQ89" s="1"/>
      <c r="AR89" s="1"/>
      <c r="AS89" s="1"/>
      <c r="AT89" s="1"/>
      <c r="AU89" s="1"/>
    </row>
    <row r="90" spans="1:47" s="102" customFormat="1" ht="15" x14ac:dyDescent="0.25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6"/>
        <v>0</v>
      </c>
      <c r="L90" s="104">
        <f t="shared" si="77"/>
        <v>0</v>
      </c>
      <c r="M90" s="103">
        <v>0</v>
      </c>
      <c r="N90" s="104">
        <f t="shared" si="78"/>
        <v>0</v>
      </c>
      <c r="O90" s="104">
        <f t="shared" si="79"/>
        <v>0</v>
      </c>
      <c r="P90" s="103">
        <v>0</v>
      </c>
      <c r="Q90" s="104">
        <f t="shared" si="80"/>
        <v>0</v>
      </c>
      <c r="R90" s="104">
        <f t="shared" si="81"/>
        <v>0</v>
      </c>
      <c r="S90" s="103">
        <v>0</v>
      </c>
      <c r="T90" s="104">
        <f t="shared" si="82"/>
        <v>0</v>
      </c>
      <c r="U90" s="104">
        <f t="shared" si="83"/>
        <v>0</v>
      </c>
      <c r="V90" s="103">
        <v>0</v>
      </c>
      <c r="W90" s="104">
        <f t="shared" si="84"/>
        <v>0</v>
      </c>
      <c r="X90" s="104">
        <f t="shared" si="85"/>
        <v>0</v>
      </c>
      <c r="Y90" s="103"/>
      <c r="Z90" s="104">
        <f t="shared" si="86"/>
        <v>0</v>
      </c>
      <c r="AA90" s="104">
        <f t="shared" si="87"/>
        <v>0</v>
      </c>
      <c r="AB90" s="103"/>
      <c r="AC90" s="103">
        <f t="shared" si="68"/>
        <v>0</v>
      </c>
      <c r="AD90" s="104">
        <f t="shared" si="69"/>
        <v>0</v>
      </c>
      <c r="AE90" s="104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103">
        <v>0</v>
      </c>
      <c r="AJ90" s="107">
        <f t="shared" si="88"/>
        <v>0</v>
      </c>
      <c r="AK90" s="106" t="str">
        <f t="shared" si="89"/>
        <v>-</v>
      </c>
      <c r="AL90" s="108">
        <v>88</v>
      </c>
      <c r="AM90" s="106" t="str">
        <f t="shared" si="90"/>
        <v>-</v>
      </c>
      <c r="AN90" s="109" t="str">
        <f t="shared" si="91"/>
        <v>-</v>
      </c>
      <c r="AO90" s="35" t="str">
        <f t="shared" si="75"/>
        <v>-</v>
      </c>
      <c r="AP90" s="110"/>
      <c r="AQ90" s="110"/>
    </row>
    <row r="91" spans="1:47" s="102" customFormat="1" ht="15" x14ac:dyDescent="0.25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89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90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91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92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ht="15" x14ac:dyDescent="0.25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26">
        <v>0</v>
      </c>
      <c r="K95" s="16">
        <f>J95*$F95</f>
        <v>0</v>
      </c>
      <c r="L95" s="16">
        <f>J95*$G95</f>
        <v>0</v>
      </c>
      <c r="M95" s="26">
        <v>0</v>
      </c>
      <c r="N95" s="16">
        <f t="shared" ref="N95:N96" si="92">M95*$F95</f>
        <v>0</v>
      </c>
      <c r="O95" s="16">
        <f t="shared" ref="O95:O96" si="93">M95*$G95</f>
        <v>0</v>
      </c>
      <c r="P95" s="26">
        <v>0</v>
      </c>
      <c r="Q95" s="16">
        <f t="shared" ref="Q95:Q96" si="94">P95*$F95</f>
        <v>0</v>
      </c>
      <c r="R95" s="16">
        <f t="shared" ref="R95:R96" si="95">P95*$G95</f>
        <v>0</v>
      </c>
      <c r="S95" s="26">
        <v>0</v>
      </c>
      <c r="T95" s="16">
        <f t="shared" ref="T95:T96" si="96">S95*$F95</f>
        <v>0</v>
      </c>
      <c r="U95" s="16">
        <f t="shared" ref="U95:U96" si="97">S95*$G95</f>
        <v>0</v>
      </c>
      <c r="V95" s="26">
        <v>0</v>
      </c>
      <c r="W95" s="16">
        <f t="shared" ref="W95:W96" si="98">V95*$F95</f>
        <v>0</v>
      </c>
      <c r="X95" s="16">
        <f t="shared" ref="X95:X96" si="99">V95*$G95</f>
        <v>0</v>
      </c>
      <c r="Y95" s="26"/>
      <c r="Z95" s="16">
        <f t="shared" ref="Z95:Z96" si="100">Y95*$F95</f>
        <v>0</v>
      </c>
      <c r="AA95" s="16">
        <f t="shared" ref="AA95:AA96" si="101">Y95*$G95</f>
        <v>0</v>
      </c>
      <c r="AC95" s="52">
        <f t="shared" si="68"/>
        <v>0</v>
      </c>
      <c r="AD95" s="16">
        <f t="shared" si="69"/>
        <v>0</v>
      </c>
      <c r="AE95" s="37">
        <f t="shared" si="70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26">
        <v>0</v>
      </c>
      <c r="AJ95" s="37">
        <f t="shared" ref="AJ95:AJ102" si="102">AI95*G95</f>
        <v>0</v>
      </c>
      <c r="AK95" s="37" t="str">
        <f t="shared" ref="AK95:AK102" si="103">IFERROR(AI95/AF95, "-")</f>
        <v>-</v>
      </c>
      <c r="AL95" s="47">
        <v>94</v>
      </c>
      <c r="AM95" s="37" t="str">
        <f t="shared" ref="AM95:AM102" si="104">IFERROR(AK95/7,"-")</f>
        <v>-</v>
      </c>
      <c r="AN95" s="52" t="str">
        <f t="shared" ref="AN95:AN102" si="105">IFERROR(AK95/30,"-")</f>
        <v>-</v>
      </c>
      <c r="AO95" s="35" t="str">
        <f t="shared" si="75"/>
        <v>-</v>
      </c>
    </row>
    <row r="96" spans="1:47" ht="15" x14ac:dyDescent="0.25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26">
        <v>0</v>
      </c>
      <c r="K96" s="16">
        <f t="shared" si="76"/>
        <v>0</v>
      </c>
      <c r="L96" s="16">
        <f t="shared" ref="L96" si="106">J96*$G96</f>
        <v>0</v>
      </c>
      <c r="M96" s="26">
        <v>0</v>
      </c>
      <c r="N96" s="16">
        <f t="shared" si="92"/>
        <v>0</v>
      </c>
      <c r="O96" s="16">
        <f t="shared" si="93"/>
        <v>0</v>
      </c>
      <c r="P96" s="26">
        <v>0</v>
      </c>
      <c r="Q96" s="16">
        <f t="shared" si="94"/>
        <v>0</v>
      </c>
      <c r="R96" s="16">
        <f t="shared" si="95"/>
        <v>0</v>
      </c>
      <c r="S96" s="26">
        <v>0</v>
      </c>
      <c r="T96" s="16">
        <f t="shared" si="96"/>
        <v>0</v>
      </c>
      <c r="U96" s="16">
        <f t="shared" si="97"/>
        <v>0</v>
      </c>
      <c r="V96" s="26">
        <v>0</v>
      </c>
      <c r="W96" s="16">
        <f t="shared" si="98"/>
        <v>0</v>
      </c>
      <c r="X96" s="16">
        <f t="shared" si="99"/>
        <v>0</v>
      </c>
      <c r="Y96" s="26"/>
      <c r="Z96" s="16">
        <f t="shared" si="100"/>
        <v>0</v>
      </c>
      <c r="AA96" s="16">
        <f t="shared" si="101"/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si="102"/>
        <v>0</v>
      </c>
      <c r="AK96" s="37" t="str">
        <f t="shared" si="103"/>
        <v>-</v>
      </c>
      <c r="AL96" s="47">
        <v>95</v>
      </c>
      <c r="AM96" s="37" t="str">
        <f t="shared" si="104"/>
        <v>-</v>
      </c>
      <c r="AN96" s="52" t="str">
        <f t="shared" si="105"/>
        <v>-</v>
      </c>
      <c r="AO96" s="35" t="str">
        <f t="shared" si="75"/>
        <v>-</v>
      </c>
    </row>
    <row r="97" spans="1:41" ht="15" x14ac:dyDescent="0.25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26">
        <v>0</v>
      </c>
      <c r="K97" s="16">
        <f t="shared" si="76"/>
        <v>0</v>
      </c>
      <c r="L97" s="16">
        <f t="shared" ref="L97:L100" si="107">J97*$G97</f>
        <v>0</v>
      </c>
      <c r="M97" s="26">
        <v>0</v>
      </c>
      <c r="N97" s="16">
        <f t="shared" ref="N97:N100" si="108">M97*$F97</f>
        <v>0</v>
      </c>
      <c r="O97" s="16">
        <f t="shared" ref="O97:O100" si="109">M97*$G97</f>
        <v>0</v>
      </c>
      <c r="P97" s="26">
        <v>0</v>
      </c>
      <c r="Q97" s="16">
        <f t="shared" ref="Q97:Q100" si="110">P97*$F97</f>
        <v>0</v>
      </c>
      <c r="R97" s="16">
        <f t="shared" ref="R97:R100" si="111">P97*$G97</f>
        <v>0</v>
      </c>
      <c r="S97" s="26">
        <v>0</v>
      </c>
      <c r="T97" s="16">
        <f t="shared" ref="T97:T100" si="112">S97*$F97</f>
        <v>0</v>
      </c>
      <c r="U97" s="16">
        <f t="shared" ref="U97:U100" si="113">S97*$G97</f>
        <v>0</v>
      </c>
      <c r="V97" s="26">
        <v>0</v>
      </c>
      <c r="W97" s="16">
        <f t="shared" ref="W97:W100" si="114">V97*$F97</f>
        <v>0</v>
      </c>
      <c r="X97" s="16">
        <f t="shared" ref="X97:X100" si="115">V97*$G97</f>
        <v>0</v>
      </c>
      <c r="Y97" s="26"/>
      <c r="Z97" s="16">
        <f t="shared" ref="Z97:Z100" si="116">Y97*$F97</f>
        <v>0</v>
      </c>
      <c r="AA97" s="16">
        <f t="shared" ref="AA97:AA100" si="117">Y97*$G97</f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2"/>
        <v>0</v>
      </c>
      <c r="AG97" s="37">
        <f t="shared" si="73"/>
        <v>0</v>
      </c>
      <c r="AH97" s="63">
        <f t="shared" si="74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97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5" x14ac:dyDescent="0.25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26">
        <v>0</v>
      </c>
      <c r="K98" s="16">
        <f t="shared" si="76"/>
        <v>0</v>
      </c>
      <c r="L98" s="16">
        <f t="shared" si="107"/>
        <v>0</v>
      </c>
      <c r="M98" s="26">
        <v>0</v>
      </c>
      <c r="N98" s="16">
        <f t="shared" si="108"/>
        <v>0</v>
      </c>
      <c r="O98" s="16">
        <f t="shared" si="109"/>
        <v>0</v>
      </c>
      <c r="P98" s="26">
        <v>0</v>
      </c>
      <c r="Q98" s="16">
        <f t="shared" si="110"/>
        <v>0</v>
      </c>
      <c r="R98" s="16">
        <f t="shared" si="111"/>
        <v>0</v>
      </c>
      <c r="S98" s="26">
        <v>0</v>
      </c>
      <c r="T98" s="16">
        <f t="shared" si="112"/>
        <v>0</v>
      </c>
      <c r="U98" s="16">
        <f t="shared" si="113"/>
        <v>0</v>
      </c>
      <c r="V98" s="26">
        <v>0</v>
      </c>
      <c r="W98" s="16">
        <f t="shared" si="114"/>
        <v>0</v>
      </c>
      <c r="X98" s="16">
        <f t="shared" si="115"/>
        <v>0</v>
      </c>
      <c r="Y98" s="26"/>
      <c r="Z98" s="16">
        <f t="shared" si="116"/>
        <v>0</v>
      </c>
      <c r="AA98" s="16">
        <f t="shared" si="117"/>
        <v>0</v>
      </c>
      <c r="AC98" s="52">
        <f t="shared" si="68"/>
        <v>0</v>
      </c>
      <c r="AD98" s="16">
        <f t="shared" si="69"/>
        <v>0</v>
      </c>
      <c r="AE98" s="37">
        <f t="shared" si="70"/>
        <v>0</v>
      </c>
      <c r="AF98" s="42">
        <f t="shared" si="72"/>
        <v>0</v>
      </c>
      <c r="AG98" s="37">
        <f t="shared" si="73"/>
        <v>0</v>
      </c>
      <c r="AH98" s="63">
        <f t="shared" si="74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98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5" x14ac:dyDescent="0.25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1</v>
      </c>
      <c r="Q99" s="16">
        <f t="shared" si="110"/>
        <v>7.6100000000000083</v>
      </c>
      <c r="R99" s="16">
        <f t="shared" si="111"/>
        <v>24.5</v>
      </c>
      <c r="S99" s="26">
        <v>1</v>
      </c>
      <c r="T99" s="16">
        <f t="shared" si="112"/>
        <v>7.6100000000000083</v>
      </c>
      <c r="U99" s="16">
        <f t="shared" si="113"/>
        <v>24.5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2</v>
      </c>
      <c r="AD99" s="16">
        <f t="shared" si="69"/>
        <v>15.220000000000017</v>
      </c>
      <c r="AE99" s="37">
        <f t="shared" si="70"/>
        <v>49</v>
      </c>
      <c r="AF99" s="42">
        <f t="shared" si="72"/>
        <v>1.6260162601626018E-2</v>
      </c>
      <c r="AG99" s="37">
        <f t="shared" si="73"/>
        <v>0.48780487804878053</v>
      </c>
      <c r="AH99" s="63">
        <f t="shared" si="74"/>
        <v>11.951219512195124</v>
      </c>
      <c r="AI99" s="26">
        <v>1</v>
      </c>
      <c r="AJ99" s="37">
        <f t="shared" si="102"/>
        <v>24.5</v>
      </c>
      <c r="AK99" s="37">
        <f t="shared" si="103"/>
        <v>61.499999999999993</v>
      </c>
      <c r="AL99" s="47">
        <v>99</v>
      </c>
      <c r="AM99" s="37">
        <f t="shared" si="104"/>
        <v>8.7857142857142847</v>
      </c>
      <c r="AN99" s="52">
        <f t="shared" si="105"/>
        <v>2.0499999999999998</v>
      </c>
      <c r="AO99" s="35">
        <f t="shared" si="75"/>
        <v>43650.5</v>
      </c>
    </row>
    <row r="100" spans="1:41" ht="15" x14ac:dyDescent="0.25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26">
        <v>1</v>
      </c>
      <c r="K100" s="16">
        <f t="shared" si="76"/>
        <v>7.6100000000000083</v>
      </c>
      <c r="L100" s="16">
        <f t="shared" si="107"/>
        <v>24.5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1</v>
      </c>
      <c r="Q100" s="16">
        <f t="shared" si="110"/>
        <v>7.6100000000000083</v>
      </c>
      <c r="R100" s="16">
        <f t="shared" si="111"/>
        <v>24.5</v>
      </c>
      <c r="S100" s="26">
        <v>0</v>
      </c>
      <c r="T100" s="16">
        <f t="shared" si="112"/>
        <v>0</v>
      </c>
      <c r="U100" s="16">
        <f t="shared" si="113"/>
        <v>0</v>
      </c>
      <c r="V100" s="26">
        <v>1</v>
      </c>
      <c r="W100" s="16">
        <f t="shared" si="114"/>
        <v>7.6100000000000083</v>
      </c>
      <c r="X100" s="16">
        <f t="shared" si="115"/>
        <v>24.5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3</v>
      </c>
      <c r="AD100" s="16">
        <f t="shared" si="69"/>
        <v>22.830000000000027</v>
      </c>
      <c r="AE100" s="37">
        <f t="shared" si="70"/>
        <v>73.5</v>
      </c>
      <c r="AF100" s="42">
        <f t="shared" si="72"/>
        <v>2.4390243902439025E-2</v>
      </c>
      <c r="AG100" s="37">
        <f t="shared" si="73"/>
        <v>0.73170731707317072</v>
      </c>
      <c r="AH100" s="63">
        <f t="shared" si="74"/>
        <v>17.926829268292682</v>
      </c>
      <c r="AI100" s="26">
        <v>0</v>
      </c>
      <c r="AJ100" s="37">
        <f t="shared" si="102"/>
        <v>0</v>
      </c>
      <c r="AK100" s="37">
        <f t="shared" si="103"/>
        <v>0</v>
      </c>
      <c r="AL100" s="47">
        <v>100</v>
      </c>
      <c r="AM100" s="37">
        <f t="shared" si="104"/>
        <v>0</v>
      </c>
      <c r="AN100" s="52">
        <f t="shared" si="105"/>
        <v>0</v>
      </c>
      <c r="AO100" s="35">
        <f t="shared" si="75"/>
        <v>43589</v>
      </c>
    </row>
    <row r="101" spans="1:41" ht="15" x14ac:dyDescent="0.25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26">
        <v>0</v>
      </c>
      <c r="K101" s="16">
        <f t="shared" si="76"/>
        <v>0</v>
      </c>
      <c r="L101" s="16">
        <f t="shared" ref="L101:L102" si="118">J101*$G101</f>
        <v>0</v>
      </c>
      <c r="M101" s="26">
        <v>0</v>
      </c>
      <c r="N101" s="16">
        <f t="shared" ref="N101:N102" si="119">M101*$F101</f>
        <v>0</v>
      </c>
      <c r="O101" s="16">
        <f t="shared" ref="O101:O102" si="120">M101*$G101</f>
        <v>0</v>
      </c>
      <c r="P101" s="26">
        <v>0</v>
      </c>
      <c r="Q101" s="16">
        <f t="shared" ref="Q101:Q102" si="121">P101*$F101</f>
        <v>0</v>
      </c>
      <c r="R101" s="16">
        <f t="shared" ref="R101:R102" si="122">P101*$G101</f>
        <v>0</v>
      </c>
      <c r="S101" s="26">
        <v>0</v>
      </c>
      <c r="T101" s="16">
        <f t="shared" ref="T101:T102" si="123">S101*$F101</f>
        <v>0</v>
      </c>
      <c r="U101" s="16">
        <f t="shared" ref="U101:U102" si="124">S101*$G101</f>
        <v>0</v>
      </c>
      <c r="V101" s="26">
        <v>0</v>
      </c>
      <c r="W101" s="16">
        <f t="shared" ref="W101:W102" si="125">V101*$F101</f>
        <v>0</v>
      </c>
      <c r="X101" s="16">
        <f t="shared" ref="X101:X102" si="126">V101*$G101</f>
        <v>0</v>
      </c>
      <c r="Y101" s="26"/>
      <c r="Z101" s="16">
        <f t="shared" ref="Z101:Z102" si="127">Y101*$F101</f>
        <v>0</v>
      </c>
      <c r="AA101" s="16">
        <f t="shared" ref="AA101:AA102" si="128">Y101*$G101</f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0</v>
      </c>
      <c r="AJ101" s="37">
        <f t="shared" si="102"/>
        <v>0</v>
      </c>
      <c r="AK101" s="37" t="str">
        <f t="shared" si="103"/>
        <v>-</v>
      </c>
      <c r="AL101" s="47">
        <v>102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5" x14ac:dyDescent="0.25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si="118"/>
        <v>0</v>
      </c>
      <c r="M102" s="26">
        <v>0</v>
      </c>
      <c r="N102" s="16">
        <f t="shared" si="119"/>
        <v>0</v>
      </c>
      <c r="O102" s="16">
        <f t="shared" si="120"/>
        <v>0</v>
      </c>
      <c r="P102" s="26">
        <v>0</v>
      </c>
      <c r="Q102" s="16">
        <f t="shared" si="121"/>
        <v>0</v>
      </c>
      <c r="R102" s="16">
        <f t="shared" si="122"/>
        <v>0</v>
      </c>
      <c r="S102" s="26">
        <v>0</v>
      </c>
      <c r="T102" s="16">
        <f t="shared" si="123"/>
        <v>0</v>
      </c>
      <c r="U102" s="16">
        <f t="shared" si="124"/>
        <v>0</v>
      </c>
      <c r="V102" s="26">
        <v>0</v>
      </c>
      <c r="W102" s="16">
        <f t="shared" si="125"/>
        <v>0</v>
      </c>
      <c r="X102" s="16">
        <f t="shared" si="126"/>
        <v>0</v>
      </c>
      <c r="Y102" s="26"/>
      <c r="Z102" s="16">
        <f t="shared" si="127"/>
        <v>0</v>
      </c>
      <c r="AA102" s="16">
        <f t="shared" si="128"/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103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5" x14ac:dyDescent="0.25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26">
        <v>3</v>
      </c>
      <c r="K103" s="16">
        <f t="shared" si="76"/>
        <v>72.420000000000016</v>
      </c>
      <c r="L103" s="16">
        <f t="shared" ref="L103:L111" si="129">J103*$G103</f>
        <v>148.5</v>
      </c>
      <c r="M103" s="26">
        <v>0</v>
      </c>
      <c r="N103" s="16">
        <f t="shared" ref="N103:N111" si="130">M103*$F103</f>
        <v>0</v>
      </c>
      <c r="O103" s="16">
        <f t="shared" ref="O103:O111" si="131">M103*$G103</f>
        <v>0</v>
      </c>
      <c r="P103" s="26">
        <v>1</v>
      </c>
      <c r="Q103" s="16">
        <f t="shared" ref="Q103:Q111" si="132">P103*$F103</f>
        <v>24.140000000000008</v>
      </c>
      <c r="R103" s="16">
        <f t="shared" ref="R103:R111" si="133">P103*$G103</f>
        <v>49.5</v>
      </c>
      <c r="S103" s="26">
        <v>0</v>
      </c>
      <c r="T103" s="16">
        <f t="shared" ref="T103:T111" si="134">S103*$F103</f>
        <v>0</v>
      </c>
      <c r="U103" s="16">
        <f t="shared" ref="U103:U111" si="135">S103*$G103</f>
        <v>0</v>
      </c>
      <c r="V103" s="26">
        <v>0</v>
      </c>
      <c r="W103" s="16">
        <f t="shared" ref="W103:W111" si="136">V103*$F103</f>
        <v>0</v>
      </c>
      <c r="X103" s="16">
        <f t="shared" ref="X103:X111" si="137">V103*$G103</f>
        <v>0</v>
      </c>
      <c r="Y103" s="26"/>
      <c r="Z103" s="16">
        <f t="shared" ref="Z103:Z111" si="138">Y103*$F103</f>
        <v>0</v>
      </c>
      <c r="AA103" s="16">
        <f t="shared" ref="AA103:AA111" si="139">Y103*$G103</f>
        <v>0</v>
      </c>
      <c r="AC103" s="52">
        <f t="shared" si="68"/>
        <v>4</v>
      </c>
      <c r="AD103" s="16">
        <f t="shared" si="69"/>
        <v>96.560000000000031</v>
      </c>
      <c r="AE103" s="37">
        <f t="shared" si="70"/>
        <v>198</v>
      </c>
      <c r="AF103" s="42">
        <f t="shared" si="72"/>
        <v>3.2520325203252036E-2</v>
      </c>
      <c r="AG103" s="37">
        <f t="shared" si="73"/>
        <v>0.97560975609756106</v>
      </c>
      <c r="AH103" s="63">
        <f t="shared" si="74"/>
        <v>48.292682926829272</v>
      </c>
      <c r="AI103" s="26">
        <v>0</v>
      </c>
      <c r="AJ103" s="37">
        <f t="shared" ref="AJ103:AJ111" si="140">AI103*G103</f>
        <v>0</v>
      </c>
      <c r="AK103" s="37">
        <f t="shared" ref="AK103:AK111" si="141">IFERROR(AI103/AF103, "-")</f>
        <v>0</v>
      </c>
      <c r="AL103" s="47">
        <v>105</v>
      </c>
      <c r="AM103" s="37">
        <f t="shared" ref="AM103:AM111" si="142">IFERROR(AK103/7,"-")</f>
        <v>0</v>
      </c>
      <c r="AN103" s="52">
        <f t="shared" ref="AN103:AN111" si="143">IFERROR(AK103/30,"-")</f>
        <v>0</v>
      </c>
      <c r="AO103" s="35">
        <f t="shared" si="75"/>
        <v>43589</v>
      </c>
    </row>
    <row r="104" spans="1:41" ht="15" x14ac:dyDescent="0.25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26">
        <v>0</v>
      </c>
      <c r="K104" s="16">
        <f t="shared" si="76"/>
        <v>0</v>
      </c>
      <c r="L104" s="16">
        <f t="shared" si="129"/>
        <v>0</v>
      </c>
      <c r="M104" s="26">
        <v>0</v>
      </c>
      <c r="N104" s="16">
        <f t="shared" si="130"/>
        <v>0</v>
      </c>
      <c r="O104" s="16">
        <f t="shared" si="131"/>
        <v>0</v>
      </c>
      <c r="P104" s="26">
        <v>0</v>
      </c>
      <c r="Q104" s="16">
        <f t="shared" si="132"/>
        <v>0</v>
      </c>
      <c r="R104" s="16">
        <f t="shared" si="133"/>
        <v>0</v>
      </c>
      <c r="S104" s="26">
        <v>0</v>
      </c>
      <c r="T104" s="16">
        <f t="shared" si="134"/>
        <v>0</v>
      </c>
      <c r="U104" s="16">
        <f t="shared" si="135"/>
        <v>0</v>
      </c>
      <c r="V104" s="26">
        <v>0</v>
      </c>
      <c r="W104" s="16">
        <f t="shared" si="136"/>
        <v>0</v>
      </c>
      <c r="X104" s="16">
        <f t="shared" si="137"/>
        <v>0</v>
      </c>
      <c r="Y104" s="26"/>
      <c r="Z104" s="16">
        <f t="shared" si="138"/>
        <v>0</v>
      </c>
      <c r="AA104" s="16">
        <f t="shared" si="139"/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si="140"/>
        <v>0</v>
      </c>
      <c r="AK104" s="37" t="str">
        <f t="shared" si="141"/>
        <v>-</v>
      </c>
      <c r="AL104" s="47">
        <v>106</v>
      </c>
      <c r="AM104" s="37" t="str">
        <f t="shared" si="142"/>
        <v>-</v>
      </c>
      <c r="AN104" s="52" t="str">
        <f t="shared" si="143"/>
        <v>-</v>
      </c>
      <c r="AO104" s="35" t="str">
        <f t="shared" si="75"/>
        <v>-</v>
      </c>
    </row>
    <row r="105" spans="1:41" ht="15" x14ac:dyDescent="0.25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107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5" x14ac:dyDescent="0.25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108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5" x14ac:dyDescent="0.25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109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5" x14ac:dyDescent="0.25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110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5" x14ac:dyDescent="0.25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111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5" x14ac:dyDescent="0.25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112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5" x14ac:dyDescent="0.25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113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5" x14ac:dyDescent="0.25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26">
        <v>0</v>
      </c>
      <c r="K112" s="16">
        <f t="shared" si="76"/>
        <v>0</v>
      </c>
      <c r="L112" s="16">
        <f t="shared" ref="L112:L120" si="144">J112*$G112</f>
        <v>0</v>
      </c>
      <c r="M112" s="26">
        <v>0</v>
      </c>
      <c r="N112" s="16">
        <f t="shared" ref="N112:N120" si="145">M112*$F112</f>
        <v>0</v>
      </c>
      <c r="O112" s="16">
        <f t="shared" ref="O112:O120" si="146">M112*$G112</f>
        <v>0</v>
      </c>
      <c r="P112" s="26">
        <v>0</v>
      </c>
      <c r="Q112" s="16">
        <f t="shared" ref="Q112:Q120" si="147">P112*$F112</f>
        <v>0</v>
      </c>
      <c r="R112" s="16">
        <f t="shared" ref="R112:R120" si="148">P112*$G112</f>
        <v>0</v>
      </c>
      <c r="S112" s="26">
        <v>0</v>
      </c>
      <c r="T112" s="16">
        <f t="shared" ref="T112:T120" si="149">S112*$F112</f>
        <v>0</v>
      </c>
      <c r="U112" s="16">
        <f t="shared" ref="U112:U120" si="150">S112*$G112</f>
        <v>0</v>
      </c>
      <c r="V112" s="26">
        <v>0</v>
      </c>
      <c r="W112" s="16">
        <f t="shared" ref="W112:W196" si="151">V112*$F112</f>
        <v>0</v>
      </c>
      <c r="X112" s="16">
        <f t="shared" ref="X112:X120" si="152">V112*$G112</f>
        <v>0</v>
      </c>
      <c r="Y112" s="26"/>
      <c r="Z112" s="16">
        <f t="shared" ref="Z112:Z120" si="153">Y112*$F112</f>
        <v>0</v>
      </c>
      <c r="AA112" s="16">
        <f t="shared" ref="AA112:AA120" si="154">Y112*$G112</f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26">
        <v>0</v>
      </c>
      <c r="AJ112" s="37">
        <f t="shared" ref="AJ112:AJ120" si="155">AI112*G112</f>
        <v>0</v>
      </c>
      <c r="AK112" s="37" t="str">
        <f t="shared" ref="AK112:AK120" si="156">IFERROR(AI112/AF112, "-")</f>
        <v>-</v>
      </c>
      <c r="AL112" s="47">
        <v>115</v>
      </c>
      <c r="AM112" s="37" t="str">
        <f t="shared" ref="AM112:AM120" si="157">IFERROR(AK112/7,"-")</f>
        <v>-</v>
      </c>
      <c r="AN112" s="52" t="str">
        <f t="shared" ref="AN112:AN120" si="158">IFERROR(AK112/30,"-")</f>
        <v>-</v>
      </c>
      <c r="AO112" s="35" t="str">
        <f t="shared" si="75"/>
        <v>-</v>
      </c>
    </row>
    <row r="113" spans="1:41" ht="15" x14ac:dyDescent="0.25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26">
        <v>0</v>
      </c>
      <c r="K113" s="16">
        <f t="shared" si="76"/>
        <v>0</v>
      </c>
      <c r="L113" s="16">
        <f t="shared" si="144"/>
        <v>0</v>
      </c>
      <c r="M113" s="26">
        <v>0</v>
      </c>
      <c r="N113" s="16">
        <f t="shared" si="145"/>
        <v>0</v>
      </c>
      <c r="O113" s="16">
        <f t="shared" si="146"/>
        <v>0</v>
      </c>
      <c r="P113" s="26">
        <v>0</v>
      </c>
      <c r="Q113" s="16">
        <f t="shared" si="147"/>
        <v>0</v>
      </c>
      <c r="R113" s="16">
        <f t="shared" si="148"/>
        <v>0</v>
      </c>
      <c r="S113" s="26">
        <v>0</v>
      </c>
      <c r="T113" s="16">
        <f t="shared" si="149"/>
        <v>0</v>
      </c>
      <c r="U113" s="16">
        <f t="shared" si="150"/>
        <v>0</v>
      </c>
      <c r="V113" s="26">
        <v>0</v>
      </c>
      <c r="W113" s="16">
        <f t="shared" si="151"/>
        <v>0</v>
      </c>
      <c r="X113" s="16">
        <f t="shared" si="152"/>
        <v>0</v>
      </c>
      <c r="Y113" s="26"/>
      <c r="Z113" s="16">
        <f t="shared" si="153"/>
        <v>0</v>
      </c>
      <c r="AA113" s="16">
        <f t="shared" si="154"/>
        <v>0</v>
      </c>
      <c r="AC113" s="52">
        <f t="shared" si="68"/>
        <v>0</v>
      </c>
      <c r="AD113" s="16">
        <f t="shared" si="69"/>
        <v>0</v>
      </c>
      <c r="AE113" s="37">
        <f t="shared" si="70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26">
        <v>0</v>
      </c>
      <c r="AJ113" s="37">
        <f t="shared" si="155"/>
        <v>0</v>
      </c>
      <c r="AK113" s="37" t="str">
        <f t="shared" si="156"/>
        <v>-</v>
      </c>
      <c r="AL113" s="47">
        <v>116</v>
      </c>
      <c r="AM113" s="37" t="str">
        <f t="shared" si="157"/>
        <v>-</v>
      </c>
      <c r="AN113" s="52" t="str">
        <f t="shared" si="158"/>
        <v>-</v>
      </c>
      <c r="AO113" s="35" t="str">
        <f t="shared" si="75"/>
        <v>-</v>
      </c>
    </row>
    <row r="114" spans="1:41" ht="15" x14ac:dyDescent="0.25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0</v>
      </c>
      <c r="T114" s="16">
        <f t="shared" si="149"/>
        <v>0</v>
      </c>
      <c r="U114" s="16">
        <f t="shared" si="150"/>
        <v>0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26">
        <v>0</v>
      </c>
      <c r="AJ114" s="37">
        <f t="shared" si="155"/>
        <v>0</v>
      </c>
      <c r="AK114" s="37" t="str">
        <f t="shared" si="156"/>
        <v>-</v>
      </c>
      <c r="AL114" s="47">
        <v>117</v>
      </c>
      <c r="AM114" s="37" t="str">
        <f t="shared" si="157"/>
        <v>-</v>
      </c>
      <c r="AN114" s="52" t="str">
        <f t="shared" si="158"/>
        <v>-</v>
      </c>
      <c r="AO114" s="35" t="str">
        <f t="shared" si="75"/>
        <v>-</v>
      </c>
    </row>
    <row r="115" spans="1:41" ht="15" x14ac:dyDescent="0.25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118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5" x14ac:dyDescent="0.25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119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5" x14ac:dyDescent="0.25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120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5" x14ac:dyDescent="0.25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121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5" x14ac:dyDescent="0.25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 t="shared" si="68"/>
        <v>0</v>
      </c>
      <c r="AD119" s="16">
        <f t="shared" si="69"/>
        <v>0</v>
      </c>
      <c r="AE119" s="37">
        <f t="shared" si="70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122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5" x14ac:dyDescent="0.25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123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5" x14ac:dyDescent="0.25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26">
        <v>0</v>
      </c>
      <c r="K121" s="16">
        <f t="shared" si="76"/>
        <v>0</v>
      </c>
      <c r="L121" s="16">
        <f t="shared" ref="L121:L196" si="159">J121*$G121</f>
        <v>0</v>
      </c>
      <c r="M121" s="26">
        <v>0</v>
      </c>
      <c r="N121" s="16">
        <f t="shared" ref="N121:N196" si="160">M121*$F121</f>
        <v>0</v>
      </c>
      <c r="O121" s="16">
        <f t="shared" ref="O121:O196" si="161">M121*$G121</f>
        <v>0</v>
      </c>
      <c r="P121" s="26">
        <v>0</v>
      </c>
      <c r="Q121" s="16">
        <f t="shared" ref="Q121:Q196" si="162">P121*$F121</f>
        <v>0</v>
      </c>
      <c r="R121" s="16">
        <f t="shared" ref="R121:R196" si="163">P121*$G121</f>
        <v>0</v>
      </c>
      <c r="S121" s="26">
        <v>0</v>
      </c>
      <c r="T121" s="16">
        <f t="shared" ref="T121:T196" si="164">S121*$F121</f>
        <v>0</v>
      </c>
      <c r="U121" s="16">
        <f t="shared" ref="U121:U196" si="165">S121*$G121</f>
        <v>0</v>
      </c>
      <c r="V121" s="26">
        <v>0</v>
      </c>
      <c r="W121" s="16">
        <f t="shared" si="151"/>
        <v>0</v>
      </c>
      <c r="X121" s="16">
        <f t="shared" ref="X121:X196" si="166">V121*$G121</f>
        <v>0</v>
      </c>
      <c r="Y121" s="26"/>
      <c r="Z121" s="16">
        <f t="shared" ref="Z121:Z196" si="167">Y121*$F121</f>
        <v>0</v>
      </c>
      <c r="AA121" s="16">
        <f t="shared" ref="AA121:AA196" si="168">Y121*$G121</f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ref="AJ121:AJ196" si="169">AI121*G121</f>
        <v>0</v>
      </c>
      <c r="AK121" s="37" t="str">
        <f t="shared" ref="AK121:AK196" si="170">IFERROR(AI121/AF121, "-")</f>
        <v>-</v>
      </c>
      <c r="AL121" s="47">
        <v>125</v>
      </c>
      <c r="AM121" s="37" t="str">
        <f t="shared" ref="AM121:AM196" si="171">IFERROR(AK121/7,"-")</f>
        <v>-</v>
      </c>
      <c r="AN121" s="52" t="str">
        <f t="shared" ref="AN121:AN196" si="172">IFERROR(AK121/30,"-")</f>
        <v>-</v>
      </c>
      <c r="AO121" s="35" t="str">
        <f t="shared" si="75"/>
        <v>-</v>
      </c>
    </row>
    <row r="122" spans="1:41" ht="15" x14ac:dyDescent="0.25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26">
        <v>0</v>
      </c>
      <c r="K122" s="16">
        <f t="shared" si="76"/>
        <v>0</v>
      </c>
      <c r="L122" s="16">
        <f t="shared" si="159"/>
        <v>0</v>
      </c>
      <c r="M122" s="26">
        <v>0</v>
      </c>
      <c r="N122" s="16">
        <f t="shared" si="160"/>
        <v>0</v>
      </c>
      <c r="O122" s="16">
        <f t="shared" si="161"/>
        <v>0</v>
      </c>
      <c r="P122" s="26">
        <v>0</v>
      </c>
      <c r="Q122" s="16">
        <f t="shared" si="162"/>
        <v>0</v>
      </c>
      <c r="R122" s="16">
        <f t="shared" si="163"/>
        <v>0</v>
      </c>
      <c r="S122" s="26">
        <v>0</v>
      </c>
      <c r="T122" s="16">
        <f t="shared" si="164"/>
        <v>0</v>
      </c>
      <c r="U122" s="16">
        <f t="shared" si="165"/>
        <v>0</v>
      </c>
      <c r="V122" s="26">
        <v>0</v>
      </c>
      <c r="W122" s="16">
        <f t="shared" si="151"/>
        <v>0</v>
      </c>
      <c r="X122" s="16">
        <f t="shared" si="166"/>
        <v>0</v>
      </c>
      <c r="Y122" s="26"/>
      <c r="Z122" s="16">
        <f t="shared" si="167"/>
        <v>0</v>
      </c>
      <c r="AA122" s="16">
        <f t="shared" si="168"/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26">
        <v>2</v>
      </c>
      <c r="AJ122" s="37">
        <f t="shared" si="169"/>
        <v>179</v>
      </c>
      <c r="AK122" s="37" t="str">
        <f t="shared" si="170"/>
        <v>-</v>
      </c>
      <c r="AL122" s="47">
        <v>126</v>
      </c>
      <c r="AM122" s="37" t="str">
        <f t="shared" si="171"/>
        <v>-</v>
      </c>
      <c r="AN122" s="52" t="str">
        <f t="shared" si="172"/>
        <v>-</v>
      </c>
      <c r="AO122" s="35" t="str">
        <f t="shared" si="75"/>
        <v>-</v>
      </c>
    </row>
    <row r="123" spans="1:41" ht="15" x14ac:dyDescent="0.25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26">
        <v>0</v>
      </c>
      <c r="K123" s="16">
        <f t="shared" si="76"/>
        <v>0</v>
      </c>
      <c r="L123" s="16">
        <f t="shared" si="159"/>
        <v>0</v>
      </c>
      <c r="M123" s="26">
        <v>3</v>
      </c>
      <c r="N123" s="16">
        <f t="shared" si="160"/>
        <v>28.529999999999994</v>
      </c>
      <c r="O123" s="16">
        <f t="shared" si="161"/>
        <v>73.5</v>
      </c>
      <c r="P123" s="26">
        <v>1</v>
      </c>
      <c r="Q123" s="16">
        <f t="shared" si="162"/>
        <v>9.509999999999998</v>
      </c>
      <c r="R123" s="16">
        <f t="shared" si="163"/>
        <v>24.5</v>
      </c>
      <c r="S123" s="26">
        <v>3</v>
      </c>
      <c r="T123" s="16">
        <f t="shared" si="164"/>
        <v>28.529999999999994</v>
      </c>
      <c r="U123" s="16">
        <f t="shared" si="165"/>
        <v>73.5</v>
      </c>
      <c r="V123" s="26">
        <v>1</v>
      </c>
      <c r="W123" s="16">
        <f t="shared" si="151"/>
        <v>9.509999999999998</v>
      </c>
      <c r="X123" s="16">
        <f t="shared" si="166"/>
        <v>24.5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8</v>
      </c>
      <c r="AD123" s="16">
        <f t="shared" si="69"/>
        <v>76.079999999999984</v>
      </c>
      <c r="AE123" s="37">
        <f t="shared" si="70"/>
        <v>196</v>
      </c>
      <c r="AF123" s="42">
        <f t="shared" si="72"/>
        <v>6.5040650406504072E-2</v>
      </c>
      <c r="AG123" s="37">
        <f t="shared" si="73"/>
        <v>1.9512195121951221</v>
      </c>
      <c r="AH123" s="63">
        <f t="shared" si="74"/>
        <v>47.804878048780495</v>
      </c>
      <c r="AI123" s="26">
        <v>6</v>
      </c>
      <c r="AJ123" s="37">
        <f t="shared" si="169"/>
        <v>147</v>
      </c>
      <c r="AK123" s="37">
        <f t="shared" si="170"/>
        <v>92.249999999999986</v>
      </c>
      <c r="AL123" s="47">
        <v>127</v>
      </c>
      <c r="AM123" s="37">
        <f t="shared" si="171"/>
        <v>13.178571428571427</v>
      </c>
      <c r="AN123" s="52">
        <f t="shared" si="172"/>
        <v>3.0749999999999997</v>
      </c>
      <c r="AO123" s="35">
        <f t="shared" si="75"/>
        <v>43681.25</v>
      </c>
    </row>
    <row r="124" spans="1:41" ht="15" x14ac:dyDescent="0.25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26">
        <v>2</v>
      </c>
      <c r="K124" s="16">
        <f t="shared" si="76"/>
        <v>46.920000000000009</v>
      </c>
      <c r="L124" s="16">
        <f t="shared" si="159"/>
        <v>99</v>
      </c>
      <c r="M124" s="26">
        <v>0</v>
      </c>
      <c r="N124" s="16">
        <f t="shared" si="160"/>
        <v>0</v>
      </c>
      <c r="O124" s="16">
        <f t="shared" si="161"/>
        <v>0</v>
      </c>
      <c r="P124" s="26">
        <v>0</v>
      </c>
      <c r="Q124" s="16">
        <f t="shared" si="162"/>
        <v>0</v>
      </c>
      <c r="R124" s="16">
        <f t="shared" si="163"/>
        <v>0</v>
      </c>
      <c r="S124" s="26">
        <v>0</v>
      </c>
      <c r="T124" s="16">
        <f t="shared" si="164"/>
        <v>0</v>
      </c>
      <c r="U124" s="16">
        <f t="shared" si="165"/>
        <v>0</v>
      </c>
      <c r="V124" s="26">
        <v>0</v>
      </c>
      <c r="W124" s="16">
        <f t="shared" si="151"/>
        <v>0</v>
      </c>
      <c r="X124" s="16">
        <f t="shared" si="166"/>
        <v>0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2</v>
      </c>
      <c r="AD124" s="16">
        <f t="shared" si="69"/>
        <v>46.920000000000009</v>
      </c>
      <c r="AE124" s="37">
        <f t="shared" si="70"/>
        <v>99</v>
      </c>
      <c r="AF124" s="42">
        <f t="shared" si="72"/>
        <v>1.6260162601626018E-2</v>
      </c>
      <c r="AG124" s="37">
        <f t="shared" si="73"/>
        <v>0.48780487804878053</v>
      </c>
      <c r="AH124" s="63">
        <f t="shared" si="74"/>
        <v>24.146341463414636</v>
      </c>
      <c r="AI124" s="26">
        <v>0</v>
      </c>
      <c r="AJ124" s="37">
        <f t="shared" si="169"/>
        <v>0</v>
      </c>
      <c r="AK124" s="37">
        <f t="shared" si="170"/>
        <v>0</v>
      </c>
      <c r="AL124" s="47">
        <v>128</v>
      </c>
      <c r="AM124" s="37">
        <f t="shared" si="171"/>
        <v>0</v>
      </c>
      <c r="AN124" s="52">
        <f t="shared" si="172"/>
        <v>0</v>
      </c>
      <c r="AO124" s="35">
        <f t="shared" si="75"/>
        <v>43589</v>
      </c>
    </row>
    <row r="125" spans="1:41" ht="15" x14ac:dyDescent="0.25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26">
        <v>1</v>
      </c>
      <c r="K125" s="16">
        <f t="shared" si="76"/>
        <v>23.46</v>
      </c>
      <c r="L125" s="16">
        <f t="shared" si="159"/>
        <v>49.5</v>
      </c>
      <c r="M125" s="26">
        <v>0</v>
      </c>
      <c r="N125" s="16">
        <f t="shared" si="160"/>
        <v>0</v>
      </c>
      <c r="O125" s="16">
        <f t="shared" si="161"/>
        <v>0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1</v>
      </c>
      <c r="AD125" s="16">
        <f t="shared" si="69"/>
        <v>23.46</v>
      </c>
      <c r="AE125" s="37">
        <f t="shared" si="70"/>
        <v>49.5</v>
      </c>
      <c r="AF125" s="42">
        <f t="shared" si="72"/>
        <v>8.130081300813009E-3</v>
      </c>
      <c r="AG125" s="37">
        <f t="shared" si="73"/>
        <v>0.24390243902439027</v>
      </c>
      <c r="AH125" s="63">
        <f t="shared" si="74"/>
        <v>12.073170731707318</v>
      </c>
      <c r="AI125" s="26">
        <v>0</v>
      </c>
      <c r="AJ125" s="37">
        <f t="shared" si="169"/>
        <v>0</v>
      </c>
      <c r="AK125" s="37">
        <f t="shared" si="170"/>
        <v>0</v>
      </c>
      <c r="AL125" s="47">
        <v>129</v>
      </c>
      <c r="AM125" s="37">
        <f t="shared" si="171"/>
        <v>0</v>
      </c>
      <c r="AN125" s="52">
        <f t="shared" si="172"/>
        <v>0</v>
      </c>
      <c r="AO125" s="35">
        <f t="shared" si="75"/>
        <v>43589</v>
      </c>
    </row>
    <row r="126" spans="1:41" ht="15" x14ac:dyDescent="0.25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130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5" x14ac:dyDescent="0.25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26">
        <v>0</v>
      </c>
      <c r="K127" s="16">
        <f t="shared" si="76"/>
        <v>0</v>
      </c>
      <c r="L127" s="16">
        <f t="shared" si="159"/>
        <v>0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1</v>
      </c>
      <c r="Q127" s="16">
        <f t="shared" si="162"/>
        <v>17.329999999999998</v>
      </c>
      <c r="R127" s="16">
        <f t="shared" si="163"/>
        <v>44.5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1</v>
      </c>
      <c r="AD127" s="16">
        <f t="shared" si="69"/>
        <v>17.329999999999998</v>
      </c>
      <c r="AE127" s="37">
        <f t="shared" si="70"/>
        <v>44.5</v>
      </c>
      <c r="AF127" s="42">
        <f t="shared" si="72"/>
        <v>8.130081300813009E-3</v>
      </c>
      <c r="AG127" s="37">
        <f t="shared" si="73"/>
        <v>0.24390243902439027</v>
      </c>
      <c r="AH127" s="63">
        <f t="shared" si="74"/>
        <v>10.853658536585368</v>
      </c>
      <c r="AI127" s="26">
        <v>0</v>
      </c>
      <c r="AJ127" s="37">
        <f t="shared" si="169"/>
        <v>0</v>
      </c>
      <c r="AK127" s="37">
        <f t="shared" si="170"/>
        <v>0</v>
      </c>
      <c r="AL127" s="47">
        <v>131</v>
      </c>
      <c r="AM127" s="37">
        <f t="shared" si="171"/>
        <v>0</v>
      </c>
      <c r="AN127" s="52">
        <f t="shared" si="172"/>
        <v>0</v>
      </c>
      <c r="AO127" s="35">
        <f t="shared" si="75"/>
        <v>43589</v>
      </c>
    </row>
    <row r="128" spans="1:41" ht="15" x14ac:dyDescent="0.25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26">
        <v>1</v>
      </c>
      <c r="K128" s="16">
        <f t="shared" si="76"/>
        <v>17.329999999999998</v>
      </c>
      <c r="L128" s="16">
        <f t="shared" si="159"/>
        <v>44.5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0</v>
      </c>
      <c r="T128" s="16">
        <f t="shared" si="164"/>
        <v>0</v>
      </c>
      <c r="U128" s="16">
        <f t="shared" si="165"/>
        <v>0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ref="AC128:AC206" si="173">J128+M128+P128+S128+V128+Y128</f>
        <v>1</v>
      </c>
      <c r="AD128" s="16">
        <f t="shared" ref="AD128:AD206" si="174">AC128*F128</f>
        <v>17.329999999999998</v>
      </c>
      <c r="AE128" s="37">
        <f t="shared" ref="AE128:AE206" si="175">AC128*G128</f>
        <v>44.5</v>
      </c>
      <c r="AF128" s="42">
        <f t="shared" si="72"/>
        <v>8.130081300813009E-3</v>
      </c>
      <c r="AG128" s="37">
        <f t="shared" si="73"/>
        <v>0.24390243902439027</v>
      </c>
      <c r="AH128" s="63">
        <f t="shared" si="74"/>
        <v>10.853658536585368</v>
      </c>
      <c r="AI128" s="26">
        <v>0</v>
      </c>
      <c r="AJ128" s="37">
        <f t="shared" si="169"/>
        <v>0</v>
      </c>
      <c r="AK128" s="37">
        <f t="shared" si="170"/>
        <v>0</v>
      </c>
      <c r="AL128" s="47">
        <v>132</v>
      </c>
      <c r="AM128" s="37">
        <f t="shared" si="171"/>
        <v>0</v>
      </c>
      <c r="AN128" s="52">
        <f t="shared" si="172"/>
        <v>0</v>
      </c>
      <c r="AO128" s="35">
        <f t="shared" si="75"/>
        <v>43589</v>
      </c>
    </row>
    <row r="129" spans="1:41" ht="15" x14ac:dyDescent="0.25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26">
        <v>0</v>
      </c>
      <c r="K129" s="16">
        <f t="shared" si="76"/>
        <v>0</v>
      </c>
      <c r="L129" s="16">
        <f t="shared" si="159"/>
        <v>0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si="173"/>
        <v>0</v>
      </c>
      <c r="AD129" s="16">
        <f t="shared" si="174"/>
        <v>0</v>
      </c>
      <c r="AE129" s="37">
        <f t="shared" si="175"/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26">
        <v>0</v>
      </c>
      <c r="AJ129" s="37">
        <f t="shared" si="169"/>
        <v>0</v>
      </c>
      <c r="AK129" s="37" t="str">
        <f t="shared" si="170"/>
        <v>-</v>
      </c>
      <c r="AL129" s="47">
        <v>133</v>
      </c>
      <c r="AM129" s="37" t="str">
        <f t="shared" si="171"/>
        <v>-</v>
      </c>
      <c r="AN129" s="52" t="str">
        <f t="shared" si="172"/>
        <v>-</v>
      </c>
      <c r="AO129" s="35" t="str">
        <f t="shared" si="75"/>
        <v>-</v>
      </c>
    </row>
    <row r="130" spans="1:41" ht="15" x14ac:dyDescent="0.25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0</v>
      </c>
      <c r="N130" s="16">
        <f t="shared" si="160"/>
        <v>0</v>
      </c>
      <c r="O130" s="16">
        <f t="shared" si="161"/>
        <v>0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173"/>
        <v>0</v>
      </c>
      <c r="AD130" s="16">
        <f t="shared" si="174"/>
        <v>0</v>
      </c>
      <c r="AE130" s="37">
        <f t="shared" si="175"/>
        <v>0</v>
      </c>
      <c r="AF130" s="42">
        <f t="shared" si="72"/>
        <v>0</v>
      </c>
      <c r="AG130" s="37">
        <f t="shared" si="73"/>
        <v>0</v>
      </c>
      <c r="AH130" s="63">
        <f t="shared" si="74"/>
        <v>0</v>
      </c>
      <c r="AI130" s="26">
        <v>0</v>
      </c>
      <c r="AJ130" s="37">
        <f t="shared" si="169"/>
        <v>0</v>
      </c>
      <c r="AK130" s="37" t="str">
        <f t="shared" si="170"/>
        <v>-</v>
      </c>
      <c r="AL130" s="47">
        <v>134</v>
      </c>
      <c r="AM130" s="37" t="str">
        <f t="shared" si="171"/>
        <v>-</v>
      </c>
      <c r="AN130" s="52" t="str">
        <f t="shared" si="172"/>
        <v>-</v>
      </c>
      <c r="AO130" s="35" t="str">
        <f t="shared" si="75"/>
        <v>-</v>
      </c>
    </row>
    <row r="131" spans="1:41" ht="15" x14ac:dyDescent="0.25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173"/>
        <v>0</v>
      </c>
      <c r="AD131" s="16">
        <f t="shared" si="174"/>
        <v>0</v>
      </c>
      <c r="AE131" s="37">
        <f t="shared" si="175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>AI131*G131</f>
        <v>0</v>
      </c>
      <c r="AK131" s="37" t="str">
        <f>IFERROR(AI131/AF131, "-")</f>
        <v>-</v>
      </c>
      <c r="AL131" s="47">
        <v>136</v>
      </c>
      <c r="AM131" s="37" t="str">
        <f>IFERROR(AK131/7,"-")</f>
        <v>-</v>
      </c>
      <c r="AN131" s="52" t="str">
        <f>IFERROR(AK131/30,"-")</f>
        <v>-</v>
      </c>
      <c r="AO131" s="35" t="str">
        <f t="shared" si="75"/>
        <v>-</v>
      </c>
    </row>
    <row r="132" spans="1:41" ht="15" x14ac:dyDescent="0.25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26">
        <v>0</v>
      </c>
      <c r="K132" s="16">
        <f t="shared" si="76"/>
        <v>0</v>
      </c>
      <c r="L132" s="16">
        <f t="shared" si="159"/>
        <v>0</v>
      </c>
      <c r="M132" s="26">
        <v>0</v>
      </c>
      <c r="N132" s="16">
        <f t="shared" si="160"/>
        <v>0</v>
      </c>
      <c r="O132" s="16">
        <f t="shared" si="161"/>
        <v>0</v>
      </c>
      <c r="P132" s="26">
        <v>5</v>
      </c>
      <c r="Q132" s="16">
        <f t="shared" si="162"/>
        <v>46.566831072749714</v>
      </c>
      <c r="R132" s="16">
        <f t="shared" si="163"/>
        <v>122.5</v>
      </c>
      <c r="S132" s="26">
        <v>3</v>
      </c>
      <c r="T132" s="16">
        <f t="shared" si="164"/>
        <v>27.940098643649826</v>
      </c>
      <c r="U132" s="16">
        <f t="shared" si="165"/>
        <v>73.5</v>
      </c>
      <c r="V132" s="26">
        <v>0</v>
      </c>
      <c r="W132" s="16">
        <f t="shared" si="151"/>
        <v>0</v>
      </c>
      <c r="X132" s="16">
        <f t="shared" si="166"/>
        <v>0</v>
      </c>
      <c r="Y132" s="26"/>
      <c r="Z132" s="16">
        <f t="shared" si="167"/>
        <v>0</v>
      </c>
      <c r="AA132" s="16">
        <f t="shared" si="168"/>
        <v>0</v>
      </c>
      <c r="AC132" s="52">
        <f t="shared" si="173"/>
        <v>8</v>
      </c>
      <c r="AD132" s="16">
        <f t="shared" si="174"/>
        <v>74.50692971639954</v>
      </c>
      <c r="AE132" s="37">
        <f t="shared" si="175"/>
        <v>196</v>
      </c>
      <c r="AF132" s="42">
        <f t="shared" si="72"/>
        <v>6.5040650406504072E-2</v>
      </c>
      <c r="AG132" s="37">
        <f t="shared" si="73"/>
        <v>1.9512195121951221</v>
      </c>
      <c r="AH132" s="63">
        <f t="shared" si="74"/>
        <v>47.804878048780495</v>
      </c>
      <c r="AI132" s="26">
        <v>7</v>
      </c>
      <c r="AJ132" s="37">
        <f>AI132*G132</f>
        <v>171.5</v>
      </c>
      <c r="AK132" s="37">
        <f>IFERROR(AI132/AF132, "-")</f>
        <v>107.62499999999999</v>
      </c>
      <c r="AL132" s="47">
        <v>137</v>
      </c>
      <c r="AM132" s="37">
        <f>IFERROR(AK132/7,"-")</f>
        <v>15.374999999999998</v>
      </c>
      <c r="AN132" s="52">
        <f>IFERROR(AK132/30,"-")</f>
        <v>3.5874999999999995</v>
      </c>
      <c r="AO132" s="35">
        <f t="shared" si="75"/>
        <v>43696.625</v>
      </c>
    </row>
    <row r="133" spans="1:41" ht="15" x14ac:dyDescent="0.25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26">
        <v>3</v>
      </c>
      <c r="K133" s="16">
        <f t="shared" si="76"/>
        <v>63.119999999999976</v>
      </c>
      <c r="L133" s="16">
        <f t="shared" si="159"/>
        <v>133.5</v>
      </c>
      <c r="M133" s="26">
        <v>2</v>
      </c>
      <c r="N133" s="16">
        <f t="shared" si="160"/>
        <v>42.079999999999984</v>
      </c>
      <c r="O133" s="16">
        <f t="shared" si="161"/>
        <v>89</v>
      </c>
      <c r="P133" s="26">
        <v>0</v>
      </c>
      <c r="Q133" s="16">
        <f t="shared" si="162"/>
        <v>0</v>
      </c>
      <c r="R133" s="16">
        <f t="shared" si="163"/>
        <v>0</v>
      </c>
      <c r="S133" s="26">
        <v>2</v>
      </c>
      <c r="T133" s="16">
        <f t="shared" si="164"/>
        <v>42.079999999999984</v>
      </c>
      <c r="U133" s="16">
        <f t="shared" si="165"/>
        <v>89</v>
      </c>
      <c r="V133" s="26">
        <v>0</v>
      </c>
      <c r="W133" s="16">
        <f t="shared" si="151"/>
        <v>0</v>
      </c>
      <c r="X133" s="16">
        <f t="shared" si="166"/>
        <v>0</v>
      </c>
      <c r="Y133" s="26"/>
      <c r="Z133" s="16">
        <f t="shared" si="167"/>
        <v>0</v>
      </c>
      <c r="AA133" s="16">
        <f t="shared" si="168"/>
        <v>0</v>
      </c>
      <c r="AC133" s="52">
        <f t="shared" si="173"/>
        <v>7</v>
      </c>
      <c r="AD133" s="16">
        <f t="shared" si="174"/>
        <v>147.27999999999994</v>
      </c>
      <c r="AE133" s="37">
        <f t="shared" si="175"/>
        <v>311.5</v>
      </c>
      <c r="AF133" s="42">
        <f t="shared" si="72"/>
        <v>5.6910569105691054E-2</v>
      </c>
      <c r="AG133" s="37">
        <f t="shared" si="73"/>
        <v>1.7073170731707317</v>
      </c>
      <c r="AH133" s="63">
        <f t="shared" si="74"/>
        <v>75.975609756097555</v>
      </c>
      <c r="AI133" s="26">
        <v>3</v>
      </c>
      <c r="AJ133" s="37">
        <f>AI133*G133</f>
        <v>133.5</v>
      </c>
      <c r="AK133" s="37">
        <f>IFERROR(AI133/AF133, "-")</f>
        <v>52.714285714285715</v>
      </c>
      <c r="AL133" s="47">
        <v>138</v>
      </c>
      <c r="AM133" s="37">
        <f>IFERROR(AK133/7,"-")</f>
        <v>7.5306122448979593</v>
      </c>
      <c r="AN133" s="52">
        <f>IFERROR(AK133/30,"-")</f>
        <v>1.7571428571428571</v>
      </c>
      <c r="AO133" s="35">
        <f t="shared" si="75"/>
        <v>43641.714285714283</v>
      </c>
    </row>
    <row r="134" spans="1:41" ht="15" x14ac:dyDescent="0.25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26">
        <v>-1</v>
      </c>
      <c r="K134" s="16">
        <f t="shared" si="76"/>
        <v>-14.434906542056074</v>
      </c>
      <c r="L134" s="16">
        <f t="shared" si="159"/>
        <v>-39.5</v>
      </c>
      <c r="M134" s="26">
        <v>0</v>
      </c>
      <c r="N134" s="16">
        <f t="shared" si="160"/>
        <v>0</v>
      </c>
      <c r="O134" s="16">
        <f t="shared" si="161"/>
        <v>0</v>
      </c>
      <c r="P134" s="26">
        <v>0</v>
      </c>
      <c r="Q134" s="16">
        <f t="shared" si="162"/>
        <v>0</v>
      </c>
      <c r="R134" s="16">
        <f t="shared" si="163"/>
        <v>0</v>
      </c>
      <c r="S134" s="26">
        <v>0</v>
      </c>
      <c r="T134" s="16">
        <f t="shared" si="164"/>
        <v>0</v>
      </c>
      <c r="U134" s="16">
        <f t="shared" si="165"/>
        <v>0</v>
      </c>
      <c r="V134" s="26">
        <v>0</v>
      </c>
      <c r="W134" s="16">
        <f t="shared" si="151"/>
        <v>0</v>
      </c>
      <c r="X134" s="16">
        <f t="shared" si="166"/>
        <v>0</v>
      </c>
      <c r="Y134" s="26"/>
      <c r="Z134" s="16">
        <f t="shared" si="167"/>
        <v>0</v>
      </c>
      <c r="AA134" s="16">
        <f t="shared" si="168"/>
        <v>0</v>
      </c>
      <c r="AC134" s="52">
        <f t="shared" si="173"/>
        <v>-1</v>
      </c>
      <c r="AD134" s="16">
        <f t="shared" si="174"/>
        <v>-14.434906542056074</v>
      </c>
      <c r="AE134" s="37">
        <f t="shared" si="175"/>
        <v>-39.5</v>
      </c>
      <c r="AF134" s="42">
        <f t="shared" si="72"/>
        <v>-8.130081300813009E-3</v>
      </c>
      <c r="AG134" s="37">
        <f t="shared" si="73"/>
        <v>-0.24390243902439027</v>
      </c>
      <c r="AH134" s="63">
        <f t="shared" si="74"/>
        <v>-9.6341463414634152</v>
      </c>
      <c r="AI134" s="26">
        <v>0</v>
      </c>
      <c r="AJ134" s="37">
        <f t="shared" ref="AJ134:AJ162" si="176">AI134*G134</f>
        <v>0</v>
      </c>
      <c r="AK134" s="37">
        <f t="shared" ref="AK134:AK162" si="177">IFERROR(AI134/AF134, "-")</f>
        <v>0</v>
      </c>
      <c r="AL134" s="47">
        <v>140</v>
      </c>
      <c r="AM134" s="37">
        <f t="shared" ref="AM134:AM162" si="178">IFERROR(AK134/7,"-")</f>
        <v>0</v>
      </c>
      <c r="AN134" s="52">
        <f t="shared" ref="AN134:AN162" si="179">IFERROR(AK134/30,"-")</f>
        <v>0</v>
      </c>
      <c r="AO134" s="35">
        <f t="shared" si="75"/>
        <v>43589</v>
      </c>
    </row>
    <row r="135" spans="1:41" ht="15" x14ac:dyDescent="0.25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26">
        <v>0</v>
      </c>
      <c r="K135" s="16">
        <f t="shared" si="76"/>
        <v>0</v>
      </c>
      <c r="L135" s="16">
        <f t="shared" si="159"/>
        <v>0</v>
      </c>
      <c r="M135" s="26">
        <v>0</v>
      </c>
      <c r="N135" s="16">
        <f t="shared" si="160"/>
        <v>0</v>
      </c>
      <c r="O135" s="16">
        <f t="shared" si="161"/>
        <v>0</v>
      </c>
      <c r="P135" s="26">
        <v>0</v>
      </c>
      <c r="Q135" s="16">
        <f t="shared" si="162"/>
        <v>0</v>
      </c>
      <c r="R135" s="16">
        <f t="shared" si="163"/>
        <v>0</v>
      </c>
      <c r="S135" s="26">
        <v>0</v>
      </c>
      <c r="T135" s="16">
        <f t="shared" si="164"/>
        <v>0</v>
      </c>
      <c r="U135" s="16">
        <f t="shared" si="165"/>
        <v>0</v>
      </c>
      <c r="V135" s="26">
        <v>0</v>
      </c>
      <c r="W135" s="16">
        <f t="shared" si="151"/>
        <v>0</v>
      </c>
      <c r="X135" s="16">
        <f t="shared" si="166"/>
        <v>0</v>
      </c>
      <c r="Y135" s="26"/>
      <c r="Z135" s="16">
        <f t="shared" si="167"/>
        <v>0</v>
      </c>
      <c r="AA135" s="16">
        <f t="shared" si="168"/>
        <v>0</v>
      </c>
      <c r="AC135" s="52">
        <f t="shared" si="173"/>
        <v>0</v>
      </c>
      <c r="AD135" s="16">
        <f t="shared" si="174"/>
        <v>0</v>
      </c>
      <c r="AE135" s="37">
        <f t="shared" si="175"/>
        <v>0</v>
      </c>
      <c r="AF135" s="42">
        <f t="shared" si="72"/>
        <v>0</v>
      </c>
      <c r="AG135" s="37">
        <f t="shared" si="73"/>
        <v>0</v>
      </c>
      <c r="AH135" s="63">
        <f t="shared" si="74"/>
        <v>0</v>
      </c>
      <c r="AI135" s="26">
        <v>0</v>
      </c>
      <c r="AJ135" s="37">
        <f t="shared" si="176"/>
        <v>0</v>
      </c>
      <c r="AK135" s="37" t="str">
        <f t="shared" si="177"/>
        <v>-</v>
      </c>
      <c r="AL135" s="47">
        <v>141</v>
      </c>
      <c r="AM135" s="37" t="str">
        <f t="shared" si="178"/>
        <v>-</v>
      </c>
      <c r="AN135" s="52" t="str">
        <f t="shared" si="179"/>
        <v>-</v>
      </c>
      <c r="AO135" s="35" t="str">
        <f t="shared" si="75"/>
        <v>-</v>
      </c>
    </row>
    <row r="136" spans="1:41" ht="15" x14ac:dyDescent="0.25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26">
        <v>0</v>
      </c>
      <c r="K136" s="16">
        <f t="shared" si="76"/>
        <v>0</v>
      </c>
      <c r="L136" s="16">
        <f t="shared" si="159"/>
        <v>0</v>
      </c>
      <c r="M136" s="26">
        <v>0</v>
      </c>
      <c r="N136" s="16">
        <f t="shared" si="160"/>
        <v>0</v>
      </c>
      <c r="O136" s="16">
        <f t="shared" si="161"/>
        <v>0</v>
      </c>
      <c r="P136" s="26">
        <v>0</v>
      </c>
      <c r="Q136" s="16">
        <f t="shared" si="162"/>
        <v>0</v>
      </c>
      <c r="R136" s="16">
        <f t="shared" si="163"/>
        <v>0</v>
      </c>
      <c r="S136" s="26">
        <v>0</v>
      </c>
      <c r="T136" s="16">
        <f t="shared" si="164"/>
        <v>0</v>
      </c>
      <c r="U136" s="16">
        <f t="shared" si="165"/>
        <v>0</v>
      </c>
      <c r="V136" s="26">
        <v>0</v>
      </c>
      <c r="W136" s="16">
        <f t="shared" si="151"/>
        <v>0</v>
      </c>
      <c r="X136" s="16">
        <f t="shared" si="166"/>
        <v>0</v>
      </c>
      <c r="Y136" s="26"/>
      <c r="Z136" s="16">
        <f t="shared" si="167"/>
        <v>0</v>
      </c>
      <c r="AA136" s="16">
        <f t="shared" si="168"/>
        <v>0</v>
      </c>
      <c r="AC136" s="52">
        <f t="shared" si="173"/>
        <v>0</v>
      </c>
      <c r="AD136" s="16">
        <f t="shared" si="174"/>
        <v>0</v>
      </c>
      <c r="AE136" s="37">
        <f t="shared" si="175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26">
        <v>0</v>
      </c>
      <c r="AJ136" s="37">
        <f t="shared" si="176"/>
        <v>0</v>
      </c>
      <c r="AK136" s="37" t="str">
        <f t="shared" si="177"/>
        <v>-</v>
      </c>
      <c r="AL136" s="47">
        <v>142</v>
      </c>
      <c r="AM136" s="37" t="str">
        <f t="shared" si="178"/>
        <v>-</v>
      </c>
      <c r="AN136" s="52" t="str">
        <f t="shared" si="179"/>
        <v>-</v>
      </c>
      <c r="AO136" s="35" t="str">
        <f t="shared" si="75"/>
        <v>-</v>
      </c>
    </row>
    <row r="137" spans="1:41" ht="15" x14ac:dyDescent="0.25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26">
        <v>4</v>
      </c>
      <c r="K137" s="16">
        <f t="shared" si="76"/>
        <v>71.119999999999962</v>
      </c>
      <c r="L137" s="16">
        <f t="shared" si="159"/>
        <v>158</v>
      </c>
      <c r="M137" s="26">
        <v>0</v>
      </c>
      <c r="N137" s="16">
        <f t="shared" si="160"/>
        <v>0</v>
      </c>
      <c r="O137" s="16">
        <f t="shared" si="161"/>
        <v>0</v>
      </c>
      <c r="P137" s="26">
        <v>0</v>
      </c>
      <c r="Q137" s="16">
        <f t="shared" si="162"/>
        <v>0</v>
      </c>
      <c r="R137" s="16">
        <f t="shared" si="163"/>
        <v>0</v>
      </c>
      <c r="S137" s="26">
        <v>0</v>
      </c>
      <c r="T137" s="16">
        <f t="shared" si="164"/>
        <v>0</v>
      </c>
      <c r="U137" s="16">
        <f t="shared" si="165"/>
        <v>0</v>
      </c>
      <c r="V137" s="26">
        <v>0</v>
      </c>
      <c r="W137" s="16">
        <f t="shared" si="151"/>
        <v>0</v>
      </c>
      <c r="X137" s="16">
        <f t="shared" si="166"/>
        <v>0</v>
      </c>
      <c r="Y137" s="26"/>
      <c r="Z137" s="16">
        <f t="shared" si="167"/>
        <v>0</v>
      </c>
      <c r="AA137" s="16">
        <f t="shared" si="168"/>
        <v>0</v>
      </c>
      <c r="AC137" s="52">
        <f t="shared" si="173"/>
        <v>4</v>
      </c>
      <c r="AD137" s="16">
        <f t="shared" si="174"/>
        <v>71.119999999999962</v>
      </c>
      <c r="AE137" s="37">
        <f t="shared" si="175"/>
        <v>158</v>
      </c>
      <c r="AF137" s="42">
        <f t="shared" si="72"/>
        <v>3.2520325203252036E-2</v>
      </c>
      <c r="AG137" s="37">
        <f t="shared" si="73"/>
        <v>0.97560975609756106</v>
      </c>
      <c r="AH137" s="63">
        <f t="shared" si="74"/>
        <v>38.536585365853661</v>
      </c>
      <c r="AI137" s="26">
        <v>0</v>
      </c>
      <c r="AJ137" s="37">
        <f t="shared" si="176"/>
        <v>0</v>
      </c>
      <c r="AK137" s="37">
        <f t="shared" si="177"/>
        <v>0</v>
      </c>
      <c r="AL137" s="47">
        <v>143</v>
      </c>
      <c r="AM137" s="37">
        <f t="shared" si="178"/>
        <v>0</v>
      </c>
      <c r="AN137" s="52">
        <f t="shared" si="179"/>
        <v>0</v>
      </c>
      <c r="AO137" s="35">
        <f t="shared" si="75"/>
        <v>43589</v>
      </c>
    </row>
    <row r="138" spans="1:41" ht="15" x14ac:dyDescent="0.25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26">
        <v>1</v>
      </c>
      <c r="K138" s="16">
        <f t="shared" si="76"/>
        <v>17.770731707317079</v>
      </c>
      <c r="L138" s="16">
        <f t="shared" si="159"/>
        <v>39.5</v>
      </c>
      <c r="M138" s="26">
        <v>0</v>
      </c>
      <c r="N138" s="16">
        <f t="shared" si="160"/>
        <v>0</v>
      </c>
      <c r="O138" s="16">
        <f t="shared" si="161"/>
        <v>0</v>
      </c>
      <c r="P138" s="26">
        <v>0</v>
      </c>
      <c r="Q138" s="16">
        <f t="shared" si="162"/>
        <v>0</v>
      </c>
      <c r="R138" s="16">
        <f t="shared" si="163"/>
        <v>0</v>
      </c>
      <c r="S138" s="26">
        <v>0</v>
      </c>
      <c r="T138" s="16">
        <f t="shared" si="164"/>
        <v>0</v>
      </c>
      <c r="U138" s="16">
        <f t="shared" si="165"/>
        <v>0</v>
      </c>
      <c r="V138" s="26">
        <v>0</v>
      </c>
      <c r="W138" s="16">
        <f t="shared" si="151"/>
        <v>0</v>
      </c>
      <c r="X138" s="16">
        <f t="shared" si="166"/>
        <v>0</v>
      </c>
      <c r="Y138" s="26"/>
      <c r="Z138" s="16">
        <f t="shared" si="167"/>
        <v>0</v>
      </c>
      <c r="AA138" s="16">
        <f t="shared" si="168"/>
        <v>0</v>
      </c>
      <c r="AC138" s="52">
        <f t="shared" si="173"/>
        <v>1</v>
      </c>
      <c r="AD138" s="16">
        <f t="shared" si="174"/>
        <v>17.770731707317079</v>
      </c>
      <c r="AE138" s="37">
        <f t="shared" si="175"/>
        <v>39.5</v>
      </c>
      <c r="AF138" s="42">
        <f t="shared" si="72"/>
        <v>8.130081300813009E-3</v>
      </c>
      <c r="AG138" s="37">
        <f t="shared" si="73"/>
        <v>0.24390243902439027</v>
      </c>
      <c r="AH138" s="63">
        <f t="shared" si="74"/>
        <v>9.6341463414634152</v>
      </c>
      <c r="AI138" s="26">
        <v>2</v>
      </c>
      <c r="AJ138" s="37">
        <f t="shared" si="176"/>
        <v>79</v>
      </c>
      <c r="AK138" s="37">
        <f t="shared" si="177"/>
        <v>245.99999999999997</v>
      </c>
      <c r="AL138" s="47">
        <v>144</v>
      </c>
      <c r="AM138" s="37">
        <f t="shared" si="178"/>
        <v>35.142857142857139</v>
      </c>
      <c r="AN138" s="52">
        <f t="shared" si="179"/>
        <v>8.1999999999999993</v>
      </c>
      <c r="AO138" s="35">
        <f t="shared" si="75"/>
        <v>43835</v>
      </c>
    </row>
    <row r="139" spans="1:41" ht="15" x14ac:dyDescent="0.25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26">
        <v>0</v>
      </c>
      <c r="K139" s="16">
        <f t="shared" si="76"/>
        <v>0</v>
      </c>
      <c r="L139" s="16">
        <f t="shared" si="159"/>
        <v>0</v>
      </c>
      <c r="M139" s="26">
        <v>0</v>
      </c>
      <c r="N139" s="16">
        <f t="shared" si="160"/>
        <v>0</v>
      </c>
      <c r="O139" s="16">
        <f t="shared" si="161"/>
        <v>0</v>
      </c>
      <c r="P139" s="26">
        <v>0</v>
      </c>
      <c r="Q139" s="16">
        <f t="shared" si="162"/>
        <v>0</v>
      </c>
      <c r="R139" s="16">
        <f t="shared" si="163"/>
        <v>0</v>
      </c>
      <c r="S139" s="26">
        <v>0</v>
      </c>
      <c r="T139" s="16">
        <f t="shared" si="164"/>
        <v>0</v>
      </c>
      <c r="U139" s="16">
        <f t="shared" si="165"/>
        <v>0</v>
      </c>
      <c r="V139" s="26">
        <v>0</v>
      </c>
      <c r="W139" s="16">
        <f t="shared" si="151"/>
        <v>0</v>
      </c>
      <c r="X139" s="16">
        <f t="shared" si="166"/>
        <v>0</v>
      </c>
      <c r="Y139" s="26"/>
      <c r="Z139" s="16">
        <f t="shared" si="167"/>
        <v>0</v>
      </c>
      <c r="AA139" s="16">
        <f t="shared" si="168"/>
        <v>0</v>
      </c>
      <c r="AC139" s="52">
        <f t="shared" si="173"/>
        <v>0</v>
      </c>
      <c r="AD139" s="16">
        <f t="shared" si="174"/>
        <v>0</v>
      </c>
      <c r="AE139" s="37">
        <f t="shared" si="175"/>
        <v>0</v>
      </c>
      <c r="AF139" s="42">
        <f t="shared" si="72"/>
        <v>0</v>
      </c>
      <c r="AG139" s="37">
        <f t="shared" si="73"/>
        <v>0</v>
      </c>
      <c r="AH139" s="63">
        <f t="shared" si="74"/>
        <v>0</v>
      </c>
      <c r="AI139" s="26">
        <v>0</v>
      </c>
      <c r="AJ139" s="37">
        <f t="shared" si="176"/>
        <v>0</v>
      </c>
      <c r="AK139" s="37" t="str">
        <f t="shared" si="177"/>
        <v>-</v>
      </c>
      <c r="AL139" s="47">
        <v>145</v>
      </c>
      <c r="AM139" s="37" t="str">
        <f t="shared" si="178"/>
        <v>-</v>
      </c>
      <c r="AN139" s="52" t="str">
        <f t="shared" si="179"/>
        <v>-</v>
      </c>
      <c r="AO139" s="35" t="str">
        <f t="shared" si="75"/>
        <v>-</v>
      </c>
    </row>
    <row r="140" spans="1:41" ht="15" x14ac:dyDescent="0.25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26">
        <v>2</v>
      </c>
      <c r="K140" s="16">
        <f t="shared" si="76"/>
        <v>93.552054794520529</v>
      </c>
      <c r="L140" s="16">
        <f t="shared" si="159"/>
        <v>179</v>
      </c>
      <c r="M140" s="26">
        <v>0</v>
      </c>
      <c r="N140" s="16">
        <f t="shared" si="160"/>
        <v>0</v>
      </c>
      <c r="O140" s="16">
        <f t="shared" si="161"/>
        <v>0</v>
      </c>
      <c r="P140" s="26">
        <v>0</v>
      </c>
      <c r="Q140" s="16">
        <f t="shared" si="162"/>
        <v>0</v>
      </c>
      <c r="R140" s="16">
        <f t="shared" si="163"/>
        <v>0</v>
      </c>
      <c r="S140" s="26">
        <v>0</v>
      </c>
      <c r="T140" s="16">
        <f t="shared" si="164"/>
        <v>0</v>
      </c>
      <c r="U140" s="16">
        <f t="shared" si="165"/>
        <v>0</v>
      </c>
      <c r="V140" s="26">
        <v>0</v>
      </c>
      <c r="W140" s="16">
        <f t="shared" si="151"/>
        <v>0</v>
      </c>
      <c r="X140" s="16">
        <f t="shared" si="166"/>
        <v>0</v>
      </c>
      <c r="Y140" s="26"/>
      <c r="Z140" s="16">
        <f t="shared" si="167"/>
        <v>0</v>
      </c>
      <c r="AA140" s="16">
        <f t="shared" si="168"/>
        <v>0</v>
      </c>
      <c r="AC140" s="52">
        <f t="shared" si="173"/>
        <v>2</v>
      </c>
      <c r="AD140" s="16">
        <f t="shared" si="174"/>
        <v>93.552054794520529</v>
      </c>
      <c r="AE140" s="37">
        <f t="shared" si="175"/>
        <v>179</v>
      </c>
      <c r="AF140" s="42">
        <f t="shared" si="72"/>
        <v>1.6260162601626018E-2</v>
      </c>
      <c r="AG140" s="37">
        <f t="shared" si="73"/>
        <v>0.48780487804878053</v>
      </c>
      <c r="AH140" s="63">
        <f t="shared" si="74"/>
        <v>43.658536585365859</v>
      </c>
      <c r="AI140" s="26">
        <v>0</v>
      </c>
      <c r="AJ140" s="37">
        <f t="shared" si="176"/>
        <v>0</v>
      </c>
      <c r="AK140" s="37">
        <f t="shared" si="177"/>
        <v>0</v>
      </c>
      <c r="AL140" s="47">
        <v>146</v>
      </c>
      <c r="AM140" s="37">
        <f t="shared" si="178"/>
        <v>0</v>
      </c>
      <c r="AN140" s="52">
        <f t="shared" si="179"/>
        <v>0</v>
      </c>
      <c r="AO140" s="35">
        <f t="shared" si="75"/>
        <v>43589</v>
      </c>
    </row>
    <row r="141" spans="1:41" ht="15" x14ac:dyDescent="0.25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26">
        <v>0</v>
      </c>
      <c r="K141" s="16">
        <f t="shared" si="76"/>
        <v>0</v>
      </c>
      <c r="L141" s="16">
        <f t="shared" si="159"/>
        <v>0</v>
      </c>
      <c r="M141" s="26">
        <v>0</v>
      </c>
      <c r="N141" s="16">
        <f t="shared" si="160"/>
        <v>0</v>
      </c>
      <c r="O141" s="16">
        <f t="shared" si="161"/>
        <v>0</v>
      </c>
      <c r="P141" s="26">
        <v>0</v>
      </c>
      <c r="Q141" s="16">
        <f t="shared" si="162"/>
        <v>0</v>
      </c>
      <c r="R141" s="16">
        <f t="shared" si="163"/>
        <v>0</v>
      </c>
      <c r="S141" s="26">
        <v>2</v>
      </c>
      <c r="T141" s="16">
        <f t="shared" si="164"/>
        <v>28.949942196531797</v>
      </c>
      <c r="U141" s="16">
        <f t="shared" si="165"/>
        <v>59</v>
      </c>
      <c r="V141" s="26">
        <v>0</v>
      </c>
      <c r="W141" s="16">
        <f t="shared" si="151"/>
        <v>0</v>
      </c>
      <c r="X141" s="16">
        <f t="shared" si="166"/>
        <v>0</v>
      </c>
      <c r="Y141" s="26"/>
      <c r="Z141" s="16">
        <f t="shared" si="167"/>
        <v>0</v>
      </c>
      <c r="AA141" s="16">
        <f t="shared" si="168"/>
        <v>0</v>
      </c>
      <c r="AC141" s="52">
        <f t="shared" si="173"/>
        <v>2</v>
      </c>
      <c r="AD141" s="16">
        <f t="shared" si="174"/>
        <v>28.949942196531797</v>
      </c>
      <c r="AE141" s="37">
        <f t="shared" si="175"/>
        <v>59</v>
      </c>
      <c r="AF141" s="42">
        <f t="shared" si="72"/>
        <v>1.6260162601626018E-2</v>
      </c>
      <c r="AG141" s="37">
        <f t="shared" si="73"/>
        <v>0.48780487804878053</v>
      </c>
      <c r="AH141" s="63">
        <f t="shared" si="74"/>
        <v>14.390243902439027</v>
      </c>
      <c r="AI141" s="26">
        <v>0</v>
      </c>
      <c r="AJ141" s="37">
        <f t="shared" si="176"/>
        <v>0</v>
      </c>
      <c r="AK141" s="37">
        <f t="shared" si="177"/>
        <v>0</v>
      </c>
      <c r="AL141" s="47">
        <v>147</v>
      </c>
      <c r="AM141" s="37">
        <f t="shared" si="178"/>
        <v>0</v>
      </c>
      <c r="AN141" s="52">
        <f t="shared" si="179"/>
        <v>0</v>
      </c>
      <c r="AO141" s="35">
        <f t="shared" si="75"/>
        <v>43589</v>
      </c>
    </row>
    <row r="142" spans="1:41" ht="15" x14ac:dyDescent="0.25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26">
        <v>3</v>
      </c>
      <c r="K142" s="16">
        <f t="shared" si="76"/>
        <v>135</v>
      </c>
      <c r="L142" s="16">
        <f t="shared" si="159"/>
        <v>283.5</v>
      </c>
      <c r="M142" s="26">
        <v>1</v>
      </c>
      <c r="N142" s="16">
        <f t="shared" si="160"/>
        <v>45</v>
      </c>
      <c r="O142" s="16">
        <f t="shared" si="161"/>
        <v>94.5</v>
      </c>
      <c r="P142" s="26">
        <v>0</v>
      </c>
      <c r="Q142" s="16">
        <f t="shared" si="162"/>
        <v>0</v>
      </c>
      <c r="R142" s="16">
        <f t="shared" si="163"/>
        <v>0</v>
      </c>
      <c r="S142" s="26">
        <v>0</v>
      </c>
      <c r="T142" s="16">
        <f t="shared" si="164"/>
        <v>0</v>
      </c>
      <c r="U142" s="16">
        <f t="shared" si="165"/>
        <v>0</v>
      </c>
      <c r="V142" s="26">
        <v>0</v>
      </c>
      <c r="W142" s="16">
        <f t="shared" si="151"/>
        <v>0</v>
      </c>
      <c r="X142" s="16">
        <f t="shared" si="166"/>
        <v>0</v>
      </c>
      <c r="Y142" s="26"/>
      <c r="Z142" s="16">
        <f t="shared" si="167"/>
        <v>0</v>
      </c>
      <c r="AA142" s="16">
        <f t="shared" si="168"/>
        <v>0</v>
      </c>
      <c r="AC142" s="52">
        <f t="shared" si="173"/>
        <v>4</v>
      </c>
      <c r="AD142" s="16">
        <f t="shared" si="174"/>
        <v>180</v>
      </c>
      <c r="AE142" s="37">
        <f t="shared" si="175"/>
        <v>378</v>
      </c>
      <c r="AF142" s="42">
        <f t="shared" ref="AF142:AF205" si="180">AC142/AQ$10</f>
        <v>3.2520325203252036E-2</v>
      </c>
      <c r="AG142" s="37">
        <f t="shared" ref="AG142:AG205" si="181">AF142*30</f>
        <v>0.97560975609756106</v>
      </c>
      <c r="AH142" s="63">
        <f t="shared" ref="AH142:AH205" si="182">AG142*G142</f>
        <v>92.195121951219519</v>
      </c>
      <c r="AI142" s="26">
        <v>0</v>
      </c>
      <c r="AJ142" s="37">
        <f t="shared" si="176"/>
        <v>0</v>
      </c>
      <c r="AK142" s="37">
        <f t="shared" si="177"/>
        <v>0</v>
      </c>
      <c r="AL142" s="47">
        <v>148</v>
      </c>
      <c r="AM142" s="37">
        <f t="shared" si="178"/>
        <v>0</v>
      </c>
      <c r="AN142" s="52">
        <f t="shared" si="179"/>
        <v>0</v>
      </c>
      <c r="AO142" s="35">
        <f t="shared" ref="AO142:AO205" si="183">IFERROR(AO$10+AK142,"-")</f>
        <v>43589</v>
      </c>
    </row>
    <row r="143" spans="1:41" ht="15" x14ac:dyDescent="0.25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26">
        <v>7</v>
      </c>
      <c r="K143" s="16">
        <f t="shared" si="76"/>
        <v>532</v>
      </c>
      <c r="L143" s="16">
        <f t="shared" si="159"/>
        <v>980</v>
      </c>
      <c r="M143" s="26">
        <v>2</v>
      </c>
      <c r="N143" s="16">
        <f t="shared" si="160"/>
        <v>152</v>
      </c>
      <c r="O143" s="16">
        <f t="shared" si="161"/>
        <v>280</v>
      </c>
      <c r="P143" s="26">
        <v>3</v>
      </c>
      <c r="Q143" s="16">
        <f t="shared" si="162"/>
        <v>228</v>
      </c>
      <c r="R143" s="16">
        <f t="shared" si="163"/>
        <v>420</v>
      </c>
      <c r="S143" s="26">
        <v>0</v>
      </c>
      <c r="T143" s="16">
        <f t="shared" si="164"/>
        <v>0</v>
      </c>
      <c r="U143" s="16">
        <f t="shared" si="165"/>
        <v>0</v>
      </c>
      <c r="V143" s="26">
        <v>1</v>
      </c>
      <c r="W143" s="16">
        <f t="shared" si="151"/>
        <v>76</v>
      </c>
      <c r="X143" s="16">
        <f t="shared" si="166"/>
        <v>140</v>
      </c>
      <c r="Y143" s="26"/>
      <c r="Z143" s="16">
        <f t="shared" si="167"/>
        <v>0</v>
      </c>
      <c r="AA143" s="16">
        <f t="shared" si="168"/>
        <v>0</v>
      </c>
      <c r="AC143" s="52">
        <f t="shared" si="173"/>
        <v>13</v>
      </c>
      <c r="AD143" s="16">
        <f t="shared" si="174"/>
        <v>988</v>
      </c>
      <c r="AE143" s="37">
        <f t="shared" si="175"/>
        <v>1820</v>
      </c>
      <c r="AF143" s="42">
        <f t="shared" si="180"/>
        <v>0.10569105691056911</v>
      </c>
      <c r="AG143" s="37">
        <f t="shared" si="181"/>
        <v>3.1707317073170733</v>
      </c>
      <c r="AH143" s="63">
        <f t="shared" si="182"/>
        <v>443.90243902439028</v>
      </c>
      <c r="AI143" s="26">
        <v>4</v>
      </c>
      <c r="AJ143" s="37">
        <f t="shared" si="176"/>
        <v>560</v>
      </c>
      <c r="AK143" s="37">
        <f t="shared" si="177"/>
        <v>37.846153846153847</v>
      </c>
      <c r="AL143" s="47">
        <v>149</v>
      </c>
      <c r="AM143" s="37">
        <f t="shared" si="178"/>
        <v>5.4065934065934069</v>
      </c>
      <c r="AN143" s="52">
        <f t="shared" si="179"/>
        <v>1.2615384615384615</v>
      </c>
      <c r="AO143" s="35">
        <f t="shared" si="183"/>
        <v>43626.846153846156</v>
      </c>
    </row>
    <row r="144" spans="1:41" ht="15" x14ac:dyDescent="0.25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26">
        <v>5</v>
      </c>
      <c r="K144" s="16">
        <f t="shared" si="76"/>
        <v>380</v>
      </c>
      <c r="L144" s="16">
        <f t="shared" si="159"/>
        <v>700</v>
      </c>
      <c r="M144" s="26">
        <v>3</v>
      </c>
      <c r="N144" s="16">
        <f t="shared" si="160"/>
        <v>228</v>
      </c>
      <c r="O144" s="16">
        <f t="shared" si="161"/>
        <v>420</v>
      </c>
      <c r="P144" s="26">
        <v>3</v>
      </c>
      <c r="Q144" s="16">
        <f t="shared" si="162"/>
        <v>228</v>
      </c>
      <c r="R144" s="16">
        <f t="shared" si="163"/>
        <v>420</v>
      </c>
      <c r="S144" s="26">
        <v>0</v>
      </c>
      <c r="T144" s="16">
        <f t="shared" si="164"/>
        <v>0</v>
      </c>
      <c r="U144" s="16">
        <f t="shared" si="165"/>
        <v>0</v>
      </c>
      <c r="V144" s="26">
        <v>0</v>
      </c>
      <c r="W144" s="16">
        <f t="shared" si="151"/>
        <v>0</v>
      </c>
      <c r="X144" s="16">
        <f t="shared" si="166"/>
        <v>0</v>
      </c>
      <c r="Y144" s="26"/>
      <c r="Z144" s="16">
        <f t="shared" si="167"/>
        <v>0</v>
      </c>
      <c r="AA144" s="16">
        <f t="shared" si="168"/>
        <v>0</v>
      </c>
      <c r="AC144" s="52">
        <f t="shared" si="173"/>
        <v>11</v>
      </c>
      <c r="AD144" s="16">
        <f t="shared" si="174"/>
        <v>836</v>
      </c>
      <c r="AE144" s="37">
        <f t="shared" si="175"/>
        <v>1540</v>
      </c>
      <c r="AF144" s="42">
        <f t="shared" si="180"/>
        <v>8.943089430894309E-2</v>
      </c>
      <c r="AG144" s="37">
        <f t="shared" si="181"/>
        <v>2.6829268292682928</v>
      </c>
      <c r="AH144" s="63">
        <f t="shared" si="182"/>
        <v>375.60975609756099</v>
      </c>
      <c r="AI144" s="26">
        <v>5</v>
      </c>
      <c r="AJ144" s="37">
        <f t="shared" si="176"/>
        <v>700</v>
      </c>
      <c r="AK144" s="37">
        <f t="shared" si="177"/>
        <v>55.909090909090907</v>
      </c>
      <c r="AL144" s="47">
        <v>150</v>
      </c>
      <c r="AM144" s="37">
        <f t="shared" si="178"/>
        <v>7.9870129870129869</v>
      </c>
      <c r="AN144" s="52">
        <f t="shared" si="179"/>
        <v>1.8636363636363635</v>
      </c>
      <c r="AO144" s="35">
        <f t="shared" si="183"/>
        <v>43644.909090909088</v>
      </c>
    </row>
    <row r="145" spans="1:41" ht="15" x14ac:dyDescent="0.25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26">
        <v>0</v>
      </c>
      <c r="K145" s="16">
        <f t="shared" si="76"/>
        <v>0</v>
      </c>
      <c r="L145" s="16">
        <f t="shared" si="159"/>
        <v>0</v>
      </c>
      <c r="M145" s="26">
        <v>0</v>
      </c>
      <c r="N145" s="16">
        <f t="shared" si="160"/>
        <v>0</v>
      </c>
      <c r="O145" s="16">
        <f t="shared" si="161"/>
        <v>0</v>
      </c>
      <c r="P145" s="26">
        <v>0</v>
      </c>
      <c r="Q145" s="16">
        <f t="shared" si="162"/>
        <v>0</v>
      </c>
      <c r="R145" s="16">
        <f t="shared" si="163"/>
        <v>0</v>
      </c>
      <c r="S145" s="26">
        <v>0</v>
      </c>
      <c r="T145" s="16">
        <f t="shared" si="164"/>
        <v>0</v>
      </c>
      <c r="U145" s="16">
        <f t="shared" si="165"/>
        <v>0</v>
      </c>
      <c r="V145" s="26">
        <v>0</v>
      </c>
      <c r="W145" s="16">
        <f t="shared" si="151"/>
        <v>0</v>
      </c>
      <c r="X145" s="16">
        <f t="shared" si="166"/>
        <v>0</v>
      </c>
      <c r="Y145" s="26"/>
      <c r="Z145" s="16">
        <f t="shared" si="167"/>
        <v>0</v>
      </c>
      <c r="AA145" s="16">
        <f t="shared" si="168"/>
        <v>0</v>
      </c>
      <c r="AC145" s="52">
        <f t="shared" si="173"/>
        <v>0</v>
      </c>
      <c r="AD145" s="16">
        <f t="shared" si="174"/>
        <v>0</v>
      </c>
      <c r="AE145" s="37">
        <f t="shared" si="175"/>
        <v>0</v>
      </c>
      <c r="AF145" s="42">
        <f t="shared" si="180"/>
        <v>0</v>
      </c>
      <c r="AG145" s="37">
        <f t="shared" si="181"/>
        <v>0</v>
      </c>
      <c r="AH145" s="63">
        <f t="shared" si="182"/>
        <v>0</v>
      </c>
      <c r="AI145" s="26">
        <v>0</v>
      </c>
      <c r="AJ145" s="37">
        <f t="shared" si="176"/>
        <v>0</v>
      </c>
      <c r="AK145" s="37" t="str">
        <f t="shared" si="177"/>
        <v>-</v>
      </c>
      <c r="AL145" s="47">
        <v>151</v>
      </c>
      <c r="AM145" s="37" t="str">
        <f t="shared" si="178"/>
        <v>-</v>
      </c>
      <c r="AN145" s="52" t="str">
        <f t="shared" si="179"/>
        <v>-</v>
      </c>
      <c r="AO145" s="35" t="str">
        <f t="shared" si="183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59"/>
        <v>0</v>
      </c>
      <c r="M146" s="26">
        <v>0</v>
      </c>
      <c r="N146" s="16">
        <f t="shared" si="160"/>
        <v>0</v>
      </c>
      <c r="O146" s="16">
        <f t="shared" si="161"/>
        <v>0</v>
      </c>
      <c r="P146" s="26">
        <v>0</v>
      </c>
      <c r="Q146" s="16">
        <f t="shared" si="162"/>
        <v>0</v>
      </c>
      <c r="R146" s="16">
        <f t="shared" si="163"/>
        <v>0</v>
      </c>
      <c r="S146" s="26">
        <v>0</v>
      </c>
      <c r="T146" s="16">
        <f t="shared" si="164"/>
        <v>0</v>
      </c>
      <c r="U146" s="16">
        <f t="shared" si="165"/>
        <v>0</v>
      </c>
      <c r="V146" s="26">
        <v>0</v>
      </c>
      <c r="W146" s="16">
        <f t="shared" si="151"/>
        <v>0</v>
      </c>
      <c r="X146" s="16">
        <f t="shared" si="166"/>
        <v>0</v>
      </c>
      <c r="Y146" s="26"/>
      <c r="Z146" s="16">
        <f t="shared" si="167"/>
        <v>0</v>
      </c>
      <c r="AA146" s="16">
        <f t="shared" si="168"/>
        <v>0</v>
      </c>
      <c r="AC146" s="52">
        <f t="shared" si="173"/>
        <v>0</v>
      </c>
      <c r="AD146" s="16">
        <f t="shared" si="174"/>
        <v>0</v>
      </c>
      <c r="AE146" s="37">
        <f t="shared" si="175"/>
        <v>0</v>
      </c>
      <c r="AF146" s="42">
        <f t="shared" si="180"/>
        <v>0</v>
      </c>
      <c r="AG146" s="37">
        <f t="shared" si="181"/>
        <v>0</v>
      </c>
      <c r="AH146" s="63">
        <f t="shared" si="182"/>
        <v>0</v>
      </c>
      <c r="AI146" s="26">
        <v>3</v>
      </c>
      <c r="AJ146" s="37">
        <f t="shared" si="176"/>
        <v>148.5</v>
      </c>
      <c r="AK146" s="37" t="str">
        <f t="shared" si="177"/>
        <v>-</v>
      </c>
      <c r="AL146" s="47">
        <v>152</v>
      </c>
      <c r="AM146" s="37" t="str">
        <f t="shared" si="178"/>
        <v>-</v>
      </c>
      <c r="AN146" s="52" t="str">
        <f t="shared" si="179"/>
        <v>-</v>
      </c>
      <c r="AO146" s="35" t="str">
        <f t="shared" si="183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si="76"/>
        <v>0</v>
      </c>
      <c r="L147" s="16">
        <f t="shared" si="159"/>
        <v>0</v>
      </c>
      <c r="M147" s="26">
        <v>0</v>
      </c>
      <c r="N147" s="16">
        <f t="shared" si="160"/>
        <v>0</v>
      </c>
      <c r="O147" s="16">
        <f t="shared" si="161"/>
        <v>0</v>
      </c>
      <c r="P147" s="26">
        <v>0</v>
      </c>
      <c r="Q147" s="16">
        <f t="shared" si="162"/>
        <v>0</v>
      </c>
      <c r="R147" s="16">
        <f t="shared" si="163"/>
        <v>0</v>
      </c>
      <c r="S147" s="26">
        <v>0</v>
      </c>
      <c r="T147" s="16">
        <f t="shared" si="164"/>
        <v>0</v>
      </c>
      <c r="U147" s="16">
        <f t="shared" si="165"/>
        <v>0</v>
      </c>
      <c r="V147" s="26">
        <v>0</v>
      </c>
      <c r="W147" s="16">
        <f t="shared" si="151"/>
        <v>0</v>
      </c>
      <c r="X147" s="16">
        <f t="shared" si="166"/>
        <v>0</v>
      </c>
      <c r="Y147" s="26"/>
      <c r="Z147" s="16">
        <f t="shared" si="167"/>
        <v>0</v>
      </c>
      <c r="AA147" s="16">
        <f t="shared" si="168"/>
        <v>0</v>
      </c>
      <c r="AC147" s="52">
        <f t="shared" si="173"/>
        <v>0</v>
      </c>
      <c r="AD147" s="16">
        <f t="shared" si="174"/>
        <v>0</v>
      </c>
      <c r="AE147" s="37">
        <f t="shared" si="175"/>
        <v>0</v>
      </c>
      <c r="AF147" s="42">
        <f t="shared" si="180"/>
        <v>0</v>
      </c>
      <c r="AG147" s="37">
        <f t="shared" si="181"/>
        <v>0</v>
      </c>
      <c r="AH147" s="63">
        <f t="shared" si="182"/>
        <v>0</v>
      </c>
      <c r="AI147" s="26">
        <v>4</v>
      </c>
      <c r="AJ147" s="37">
        <f t="shared" si="176"/>
        <v>198</v>
      </c>
      <c r="AK147" s="37" t="str">
        <f t="shared" si="177"/>
        <v>-</v>
      </c>
      <c r="AL147" s="47">
        <v>153</v>
      </c>
      <c r="AM147" s="37" t="str">
        <f t="shared" si="178"/>
        <v>-</v>
      </c>
      <c r="AN147" s="52" t="str">
        <f t="shared" si="179"/>
        <v>-</v>
      </c>
      <c r="AO147" s="35" t="str">
        <f t="shared" si="183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76"/>
        <v>0</v>
      </c>
      <c r="L148" s="16">
        <f t="shared" si="159"/>
        <v>0</v>
      </c>
      <c r="M148" s="26">
        <v>0</v>
      </c>
      <c r="N148" s="16">
        <f t="shared" si="160"/>
        <v>0</v>
      </c>
      <c r="O148" s="16">
        <f t="shared" si="161"/>
        <v>0</v>
      </c>
      <c r="P148" s="26">
        <v>0</v>
      </c>
      <c r="Q148" s="16">
        <f t="shared" si="162"/>
        <v>0</v>
      </c>
      <c r="R148" s="16">
        <f t="shared" si="163"/>
        <v>0</v>
      </c>
      <c r="S148" s="26">
        <v>0</v>
      </c>
      <c r="T148" s="16">
        <f t="shared" si="164"/>
        <v>0</v>
      </c>
      <c r="U148" s="16">
        <f t="shared" si="165"/>
        <v>0</v>
      </c>
      <c r="V148" s="26">
        <v>0</v>
      </c>
      <c r="W148" s="16">
        <f t="shared" si="151"/>
        <v>0</v>
      </c>
      <c r="X148" s="16">
        <f t="shared" si="166"/>
        <v>0</v>
      </c>
      <c r="Y148" s="26"/>
      <c r="Z148" s="16">
        <f t="shared" si="167"/>
        <v>0</v>
      </c>
      <c r="AA148" s="16">
        <f t="shared" si="168"/>
        <v>0</v>
      </c>
      <c r="AC148" s="52">
        <f t="shared" si="173"/>
        <v>0</v>
      </c>
      <c r="AD148" s="16">
        <f t="shared" si="174"/>
        <v>0</v>
      </c>
      <c r="AE148" s="37">
        <f t="shared" si="175"/>
        <v>0</v>
      </c>
      <c r="AF148" s="42">
        <f t="shared" si="180"/>
        <v>0</v>
      </c>
      <c r="AG148" s="37">
        <f t="shared" si="181"/>
        <v>0</v>
      </c>
      <c r="AH148" s="63">
        <f t="shared" si="182"/>
        <v>0</v>
      </c>
      <c r="AI148" s="26">
        <v>0</v>
      </c>
      <c r="AJ148" s="37">
        <f t="shared" si="176"/>
        <v>0</v>
      </c>
      <c r="AK148" s="37" t="str">
        <f t="shared" si="177"/>
        <v>-</v>
      </c>
      <c r="AL148" s="47">
        <v>155</v>
      </c>
      <c r="AM148" s="37" t="str">
        <f t="shared" si="178"/>
        <v>-</v>
      </c>
      <c r="AN148" s="52" t="str">
        <f t="shared" si="179"/>
        <v>-</v>
      </c>
      <c r="AO148" s="35" t="str">
        <f t="shared" si="183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3</v>
      </c>
      <c r="K149" s="16">
        <f t="shared" si="76"/>
        <v>35.100000000000136</v>
      </c>
      <c r="L149" s="16">
        <f t="shared" si="159"/>
        <v>103.5</v>
      </c>
      <c r="M149" s="26">
        <v>4</v>
      </c>
      <c r="N149" s="16">
        <f t="shared" si="160"/>
        <v>46.800000000000182</v>
      </c>
      <c r="O149" s="16">
        <f t="shared" si="161"/>
        <v>138</v>
      </c>
      <c r="P149" s="26">
        <v>4</v>
      </c>
      <c r="Q149" s="16">
        <f t="shared" si="162"/>
        <v>46.800000000000182</v>
      </c>
      <c r="R149" s="16">
        <f t="shared" si="163"/>
        <v>138</v>
      </c>
      <c r="S149" s="26">
        <v>1</v>
      </c>
      <c r="T149" s="16">
        <f t="shared" si="164"/>
        <v>11.700000000000045</v>
      </c>
      <c r="U149" s="16">
        <f t="shared" si="165"/>
        <v>34.5</v>
      </c>
      <c r="V149" s="26">
        <v>1</v>
      </c>
      <c r="W149" s="16">
        <f t="shared" si="151"/>
        <v>11.700000000000045</v>
      </c>
      <c r="X149" s="16">
        <f t="shared" si="166"/>
        <v>34.5</v>
      </c>
      <c r="Y149" s="26"/>
      <c r="Z149" s="16">
        <f t="shared" si="167"/>
        <v>0</v>
      </c>
      <c r="AA149" s="16">
        <f t="shared" si="168"/>
        <v>0</v>
      </c>
      <c r="AC149" s="52">
        <f t="shared" si="173"/>
        <v>13</v>
      </c>
      <c r="AD149" s="16">
        <f t="shared" si="174"/>
        <v>152.10000000000059</v>
      </c>
      <c r="AE149" s="37">
        <f t="shared" si="175"/>
        <v>448.5</v>
      </c>
      <c r="AF149" s="42">
        <f t="shared" si="180"/>
        <v>0.10569105691056911</v>
      </c>
      <c r="AG149" s="37">
        <f t="shared" si="181"/>
        <v>3.1707317073170733</v>
      </c>
      <c r="AH149" s="63">
        <f t="shared" si="182"/>
        <v>109.39024390243902</v>
      </c>
      <c r="AI149" s="26">
        <v>4</v>
      </c>
      <c r="AJ149" s="37">
        <f t="shared" si="176"/>
        <v>138</v>
      </c>
      <c r="AK149" s="37">
        <f t="shared" si="177"/>
        <v>37.846153846153847</v>
      </c>
      <c r="AL149" s="47">
        <v>156</v>
      </c>
      <c r="AM149" s="37">
        <f t="shared" si="178"/>
        <v>5.4065934065934069</v>
      </c>
      <c r="AN149" s="52">
        <f t="shared" si="179"/>
        <v>1.2615384615384615</v>
      </c>
      <c r="AO149" s="35">
        <f t="shared" si="183"/>
        <v>43626.846153846156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1</v>
      </c>
      <c r="K150" s="16">
        <f t="shared" si="76"/>
        <v>12.379999999999997</v>
      </c>
      <c r="L150" s="16">
        <f t="shared" si="159"/>
        <v>34.5</v>
      </c>
      <c r="M150" s="26">
        <v>0</v>
      </c>
      <c r="N150" s="16">
        <f t="shared" si="160"/>
        <v>0</v>
      </c>
      <c r="O150" s="16">
        <f t="shared" si="161"/>
        <v>0</v>
      </c>
      <c r="P150" s="26">
        <v>0</v>
      </c>
      <c r="Q150" s="16">
        <f t="shared" si="162"/>
        <v>0</v>
      </c>
      <c r="R150" s="16">
        <f t="shared" si="163"/>
        <v>0</v>
      </c>
      <c r="S150" s="26">
        <v>0</v>
      </c>
      <c r="T150" s="16">
        <f t="shared" si="164"/>
        <v>0</v>
      </c>
      <c r="U150" s="16">
        <f t="shared" si="165"/>
        <v>0</v>
      </c>
      <c r="V150" s="26">
        <v>0</v>
      </c>
      <c r="W150" s="16">
        <f t="shared" si="151"/>
        <v>0</v>
      </c>
      <c r="X150" s="16">
        <f t="shared" si="166"/>
        <v>0</v>
      </c>
      <c r="Y150" s="26"/>
      <c r="Z150" s="16">
        <f t="shared" si="167"/>
        <v>0</v>
      </c>
      <c r="AA150" s="16">
        <f t="shared" si="168"/>
        <v>0</v>
      </c>
      <c r="AC150" s="52">
        <f t="shared" si="173"/>
        <v>1</v>
      </c>
      <c r="AD150" s="16">
        <f t="shared" si="174"/>
        <v>12.379999999999997</v>
      </c>
      <c r="AE150" s="37">
        <f t="shared" si="175"/>
        <v>34.5</v>
      </c>
      <c r="AF150" s="42">
        <f t="shared" si="180"/>
        <v>8.130081300813009E-3</v>
      </c>
      <c r="AG150" s="37">
        <f t="shared" si="181"/>
        <v>0.24390243902439027</v>
      </c>
      <c r="AH150" s="63">
        <f t="shared" si="182"/>
        <v>8.4146341463414647</v>
      </c>
      <c r="AI150" s="26">
        <v>0</v>
      </c>
      <c r="AJ150" s="37">
        <f t="shared" si="176"/>
        <v>0</v>
      </c>
      <c r="AK150" s="37">
        <f t="shared" si="177"/>
        <v>0</v>
      </c>
      <c r="AL150" s="47">
        <v>157</v>
      </c>
      <c r="AM150" s="37">
        <f t="shared" si="178"/>
        <v>0</v>
      </c>
      <c r="AN150" s="52">
        <f t="shared" si="179"/>
        <v>0</v>
      </c>
      <c r="AO150" s="35">
        <f t="shared" si="183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0</v>
      </c>
      <c r="K151" s="16">
        <f t="shared" si="76"/>
        <v>0</v>
      </c>
      <c r="L151" s="16">
        <f t="shared" si="159"/>
        <v>0</v>
      </c>
      <c r="M151" s="26">
        <v>1</v>
      </c>
      <c r="N151" s="16">
        <f t="shared" si="160"/>
        <v>12.679999999999998</v>
      </c>
      <c r="O151" s="16">
        <f t="shared" si="161"/>
        <v>34.5</v>
      </c>
      <c r="P151" s="26">
        <v>0</v>
      </c>
      <c r="Q151" s="16">
        <f t="shared" si="162"/>
        <v>0</v>
      </c>
      <c r="R151" s="16">
        <f t="shared" si="163"/>
        <v>0</v>
      </c>
      <c r="S151" s="26">
        <v>2</v>
      </c>
      <c r="T151" s="16">
        <f t="shared" si="164"/>
        <v>25.359999999999996</v>
      </c>
      <c r="U151" s="16">
        <f t="shared" si="165"/>
        <v>69</v>
      </c>
      <c r="V151" s="26">
        <v>0</v>
      </c>
      <c r="W151" s="16">
        <f t="shared" si="151"/>
        <v>0</v>
      </c>
      <c r="X151" s="16">
        <f t="shared" si="166"/>
        <v>0</v>
      </c>
      <c r="Y151" s="26"/>
      <c r="Z151" s="16">
        <f t="shared" si="167"/>
        <v>0</v>
      </c>
      <c r="AA151" s="16">
        <f t="shared" si="168"/>
        <v>0</v>
      </c>
      <c r="AC151" s="52">
        <f t="shared" si="173"/>
        <v>3</v>
      </c>
      <c r="AD151" s="16">
        <f t="shared" si="174"/>
        <v>38.039999999999992</v>
      </c>
      <c r="AE151" s="37">
        <f t="shared" si="175"/>
        <v>103.5</v>
      </c>
      <c r="AF151" s="42">
        <f t="shared" si="180"/>
        <v>2.4390243902439025E-2</v>
      </c>
      <c r="AG151" s="37">
        <f t="shared" si="181"/>
        <v>0.73170731707317072</v>
      </c>
      <c r="AH151" s="63">
        <f t="shared" si="182"/>
        <v>25.243902439024389</v>
      </c>
      <c r="AI151" s="26">
        <v>2</v>
      </c>
      <c r="AJ151" s="37">
        <f t="shared" si="176"/>
        <v>69</v>
      </c>
      <c r="AK151" s="37">
        <f t="shared" si="177"/>
        <v>82</v>
      </c>
      <c r="AL151" s="47">
        <v>158</v>
      </c>
      <c r="AM151" s="37">
        <f t="shared" si="178"/>
        <v>11.714285714285714</v>
      </c>
      <c r="AN151" s="52">
        <f t="shared" si="179"/>
        <v>2.7333333333333334</v>
      </c>
      <c r="AO151" s="35">
        <f t="shared" si="183"/>
        <v>43671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1</v>
      </c>
      <c r="K152" s="16">
        <f t="shared" si="76"/>
        <v>12.38</v>
      </c>
      <c r="L152" s="16">
        <f t="shared" si="159"/>
        <v>34.5</v>
      </c>
      <c r="M152" s="26">
        <v>2</v>
      </c>
      <c r="N152" s="16">
        <f t="shared" si="160"/>
        <v>24.76</v>
      </c>
      <c r="O152" s="16">
        <f t="shared" si="161"/>
        <v>69</v>
      </c>
      <c r="P152" s="26">
        <v>0</v>
      </c>
      <c r="Q152" s="16">
        <f t="shared" si="162"/>
        <v>0</v>
      </c>
      <c r="R152" s="16">
        <f t="shared" si="163"/>
        <v>0</v>
      </c>
      <c r="S152" s="26">
        <v>0</v>
      </c>
      <c r="T152" s="16">
        <f t="shared" si="164"/>
        <v>0</v>
      </c>
      <c r="U152" s="16">
        <f t="shared" si="165"/>
        <v>0</v>
      </c>
      <c r="V152" s="26">
        <v>1</v>
      </c>
      <c r="W152" s="16">
        <f t="shared" si="151"/>
        <v>12.38</v>
      </c>
      <c r="X152" s="16">
        <f t="shared" si="166"/>
        <v>34.5</v>
      </c>
      <c r="Y152" s="26"/>
      <c r="Z152" s="16">
        <f t="shared" si="167"/>
        <v>0</v>
      </c>
      <c r="AA152" s="16">
        <f t="shared" si="168"/>
        <v>0</v>
      </c>
      <c r="AC152" s="52">
        <f t="shared" si="173"/>
        <v>4</v>
      </c>
      <c r="AD152" s="16">
        <f t="shared" si="174"/>
        <v>49.52</v>
      </c>
      <c r="AE152" s="37">
        <f t="shared" si="175"/>
        <v>138</v>
      </c>
      <c r="AF152" s="42">
        <f t="shared" si="180"/>
        <v>3.2520325203252036E-2</v>
      </c>
      <c r="AG152" s="37">
        <f t="shared" si="181"/>
        <v>0.97560975609756106</v>
      </c>
      <c r="AH152" s="63">
        <f t="shared" si="182"/>
        <v>33.658536585365859</v>
      </c>
      <c r="AI152" s="26">
        <v>3</v>
      </c>
      <c r="AJ152" s="37">
        <f t="shared" si="176"/>
        <v>103.5</v>
      </c>
      <c r="AK152" s="37">
        <f t="shared" si="177"/>
        <v>92.249999999999986</v>
      </c>
      <c r="AL152" s="47">
        <v>159</v>
      </c>
      <c r="AM152" s="37">
        <f t="shared" si="178"/>
        <v>13.178571428571427</v>
      </c>
      <c r="AN152" s="52">
        <f t="shared" si="179"/>
        <v>3.0749999999999997</v>
      </c>
      <c r="AO152" s="35">
        <f t="shared" si="183"/>
        <v>43681.25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1</v>
      </c>
      <c r="K153" s="16">
        <f t="shared" si="76"/>
        <v>11.99000000000002</v>
      </c>
      <c r="L153" s="16">
        <f t="shared" si="159"/>
        <v>34.5</v>
      </c>
      <c r="M153" s="26">
        <v>0</v>
      </c>
      <c r="N153" s="16">
        <f t="shared" si="160"/>
        <v>0</v>
      </c>
      <c r="O153" s="16">
        <f t="shared" si="161"/>
        <v>0</v>
      </c>
      <c r="P153" s="26">
        <v>0</v>
      </c>
      <c r="Q153" s="16">
        <f t="shared" si="162"/>
        <v>0</v>
      </c>
      <c r="R153" s="16">
        <f t="shared" si="163"/>
        <v>0</v>
      </c>
      <c r="S153" s="26">
        <v>0</v>
      </c>
      <c r="T153" s="16">
        <f t="shared" si="164"/>
        <v>0</v>
      </c>
      <c r="U153" s="16">
        <f t="shared" si="165"/>
        <v>0</v>
      </c>
      <c r="V153" s="26">
        <v>0</v>
      </c>
      <c r="W153" s="16">
        <f t="shared" si="151"/>
        <v>0</v>
      </c>
      <c r="X153" s="16">
        <f t="shared" si="166"/>
        <v>0</v>
      </c>
      <c r="Y153" s="26"/>
      <c r="Z153" s="16">
        <f t="shared" si="167"/>
        <v>0</v>
      </c>
      <c r="AA153" s="16">
        <f t="shared" si="168"/>
        <v>0</v>
      </c>
      <c r="AC153" s="52">
        <f t="shared" si="173"/>
        <v>1</v>
      </c>
      <c r="AD153" s="16">
        <f t="shared" si="174"/>
        <v>11.99000000000002</v>
      </c>
      <c r="AE153" s="37">
        <f t="shared" si="175"/>
        <v>34.5</v>
      </c>
      <c r="AF153" s="42">
        <f t="shared" si="180"/>
        <v>8.130081300813009E-3</v>
      </c>
      <c r="AG153" s="37">
        <f t="shared" si="181"/>
        <v>0.24390243902439027</v>
      </c>
      <c r="AH153" s="63">
        <f t="shared" si="182"/>
        <v>8.4146341463414647</v>
      </c>
      <c r="AI153" s="26">
        <v>2</v>
      </c>
      <c r="AJ153" s="37">
        <f t="shared" si="176"/>
        <v>69</v>
      </c>
      <c r="AK153" s="37">
        <f t="shared" si="177"/>
        <v>245.99999999999997</v>
      </c>
      <c r="AL153" s="47">
        <v>160</v>
      </c>
      <c r="AM153" s="37">
        <f t="shared" si="178"/>
        <v>35.142857142857139</v>
      </c>
      <c r="AN153" s="52">
        <f t="shared" si="179"/>
        <v>8.1999999999999993</v>
      </c>
      <c r="AO153" s="35">
        <f t="shared" si="183"/>
        <v>43835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1</v>
      </c>
      <c r="K154" s="16">
        <f t="shared" si="76"/>
        <v>11.99</v>
      </c>
      <c r="L154" s="16">
        <f t="shared" si="159"/>
        <v>34.5</v>
      </c>
      <c r="M154" s="26">
        <v>0</v>
      </c>
      <c r="N154" s="16">
        <f t="shared" si="160"/>
        <v>0</v>
      </c>
      <c r="O154" s="16">
        <f t="shared" si="161"/>
        <v>0</v>
      </c>
      <c r="P154" s="26">
        <v>0</v>
      </c>
      <c r="Q154" s="16">
        <f t="shared" si="162"/>
        <v>0</v>
      </c>
      <c r="R154" s="16">
        <f t="shared" si="163"/>
        <v>0</v>
      </c>
      <c r="S154" s="26">
        <v>0</v>
      </c>
      <c r="T154" s="16">
        <f t="shared" si="164"/>
        <v>0</v>
      </c>
      <c r="U154" s="16">
        <f t="shared" si="165"/>
        <v>0</v>
      </c>
      <c r="V154" s="26">
        <v>0</v>
      </c>
      <c r="W154" s="16">
        <f t="shared" si="151"/>
        <v>0</v>
      </c>
      <c r="X154" s="16">
        <f t="shared" si="166"/>
        <v>0</v>
      </c>
      <c r="Y154" s="26"/>
      <c r="Z154" s="16">
        <f t="shared" si="167"/>
        <v>0</v>
      </c>
      <c r="AA154" s="16">
        <f t="shared" si="168"/>
        <v>0</v>
      </c>
      <c r="AC154" s="52">
        <f t="shared" si="173"/>
        <v>1</v>
      </c>
      <c r="AD154" s="16">
        <f t="shared" si="174"/>
        <v>11.99</v>
      </c>
      <c r="AE154" s="37">
        <f t="shared" si="175"/>
        <v>34.5</v>
      </c>
      <c r="AF154" s="42">
        <f t="shared" si="180"/>
        <v>8.130081300813009E-3</v>
      </c>
      <c r="AG154" s="37">
        <f t="shared" si="181"/>
        <v>0.24390243902439027</v>
      </c>
      <c r="AH154" s="63">
        <f t="shared" si="182"/>
        <v>8.4146341463414647</v>
      </c>
      <c r="AI154" s="26">
        <v>0</v>
      </c>
      <c r="AJ154" s="37">
        <f t="shared" si="176"/>
        <v>0</v>
      </c>
      <c r="AK154" s="37">
        <f t="shared" si="177"/>
        <v>0</v>
      </c>
      <c r="AL154" s="47">
        <v>161</v>
      </c>
      <c r="AM154" s="37">
        <f t="shared" si="178"/>
        <v>0</v>
      </c>
      <c r="AN154" s="52">
        <f t="shared" si="179"/>
        <v>0</v>
      </c>
      <c r="AO154" s="35">
        <f t="shared" si="183"/>
        <v>43589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6"/>
        <v>0</v>
      </c>
      <c r="L155" s="16">
        <f t="shared" si="159"/>
        <v>0</v>
      </c>
      <c r="M155" s="26">
        <v>1</v>
      </c>
      <c r="N155" s="16">
        <f t="shared" si="160"/>
        <v>11.99</v>
      </c>
      <c r="O155" s="16">
        <f t="shared" si="161"/>
        <v>34.5</v>
      </c>
      <c r="P155" s="26">
        <v>0</v>
      </c>
      <c r="Q155" s="16">
        <f t="shared" si="162"/>
        <v>0</v>
      </c>
      <c r="R155" s="16">
        <f t="shared" si="163"/>
        <v>0</v>
      </c>
      <c r="S155" s="26">
        <v>0</v>
      </c>
      <c r="T155" s="16">
        <f t="shared" si="164"/>
        <v>0</v>
      </c>
      <c r="U155" s="16">
        <f t="shared" si="165"/>
        <v>0</v>
      </c>
      <c r="V155" s="26">
        <v>0</v>
      </c>
      <c r="W155" s="16">
        <f t="shared" si="151"/>
        <v>0</v>
      </c>
      <c r="X155" s="16">
        <f t="shared" si="166"/>
        <v>0</v>
      </c>
      <c r="Y155" s="26"/>
      <c r="Z155" s="16">
        <f t="shared" si="167"/>
        <v>0</v>
      </c>
      <c r="AA155" s="16">
        <f t="shared" si="168"/>
        <v>0</v>
      </c>
      <c r="AC155" s="52">
        <f t="shared" si="173"/>
        <v>1</v>
      </c>
      <c r="AD155" s="16">
        <f t="shared" si="174"/>
        <v>11.99</v>
      </c>
      <c r="AE155" s="37">
        <f t="shared" si="175"/>
        <v>34.5</v>
      </c>
      <c r="AF155" s="42">
        <f t="shared" si="180"/>
        <v>8.130081300813009E-3</v>
      </c>
      <c r="AG155" s="37">
        <f t="shared" si="181"/>
        <v>0.24390243902439027</v>
      </c>
      <c r="AH155" s="63">
        <f t="shared" si="182"/>
        <v>8.4146341463414647</v>
      </c>
      <c r="AI155" s="26">
        <v>0</v>
      </c>
      <c r="AJ155" s="37">
        <f t="shared" si="176"/>
        <v>0</v>
      </c>
      <c r="AK155" s="37">
        <f t="shared" si="177"/>
        <v>0</v>
      </c>
      <c r="AL155" s="47">
        <v>162</v>
      </c>
      <c r="AM155" s="37">
        <f t="shared" si="178"/>
        <v>0</v>
      </c>
      <c r="AN155" s="52">
        <f t="shared" si="179"/>
        <v>0</v>
      </c>
      <c r="AO155" s="35">
        <f t="shared" si="183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6"/>
        <v>0</v>
      </c>
      <c r="L156" s="16">
        <f t="shared" si="159"/>
        <v>0</v>
      </c>
      <c r="M156" s="26">
        <v>0</v>
      </c>
      <c r="N156" s="16">
        <f t="shared" si="160"/>
        <v>0</v>
      </c>
      <c r="O156" s="16">
        <f t="shared" si="161"/>
        <v>0</v>
      </c>
      <c r="P156" s="26">
        <v>0</v>
      </c>
      <c r="Q156" s="16">
        <f t="shared" si="162"/>
        <v>0</v>
      </c>
      <c r="R156" s="16">
        <f t="shared" si="163"/>
        <v>0</v>
      </c>
      <c r="S156" s="26">
        <v>0</v>
      </c>
      <c r="T156" s="16">
        <f t="shared" si="164"/>
        <v>0</v>
      </c>
      <c r="U156" s="16">
        <f t="shared" si="165"/>
        <v>0</v>
      </c>
      <c r="V156" s="26">
        <v>0</v>
      </c>
      <c r="W156" s="16">
        <f t="shared" si="151"/>
        <v>0</v>
      </c>
      <c r="X156" s="16">
        <f t="shared" si="166"/>
        <v>0</v>
      </c>
      <c r="Y156" s="26"/>
      <c r="Z156" s="16">
        <f t="shared" si="167"/>
        <v>0</v>
      </c>
      <c r="AA156" s="16">
        <f t="shared" si="168"/>
        <v>0</v>
      </c>
      <c r="AC156" s="52">
        <f t="shared" si="173"/>
        <v>0</v>
      </c>
      <c r="AD156" s="16">
        <f t="shared" si="174"/>
        <v>0</v>
      </c>
      <c r="AE156" s="37">
        <f t="shared" si="175"/>
        <v>0</v>
      </c>
      <c r="AF156" s="42">
        <f t="shared" si="180"/>
        <v>0</v>
      </c>
      <c r="AG156" s="37">
        <f t="shared" si="181"/>
        <v>0</v>
      </c>
      <c r="AH156" s="63">
        <f t="shared" si="182"/>
        <v>0</v>
      </c>
      <c r="AI156" s="26">
        <v>0</v>
      </c>
      <c r="AJ156" s="37">
        <f t="shared" si="176"/>
        <v>0</v>
      </c>
      <c r="AK156" s="37" t="str">
        <f t="shared" si="177"/>
        <v>-</v>
      </c>
      <c r="AL156" s="47">
        <v>163</v>
      </c>
      <c r="AM156" s="37" t="str">
        <f t="shared" si="178"/>
        <v>-</v>
      </c>
      <c r="AN156" s="52" t="str">
        <f t="shared" si="179"/>
        <v>-</v>
      </c>
      <c r="AO156" s="35" t="str">
        <f t="shared" si="183"/>
        <v>-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76"/>
        <v>0</v>
      </c>
      <c r="L157" s="16">
        <f t="shared" si="159"/>
        <v>0</v>
      </c>
      <c r="M157" s="26">
        <v>0</v>
      </c>
      <c r="N157" s="16">
        <f t="shared" si="160"/>
        <v>0</v>
      </c>
      <c r="O157" s="16">
        <f t="shared" si="161"/>
        <v>0</v>
      </c>
      <c r="P157" s="26">
        <v>0</v>
      </c>
      <c r="Q157" s="16">
        <f t="shared" si="162"/>
        <v>0</v>
      </c>
      <c r="R157" s="16">
        <f t="shared" si="163"/>
        <v>0</v>
      </c>
      <c r="S157" s="26">
        <v>0</v>
      </c>
      <c r="T157" s="16">
        <f t="shared" si="164"/>
        <v>0</v>
      </c>
      <c r="U157" s="16">
        <f t="shared" si="165"/>
        <v>0</v>
      </c>
      <c r="V157" s="26">
        <v>0</v>
      </c>
      <c r="W157" s="16">
        <f t="shared" si="151"/>
        <v>0</v>
      </c>
      <c r="X157" s="16">
        <f t="shared" si="166"/>
        <v>0</v>
      </c>
      <c r="Y157" s="26"/>
      <c r="Z157" s="16">
        <f t="shared" si="167"/>
        <v>0</v>
      </c>
      <c r="AA157" s="16">
        <f t="shared" si="168"/>
        <v>0</v>
      </c>
      <c r="AC157" s="52">
        <f t="shared" si="173"/>
        <v>0</v>
      </c>
      <c r="AD157" s="16">
        <f t="shared" si="174"/>
        <v>0</v>
      </c>
      <c r="AE157" s="37">
        <f t="shared" si="175"/>
        <v>0</v>
      </c>
      <c r="AF157" s="42">
        <f t="shared" si="180"/>
        <v>0</v>
      </c>
      <c r="AG157" s="37">
        <f t="shared" si="181"/>
        <v>0</v>
      </c>
      <c r="AH157" s="63">
        <f t="shared" si="182"/>
        <v>0</v>
      </c>
      <c r="AI157" s="26">
        <v>0</v>
      </c>
      <c r="AJ157" s="37">
        <f t="shared" si="176"/>
        <v>0</v>
      </c>
      <c r="AK157" s="37" t="str">
        <f t="shared" si="177"/>
        <v>-</v>
      </c>
      <c r="AL157" s="47">
        <v>164</v>
      </c>
      <c r="AM157" s="37" t="str">
        <f t="shared" si="178"/>
        <v>-</v>
      </c>
      <c r="AN157" s="52" t="str">
        <f t="shared" si="179"/>
        <v>-</v>
      </c>
      <c r="AO157" s="35" t="str">
        <f t="shared" si="183"/>
        <v>-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7</v>
      </c>
      <c r="K158" s="16">
        <f t="shared" si="76"/>
        <v>36.819999999999993</v>
      </c>
      <c r="L158" s="16">
        <f t="shared" si="159"/>
        <v>171.5</v>
      </c>
      <c r="M158" s="26">
        <v>1</v>
      </c>
      <c r="N158" s="16">
        <f t="shared" si="160"/>
        <v>5.2599999999999989</v>
      </c>
      <c r="O158" s="16">
        <f t="shared" si="161"/>
        <v>24.5</v>
      </c>
      <c r="P158" s="26">
        <v>1</v>
      </c>
      <c r="Q158" s="16">
        <f t="shared" si="162"/>
        <v>5.2599999999999989</v>
      </c>
      <c r="R158" s="16">
        <f t="shared" si="163"/>
        <v>24.5</v>
      </c>
      <c r="S158" s="26">
        <v>0</v>
      </c>
      <c r="T158" s="16">
        <f t="shared" si="164"/>
        <v>0</v>
      </c>
      <c r="U158" s="16">
        <f t="shared" si="165"/>
        <v>0</v>
      </c>
      <c r="V158" s="26">
        <v>1</v>
      </c>
      <c r="W158" s="16">
        <f t="shared" si="151"/>
        <v>5.2599999999999989</v>
      </c>
      <c r="X158" s="16">
        <f t="shared" si="166"/>
        <v>24.5</v>
      </c>
      <c r="Y158" s="26"/>
      <c r="Z158" s="16">
        <f t="shared" si="167"/>
        <v>0</v>
      </c>
      <c r="AA158" s="16">
        <f t="shared" si="168"/>
        <v>0</v>
      </c>
      <c r="AC158" s="52">
        <f t="shared" si="173"/>
        <v>10</v>
      </c>
      <c r="AD158" s="16">
        <f t="shared" si="174"/>
        <v>52.599999999999987</v>
      </c>
      <c r="AE158" s="37">
        <f t="shared" si="175"/>
        <v>245</v>
      </c>
      <c r="AF158" s="42">
        <f t="shared" si="180"/>
        <v>8.1300813008130079E-2</v>
      </c>
      <c r="AG158" s="37">
        <f t="shared" si="181"/>
        <v>2.4390243902439024</v>
      </c>
      <c r="AH158" s="63">
        <f t="shared" si="182"/>
        <v>59.756097560975611</v>
      </c>
      <c r="AI158" s="26">
        <v>8</v>
      </c>
      <c r="AJ158" s="37">
        <f t="shared" si="176"/>
        <v>196</v>
      </c>
      <c r="AK158" s="37">
        <f t="shared" si="177"/>
        <v>98.4</v>
      </c>
      <c r="AL158" s="47">
        <v>165</v>
      </c>
      <c r="AM158" s="37">
        <f t="shared" si="178"/>
        <v>14.057142857142859</v>
      </c>
      <c r="AN158" s="52">
        <f t="shared" si="179"/>
        <v>3.2800000000000002</v>
      </c>
      <c r="AO158" s="35">
        <f t="shared" si="183"/>
        <v>43687.4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3</v>
      </c>
      <c r="K159" s="16">
        <f t="shared" si="76"/>
        <v>15.779999999999994</v>
      </c>
      <c r="L159" s="16">
        <f t="shared" si="159"/>
        <v>73.5</v>
      </c>
      <c r="M159" s="26">
        <v>1</v>
      </c>
      <c r="N159" s="16">
        <f t="shared" si="160"/>
        <v>5.259999999999998</v>
      </c>
      <c r="O159" s="16">
        <f t="shared" si="161"/>
        <v>24.5</v>
      </c>
      <c r="P159" s="26">
        <v>0</v>
      </c>
      <c r="Q159" s="16">
        <f t="shared" si="162"/>
        <v>0</v>
      </c>
      <c r="R159" s="16">
        <f t="shared" si="163"/>
        <v>0</v>
      </c>
      <c r="S159" s="26">
        <v>1</v>
      </c>
      <c r="T159" s="16">
        <f t="shared" si="164"/>
        <v>5.259999999999998</v>
      </c>
      <c r="U159" s="16">
        <f t="shared" si="165"/>
        <v>24.5</v>
      </c>
      <c r="V159" s="26">
        <v>1</v>
      </c>
      <c r="W159" s="16">
        <f t="shared" si="151"/>
        <v>5.259999999999998</v>
      </c>
      <c r="X159" s="16">
        <f t="shared" si="166"/>
        <v>24.5</v>
      </c>
      <c r="Y159" s="26"/>
      <c r="Z159" s="16">
        <f t="shared" si="167"/>
        <v>0</v>
      </c>
      <c r="AA159" s="16">
        <f t="shared" si="168"/>
        <v>0</v>
      </c>
      <c r="AC159" s="52">
        <f t="shared" si="173"/>
        <v>6</v>
      </c>
      <c r="AD159" s="16">
        <f t="shared" si="174"/>
        <v>31.559999999999988</v>
      </c>
      <c r="AE159" s="37">
        <f t="shared" si="175"/>
        <v>147</v>
      </c>
      <c r="AF159" s="42">
        <f t="shared" si="180"/>
        <v>4.878048780487805E-2</v>
      </c>
      <c r="AG159" s="37">
        <f t="shared" si="181"/>
        <v>1.4634146341463414</v>
      </c>
      <c r="AH159" s="63">
        <f t="shared" si="182"/>
        <v>35.853658536585364</v>
      </c>
      <c r="AI159" s="26">
        <v>2</v>
      </c>
      <c r="AJ159" s="37">
        <f t="shared" si="176"/>
        <v>49</v>
      </c>
      <c r="AK159" s="37">
        <f t="shared" si="177"/>
        <v>41</v>
      </c>
      <c r="AL159" s="47">
        <v>166</v>
      </c>
      <c r="AM159" s="37">
        <f t="shared" si="178"/>
        <v>5.8571428571428568</v>
      </c>
      <c r="AN159" s="52">
        <f t="shared" si="179"/>
        <v>1.3666666666666667</v>
      </c>
      <c r="AO159" s="35">
        <f t="shared" si="183"/>
        <v>43630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76"/>
        <v>7.27</v>
      </c>
      <c r="L160" s="16">
        <f t="shared" si="159"/>
        <v>29.5</v>
      </c>
      <c r="M160" s="26">
        <v>0</v>
      </c>
      <c r="N160" s="16">
        <f t="shared" si="160"/>
        <v>0</v>
      </c>
      <c r="O160" s="16">
        <f t="shared" si="161"/>
        <v>0</v>
      </c>
      <c r="P160" s="26">
        <v>0</v>
      </c>
      <c r="Q160" s="16">
        <f t="shared" si="162"/>
        <v>0</v>
      </c>
      <c r="R160" s="16">
        <f t="shared" si="163"/>
        <v>0</v>
      </c>
      <c r="S160" s="26">
        <v>0</v>
      </c>
      <c r="T160" s="16">
        <f t="shared" si="164"/>
        <v>0</v>
      </c>
      <c r="U160" s="16">
        <f t="shared" si="165"/>
        <v>0</v>
      </c>
      <c r="V160" s="26">
        <v>0</v>
      </c>
      <c r="W160" s="16">
        <f t="shared" si="151"/>
        <v>0</v>
      </c>
      <c r="X160" s="16">
        <f t="shared" si="166"/>
        <v>0</v>
      </c>
      <c r="Y160" s="26"/>
      <c r="Z160" s="16">
        <f t="shared" si="167"/>
        <v>0</v>
      </c>
      <c r="AA160" s="16">
        <f t="shared" si="168"/>
        <v>0</v>
      </c>
      <c r="AC160" s="52">
        <f t="shared" si="173"/>
        <v>1</v>
      </c>
      <c r="AD160" s="16">
        <f t="shared" si="174"/>
        <v>7.27</v>
      </c>
      <c r="AE160" s="37">
        <f t="shared" si="175"/>
        <v>29.5</v>
      </c>
      <c r="AF160" s="42">
        <f t="shared" si="180"/>
        <v>8.130081300813009E-3</v>
      </c>
      <c r="AG160" s="37">
        <f t="shared" si="181"/>
        <v>0.24390243902439027</v>
      </c>
      <c r="AH160" s="63">
        <f t="shared" si="182"/>
        <v>7.1951219512195133</v>
      </c>
      <c r="AI160" s="26">
        <v>0</v>
      </c>
      <c r="AJ160" s="37">
        <f t="shared" si="176"/>
        <v>0</v>
      </c>
      <c r="AK160" s="37">
        <f t="shared" si="177"/>
        <v>0</v>
      </c>
      <c r="AL160" s="47">
        <v>167</v>
      </c>
      <c r="AM160" s="37">
        <f t="shared" si="178"/>
        <v>0</v>
      </c>
      <c r="AN160" s="52">
        <f t="shared" si="179"/>
        <v>0</v>
      </c>
      <c r="AO160" s="35">
        <f t="shared" si="183"/>
        <v>43589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76"/>
        <v>0</v>
      </c>
      <c r="L161" s="16">
        <f t="shared" si="159"/>
        <v>0</v>
      </c>
      <c r="M161" s="26">
        <v>0</v>
      </c>
      <c r="N161" s="16">
        <f t="shared" si="160"/>
        <v>0</v>
      </c>
      <c r="O161" s="16">
        <f t="shared" si="161"/>
        <v>0</v>
      </c>
      <c r="P161" s="26">
        <v>0</v>
      </c>
      <c r="Q161" s="16">
        <f t="shared" si="162"/>
        <v>0</v>
      </c>
      <c r="R161" s="16">
        <f t="shared" si="163"/>
        <v>0</v>
      </c>
      <c r="S161" s="26">
        <v>0</v>
      </c>
      <c r="T161" s="16">
        <f t="shared" si="164"/>
        <v>0</v>
      </c>
      <c r="U161" s="16">
        <f t="shared" si="165"/>
        <v>0</v>
      </c>
      <c r="V161" s="26">
        <v>0</v>
      </c>
      <c r="W161" s="16">
        <f t="shared" si="151"/>
        <v>0</v>
      </c>
      <c r="X161" s="16">
        <f t="shared" si="166"/>
        <v>0</v>
      </c>
      <c r="Y161" s="26"/>
      <c r="Z161" s="16">
        <f t="shared" si="167"/>
        <v>0</v>
      </c>
      <c r="AA161" s="16">
        <f t="shared" si="168"/>
        <v>0</v>
      </c>
      <c r="AC161" s="52">
        <f t="shared" si="173"/>
        <v>0</v>
      </c>
      <c r="AD161" s="16">
        <f t="shared" si="174"/>
        <v>0</v>
      </c>
      <c r="AE161" s="37">
        <f t="shared" si="175"/>
        <v>0</v>
      </c>
      <c r="AF161" s="42">
        <f t="shared" si="180"/>
        <v>0</v>
      </c>
      <c r="AG161" s="37">
        <f t="shared" si="181"/>
        <v>0</v>
      </c>
      <c r="AH161" s="63">
        <f t="shared" si="182"/>
        <v>0</v>
      </c>
      <c r="AI161" s="26">
        <v>0</v>
      </c>
      <c r="AJ161" s="37">
        <f t="shared" si="176"/>
        <v>0</v>
      </c>
      <c r="AK161" s="37" t="str">
        <f t="shared" si="177"/>
        <v>-</v>
      </c>
      <c r="AL161" s="47">
        <v>168</v>
      </c>
      <c r="AM161" s="37" t="str">
        <f t="shared" si="178"/>
        <v>-</v>
      </c>
      <c r="AN161" s="52" t="str">
        <f t="shared" si="179"/>
        <v>-</v>
      </c>
      <c r="AO161" s="35" t="str">
        <f t="shared" si="183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76"/>
        <v>0</v>
      </c>
      <c r="L162" s="16">
        <f t="shared" si="159"/>
        <v>0</v>
      </c>
      <c r="M162" s="26">
        <v>0</v>
      </c>
      <c r="N162" s="16">
        <f t="shared" si="160"/>
        <v>0</v>
      </c>
      <c r="O162" s="16">
        <f t="shared" si="161"/>
        <v>0</v>
      </c>
      <c r="P162" s="26">
        <v>0</v>
      </c>
      <c r="Q162" s="16">
        <f t="shared" si="162"/>
        <v>0</v>
      </c>
      <c r="R162" s="16">
        <f t="shared" si="163"/>
        <v>0</v>
      </c>
      <c r="S162" s="26">
        <v>0</v>
      </c>
      <c r="T162" s="16">
        <f t="shared" si="164"/>
        <v>0</v>
      </c>
      <c r="U162" s="16">
        <f t="shared" si="165"/>
        <v>0</v>
      </c>
      <c r="V162" s="26">
        <v>0</v>
      </c>
      <c r="W162" s="16">
        <f t="shared" si="151"/>
        <v>0</v>
      </c>
      <c r="X162" s="16">
        <f t="shared" si="166"/>
        <v>0</v>
      </c>
      <c r="Y162" s="26"/>
      <c r="Z162" s="16">
        <f t="shared" si="167"/>
        <v>0</v>
      </c>
      <c r="AA162" s="16">
        <f t="shared" si="168"/>
        <v>0</v>
      </c>
      <c r="AC162" s="52">
        <f t="shared" si="173"/>
        <v>0</v>
      </c>
      <c r="AD162" s="16">
        <f t="shared" si="174"/>
        <v>0</v>
      </c>
      <c r="AE162" s="37">
        <f t="shared" si="175"/>
        <v>0</v>
      </c>
      <c r="AF162" s="42">
        <f t="shared" si="180"/>
        <v>0</v>
      </c>
      <c r="AG162" s="37">
        <f t="shared" si="181"/>
        <v>0</v>
      </c>
      <c r="AH162" s="63">
        <f t="shared" si="182"/>
        <v>0</v>
      </c>
      <c r="AI162" s="26">
        <v>0</v>
      </c>
      <c r="AJ162" s="37">
        <f t="shared" si="176"/>
        <v>0</v>
      </c>
      <c r="AK162" s="37" t="str">
        <f t="shared" si="177"/>
        <v>-</v>
      </c>
      <c r="AL162" s="47">
        <v>169</v>
      </c>
      <c r="AM162" s="37" t="str">
        <f t="shared" si="178"/>
        <v>-</v>
      </c>
      <c r="AN162" s="52" t="str">
        <f t="shared" si="179"/>
        <v>-</v>
      </c>
      <c r="AO162" s="35" t="str">
        <f t="shared" si="183"/>
        <v>-</v>
      </c>
    </row>
    <row r="163" spans="1:41" ht="15" x14ac:dyDescent="0.25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26">
        <v>0</v>
      </c>
      <c r="K163" s="16">
        <f t="shared" ref="K163:K195" si="184">J163*$F163</f>
        <v>0</v>
      </c>
      <c r="L163" s="16">
        <f t="shared" ref="L163:L195" si="185">J163*$G163</f>
        <v>0</v>
      </c>
      <c r="M163" s="26">
        <v>0</v>
      </c>
      <c r="N163" s="16">
        <f t="shared" ref="N163:N195" si="186">M163*$F163</f>
        <v>0</v>
      </c>
      <c r="O163" s="16">
        <f t="shared" ref="O163:O195" si="187">M163*$G163</f>
        <v>0</v>
      </c>
      <c r="P163" s="26">
        <v>0</v>
      </c>
      <c r="Q163" s="16">
        <f t="shared" ref="Q163:Q195" si="188">P163*$F163</f>
        <v>0</v>
      </c>
      <c r="R163" s="16">
        <f t="shared" ref="R163:R195" si="189">P163*$G163</f>
        <v>0</v>
      </c>
      <c r="S163" s="26">
        <v>0</v>
      </c>
      <c r="T163" s="16">
        <f t="shared" ref="T163:T195" si="190">S163*$F163</f>
        <v>0</v>
      </c>
      <c r="U163" s="16">
        <f t="shared" ref="U163:U195" si="191">S163*$G163</f>
        <v>0</v>
      </c>
      <c r="V163" s="26">
        <v>0</v>
      </c>
      <c r="W163" s="16">
        <f t="shared" ref="W163:W195" si="192">V163*$F163</f>
        <v>0</v>
      </c>
      <c r="X163" s="16">
        <f t="shared" ref="X163:X195" si="193">V163*$G163</f>
        <v>0</v>
      </c>
      <c r="Y163" s="26"/>
      <c r="Z163" s="16">
        <f t="shared" ref="Z163:Z195" si="194">Y163*$F163</f>
        <v>0</v>
      </c>
      <c r="AA163" s="16">
        <f t="shared" ref="AA163:AA195" si="195">Y163*$G163</f>
        <v>0</v>
      </c>
      <c r="AC163" s="52">
        <f t="shared" ref="AC163:AC195" si="196">J163+M163+P163+S163+V163+Y163</f>
        <v>0</v>
      </c>
      <c r="AD163" s="16">
        <f t="shared" ref="AD163:AD195" si="197">AC163*F163</f>
        <v>0</v>
      </c>
      <c r="AE163" s="37">
        <f t="shared" ref="AE163:AE195" si="198">AC163*G163</f>
        <v>0</v>
      </c>
      <c r="AF163" s="42">
        <f t="shared" si="180"/>
        <v>0</v>
      </c>
      <c r="AG163" s="37">
        <f t="shared" si="181"/>
        <v>0</v>
      </c>
      <c r="AH163" s="63">
        <f t="shared" si="182"/>
        <v>0</v>
      </c>
      <c r="AI163" s="26">
        <v>0</v>
      </c>
      <c r="AJ163" s="37">
        <f t="shared" ref="AJ163" si="199">AI163*G163</f>
        <v>0</v>
      </c>
      <c r="AK163" s="37" t="str">
        <f t="shared" ref="AK163" si="200">IFERROR(AI163/AF163, "-")</f>
        <v>-</v>
      </c>
      <c r="AL163" s="47">
        <v>134</v>
      </c>
      <c r="AM163" s="37" t="str">
        <f t="shared" ref="AM163" si="201">IFERROR(AK163/7,"-")</f>
        <v>-</v>
      </c>
      <c r="AN163" s="52" t="str">
        <f t="shared" ref="AN163" si="202">IFERROR(AK163/30,"-")</f>
        <v>-</v>
      </c>
      <c r="AO163" s="35" t="str">
        <f t="shared" si="183"/>
        <v>-</v>
      </c>
    </row>
    <row r="164" spans="1:41" ht="15" x14ac:dyDescent="0.25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26">
        <v>0</v>
      </c>
      <c r="K164" s="16">
        <f t="shared" si="184"/>
        <v>0</v>
      </c>
      <c r="L164" s="16">
        <f t="shared" si="185"/>
        <v>0</v>
      </c>
      <c r="M164" s="26">
        <v>0</v>
      </c>
      <c r="N164" s="16">
        <f t="shared" si="186"/>
        <v>0</v>
      </c>
      <c r="O164" s="16">
        <f t="shared" si="187"/>
        <v>0</v>
      </c>
      <c r="P164" s="26">
        <v>0</v>
      </c>
      <c r="Q164" s="16">
        <f t="shared" si="188"/>
        <v>0</v>
      </c>
      <c r="R164" s="16">
        <f t="shared" si="189"/>
        <v>0</v>
      </c>
      <c r="S164" s="26">
        <v>0</v>
      </c>
      <c r="T164" s="16">
        <f t="shared" si="190"/>
        <v>0</v>
      </c>
      <c r="U164" s="16">
        <f t="shared" si="191"/>
        <v>0</v>
      </c>
      <c r="V164" s="26">
        <v>0</v>
      </c>
      <c r="W164" s="16">
        <f t="shared" si="192"/>
        <v>0</v>
      </c>
      <c r="X164" s="16">
        <f t="shared" si="193"/>
        <v>0</v>
      </c>
      <c r="Y164" s="26"/>
      <c r="Z164" s="16">
        <f t="shared" si="194"/>
        <v>0</v>
      </c>
      <c r="AA164" s="16">
        <f t="shared" si="195"/>
        <v>0</v>
      </c>
      <c r="AC164" s="52">
        <f t="shared" si="196"/>
        <v>0</v>
      </c>
      <c r="AD164" s="16">
        <f t="shared" si="197"/>
        <v>0</v>
      </c>
      <c r="AE164" s="37">
        <f t="shared" si="198"/>
        <v>0</v>
      </c>
      <c r="AF164" s="42">
        <f t="shared" si="180"/>
        <v>0</v>
      </c>
      <c r="AG164" s="37">
        <f t="shared" si="181"/>
        <v>0</v>
      </c>
      <c r="AH164" s="63">
        <f t="shared" si="182"/>
        <v>0</v>
      </c>
      <c r="AI164" s="26">
        <v>0</v>
      </c>
      <c r="AJ164" s="37">
        <f>AI164*G164</f>
        <v>0</v>
      </c>
      <c r="AK164" s="37" t="str">
        <f>IFERROR(AI164/AF164, "-")</f>
        <v>-</v>
      </c>
      <c r="AL164" s="47">
        <v>136</v>
      </c>
      <c r="AM164" s="37" t="str">
        <f>IFERROR(AK164/7,"-")</f>
        <v>-</v>
      </c>
      <c r="AN164" s="52" t="str">
        <f>IFERROR(AK164/30,"-")</f>
        <v>-</v>
      </c>
      <c r="AO164" s="35" t="str">
        <f t="shared" si="183"/>
        <v>-</v>
      </c>
    </row>
    <row r="165" spans="1:41" ht="15" x14ac:dyDescent="0.25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26">
        <v>0</v>
      </c>
      <c r="K165" s="16">
        <f t="shared" si="184"/>
        <v>0</v>
      </c>
      <c r="L165" s="16">
        <f t="shared" si="185"/>
        <v>0</v>
      </c>
      <c r="M165" s="26">
        <v>0</v>
      </c>
      <c r="N165" s="16">
        <f t="shared" si="186"/>
        <v>0</v>
      </c>
      <c r="O165" s="16">
        <f t="shared" si="187"/>
        <v>0</v>
      </c>
      <c r="P165" s="26">
        <v>0</v>
      </c>
      <c r="Q165" s="16">
        <f t="shared" si="188"/>
        <v>0</v>
      </c>
      <c r="R165" s="16">
        <f t="shared" si="189"/>
        <v>0</v>
      </c>
      <c r="S165" s="26">
        <v>0</v>
      </c>
      <c r="T165" s="16">
        <f t="shared" si="190"/>
        <v>0</v>
      </c>
      <c r="U165" s="16">
        <f t="shared" si="191"/>
        <v>0</v>
      </c>
      <c r="V165" s="26">
        <v>0</v>
      </c>
      <c r="W165" s="16">
        <f t="shared" si="192"/>
        <v>0</v>
      </c>
      <c r="X165" s="16">
        <f t="shared" si="193"/>
        <v>0</v>
      </c>
      <c r="Y165" s="26"/>
      <c r="Z165" s="16">
        <f t="shared" si="194"/>
        <v>0</v>
      </c>
      <c r="AA165" s="16">
        <f t="shared" si="195"/>
        <v>0</v>
      </c>
      <c r="AC165" s="52">
        <f t="shared" si="196"/>
        <v>0</v>
      </c>
      <c r="AD165" s="16">
        <f t="shared" si="197"/>
        <v>0</v>
      </c>
      <c r="AE165" s="37">
        <f t="shared" si="198"/>
        <v>0</v>
      </c>
      <c r="AF165" s="42">
        <f t="shared" si="180"/>
        <v>0</v>
      </c>
      <c r="AG165" s="37">
        <f t="shared" si="181"/>
        <v>0</v>
      </c>
      <c r="AH165" s="63">
        <f t="shared" si="182"/>
        <v>0</v>
      </c>
      <c r="AI165" s="26">
        <v>0</v>
      </c>
      <c r="AJ165" s="37">
        <f>AI165*G165</f>
        <v>0</v>
      </c>
      <c r="AK165" s="37" t="str">
        <f>IFERROR(AI165/AF165, "-")</f>
        <v>-</v>
      </c>
      <c r="AL165" s="47">
        <v>137</v>
      </c>
      <c r="AM165" s="37" t="str">
        <f>IFERROR(AK165/7,"-")</f>
        <v>-</v>
      </c>
      <c r="AN165" s="52" t="str">
        <f>IFERROR(AK165/30,"-")</f>
        <v>-</v>
      </c>
      <c r="AO165" s="35" t="str">
        <f t="shared" si="183"/>
        <v>-</v>
      </c>
    </row>
    <row r="166" spans="1:41" ht="15" x14ac:dyDescent="0.25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26">
        <v>2</v>
      </c>
      <c r="K166" s="16">
        <f t="shared" si="184"/>
        <v>25.98</v>
      </c>
      <c r="L166" s="16">
        <f t="shared" si="185"/>
        <v>69</v>
      </c>
      <c r="M166" s="26">
        <v>2</v>
      </c>
      <c r="N166" s="16">
        <f t="shared" si="186"/>
        <v>25.98</v>
      </c>
      <c r="O166" s="16">
        <f t="shared" si="187"/>
        <v>69</v>
      </c>
      <c r="P166" s="26">
        <v>1</v>
      </c>
      <c r="Q166" s="16">
        <f t="shared" si="188"/>
        <v>12.99</v>
      </c>
      <c r="R166" s="16">
        <f t="shared" si="189"/>
        <v>34.5</v>
      </c>
      <c r="S166" s="26">
        <v>3</v>
      </c>
      <c r="T166" s="16">
        <f t="shared" si="190"/>
        <v>38.97</v>
      </c>
      <c r="U166" s="16">
        <f t="shared" si="191"/>
        <v>103.5</v>
      </c>
      <c r="V166" s="26">
        <v>0</v>
      </c>
      <c r="W166" s="16">
        <f t="shared" si="192"/>
        <v>0</v>
      </c>
      <c r="X166" s="16">
        <f t="shared" si="193"/>
        <v>0</v>
      </c>
      <c r="Y166" s="26"/>
      <c r="Z166" s="16">
        <f t="shared" si="194"/>
        <v>0</v>
      </c>
      <c r="AA166" s="16">
        <f t="shared" si="195"/>
        <v>0</v>
      </c>
      <c r="AC166" s="52">
        <f t="shared" si="196"/>
        <v>8</v>
      </c>
      <c r="AD166" s="16">
        <f t="shared" si="197"/>
        <v>103.92</v>
      </c>
      <c r="AE166" s="37">
        <f t="shared" si="198"/>
        <v>276</v>
      </c>
      <c r="AF166" s="42">
        <f t="shared" si="180"/>
        <v>6.5040650406504072E-2</v>
      </c>
      <c r="AG166" s="37">
        <f t="shared" si="181"/>
        <v>1.9512195121951221</v>
      </c>
      <c r="AH166" s="63">
        <f t="shared" si="182"/>
        <v>67.317073170731717</v>
      </c>
      <c r="AI166" s="26">
        <v>2</v>
      </c>
      <c r="AJ166" s="37">
        <f>AI166*G166</f>
        <v>69</v>
      </c>
      <c r="AK166" s="37">
        <f>IFERROR(AI166/AF166, "-")</f>
        <v>30.749999999999996</v>
      </c>
      <c r="AL166" s="47">
        <v>138</v>
      </c>
      <c r="AM166" s="37">
        <f>IFERROR(AK166/7,"-")</f>
        <v>4.3928571428571423</v>
      </c>
      <c r="AN166" s="52">
        <f>IFERROR(AK166/30,"-")</f>
        <v>1.0249999999999999</v>
      </c>
      <c r="AO166" s="35">
        <f t="shared" si="183"/>
        <v>43619.75</v>
      </c>
    </row>
    <row r="167" spans="1:41" ht="15" x14ac:dyDescent="0.25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26">
        <v>1</v>
      </c>
      <c r="K167" s="16">
        <f t="shared" si="184"/>
        <v>12.81</v>
      </c>
      <c r="L167" s="16">
        <f t="shared" si="185"/>
        <v>29.5</v>
      </c>
      <c r="M167" s="26">
        <v>3</v>
      </c>
      <c r="N167" s="16">
        <f t="shared" si="186"/>
        <v>38.43</v>
      </c>
      <c r="O167" s="16">
        <f t="shared" si="187"/>
        <v>88.5</v>
      </c>
      <c r="P167" s="26">
        <v>1</v>
      </c>
      <c r="Q167" s="16">
        <f t="shared" si="188"/>
        <v>12.81</v>
      </c>
      <c r="R167" s="16">
        <f t="shared" si="189"/>
        <v>29.5</v>
      </c>
      <c r="S167" s="26">
        <v>1</v>
      </c>
      <c r="T167" s="16">
        <f t="shared" si="190"/>
        <v>12.81</v>
      </c>
      <c r="U167" s="16">
        <f t="shared" si="191"/>
        <v>29.5</v>
      </c>
      <c r="V167" s="26">
        <v>0</v>
      </c>
      <c r="W167" s="16">
        <f t="shared" si="192"/>
        <v>0</v>
      </c>
      <c r="X167" s="16">
        <f t="shared" si="193"/>
        <v>0</v>
      </c>
      <c r="Y167" s="26"/>
      <c r="Z167" s="16">
        <f t="shared" si="194"/>
        <v>0</v>
      </c>
      <c r="AA167" s="16">
        <f t="shared" si="195"/>
        <v>0</v>
      </c>
      <c r="AC167" s="52">
        <f t="shared" si="196"/>
        <v>6</v>
      </c>
      <c r="AD167" s="16">
        <f t="shared" si="197"/>
        <v>76.86</v>
      </c>
      <c r="AE167" s="37">
        <f t="shared" si="198"/>
        <v>177</v>
      </c>
      <c r="AF167" s="42">
        <f t="shared" si="180"/>
        <v>4.878048780487805E-2</v>
      </c>
      <c r="AG167" s="37">
        <f t="shared" si="181"/>
        <v>1.4634146341463414</v>
      </c>
      <c r="AH167" s="63">
        <f t="shared" si="182"/>
        <v>43.170731707317074</v>
      </c>
      <c r="AI167" s="26">
        <v>0</v>
      </c>
      <c r="AJ167" s="37">
        <f t="shared" ref="AJ167:AJ195" si="203">AI167*G167</f>
        <v>0</v>
      </c>
      <c r="AK167" s="37">
        <f t="shared" ref="AK167:AK195" si="204">IFERROR(AI167/AF167, "-")</f>
        <v>0</v>
      </c>
      <c r="AL167" s="47">
        <v>140</v>
      </c>
      <c r="AM167" s="37">
        <f t="shared" ref="AM167:AM195" si="205">IFERROR(AK167/7,"-")</f>
        <v>0</v>
      </c>
      <c r="AN167" s="52">
        <f t="shared" ref="AN167:AN195" si="206">IFERROR(AK167/30,"-")</f>
        <v>0</v>
      </c>
      <c r="AO167" s="35">
        <f t="shared" si="183"/>
        <v>43589</v>
      </c>
    </row>
    <row r="168" spans="1:41" ht="15" x14ac:dyDescent="0.25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26">
        <v>0</v>
      </c>
      <c r="K168" s="16">
        <f t="shared" si="184"/>
        <v>0</v>
      </c>
      <c r="L168" s="16">
        <f t="shared" si="185"/>
        <v>0</v>
      </c>
      <c r="M168" s="26">
        <v>0</v>
      </c>
      <c r="N168" s="16">
        <f t="shared" si="186"/>
        <v>0</v>
      </c>
      <c r="O168" s="16">
        <f t="shared" si="187"/>
        <v>0</v>
      </c>
      <c r="P168" s="26">
        <v>0</v>
      </c>
      <c r="Q168" s="16">
        <f t="shared" si="188"/>
        <v>0</v>
      </c>
      <c r="R168" s="16">
        <f t="shared" si="189"/>
        <v>0</v>
      </c>
      <c r="S168" s="26">
        <v>1</v>
      </c>
      <c r="T168" s="16">
        <f t="shared" si="190"/>
        <v>197.68</v>
      </c>
      <c r="U168" s="16">
        <f t="shared" si="191"/>
        <v>292</v>
      </c>
      <c r="V168" s="26">
        <v>0</v>
      </c>
      <c r="W168" s="16">
        <f t="shared" si="192"/>
        <v>0</v>
      </c>
      <c r="X168" s="16">
        <f t="shared" si="193"/>
        <v>0</v>
      </c>
      <c r="Y168" s="26"/>
      <c r="Z168" s="16">
        <f t="shared" si="194"/>
        <v>0</v>
      </c>
      <c r="AA168" s="16">
        <f t="shared" si="195"/>
        <v>0</v>
      </c>
      <c r="AC168" s="52">
        <f t="shared" si="196"/>
        <v>1</v>
      </c>
      <c r="AD168" s="16">
        <f t="shared" si="197"/>
        <v>197.68</v>
      </c>
      <c r="AE168" s="37">
        <f t="shared" si="198"/>
        <v>292</v>
      </c>
      <c r="AF168" s="42">
        <f t="shared" si="180"/>
        <v>8.130081300813009E-3</v>
      </c>
      <c r="AG168" s="37">
        <f t="shared" si="181"/>
        <v>0.24390243902439027</v>
      </c>
      <c r="AH168" s="63">
        <f t="shared" si="182"/>
        <v>71.219512195121965</v>
      </c>
      <c r="AI168" s="26">
        <v>0</v>
      </c>
      <c r="AJ168" s="37">
        <f t="shared" si="203"/>
        <v>0</v>
      </c>
      <c r="AK168" s="37">
        <f t="shared" si="204"/>
        <v>0</v>
      </c>
      <c r="AL168" s="47">
        <v>141</v>
      </c>
      <c r="AM168" s="37">
        <f t="shared" si="205"/>
        <v>0</v>
      </c>
      <c r="AN168" s="52">
        <f t="shared" si="206"/>
        <v>0</v>
      </c>
      <c r="AO168" s="35">
        <f t="shared" si="183"/>
        <v>43589</v>
      </c>
    </row>
    <row r="169" spans="1:41" ht="15" x14ac:dyDescent="0.25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184"/>
        <v>0</v>
      </c>
      <c r="L169" s="16">
        <f t="shared" si="185"/>
        <v>0</v>
      </c>
      <c r="M169" s="26">
        <v>0</v>
      </c>
      <c r="N169" s="16">
        <f t="shared" si="186"/>
        <v>0</v>
      </c>
      <c r="O169" s="16">
        <f t="shared" si="187"/>
        <v>0</v>
      </c>
      <c r="P169" s="26">
        <v>0</v>
      </c>
      <c r="Q169" s="16">
        <f t="shared" si="188"/>
        <v>0</v>
      </c>
      <c r="R169" s="16">
        <f t="shared" si="189"/>
        <v>0</v>
      </c>
      <c r="S169" s="26">
        <v>0</v>
      </c>
      <c r="T169" s="16">
        <f t="shared" si="190"/>
        <v>0</v>
      </c>
      <c r="U169" s="16">
        <f t="shared" si="191"/>
        <v>0</v>
      </c>
      <c r="V169" s="26">
        <v>0</v>
      </c>
      <c r="W169" s="16">
        <f t="shared" si="192"/>
        <v>0</v>
      </c>
      <c r="X169" s="16">
        <f t="shared" si="193"/>
        <v>0</v>
      </c>
      <c r="Y169" s="26"/>
      <c r="Z169" s="16">
        <f t="shared" si="194"/>
        <v>0</v>
      </c>
      <c r="AA169" s="16">
        <f t="shared" si="195"/>
        <v>0</v>
      </c>
      <c r="AC169" s="52">
        <f t="shared" si="196"/>
        <v>0</v>
      </c>
      <c r="AD169" s="16">
        <f t="shared" si="197"/>
        <v>0</v>
      </c>
      <c r="AE169" s="37">
        <f t="shared" si="198"/>
        <v>0</v>
      </c>
      <c r="AF169" s="42">
        <f t="shared" si="180"/>
        <v>0</v>
      </c>
      <c r="AG169" s="37">
        <f t="shared" si="181"/>
        <v>0</v>
      </c>
      <c r="AH169" s="63">
        <f t="shared" si="182"/>
        <v>0</v>
      </c>
      <c r="AI169" s="26">
        <v>0</v>
      </c>
      <c r="AJ169" s="37">
        <f t="shared" si="203"/>
        <v>0</v>
      </c>
      <c r="AK169" s="37" t="str">
        <f t="shared" si="204"/>
        <v>-</v>
      </c>
      <c r="AL169" s="47">
        <v>142</v>
      </c>
      <c r="AM169" s="37" t="str">
        <f t="shared" si="205"/>
        <v>-</v>
      </c>
      <c r="AN169" s="52" t="str">
        <f t="shared" si="206"/>
        <v>-</v>
      </c>
      <c r="AO169" s="35" t="str">
        <f t="shared" si="183"/>
        <v>-</v>
      </c>
    </row>
    <row r="170" spans="1:41" ht="15" x14ac:dyDescent="0.25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184"/>
        <v>0</v>
      </c>
      <c r="L170" s="16">
        <f t="shared" si="185"/>
        <v>0</v>
      </c>
      <c r="M170" s="26">
        <v>0</v>
      </c>
      <c r="N170" s="16">
        <f t="shared" si="186"/>
        <v>0</v>
      </c>
      <c r="O170" s="16">
        <f t="shared" si="187"/>
        <v>0</v>
      </c>
      <c r="P170" s="26">
        <v>0</v>
      </c>
      <c r="Q170" s="16">
        <f t="shared" si="188"/>
        <v>0</v>
      </c>
      <c r="R170" s="16">
        <f t="shared" si="189"/>
        <v>0</v>
      </c>
      <c r="S170" s="26">
        <v>0</v>
      </c>
      <c r="T170" s="16">
        <f t="shared" si="190"/>
        <v>0</v>
      </c>
      <c r="U170" s="16">
        <f t="shared" si="191"/>
        <v>0</v>
      </c>
      <c r="V170" s="26">
        <v>0</v>
      </c>
      <c r="W170" s="16">
        <f t="shared" si="192"/>
        <v>0</v>
      </c>
      <c r="X170" s="16">
        <f t="shared" si="193"/>
        <v>0</v>
      </c>
      <c r="Y170" s="26"/>
      <c r="Z170" s="16">
        <f t="shared" si="194"/>
        <v>0</v>
      </c>
      <c r="AA170" s="16">
        <f t="shared" si="195"/>
        <v>0</v>
      </c>
      <c r="AC170" s="52">
        <f t="shared" si="196"/>
        <v>0</v>
      </c>
      <c r="AD170" s="16">
        <f t="shared" si="197"/>
        <v>0</v>
      </c>
      <c r="AE170" s="37">
        <f t="shared" si="198"/>
        <v>0</v>
      </c>
      <c r="AF170" s="42">
        <f t="shared" si="180"/>
        <v>0</v>
      </c>
      <c r="AG170" s="37">
        <f t="shared" si="181"/>
        <v>0</v>
      </c>
      <c r="AH170" s="63">
        <f t="shared" si="182"/>
        <v>0</v>
      </c>
      <c r="AI170" s="26">
        <v>0</v>
      </c>
      <c r="AJ170" s="37">
        <f t="shared" si="203"/>
        <v>0</v>
      </c>
      <c r="AK170" s="37" t="str">
        <f t="shared" si="204"/>
        <v>-</v>
      </c>
      <c r="AL170" s="47">
        <v>143</v>
      </c>
      <c r="AM170" s="37" t="str">
        <f t="shared" si="205"/>
        <v>-</v>
      </c>
      <c r="AN170" s="52" t="str">
        <f t="shared" si="206"/>
        <v>-</v>
      </c>
      <c r="AO170" s="35" t="str">
        <f t="shared" si="183"/>
        <v>-</v>
      </c>
    </row>
    <row r="171" spans="1:41" ht="15" x14ac:dyDescent="0.25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184"/>
        <v>0</v>
      </c>
      <c r="L171" s="16">
        <f t="shared" si="185"/>
        <v>0</v>
      </c>
      <c r="M171" s="26">
        <v>0</v>
      </c>
      <c r="N171" s="16">
        <f t="shared" si="186"/>
        <v>0</v>
      </c>
      <c r="O171" s="16">
        <f t="shared" si="187"/>
        <v>0</v>
      </c>
      <c r="P171" s="26">
        <v>0</v>
      </c>
      <c r="Q171" s="16">
        <f t="shared" si="188"/>
        <v>0</v>
      </c>
      <c r="R171" s="16">
        <f t="shared" si="189"/>
        <v>0</v>
      </c>
      <c r="S171" s="26">
        <v>0</v>
      </c>
      <c r="T171" s="16">
        <f t="shared" si="190"/>
        <v>0</v>
      </c>
      <c r="U171" s="16">
        <f t="shared" si="191"/>
        <v>0</v>
      </c>
      <c r="V171" s="26">
        <v>0</v>
      </c>
      <c r="W171" s="16">
        <f t="shared" si="192"/>
        <v>0</v>
      </c>
      <c r="X171" s="16">
        <f t="shared" si="193"/>
        <v>0</v>
      </c>
      <c r="Y171" s="26"/>
      <c r="Z171" s="16">
        <f t="shared" si="194"/>
        <v>0</v>
      </c>
      <c r="AA171" s="16">
        <f t="shared" si="195"/>
        <v>0</v>
      </c>
      <c r="AC171" s="52">
        <f t="shared" si="196"/>
        <v>0</v>
      </c>
      <c r="AD171" s="16">
        <f t="shared" si="197"/>
        <v>0</v>
      </c>
      <c r="AE171" s="37">
        <f t="shared" si="198"/>
        <v>0</v>
      </c>
      <c r="AF171" s="42">
        <f t="shared" si="180"/>
        <v>0</v>
      </c>
      <c r="AG171" s="37">
        <f t="shared" si="181"/>
        <v>0</v>
      </c>
      <c r="AH171" s="63">
        <f t="shared" si="182"/>
        <v>0</v>
      </c>
      <c r="AI171" s="26">
        <v>0</v>
      </c>
      <c r="AJ171" s="37">
        <f t="shared" si="203"/>
        <v>0</v>
      </c>
      <c r="AK171" s="37" t="str">
        <f t="shared" si="204"/>
        <v>-</v>
      </c>
      <c r="AL171" s="47">
        <v>144</v>
      </c>
      <c r="AM171" s="37" t="str">
        <f t="shared" si="205"/>
        <v>-</v>
      </c>
      <c r="AN171" s="52" t="str">
        <f t="shared" si="206"/>
        <v>-</v>
      </c>
      <c r="AO171" s="35" t="str">
        <f t="shared" si="183"/>
        <v>-</v>
      </c>
    </row>
    <row r="172" spans="1:41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184"/>
        <v>0</v>
      </c>
      <c r="L172" s="16">
        <f t="shared" si="185"/>
        <v>0</v>
      </c>
      <c r="M172" s="26">
        <v>0</v>
      </c>
      <c r="N172" s="16">
        <f t="shared" si="186"/>
        <v>0</v>
      </c>
      <c r="O172" s="16">
        <f t="shared" si="187"/>
        <v>0</v>
      </c>
      <c r="P172" s="26">
        <v>0</v>
      </c>
      <c r="Q172" s="16">
        <f t="shared" si="188"/>
        <v>0</v>
      </c>
      <c r="R172" s="16">
        <f t="shared" si="189"/>
        <v>0</v>
      </c>
      <c r="S172" s="26">
        <v>0</v>
      </c>
      <c r="T172" s="16">
        <f t="shared" si="190"/>
        <v>0</v>
      </c>
      <c r="U172" s="16">
        <f t="shared" si="191"/>
        <v>0</v>
      </c>
      <c r="V172" s="26">
        <v>0</v>
      </c>
      <c r="W172" s="16">
        <f t="shared" si="192"/>
        <v>0</v>
      </c>
      <c r="X172" s="16">
        <f t="shared" si="193"/>
        <v>0</v>
      </c>
      <c r="Y172" s="26"/>
      <c r="Z172" s="16">
        <f t="shared" si="194"/>
        <v>0</v>
      </c>
      <c r="AA172" s="16">
        <f t="shared" si="195"/>
        <v>0</v>
      </c>
      <c r="AC172" s="52">
        <f t="shared" si="196"/>
        <v>0</v>
      </c>
      <c r="AD172" s="16">
        <f t="shared" si="197"/>
        <v>0</v>
      </c>
      <c r="AE172" s="37">
        <f t="shared" si="198"/>
        <v>0</v>
      </c>
      <c r="AF172" s="42">
        <f t="shared" si="180"/>
        <v>0</v>
      </c>
      <c r="AG172" s="37">
        <f t="shared" si="181"/>
        <v>0</v>
      </c>
      <c r="AH172" s="63">
        <f t="shared" si="182"/>
        <v>0</v>
      </c>
      <c r="AI172" s="26">
        <v>0</v>
      </c>
      <c r="AJ172" s="37">
        <f t="shared" si="203"/>
        <v>0</v>
      </c>
      <c r="AK172" s="37" t="str">
        <f t="shared" si="204"/>
        <v>-</v>
      </c>
      <c r="AL172" s="47">
        <v>145</v>
      </c>
      <c r="AM172" s="37" t="str">
        <f t="shared" si="205"/>
        <v>-</v>
      </c>
      <c r="AN172" s="52" t="str">
        <f t="shared" si="206"/>
        <v>-</v>
      </c>
      <c r="AO172" s="35" t="str">
        <f t="shared" si="183"/>
        <v>-</v>
      </c>
    </row>
    <row r="173" spans="1:41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0</v>
      </c>
      <c r="K173" s="16">
        <f t="shared" si="184"/>
        <v>0</v>
      </c>
      <c r="L173" s="16">
        <f t="shared" si="185"/>
        <v>0</v>
      </c>
      <c r="M173" s="26">
        <v>0</v>
      </c>
      <c r="N173" s="16">
        <f t="shared" si="186"/>
        <v>0</v>
      </c>
      <c r="O173" s="16">
        <f t="shared" si="187"/>
        <v>0</v>
      </c>
      <c r="P173" s="26">
        <v>0</v>
      </c>
      <c r="Q173" s="16">
        <f t="shared" si="188"/>
        <v>0</v>
      </c>
      <c r="R173" s="16">
        <f t="shared" si="189"/>
        <v>0</v>
      </c>
      <c r="S173" s="26">
        <v>0</v>
      </c>
      <c r="T173" s="16">
        <f t="shared" si="190"/>
        <v>0</v>
      </c>
      <c r="U173" s="16">
        <f t="shared" si="191"/>
        <v>0</v>
      </c>
      <c r="V173" s="26">
        <v>0</v>
      </c>
      <c r="W173" s="16">
        <f t="shared" si="192"/>
        <v>0</v>
      </c>
      <c r="X173" s="16">
        <f t="shared" si="193"/>
        <v>0</v>
      </c>
      <c r="Y173" s="26"/>
      <c r="Z173" s="16">
        <f t="shared" si="194"/>
        <v>0</v>
      </c>
      <c r="AA173" s="16">
        <f t="shared" si="195"/>
        <v>0</v>
      </c>
      <c r="AC173" s="52">
        <f t="shared" si="196"/>
        <v>0</v>
      </c>
      <c r="AD173" s="16">
        <f t="shared" si="197"/>
        <v>0</v>
      </c>
      <c r="AE173" s="37">
        <f t="shared" si="198"/>
        <v>0</v>
      </c>
      <c r="AF173" s="42">
        <f t="shared" si="180"/>
        <v>0</v>
      </c>
      <c r="AG173" s="37">
        <f t="shared" si="181"/>
        <v>0</v>
      </c>
      <c r="AH173" s="63">
        <f t="shared" si="182"/>
        <v>0</v>
      </c>
      <c r="AI173" s="26">
        <v>0</v>
      </c>
      <c r="AJ173" s="37">
        <f t="shared" si="203"/>
        <v>0</v>
      </c>
      <c r="AK173" s="37" t="str">
        <f t="shared" si="204"/>
        <v>-</v>
      </c>
      <c r="AL173" s="47">
        <v>146</v>
      </c>
      <c r="AM173" s="37" t="str">
        <f t="shared" si="205"/>
        <v>-</v>
      </c>
      <c r="AN173" s="52" t="str">
        <f t="shared" si="206"/>
        <v>-</v>
      </c>
      <c r="AO173" s="35" t="str">
        <f t="shared" si="183"/>
        <v>-</v>
      </c>
    </row>
    <row r="174" spans="1:41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0</v>
      </c>
      <c r="K174" s="16">
        <f t="shared" si="184"/>
        <v>0</v>
      </c>
      <c r="L174" s="16">
        <f t="shared" si="185"/>
        <v>0</v>
      </c>
      <c r="M174" s="26">
        <v>1</v>
      </c>
      <c r="N174" s="16">
        <f t="shared" si="186"/>
        <v>28.950000000000067</v>
      </c>
      <c r="O174" s="16">
        <f t="shared" si="187"/>
        <v>69.5</v>
      </c>
      <c r="P174" s="26">
        <v>0</v>
      </c>
      <c r="Q174" s="16">
        <f t="shared" si="188"/>
        <v>0</v>
      </c>
      <c r="R174" s="16">
        <f t="shared" si="189"/>
        <v>0</v>
      </c>
      <c r="S174" s="26">
        <v>0</v>
      </c>
      <c r="T174" s="16">
        <f t="shared" si="190"/>
        <v>0</v>
      </c>
      <c r="U174" s="16">
        <f t="shared" si="191"/>
        <v>0</v>
      </c>
      <c r="V174" s="26">
        <v>0</v>
      </c>
      <c r="W174" s="16">
        <f t="shared" si="192"/>
        <v>0</v>
      </c>
      <c r="X174" s="16">
        <f t="shared" si="193"/>
        <v>0</v>
      </c>
      <c r="Y174" s="26"/>
      <c r="Z174" s="16">
        <f t="shared" si="194"/>
        <v>0</v>
      </c>
      <c r="AA174" s="16">
        <f t="shared" si="195"/>
        <v>0</v>
      </c>
      <c r="AC174" s="52">
        <f t="shared" si="196"/>
        <v>1</v>
      </c>
      <c r="AD174" s="16">
        <f t="shared" si="197"/>
        <v>28.950000000000067</v>
      </c>
      <c r="AE174" s="37">
        <f t="shared" si="198"/>
        <v>69.5</v>
      </c>
      <c r="AF174" s="42">
        <f t="shared" si="180"/>
        <v>8.130081300813009E-3</v>
      </c>
      <c r="AG174" s="37">
        <f t="shared" si="181"/>
        <v>0.24390243902439027</v>
      </c>
      <c r="AH174" s="63">
        <f t="shared" si="182"/>
        <v>16.951219512195124</v>
      </c>
      <c r="AI174" s="26">
        <v>0</v>
      </c>
      <c r="AJ174" s="37">
        <f t="shared" si="203"/>
        <v>0</v>
      </c>
      <c r="AK174" s="37">
        <f t="shared" si="204"/>
        <v>0</v>
      </c>
      <c r="AL174" s="47">
        <v>147</v>
      </c>
      <c r="AM174" s="37">
        <f t="shared" si="205"/>
        <v>0</v>
      </c>
      <c r="AN174" s="52">
        <f t="shared" si="206"/>
        <v>0</v>
      </c>
      <c r="AO174" s="35">
        <f t="shared" si="183"/>
        <v>43589</v>
      </c>
    </row>
    <row r="175" spans="1:41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0</v>
      </c>
      <c r="K175" s="16">
        <f t="shared" si="184"/>
        <v>0</v>
      </c>
      <c r="L175" s="16">
        <f t="shared" si="185"/>
        <v>0</v>
      </c>
      <c r="M175" s="26">
        <v>0</v>
      </c>
      <c r="N175" s="16">
        <f t="shared" si="186"/>
        <v>0</v>
      </c>
      <c r="O175" s="16">
        <f t="shared" si="187"/>
        <v>0</v>
      </c>
      <c r="P175" s="26">
        <v>0</v>
      </c>
      <c r="Q175" s="16">
        <f t="shared" si="188"/>
        <v>0</v>
      </c>
      <c r="R175" s="16">
        <f t="shared" si="189"/>
        <v>0</v>
      </c>
      <c r="S175" s="26">
        <v>0</v>
      </c>
      <c r="T175" s="16">
        <f t="shared" si="190"/>
        <v>0</v>
      </c>
      <c r="U175" s="16">
        <f t="shared" si="191"/>
        <v>0</v>
      </c>
      <c r="V175" s="26">
        <v>0</v>
      </c>
      <c r="W175" s="16">
        <f t="shared" si="192"/>
        <v>0</v>
      </c>
      <c r="X175" s="16">
        <f t="shared" si="193"/>
        <v>0</v>
      </c>
      <c r="Y175" s="26"/>
      <c r="Z175" s="16">
        <f t="shared" si="194"/>
        <v>0</v>
      </c>
      <c r="AA175" s="16">
        <f t="shared" si="195"/>
        <v>0</v>
      </c>
      <c r="AC175" s="52">
        <f t="shared" si="196"/>
        <v>0</v>
      </c>
      <c r="AD175" s="16">
        <f t="shared" si="197"/>
        <v>0</v>
      </c>
      <c r="AE175" s="37">
        <f t="shared" si="198"/>
        <v>0</v>
      </c>
      <c r="AF175" s="42">
        <f t="shared" si="180"/>
        <v>0</v>
      </c>
      <c r="AG175" s="37">
        <f t="shared" si="181"/>
        <v>0</v>
      </c>
      <c r="AH175" s="63">
        <f t="shared" si="182"/>
        <v>0</v>
      </c>
      <c r="AI175" s="26">
        <v>0</v>
      </c>
      <c r="AJ175" s="37">
        <f t="shared" si="203"/>
        <v>0</v>
      </c>
      <c r="AK175" s="37" t="str">
        <f t="shared" si="204"/>
        <v>-</v>
      </c>
      <c r="AL175" s="47">
        <v>148</v>
      </c>
      <c r="AM175" s="37" t="str">
        <f t="shared" si="205"/>
        <v>-</v>
      </c>
      <c r="AN175" s="52" t="str">
        <f t="shared" si="206"/>
        <v>-</v>
      </c>
      <c r="AO175" s="35" t="str">
        <f t="shared" si="183"/>
        <v>-</v>
      </c>
    </row>
    <row r="176" spans="1:41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184"/>
        <v>0</v>
      </c>
      <c r="L176" s="16">
        <f t="shared" si="185"/>
        <v>0</v>
      </c>
      <c r="M176" s="26">
        <v>0</v>
      </c>
      <c r="N176" s="16">
        <f t="shared" si="186"/>
        <v>0</v>
      </c>
      <c r="O176" s="16">
        <f t="shared" si="187"/>
        <v>0</v>
      </c>
      <c r="P176" s="26">
        <v>0</v>
      </c>
      <c r="Q176" s="16">
        <f t="shared" si="188"/>
        <v>0</v>
      </c>
      <c r="R176" s="16">
        <f t="shared" si="189"/>
        <v>0</v>
      </c>
      <c r="S176" s="26">
        <v>0</v>
      </c>
      <c r="T176" s="16">
        <f t="shared" si="190"/>
        <v>0</v>
      </c>
      <c r="U176" s="16">
        <f t="shared" si="191"/>
        <v>0</v>
      </c>
      <c r="V176" s="26">
        <v>0</v>
      </c>
      <c r="W176" s="16">
        <f t="shared" si="192"/>
        <v>0</v>
      </c>
      <c r="X176" s="16">
        <f t="shared" si="193"/>
        <v>0</v>
      </c>
      <c r="Y176" s="26"/>
      <c r="Z176" s="16">
        <f t="shared" si="194"/>
        <v>0</v>
      </c>
      <c r="AA176" s="16">
        <f t="shared" si="195"/>
        <v>0</v>
      </c>
      <c r="AC176" s="52">
        <f t="shared" si="196"/>
        <v>0</v>
      </c>
      <c r="AD176" s="16">
        <f t="shared" si="197"/>
        <v>0</v>
      </c>
      <c r="AE176" s="37">
        <f t="shared" si="198"/>
        <v>0</v>
      </c>
      <c r="AF176" s="42">
        <f t="shared" si="180"/>
        <v>0</v>
      </c>
      <c r="AG176" s="37">
        <f t="shared" si="181"/>
        <v>0</v>
      </c>
      <c r="AH176" s="63">
        <f t="shared" si="182"/>
        <v>0</v>
      </c>
      <c r="AI176" s="26">
        <v>0</v>
      </c>
      <c r="AJ176" s="37">
        <f t="shared" si="203"/>
        <v>0</v>
      </c>
      <c r="AK176" s="37" t="str">
        <f t="shared" si="204"/>
        <v>-</v>
      </c>
      <c r="AL176" s="47">
        <v>149</v>
      </c>
      <c r="AM176" s="37" t="str">
        <f t="shared" si="205"/>
        <v>-</v>
      </c>
      <c r="AN176" s="52" t="str">
        <f t="shared" si="206"/>
        <v>-</v>
      </c>
      <c r="AO176" s="35" t="str">
        <f t="shared" si="183"/>
        <v>-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0</v>
      </c>
      <c r="K177" s="16">
        <f t="shared" si="184"/>
        <v>0</v>
      </c>
      <c r="L177" s="16">
        <f t="shared" si="185"/>
        <v>0</v>
      </c>
      <c r="M177" s="26">
        <v>0</v>
      </c>
      <c r="N177" s="16">
        <f t="shared" si="186"/>
        <v>0</v>
      </c>
      <c r="O177" s="16">
        <f t="shared" si="187"/>
        <v>0</v>
      </c>
      <c r="P177" s="26">
        <v>0</v>
      </c>
      <c r="Q177" s="16">
        <f t="shared" si="188"/>
        <v>0</v>
      </c>
      <c r="R177" s="16">
        <f t="shared" si="189"/>
        <v>0</v>
      </c>
      <c r="S177" s="26">
        <v>0</v>
      </c>
      <c r="T177" s="16">
        <f t="shared" si="190"/>
        <v>0</v>
      </c>
      <c r="U177" s="16">
        <f t="shared" si="191"/>
        <v>0</v>
      </c>
      <c r="V177" s="26">
        <v>0</v>
      </c>
      <c r="W177" s="16">
        <f t="shared" si="192"/>
        <v>0</v>
      </c>
      <c r="X177" s="16">
        <f t="shared" si="193"/>
        <v>0</v>
      </c>
      <c r="Y177" s="26"/>
      <c r="Z177" s="16">
        <f t="shared" si="194"/>
        <v>0</v>
      </c>
      <c r="AA177" s="16">
        <f t="shared" si="195"/>
        <v>0</v>
      </c>
      <c r="AC177" s="52">
        <f t="shared" si="196"/>
        <v>0</v>
      </c>
      <c r="AD177" s="16">
        <f t="shared" si="197"/>
        <v>0</v>
      </c>
      <c r="AE177" s="37">
        <f t="shared" si="198"/>
        <v>0</v>
      </c>
      <c r="AF177" s="42">
        <f t="shared" si="180"/>
        <v>0</v>
      </c>
      <c r="AG177" s="37">
        <f t="shared" si="181"/>
        <v>0</v>
      </c>
      <c r="AH177" s="63">
        <f t="shared" si="182"/>
        <v>0</v>
      </c>
      <c r="AI177" s="26">
        <v>0</v>
      </c>
      <c r="AJ177" s="37">
        <f t="shared" si="203"/>
        <v>0</v>
      </c>
      <c r="AK177" s="37" t="str">
        <f t="shared" si="204"/>
        <v>-</v>
      </c>
      <c r="AL177" s="47">
        <v>150</v>
      </c>
      <c r="AM177" s="37" t="str">
        <f t="shared" si="205"/>
        <v>-</v>
      </c>
      <c r="AN177" s="52" t="str">
        <f t="shared" si="206"/>
        <v>-</v>
      </c>
      <c r="AO177" s="35" t="str">
        <f t="shared" si="183"/>
        <v>-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>
        <v>0</v>
      </c>
      <c r="K178" s="16">
        <f t="shared" si="184"/>
        <v>0</v>
      </c>
      <c r="L178" s="16">
        <f t="shared" si="185"/>
        <v>0</v>
      </c>
      <c r="M178" s="26">
        <v>2</v>
      </c>
      <c r="N178" s="16">
        <f t="shared" si="186"/>
        <v>19.019999999999964</v>
      </c>
      <c r="O178" s="16">
        <f t="shared" si="187"/>
        <v>69</v>
      </c>
      <c r="P178" s="26">
        <v>1</v>
      </c>
      <c r="Q178" s="16">
        <f t="shared" si="188"/>
        <v>9.509999999999982</v>
      </c>
      <c r="R178" s="16">
        <f t="shared" si="189"/>
        <v>34.5</v>
      </c>
      <c r="S178" s="26">
        <v>1</v>
      </c>
      <c r="T178" s="16">
        <f t="shared" si="190"/>
        <v>9.509999999999982</v>
      </c>
      <c r="U178" s="16">
        <f t="shared" si="191"/>
        <v>34.5</v>
      </c>
      <c r="V178" s="26">
        <v>1</v>
      </c>
      <c r="W178" s="16">
        <f t="shared" si="192"/>
        <v>9.509999999999982</v>
      </c>
      <c r="X178" s="16">
        <f t="shared" si="193"/>
        <v>34.5</v>
      </c>
      <c r="Y178" s="26"/>
      <c r="Z178" s="16">
        <f t="shared" si="194"/>
        <v>0</v>
      </c>
      <c r="AA178" s="16">
        <f t="shared" si="195"/>
        <v>0</v>
      </c>
      <c r="AC178" s="52">
        <f t="shared" si="196"/>
        <v>5</v>
      </c>
      <c r="AD178" s="16">
        <f t="shared" si="197"/>
        <v>47.549999999999912</v>
      </c>
      <c r="AE178" s="37">
        <f t="shared" si="198"/>
        <v>172.5</v>
      </c>
      <c r="AF178" s="42">
        <f t="shared" si="180"/>
        <v>4.065040650406504E-2</v>
      </c>
      <c r="AG178" s="37">
        <f t="shared" si="181"/>
        <v>1.2195121951219512</v>
      </c>
      <c r="AH178" s="63">
        <f t="shared" si="182"/>
        <v>42.073170731707314</v>
      </c>
      <c r="AI178" s="26">
        <v>10</v>
      </c>
      <c r="AJ178" s="37">
        <f t="shared" si="203"/>
        <v>345</v>
      </c>
      <c r="AK178" s="37">
        <f t="shared" si="204"/>
        <v>246</v>
      </c>
      <c r="AL178" s="47">
        <v>151</v>
      </c>
      <c r="AM178" s="37">
        <f t="shared" si="205"/>
        <v>35.142857142857146</v>
      </c>
      <c r="AN178" s="52">
        <f t="shared" si="206"/>
        <v>8.1999999999999993</v>
      </c>
      <c r="AO178" s="35">
        <f t="shared" si="183"/>
        <v>43835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>
        <v>0</v>
      </c>
      <c r="K179" s="16">
        <f t="shared" si="184"/>
        <v>0</v>
      </c>
      <c r="L179" s="16">
        <f t="shared" si="185"/>
        <v>0</v>
      </c>
      <c r="M179" s="26">
        <v>2</v>
      </c>
      <c r="N179" s="16">
        <f t="shared" si="186"/>
        <v>19.019999999999978</v>
      </c>
      <c r="O179" s="16">
        <f t="shared" si="187"/>
        <v>69</v>
      </c>
      <c r="P179" s="26">
        <v>2</v>
      </c>
      <c r="Q179" s="16">
        <f t="shared" si="188"/>
        <v>19.019999999999978</v>
      </c>
      <c r="R179" s="16">
        <f t="shared" si="189"/>
        <v>69</v>
      </c>
      <c r="S179" s="26">
        <v>3</v>
      </c>
      <c r="T179" s="16">
        <f t="shared" si="190"/>
        <v>28.529999999999966</v>
      </c>
      <c r="U179" s="16">
        <f t="shared" si="191"/>
        <v>103.5</v>
      </c>
      <c r="V179" s="26">
        <v>0</v>
      </c>
      <c r="W179" s="16">
        <f t="shared" si="192"/>
        <v>0</v>
      </c>
      <c r="X179" s="16">
        <f t="shared" si="193"/>
        <v>0</v>
      </c>
      <c r="Y179" s="26"/>
      <c r="Z179" s="16">
        <f t="shared" si="194"/>
        <v>0</v>
      </c>
      <c r="AA179" s="16">
        <f t="shared" si="195"/>
        <v>0</v>
      </c>
      <c r="AC179" s="52">
        <f t="shared" si="196"/>
        <v>7</v>
      </c>
      <c r="AD179" s="16">
        <f t="shared" si="197"/>
        <v>66.569999999999922</v>
      </c>
      <c r="AE179" s="37">
        <f t="shared" si="198"/>
        <v>241.5</v>
      </c>
      <c r="AF179" s="42">
        <f t="shared" si="180"/>
        <v>5.6910569105691054E-2</v>
      </c>
      <c r="AG179" s="37">
        <f t="shared" si="181"/>
        <v>1.7073170731707317</v>
      </c>
      <c r="AH179" s="63">
        <f t="shared" si="182"/>
        <v>58.90243902439024</v>
      </c>
      <c r="AI179" s="26">
        <v>8</v>
      </c>
      <c r="AJ179" s="37">
        <f t="shared" si="203"/>
        <v>276</v>
      </c>
      <c r="AK179" s="37">
        <f t="shared" si="204"/>
        <v>140.57142857142858</v>
      </c>
      <c r="AL179" s="47">
        <v>152</v>
      </c>
      <c r="AM179" s="37">
        <f t="shared" si="205"/>
        <v>20.081632653061227</v>
      </c>
      <c r="AN179" s="52">
        <f t="shared" si="206"/>
        <v>4.6857142857142859</v>
      </c>
      <c r="AO179" s="35">
        <f t="shared" si="183"/>
        <v>43729.571428571428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184"/>
        <v>0</v>
      </c>
      <c r="L180" s="16">
        <f t="shared" si="185"/>
        <v>0</v>
      </c>
      <c r="M180" s="26">
        <v>0</v>
      </c>
      <c r="N180" s="16">
        <f t="shared" si="186"/>
        <v>0</v>
      </c>
      <c r="O180" s="16">
        <f t="shared" si="187"/>
        <v>0</v>
      </c>
      <c r="P180" s="26">
        <v>1</v>
      </c>
      <c r="Q180" s="16">
        <f t="shared" si="188"/>
        <v>13.189999999999635</v>
      </c>
      <c r="R180" s="16">
        <f t="shared" si="189"/>
        <v>29.5</v>
      </c>
      <c r="S180" s="26">
        <v>3</v>
      </c>
      <c r="T180" s="16">
        <f t="shared" si="190"/>
        <v>39.569999999998906</v>
      </c>
      <c r="U180" s="16">
        <f t="shared" si="191"/>
        <v>88.5</v>
      </c>
      <c r="V180" s="26">
        <v>0</v>
      </c>
      <c r="W180" s="16">
        <f t="shared" si="192"/>
        <v>0</v>
      </c>
      <c r="X180" s="16">
        <f t="shared" si="193"/>
        <v>0</v>
      </c>
      <c r="Y180" s="26"/>
      <c r="Z180" s="16">
        <f t="shared" si="194"/>
        <v>0</v>
      </c>
      <c r="AA180" s="16">
        <f t="shared" si="195"/>
        <v>0</v>
      </c>
      <c r="AC180" s="52">
        <f t="shared" si="196"/>
        <v>4</v>
      </c>
      <c r="AD180" s="16">
        <f t="shared" si="197"/>
        <v>52.759999999998541</v>
      </c>
      <c r="AE180" s="37">
        <f t="shared" si="198"/>
        <v>118</v>
      </c>
      <c r="AF180" s="42">
        <f t="shared" si="180"/>
        <v>3.2520325203252036E-2</v>
      </c>
      <c r="AG180" s="37">
        <f t="shared" si="181"/>
        <v>0.97560975609756106</v>
      </c>
      <c r="AH180" s="63">
        <f t="shared" si="182"/>
        <v>28.780487804878053</v>
      </c>
      <c r="AI180" s="26">
        <v>3</v>
      </c>
      <c r="AJ180" s="37">
        <f t="shared" si="203"/>
        <v>88.5</v>
      </c>
      <c r="AK180" s="37">
        <f t="shared" si="204"/>
        <v>92.249999999999986</v>
      </c>
      <c r="AL180" s="47">
        <v>153</v>
      </c>
      <c r="AM180" s="37">
        <f t="shared" si="205"/>
        <v>13.178571428571427</v>
      </c>
      <c r="AN180" s="52">
        <f t="shared" si="206"/>
        <v>3.0749999999999997</v>
      </c>
      <c r="AO180" s="35">
        <f t="shared" si="183"/>
        <v>43681.25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184"/>
        <v>0</v>
      </c>
      <c r="L181" s="16">
        <f t="shared" si="185"/>
        <v>0</v>
      </c>
      <c r="M181" s="26">
        <v>3</v>
      </c>
      <c r="N181" s="16">
        <f t="shared" si="186"/>
        <v>41.849999999999994</v>
      </c>
      <c r="O181" s="16">
        <f t="shared" si="187"/>
        <v>88.5</v>
      </c>
      <c r="P181" s="26">
        <v>8</v>
      </c>
      <c r="Q181" s="16">
        <f t="shared" si="188"/>
        <v>111.6</v>
      </c>
      <c r="R181" s="16">
        <f t="shared" si="189"/>
        <v>236</v>
      </c>
      <c r="S181" s="26">
        <v>0</v>
      </c>
      <c r="T181" s="16">
        <f t="shared" si="190"/>
        <v>0</v>
      </c>
      <c r="U181" s="16">
        <f t="shared" si="191"/>
        <v>0</v>
      </c>
      <c r="V181" s="26">
        <v>0</v>
      </c>
      <c r="W181" s="16">
        <f t="shared" si="192"/>
        <v>0</v>
      </c>
      <c r="X181" s="16">
        <f t="shared" si="193"/>
        <v>0</v>
      </c>
      <c r="Y181" s="26"/>
      <c r="Z181" s="16">
        <f t="shared" si="194"/>
        <v>0</v>
      </c>
      <c r="AA181" s="16">
        <f t="shared" si="195"/>
        <v>0</v>
      </c>
      <c r="AC181" s="52">
        <f t="shared" si="196"/>
        <v>11</v>
      </c>
      <c r="AD181" s="16">
        <f t="shared" si="197"/>
        <v>153.44999999999999</v>
      </c>
      <c r="AE181" s="37">
        <f t="shared" si="198"/>
        <v>324.5</v>
      </c>
      <c r="AF181" s="42">
        <f t="shared" si="180"/>
        <v>8.943089430894309E-2</v>
      </c>
      <c r="AG181" s="37">
        <f t="shared" si="181"/>
        <v>2.6829268292682928</v>
      </c>
      <c r="AH181" s="63">
        <f t="shared" si="182"/>
        <v>79.146341463414643</v>
      </c>
      <c r="AI181" s="26">
        <v>0</v>
      </c>
      <c r="AJ181" s="37">
        <f t="shared" si="203"/>
        <v>0</v>
      </c>
      <c r="AK181" s="37">
        <f t="shared" si="204"/>
        <v>0</v>
      </c>
      <c r="AL181" s="47">
        <v>155</v>
      </c>
      <c r="AM181" s="37">
        <f t="shared" si="205"/>
        <v>0</v>
      </c>
      <c r="AN181" s="52">
        <f t="shared" si="206"/>
        <v>0</v>
      </c>
      <c r="AO181" s="35">
        <f t="shared" si="183"/>
        <v>43589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184"/>
        <v>0</v>
      </c>
      <c r="L182" s="16">
        <f t="shared" si="185"/>
        <v>0</v>
      </c>
      <c r="M182" s="26"/>
      <c r="N182" s="16">
        <f t="shared" si="186"/>
        <v>0</v>
      </c>
      <c r="O182" s="16">
        <f t="shared" si="187"/>
        <v>0</v>
      </c>
      <c r="P182" s="26">
        <v>0</v>
      </c>
      <c r="Q182" s="16">
        <f t="shared" si="188"/>
        <v>0</v>
      </c>
      <c r="R182" s="16">
        <f t="shared" si="189"/>
        <v>0</v>
      </c>
      <c r="S182" s="26">
        <v>0</v>
      </c>
      <c r="T182" s="16">
        <f t="shared" si="190"/>
        <v>0</v>
      </c>
      <c r="U182" s="16">
        <f t="shared" si="191"/>
        <v>0</v>
      </c>
      <c r="V182" s="26">
        <v>0</v>
      </c>
      <c r="W182" s="16">
        <f t="shared" si="192"/>
        <v>0</v>
      </c>
      <c r="X182" s="16">
        <f t="shared" si="193"/>
        <v>0</v>
      </c>
      <c r="Y182" s="26"/>
      <c r="Z182" s="16">
        <f t="shared" si="194"/>
        <v>0</v>
      </c>
      <c r="AA182" s="16">
        <f t="shared" si="195"/>
        <v>0</v>
      </c>
      <c r="AC182" s="52">
        <f t="shared" si="196"/>
        <v>0</v>
      </c>
      <c r="AD182" s="16">
        <f t="shared" si="197"/>
        <v>0</v>
      </c>
      <c r="AE182" s="37">
        <f t="shared" si="198"/>
        <v>0</v>
      </c>
      <c r="AF182" s="42">
        <f t="shared" si="180"/>
        <v>0</v>
      </c>
      <c r="AG182" s="37">
        <f t="shared" si="181"/>
        <v>0</v>
      </c>
      <c r="AH182" s="63">
        <f t="shared" si="182"/>
        <v>0</v>
      </c>
      <c r="AI182" s="26">
        <v>15</v>
      </c>
      <c r="AJ182" s="37">
        <f t="shared" si="203"/>
        <v>667.5</v>
      </c>
      <c r="AK182" s="37" t="str">
        <f t="shared" si="204"/>
        <v>-</v>
      </c>
      <c r="AL182" s="47">
        <v>156</v>
      </c>
      <c r="AM182" s="37" t="str">
        <f t="shared" si="205"/>
        <v>-</v>
      </c>
      <c r="AN182" s="52" t="str">
        <f t="shared" si="206"/>
        <v>-</v>
      </c>
      <c r="AO182" s="35" t="str">
        <f t="shared" si="183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184"/>
        <v>0</v>
      </c>
      <c r="L183" s="16">
        <f t="shared" si="185"/>
        <v>0</v>
      </c>
      <c r="M183" s="26"/>
      <c r="N183" s="16">
        <f t="shared" si="186"/>
        <v>0</v>
      </c>
      <c r="O183" s="16">
        <f t="shared" si="187"/>
        <v>0</v>
      </c>
      <c r="P183" s="26">
        <v>0</v>
      </c>
      <c r="Q183" s="16">
        <f t="shared" si="188"/>
        <v>0</v>
      </c>
      <c r="R183" s="16">
        <f t="shared" si="189"/>
        <v>0</v>
      </c>
      <c r="S183" s="26">
        <v>0</v>
      </c>
      <c r="T183" s="16">
        <f t="shared" si="190"/>
        <v>0</v>
      </c>
      <c r="U183" s="16">
        <f t="shared" si="191"/>
        <v>0</v>
      </c>
      <c r="V183" s="26">
        <v>0</v>
      </c>
      <c r="W183" s="16">
        <f t="shared" si="192"/>
        <v>0</v>
      </c>
      <c r="X183" s="16">
        <f t="shared" si="193"/>
        <v>0</v>
      </c>
      <c r="Y183" s="26"/>
      <c r="Z183" s="16">
        <f t="shared" si="194"/>
        <v>0</v>
      </c>
      <c r="AA183" s="16">
        <f t="shared" si="195"/>
        <v>0</v>
      </c>
      <c r="AC183" s="52">
        <f t="shared" si="196"/>
        <v>0</v>
      </c>
      <c r="AD183" s="16">
        <f t="shared" si="197"/>
        <v>0</v>
      </c>
      <c r="AE183" s="37">
        <f t="shared" si="198"/>
        <v>0</v>
      </c>
      <c r="AF183" s="42">
        <f t="shared" si="180"/>
        <v>0</v>
      </c>
      <c r="AG183" s="37">
        <f t="shared" si="181"/>
        <v>0</v>
      </c>
      <c r="AH183" s="63">
        <f t="shared" si="182"/>
        <v>0</v>
      </c>
      <c r="AI183" s="26">
        <v>0</v>
      </c>
      <c r="AJ183" s="37">
        <f t="shared" si="203"/>
        <v>0</v>
      </c>
      <c r="AK183" s="37" t="str">
        <f t="shared" si="204"/>
        <v>-</v>
      </c>
      <c r="AL183" s="47">
        <v>157</v>
      </c>
      <c r="AM183" s="37" t="str">
        <f t="shared" si="205"/>
        <v>-</v>
      </c>
      <c r="AN183" s="52" t="str">
        <f t="shared" si="206"/>
        <v>-</v>
      </c>
      <c r="AO183" s="35" t="str">
        <f t="shared" si="183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184"/>
        <v>0</v>
      </c>
      <c r="L184" s="16">
        <f t="shared" si="185"/>
        <v>0</v>
      </c>
      <c r="M184" s="26"/>
      <c r="N184" s="16">
        <f t="shared" si="186"/>
        <v>0</v>
      </c>
      <c r="O184" s="16">
        <f t="shared" si="187"/>
        <v>0</v>
      </c>
      <c r="P184" s="26">
        <v>0</v>
      </c>
      <c r="Q184" s="16">
        <f t="shared" si="188"/>
        <v>0</v>
      </c>
      <c r="R184" s="16">
        <f t="shared" si="189"/>
        <v>0</v>
      </c>
      <c r="S184" s="26">
        <v>0</v>
      </c>
      <c r="T184" s="16">
        <f t="shared" si="190"/>
        <v>0</v>
      </c>
      <c r="U184" s="16">
        <f t="shared" si="191"/>
        <v>0</v>
      </c>
      <c r="V184" s="26">
        <v>0</v>
      </c>
      <c r="W184" s="16">
        <f t="shared" si="192"/>
        <v>0</v>
      </c>
      <c r="X184" s="16">
        <f t="shared" si="193"/>
        <v>0</v>
      </c>
      <c r="Y184" s="26"/>
      <c r="Z184" s="16">
        <f t="shared" si="194"/>
        <v>0</v>
      </c>
      <c r="AA184" s="16">
        <f t="shared" si="195"/>
        <v>0</v>
      </c>
      <c r="AC184" s="52">
        <f t="shared" si="196"/>
        <v>0</v>
      </c>
      <c r="AD184" s="16">
        <f t="shared" si="197"/>
        <v>0</v>
      </c>
      <c r="AE184" s="37">
        <f t="shared" si="198"/>
        <v>0</v>
      </c>
      <c r="AF184" s="42">
        <f t="shared" si="180"/>
        <v>0</v>
      </c>
      <c r="AG184" s="37">
        <f t="shared" si="181"/>
        <v>0</v>
      </c>
      <c r="AH184" s="63">
        <f t="shared" si="182"/>
        <v>0</v>
      </c>
      <c r="AI184" s="26">
        <v>0</v>
      </c>
      <c r="AJ184" s="37">
        <f t="shared" si="203"/>
        <v>0</v>
      </c>
      <c r="AK184" s="37" t="str">
        <f t="shared" si="204"/>
        <v>-</v>
      </c>
      <c r="AL184" s="47">
        <v>158</v>
      </c>
      <c r="AM184" s="37" t="str">
        <f t="shared" si="205"/>
        <v>-</v>
      </c>
      <c r="AN184" s="52" t="str">
        <f t="shared" si="206"/>
        <v>-</v>
      </c>
      <c r="AO184" s="35" t="str">
        <f t="shared" si="183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184"/>
        <v>0</v>
      </c>
      <c r="L185" s="16">
        <f t="shared" si="185"/>
        <v>0</v>
      </c>
      <c r="M185" s="26"/>
      <c r="N185" s="16">
        <f t="shared" si="186"/>
        <v>0</v>
      </c>
      <c r="O185" s="16">
        <f t="shared" si="187"/>
        <v>0</v>
      </c>
      <c r="P185" s="26">
        <v>0</v>
      </c>
      <c r="Q185" s="16">
        <f t="shared" si="188"/>
        <v>0</v>
      </c>
      <c r="R185" s="16">
        <f t="shared" si="189"/>
        <v>0</v>
      </c>
      <c r="S185" s="26">
        <v>0</v>
      </c>
      <c r="T185" s="16">
        <f t="shared" si="190"/>
        <v>0</v>
      </c>
      <c r="U185" s="16">
        <f t="shared" si="191"/>
        <v>0</v>
      </c>
      <c r="V185" s="26">
        <v>0</v>
      </c>
      <c r="W185" s="16">
        <f t="shared" si="192"/>
        <v>0</v>
      </c>
      <c r="X185" s="16">
        <f t="shared" si="193"/>
        <v>0</v>
      </c>
      <c r="Y185" s="26"/>
      <c r="Z185" s="16">
        <f t="shared" si="194"/>
        <v>0</v>
      </c>
      <c r="AA185" s="16">
        <f t="shared" si="195"/>
        <v>0</v>
      </c>
      <c r="AC185" s="52">
        <f t="shared" si="196"/>
        <v>0</v>
      </c>
      <c r="AD185" s="16">
        <f t="shared" si="197"/>
        <v>0</v>
      </c>
      <c r="AE185" s="37">
        <f t="shared" si="198"/>
        <v>0</v>
      </c>
      <c r="AF185" s="42">
        <f t="shared" si="180"/>
        <v>0</v>
      </c>
      <c r="AG185" s="37">
        <f t="shared" si="181"/>
        <v>0</v>
      </c>
      <c r="AH185" s="63">
        <f t="shared" si="182"/>
        <v>0</v>
      </c>
      <c r="AI185" s="26">
        <v>5</v>
      </c>
      <c r="AJ185" s="37">
        <f t="shared" si="203"/>
        <v>147.5</v>
      </c>
      <c r="AK185" s="37" t="str">
        <f t="shared" si="204"/>
        <v>-</v>
      </c>
      <c r="AL185" s="47">
        <v>159</v>
      </c>
      <c r="AM185" s="37" t="str">
        <f t="shared" si="205"/>
        <v>-</v>
      </c>
      <c r="AN185" s="52" t="str">
        <f t="shared" si="206"/>
        <v>-</v>
      </c>
      <c r="AO185" s="35" t="str">
        <f t="shared" si="183"/>
        <v>-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184"/>
        <v>0</v>
      </c>
      <c r="L186" s="16">
        <f t="shared" si="185"/>
        <v>0</v>
      </c>
      <c r="M186" s="26"/>
      <c r="N186" s="16">
        <f t="shared" si="186"/>
        <v>0</v>
      </c>
      <c r="O186" s="16">
        <f t="shared" si="187"/>
        <v>0</v>
      </c>
      <c r="P186" s="26">
        <v>0</v>
      </c>
      <c r="Q186" s="16">
        <f t="shared" si="188"/>
        <v>0</v>
      </c>
      <c r="R186" s="16">
        <f t="shared" si="189"/>
        <v>0</v>
      </c>
      <c r="S186" s="26">
        <v>0</v>
      </c>
      <c r="T186" s="16">
        <f t="shared" si="190"/>
        <v>0</v>
      </c>
      <c r="U186" s="16">
        <f t="shared" si="191"/>
        <v>0</v>
      </c>
      <c r="V186" s="26">
        <v>1</v>
      </c>
      <c r="W186" s="16">
        <f t="shared" si="192"/>
        <v>37.130000000000003</v>
      </c>
      <c r="X186" s="16">
        <f t="shared" si="193"/>
        <v>74.5</v>
      </c>
      <c r="Y186" s="26"/>
      <c r="Z186" s="16">
        <f t="shared" si="194"/>
        <v>0</v>
      </c>
      <c r="AA186" s="16">
        <f t="shared" si="195"/>
        <v>0</v>
      </c>
      <c r="AC186" s="52">
        <f t="shared" si="196"/>
        <v>1</v>
      </c>
      <c r="AD186" s="16">
        <f t="shared" si="197"/>
        <v>37.130000000000003</v>
      </c>
      <c r="AE186" s="37">
        <f t="shared" si="198"/>
        <v>74.5</v>
      </c>
      <c r="AF186" s="42">
        <f t="shared" si="180"/>
        <v>8.130081300813009E-3</v>
      </c>
      <c r="AG186" s="37">
        <f t="shared" si="181"/>
        <v>0.24390243902439027</v>
      </c>
      <c r="AH186" s="63">
        <f t="shared" si="182"/>
        <v>18.170731707317074</v>
      </c>
      <c r="AI186" s="26">
        <v>4</v>
      </c>
      <c r="AJ186" s="37">
        <f t="shared" si="203"/>
        <v>298</v>
      </c>
      <c r="AK186" s="37">
        <f t="shared" si="204"/>
        <v>491.99999999999994</v>
      </c>
      <c r="AL186" s="47">
        <v>160</v>
      </c>
      <c r="AM186" s="37">
        <f t="shared" si="205"/>
        <v>70.285714285714278</v>
      </c>
      <c r="AN186" s="52">
        <f t="shared" si="206"/>
        <v>16.399999999999999</v>
      </c>
      <c r="AO186" s="35">
        <f t="shared" si="183"/>
        <v>44081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184"/>
        <v>0</v>
      </c>
      <c r="L187" s="16">
        <f t="shared" si="185"/>
        <v>0</v>
      </c>
      <c r="M187" s="26"/>
      <c r="N187" s="16">
        <f t="shared" si="186"/>
        <v>0</v>
      </c>
      <c r="O187" s="16">
        <f t="shared" si="187"/>
        <v>0</v>
      </c>
      <c r="P187" s="26">
        <v>0</v>
      </c>
      <c r="Q187" s="16">
        <f t="shared" si="188"/>
        <v>0</v>
      </c>
      <c r="R187" s="16">
        <f t="shared" si="189"/>
        <v>0</v>
      </c>
      <c r="S187" s="26">
        <v>1</v>
      </c>
      <c r="T187" s="16">
        <f t="shared" si="190"/>
        <v>9.66</v>
      </c>
      <c r="U187" s="16">
        <f t="shared" si="191"/>
        <v>29.5</v>
      </c>
      <c r="V187" s="26">
        <v>0</v>
      </c>
      <c r="W187" s="16">
        <f t="shared" si="192"/>
        <v>0</v>
      </c>
      <c r="X187" s="16">
        <f t="shared" si="193"/>
        <v>0</v>
      </c>
      <c r="Y187" s="26"/>
      <c r="Z187" s="16">
        <f t="shared" si="194"/>
        <v>0</v>
      </c>
      <c r="AA187" s="16">
        <f t="shared" si="195"/>
        <v>0</v>
      </c>
      <c r="AC187" s="52">
        <f t="shared" si="196"/>
        <v>1</v>
      </c>
      <c r="AD187" s="16">
        <f t="shared" si="197"/>
        <v>9.66</v>
      </c>
      <c r="AE187" s="37">
        <f t="shared" si="198"/>
        <v>29.5</v>
      </c>
      <c r="AF187" s="42">
        <f t="shared" si="180"/>
        <v>8.130081300813009E-3</v>
      </c>
      <c r="AG187" s="37">
        <f t="shared" si="181"/>
        <v>0.24390243902439027</v>
      </c>
      <c r="AH187" s="63">
        <f t="shared" si="182"/>
        <v>7.1951219512195133</v>
      </c>
      <c r="AI187" s="26">
        <v>3</v>
      </c>
      <c r="AJ187" s="37">
        <f t="shared" si="203"/>
        <v>88.5</v>
      </c>
      <c r="AK187" s="37">
        <f t="shared" si="204"/>
        <v>368.99999999999994</v>
      </c>
      <c r="AL187" s="47">
        <v>161</v>
      </c>
      <c r="AM187" s="37">
        <f t="shared" si="205"/>
        <v>52.714285714285708</v>
      </c>
      <c r="AN187" s="52">
        <f t="shared" si="206"/>
        <v>12.299999999999999</v>
      </c>
      <c r="AO187" s="35">
        <f t="shared" si="183"/>
        <v>43958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184"/>
        <v>0</v>
      </c>
      <c r="L188" s="16">
        <f t="shared" si="185"/>
        <v>0</v>
      </c>
      <c r="M188" s="26"/>
      <c r="N188" s="16">
        <f t="shared" si="186"/>
        <v>0</v>
      </c>
      <c r="O188" s="16">
        <f t="shared" si="187"/>
        <v>0</v>
      </c>
      <c r="P188" s="26">
        <v>0</v>
      </c>
      <c r="Q188" s="16">
        <f t="shared" si="188"/>
        <v>0</v>
      </c>
      <c r="R188" s="16">
        <f t="shared" si="189"/>
        <v>0</v>
      </c>
      <c r="S188" s="26">
        <v>0</v>
      </c>
      <c r="T188" s="16">
        <f t="shared" si="190"/>
        <v>0</v>
      </c>
      <c r="U188" s="16">
        <f t="shared" si="191"/>
        <v>0</v>
      </c>
      <c r="V188" s="26">
        <v>0</v>
      </c>
      <c r="W188" s="16">
        <f t="shared" si="192"/>
        <v>0</v>
      </c>
      <c r="X188" s="16">
        <f t="shared" si="193"/>
        <v>0</v>
      </c>
      <c r="Y188" s="26"/>
      <c r="Z188" s="16">
        <f t="shared" si="194"/>
        <v>0</v>
      </c>
      <c r="AA188" s="16">
        <f t="shared" si="195"/>
        <v>0</v>
      </c>
      <c r="AC188" s="52">
        <f t="shared" si="196"/>
        <v>0</v>
      </c>
      <c r="AD188" s="16">
        <f t="shared" si="197"/>
        <v>0</v>
      </c>
      <c r="AE188" s="37">
        <f t="shared" si="198"/>
        <v>0</v>
      </c>
      <c r="AF188" s="42">
        <f t="shared" si="180"/>
        <v>0</v>
      </c>
      <c r="AG188" s="37">
        <f t="shared" si="181"/>
        <v>0</v>
      </c>
      <c r="AH188" s="63">
        <f t="shared" si="182"/>
        <v>0</v>
      </c>
      <c r="AI188" s="26">
        <v>0</v>
      </c>
      <c r="AJ188" s="37">
        <f t="shared" si="203"/>
        <v>0</v>
      </c>
      <c r="AK188" s="37" t="str">
        <f t="shared" si="204"/>
        <v>-</v>
      </c>
      <c r="AL188" s="47">
        <v>162</v>
      </c>
      <c r="AM188" s="37" t="str">
        <f t="shared" si="205"/>
        <v>-</v>
      </c>
      <c r="AN188" s="52" t="str">
        <f t="shared" si="206"/>
        <v>-</v>
      </c>
      <c r="AO188" s="35" t="str">
        <f t="shared" si="183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si="184"/>
        <v>0</v>
      </c>
      <c r="L189" s="16">
        <f t="shared" si="185"/>
        <v>0</v>
      </c>
      <c r="M189" s="26"/>
      <c r="N189" s="16">
        <f t="shared" si="186"/>
        <v>0</v>
      </c>
      <c r="O189" s="16">
        <f t="shared" si="187"/>
        <v>0</v>
      </c>
      <c r="P189" s="26">
        <v>0</v>
      </c>
      <c r="Q189" s="16">
        <f t="shared" si="188"/>
        <v>0</v>
      </c>
      <c r="R189" s="16">
        <f t="shared" si="189"/>
        <v>0</v>
      </c>
      <c r="S189" s="26">
        <v>0</v>
      </c>
      <c r="T189" s="16">
        <f t="shared" si="190"/>
        <v>0</v>
      </c>
      <c r="U189" s="16">
        <f t="shared" si="191"/>
        <v>0</v>
      </c>
      <c r="V189" s="26">
        <v>1</v>
      </c>
      <c r="W189" s="16">
        <f t="shared" si="192"/>
        <v>52.61</v>
      </c>
      <c r="X189" s="16">
        <f t="shared" si="193"/>
        <v>99.5</v>
      </c>
      <c r="Y189" s="26"/>
      <c r="Z189" s="16">
        <f t="shared" si="194"/>
        <v>0</v>
      </c>
      <c r="AA189" s="16">
        <f t="shared" si="195"/>
        <v>0</v>
      </c>
      <c r="AC189" s="52">
        <f t="shared" si="196"/>
        <v>1</v>
      </c>
      <c r="AD189" s="16">
        <f t="shared" si="197"/>
        <v>52.61</v>
      </c>
      <c r="AE189" s="37">
        <f t="shared" si="198"/>
        <v>99.5</v>
      </c>
      <c r="AF189" s="42">
        <f t="shared" si="180"/>
        <v>8.130081300813009E-3</v>
      </c>
      <c r="AG189" s="37">
        <f t="shared" si="181"/>
        <v>0.24390243902439027</v>
      </c>
      <c r="AH189" s="63">
        <f t="shared" si="182"/>
        <v>24.26829268292683</v>
      </c>
      <c r="AI189" s="26">
        <v>2</v>
      </c>
      <c r="AJ189" s="37">
        <f t="shared" si="203"/>
        <v>199</v>
      </c>
      <c r="AK189" s="37">
        <f t="shared" si="204"/>
        <v>245.99999999999997</v>
      </c>
      <c r="AL189" s="47">
        <v>163</v>
      </c>
      <c r="AM189" s="37">
        <f t="shared" si="205"/>
        <v>35.142857142857139</v>
      </c>
      <c r="AN189" s="52">
        <f t="shared" si="206"/>
        <v>8.1999999999999993</v>
      </c>
      <c r="AO189" s="35">
        <f t="shared" si="183"/>
        <v>43835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184"/>
        <v>0</v>
      </c>
      <c r="L190" s="16">
        <f t="shared" si="185"/>
        <v>0</v>
      </c>
      <c r="M190" s="26"/>
      <c r="N190" s="16">
        <f t="shared" si="186"/>
        <v>0</v>
      </c>
      <c r="O190" s="16">
        <f t="shared" si="187"/>
        <v>0</v>
      </c>
      <c r="P190" s="26">
        <v>0</v>
      </c>
      <c r="Q190" s="16">
        <f t="shared" si="188"/>
        <v>0</v>
      </c>
      <c r="R190" s="16">
        <f t="shared" si="189"/>
        <v>0</v>
      </c>
      <c r="S190" s="26">
        <v>0</v>
      </c>
      <c r="T190" s="16">
        <f t="shared" si="190"/>
        <v>0</v>
      </c>
      <c r="U190" s="16">
        <f t="shared" si="191"/>
        <v>0</v>
      </c>
      <c r="V190" s="26">
        <v>0</v>
      </c>
      <c r="W190" s="16">
        <f t="shared" si="192"/>
        <v>0</v>
      </c>
      <c r="X190" s="16">
        <f t="shared" si="193"/>
        <v>0</v>
      </c>
      <c r="Y190" s="26"/>
      <c r="Z190" s="16">
        <f t="shared" si="194"/>
        <v>0</v>
      </c>
      <c r="AA190" s="16">
        <f t="shared" si="195"/>
        <v>0</v>
      </c>
      <c r="AC190" s="52">
        <f t="shared" si="196"/>
        <v>0</v>
      </c>
      <c r="AD190" s="16">
        <f t="shared" si="197"/>
        <v>0</v>
      </c>
      <c r="AE190" s="37">
        <f t="shared" si="198"/>
        <v>0</v>
      </c>
      <c r="AF190" s="42">
        <f t="shared" si="180"/>
        <v>0</v>
      </c>
      <c r="AG190" s="37">
        <f t="shared" si="181"/>
        <v>0</v>
      </c>
      <c r="AH190" s="63">
        <f t="shared" si="182"/>
        <v>0</v>
      </c>
      <c r="AI190" s="26">
        <v>0</v>
      </c>
      <c r="AJ190" s="37">
        <f t="shared" si="203"/>
        <v>0</v>
      </c>
      <c r="AK190" s="37" t="str">
        <f t="shared" si="204"/>
        <v>-</v>
      </c>
      <c r="AL190" s="47">
        <v>164</v>
      </c>
      <c r="AM190" s="37" t="str">
        <f t="shared" si="205"/>
        <v>-</v>
      </c>
      <c r="AN190" s="52" t="str">
        <f t="shared" si="206"/>
        <v>-</v>
      </c>
      <c r="AO190" s="35" t="str">
        <f t="shared" si="183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si="184"/>
        <v>0</v>
      </c>
      <c r="L191" s="16">
        <f t="shared" si="185"/>
        <v>0</v>
      </c>
      <c r="M191" s="26"/>
      <c r="N191" s="16">
        <f t="shared" si="186"/>
        <v>0</v>
      </c>
      <c r="O191" s="16">
        <f t="shared" si="187"/>
        <v>0</v>
      </c>
      <c r="P191" s="26">
        <v>0</v>
      </c>
      <c r="Q191" s="16">
        <f t="shared" si="188"/>
        <v>0</v>
      </c>
      <c r="R191" s="16">
        <f t="shared" si="189"/>
        <v>0</v>
      </c>
      <c r="S191" s="26">
        <v>0</v>
      </c>
      <c r="T191" s="16">
        <f t="shared" si="190"/>
        <v>0</v>
      </c>
      <c r="U191" s="16">
        <f t="shared" si="191"/>
        <v>0</v>
      </c>
      <c r="V191" s="26">
        <v>0</v>
      </c>
      <c r="W191" s="16">
        <f t="shared" si="192"/>
        <v>0</v>
      </c>
      <c r="X191" s="16">
        <f t="shared" si="193"/>
        <v>0</v>
      </c>
      <c r="Y191" s="26"/>
      <c r="Z191" s="16">
        <f t="shared" si="194"/>
        <v>0</v>
      </c>
      <c r="AA191" s="16">
        <f t="shared" si="195"/>
        <v>0</v>
      </c>
      <c r="AC191" s="52">
        <f t="shared" si="196"/>
        <v>0</v>
      </c>
      <c r="AD191" s="16">
        <f t="shared" si="197"/>
        <v>0</v>
      </c>
      <c r="AE191" s="37">
        <f t="shared" si="198"/>
        <v>0</v>
      </c>
      <c r="AF191" s="42">
        <f t="shared" si="180"/>
        <v>0</v>
      </c>
      <c r="AG191" s="37">
        <f t="shared" si="181"/>
        <v>0</v>
      </c>
      <c r="AH191" s="63">
        <f t="shared" si="182"/>
        <v>0</v>
      </c>
      <c r="AI191" s="26">
        <v>0</v>
      </c>
      <c r="AJ191" s="37">
        <f t="shared" si="203"/>
        <v>0</v>
      </c>
      <c r="AK191" s="37" t="str">
        <f t="shared" si="204"/>
        <v>-</v>
      </c>
      <c r="AL191" s="47">
        <v>165</v>
      </c>
      <c r="AM191" s="37" t="str">
        <f t="shared" si="205"/>
        <v>-</v>
      </c>
      <c r="AN191" s="52" t="str">
        <f t="shared" si="206"/>
        <v>-</v>
      </c>
      <c r="AO191" s="35" t="str">
        <f t="shared" si="183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184"/>
        <v>0</v>
      </c>
      <c r="L192" s="16">
        <f t="shared" si="185"/>
        <v>0</v>
      </c>
      <c r="M192" s="26"/>
      <c r="N192" s="16">
        <f t="shared" si="186"/>
        <v>0</v>
      </c>
      <c r="O192" s="16">
        <f t="shared" si="187"/>
        <v>0</v>
      </c>
      <c r="P192" s="26">
        <v>0</v>
      </c>
      <c r="Q192" s="16">
        <f t="shared" si="188"/>
        <v>0</v>
      </c>
      <c r="R192" s="16">
        <f t="shared" si="189"/>
        <v>0</v>
      </c>
      <c r="S192" s="26">
        <v>0</v>
      </c>
      <c r="T192" s="16">
        <f t="shared" si="190"/>
        <v>0</v>
      </c>
      <c r="U192" s="16">
        <f t="shared" si="191"/>
        <v>0</v>
      </c>
      <c r="V192" s="26">
        <v>0</v>
      </c>
      <c r="W192" s="16">
        <f t="shared" si="192"/>
        <v>0</v>
      </c>
      <c r="X192" s="16">
        <f t="shared" si="193"/>
        <v>0</v>
      </c>
      <c r="Y192" s="26"/>
      <c r="Z192" s="16">
        <f t="shared" si="194"/>
        <v>0</v>
      </c>
      <c r="AA192" s="16">
        <f t="shared" si="195"/>
        <v>0</v>
      </c>
      <c r="AC192" s="52">
        <f t="shared" si="196"/>
        <v>0</v>
      </c>
      <c r="AD192" s="16">
        <f t="shared" si="197"/>
        <v>0</v>
      </c>
      <c r="AE192" s="37">
        <f t="shared" si="198"/>
        <v>0</v>
      </c>
      <c r="AF192" s="42">
        <f t="shared" si="180"/>
        <v>0</v>
      </c>
      <c r="AG192" s="37">
        <f t="shared" si="181"/>
        <v>0</v>
      </c>
      <c r="AH192" s="63">
        <f t="shared" si="182"/>
        <v>0</v>
      </c>
      <c r="AI192" s="26">
        <v>0</v>
      </c>
      <c r="AJ192" s="37">
        <f t="shared" si="203"/>
        <v>0</v>
      </c>
      <c r="AK192" s="37" t="str">
        <f t="shared" si="204"/>
        <v>-</v>
      </c>
      <c r="AL192" s="47">
        <v>166</v>
      </c>
      <c r="AM192" s="37" t="str">
        <f t="shared" si="205"/>
        <v>-</v>
      </c>
      <c r="AN192" s="52" t="str">
        <f t="shared" si="206"/>
        <v>-</v>
      </c>
      <c r="AO192" s="35" t="str">
        <f t="shared" si="183"/>
        <v>-</v>
      </c>
    </row>
    <row r="193" spans="1:41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184"/>
        <v>0</v>
      </c>
      <c r="L193" s="16">
        <f t="shared" si="185"/>
        <v>0</v>
      </c>
      <c r="M193" s="26"/>
      <c r="N193" s="16">
        <f t="shared" si="186"/>
        <v>0</v>
      </c>
      <c r="O193" s="16">
        <f t="shared" si="187"/>
        <v>0</v>
      </c>
      <c r="P193" s="26">
        <v>0</v>
      </c>
      <c r="Q193" s="16">
        <f t="shared" si="188"/>
        <v>0</v>
      </c>
      <c r="R193" s="16">
        <f t="shared" si="189"/>
        <v>0</v>
      </c>
      <c r="S193" s="26">
        <v>0</v>
      </c>
      <c r="T193" s="16">
        <f t="shared" si="190"/>
        <v>0</v>
      </c>
      <c r="U193" s="16">
        <f t="shared" si="191"/>
        <v>0</v>
      </c>
      <c r="V193" s="26">
        <v>0</v>
      </c>
      <c r="W193" s="16">
        <f t="shared" si="192"/>
        <v>0</v>
      </c>
      <c r="X193" s="16">
        <f t="shared" si="193"/>
        <v>0</v>
      </c>
      <c r="Y193" s="26"/>
      <c r="Z193" s="16">
        <f t="shared" si="194"/>
        <v>0</v>
      </c>
      <c r="AA193" s="16">
        <f t="shared" si="195"/>
        <v>0</v>
      </c>
      <c r="AC193" s="52">
        <f t="shared" si="196"/>
        <v>0</v>
      </c>
      <c r="AD193" s="16">
        <f t="shared" si="197"/>
        <v>0</v>
      </c>
      <c r="AE193" s="37">
        <f t="shared" si="198"/>
        <v>0</v>
      </c>
      <c r="AF193" s="42">
        <f t="shared" si="180"/>
        <v>0</v>
      </c>
      <c r="AG193" s="37">
        <f t="shared" si="181"/>
        <v>0</v>
      </c>
      <c r="AH193" s="63">
        <f t="shared" si="182"/>
        <v>0</v>
      </c>
      <c r="AI193" s="26">
        <v>0</v>
      </c>
      <c r="AJ193" s="37">
        <f t="shared" si="203"/>
        <v>0</v>
      </c>
      <c r="AK193" s="37" t="str">
        <f t="shared" si="204"/>
        <v>-</v>
      </c>
      <c r="AL193" s="47">
        <v>167</v>
      </c>
      <c r="AM193" s="37" t="str">
        <f t="shared" si="205"/>
        <v>-</v>
      </c>
      <c r="AN193" s="52" t="str">
        <f t="shared" si="206"/>
        <v>-</v>
      </c>
      <c r="AO193" s="35" t="str">
        <f t="shared" si="183"/>
        <v>-</v>
      </c>
    </row>
    <row r="194" spans="1:41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184"/>
        <v>0</v>
      </c>
      <c r="L194" s="16">
        <f t="shared" si="185"/>
        <v>0</v>
      </c>
      <c r="M194" s="26"/>
      <c r="N194" s="16">
        <f t="shared" si="186"/>
        <v>0</v>
      </c>
      <c r="O194" s="16">
        <f t="shared" si="187"/>
        <v>0</v>
      </c>
      <c r="P194" s="26">
        <v>0</v>
      </c>
      <c r="Q194" s="16">
        <f t="shared" si="188"/>
        <v>0</v>
      </c>
      <c r="R194" s="16">
        <f t="shared" si="189"/>
        <v>0</v>
      </c>
      <c r="S194" s="26">
        <v>0</v>
      </c>
      <c r="T194" s="16">
        <f t="shared" si="190"/>
        <v>0</v>
      </c>
      <c r="U194" s="16">
        <f t="shared" si="191"/>
        <v>0</v>
      </c>
      <c r="V194" s="26">
        <v>0</v>
      </c>
      <c r="W194" s="16">
        <f t="shared" si="192"/>
        <v>0</v>
      </c>
      <c r="X194" s="16">
        <f t="shared" si="193"/>
        <v>0</v>
      </c>
      <c r="Y194" s="26"/>
      <c r="Z194" s="16">
        <f t="shared" si="194"/>
        <v>0</v>
      </c>
      <c r="AA194" s="16">
        <f t="shared" si="195"/>
        <v>0</v>
      </c>
      <c r="AC194" s="52">
        <f t="shared" si="196"/>
        <v>0</v>
      </c>
      <c r="AD194" s="16">
        <f t="shared" si="197"/>
        <v>0</v>
      </c>
      <c r="AE194" s="37">
        <f t="shared" si="198"/>
        <v>0</v>
      </c>
      <c r="AF194" s="42">
        <f t="shared" si="180"/>
        <v>0</v>
      </c>
      <c r="AG194" s="37">
        <f t="shared" si="181"/>
        <v>0</v>
      </c>
      <c r="AH194" s="63">
        <f t="shared" si="182"/>
        <v>0</v>
      </c>
      <c r="AI194" s="26">
        <v>0</v>
      </c>
      <c r="AJ194" s="37">
        <f t="shared" si="203"/>
        <v>0</v>
      </c>
      <c r="AK194" s="37" t="str">
        <f t="shared" si="204"/>
        <v>-</v>
      </c>
      <c r="AL194" s="47">
        <v>168</v>
      </c>
      <c r="AM194" s="37" t="str">
        <f t="shared" si="205"/>
        <v>-</v>
      </c>
      <c r="AN194" s="52" t="str">
        <f t="shared" si="206"/>
        <v>-</v>
      </c>
      <c r="AO194" s="35" t="str">
        <f t="shared" si="183"/>
        <v>-</v>
      </c>
    </row>
    <row r="195" spans="1:41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184"/>
        <v>0</v>
      </c>
      <c r="L195" s="16">
        <f t="shared" si="185"/>
        <v>0</v>
      </c>
      <c r="M195" s="26"/>
      <c r="N195" s="16">
        <f t="shared" si="186"/>
        <v>0</v>
      </c>
      <c r="O195" s="16">
        <f t="shared" si="187"/>
        <v>0</v>
      </c>
      <c r="P195" s="26">
        <v>0</v>
      </c>
      <c r="Q195" s="16">
        <f t="shared" si="188"/>
        <v>0</v>
      </c>
      <c r="R195" s="16">
        <f t="shared" si="189"/>
        <v>0</v>
      </c>
      <c r="S195" s="26">
        <v>0</v>
      </c>
      <c r="T195" s="16">
        <f t="shared" si="190"/>
        <v>0</v>
      </c>
      <c r="U195" s="16">
        <f t="shared" si="191"/>
        <v>0</v>
      </c>
      <c r="V195" s="26">
        <v>0</v>
      </c>
      <c r="W195" s="16">
        <f t="shared" si="192"/>
        <v>0</v>
      </c>
      <c r="X195" s="16">
        <f t="shared" si="193"/>
        <v>0</v>
      </c>
      <c r="Y195" s="26"/>
      <c r="Z195" s="16">
        <f t="shared" si="194"/>
        <v>0</v>
      </c>
      <c r="AA195" s="16">
        <f t="shared" si="195"/>
        <v>0</v>
      </c>
      <c r="AC195" s="52">
        <f t="shared" si="196"/>
        <v>0</v>
      </c>
      <c r="AD195" s="16">
        <f t="shared" si="197"/>
        <v>0</v>
      </c>
      <c r="AE195" s="37">
        <f t="shared" si="198"/>
        <v>0</v>
      </c>
      <c r="AF195" s="42">
        <f t="shared" si="180"/>
        <v>0</v>
      </c>
      <c r="AG195" s="37">
        <f t="shared" si="181"/>
        <v>0</v>
      </c>
      <c r="AH195" s="63">
        <f t="shared" si="182"/>
        <v>0</v>
      </c>
      <c r="AI195" s="26">
        <v>0</v>
      </c>
      <c r="AJ195" s="37">
        <f t="shared" si="203"/>
        <v>0</v>
      </c>
      <c r="AK195" s="37" t="str">
        <f t="shared" si="204"/>
        <v>-</v>
      </c>
      <c r="AL195" s="47">
        <v>169</v>
      </c>
      <c r="AM195" s="37" t="str">
        <f t="shared" si="205"/>
        <v>-</v>
      </c>
      <c r="AN195" s="52" t="str">
        <f t="shared" si="206"/>
        <v>-</v>
      </c>
      <c r="AO195" s="35" t="str">
        <f t="shared" si="183"/>
        <v>-</v>
      </c>
    </row>
    <row r="196" spans="1:41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76"/>
        <v>0</v>
      </c>
      <c r="L196" s="16">
        <f t="shared" si="159"/>
        <v>0</v>
      </c>
      <c r="M196" s="26"/>
      <c r="N196" s="16">
        <f t="shared" si="160"/>
        <v>0</v>
      </c>
      <c r="O196" s="16">
        <f t="shared" si="161"/>
        <v>0</v>
      </c>
      <c r="P196" s="26">
        <v>0</v>
      </c>
      <c r="Q196" s="16">
        <f t="shared" si="162"/>
        <v>0</v>
      </c>
      <c r="R196" s="16">
        <f t="shared" si="163"/>
        <v>0</v>
      </c>
      <c r="S196" s="26">
        <v>0</v>
      </c>
      <c r="T196" s="16">
        <f t="shared" si="164"/>
        <v>0</v>
      </c>
      <c r="U196" s="16">
        <f t="shared" si="165"/>
        <v>0</v>
      </c>
      <c r="V196" s="26">
        <v>0</v>
      </c>
      <c r="W196" s="16">
        <f t="shared" si="151"/>
        <v>0</v>
      </c>
      <c r="X196" s="16">
        <f t="shared" si="166"/>
        <v>0</v>
      </c>
      <c r="Y196" s="26"/>
      <c r="Z196" s="16">
        <f t="shared" si="167"/>
        <v>0</v>
      </c>
      <c r="AA196" s="16">
        <f t="shared" si="168"/>
        <v>0</v>
      </c>
      <c r="AC196" s="52">
        <f t="shared" si="173"/>
        <v>0</v>
      </c>
      <c r="AD196" s="16">
        <f t="shared" si="174"/>
        <v>0</v>
      </c>
      <c r="AE196" s="37">
        <f t="shared" si="175"/>
        <v>0</v>
      </c>
      <c r="AF196" s="42">
        <f t="shared" si="180"/>
        <v>0</v>
      </c>
      <c r="AG196" s="37">
        <f t="shared" si="181"/>
        <v>0</v>
      </c>
      <c r="AH196" s="63">
        <f t="shared" si="182"/>
        <v>0</v>
      </c>
      <c r="AI196" s="26">
        <v>0</v>
      </c>
      <c r="AJ196" s="37">
        <f t="shared" si="169"/>
        <v>0</v>
      </c>
      <c r="AK196" s="37" t="str">
        <f t="shared" si="170"/>
        <v>-</v>
      </c>
      <c r="AL196" s="47">
        <v>134</v>
      </c>
      <c r="AM196" s="37" t="str">
        <f t="shared" si="171"/>
        <v>-</v>
      </c>
      <c r="AN196" s="52" t="str">
        <f t="shared" si="172"/>
        <v>-</v>
      </c>
      <c r="AO196" s="35" t="str">
        <f t="shared" si="183"/>
        <v>-</v>
      </c>
    </row>
    <row r="197" spans="1:41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76"/>
        <v>0</v>
      </c>
      <c r="L197" s="16">
        <f t="shared" ref="L197:L199" si="207">J197*$G197</f>
        <v>0</v>
      </c>
      <c r="M197" s="26"/>
      <c r="N197" s="16">
        <f t="shared" ref="N197:N199" si="208">M197*$F197</f>
        <v>0</v>
      </c>
      <c r="O197" s="16">
        <f t="shared" ref="O197:O199" si="209">M197*$G197</f>
        <v>0</v>
      </c>
      <c r="P197" s="26">
        <v>0</v>
      </c>
      <c r="Q197" s="16">
        <f t="shared" ref="Q197:Q199" si="210">P197*$F197</f>
        <v>0</v>
      </c>
      <c r="R197" s="16">
        <f t="shared" ref="R197:R199" si="211">P197*$G197</f>
        <v>0</v>
      </c>
      <c r="S197" s="26">
        <v>0</v>
      </c>
      <c r="T197" s="16">
        <f t="shared" ref="T197:T199" si="212">S197*$F197</f>
        <v>0</v>
      </c>
      <c r="U197" s="16">
        <f t="shared" ref="U197:U199" si="213">S197*$G197</f>
        <v>0</v>
      </c>
      <c r="V197" s="26">
        <v>0</v>
      </c>
      <c r="W197" s="16">
        <f t="shared" ref="W197:W199" si="214">V197*$F197</f>
        <v>0</v>
      </c>
      <c r="X197" s="16">
        <f t="shared" ref="X197:X199" si="215">V197*$G197</f>
        <v>0</v>
      </c>
      <c r="Y197" s="26"/>
      <c r="Z197" s="16">
        <f t="shared" ref="Z197:Z199" si="216">Y197*$F197</f>
        <v>0</v>
      </c>
      <c r="AA197" s="16">
        <f t="shared" ref="AA197:AA199" si="217">Y197*$G197</f>
        <v>0</v>
      </c>
      <c r="AC197" s="52">
        <f t="shared" si="173"/>
        <v>0</v>
      </c>
      <c r="AD197" s="16">
        <f t="shared" si="174"/>
        <v>0</v>
      </c>
      <c r="AE197" s="37">
        <f t="shared" si="175"/>
        <v>0</v>
      </c>
      <c r="AF197" s="42">
        <f t="shared" si="180"/>
        <v>0</v>
      </c>
      <c r="AG197" s="37">
        <f t="shared" si="181"/>
        <v>0</v>
      </c>
      <c r="AH197" s="63">
        <f t="shared" si="182"/>
        <v>0</v>
      </c>
      <c r="AI197" s="26">
        <v>0</v>
      </c>
      <c r="AJ197" s="37">
        <f>AI197*G197</f>
        <v>0</v>
      </c>
      <c r="AK197" s="37" t="str">
        <f>IFERROR(AI197/AF197, "-")</f>
        <v>-</v>
      </c>
      <c r="AL197" s="47">
        <v>136</v>
      </c>
      <c r="AM197" s="37" t="str">
        <f>IFERROR(AK197/7,"-")</f>
        <v>-</v>
      </c>
      <c r="AN197" s="52" t="str">
        <f>IFERROR(AK197/30,"-")</f>
        <v>-</v>
      </c>
      <c r="AO197" s="35" t="str">
        <f t="shared" si="183"/>
        <v>-</v>
      </c>
    </row>
    <row r="198" spans="1:41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76"/>
        <v>0</v>
      </c>
      <c r="L198" s="16">
        <f t="shared" si="207"/>
        <v>0</v>
      </c>
      <c r="M198" s="26"/>
      <c r="N198" s="16">
        <f t="shared" si="208"/>
        <v>0</v>
      </c>
      <c r="O198" s="16">
        <f t="shared" si="209"/>
        <v>0</v>
      </c>
      <c r="P198" s="26">
        <v>0</v>
      </c>
      <c r="Q198" s="16">
        <f t="shared" si="210"/>
        <v>0</v>
      </c>
      <c r="R198" s="16">
        <f t="shared" si="211"/>
        <v>0</v>
      </c>
      <c r="S198" s="26">
        <v>0</v>
      </c>
      <c r="T198" s="16">
        <f t="shared" si="212"/>
        <v>0</v>
      </c>
      <c r="U198" s="16">
        <f t="shared" si="213"/>
        <v>0</v>
      </c>
      <c r="V198" s="26">
        <v>0</v>
      </c>
      <c r="W198" s="16">
        <f t="shared" si="214"/>
        <v>0</v>
      </c>
      <c r="X198" s="16">
        <f t="shared" si="215"/>
        <v>0</v>
      </c>
      <c r="Y198" s="26"/>
      <c r="Z198" s="16">
        <f t="shared" si="216"/>
        <v>0</v>
      </c>
      <c r="AA198" s="16">
        <f t="shared" si="217"/>
        <v>0</v>
      </c>
      <c r="AC198" s="52">
        <f t="shared" si="173"/>
        <v>0</v>
      </c>
      <c r="AD198" s="16">
        <f t="shared" si="174"/>
        <v>0</v>
      </c>
      <c r="AE198" s="37">
        <f t="shared" si="175"/>
        <v>0</v>
      </c>
      <c r="AF198" s="42">
        <f t="shared" si="180"/>
        <v>0</v>
      </c>
      <c r="AG198" s="37">
        <f t="shared" si="181"/>
        <v>0</v>
      </c>
      <c r="AH198" s="63">
        <f t="shared" si="182"/>
        <v>0</v>
      </c>
      <c r="AI198" s="26">
        <v>0</v>
      </c>
      <c r="AJ198" s="37">
        <f>AI198*G198</f>
        <v>0</v>
      </c>
      <c r="AK198" s="37" t="str">
        <f>IFERROR(AI198/AF198, "-")</f>
        <v>-</v>
      </c>
      <c r="AL198" s="47">
        <v>137</v>
      </c>
      <c r="AM198" s="37" t="str">
        <f>IFERROR(AK198/7,"-")</f>
        <v>-</v>
      </c>
      <c r="AN198" s="52" t="str">
        <f>IFERROR(AK198/30,"-")</f>
        <v>-</v>
      </c>
      <c r="AO198" s="35" t="str">
        <f t="shared" si="183"/>
        <v>-</v>
      </c>
    </row>
    <row r="199" spans="1:41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76"/>
        <v>0</v>
      </c>
      <c r="L199" s="16">
        <f t="shared" si="207"/>
        <v>0</v>
      </c>
      <c r="M199" s="26"/>
      <c r="N199" s="16">
        <f t="shared" si="208"/>
        <v>0</v>
      </c>
      <c r="O199" s="16">
        <f t="shared" si="209"/>
        <v>0</v>
      </c>
      <c r="P199" s="26">
        <v>0</v>
      </c>
      <c r="Q199" s="16">
        <f t="shared" si="210"/>
        <v>0</v>
      </c>
      <c r="R199" s="16">
        <f t="shared" si="211"/>
        <v>0</v>
      </c>
      <c r="S199" s="26">
        <v>0</v>
      </c>
      <c r="T199" s="16">
        <f t="shared" si="212"/>
        <v>0</v>
      </c>
      <c r="U199" s="16">
        <f t="shared" si="213"/>
        <v>0</v>
      </c>
      <c r="V199" s="26">
        <v>0</v>
      </c>
      <c r="W199" s="16">
        <f t="shared" si="214"/>
        <v>0</v>
      </c>
      <c r="X199" s="16">
        <f t="shared" si="215"/>
        <v>0</v>
      </c>
      <c r="Y199" s="26"/>
      <c r="Z199" s="16">
        <f t="shared" si="216"/>
        <v>0</v>
      </c>
      <c r="AA199" s="16">
        <f t="shared" si="217"/>
        <v>0</v>
      </c>
      <c r="AC199" s="52">
        <f t="shared" si="173"/>
        <v>0</v>
      </c>
      <c r="AD199" s="16">
        <f t="shared" si="174"/>
        <v>0</v>
      </c>
      <c r="AE199" s="37">
        <f t="shared" si="175"/>
        <v>0</v>
      </c>
      <c r="AF199" s="42">
        <f t="shared" si="180"/>
        <v>0</v>
      </c>
      <c r="AG199" s="37">
        <f t="shared" si="181"/>
        <v>0</v>
      </c>
      <c r="AH199" s="63">
        <f t="shared" si="182"/>
        <v>0</v>
      </c>
      <c r="AI199" s="26">
        <v>0</v>
      </c>
      <c r="AJ199" s="37">
        <f>AI199*G199</f>
        <v>0</v>
      </c>
      <c r="AK199" s="37" t="str">
        <f>IFERROR(AI199/AF199, "-")</f>
        <v>-</v>
      </c>
      <c r="AL199" s="47">
        <v>138</v>
      </c>
      <c r="AM199" s="37" t="str">
        <f>IFERROR(AK199/7,"-")</f>
        <v>-</v>
      </c>
      <c r="AN199" s="52" t="str">
        <f>IFERROR(AK199/30,"-")</f>
        <v>-</v>
      </c>
      <c r="AO199" s="35" t="str">
        <f t="shared" si="183"/>
        <v>-</v>
      </c>
    </row>
    <row r="200" spans="1:41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76"/>
        <v>0</v>
      </c>
      <c r="L200" s="16">
        <f t="shared" ref="L200:L206" si="218">J200*$G200</f>
        <v>0</v>
      </c>
      <c r="M200" s="26"/>
      <c r="N200" s="16">
        <f t="shared" ref="N200:N206" si="219">M200*$F200</f>
        <v>0</v>
      </c>
      <c r="O200" s="16">
        <f t="shared" ref="O200:O206" si="220">M200*$G200</f>
        <v>0</v>
      </c>
      <c r="P200" s="26">
        <v>0</v>
      </c>
      <c r="Q200" s="16">
        <f t="shared" ref="Q200:Q206" si="221">P200*$F200</f>
        <v>0</v>
      </c>
      <c r="R200" s="16">
        <f t="shared" ref="R200:R206" si="222">P200*$G200</f>
        <v>0</v>
      </c>
      <c r="S200" s="26">
        <v>0</v>
      </c>
      <c r="T200" s="16">
        <f t="shared" ref="T200:T206" si="223">S200*$F200</f>
        <v>0</v>
      </c>
      <c r="U200" s="16">
        <f t="shared" ref="U200:U206" si="224">S200*$G200</f>
        <v>0</v>
      </c>
      <c r="V200" s="26">
        <v>0</v>
      </c>
      <c r="W200" s="16">
        <f t="shared" ref="W200:W206" si="225">V200*$F200</f>
        <v>0</v>
      </c>
      <c r="X200" s="16">
        <f t="shared" ref="X200:X206" si="226">V200*$G200</f>
        <v>0</v>
      </c>
      <c r="Y200" s="26"/>
      <c r="Z200" s="16">
        <f t="shared" ref="Z200:Z206" si="227">Y200*$F200</f>
        <v>0</v>
      </c>
      <c r="AA200" s="16">
        <f t="shared" ref="AA200:AA206" si="228">Y200*$G200</f>
        <v>0</v>
      </c>
      <c r="AC200" s="52">
        <f t="shared" si="173"/>
        <v>0</v>
      </c>
      <c r="AD200" s="16">
        <f t="shared" si="174"/>
        <v>0</v>
      </c>
      <c r="AE200" s="37">
        <f t="shared" si="175"/>
        <v>0</v>
      </c>
      <c r="AF200" s="42">
        <f t="shared" si="180"/>
        <v>0</v>
      </c>
      <c r="AG200" s="37">
        <f t="shared" si="181"/>
        <v>0</v>
      </c>
      <c r="AH200" s="63">
        <f t="shared" si="182"/>
        <v>0</v>
      </c>
      <c r="AI200" s="26">
        <v>0</v>
      </c>
      <c r="AJ200" s="37">
        <f t="shared" ref="AJ200:AJ206" si="229">AI200*G200</f>
        <v>0</v>
      </c>
      <c r="AK200" s="37" t="str">
        <f t="shared" ref="AK200:AK206" si="230">IFERROR(AI200/AF200, "-")</f>
        <v>-</v>
      </c>
      <c r="AL200" s="47">
        <v>140</v>
      </c>
      <c r="AM200" s="37" t="str">
        <f t="shared" ref="AM200:AM206" si="231">IFERROR(AK200/7,"-")</f>
        <v>-</v>
      </c>
      <c r="AN200" s="52" t="str">
        <f t="shared" ref="AN200:AN206" si="232">IFERROR(AK200/30,"-")</f>
        <v>-</v>
      </c>
      <c r="AO200" s="35" t="str">
        <f t="shared" si="183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76"/>
        <v>0</v>
      </c>
      <c r="L201" s="16">
        <f t="shared" si="218"/>
        <v>0</v>
      </c>
      <c r="M201" s="26"/>
      <c r="N201" s="16">
        <f t="shared" si="219"/>
        <v>0</v>
      </c>
      <c r="O201" s="16">
        <f t="shared" si="220"/>
        <v>0</v>
      </c>
      <c r="P201" s="26">
        <v>0</v>
      </c>
      <c r="Q201" s="16">
        <f t="shared" si="221"/>
        <v>0</v>
      </c>
      <c r="R201" s="16">
        <f t="shared" si="222"/>
        <v>0</v>
      </c>
      <c r="S201" s="26">
        <v>0</v>
      </c>
      <c r="T201" s="16">
        <f t="shared" si="223"/>
        <v>0</v>
      </c>
      <c r="U201" s="16">
        <f t="shared" si="224"/>
        <v>0</v>
      </c>
      <c r="V201" s="26">
        <v>0</v>
      </c>
      <c r="W201" s="16">
        <f t="shared" si="225"/>
        <v>0</v>
      </c>
      <c r="X201" s="16">
        <f t="shared" si="226"/>
        <v>0</v>
      </c>
      <c r="Y201" s="26"/>
      <c r="Z201" s="16">
        <f t="shared" si="227"/>
        <v>0</v>
      </c>
      <c r="AA201" s="16">
        <f t="shared" si="228"/>
        <v>0</v>
      </c>
      <c r="AC201" s="52">
        <f t="shared" si="173"/>
        <v>0</v>
      </c>
      <c r="AD201" s="16">
        <f t="shared" si="174"/>
        <v>0</v>
      </c>
      <c r="AE201" s="37">
        <f t="shared" si="175"/>
        <v>0</v>
      </c>
      <c r="AF201" s="42">
        <f t="shared" si="180"/>
        <v>0</v>
      </c>
      <c r="AG201" s="37">
        <f t="shared" si="181"/>
        <v>0</v>
      </c>
      <c r="AH201" s="63">
        <f t="shared" si="182"/>
        <v>0</v>
      </c>
      <c r="AI201" s="26">
        <v>0</v>
      </c>
      <c r="AJ201" s="37">
        <f t="shared" si="229"/>
        <v>0</v>
      </c>
      <c r="AK201" s="37" t="str">
        <f t="shared" si="230"/>
        <v>-</v>
      </c>
      <c r="AL201" s="47">
        <v>141</v>
      </c>
      <c r="AM201" s="37" t="str">
        <f t="shared" si="231"/>
        <v>-</v>
      </c>
      <c r="AN201" s="52" t="str">
        <f t="shared" si="232"/>
        <v>-</v>
      </c>
      <c r="AO201" s="35" t="str">
        <f t="shared" si="183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76"/>
        <v>0</v>
      </c>
      <c r="L202" s="16">
        <f t="shared" si="218"/>
        <v>0</v>
      </c>
      <c r="M202" s="26"/>
      <c r="N202" s="16">
        <f t="shared" si="219"/>
        <v>0</v>
      </c>
      <c r="O202" s="16">
        <f t="shared" si="220"/>
        <v>0</v>
      </c>
      <c r="P202" s="26">
        <v>0</v>
      </c>
      <c r="Q202" s="16">
        <f t="shared" si="221"/>
        <v>0</v>
      </c>
      <c r="R202" s="16">
        <f t="shared" si="222"/>
        <v>0</v>
      </c>
      <c r="S202" s="26">
        <v>0</v>
      </c>
      <c r="T202" s="16">
        <f t="shared" si="223"/>
        <v>0</v>
      </c>
      <c r="U202" s="16">
        <f t="shared" si="224"/>
        <v>0</v>
      </c>
      <c r="V202" s="26">
        <v>0</v>
      </c>
      <c r="W202" s="16">
        <f t="shared" si="225"/>
        <v>0</v>
      </c>
      <c r="X202" s="16">
        <f t="shared" si="226"/>
        <v>0</v>
      </c>
      <c r="Y202" s="26"/>
      <c r="Z202" s="16">
        <f t="shared" si="227"/>
        <v>0</v>
      </c>
      <c r="AA202" s="16">
        <f t="shared" si="228"/>
        <v>0</v>
      </c>
      <c r="AC202" s="52">
        <f t="shared" si="173"/>
        <v>0</v>
      </c>
      <c r="AD202" s="16">
        <f t="shared" si="174"/>
        <v>0</v>
      </c>
      <c r="AE202" s="37">
        <f t="shared" si="175"/>
        <v>0</v>
      </c>
      <c r="AF202" s="42">
        <f t="shared" si="180"/>
        <v>0</v>
      </c>
      <c r="AG202" s="37">
        <f t="shared" si="181"/>
        <v>0</v>
      </c>
      <c r="AH202" s="63">
        <f t="shared" si="182"/>
        <v>0</v>
      </c>
      <c r="AI202" s="26">
        <v>0</v>
      </c>
      <c r="AJ202" s="37">
        <f t="shared" si="229"/>
        <v>0</v>
      </c>
      <c r="AK202" s="37" t="str">
        <f t="shared" si="230"/>
        <v>-</v>
      </c>
      <c r="AL202" s="47">
        <v>142</v>
      </c>
      <c r="AM202" s="37" t="str">
        <f t="shared" si="231"/>
        <v>-</v>
      </c>
      <c r="AN202" s="52" t="str">
        <f t="shared" si="232"/>
        <v>-</v>
      </c>
      <c r="AO202" s="35" t="str">
        <f t="shared" si="183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76"/>
        <v>0</v>
      </c>
      <c r="L203" s="16">
        <f t="shared" si="218"/>
        <v>0</v>
      </c>
      <c r="M203" s="26"/>
      <c r="N203" s="16">
        <f t="shared" si="219"/>
        <v>0</v>
      </c>
      <c r="O203" s="16">
        <f t="shared" si="220"/>
        <v>0</v>
      </c>
      <c r="P203" s="26"/>
      <c r="Q203" s="16">
        <f t="shared" si="221"/>
        <v>0</v>
      </c>
      <c r="R203" s="16">
        <f t="shared" si="222"/>
        <v>0</v>
      </c>
      <c r="S203" s="26"/>
      <c r="T203" s="16">
        <f t="shared" si="223"/>
        <v>0</v>
      </c>
      <c r="U203" s="16">
        <f t="shared" si="224"/>
        <v>0</v>
      </c>
      <c r="V203" s="26"/>
      <c r="W203" s="16">
        <f t="shared" si="225"/>
        <v>0</v>
      </c>
      <c r="X203" s="16">
        <f t="shared" si="226"/>
        <v>0</v>
      </c>
      <c r="Y203" s="26"/>
      <c r="Z203" s="16">
        <f t="shared" si="227"/>
        <v>0</v>
      </c>
      <c r="AA203" s="16">
        <f t="shared" si="228"/>
        <v>0</v>
      </c>
      <c r="AC203" s="52">
        <f t="shared" si="173"/>
        <v>0</v>
      </c>
      <c r="AD203" s="16">
        <f t="shared" si="174"/>
        <v>0</v>
      </c>
      <c r="AE203" s="37">
        <f t="shared" si="175"/>
        <v>0</v>
      </c>
      <c r="AF203" s="42">
        <f t="shared" si="180"/>
        <v>0</v>
      </c>
      <c r="AG203" s="37">
        <f t="shared" si="181"/>
        <v>0</v>
      </c>
      <c r="AH203" s="63">
        <f t="shared" si="182"/>
        <v>0</v>
      </c>
      <c r="AI203" s="26"/>
      <c r="AJ203" s="37">
        <f t="shared" si="229"/>
        <v>0</v>
      </c>
      <c r="AK203" s="37" t="str">
        <f t="shared" si="230"/>
        <v>-</v>
      </c>
      <c r="AL203" s="47">
        <v>143</v>
      </c>
      <c r="AM203" s="37" t="str">
        <f t="shared" si="231"/>
        <v>-</v>
      </c>
      <c r="AN203" s="52" t="str">
        <f t="shared" si="232"/>
        <v>-</v>
      </c>
      <c r="AO203" s="35" t="str">
        <f t="shared" si="183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76"/>
        <v>0</v>
      </c>
      <c r="L204" s="16">
        <f t="shared" si="218"/>
        <v>0</v>
      </c>
      <c r="M204" s="26"/>
      <c r="N204" s="16">
        <f t="shared" si="219"/>
        <v>0</v>
      </c>
      <c r="O204" s="16">
        <f t="shared" si="220"/>
        <v>0</v>
      </c>
      <c r="P204" s="26"/>
      <c r="Q204" s="16">
        <f t="shared" si="221"/>
        <v>0</v>
      </c>
      <c r="R204" s="16">
        <f t="shared" si="222"/>
        <v>0</v>
      </c>
      <c r="S204" s="26"/>
      <c r="T204" s="16">
        <f t="shared" si="223"/>
        <v>0</v>
      </c>
      <c r="U204" s="16">
        <f t="shared" si="224"/>
        <v>0</v>
      </c>
      <c r="V204" s="26"/>
      <c r="W204" s="16">
        <f t="shared" si="225"/>
        <v>0</v>
      </c>
      <c r="X204" s="16">
        <f t="shared" si="226"/>
        <v>0</v>
      </c>
      <c r="Y204" s="26"/>
      <c r="Z204" s="16">
        <f t="shared" si="227"/>
        <v>0</v>
      </c>
      <c r="AA204" s="16">
        <f t="shared" si="228"/>
        <v>0</v>
      </c>
      <c r="AC204" s="52">
        <f t="shared" si="173"/>
        <v>0</v>
      </c>
      <c r="AD204" s="16">
        <f t="shared" si="174"/>
        <v>0</v>
      </c>
      <c r="AE204" s="37">
        <f t="shared" si="175"/>
        <v>0</v>
      </c>
      <c r="AF204" s="42">
        <f t="shared" si="180"/>
        <v>0</v>
      </c>
      <c r="AG204" s="37">
        <f t="shared" si="181"/>
        <v>0</v>
      </c>
      <c r="AH204" s="63">
        <f t="shared" si="182"/>
        <v>0</v>
      </c>
      <c r="AI204" s="26"/>
      <c r="AJ204" s="37">
        <f t="shared" si="229"/>
        <v>0</v>
      </c>
      <c r="AK204" s="37" t="str">
        <f t="shared" si="230"/>
        <v>-</v>
      </c>
      <c r="AL204" s="47">
        <v>144</v>
      </c>
      <c r="AM204" s="37" t="str">
        <f t="shared" si="231"/>
        <v>-</v>
      </c>
      <c r="AN204" s="52" t="str">
        <f t="shared" si="232"/>
        <v>-</v>
      </c>
      <c r="AO204" s="35" t="str">
        <f t="shared" si="183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76"/>
        <v>0</v>
      </c>
      <c r="L205" s="16">
        <f t="shared" si="218"/>
        <v>0</v>
      </c>
      <c r="M205" s="26"/>
      <c r="N205" s="16">
        <f t="shared" si="219"/>
        <v>0</v>
      </c>
      <c r="O205" s="16">
        <f t="shared" si="220"/>
        <v>0</v>
      </c>
      <c r="P205" s="26"/>
      <c r="Q205" s="16">
        <f t="shared" si="221"/>
        <v>0</v>
      </c>
      <c r="R205" s="16">
        <f t="shared" si="222"/>
        <v>0</v>
      </c>
      <c r="S205" s="26"/>
      <c r="T205" s="16">
        <f t="shared" si="223"/>
        <v>0</v>
      </c>
      <c r="U205" s="16">
        <f t="shared" si="224"/>
        <v>0</v>
      </c>
      <c r="V205" s="26"/>
      <c r="W205" s="16">
        <f t="shared" si="225"/>
        <v>0</v>
      </c>
      <c r="X205" s="16">
        <f t="shared" si="226"/>
        <v>0</v>
      </c>
      <c r="Y205" s="26"/>
      <c r="Z205" s="16">
        <f t="shared" si="227"/>
        <v>0</v>
      </c>
      <c r="AA205" s="16">
        <f t="shared" si="228"/>
        <v>0</v>
      </c>
      <c r="AC205" s="52">
        <f t="shared" si="173"/>
        <v>0</v>
      </c>
      <c r="AD205" s="16">
        <f t="shared" si="174"/>
        <v>0</v>
      </c>
      <c r="AE205" s="37">
        <f t="shared" si="175"/>
        <v>0</v>
      </c>
      <c r="AF205" s="42">
        <f t="shared" si="180"/>
        <v>0</v>
      </c>
      <c r="AG205" s="37">
        <f t="shared" si="181"/>
        <v>0</v>
      </c>
      <c r="AH205" s="63">
        <f t="shared" si="182"/>
        <v>0</v>
      </c>
      <c r="AI205" s="26"/>
      <c r="AJ205" s="37">
        <f t="shared" si="229"/>
        <v>0</v>
      </c>
      <c r="AK205" s="37" t="str">
        <f t="shared" si="230"/>
        <v>-</v>
      </c>
      <c r="AL205" s="47">
        <v>145</v>
      </c>
      <c r="AM205" s="37" t="str">
        <f t="shared" si="231"/>
        <v>-</v>
      </c>
      <c r="AN205" s="52" t="str">
        <f t="shared" si="232"/>
        <v>-</v>
      </c>
      <c r="AO205" s="35" t="str">
        <f t="shared" si="183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76"/>
        <v>0</v>
      </c>
      <c r="L206" s="16">
        <f t="shared" si="218"/>
        <v>0</v>
      </c>
      <c r="M206" s="26"/>
      <c r="N206" s="16">
        <f t="shared" si="219"/>
        <v>0</v>
      </c>
      <c r="O206" s="16">
        <f t="shared" si="220"/>
        <v>0</v>
      </c>
      <c r="P206" s="26"/>
      <c r="Q206" s="16">
        <f t="shared" si="221"/>
        <v>0</v>
      </c>
      <c r="R206" s="16">
        <f t="shared" si="222"/>
        <v>0</v>
      </c>
      <c r="S206" s="26"/>
      <c r="T206" s="16">
        <f t="shared" si="223"/>
        <v>0</v>
      </c>
      <c r="U206" s="16">
        <f t="shared" si="224"/>
        <v>0</v>
      </c>
      <c r="V206" s="26"/>
      <c r="W206" s="16">
        <f t="shared" si="225"/>
        <v>0</v>
      </c>
      <c r="X206" s="16">
        <f t="shared" si="226"/>
        <v>0</v>
      </c>
      <c r="Y206" s="26"/>
      <c r="Z206" s="16">
        <f t="shared" si="227"/>
        <v>0</v>
      </c>
      <c r="AA206" s="16">
        <f t="shared" si="228"/>
        <v>0</v>
      </c>
      <c r="AC206" s="52">
        <f t="shared" si="173"/>
        <v>0</v>
      </c>
      <c r="AD206" s="16">
        <f t="shared" si="174"/>
        <v>0</v>
      </c>
      <c r="AE206" s="37">
        <f t="shared" si="175"/>
        <v>0</v>
      </c>
      <c r="AF206" s="42">
        <f t="shared" ref="AF206" si="233">AC206/AQ$10</f>
        <v>0</v>
      </c>
      <c r="AG206" s="37">
        <f t="shared" ref="AG206" si="234">AF206*30</f>
        <v>0</v>
      </c>
      <c r="AH206" s="63">
        <f t="shared" ref="AH206" si="235">AG206*G206</f>
        <v>0</v>
      </c>
      <c r="AI206" s="26"/>
      <c r="AJ206" s="37">
        <f t="shared" si="229"/>
        <v>0</v>
      </c>
      <c r="AK206" s="37" t="str">
        <f t="shared" si="230"/>
        <v>-</v>
      </c>
      <c r="AL206" s="47">
        <v>146</v>
      </c>
      <c r="AM206" s="37" t="str">
        <f t="shared" si="231"/>
        <v>-</v>
      </c>
      <c r="AN206" s="52" t="str">
        <f t="shared" si="232"/>
        <v>-</v>
      </c>
      <c r="AO206" s="35" t="str">
        <f t="shared" ref="AO206" si="236">IFERROR(AO$10+AK206,"-")</f>
        <v>-</v>
      </c>
    </row>
    <row r="207" spans="1:41" ht="5.25" customHeight="1" x14ac:dyDescent="0.2">
      <c r="B207" s="10"/>
      <c r="AL207" s="47">
        <v>172</v>
      </c>
      <c r="AN207" s="53"/>
    </row>
    <row r="208" spans="1:41" ht="16.5" customHeight="1" x14ac:dyDescent="0.2">
      <c r="B208" s="7"/>
      <c r="C208" s="7"/>
      <c r="D208" s="8"/>
      <c r="E208" s="12" t="s">
        <v>4</v>
      </c>
      <c r="F208" s="9"/>
      <c r="G208" s="9"/>
      <c r="H208" s="9"/>
      <c r="J208" s="25">
        <f>SUM(J13:J204)</f>
        <v>70</v>
      </c>
      <c r="K208" s="25">
        <f t="shared" ref="K208:AJ208" si="237">SUM(K13:K204)</f>
        <v>1991.6578799597817</v>
      </c>
      <c r="L208" s="25">
        <f t="shared" si="237"/>
        <v>4171</v>
      </c>
      <c r="M208" s="25">
        <f t="shared" si="237"/>
        <v>44</v>
      </c>
      <c r="N208" s="25">
        <f t="shared" si="237"/>
        <v>841.8900000000001</v>
      </c>
      <c r="O208" s="25">
        <f t="shared" si="237"/>
        <v>1980.5</v>
      </c>
      <c r="P208" s="25">
        <f t="shared" si="237"/>
        <v>41</v>
      </c>
      <c r="Q208" s="25">
        <f t="shared" si="237"/>
        <v>837.50683107274938</v>
      </c>
      <c r="R208" s="25">
        <f t="shared" si="237"/>
        <v>1872.5</v>
      </c>
      <c r="S208" s="25">
        <f t="shared" si="237"/>
        <v>48</v>
      </c>
      <c r="T208" s="25">
        <f t="shared" si="237"/>
        <v>747.7400408401802</v>
      </c>
      <c r="U208" s="25">
        <f t="shared" si="237"/>
        <v>1788.5</v>
      </c>
      <c r="V208" s="25">
        <f t="shared" si="237"/>
        <v>11</v>
      </c>
      <c r="W208" s="25">
        <f t="shared" si="237"/>
        <v>232.36</v>
      </c>
      <c r="X208" s="25">
        <f t="shared" si="237"/>
        <v>540</v>
      </c>
      <c r="Y208" s="25">
        <f t="shared" si="237"/>
        <v>0</v>
      </c>
      <c r="Z208" s="25">
        <f t="shared" si="237"/>
        <v>0</v>
      </c>
      <c r="AA208" s="25">
        <f t="shared" si="237"/>
        <v>0</v>
      </c>
      <c r="AB208" s="25">
        <f t="shared" si="237"/>
        <v>0</v>
      </c>
      <c r="AC208" s="25">
        <f t="shared" si="237"/>
        <v>214</v>
      </c>
      <c r="AD208" s="25">
        <f t="shared" si="237"/>
        <v>4651.1547518727102</v>
      </c>
      <c r="AE208" s="25">
        <f t="shared" si="237"/>
        <v>10352.5</v>
      </c>
      <c r="AF208" s="25">
        <f t="shared" si="237"/>
        <v>1.739837398373983</v>
      </c>
      <c r="AG208" s="25">
        <f t="shared" si="237"/>
        <v>52.195121951219505</v>
      </c>
      <c r="AH208" s="25">
        <f t="shared" si="237"/>
        <v>2525</v>
      </c>
      <c r="AI208" s="25">
        <f t="shared" si="237"/>
        <v>133</v>
      </c>
      <c r="AJ208" s="25">
        <f t="shared" si="237"/>
        <v>6578</v>
      </c>
      <c r="AL208" s="1">
        <v>173</v>
      </c>
    </row>
    <row r="210" spans="5:48" s="71" customFormat="1" x14ac:dyDescent="0.2">
      <c r="E210" s="75" t="s">
        <v>21</v>
      </c>
      <c r="F210" s="76"/>
      <c r="G210" s="76"/>
      <c r="H210" s="77"/>
      <c r="I210" s="77"/>
      <c r="J210" s="77"/>
      <c r="K210" s="77"/>
      <c r="L210" s="77">
        <f>K208</f>
        <v>1991.6578799597817</v>
      </c>
      <c r="M210" s="77"/>
      <c r="N210" s="77"/>
      <c r="O210" s="77">
        <f>N208</f>
        <v>841.8900000000001</v>
      </c>
      <c r="P210" s="77"/>
      <c r="Q210" s="77"/>
      <c r="R210" s="77">
        <f>Q208</f>
        <v>837.50683107274938</v>
      </c>
      <c r="S210" s="77"/>
      <c r="T210" s="77"/>
      <c r="U210" s="77">
        <f>T208</f>
        <v>747.7400408401802</v>
      </c>
      <c r="V210" s="77"/>
      <c r="W210" s="77"/>
      <c r="X210" s="77">
        <f>W208</f>
        <v>232.36</v>
      </c>
      <c r="Y210" s="77"/>
      <c r="Z210" s="77"/>
      <c r="AA210" s="77">
        <f>Z208</f>
        <v>0</v>
      </c>
      <c r="AB210" s="77"/>
      <c r="AC210" s="78"/>
      <c r="AD210" s="77"/>
      <c r="AE210" s="77">
        <f>AD208</f>
        <v>4651.1547518727102</v>
      </c>
      <c r="AF210" s="79"/>
      <c r="AG210" s="79"/>
      <c r="AH210" s="76"/>
      <c r="AI210" s="79"/>
      <c r="AJ210" s="79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22</v>
      </c>
      <c r="F211" s="80"/>
      <c r="G211" s="80"/>
      <c r="H211" s="81"/>
      <c r="I211" s="81"/>
      <c r="J211" s="81"/>
      <c r="K211" s="81"/>
      <c r="L211" s="77">
        <v>0</v>
      </c>
      <c r="M211" s="81"/>
      <c r="N211" s="81"/>
      <c r="O211" s="77">
        <v>0</v>
      </c>
      <c r="P211" s="81"/>
      <c r="Q211" s="81"/>
      <c r="R211" s="77">
        <v>0</v>
      </c>
      <c r="S211" s="81"/>
      <c r="T211" s="81"/>
      <c r="U211" s="77">
        <v>0</v>
      </c>
      <c r="V211" s="81"/>
      <c r="W211" s="81"/>
      <c r="X211" s="77">
        <v>0</v>
      </c>
      <c r="Y211" s="81"/>
      <c r="Z211" s="81"/>
      <c r="AA211" s="77">
        <v>0</v>
      </c>
      <c r="AB211" s="81"/>
      <c r="AC211" s="82"/>
      <c r="AD211" s="81"/>
      <c r="AE211" s="77">
        <f>L211+O211+R211+U211+X211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41</v>
      </c>
      <c r="F212" s="80"/>
      <c r="G212" s="80"/>
      <c r="H212" s="81"/>
      <c r="I212" s="81"/>
      <c r="J212" s="81"/>
      <c r="K212" s="81"/>
      <c r="L212" s="92">
        <f>L211/L208</f>
        <v>0</v>
      </c>
      <c r="M212" s="93"/>
      <c r="N212" s="93"/>
      <c r="O212" s="92">
        <f>O211/O208</f>
        <v>0</v>
      </c>
      <c r="P212" s="93"/>
      <c r="Q212" s="93"/>
      <c r="R212" s="92">
        <f>R211/R208</f>
        <v>0</v>
      </c>
      <c r="S212" s="93"/>
      <c r="T212" s="93"/>
      <c r="U212" s="92">
        <f>U211/U208</f>
        <v>0</v>
      </c>
      <c r="V212" s="93"/>
      <c r="W212" s="93"/>
      <c r="X212" s="92">
        <f>X211/X208</f>
        <v>0</v>
      </c>
      <c r="Y212" s="93"/>
      <c r="Z212" s="93"/>
      <c r="AA212" s="92" t="e">
        <f>AA211/AA208</f>
        <v>#DIV/0!</v>
      </c>
      <c r="AB212" s="81"/>
      <c r="AC212" s="82"/>
      <c r="AD212" s="81"/>
      <c r="AE212" s="92">
        <f>AE211/AE208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">
      <c r="E213" s="75" t="s">
        <v>23</v>
      </c>
      <c r="F213" s="80"/>
      <c r="G213" s="80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2"/>
      <c r="AD213" s="81"/>
      <c r="AE213" s="81"/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71" customFormat="1" x14ac:dyDescent="0.2">
      <c r="E214" s="75" t="s">
        <v>24</v>
      </c>
      <c r="F214" s="76"/>
      <c r="G214" s="76"/>
      <c r="H214" s="77"/>
      <c r="I214" s="77"/>
      <c r="J214" s="77"/>
      <c r="K214" s="77"/>
      <c r="L214" s="77">
        <f>L208-L210-L211-L213</f>
        <v>2179.3421200402181</v>
      </c>
      <c r="M214" s="77"/>
      <c r="N214" s="77"/>
      <c r="O214" s="77">
        <f>O208-O210-O211-O213</f>
        <v>1138.6099999999999</v>
      </c>
      <c r="P214" s="77"/>
      <c r="Q214" s="77"/>
      <c r="R214" s="77">
        <f>R208-R210-R211-R213</f>
        <v>1034.9931689272507</v>
      </c>
      <c r="S214" s="77"/>
      <c r="T214" s="77"/>
      <c r="U214" s="77">
        <f>U208-U210-U211-U213</f>
        <v>1040.7599591598198</v>
      </c>
      <c r="V214" s="77"/>
      <c r="W214" s="77"/>
      <c r="X214" s="77">
        <f>X208-X210-X211-X213</f>
        <v>307.64</v>
      </c>
      <c r="Y214" s="77"/>
      <c r="Z214" s="77"/>
      <c r="AA214" s="77">
        <f>AA208-AA210-AA211-AA213</f>
        <v>0</v>
      </c>
      <c r="AB214" s="77"/>
      <c r="AC214" s="78"/>
      <c r="AD214" s="77"/>
      <c r="AE214" s="77">
        <f>AE208-AE210-AE211-AE213</f>
        <v>5701.3452481272898</v>
      </c>
      <c r="AF214" s="79"/>
      <c r="AG214" s="79"/>
      <c r="AH214" s="76"/>
      <c r="AI214" s="79"/>
      <c r="AJ214" s="79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5:48" s="43" customFormat="1" x14ac:dyDescent="0.2">
      <c r="E215" s="75" t="s">
        <v>25</v>
      </c>
      <c r="F215" s="85"/>
      <c r="G215" s="85"/>
      <c r="H215" s="83"/>
      <c r="I215" s="83"/>
      <c r="J215" s="83"/>
      <c r="K215" s="83"/>
      <c r="L215" s="86">
        <f>L214/L208</f>
        <v>0.52249871015109517</v>
      </c>
      <c r="M215" s="83"/>
      <c r="N215" s="83"/>
      <c r="O215" s="86">
        <f>O214/O208</f>
        <v>0.57491037616763441</v>
      </c>
      <c r="P215" s="83"/>
      <c r="Q215" s="83"/>
      <c r="R215" s="86">
        <f>R214/R208</f>
        <v>0.55273333454058782</v>
      </c>
      <c r="S215" s="83"/>
      <c r="T215" s="83"/>
      <c r="U215" s="86">
        <f>U214/U208</f>
        <v>0.58191778538429961</v>
      </c>
      <c r="V215" s="83"/>
      <c r="W215" s="83"/>
      <c r="X215" s="86">
        <f>X214/X208</f>
        <v>0.56970370370370371</v>
      </c>
      <c r="Y215" s="83"/>
      <c r="Z215" s="83"/>
      <c r="AA215" s="86" t="e">
        <f>AA214/AA208</f>
        <v>#DIV/0!</v>
      </c>
      <c r="AB215" s="83"/>
      <c r="AC215" s="87"/>
      <c r="AD215" s="83"/>
      <c r="AE215" s="86">
        <f>AE214/AE208</f>
        <v>0.55072158880727262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8" spans="5:48" x14ac:dyDescent="0.2">
      <c r="AD218" s="43" t="s">
        <v>239</v>
      </c>
    </row>
    <row r="219" spans="5:48" x14ac:dyDescent="0.2">
      <c r="AA219" s="43" t="s">
        <v>26</v>
      </c>
      <c r="AC219" s="53">
        <f>J208+M208+P208+S208+V208+Y208</f>
        <v>214</v>
      </c>
      <c r="AD219" s="88">
        <f>AC219-AC208</f>
        <v>0</v>
      </c>
    </row>
    <row r="220" spans="5:48" x14ac:dyDescent="0.2">
      <c r="AA220" s="43" t="s">
        <v>27</v>
      </c>
      <c r="AC220" s="53">
        <f>K208+N208+Q208+T208+W208+Z208</f>
        <v>4651.1547518727111</v>
      </c>
      <c r="AD220" s="88">
        <f>AC220-AD208</f>
        <v>0</v>
      </c>
    </row>
    <row r="221" spans="5:48" x14ac:dyDescent="0.2">
      <c r="AA221" s="43" t="s">
        <v>28</v>
      </c>
      <c r="AC221" s="53">
        <f>L208+O208+R208+U208+X208+AA208</f>
        <v>10352.5</v>
      </c>
      <c r="AD221" s="89">
        <f>AC221-AE208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381" priority="3394"/>
  </conditionalFormatting>
  <conditionalFormatting sqref="B16">
    <cfRule type="duplicateValues" dxfId="2380" priority="3393"/>
  </conditionalFormatting>
  <conditionalFormatting sqref="D38:D41">
    <cfRule type="duplicateValues" dxfId="2379" priority="3392"/>
  </conditionalFormatting>
  <conditionalFormatting sqref="B38:B41">
    <cfRule type="duplicateValues" dxfId="2378" priority="3391"/>
  </conditionalFormatting>
  <conditionalFormatting sqref="D43">
    <cfRule type="duplicateValues" dxfId="2377" priority="3390"/>
  </conditionalFormatting>
  <conditionalFormatting sqref="B43">
    <cfRule type="duplicateValues" dxfId="2376" priority="3389"/>
  </conditionalFormatting>
  <conditionalFormatting sqref="D45">
    <cfRule type="duplicateValues" dxfId="2375" priority="3388"/>
  </conditionalFormatting>
  <conditionalFormatting sqref="B45">
    <cfRule type="duplicateValues" dxfId="2374" priority="3387"/>
  </conditionalFormatting>
  <conditionalFormatting sqref="D49">
    <cfRule type="duplicateValues" dxfId="2373" priority="3386"/>
  </conditionalFormatting>
  <conditionalFormatting sqref="B49">
    <cfRule type="duplicateValues" dxfId="2372" priority="3385"/>
  </conditionalFormatting>
  <conditionalFormatting sqref="D50:D52">
    <cfRule type="duplicateValues" dxfId="2371" priority="3384"/>
  </conditionalFormatting>
  <conditionalFormatting sqref="B50:B52">
    <cfRule type="duplicateValues" dxfId="2370" priority="3383"/>
  </conditionalFormatting>
  <conditionalFormatting sqref="D54:D64">
    <cfRule type="duplicateValues" dxfId="2369" priority="3382"/>
  </conditionalFormatting>
  <conditionalFormatting sqref="B54:B64">
    <cfRule type="duplicateValues" dxfId="2368" priority="3381"/>
  </conditionalFormatting>
  <conditionalFormatting sqref="D67:D75">
    <cfRule type="duplicateValues" dxfId="2367" priority="3380"/>
  </conditionalFormatting>
  <conditionalFormatting sqref="B67:B75">
    <cfRule type="duplicateValues" dxfId="2366" priority="3379"/>
  </conditionalFormatting>
  <conditionalFormatting sqref="D66">
    <cfRule type="duplicateValues" dxfId="2365" priority="3378"/>
  </conditionalFormatting>
  <conditionalFormatting sqref="B66">
    <cfRule type="duplicateValues" dxfId="2364" priority="3377"/>
  </conditionalFormatting>
  <conditionalFormatting sqref="D77">
    <cfRule type="duplicateValues" dxfId="2363" priority="3376"/>
  </conditionalFormatting>
  <conditionalFormatting sqref="B77">
    <cfRule type="duplicateValues" dxfId="2362" priority="3375"/>
  </conditionalFormatting>
  <conditionalFormatting sqref="D79:D80">
    <cfRule type="duplicateValues" dxfId="2361" priority="3374"/>
  </conditionalFormatting>
  <conditionalFormatting sqref="B79:B80">
    <cfRule type="duplicateValues" dxfId="2360" priority="3373"/>
  </conditionalFormatting>
  <conditionalFormatting sqref="D84:D88">
    <cfRule type="duplicateValues" dxfId="2359" priority="3372"/>
  </conditionalFormatting>
  <conditionalFormatting sqref="B84:B88">
    <cfRule type="duplicateValues" dxfId="2358" priority="3371"/>
  </conditionalFormatting>
  <conditionalFormatting sqref="D89:D93">
    <cfRule type="duplicateValues" dxfId="2357" priority="3370"/>
  </conditionalFormatting>
  <conditionalFormatting sqref="B89:B93">
    <cfRule type="duplicateValues" dxfId="2356" priority="3369"/>
  </conditionalFormatting>
  <conditionalFormatting sqref="D66:D75">
    <cfRule type="duplicateValues" dxfId="2355" priority="3368"/>
  </conditionalFormatting>
  <conditionalFormatting sqref="B66:B75">
    <cfRule type="duplicateValues" dxfId="2354" priority="3367"/>
  </conditionalFormatting>
  <conditionalFormatting sqref="B1:B1048576">
    <cfRule type="duplicateValues" dxfId="2353" priority="3366"/>
  </conditionalFormatting>
  <conditionalFormatting sqref="B19">
    <cfRule type="duplicateValues" dxfId="2352" priority="3365"/>
  </conditionalFormatting>
  <conditionalFormatting sqref="D44:D52">
    <cfRule type="duplicateValues" dxfId="2351" priority="3115"/>
  </conditionalFormatting>
  <conditionalFormatting sqref="B44:B52">
    <cfRule type="duplicateValues" dxfId="2350" priority="3114"/>
  </conditionalFormatting>
  <conditionalFormatting sqref="D61 D70 D79 D88">
    <cfRule type="duplicateValues" dxfId="2349" priority="2867"/>
  </conditionalFormatting>
  <conditionalFormatting sqref="B61 B70 B79 B88">
    <cfRule type="duplicateValues" dxfId="2348" priority="2866"/>
  </conditionalFormatting>
  <conditionalFormatting sqref="D65 D74 D83">
    <cfRule type="duplicateValues" dxfId="2347" priority="2865"/>
  </conditionalFormatting>
  <conditionalFormatting sqref="B65 B74 B83">
    <cfRule type="duplicateValues" dxfId="2346" priority="2864"/>
  </conditionalFormatting>
  <conditionalFormatting sqref="D66:D68 D75:D77 D84:D86">
    <cfRule type="duplicateValues" dxfId="2345" priority="2863"/>
  </conditionalFormatting>
  <conditionalFormatting sqref="B66:B68 B75:B77 B84:B86">
    <cfRule type="duplicateValues" dxfId="2344" priority="2862"/>
  </conditionalFormatting>
  <conditionalFormatting sqref="D60:D88">
    <cfRule type="duplicateValues" dxfId="2343" priority="2861"/>
  </conditionalFormatting>
  <conditionalFormatting sqref="B60:B88">
    <cfRule type="duplicateValues" dxfId="2342" priority="2860"/>
  </conditionalFormatting>
  <conditionalFormatting sqref="D90:D94">
    <cfRule type="duplicateValues" dxfId="2341" priority="2613"/>
  </conditionalFormatting>
  <conditionalFormatting sqref="B90:B94">
    <cfRule type="duplicateValues" dxfId="2340" priority="2612"/>
  </conditionalFormatting>
  <conditionalFormatting sqref="D61">
    <cfRule type="duplicateValues" dxfId="2339" priority="2115"/>
  </conditionalFormatting>
  <conditionalFormatting sqref="B61">
    <cfRule type="duplicateValues" dxfId="2338" priority="2114"/>
  </conditionalFormatting>
  <conditionalFormatting sqref="D65">
    <cfRule type="duplicateValues" dxfId="2337" priority="2113"/>
  </conditionalFormatting>
  <conditionalFormatting sqref="B65">
    <cfRule type="duplicateValues" dxfId="2336" priority="2112"/>
  </conditionalFormatting>
  <conditionalFormatting sqref="D66:D68">
    <cfRule type="duplicateValues" dxfId="2335" priority="2111"/>
  </conditionalFormatting>
  <conditionalFormatting sqref="B66:B68">
    <cfRule type="duplicateValues" dxfId="2334" priority="2110"/>
  </conditionalFormatting>
  <conditionalFormatting sqref="B210:B215">
    <cfRule type="duplicateValues" dxfId="2333" priority="863"/>
  </conditionalFormatting>
  <conditionalFormatting sqref="D210:D215">
    <cfRule type="duplicateValues" dxfId="2332" priority="862"/>
  </conditionalFormatting>
  <conditionalFormatting sqref="D210:D215">
    <cfRule type="duplicateValues" dxfId="2331" priority="861"/>
  </conditionalFormatting>
  <conditionalFormatting sqref="B210:B215">
    <cfRule type="duplicateValues" dxfId="2330" priority="860"/>
  </conditionalFormatting>
  <conditionalFormatting sqref="B210:B215">
    <cfRule type="duplicateValues" dxfId="2329" priority="859"/>
  </conditionalFormatting>
  <conditionalFormatting sqref="D210:D215">
    <cfRule type="duplicateValues" dxfId="2328" priority="858"/>
  </conditionalFormatting>
  <conditionalFormatting sqref="D210:D215">
    <cfRule type="duplicateValues" dxfId="2327" priority="857"/>
  </conditionalFormatting>
  <conditionalFormatting sqref="B210:B215">
    <cfRule type="duplicateValues" dxfId="2326" priority="856"/>
  </conditionalFormatting>
  <conditionalFormatting sqref="B210:B215">
    <cfRule type="duplicateValues" dxfId="2325" priority="855"/>
  </conditionalFormatting>
  <conditionalFormatting sqref="D210:D215">
    <cfRule type="duplicateValues" dxfId="2324" priority="854"/>
  </conditionalFormatting>
  <conditionalFormatting sqref="B210:B215">
    <cfRule type="duplicateValues" dxfId="2323" priority="853"/>
  </conditionalFormatting>
  <conditionalFormatting sqref="D210:D215">
    <cfRule type="duplicateValues" dxfId="2322" priority="852"/>
  </conditionalFormatting>
  <conditionalFormatting sqref="B210:B215">
    <cfRule type="duplicateValues" dxfId="2321" priority="851"/>
  </conditionalFormatting>
  <conditionalFormatting sqref="D210:D215">
    <cfRule type="duplicateValues" dxfId="2320" priority="850"/>
  </conditionalFormatting>
  <conditionalFormatting sqref="D210:D215">
    <cfRule type="duplicateValues" dxfId="2319" priority="849"/>
  </conditionalFormatting>
  <conditionalFormatting sqref="B210:B215">
    <cfRule type="duplicateValues" dxfId="2318" priority="848"/>
  </conditionalFormatting>
  <conditionalFormatting sqref="B210:B215">
    <cfRule type="duplicateValues" dxfId="2317" priority="847"/>
  </conditionalFormatting>
  <conditionalFormatting sqref="D210:D215">
    <cfRule type="duplicateValues" dxfId="2316" priority="846"/>
  </conditionalFormatting>
  <conditionalFormatting sqref="B210:B215">
    <cfRule type="duplicateValues" dxfId="2315" priority="845"/>
  </conditionalFormatting>
  <conditionalFormatting sqref="D210:D215">
    <cfRule type="duplicateValues" dxfId="2314" priority="844"/>
  </conditionalFormatting>
  <conditionalFormatting sqref="D210:D215">
    <cfRule type="duplicateValues" dxfId="2313" priority="843"/>
  </conditionalFormatting>
  <conditionalFormatting sqref="B210:B215">
    <cfRule type="duplicateValues" dxfId="2312" priority="842"/>
  </conditionalFormatting>
  <conditionalFormatting sqref="D210:D215">
    <cfRule type="duplicateValues" dxfId="2311" priority="841"/>
  </conditionalFormatting>
  <conditionalFormatting sqref="B210:B215">
    <cfRule type="duplicateValues" dxfId="2310" priority="840"/>
  </conditionalFormatting>
  <conditionalFormatting sqref="D210:D215">
    <cfRule type="duplicateValues" dxfId="2309" priority="839"/>
  </conditionalFormatting>
  <conditionalFormatting sqref="B210:B215">
    <cfRule type="duplicateValues" dxfId="2308" priority="838"/>
  </conditionalFormatting>
  <conditionalFormatting sqref="D210:D215">
    <cfRule type="duplicateValues" dxfId="2307" priority="837"/>
  </conditionalFormatting>
  <conditionalFormatting sqref="B210:B215">
    <cfRule type="duplicateValues" dxfId="2306" priority="836"/>
  </conditionalFormatting>
  <conditionalFormatting sqref="B208">
    <cfRule type="duplicateValues" dxfId="2305" priority="835"/>
  </conditionalFormatting>
  <conditionalFormatting sqref="D208">
    <cfRule type="duplicateValues" dxfId="2304" priority="834"/>
  </conditionalFormatting>
  <conditionalFormatting sqref="D208">
    <cfRule type="duplicateValues" dxfId="2303" priority="833"/>
  </conditionalFormatting>
  <conditionalFormatting sqref="B208">
    <cfRule type="duplicateValues" dxfId="2302" priority="832"/>
  </conditionalFormatting>
  <conditionalFormatting sqref="B208">
    <cfRule type="duplicateValues" dxfId="2301" priority="831"/>
  </conditionalFormatting>
  <conditionalFormatting sqref="D208">
    <cfRule type="duplicateValues" dxfId="2300" priority="830"/>
  </conditionalFormatting>
  <conditionalFormatting sqref="D208">
    <cfRule type="duplicateValues" dxfId="2299" priority="829"/>
  </conditionalFormatting>
  <conditionalFormatting sqref="B208">
    <cfRule type="duplicateValues" dxfId="2298" priority="828"/>
  </conditionalFormatting>
  <conditionalFormatting sqref="B208">
    <cfRule type="duplicateValues" dxfId="2297" priority="827"/>
  </conditionalFormatting>
  <conditionalFormatting sqref="D208">
    <cfRule type="duplicateValues" dxfId="2296" priority="826"/>
  </conditionalFormatting>
  <conditionalFormatting sqref="D208">
    <cfRule type="duplicateValues" dxfId="2295" priority="825"/>
  </conditionalFormatting>
  <conditionalFormatting sqref="B208">
    <cfRule type="duplicateValues" dxfId="2294" priority="824"/>
  </conditionalFormatting>
  <conditionalFormatting sqref="B208">
    <cfRule type="duplicateValues" dxfId="2293" priority="823"/>
  </conditionalFormatting>
  <conditionalFormatting sqref="D208">
    <cfRule type="duplicateValues" dxfId="2292" priority="822"/>
  </conditionalFormatting>
  <conditionalFormatting sqref="D208">
    <cfRule type="duplicateValues" dxfId="2291" priority="821"/>
  </conditionalFormatting>
  <conditionalFormatting sqref="B208">
    <cfRule type="duplicateValues" dxfId="2290" priority="820"/>
  </conditionalFormatting>
  <conditionalFormatting sqref="B208">
    <cfRule type="duplicateValues" dxfId="2289" priority="819"/>
  </conditionalFormatting>
  <conditionalFormatting sqref="D208">
    <cfRule type="duplicateValues" dxfId="2288" priority="818"/>
  </conditionalFormatting>
  <conditionalFormatting sqref="D208">
    <cfRule type="duplicateValues" dxfId="2287" priority="817"/>
  </conditionalFormatting>
  <conditionalFormatting sqref="B208">
    <cfRule type="duplicateValues" dxfId="2286" priority="816"/>
  </conditionalFormatting>
  <conditionalFormatting sqref="B208">
    <cfRule type="duplicateValues" dxfId="2285" priority="815"/>
  </conditionalFormatting>
  <conditionalFormatting sqref="D208">
    <cfRule type="duplicateValues" dxfId="2284" priority="814"/>
  </conditionalFormatting>
  <conditionalFormatting sqref="D208">
    <cfRule type="duplicateValues" dxfId="2283" priority="813"/>
  </conditionalFormatting>
  <conditionalFormatting sqref="B208">
    <cfRule type="duplicateValues" dxfId="2282" priority="812"/>
  </conditionalFormatting>
  <conditionalFormatting sqref="B208">
    <cfRule type="duplicateValues" dxfId="2281" priority="811"/>
  </conditionalFormatting>
  <conditionalFormatting sqref="D208">
    <cfRule type="duplicateValues" dxfId="2280" priority="810"/>
  </conditionalFormatting>
  <conditionalFormatting sqref="D208">
    <cfRule type="duplicateValues" dxfId="2279" priority="809"/>
  </conditionalFormatting>
  <conditionalFormatting sqref="B208">
    <cfRule type="duplicateValues" dxfId="2278" priority="808"/>
  </conditionalFormatting>
  <conditionalFormatting sqref="B9">
    <cfRule type="duplicateValues" dxfId="2277" priority="267"/>
  </conditionalFormatting>
  <conditionalFormatting sqref="D16">
    <cfRule type="duplicateValues" dxfId="2276" priority="265"/>
  </conditionalFormatting>
  <conditionalFormatting sqref="B16">
    <cfRule type="duplicateValues" dxfId="2275" priority="264"/>
  </conditionalFormatting>
  <conditionalFormatting sqref="D38:D41">
    <cfRule type="duplicateValues" dxfId="2274" priority="263"/>
  </conditionalFormatting>
  <conditionalFormatting sqref="B38:B41">
    <cfRule type="duplicateValues" dxfId="2273" priority="262"/>
  </conditionalFormatting>
  <conditionalFormatting sqref="D43">
    <cfRule type="duplicateValues" dxfId="2272" priority="261"/>
  </conditionalFormatting>
  <conditionalFormatting sqref="B43">
    <cfRule type="duplicateValues" dxfId="2271" priority="260"/>
  </conditionalFormatting>
  <conditionalFormatting sqref="D45">
    <cfRule type="duplicateValues" dxfId="2270" priority="259"/>
  </conditionalFormatting>
  <conditionalFormatting sqref="B45">
    <cfRule type="duplicateValues" dxfId="2269" priority="258"/>
  </conditionalFormatting>
  <conditionalFormatting sqref="D49">
    <cfRule type="duplicateValues" dxfId="2268" priority="257"/>
  </conditionalFormatting>
  <conditionalFormatting sqref="B49">
    <cfRule type="duplicateValues" dxfId="2267" priority="256"/>
  </conditionalFormatting>
  <conditionalFormatting sqref="D50:D52">
    <cfRule type="duplicateValues" dxfId="2266" priority="255"/>
  </conditionalFormatting>
  <conditionalFormatting sqref="B50:B52">
    <cfRule type="duplicateValues" dxfId="2265" priority="254"/>
  </conditionalFormatting>
  <conditionalFormatting sqref="D54:D64">
    <cfRule type="duplicateValues" dxfId="2264" priority="253"/>
  </conditionalFormatting>
  <conditionalFormatting sqref="B54:B64">
    <cfRule type="duplicateValues" dxfId="2263" priority="252"/>
  </conditionalFormatting>
  <conditionalFormatting sqref="D67:D75">
    <cfRule type="duplicateValues" dxfId="2262" priority="251"/>
  </conditionalFormatting>
  <conditionalFormatting sqref="B67:B75">
    <cfRule type="duplicateValues" dxfId="2261" priority="250"/>
  </conditionalFormatting>
  <conditionalFormatting sqref="D66">
    <cfRule type="duplicateValues" dxfId="2260" priority="249"/>
  </conditionalFormatting>
  <conditionalFormatting sqref="B66">
    <cfRule type="duplicateValues" dxfId="2259" priority="248"/>
  </conditionalFormatting>
  <conditionalFormatting sqref="D77">
    <cfRule type="duplicateValues" dxfId="2258" priority="247"/>
  </conditionalFormatting>
  <conditionalFormatting sqref="B77">
    <cfRule type="duplicateValues" dxfId="2257" priority="246"/>
  </conditionalFormatting>
  <conditionalFormatting sqref="D79:D80">
    <cfRule type="duplicateValues" dxfId="2256" priority="245"/>
  </conditionalFormatting>
  <conditionalFormatting sqref="B79:B80">
    <cfRule type="duplicateValues" dxfId="2255" priority="244"/>
  </conditionalFormatting>
  <conditionalFormatting sqref="D66:D75">
    <cfRule type="duplicateValues" dxfId="2254" priority="243"/>
  </conditionalFormatting>
  <conditionalFormatting sqref="B66:B75">
    <cfRule type="duplicateValues" dxfId="2253" priority="242"/>
  </conditionalFormatting>
  <conditionalFormatting sqref="B13:B202">
    <cfRule type="duplicateValues" dxfId="2252" priority="241"/>
  </conditionalFormatting>
  <conditionalFormatting sqref="B19">
    <cfRule type="duplicateValues" dxfId="2251" priority="240"/>
  </conditionalFormatting>
  <conditionalFormatting sqref="D44:D52">
    <cfRule type="duplicateValues" dxfId="2250" priority="239"/>
  </conditionalFormatting>
  <conditionalFormatting sqref="B44:B52">
    <cfRule type="duplicateValues" dxfId="2249" priority="238"/>
  </conditionalFormatting>
  <conditionalFormatting sqref="D65">
    <cfRule type="duplicateValues" dxfId="2248" priority="237"/>
  </conditionalFormatting>
  <conditionalFormatting sqref="B65">
    <cfRule type="duplicateValues" dxfId="2247" priority="236"/>
  </conditionalFormatting>
  <conditionalFormatting sqref="D166:D170">
    <cfRule type="duplicateValues" dxfId="2246" priority="235"/>
  </conditionalFormatting>
  <conditionalFormatting sqref="B166:B170">
    <cfRule type="duplicateValues" dxfId="2245" priority="234"/>
  </conditionalFormatting>
  <conditionalFormatting sqref="D165">
    <cfRule type="duplicateValues" dxfId="2244" priority="233"/>
  </conditionalFormatting>
  <conditionalFormatting sqref="B165">
    <cfRule type="duplicateValues" dxfId="2243" priority="232"/>
  </conditionalFormatting>
  <conditionalFormatting sqref="D167:D171">
    <cfRule type="duplicateValues" dxfId="2242" priority="231"/>
  </conditionalFormatting>
  <conditionalFormatting sqref="B167:B171">
    <cfRule type="duplicateValues" dxfId="2241" priority="230"/>
  </conditionalFormatting>
  <conditionalFormatting sqref="D89:D93">
    <cfRule type="duplicateValues" dxfId="2240" priority="229"/>
  </conditionalFormatting>
  <conditionalFormatting sqref="B89:B93">
    <cfRule type="duplicateValues" dxfId="2239" priority="228"/>
  </conditionalFormatting>
  <conditionalFormatting sqref="D88">
    <cfRule type="duplicateValues" dxfId="2238" priority="227"/>
  </conditionalFormatting>
  <conditionalFormatting sqref="B88">
    <cfRule type="duplicateValues" dxfId="2237" priority="226"/>
  </conditionalFormatting>
  <conditionalFormatting sqref="D90:D94">
    <cfRule type="duplicateValues" dxfId="2236" priority="225"/>
  </conditionalFormatting>
  <conditionalFormatting sqref="B90:B94">
    <cfRule type="duplicateValues" dxfId="2235" priority="224"/>
  </conditionalFormatting>
  <conditionalFormatting sqref="D84:D202">
    <cfRule type="duplicateValues" dxfId="2234" priority="223"/>
  </conditionalFormatting>
  <conditionalFormatting sqref="B84:B202">
    <cfRule type="duplicateValues" dxfId="2233" priority="222"/>
  </conditionalFormatting>
  <conditionalFormatting sqref="D61 D70 D79">
    <cfRule type="duplicateValues" dxfId="2232" priority="221"/>
  </conditionalFormatting>
  <conditionalFormatting sqref="B61 B70 B79">
    <cfRule type="duplicateValues" dxfId="2231" priority="220"/>
  </conditionalFormatting>
  <conditionalFormatting sqref="D66:D68 D75:D77 D84:D202">
    <cfRule type="duplicateValues" dxfId="2230" priority="219"/>
  </conditionalFormatting>
  <conditionalFormatting sqref="B66:B68 B75:B77 B84:B202">
    <cfRule type="duplicateValues" dxfId="2229" priority="218"/>
  </conditionalFormatting>
  <conditionalFormatting sqref="D60:D202">
    <cfRule type="duplicateValues" dxfId="2228" priority="217"/>
  </conditionalFormatting>
  <conditionalFormatting sqref="B60:B202">
    <cfRule type="duplicateValues" dxfId="2227" priority="216"/>
  </conditionalFormatting>
  <conditionalFormatting sqref="D13:D202">
    <cfRule type="duplicateValues" dxfId="2226" priority="215"/>
  </conditionalFormatting>
  <conditionalFormatting sqref="D13:D202">
    <cfRule type="duplicateValues" dxfId="2225" priority="214"/>
  </conditionalFormatting>
  <conditionalFormatting sqref="B13:B202">
    <cfRule type="duplicateValues" dxfId="2224" priority="213"/>
  </conditionalFormatting>
  <conditionalFormatting sqref="D16">
    <cfRule type="duplicateValues" dxfId="2223" priority="212"/>
  </conditionalFormatting>
  <conditionalFormatting sqref="B16">
    <cfRule type="duplicateValues" dxfId="2222" priority="211"/>
  </conditionalFormatting>
  <conditionalFormatting sqref="D38:D41">
    <cfRule type="duplicateValues" dxfId="2221" priority="210"/>
  </conditionalFormatting>
  <conditionalFormatting sqref="B38:B41">
    <cfRule type="duplicateValues" dxfId="2220" priority="209"/>
  </conditionalFormatting>
  <conditionalFormatting sqref="D69">
    <cfRule type="duplicateValues" dxfId="2219" priority="208"/>
  </conditionalFormatting>
  <conditionalFormatting sqref="B69">
    <cfRule type="duplicateValues" dxfId="2218" priority="207"/>
  </conditionalFormatting>
  <conditionalFormatting sqref="D71">
    <cfRule type="duplicateValues" dxfId="2217" priority="206"/>
  </conditionalFormatting>
  <conditionalFormatting sqref="B71">
    <cfRule type="duplicateValues" dxfId="2216" priority="205"/>
  </conditionalFormatting>
  <conditionalFormatting sqref="D75">
    <cfRule type="duplicateValues" dxfId="2215" priority="204"/>
  </conditionalFormatting>
  <conditionalFormatting sqref="B75">
    <cfRule type="duplicateValues" dxfId="2214" priority="203"/>
  </conditionalFormatting>
  <conditionalFormatting sqref="D76:D78">
    <cfRule type="duplicateValues" dxfId="2213" priority="202"/>
  </conditionalFormatting>
  <conditionalFormatting sqref="B76:B78">
    <cfRule type="duplicateValues" dxfId="2212" priority="201"/>
  </conditionalFormatting>
  <conditionalFormatting sqref="D80:D90">
    <cfRule type="duplicateValues" dxfId="2211" priority="200"/>
  </conditionalFormatting>
  <conditionalFormatting sqref="B80:B90">
    <cfRule type="duplicateValues" dxfId="2210" priority="199"/>
  </conditionalFormatting>
  <conditionalFormatting sqref="D93:D101">
    <cfRule type="duplicateValues" dxfId="2209" priority="198"/>
  </conditionalFormatting>
  <conditionalFormatting sqref="B93:B101">
    <cfRule type="duplicateValues" dxfId="2208" priority="197"/>
  </conditionalFormatting>
  <conditionalFormatting sqref="D92">
    <cfRule type="duplicateValues" dxfId="2207" priority="196"/>
  </conditionalFormatting>
  <conditionalFormatting sqref="B92">
    <cfRule type="duplicateValues" dxfId="2206" priority="195"/>
  </conditionalFormatting>
  <conditionalFormatting sqref="D103">
    <cfRule type="duplicateValues" dxfId="2205" priority="194"/>
  </conditionalFormatting>
  <conditionalFormatting sqref="B103">
    <cfRule type="duplicateValues" dxfId="2204" priority="193"/>
  </conditionalFormatting>
  <conditionalFormatting sqref="D105:D106">
    <cfRule type="duplicateValues" dxfId="2203" priority="192"/>
  </conditionalFormatting>
  <conditionalFormatting sqref="B105:B106">
    <cfRule type="duplicateValues" dxfId="2202" priority="191"/>
  </conditionalFormatting>
  <conditionalFormatting sqref="D110:D114">
    <cfRule type="duplicateValues" dxfId="2201" priority="190"/>
  </conditionalFormatting>
  <conditionalFormatting sqref="B110:B114">
    <cfRule type="duplicateValues" dxfId="2200" priority="189"/>
  </conditionalFormatting>
  <conditionalFormatting sqref="D115:D119">
    <cfRule type="duplicateValues" dxfId="2199" priority="188"/>
  </conditionalFormatting>
  <conditionalFormatting sqref="B115:B119">
    <cfRule type="duplicateValues" dxfId="2198" priority="187"/>
  </conditionalFormatting>
  <conditionalFormatting sqref="D92:D101">
    <cfRule type="duplicateValues" dxfId="2197" priority="186"/>
  </conditionalFormatting>
  <conditionalFormatting sqref="B92:B101">
    <cfRule type="duplicateValues" dxfId="2196" priority="185"/>
  </conditionalFormatting>
  <conditionalFormatting sqref="B13:B202">
    <cfRule type="duplicateValues" dxfId="2195" priority="184"/>
  </conditionalFormatting>
  <conditionalFormatting sqref="B19">
    <cfRule type="duplicateValues" dxfId="2194" priority="183"/>
  </conditionalFormatting>
  <conditionalFormatting sqref="D70:D78">
    <cfRule type="duplicateValues" dxfId="2193" priority="182"/>
  </conditionalFormatting>
  <conditionalFormatting sqref="B70:B78">
    <cfRule type="duplicateValues" dxfId="2192" priority="181"/>
  </conditionalFormatting>
  <conditionalFormatting sqref="D87 D96 D105 D114">
    <cfRule type="duplicateValues" dxfId="2191" priority="180"/>
  </conditionalFormatting>
  <conditionalFormatting sqref="B87 B96 B105 B114">
    <cfRule type="duplicateValues" dxfId="2190" priority="179"/>
  </conditionalFormatting>
  <conditionalFormatting sqref="D91 D100 D109">
    <cfRule type="duplicateValues" dxfId="2189" priority="178"/>
  </conditionalFormatting>
  <conditionalFormatting sqref="B91 B100 B109">
    <cfRule type="duplicateValues" dxfId="2188" priority="177"/>
  </conditionalFormatting>
  <conditionalFormatting sqref="D92:D94 D101:D103 D110:D112">
    <cfRule type="duplicateValues" dxfId="2187" priority="176"/>
  </conditionalFormatting>
  <conditionalFormatting sqref="B92:B94 B101:B103 B110:B112">
    <cfRule type="duplicateValues" dxfId="2186" priority="175"/>
  </conditionalFormatting>
  <conditionalFormatting sqref="D86:D114">
    <cfRule type="duplicateValues" dxfId="2185" priority="174"/>
  </conditionalFormatting>
  <conditionalFormatting sqref="B86:B114">
    <cfRule type="duplicateValues" dxfId="2184" priority="173"/>
  </conditionalFormatting>
  <conditionalFormatting sqref="D116:D120">
    <cfRule type="duplicateValues" dxfId="2183" priority="172"/>
  </conditionalFormatting>
  <conditionalFormatting sqref="B116:B120">
    <cfRule type="duplicateValues" dxfId="2182" priority="171"/>
  </conditionalFormatting>
  <conditionalFormatting sqref="D13:D201">
    <cfRule type="duplicateValues" dxfId="2181" priority="170"/>
  </conditionalFormatting>
  <conditionalFormatting sqref="D13:D202">
    <cfRule type="duplicateValues" dxfId="2180" priority="169"/>
  </conditionalFormatting>
  <conditionalFormatting sqref="B13:B202">
    <cfRule type="duplicateValues" dxfId="2179" priority="168"/>
  </conditionalFormatting>
  <conditionalFormatting sqref="D43">
    <cfRule type="duplicateValues" dxfId="2178" priority="167"/>
  </conditionalFormatting>
  <conditionalFormatting sqref="B43">
    <cfRule type="duplicateValues" dxfId="2177" priority="166"/>
  </conditionalFormatting>
  <conditionalFormatting sqref="D45">
    <cfRule type="duplicateValues" dxfId="2176" priority="165"/>
  </conditionalFormatting>
  <conditionalFormatting sqref="B45">
    <cfRule type="duplicateValues" dxfId="2175" priority="164"/>
  </conditionalFormatting>
  <conditionalFormatting sqref="D49">
    <cfRule type="duplicateValues" dxfId="2174" priority="163"/>
  </conditionalFormatting>
  <conditionalFormatting sqref="B49">
    <cfRule type="duplicateValues" dxfId="2173" priority="162"/>
  </conditionalFormatting>
  <conditionalFormatting sqref="D50:D52">
    <cfRule type="duplicateValues" dxfId="2172" priority="161"/>
  </conditionalFormatting>
  <conditionalFormatting sqref="B50:B52">
    <cfRule type="duplicateValues" dxfId="2171" priority="160"/>
  </conditionalFormatting>
  <conditionalFormatting sqref="D54:D64">
    <cfRule type="duplicateValues" dxfId="2170" priority="159"/>
  </conditionalFormatting>
  <conditionalFormatting sqref="B54:B64">
    <cfRule type="duplicateValues" dxfId="2169" priority="158"/>
  </conditionalFormatting>
  <conditionalFormatting sqref="D67:D68">
    <cfRule type="duplicateValues" dxfId="2168" priority="157"/>
  </conditionalFormatting>
  <conditionalFormatting sqref="B67:B68">
    <cfRule type="duplicateValues" dxfId="2167" priority="156"/>
  </conditionalFormatting>
  <conditionalFormatting sqref="D66">
    <cfRule type="duplicateValues" dxfId="2166" priority="155"/>
  </conditionalFormatting>
  <conditionalFormatting sqref="B66">
    <cfRule type="duplicateValues" dxfId="2165" priority="154"/>
  </conditionalFormatting>
  <conditionalFormatting sqref="D66:D68">
    <cfRule type="duplicateValues" dxfId="2164" priority="153"/>
  </conditionalFormatting>
  <conditionalFormatting sqref="B66:B68">
    <cfRule type="duplicateValues" dxfId="2163" priority="152"/>
  </conditionalFormatting>
  <conditionalFormatting sqref="D44:D52">
    <cfRule type="duplicateValues" dxfId="2162" priority="151"/>
  </conditionalFormatting>
  <conditionalFormatting sqref="B44:B52">
    <cfRule type="duplicateValues" dxfId="2161" priority="150"/>
  </conditionalFormatting>
  <conditionalFormatting sqref="D61">
    <cfRule type="duplicateValues" dxfId="2160" priority="149"/>
  </conditionalFormatting>
  <conditionalFormatting sqref="B61">
    <cfRule type="duplicateValues" dxfId="2159" priority="148"/>
  </conditionalFormatting>
  <conditionalFormatting sqref="D65">
    <cfRule type="duplicateValues" dxfId="2158" priority="147"/>
  </conditionalFormatting>
  <conditionalFormatting sqref="B65">
    <cfRule type="duplicateValues" dxfId="2157" priority="146"/>
  </conditionalFormatting>
  <conditionalFormatting sqref="D66:D68">
    <cfRule type="duplicateValues" dxfId="2156" priority="145"/>
  </conditionalFormatting>
  <conditionalFormatting sqref="B66:B68">
    <cfRule type="duplicateValues" dxfId="2155" priority="144"/>
  </conditionalFormatting>
  <conditionalFormatting sqref="D60:D68">
    <cfRule type="duplicateValues" dxfId="2154" priority="143"/>
  </conditionalFormatting>
  <conditionalFormatting sqref="B60:B68">
    <cfRule type="duplicateValues" dxfId="2153" priority="142"/>
  </conditionalFormatting>
  <conditionalFormatting sqref="D16">
    <cfRule type="duplicateValues" dxfId="2152" priority="141"/>
  </conditionalFormatting>
  <conditionalFormatting sqref="B16">
    <cfRule type="duplicateValues" dxfId="2151" priority="140"/>
  </conditionalFormatting>
  <conditionalFormatting sqref="D38:D41">
    <cfRule type="duplicateValues" dxfId="2150" priority="139"/>
  </conditionalFormatting>
  <conditionalFormatting sqref="B38:B41">
    <cfRule type="duplicateValues" dxfId="2149" priority="138"/>
  </conditionalFormatting>
  <conditionalFormatting sqref="D43">
    <cfRule type="duplicateValues" dxfId="2148" priority="137"/>
  </conditionalFormatting>
  <conditionalFormatting sqref="B43">
    <cfRule type="duplicateValues" dxfId="2147" priority="136"/>
  </conditionalFormatting>
  <conditionalFormatting sqref="D45">
    <cfRule type="duplicateValues" dxfId="2146" priority="135"/>
  </conditionalFormatting>
  <conditionalFormatting sqref="B45">
    <cfRule type="duplicateValues" dxfId="2145" priority="134"/>
  </conditionalFormatting>
  <conditionalFormatting sqref="D49">
    <cfRule type="duplicateValues" dxfId="2144" priority="133"/>
  </conditionalFormatting>
  <conditionalFormatting sqref="B49">
    <cfRule type="duplicateValues" dxfId="2143" priority="132"/>
  </conditionalFormatting>
  <conditionalFormatting sqref="D50:D52">
    <cfRule type="duplicateValues" dxfId="2142" priority="131"/>
  </conditionalFormatting>
  <conditionalFormatting sqref="B50:B52">
    <cfRule type="duplicateValues" dxfId="2141" priority="130"/>
  </conditionalFormatting>
  <conditionalFormatting sqref="D54:D64">
    <cfRule type="duplicateValues" dxfId="2140" priority="129"/>
  </conditionalFormatting>
  <conditionalFormatting sqref="B54:B64">
    <cfRule type="duplicateValues" dxfId="2139" priority="128"/>
  </conditionalFormatting>
  <conditionalFormatting sqref="D67:D75">
    <cfRule type="duplicateValues" dxfId="2138" priority="127"/>
  </conditionalFormatting>
  <conditionalFormatting sqref="B67:B75">
    <cfRule type="duplicateValues" dxfId="2137" priority="126"/>
  </conditionalFormatting>
  <conditionalFormatting sqref="D66">
    <cfRule type="duplicateValues" dxfId="2136" priority="125"/>
  </conditionalFormatting>
  <conditionalFormatting sqref="B66">
    <cfRule type="duplicateValues" dxfId="2135" priority="124"/>
  </conditionalFormatting>
  <conditionalFormatting sqref="D77">
    <cfRule type="duplicateValues" dxfId="2134" priority="123"/>
  </conditionalFormatting>
  <conditionalFormatting sqref="B77">
    <cfRule type="duplicateValues" dxfId="2133" priority="122"/>
  </conditionalFormatting>
  <conditionalFormatting sqref="D79:D80">
    <cfRule type="duplicateValues" dxfId="2132" priority="121"/>
  </conditionalFormatting>
  <conditionalFormatting sqref="B79:B80">
    <cfRule type="duplicateValues" dxfId="2131" priority="120"/>
  </conditionalFormatting>
  <conditionalFormatting sqref="D84:D88">
    <cfRule type="duplicateValues" dxfId="2130" priority="119"/>
  </conditionalFormatting>
  <conditionalFormatting sqref="B84:B88">
    <cfRule type="duplicateValues" dxfId="2129" priority="118"/>
  </conditionalFormatting>
  <conditionalFormatting sqref="D89:D93">
    <cfRule type="duplicateValues" dxfId="2128" priority="117"/>
  </conditionalFormatting>
  <conditionalFormatting sqref="B89:B93">
    <cfRule type="duplicateValues" dxfId="2127" priority="116"/>
  </conditionalFormatting>
  <conditionalFormatting sqref="D66:D75">
    <cfRule type="duplicateValues" dxfId="2126" priority="115"/>
  </conditionalFormatting>
  <conditionalFormatting sqref="B66:B75">
    <cfRule type="duplicateValues" dxfId="2125" priority="114"/>
  </conditionalFormatting>
  <conditionalFormatting sqref="B13:B202">
    <cfRule type="duplicateValues" dxfId="2124" priority="113"/>
  </conditionalFormatting>
  <conditionalFormatting sqref="B19">
    <cfRule type="duplicateValues" dxfId="2123" priority="112"/>
  </conditionalFormatting>
  <conditionalFormatting sqref="D44:D52">
    <cfRule type="duplicateValues" dxfId="2122" priority="111"/>
  </conditionalFormatting>
  <conditionalFormatting sqref="B44:B52">
    <cfRule type="duplicateValues" dxfId="2121" priority="110"/>
  </conditionalFormatting>
  <conditionalFormatting sqref="D61">
    <cfRule type="duplicateValues" dxfId="2120" priority="109"/>
  </conditionalFormatting>
  <conditionalFormatting sqref="B61">
    <cfRule type="duplicateValues" dxfId="2119" priority="108"/>
  </conditionalFormatting>
  <conditionalFormatting sqref="D65">
    <cfRule type="duplicateValues" dxfId="2118" priority="107"/>
  </conditionalFormatting>
  <conditionalFormatting sqref="B65">
    <cfRule type="duplicateValues" dxfId="2117" priority="106"/>
  </conditionalFormatting>
  <conditionalFormatting sqref="D66:D68">
    <cfRule type="duplicateValues" dxfId="2116" priority="105"/>
  </conditionalFormatting>
  <conditionalFormatting sqref="B66:B68">
    <cfRule type="duplicateValues" dxfId="2115" priority="104"/>
  </conditionalFormatting>
  <conditionalFormatting sqref="D60:D88">
    <cfRule type="duplicateValues" dxfId="2114" priority="103"/>
  </conditionalFormatting>
  <conditionalFormatting sqref="B60:B88">
    <cfRule type="duplicateValues" dxfId="2113" priority="102"/>
  </conditionalFormatting>
  <conditionalFormatting sqref="D90:D94">
    <cfRule type="duplicateValues" dxfId="2112" priority="101"/>
  </conditionalFormatting>
  <conditionalFormatting sqref="B90:B94">
    <cfRule type="duplicateValues" dxfId="2111" priority="100"/>
  </conditionalFormatting>
  <conditionalFormatting sqref="D91">
    <cfRule type="duplicateValues" dxfId="2110" priority="99"/>
  </conditionalFormatting>
  <conditionalFormatting sqref="B91">
    <cfRule type="duplicateValues" dxfId="2109" priority="98"/>
  </conditionalFormatting>
  <conditionalFormatting sqref="D200:D201 D13:D197">
    <cfRule type="duplicateValues" dxfId="2108" priority="97"/>
  </conditionalFormatting>
  <conditionalFormatting sqref="D13:D202">
    <cfRule type="duplicateValues" dxfId="2107" priority="96"/>
  </conditionalFormatting>
  <conditionalFormatting sqref="B13:B202">
    <cfRule type="duplicateValues" dxfId="2106" priority="95"/>
  </conditionalFormatting>
  <conditionalFormatting sqref="B13:B37">
    <cfRule type="duplicateValues" dxfId="2105" priority="94"/>
  </conditionalFormatting>
  <conditionalFormatting sqref="D34:D35 D13:D31">
    <cfRule type="duplicateValues" dxfId="2104" priority="93"/>
  </conditionalFormatting>
  <conditionalFormatting sqref="D13:D37">
    <cfRule type="duplicateValues" dxfId="2103" priority="92"/>
  </conditionalFormatting>
  <conditionalFormatting sqref="B13:B37">
    <cfRule type="duplicateValues" dxfId="2102" priority="91"/>
  </conditionalFormatting>
  <conditionalFormatting sqref="B13:B37">
    <cfRule type="duplicateValues" dxfId="2101" priority="90"/>
  </conditionalFormatting>
  <conditionalFormatting sqref="D35 D26:D32">
    <cfRule type="duplicateValues" dxfId="2100" priority="89"/>
  </conditionalFormatting>
  <conditionalFormatting sqref="D22:D23">
    <cfRule type="duplicateValues" dxfId="2099" priority="88"/>
  </conditionalFormatting>
  <conditionalFormatting sqref="D17:D18 D21">
    <cfRule type="duplicateValues" dxfId="2098" priority="87"/>
  </conditionalFormatting>
  <conditionalFormatting sqref="D31:D32">
    <cfRule type="duplicateValues" dxfId="2097" priority="86"/>
  </conditionalFormatting>
  <conditionalFormatting sqref="D36:D37 D13:D14">
    <cfRule type="duplicateValues" dxfId="2096" priority="85"/>
  </conditionalFormatting>
  <conditionalFormatting sqref="D13:D37">
    <cfRule type="duplicateValues" dxfId="2095" priority="84"/>
  </conditionalFormatting>
  <conditionalFormatting sqref="B13:B37">
    <cfRule type="duplicateValues" dxfId="2094" priority="83"/>
  </conditionalFormatting>
  <conditionalFormatting sqref="D16">
    <cfRule type="duplicateValues" dxfId="2093" priority="82"/>
  </conditionalFormatting>
  <conditionalFormatting sqref="B16">
    <cfRule type="duplicateValues" dxfId="2092" priority="81"/>
  </conditionalFormatting>
  <conditionalFormatting sqref="D38:D41">
    <cfRule type="duplicateValues" dxfId="2091" priority="80"/>
  </conditionalFormatting>
  <conditionalFormatting sqref="B38:B41">
    <cfRule type="duplicateValues" dxfId="2090" priority="79"/>
  </conditionalFormatting>
  <conditionalFormatting sqref="D43">
    <cfRule type="duplicateValues" dxfId="2089" priority="78"/>
  </conditionalFormatting>
  <conditionalFormatting sqref="B43">
    <cfRule type="duplicateValues" dxfId="2088" priority="77"/>
  </conditionalFormatting>
  <conditionalFormatting sqref="D45">
    <cfRule type="duplicateValues" dxfId="2087" priority="76"/>
  </conditionalFormatting>
  <conditionalFormatting sqref="B45">
    <cfRule type="duplicateValues" dxfId="2086" priority="75"/>
  </conditionalFormatting>
  <conditionalFormatting sqref="D49">
    <cfRule type="duplicateValues" dxfId="2085" priority="74"/>
  </conditionalFormatting>
  <conditionalFormatting sqref="B49">
    <cfRule type="duplicateValues" dxfId="2084" priority="73"/>
  </conditionalFormatting>
  <conditionalFormatting sqref="D50:D52">
    <cfRule type="duplicateValues" dxfId="2083" priority="72"/>
  </conditionalFormatting>
  <conditionalFormatting sqref="B50:B52">
    <cfRule type="duplicateValues" dxfId="2082" priority="71"/>
  </conditionalFormatting>
  <conditionalFormatting sqref="D54:D64">
    <cfRule type="duplicateValues" dxfId="2081" priority="70"/>
  </conditionalFormatting>
  <conditionalFormatting sqref="B54:B64">
    <cfRule type="duplicateValues" dxfId="2080" priority="69"/>
  </conditionalFormatting>
  <conditionalFormatting sqref="D67:D75">
    <cfRule type="duplicateValues" dxfId="2079" priority="68"/>
  </conditionalFormatting>
  <conditionalFormatting sqref="B67:B75">
    <cfRule type="duplicateValues" dxfId="2078" priority="67"/>
  </conditionalFormatting>
  <conditionalFormatting sqref="D66">
    <cfRule type="duplicateValues" dxfId="2077" priority="66"/>
  </conditionalFormatting>
  <conditionalFormatting sqref="B66">
    <cfRule type="duplicateValues" dxfId="2076" priority="65"/>
  </conditionalFormatting>
  <conditionalFormatting sqref="D77">
    <cfRule type="duplicateValues" dxfId="2075" priority="64"/>
  </conditionalFormatting>
  <conditionalFormatting sqref="B77">
    <cfRule type="duplicateValues" dxfId="2074" priority="63"/>
  </conditionalFormatting>
  <conditionalFormatting sqref="D79:D80">
    <cfRule type="duplicateValues" dxfId="2073" priority="62"/>
  </conditionalFormatting>
  <conditionalFormatting sqref="B79:B80">
    <cfRule type="duplicateValues" dxfId="2072" priority="61"/>
  </conditionalFormatting>
  <conditionalFormatting sqref="D84:D88">
    <cfRule type="duplicateValues" dxfId="2071" priority="60"/>
  </conditionalFormatting>
  <conditionalFormatting sqref="B84:B88">
    <cfRule type="duplicateValues" dxfId="2070" priority="59"/>
  </conditionalFormatting>
  <conditionalFormatting sqref="D89:D93">
    <cfRule type="duplicateValues" dxfId="2069" priority="58"/>
  </conditionalFormatting>
  <conditionalFormatting sqref="B89:B93">
    <cfRule type="duplicateValues" dxfId="2068" priority="57"/>
  </conditionalFormatting>
  <conditionalFormatting sqref="D66:D75">
    <cfRule type="duplicateValues" dxfId="2067" priority="56"/>
  </conditionalFormatting>
  <conditionalFormatting sqref="B66:B75">
    <cfRule type="duplicateValues" dxfId="2066" priority="55"/>
  </conditionalFormatting>
  <conditionalFormatting sqref="B13:B202">
    <cfRule type="duplicateValues" dxfId="2065" priority="54"/>
  </conditionalFormatting>
  <conditionalFormatting sqref="B19">
    <cfRule type="duplicateValues" dxfId="2064" priority="53"/>
  </conditionalFormatting>
  <conditionalFormatting sqref="D44:D52">
    <cfRule type="duplicateValues" dxfId="2063" priority="52"/>
  </conditionalFormatting>
  <conditionalFormatting sqref="B44:B52">
    <cfRule type="duplicateValues" dxfId="2062" priority="51"/>
  </conditionalFormatting>
  <conditionalFormatting sqref="D60:D88">
    <cfRule type="duplicateValues" dxfId="2061" priority="50"/>
  </conditionalFormatting>
  <conditionalFormatting sqref="B60:B88">
    <cfRule type="duplicateValues" dxfId="2060" priority="49"/>
  </conditionalFormatting>
  <conditionalFormatting sqref="D90:D94">
    <cfRule type="duplicateValues" dxfId="2059" priority="48"/>
  </conditionalFormatting>
  <conditionalFormatting sqref="B90:B94">
    <cfRule type="duplicateValues" dxfId="2058" priority="47"/>
  </conditionalFormatting>
  <conditionalFormatting sqref="D199:D200 D13:D196">
    <cfRule type="duplicateValues" dxfId="2057" priority="46"/>
  </conditionalFormatting>
  <conditionalFormatting sqref="D13:D202">
    <cfRule type="duplicateValues" dxfId="2056" priority="45"/>
  </conditionalFormatting>
  <conditionalFormatting sqref="B13:B202">
    <cfRule type="duplicateValues" dxfId="2055" priority="44"/>
  </conditionalFormatting>
  <conditionalFormatting sqref="D16">
    <cfRule type="duplicateValues" dxfId="2054" priority="43"/>
  </conditionalFormatting>
  <conditionalFormatting sqref="B16">
    <cfRule type="duplicateValues" dxfId="2053" priority="42"/>
  </conditionalFormatting>
  <conditionalFormatting sqref="D38:D41">
    <cfRule type="duplicateValues" dxfId="2052" priority="41"/>
  </conditionalFormatting>
  <conditionalFormatting sqref="B38:B41">
    <cfRule type="duplicateValues" dxfId="2051" priority="40"/>
  </conditionalFormatting>
  <conditionalFormatting sqref="D43">
    <cfRule type="duplicateValues" dxfId="2050" priority="39"/>
  </conditionalFormatting>
  <conditionalFormatting sqref="B43">
    <cfRule type="duplicateValues" dxfId="2049" priority="38"/>
  </conditionalFormatting>
  <conditionalFormatting sqref="D45">
    <cfRule type="duplicateValues" dxfId="2048" priority="37"/>
  </conditionalFormatting>
  <conditionalFormatting sqref="B45">
    <cfRule type="duplicateValues" dxfId="2047" priority="36"/>
  </conditionalFormatting>
  <conditionalFormatting sqref="D49">
    <cfRule type="duplicateValues" dxfId="2046" priority="35"/>
  </conditionalFormatting>
  <conditionalFormatting sqref="B49">
    <cfRule type="duplicateValues" dxfId="2045" priority="34"/>
  </conditionalFormatting>
  <conditionalFormatting sqref="D50:D52">
    <cfRule type="duplicateValues" dxfId="2044" priority="33"/>
  </conditionalFormatting>
  <conditionalFormatting sqref="B50:B52">
    <cfRule type="duplicateValues" dxfId="2043" priority="32"/>
  </conditionalFormatting>
  <conditionalFormatting sqref="D54:D64">
    <cfRule type="duplicateValues" dxfId="2042" priority="31"/>
  </conditionalFormatting>
  <conditionalFormatting sqref="B54:B64">
    <cfRule type="duplicateValues" dxfId="2041" priority="30"/>
  </conditionalFormatting>
  <conditionalFormatting sqref="D67:D75">
    <cfRule type="duplicateValues" dxfId="2040" priority="29"/>
  </conditionalFormatting>
  <conditionalFormatting sqref="B67:B75">
    <cfRule type="duplicateValues" dxfId="2039" priority="28"/>
  </conditionalFormatting>
  <conditionalFormatting sqref="D66">
    <cfRule type="duplicateValues" dxfId="2038" priority="27"/>
  </conditionalFormatting>
  <conditionalFormatting sqref="B66">
    <cfRule type="duplicateValues" dxfId="2037" priority="26"/>
  </conditionalFormatting>
  <conditionalFormatting sqref="D77">
    <cfRule type="duplicateValues" dxfId="2036" priority="25"/>
  </conditionalFormatting>
  <conditionalFormatting sqref="B77">
    <cfRule type="duplicateValues" dxfId="2035" priority="24"/>
  </conditionalFormatting>
  <conditionalFormatting sqref="D79:D80">
    <cfRule type="duplicateValues" dxfId="2034" priority="23"/>
  </conditionalFormatting>
  <conditionalFormatting sqref="B79:B80">
    <cfRule type="duplicateValues" dxfId="2033" priority="22"/>
  </conditionalFormatting>
  <conditionalFormatting sqref="D84:D88">
    <cfRule type="duplicateValues" dxfId="2032" priority="21"/>
  </conditionalFormatting>
  <conditionalFormatting sqref="B84:B88">
    <cfRule type="duplicateValues" dxfId="2031" priority="20"/>
  </conditionalFormatting>
  <conditionalFormatting sqref="D89:D93">
    <cfRule type="duplicateValues" dxfId="2030" priority="19"/>
  </conditionalFormatting>
  <conditionalFormatting sqref="B89:B93">
    <cfRule type="duplicateValues" dxfId="2029" priority="18"/>
  </conditionalFormatting>
  <conditionalFormatting sqref="D66:D75">
    <cfRule type="duplicateValues" dxfId="2028" priority="17"/>
  </conditionalFormatting>
  <conditionalFormatting sqref="B66:B75">
    <cfRule type="duplicateValues" dxfId="2027" priority="16"/>
  </conditionalFormatting>
  <conditionalFormatting sqref="B13:B202">
    <cfRule type="duplicateValues" dxfId="2026" priority="15"/>
  </conditionalFormatting>
  <conditionalFormatting sqref="B19">
    <cfRule type="duplicateValues" dxfId="2025" priority="14"/>
  </conditionalFormatting>
  <conditionalFormatting sqref="D44:D52">
    <cfRule type="duplicateValues" dxfId="2024" priority="13"/>
  </conditionalFormatting>
  <conditionalFormatting sqref="B44:B52">
    <cfRule type="duplicateValues" dxfId="2023" priority="12"/>
  </conditionalFormatting>
  <conditionalFormatting sqref="D60:D88">
    <cfRule type="duplicateValues" dxfId="2022" priority="11"/>
  </conditionalFormatting>
  <conditionalFormatting sqref="B60:B88">
    <cfRule type="duplicateValues" dxfId="2021" priority="10"/>
  </conditionalFormatting>
  <conditionalFormatting sqref="D90:D94">
    <cfRule type="duplicateValues" dxfId="2020" priority="9"/>
  </conditionalFormatting>
  <conditionalFormatting sqref="B90:B94">
    <cfRule type="duplicateValues" dxfId="2019" priority="8"/>
  </conditionalFormatting>
  <conditionalFormatting sqref="D200 D191:D197">
    <cfRule type="duplicateValues" dxfId="2018" priority="7"/>
  </conditionalFormatting>
  <conditionalFormatting sqref="D187:D188">
    <cfRule type="duplicateValues" dxfId="2017" priority="6"/>
  </conditionalFormatting>
  <conditionalFormatting sqref="D182:D183 D186">
    <cfRule type="duplicateValues" dxfId="2016" priority="5"/>
  </conditionalFormatting>
  <conditionalFormatting sqref="D196:D197">
    <cfRule type="duplicateValues" dxfId="2015" priority="4"/>
  </conditionalFormatting>
  <conditionalFormatting sqref="D201:D202 D13:D179">
    <cfRule type="duplicateValues" dxfId="2014" priority="3"/>
  </conditionalFormatting>
  <conditionalFormatting sqref="D13:D202">
    <cfRule type="duplicateValues" dxfId="2013" priority="2"/>
  </conditionalFormatting>
  <conditionalFormatting sqref="B13:B202">
    <cfRule type="duplicateValues" dxfId="2012" priority="1"/>
  </conditionalFormatting>
  <conditionalFormatting sqref="D9:D218">
    <cfRule type="duplicateValues" dxfId="2011" priority="10320"/>
  </conditionalFormatting>
  <conditionalFormatting sqref="D1:D218">
    <cfRule type="duplicateValues" dxfId="2010" priority="10322"/>
  </conditionalFormatting>
  <conditionalFormatting sqref="B1:B218">
    <cfRule type="duplicateValues" dxfId="2009" priority="10324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0"/>
  <sheetViews>
    <sheetView topLeftCell="D1" workbookViewId="0">
      <pane ySplit="12" topLeftCell="A148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4.28515625" style="1" customWidth="1"/>
    <col min="3" max="3" width="6.5703125" style="1" hidden="1" customWidth="1"/>
    <col min="4" max="4" width="7.140625" style="1" customWidth="1"/>
    <col min="5" max="5" width="41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1" width="9.28515625" style="1" customWidth="1"/>
    <col min="32" max="32" width="10" style="1" bestFit="1" customWidth="1"/>
    <col min="33" max="33" width="10.5703125" style="1" bestFit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x14ac:dyDescent="0.2">
      <c r="AO7" s="39"/>
    </row>
    <row r="8" spans="1:47" x14ac:dyDescent="0.2">
      <c r="AO8" s="39"/>
    </row>
    <row r="9" spans="1:47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39</v>
      </c>
      <c r="AQ9" s="33">
        <v>43466</v>
      </c>
      <c r="AR9" s="34"/>
      <c r="AT9" s="33">
        <v>43589</v>
      </c>
      <c r="AU9" s="34"/>
    </row>
    <row r="10" spans="1:47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0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7" s="3" customFormat="1" ht="60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s="113" customFormat="1" ht="15" x14ac:dyDescent="0.25">
      <c r="A13" s="98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103">
        <v>0</v>
      </c>
      <c r="K13" s="104">
        <f>J13*$F13</f>
        <v>0</v>
      </c>
      <c r="L13" s="104">
        <f>J13*$G13</f>
        <v>0</v>
      </c>
      <c r="M13" s="103">
        <v>1</v>
      </c>
      <c r="N13" s="104">
        <f>M13*$F13</f>
        <v>34.569999999999986</v>
      </c>
      <c r="O13" s="104">
        <f>M13*$G13</f>
        <v>69.5</v>
      </c>
      <c r="P13" s="103">
        <v>0</v>
      </c>
      <c r="Q13" s="104">
        <f>P13*$F13</f>
        <v>0</v>
      </c>
      <c r="R13" s="104">
        <f>P13*$G13</f>
        <v>0</v>
      </c>
      <c r="S13" s="103">
        <v>0</v>
      </c>
      <c r="T13" s="104">
        <f>S13*$F13</f>
        <v>0</v>
      </c>
      <c r="U13" s="104">
        <f>S13*$G13</f>
        <v>0</v>
      </c>
      <c r="V13" s="103">
        <v>0</v>
      </c>
      <c r="W13" s="104">
        <f>V13*$F13</f>
        <v>0</v>
      </c>
      <c r="X13" s="104">
        <f>V13*$G13</f>
        <v>0</v>
      </c>
      <c r="Y13" s="103"/>
      <c r="Z13" s="104">
        <f>Y13*$F13</f>
        <v>0</v>
      </c>
      <c r="AA13" s="104">
        <f>Y13*$G13</f>
        <v>0</v>
      </c>
      <c r="AB13" s="120"/>
      <c r="AC13" s="114">
        <f>J13+M13+P13+S13+V13+Y13</f>
        <v>1</v>
      </c>
      <c r="AD13" s="104">
        <f>AC13*F13</f>
        <v>34.569999999999986</v>
      </c>
      <c r="AE13" s="106">
        <f>AC13*G13</f>
        <v>69.5</v>
      </c>
      <c r="AF13" s="105">
        <f t="shared" ref="AF13:AF76" si="0">AC13/AQ$10</f>
        <v>8.130081300813009E-3</v>
      </c>
      <c r="AG13" s="106">
        <f t="shared" ref="AG13:AG76" si="1">AF13*30</f>
        <v>0.24390243902439027</v>
      </c>
      <c r="AH13" s="115">
        <f>AG13*G13</f>
        <v>16.951219512195124</v>
      </c>
      <c r="AI13" s="103">
        <v>0</v>
      </c>
      <c r="AJ13" s="106">
        <f t="shared" ref="AJ13:AJ19" si="2">AI13*G13</f>
        <v>0</v>
      </c>
      <c r="AK13" s="106">
        <f t="shared" ref="AK13:AK19" si="3">IFERROR(AI13/AF13, "-")</f>
        <v>0</v>
      </c>
      <c r="AL13" s="108">
        <v>2</v>
      </c>
      <c r="AM13" s="106">
        <f t="shared" ref="AM13:AM19" si="4">IFERROR(AK13/7,"-")</f>
        <v>0</v>
      </c>
      <c r="AN13" s="114">
        <f t="shared" ref="AN13:AN19" si="5">IFERROR(AK13/30,"-")</f>
        <v>0</v>
      </c>
      <c r="AO13" s="35">
        <f>IFERROR(AO$10+AK13,"-")</f>
        <v>43589</v>
      </c>
    </row>
    <row r="14" spans="1:47" s="113" customFormat="1" ht="15" x14ac:dyDescent="0.25">
      <c r="A14" s="98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103">
        <v>1</v>
      </c>
      <c r="K14" s="104">
        <f>J14*$F14</f>
        <v>51.990000000000009</v>
      </c>
      <c r="L14" s="104">
        <f>J14*$G14</f>
        <v>69.5</v>
      </c>
      <c r="M14" s="103">
        <v>2</v>
      </c>
      <c r="N14" s="104">
        <f>M14*$F14</f>
        <v>103.98000000000002</v>
      </c>
      <c r="O14" s="104">
        <f>M14*$G14</f>
        <v>139</v>
      </c>
      <c r="P14" s="103">
        <v>12</v>
      </c>
      <c r="Q14" s="104">
        <f>P14*$F14</f>
        <v>623.88000000000011</v>
      </c>
      <c r="R14" s="104">
        <f>P14*$G14</f>
        <v>834</v>
      </c>
      <c r="S14" s="103">
        <v>4</v>
      </c>
      <c r="T14" s="104">
        <f>S14*$F14</f>
        <v>207.96000000000004</v>
      </c>
      <c r="U14" s="104">
        <f>S14*$G14</f>
        <v>278</v>
      </c>
      <c r="V14" s="103">
        <v>11</v>
      </c>
      <c r="W14" s="104">
        <f>V14*$F14</f>
        <v>571.8900000000001</v>
      </c>
      <c r="X14" s="104">
        <f>V14*$G14</f>
        <v>764.5</v>
      </c>
      <c r="Y14" s="103"/>
      <c r="Z14" s="104">
        <f>Y14*$F14</f>
        <v>0</v>
      </c>
      <c r="AA14" s="104">
        <f>Y14*$G14</f>
        <v>0</v>
      </c>
      <c r="AB14" s="120"/>
      <c r="AC14" s="114">
        <f t="shared" ref="AC14:AC71" si="6">J14+M14+P14+S14+V14+Y14</f>
        <v>30</v>
      </c>
      <c r="AD14" s="104">
        <f t="shared" ref="AD14:AD71" si="7">AC14*F14</f>
        <v>1559.7000000000003</v>
      </c>
      <c r="AE14" s="106">
        <f t="shared" ref="AE14:AE77" si="8">AC14*G14</f>
        <v>2085</v>
      </c>
      <c r="AF14" s="105">
        <f t="shared" si="0"/>
        <v>0.24390243902439024</v>
      </c>
      <c r="AG14" s="106">
        <f t="shared" si="1"/>
        <v>7.3170731707317067</v>
      </c>
      <c r="AH14" s="115">
        <f t="shared" ref="AH14:AH77" si="9">AG14*G14</f>
        <v>508.53658536585363</v>
      </c>
      <c r="AI14" s="103">
        <v>3</v>
      </c>
      <c r="AJ14" s="106">
        <f t="shared" si="2"/>
        <v>208.5</v>
      </c>
      <c r="AK14" s="106">
        <f t="shared" si="3"/>
        <v>12.3</v>
      </c>
      <c r="AL14" s="108">
        <v>3</v>
      </c>
      <c r="AM14" s="106">
        <f t="shared" si="4"/>
        <v>1.7571428571428573</v>
      </c>
      <c r="AN14" s="114">
        <f t="shared" si="5"/>
        <v>0.41000000000000003</v>
      </c>
      <c r="AO14" s="35">
        <f t="shared" ref="AO14:AO77" si="10">IFERROR(AO$10+AK14,"-")</f>
        <v>43601.3</v>
      </c>
    </row>
    <row r="15" spans="1:47" s="113" customFormat="1" ht="15" x14ac:dyDescent="0.25">
      <c r="A15" s="98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103">
        <v>20</v>
      </c>
      <c r="K15" s="104">
        <f t="shared" ref="K15:K76" si="11">J15*$F15</f>
        <v>105.20000000000003</v>
      </c>
      <c r="L15" s="104">
        <f t="shared" ref="L15:L19" si="12">J15*$G15</f>
        <v>490</v>
      </c>
      <c r="M15" s="103">
        <v>14</v>
      </c>
      <c r="N15" s="104">
        <f t="shared" ref="N15:N19" si="13">M15*$F15</f>
        <v>73.640000000000015</v>
      </c>
      <c r="O15" s="104">
        <f t="shared" ref="O15:O19" si="14">M15*$G15</f>
        <v>343</v>
      </c>
      <c r="P15" s="103">
        <v>12</v>
      </c>
      <c r="Q15" s="104">
        <f t="shared" ref="Q15:Q19" si="15">P15*$F15</f>
        <v>63.120000000000019</v>
      </c>
      <c r="R15" s="104">
        <f t="shared" ref="R15:R19" si="16">P15*$G15</f>
        <v>294</v>
      </c>
      <c r="S15" s="103">
        <v>10</v>
      </c>
      <c r="T15" s="104">
        <f t="shared" ref="T15:T19" si="17">S15*$F15</f>
        <v>52.600000000000016</v>
      </c>
      <c r="U15" s="104">
        <f t="shared" ref="U15:U19" si="18">S15*$G15</f>
        <v>245</v>
      </c>
      <c r="V15" s="103">
        <v>2</v>
      </c>
      <c r="W15" s="104">
        <f t="shared" ref="W15:W19" si="19">V15*$F15</f>
        <v>10.520000000000003</v>
      </c>
      <c r="X15" s="104">
        <f>V15*$G15</f>
        <v>49</v>
      </c>
      <c r="Y15" s="103"/>
      <c r="Z15" s="104">
        <f t="shared" ref="Z15:Z19" si="20">Y15*$F15</f>
        <v>0</v>
      </c>
      <c r="AA15" s="104">
        <f>Y15*$G15</f>
        <v>0</v>
      </c>
      <c r="AC15" s="114">
        <f t="shared" si="6"/>
        <v>58</v>
      </c>
      <c r="AD15" s="104">
        <f t="shared" si="7"/>
        <v>305.0800000000001</v>
      </c>
      <c r="AE15" s="106">
        <f t="shared" si="8"/>
        <v>1421</v>
      </c>
      <c r="AF15" s="105">
        <f t="shared" si="0"/>
        <v>0.47154471544715448</v>
      </c>
      <c r="AG15" s="106">
        <f t="shared" si="1"/>
        <v>14.146341463414634</v>
      </c>
      <c r="AH15" s="115">
        <f t="shared" si="9"/>
        <v>346.58536585365852</v>
      </c>
      <c r="AI15" s="103">
        <v>29</v>
      </c>
      <c r="AJ15" s="106">
        <f t="shared" si="2"/>
        <v>710.5</v>
      </c>
      <c r="AK15" s="106">
        <f t="shared" si="3"/>
        <v>61.5</v>
      </c>
      <c r="AL15" s="108">
        <v>8</v>
      </c>
      <c r="AM15" s="106">
        <f t="shared" si="4"/>
        <v>8.7857142857142865</v>
      </c>
      <c r="AN15" s="114">
        <f t="shared" si="5"/>
        <v>2.0499999999999998</v>
      </c>
      <c r="AO15" s="35">
        <f t="shared" si="10"/>
        <v>43650.5</v>
      </c>
      <c r="AP15" s="110"/>
      <c r="AQ15" s="110"/>
    </row>
    <row r="16" spans="1:47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17</v>
      </c>
      <c r="K16" s="104">
        <f t="shared" si="11"/>
        <v>91.629999999999853</v>
      </c>
      <c r="L16" s="104">
        <f t="shared" si="12"/>
        <v>416.5</v>
      </c>
      <c r="M16" s="103">
        <v>4</v>
      </c>
      <c r="N16" s="104">
        <f t="shared" si="13"/>
        <v>21.559999999999967</v>
      </c>
      <c r="O16" s="104">
        <f t="shared" si="14"/>
        <v>98</v>
      </c>
      <c r="P16" s="103">
        <v>4</v>
      </c>
      <c r="Q16" s="104">
        <f t="shared" si="15"/>
        <v>21.559999999999967</v>
      </c>
      <c r="R16" s="104">
        <f t="shared" si="16"/>
        <v>98</v>
      </c>
      <c r="S16" s="103">
        <v>11</v>
      </c>
      <c r="T16" s="104">
        <f t="shared" si="17"/>
        <v>59.289999999999907</v>
      </c>
      <c r="U16" s="104">
        <f t="shared" si="18"/>
        <v>269.5</v>
      </c>
      <c r="V16" s="103">
        <v>2</v>
      </c>
      <c r="W16" s="104">
        <f t="shared" si="19"/>
        <v>10.779999999999983</v>
      </c>
      <c r="X16" s="104">
        <f t="shared" ref="X16:X19" si="21">V16*$G16</f>
        <v>49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6"/>
        <v>38</v>
      </c>
      <c r="AD16" s="104">
        <f t="shared" si="7"/>
        <v>204.81999999999968</v>
      </c>
      <c r="AE16" s="106">
        <f t="shared" si="8"/>
        <v>931</v>
      </c>
      <c r="AF16" s="105">
        <f t="shared" si="0"/>
        <v>0.30894308943089432</v>
      </c>
      <c r="AG16" s="106">
        <f t="shared" si="1"/>
        <v>9.2682926829268304</v>
      </c>
      <c r="AH16" s="115">
        <f t="shared" si="9"/>
        <v>227.07317073170734</v>
      </c>
      <c r="AI16" s="103">
        <v>10</v>
      </c>
      <c r="AJ16" s="107">
        <f t="shared" si="2"/>
        <v>245</v>
      </c>
      <c r="AK16" s="106">
        <f t="shared" si="3"/>
        <v>32.368421052631575</v>
      </c>
      <c r="AL16" s="108">
        <v>9</v>
      </c>
      <c r="AM16" s="106">
        <f t="shared" si="4"/>
        <v>4.6240601503759393</v>
      </c>
      <c r="AN16" s="109">
        <f t="shared" si="5"/>
        <v>1.0789473684210524</v>
      </c>
      <c r="AO16" s="35">
        <f t="shared" si="10"/>
        <v>43621.368421052633</v>
      </c>
      <c r="AP16" s="110"/>
      <c r="AQ16" s="110"/>
    </row>
    <row r="17" spans="1:43" s="113" customFormat="1" ht="15" x14ac:dyDescent="0.25">
      <c r="A17" s="98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si="21"/>
        <v>0</v>
      </c>
      <c r="Y17" s="103"/>
      <c r="Z17" s="104">
        <f t="shared" si="20"/>
        <v>0</v>
      </c>
      <c r="AA17" s="104">
        <f t="shared" si="22"/>
        <v>0</v>
      </c>
      <c r="AC17" s="114">
        <f t="shared" si="6"/>
        <v>0</v>
      </c>
      <c r="AD17" s="104">
        <f t="shared" si="7"/>
        <v>0</v>
      </c>
      <c r="AE17" s="106">
        <f t="shared" si="8"/>
        <v>0</v>
      </c>
      <c r="AF17" s="105">
        <f t="shared" si="0"/>
        <v>0</v>
      </c>
      <c r="AG17" s="106">
        <f t="shared" si="1"/>
        <v>0</v>
      </c>
      <c r="AH17" s="115">
        <f t="shared" si="9"/>
        <v>0</v>
      </c>
      <c r="AI17" s="103">
        <v>0</v>
      </c>
      <c r="AJ17" s="106">
        <f t="shared" si="2"/>
        <v>0</v>
      </c>
      <c r="AK17" s="106" t="str">
        <f t="shared" si="3"/>
        <v>-</v>
      </c>
      <c r="AL17" s="108">
        <v>10</v>
      </c>
      <c r="AM17" s="106" t="str">
        <f t="shared" si="4"/>
        <v>-</v>
      </c>
      <c r="AN17" s="114" t="str">
        <f t="shared" si="5"/>
        <v>-</v>
      </c>
      <c r="AO17" s="35" t="str">
        <f t="shared" si="10"/>
        <v>-</v>
      </c>
      <c r="AP17" s="110"/>
      <c r="AQ17" s="110"/>
    </row>
    <row r="18" spans="1:43" s="113" customFormat="1" ht="15" x14ac:dyDescent="0.25">
      <c r="A18" s="98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103">
        <v>0</v>
      </c>
      <c r="K18" s="104">
        <f t="shared" si="11"/>
        <v>0</v>
      </c>
      <c r="L18" s="104">
        <f t="shared" si="12"/>
        <v>0</v>
      </c>
      <c r="M18" s="103">
        <v>0</v>
      </c>
      <c r="N18" s="104">
        <f t="shared" si="13"/>
        <v>0</v>
      </c>
      <c r="O18" s="104">
        <f t="shared" si="14"/>
        <v>0</v>
      </c>
      <c r="P18" s="103">
        <v>0</v>
      </c>
      <c r="Q18" s="104">
        <f t="shared" si="15"/>
        <v>0</v>
      </c>
      <c r="R18" s="104">
        <f t="shared" si="16"/>
        <v>0</v>
      </c>
      <c r="S18" s="103">
        <v>0</v>
      </c>
      <c r="T18" s="104">
        <f t="shared" si="17"/>
        <v>0</v>
      </c>
      <c r="U18" s="104">
        <f t="shared" si="18"/>
        <v>0</v>
      </c>
      <c r="V18" s="103">
        <v>0</v>
      </c>
      <c r="W18" s="104">
        <f t="shared" si="19"/>
        <v>0</v>
      </c>
      <c r="X18" s="104">
        <f t="shared" si="21"/>
        <v>0</v>
      </c>
      <c r="Y18" s="103"/>
      <c r="Z18" s="104">
        <f t="shared" si="20"/>
        <v>0</v>
      </c>
      <c r="AA18" s="104">
        <f t="shared" si="22"/>
        <v>0</v>
      </c>
      <c r="AC18" s="114">
        <f t="shared" si="6"/>
        <v>0</v>
      </c>
      <c r="AD18" s="104">
        <f t="shared" si="7"/>
        <v>0</v>
      </c>
      <c r="AE18" s="106">
        <f t="shared" si="8"/>
        <v>0</v>
      </c>
      <c r="AF18" s="105">
        <f t="shared" si="0"/>
        <v>0</v>
      </c>
      <c r="AG18" s="106">
        <f t="shared" si="1"/>
        <v>0</v>
      </c>
      <c r="AH18" s="115">
        <f t="shared" si="9"/>
        <v>0</v>
      </c>
      <c r="AI18" s="103">
        <v>0</v>
      </c>
      <c r="AJ18" s="106">
        <f t="shared" si="2"/>
        <v>0</v>
      </c>
      <c r="AK18" s="106" t="str">
        <f t="shared" si="3"/>
        <v>-</v>
      </c>
      <c r="AL18" s="108">
        <v>11</v>
      </c>
      <c r="AM18" s="106" t="str">
        <f t="shared" si="4"/>
        <v>-</v>
      </c>
      <c r="AN18" s="114" t="str">
        <f t="shared" si="5"/>
        <v>-</v>
      </c>
      <c r="AO18" s="35" t="str">
        <f t="shared" si="10"/>
        <v>-</v>
      </c>
      <c r="AP18" s="110"/>
      <c r="AQ18" s="110"/>
    </row>
    <row r="19" spans="1:43" s="113" customFormat="1" ht="15" x14ac:dyDescent="0.25">
      <c r="A19" s="98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103">
        <v>0</v>
      </c>
      <c r="K19" s="104">
        <f t="shared" si="11"/>
        <v>0</v>
      </c>
      <c r="L19" s="104">
        <f t="shared" si="12"/>
        <v>0</v>
      </c>
      <c r="M19" s="103">
        <v>0</v>
      </c>
      <c r="N19" s="104">
        <f t="shared" si="13"/>
        <v>0</v>
      </c>
      <c r="O19" s="104">
        <f t="shared" si="14"/>
        <v>0</v>
      </c>
      <c r="P19" s="103">
        <v>0</v>
      </c>
      <c r="Q19" s="104">
        <f t="shared" si="15"/>
        <v>0</v>
      </c>
      <c r="R19" s="104">
        <f t="shared" si="16"/>
        <v>0</v>
      </c>
      <c r="S19" s="103">
        <v>0</v>
      </c>
      <c r="T19" s="104">
        <f t="shared" si="17"/>
        <v>0</v>
      </c>
      <c r="U19" s="104">
        <f t="shared" si="18"/>
        <v>0</v>
      </c>
      <c r="V19" s="103">
        <v>0</v>
      </c>
      <c r="W19" s="104">
        <f t="shared" si="19"/>
        <v>0</v>
      </c>
      <c r="X19" s="104">
        <f t="shared" si="21"/>
        <v>0</v>
      </c>
      <c r="Y19" s="103"/>
      <c r="Z19" s="104">
        <f t="shared" si="20"/>
        <v>0</v>
      </c>
      <c r="AA19" s="104">
        <f t="shared" si="22"/>
        <v>0</v>
      </c>
      <c r="AC19" s="114">
        <f t="shared" si="6"/>
        <v>0</v>
      </c>
      <c r="AD19" s="104">
        <f t="shared" si="7"/>
        <v>0</v>
      </c>
      <c r="AE19" s="106">
        <f t="shared" si="8"/>
        <v>0</v>
      </c>
      <c r="AF19" s="105">
        <f t="shared" si="0"/>
        <v>0</v>
      </c>
      <c r="AG19" s="106">
        <f t="shared" si="1"/>
        <v>0</v>
      </c>
      <c r="AH19" s="115">
        <f t="shared" si="9"/>
        <v>0</v>
      </c>
      <c r="AI19" s="103">
        <v>0</v>
      </c>
      <c r="AJ19" s="106">
        <f t="shared" si="2"/>
        <v>0</v>
      </c>
      <c r="AK19" s="106" t="str">
        <f t="shared" si="3"/>
        <v>-</v>
      </c>
      <c r="AL19" s="108">
        <v>12</v>
      </c>
      <c r="AM19" s="106" t="str">
        <f t="shared" si="4"/>
        <v>-</v>
      </c>
      <c r="AN19" s="114" t="str">
        <f t="shared" si="5"/>
        <v>-</v>
      </c>
      <c r="AO19" s="35" t="str">
        <f t="shared" si="10"/>
        <v>-</v>
      </c>
      <c r="AP19" s="110"/>
      <c r="AQ19" s="110"/>
    </row>
    <row r="20" spans="1:43" s="113" customFormat="1" ht="15" x14ac:dyDescent="0.25">
      <c r="A20" s="98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103">
        <v>0</v>
      </c>
      <c r="K20" s="104">
        <f t="shared" si="11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ref="Z20:Z37" si="32">Y20*$F20</f>
        <v>0</v>
      </c>
      <c r="AA20" s="104">
        <f t="shared" ref="AA20:AA37" si="33">Y20*$G20</f>
        <v>0</v>
      </c>
      <c r="AC20" s="114">
        <f t="shared" si="6"/>
        <v>0</v>
      </c>
      <c r="AD20" s="104">
        <f t="shared" si="7"/>
        <v>0</v>
      </c>
      <c r="AE20" s="106">
        <f t="shared" si="8"/>
        <v>0</v>
      </c>
      <c r="AF20" s="105">
        <f t="shared" si="0"/>
        <v>0</v>
      </c>
      <c r="AG20" s="106">
        <f t="shared" si="1"/>
        <v>0</v>
      </c>
      <c r="AH20" s="115">
        <f t="shared" si="9"/>
        <v>0</v>
      </c>
      <c r="AI20" s="103">
        <v>0</v>
      </c>
      <c r="AJ20" s="106">
        <f t="shared" ref="AJ20:AJ37" si="34">AI20*G20</f>
        <v>0</v>
      </c>
      <c r="AK20" s="106" t="str">
        <f t="shared" ref="AK20:AK37" si="35">IFERROR(AI20/AF20, "-")</f>
        <v>-</v>
      </c>
      <c r="AL20" s="108">
        <v>14</v>
      </c>
      <c r="AM20" s="106" t="str">
        <f t="shared" ref="AM20:AM37" si="36">IFERROR(AK20/7,"-")</f>
        <v>-</v>
      </c>
      <c r="AN20" s="114" t="str">
        <f t="shared" ref="AN20:AN37" si="37">IFERROR(AK20/30,"-")</f>
        <v>-</v>
      </c>
      <c r="AO20" s="35" t="str">
        <f t="shared" si="10"/>
        <v>-</v>
      </c>
    </row>
    <row r="21" spans="1:43" s="113" customFormat="1" ht="15" x14ac:dyDescent="0.25">
      <c r="A21" s="98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103">
        <v>0</v>
      </c>
      <c r="K21" s="104">
        <f t="shared" si="11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2"/>
        <v>0</v>
      </c>
      <c r="AA21" s="104">
        <f t="shared" si="33"/>
        <v>0</v>
      </c>
      <c r="AC21" s="114">
        <f t="shared" si="6"/>
        <v>0</v>
      </c>
      <c r="AD21" s="104">
        <f t="shared" si="7"/>
        <v>0</v>
      </c>
      <c r="AE21" s="106">
        <f t="shared" si="8"/>
        <v>0</v>
      </c>
      <c r="AF21" s="105">
        <f t="shared" si="0"/>
        <v>0</v>
      </c>
      <c r="AG21" s="106">
        <f t="shared" si="1"/>
        <v>0</v>
      </c>
      <c r="AH21" s="115">
        <f t="shared" si="9"/>
        <v>0</v>
      </c>
      <c r="AI21" s="103">
        <v>0</v>
      </c>
      <c r="AJ21" s="106">
        <f t="shared" si="34"/>
        <v>0</v>
      </c>
      <c r="AK21" s="106" t="str">
        <f t="shared" si="35"/>
        <v>-</v>
      </c>
      <c r="AL21" s="108">
        <v>15</v>
      </c>
      <c r="AM21" s="106" t="str">
        <f t="shared" si="36"/>
        <v>-</v>
      </c>
      <c r="AN21" s="114" t="str">
        <f t="shared" si="37"/>
        <v>-</v>
      </c>
      <c r="AO21" s="35" t="str">
        <f t="shared" si="10"/>
        <v>-</v>
      </c>
    </row>
    <row r="22" spans="1:43" s="113" customFormat="1" ht="15" x14ac:dyDescent="0.25">
      <c r="A22" s="98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103">
        <v>0</v>
      </c>
      <c r="K22" s="104">
        <f t="shared" si="11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2"/>
        <v>0</v>
      </c>
      <c r="AA22" s="104">
        <f t="shared" si="33"/>
        <v>0</v>
      </c>
      <c r="AC22" s="114">
        <f t="shared" si="6"/>
        <v>0</v>
      </c>
      <c r="AD22" s="104">
        <f t="shared" si="7"/>
        <v>0</v>
      </c>
      <c r="AE22" s="106">
        <f t="shared" si="8"/>
        <v>0</v>
      </c>
      <c r="AF22" s="105">
        <f t="shared" si="0"/>
        <v>0</v>
      </c>
      <c r="AG22" s="106">
        <f t="shared" si="1"/>
        <v>0</v>
      </c>
      <c r="AH22" s="115">
        <f t="shared" si="9"/>
        <v>0</v>
      </c>
      <c r="AI22" s="103">
        <v>0</v>
      </c>
      <c r="AJ22" s="106">
        <f t="shared" si="34"/>
        <v>0</v>
      </c>
      <c r="AK22" s="106" t="str">
        <f t="shared" si="35"/>
        <v>-</v>
      </c>
      <c r="AL22" s="108">
        <v>16</v>
      </c>
      <c r="AM22" s="106" t="str">
        <f t="shared" si="36"/>
        <v>-</v>
      </c>
      <c r="AN22" s="114" t="str">
        <f t="shared" si="37"/>
        <v>-</v>
      </c>
      <c r="AO22" s="35" t="str">
        <f t="shared" si="10"/>
        <v>-</v>
      </c>
    </row>
    <row r="23" spans="1:43" s="113" customFormat="1" ht="15" x14ac:dyDescent="0.25">
      <c r="A23" s="98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103">
        <v>0</v>
      </c>
      <c r="K23" s="104">
        <f t="shared" si="11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2"/>
        <v>0</v>
      </c>
      <c r="AA23" s="104">
        <f t="shared" si="33"/>
        <v>0</v>
      </c>
      <c r="AC23" s="114">
        <f t="shared" si="6"/>
        <v>0</v>
      </c>
      <c r="AD23" s="104">
        <f t="shared" si="7"/>
        <v>0</v>
      </c>
      <c r="AE23" s="106">
        <f t="shared" si="8"/>
        <v>0</v>
      </c>
      <c r="AF23" s="105">
        <f t="shared" si="0"/>
        <v>0</v>
      </c>
      <c r="AG23" s="106">
        <f t="shared" si="1"/>
        <v>0</v>
      </c>
      <c r="AH23" s="115">
        <f t="shared" si="9"/>
        <v>0</v>
      </c>
      <c r="AI23" s="103">
        <v>0</v>
      </c>
      <c r="AJ23" s="106">
        <f t="shared" si="34"/>
        <v>0</v>
      </c>
      <c r="AK23" s="106" t="str">
        <f t="shared" si="35"/>
        <v>-</v>
      </c>
      <c r="AL23" s="108">
        <v>17</v>
      </c>
      <c r="AM23" s="106" t="str">
        <f t="shared" si="36"/>
        <v>-</v>
      </c>
      <c r="AN23" s="114" t="str">
        <f t="shared" si="37"/>
        <v>-</v>
      </c>
      <c r="AO23" s="35" t="str">
        <f t="shared" si="10"/>
        <v>-</v>
      </c>
    </row>
    <row r="24" spans="1:43" s="113" customFormat="1" ht="15" x14ac:dyDescent="0.25">
      <c r="A24" s="98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103">
        <v>1</v>
      </c>
      <c r="K24" s="104">
        <f t="shared" si="11"/>
        <v>9.3699999999999974</v>
      </c>
      <c r="L24" s="104">
        <f t="shared" si="23"/>
        <v>24.5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2"/>
        <v>0</v>
      </c>
      <c r="AA24" s="104">
        <f t="shared" si="33"/>
        <v>0</v>
      </c>
      <c r="AC24" s="114">
        <f t="shared" si="6"/>
        <v>1</v>
      </c>
      <c r="AD24" s="104">
        <f t="shared" si="7"/>
        <v>9.3699999999999974</v>
      </c>
      <c r="AE24" s="106">
        <f t="shared" si="8"/>
        <v>24.5</v>
      </c>
      <c r="AF24" s="105">
        <f t="shared" si="0"/>
        <v>8.130081300813009E-3</v>
      </c>
      <c r="AG24" s="106">
        <f t="shared" si="1"/>
        <v>0.24390243902439027</v>
      </c>
      <c r="AH24" s="115">
        <f t="shared" si="9"/>
        <v>5.9756097560975618</v>
      </c>
      <c r="AI24" s="103">
        <v>0</v>
      </c>
      <c r="AJ24" s="106">
        <f t="shared" si="34"/>
        <v>0</v>
      </c>
      <c r="AK24" s="106">
        <f t="shared" si="35"/>
        <v>0</v>
      </c>
      <c r="AL24" s="108">
        <v>18</v>
      </c>
      <c r="AM24" s="106">
        <f t="shared" si="36"/>
        <v>0</v>
      </c>
      <c r="AN24" s="114">
        <f t="shared" si="37"/>
        <v>0</v>
      </c>
      <c r="AO24" s="35">
        <f t="shared" si="10"/>
        <v>43589</v>
      </c>
    </row>
    <row r="25" spans="1:43" s="113" customFormat="1" ht="15" x14ac:dyDescent="0.25">
      <c r="A25" s="98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103">
        <v>0</v>
      </c>
      <c r="K25" s="104">
        <f t="shared" si="11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2"/>
        <v>0</v>
      </c>
      <c r="AA25" s="104">
        <f t="shared" si="33"/>
        <v>0</v>
      </c>
      <c r="AC25" s="114">
        <f t="shared" si="6"/>
        <v>0</v>
      </c>
      <c r="AD25" s="104">
        <f t="shared" si="7"/>
        <v>0</v>
      </c>
      <c r="AE25" s="106">
        <f t="shared" si="8"/>
        <v>0</v>
      </c>
      <c r="AF25" s="105">
        <f t="shared" si="0"/>
        <v>0</v>
      </c>
      <c r="AG25" s="106">
        <f t="shared" si="1"/>
        <v>0</v>
      </c>
      <c r="AH25" s="115">
        <f t="shared" si="9"/>
        <v>0</v>
      </c>
      <c r="AI25" s="103">
        <v>0</v>
      </c>
      <c r="AJ25" s="106">
        <f t="shared" si="34"/>
        <v>0</v>
      </c>
      <c r="AK25" s="106" t="str">
        <f t="shared" si="35"/>
        <v>-</v>
      </c>
      <c r="AL25" s="108">
        <v>19</v>
      </c>
      <c r="AM25" s="106" t="str">
        <f t="shared" si="36"/>
        <v>-</v>
      </c>
      <c r="AN25" s="114" t="str">
        <f t="shared" si="37"/>
        <v>-</v>
      </c>
      <c r="AO25" s="35" t="str">
        <f t="shared" si="10"/>
        <v>-</v>
      </c>
    </row>
    <row r="26" spans="1:43" s="113" customFormat="1" ht="15" x14ac:dyDescent="0.25">
      <c r="A26" s="98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103">
        <v>3</v>
      </c>
      <c r="K26" s="104">
        <f t="shared" si="11"/>
        <v>171.18000000000012</v>
      </c>
      <c r="L26" s="104">
        <f t="shared" si="23"/>
        <v>313.5</v>
      </c>
      <c r="M26" s="103">
        <v>1</v>
      </c>
      <c r="N26" s="104">
        <f t="shared" si="24"/>
        <v>57.060000000000038</v>
      </c>
      <c r="O26" s="104">
        <f t="shared" si="25"/>
        <v>104.5</v>
      </c>
      <c r="P26" s="103">
        <v>4</v>
      </c>
      <c r="Q26" s="104">
        <f t="shared" si="26"/>
        <v>228.24000000000015</v>
      </c>
      <c r="R26" s="104">
        <f t="shared" si="27"/>
        <v>418</v>
      </c>
      <c r="S26" s="103">
        <v>2</v>
      </c>
      <c r="T26" s="104">
        <f t="shared" si="28"/>
        <v>114.12000000000008</v>
      </c>
      <c r="U26" s="104">
        <f t="shared" si="29"/>
        <v>209</v>
      </c>
      <c r="V26" s="103">
        <v>1</v>
      </c>
      <c r="W26" s="104">
        <f t="shared" si="30"/>
        <v>57.060000000000038</v>
      </c>
      <c r="X26" s="104">
        <f t="shared" si="31"/>
        <v>104.5</v>
      </c>
      <c r="Y26" s="103"/>
      <c r="Z26" s="104">
        <f t="shared" si="32"/>
        <v>0</v>
      </c>
      <c r="AA26" s="104">
        <f t="shared" si="33"/>
        <v>0</v>
      </c>
      <c r="AC26" s="114">
        <f t="shared" si="6"/>
        <v>11</v>
      </c>
      <c r="AD26" s="104">
        <f t="shared" si="7"/>
        <v>627.66000000000042</v>
      </c>
      <c r="AE26" s="106">
        <f t="shared" si="8"/>
        <v>1149.5</v>
      </c>
      <c r="AF26" s="105">
        <f t="shared" si="0"/>
        <v>8.943089430894309E-2</v>
      </c>
      <c r="AG26" s="106">
        <f t="shared" si="1"/>
        <v>2.6829268292682928</v>
      </c>
      <c r="AH26" s="115">
        <f t="shared" si="9"/>
        <v>280.36585365853659</v>
      </c>
      <c r="AI26" s="103">
        <v>4</v>
      </c>
      <c r="AJ26" s="106">
        <f t="shared" si="34"/>
        <v>418</v>
      </c>
      <c r="AK26" s="106">
        <f t="shared" si="35"/>
        <v>44.727272727272727</v>
      </c>
      <c r="AL26" s="108">
        <v>20</v>
      </c>
      <c r="AM26" s="106">
        <f t="shared" si="36"/>
        <v>6.3896103896103895</v>
      </c>
      <c r="AN26" s="114">
        <f t="shared" si="37"/>
        <v>1.490909090909091</v>
      </c>
      <c r="AO26" s="35">
        <f t="shared" si="10"/>
        <v>43633.727272727272</v>
      </c>
    </row>
    <row r="27" spans="1:43" s="113" customFormat="1" ht="15" x14ac:dyDescent="0.25">
      <c r="A27" s="98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103">
        <v>0</v>
      </c>
      <c r="K27" s="104">
        <f t="shared" si="11"/>
        <v>0</v>
      </c>
      <c r="L27" s="104">
        <f t="shared" si="23"/>
        <v>0</v>
      </c>
      <c r="M27" s="103">
        <v>3</v>
      </c>
      <c r="N27" s="104">
        <f t="shared" si="24"/>
        <v>161.91</v>
      </c>
      <c r="O27" s="104">
        <f t="shared" si="25"/>
        <v>313.5</v>
      </c>
      <c r="P27" s="103">
        <v>1</v>
      </c>
      <c r="Q27" s="104">
        <f t="shared" si="26"/>
        <v>53.97</v>
      </c>
      <c r="R27" s="104">
        <f t="shared" si="27"/>
        <v>104.5</v>
      </c>
      <c r="S27" s="103">
        <v>3</v>
      </c>
      <c r="T27" s="104">
        <f t="shared" si="28"/>
        <v>161.91</v>
      </c>
      <c r="U27" s="104">
        <f t="shared" si="29"/>
        <v>313.5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2"/>
        <v>0</v>
      </c>
      <c r="AA27" s="104">
        <f t="shared" si="33"/>
        <v>0</v>
      </c>
      <c r="AC27" s="114">
        <f t="shared" si="6"/>
        <v>7</v>
      </c>
      <c r="AD27" s="104">
        <f t="shared" si="7"/>
        <v>377.78999999999996</v>
      </c>
      <c r="AE27" s="106">
        <f t="shared" si="8"/>
        <v>731.5</v>
      </c>
      <c r="AF27" s="105">
        <f t="shared" si="0"/>
        <v>5.6910569105691054E-2</v>
      </c>
      <c r="AG27" s="106">
        <f t="shared" si="1"/>
        <v>1.7073170731707317</v>
      </c>
      <c r="AH27" s="115">
        <f t="shared" si="9"/>
        <v>178.41463414634146</v>
      </c>
      <c r="AI27" s="103">
        <v>6</v>
      </c>
      <c r="AJ27" s="106">
        <f t="shared" si="34"/>
        <v>627</v>
      </c>
      <c r="AK27" s="106">
        <f t="shared" si="35"/>
        <v>105.42857142857143</v>
      </c>
      <c r="AL27" s="108">
        <v>21</v>
      </c>
      <c r="AM27" s="106">
        <f t="shared" si="36"/>
        <v>15.061224489795919</v>
      </c>
      <c r="AN27" s="114">
        <f t="shared" si="37"/>
        <v>3.5142857142857142</v>
      </c>
      <c r="AO27" s="35">
        <f t="shared" si="10"/>
        <v>43694.428571428572</v>
      </c>
    </row>
    <row r="28" spans="1:43" s="113" customFormat="1" ht="15" x14ac:dyDescent="0.25">
      <c r="A28" s="98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103">
        <v>0</v>
      </c>
      <c r="K28" s="104">
        <f t="shared" si="11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2"/>
        <v>0</v>
      </c>
      <c r="AA28" s="104">
        <f t="shared" si="33"/>
        <v>0</v>
      </c>
      <c r="AC28" s="114">
        <f t="shared" si="6"/>
        <v>0</v>
      </c>
      <c r="AD28" s="104">
        <f t="shared" si="7"/>
        <v>0</v>
      </c>
      <c r="AE28" s="106">
        <f t="shared" si="8"/>
        <v>0</v>
      </c>
      <c r="AF28" s="105">
        <f t="shared" si="0"/>
        <v>0</v>
      </c>
      <c r="AG28" s="106">
        <f t="shared" si="1"/>
        <v>0</v>
      </c>
      <c r="AH28" s="115">
        <f t="shared" si="9"/>
        <v>0</v>
      </c>
      <c r="AI28" s="103">
        <v>0</v>
      </c>
      <c r="AJ28" s="106">
        <f t="shared" si="34"/>
        <v>0</v>
      </c>
      <c r="AK28" s="106" t="str">
        <f t="shared" si="35"/>
        <v>-</v>
      </c>
      <c r="AL28" s="108">
        <v>22</v>
      </c>
      <c r="AM28" s="106" t="str">
        <f t="shared" si="36"/>
        <v>-</v>
      </c>
      <c r="AN28" s="114" t="str">
        <f t="shared" si="37"/>
        <v>-</v>
      </c>
      <c r="AO28" s="35" t="str">
        <f t="shared" si="10"/>
        <v>-</v>
      </c>
    </row>
    <row r="29" spans="1:43" s="113" customFormat="1" ht="15" x14ac:dyDescent="0.25">
      <c r="A29" s="98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103">
        <v>0</v>
      </c>
      <c r="K29" s="104">
        <f t="shared" si="11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2"/>
        <v>0</v>
      </c>
      <c r="AA29" s="104">
        <f t="shared" si="33"/>
        <v>0</v>
      </c>
      <c r="AC29" s="114">
        <f t="shared" si="6"/>
        <v>0</v>
      </c>
      <c r="AD29" s="104">
        <f t="shared" si="7"/>
        <v>0</v>
      </c>
      <c r="AE29" s="106">
        <f t="shared" si="8"/>
        <v>0</v>
      </c>
      <c r="AF29" s="105">
        <f t="shared" si="0"/>
        <v>0</v>
      </c>
      <c r="AG29" s="106">
        <f t="shared" si="1"/>
        <v>0</v>
      </c>
      <c r="AH29" s="115">
        <f t="shared" si="9"/>
        <v>0</v>
      </c>
      <c r="AI29" s="103">
        <v>0</v>
      </c>
      <c r="AJ29" s="106">
        <f t="shared" si="34"/>
        <v>0</v>
      </c>
      <c r="AK29" s="106" t="str">
        <f t="shared" si="35"/>
        <v>-</v>
      </c>
      <c r="AL29" s="108">
        <v>23</v>
      </c>
      <c r="AM29" s="106" t="str">
        <f t="shared" si="36"/>
        <v>-</v>
      </c>
      <c r="AN29" s="114" t="str">
        <f t="shared" si="37"/>
        <v>-</v>
      </c>
      <c r="AO29" s="35" t="str">
        <f t="shared" si="10"/>
        <v>-</v>
      </c>
    </row>
    <row r="30" spans="1:43" s="113" customFormat="1" ht="15" x14ac:dyDescent="0.25">
      <c r="A30" s="98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103">
        <v>0</v>
      </c>
      <c r="K30" s="104">
        <f t="shared" si="11"/>
        <v>0</v>
      </c>
      <c r="L30" s="104">
        <f t="shared" si="23"/>
        <v>0</v>
      </c>
      <c r="M30" s="103">
        <v>1</v>
      </c>
      <c r="N30" s="104">
        <f t="shared" si="24"/>
        <v>31.09</v>
      </c>
      <c r="O30" s="104">
        <f t="shared" si="25"/>
        <v>79.5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2"/>
        <v>0</v>
      </c>
      <c r="AA30" s="104">
        <f t="shared" si="33"/>
        <v>0</v>
      </c>
      <c r="AC30" s="114">
        <f t="shared" si="6"/>
        <v>1</v>
      </c>
      <c r="AD30" s="104">
        <f t="shared" si="7"/>
        <v>31.09</v>
      </c>
      <c r="AE30" s="106">
        <f t="shared" si="8"/>
        <v>79.5</v>
      </c>
      <c r="AF30" s="105">
        <f t="shared" si="0"/>
        <v>8.130081300813009E-3</v>
      </c>
      <c r="AG30" s="106">
        <f t="shared" si="1"/>
        <v>0.24390243902439027</v>
      </c>
      <c r="AH30" s="115">
        <f t="shared" si="9"/>
        <v>19.390243902439025</v>
      </c>
      <c r="AI30" s="103">
        <v>0</v>
      </c>
      <c r="AJ30" s="106">
        <f t="shared" si="34"/>
        <v>0</v>
      </c>
      <c r="AK30" s="106">
        <f t="shared" si="35"/>
        <v>0</v>
      </c>
      <c r="AL30" s="108">
        <v>24</v>
      </c>
      <c r="AM30" s="106">
        <f t="shared" si="36"/>
        <v>0</v>
      </c>
      <c r="AN30" s="114">
        <f t="shared" si="37"/>
        <v>0</v>
      </c>
      <c r="AO30" s="35">
        <f t="shared" si="10"/>
        <v>43589</v>
      </c>
    </row>
    <row r="31" spans="1:43" s="113" customFormat="1" ht="15" x14ac:dyDescent="0.25">
      <c r="A31" s="98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103">
        <v>0</v>
      </c>
      <c r="K31" s="104">
        <f t="shared" si="11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2"/>
        <v>0</v>
      </c>
      <c r="AA31" s="104">
        <f t="shared" si="33"/>
        <v>0</v>
      </c>
      <c r="AC31" s="114">
        <f t="shared" si="6"/>
        <v>0</v>
      </c>
      <c r="AD31" s="104">
        <f t="shared" si="7"/>
        <v>0</v>
      </c>
      <c r="AE31" s="106">
        <f t="shared" si="8"/>
        <v>0</v>
      </c>
      <c r="AF31" s="105">
        <f t="shared" si="0"/>
        <v>0</v>
      </c>
      <c r="AG31" s="106">
        <f t="shared" si="1"/>
        <v>0</v>
      </c>
      <c r="AH31" s="115">
        <f t="shared" si="9"/>
        <v>0</v>
      </c>
      <c r="AI31" s="103">
        <v>0</v>
      </c>
      <c r="AJ31" s="106">
        <f t="shared" si="34"/>
        <v>0</v>
      </c>
      <c r="AK31" s="106" t="str">
        <f t="shared" si="35"/>
        <v>-</v>
      </c>
      <c r="AL31" s="108">
        <v>25</v>
      </c>
      <c r="AM31" s="106" t="str">
        <f t="shared" si="36"/>
        <v>-</v>
      </c>
      <c r="AN31" s="114" t="str">
        <f t="shared" si="37"/>
        <v>-</v>
      </c>
      <c r="AO31" s="35" t="str">
        <f t="shared" si="10"/>
        <v>-</v>
      </c>
    </row>
    <row r="32" spans="1:43" s="113" customFormat="1" ht="15" x14ac:dyDescent="0.25">
      <c r="A32" s="98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103">
        <v>0</v>
      </c>
      <c r="K32" s="104">
        <f t="shared" si="11"/>
        <v>0</v>
      </c>
      <c r="L32" s="104">
        <f t="shared" si="23"/>
        <v>0</v>
      </c>
      <c r="M32" s="103">
        <v>1</v>
      </c>
      <c r="N32" s="104">
        <f t="shared" si="24"/>
        <v>20.21</v>
      </c>
      <c r="O32" s="104">
        <f t="shared" si="25"/>
        <v>44.5</v>
      </c>
      <c r="P32" s="103">
        <v>2</v>
      </c>
      <c r="Q32" s="104">
        <f t="shared" si="26"/>
        <v>40.42</v>
      </c>
      <c r="R32" s="104">
        <f t="shared" si="27"/>
        <v>89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2"/>
        <v>0</v>
      </c>
      <c r="AA32" s="104">
        <f t="shared" si="33"/>
        <v>0</v>
      </c>
      <c r="AC32" s="114">
        <f t="shared" si="6"/>
        <v>3</v>
      </c>
      <c r="AD32" s="104">
        <f t="shared" si="7"/>
        <v>60.63</v>
      </c>
      <c r="AE32" s="106">
        <f t="shared" si="8"/>
        <v>133.5</v>
      </c>
      <c r="AF32" s="105">
        <f t="shared" si="0"/>
        <v>2.4390243902439025E-2</v>
      </c>
      <c r="AG32" s="106">
        <f t="shared" si="1"/>
        <v>0.73170731707317072</v>
      </c>
      <c r="AH32" s="115">
        <f t="shared" si="9"/>
        <v>32.560975609756099</v>
      </c>
      <c r="AI32" s="103">
        <v>0</v>
      </c>
      <c r="AJ32" s="106">
        <f t="shared" si="34"/>
        <v>0</v>
      </c>
      <c r="AK32" s="106">
        <f t="shared" si="35"/>
        <v>0</v>
      </c>
      <c r="AL32" s="108">
        <v>26</v>
      </c>
      <c r="AM32" s="106">
        <f t="shared" si="36"/>
        <v>0</v>
      </c>
      <c r="AN32" s="114">
        <f t="shared" si="37"/>
        <v>0</v>
      </c>
      <c r="AO32" s="35">
        <f t="shared" si="10"/>
        <v>43589</v>
      </c>
    </row>
    <row r="33" spans="1:47" s="113" customFormat="1" ht="15" x14ac:dyDescent="0.25">
      <c r="A33" s="98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103">
        <v>0</v>
      </c>
      <c r="K33" s="104">
        <f t="shared" si="11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3</v>
      </c>
      <c r="Q33" s="104">
        <f t="shared" si="26"/>
        <v>60.75</v>
      </c>
      <c r="R33" s="104">
        <f t="shared" si="27"/>
        <v>133.5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2"/>
        <v>0</v>
      </c>
      <c r="AA33" s="104">
        <f t="shared" si="33"/>
        <v>0</v>
      </c>
      <c r="AC33" s="114">
        <f t="shared" si="6"/>
        <v>3</v>
      </c>
      <c r="AD33" s="104">
        <f t="shared" si="7"/>
        <v>60.75</v>
      </c>
      <c r="AE33" s="106">
        <f t="shared" si="8"/>
        <v>133.5</v>
      </c>
      <c r="AF33" s="105">
        <f t="shared" si="0"/>
        <v>2.4390243902439025E-2</v>
      </c>
      <c r="AG33" s="106">
        <f t="shared" si="1"/>
        <v>0.73170731707317072</v>
      </c>
      <c r="AH33" s="115">
        <f t="shared" si="9"/>
        <v>32.560975609756099</v>
      </c>
      <c r="AI33" s="103">
        <v>0</v>
      </c>
      <c r="AJ33" s="106">
        <f t="shared" si="34"/>
        <v>0</v>
      </c>
      <c r="AK33" s="106">
        <f t="shared" si="35"/>
        <v>0</v>
      </c>
      <c r="AL33" s="108">
        <v>27</v>
      </c>
      <c r="AM33" s="106">
        <f t="shared" si="36"/>
        <v>0</v>
      </c>
      <c r="AN33" s="114">
        <f t="shared" si="37"/>
        <v>0</v>
      </c>
      <c r="AO33" s="35">
        <f t="shared" si="10"/>
        <v>43589</v>
      </c>
    </row>
    <row r="34" spans="1:47" s="113" customFormat="1" ht="15" x14ac:dyDescent="0.25">
      <c r="A34" s="98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103">
        <v>0</v>
      </c>
      <c r="K34" s="104">
        <f t="shared" si="11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2"/>
        <v>0</v>
      </c>
      <c r="AA34" s="104">
        <f t="shared" si="33"/>
        <v>0</v>
      </c>
      <c r="AC34" s="114">
        <f t="shared" si="6"/>
        <v>0</v>
      </c>
      <c r="AD34" s="104">
        <f t="shared" si="7"/>
        <v>0</v>
      </c>
      <c r="AE34" s="106">
        <f t="shared" si="8"/>
        <v>0</v>
      </c>
      <c r="AF34" s="105">
        <f t="shared" si="0"/>
        <v>0</v>
      </c>
      <c r="AG34" s="106">
        <f t="shared" si="1"/>
        <v>0</v>
      </c>
      <c r="AH34" s="115">
        <f t="shared" si="9"/>
        <v>0</v>
      </c>
      <c r="AI34" s="103">
        <v>0</v>
      </c>
      <c r="AJ34" s="106">
        <f t="shared" si="34"/>
        <v>0</v>
      </c>
      <c r="AK34" s="106" t="str">
        <f t="shared" si="35"/>
        <v>-</v>
      </c>
      <c r="AL34" s="108">
        <v>28</v>
      </c>
      <c r="AM34" s="106" t="str">
        <f t="shared" si="36"/>
        <v>-</v>
      </c>
      <c r="AN34" s="114" t="str">
        <f t="shared" si="37"/>
        <v>-</v>
      </c>
      <c r="AO34" s="35" t="str">
        <f t="shared" si="10"/>
        <v>-</v>
      </c>
    </row>
    <row r="35" spans="1:47" s="113" customFormat="1" ht="15" x14ac:dyDescent="0.25">
      <c r="A35" s="98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103">
        <v>0</v>
      </c>
      <c r="K35" s="104">
        <f t="shared" si="11"/>
        <v>0</v>
      </c>
      <c r="L35" s="104">
        <f t="shared" si="23"/>
        <v>0</v>
      </c>
      <c r="M35" s="103">
        <v>1</v>
      </c>
      <c r="N35" s="104">
        <f t="shared" si="24"/>
        <v>25.97</v>
      </c>
      <c r="O35" s="104">
        <f t="shared" si="25"/>
        <v>54.5</v>
      </c>
      <c r="P35" s="103">
        <v>2</v>
      </c>
      <c r="Q35" s="104">
        <f t="shared" si="26"/>
        <v>51.94</v>
      </c>
      <c r="R35" s="104">
        <f t="shared" si="27"/>
        <v>109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2"/>
        <v>0</v>
      </c>
      <c r="AA35" s="104">
        <f t="shared" si="33"/>
        <v>0</v>
      </c>
      <c r="AC35" s="114">
        <f t="shared" si="6"/>
        <v>3</v>
      </c>
      <c r="AD35" s="104">
        <f t="shared" si="7"/>
        <v>77.91</v>
      </c>
      <c r="AE35" s="106">
        <f t="shared" si="8"/>
        <v>163.5</v>
      </c>
      <c r="AF35" s="105">
        <f t="shared" si="0"/>
        <v>2.4390243902439025E-2</v>
      </c>
      <c r="AG35" s="106">
        <f t="shared" si="1"/>
        <v>0.73170731707317072</v>
      </c>
      <c r="AH35" s="115">
        <f t="shared" si="9"/>
        <v>39.878048780487802</v>
      </c>
      <c r="AI35" s="103">
        <v>0</v>
      </c>
      <c r="AJ35" s="106">
        <f t="shared" si="34"/>
        <v>0</v>
      </c>
      <c r="AK35" s="106">
        <f t="shared" si="35"/>
        <v>0</v>
      </c>
      <c r="AL35" s="108">
        <v>29</v>
      </c>
      <c r="AM35" s="106">
        <f t="shared" si="36"/>
        <v>0</v>
      </c>
      <c r="AN35" s="114">
        <f t="shared" si="37"/>
        <v>0</v>
      </c>
      <c r="AO35" s="35">
        <f t="shared" si="10"/>
        <v>43589</v>
      </c>
    </row>
    <row r="36" spans="1:47" s="113" customFormat="1" ht="15" x14ac:dyDescent="0.25">
      <c r="A36" s="98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103">
        <v>0</v>
      </c>
      <c r="K36" s="104">
        <f t="shared" si="11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1</v>
      </c>
      <c r="Q36" s="104">
        <f t="shared" si="26"/>
        <v>25.65</v>
      </c>
      <c r="R36" s="104">
        <f t="shared" si="27"/>
        <v>54.5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2"/>
        <v>0</v>
      </c>
      <c r="AA36" s="104">
        <f t="shared" si="33"/>
        <v>0</v>
      </c>
      <c r="AC36" s="114">
        <f t="shared" si="6"/>
        <v>1</v>
      </c>
      <c r="AD36" s="104">
        <f t="shared" si="7"/>
        <v>25.65</v>
      </c>
      <c r="AE36" s="106">
        <f t="shared" si="8"/>
        <v>54.5</v>
      </c>
      <c r="AF36" s="105">
        <f t="shared" si="0"/>
        <v>8.130081300813009E-3</v>
      </c>
      <c r="AG36" s="106">
        <f t="shared" si="1"/>
        <v>0.24390243902439027</v>
      </c>
      <c r="AH36" s="115">
        <f t="shared" si="9"/>
        <v>13.29268292682927</v>
      </c>
      <c r="AI36" s="103">
        <v>0</v>
      </c>
      <c r="AJ36" s="106">
        <f t="shared" si="34"/>
        <v>0</v>
      </c>
      <c r="AK36" s="106">
        <f t="shared" si="35"/>
        <v>0</v>
      </c>
      <c r="AL36" s="108">
        <v>30</v>
      </c>
      <c r="AM36" s="106">
        <f t="shared" si="36"/>
        <v>0</v>
      </c>
      <c r="AN36" s="114">
        <f t="shared" si="37"/>
        <v>0</v>
      </c>
      <c r="AO36" s="35">
        <f t="shared" si="10"/>
        <v>43589</v>
      </c>
    </row>
    <row r="37" spans="1:47" s="113" customFormat="1" ht="15" x14ac:dyDescent="0.25">
      <c r="A37" s="98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103">
        <v>1</v>
      </c>
      <c r="K37" s="104">
        <f t="shared" si="11"/>
        <v>24.62</v>
      </c>
      <c r="L37" s="104">
        <f t="shared" si="23"/>
        <v>54.5</v>
      </c>
      <c r="M37" s="103">
        <v>2</v>
      </c>
      <c r="N37" s="104">
        <f t="shared" si="24"/>
        <v>49.24</v>
      </c>
      <c r="O37" s="104">
        <f t="shared" si="25"/>
        <v>109</v>
      </c>
      <c r="P37" s="103">
        <v>2</v>
      </c>
      <c r="Q37" s="104">
        <f t="shared" si="26"/>
        <v>49.24</v>
      </c>
      <c r="R37" s="104">
        <f t="shared" si="27"/>
        <v>109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2"/>
        <v>0</v>
      </c>
      <c r="AA37" s="104">
        <f t="shared" si="33"/>
        <v>0</v>
      </c>
      <c r="AC37" s="114">
        <f t="shared" si="6"/>
        <v>5</v>
      </c>
      <c r="AD37" s="104">
        <f t="shared" si="7"/>
        <v>123.10000000000001</v>
      </c>
      <c r="AE37" s="106">
        <f t="shared" si="8"/>
        <v>272.5</v>
      </c>
      <c r="AF37" s="105">
        <f t="shared" si="0"/>
        <v>4.065040650406504E-2</v>
      </c>
      <c r="AG37" s="106">
        <f t="shared" si="1"/>
        <v>1.2195121951219512</v>
      </c>
      <c r="AH37" s="115">
        <f t="shared" si="9"/>
        <v>66.463414634146346</v>
      </c>
      <c r="AI37" s="103">
        <v>0</v>
      </c>
      <c r="AJ37" s="106">
        <f t="shared" si="34"/>
        <v>0</v>
      </c>
      <c r="AK37" s="106">
        <f t="shared" si="35"/>
        <v>0</v>
      </c>
      <c r="AL37" s="108">
        <v>31</v>
      </c>
      <c r="AM37" s="106">
        <f t="shared" si="36"/>
        <v>0</v>
      </c>
      <c r="AN37" s="114">
        <f t="shared" si="37"/>
        <v>0</v>
      </c>
      <c r="AO37" s="35">
        <f t="shared" si="10"/>
        <v>43589</v>
      </c>
    </row>
    <row r="38" spans="1:47" s="102" customFormat="1" ht="15" x14ac:dyDescent="0.25">
      <c r="A38" s="98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0</v>
      </c>
      <c r="K38" s="104">
        <f t="shared" si="11"/>
        <v>0</v>
      </c>
      <c r="L38" s="104">
        <f t="shared" ref="L38:L53" si="38">J38*$G38</f>
        <v>0</v>
      </c>
      <c r="M38" s="103">
        <v>1</v>
      </c>
      <c r="N38" s="104">
        <f t="shared" ref="N38:N54" si="39">M38*$F38</f>
        <v>77.209999999999994</v>
      </c>
      <c r="O38" s="104">
        <f t="shared" ref="O38:O54" si="40">M38*$G38</f>
        <v>139.5</v>
      </c>
      <c r="P38" s="103">
        <v>3</v>
      </c>
      <c r="Q38" s="104">
        <f t="shared" ref="Q38:Q54" si="41">P38*$F38</f>
        <v>231.63</v>
      </c>
      <c r="R38" s="104">
        <f t="shared" ref="R38:R54" si="42">P38*$G38</f>
        <v>418.5</v>
      </c>
      <c r="S38" s="103">
        <v>0</v>
      </c>
      <c r="T38" s="104">
        <f t="shared" ref="T38:T54" si="43">S38*$F38</f>
        <v>0</v>
      </c>
      <c r="U38" s="104">
        <f t="shared" ref="U38:U54" si="44">S38*$G38</f>
        <v>0</v>
      </c>
      <c r="V38" s="103">
        <v>0</v>
      </c>
      <c r="W38" s="104">
        <f t="shared" ref="W38:W54" si="45">V38*$F38</f>
        <v>0</v>
      </c>
      <c r="X38" s="104">
        <f t="shared" ref="X38:X54" si="46">V38*$G38</f>
        <v>0</v>
      </c>
      <c r="Y38" s="103"/>
      <c r="Z38" s="104">
        <f t="shared" ref="Z38:Z54" si="47">Y38*$F38</f>
        <v>0</v>
      </c>
      <c r="AA38" s="104">
        <f t="shared" ref="AA38:AA54" si="48">Y38*$G38</f>
        <v>0</v>
      </c>
      <c r="AB38" s="117"/>
      <c r="AC38" s="114">
        <f t="shared" si="6"/>
        <v>4</v>
      </c>
      <c r="AD38" s="104">
        <f t="shared" si="7"/>
        <v>308.83999999999997</v>
      </c>
      <c r="AE38" s="106">
        <f t="shared" si="8"/>
        <v>558</v>
      </c>
      <c r="AF38" s="105">
        <f t="shared" si="0"/>
        <v>3.2520325203252036E-2</v>
      </c>
      <c r="AG38" s="106">
        <f t="shared" si="1"/>
        <v>0.97560975609756106</v>
      </c>
      <c r="AH38" s="115">
        <f t="shared" si="9"/>
        <v>136.09756097560978</v>
      </c>
      <c r="AI38" s="103">
        <v>0</v>
      </c>
      <c r="AJ38" s="106">
        <f t="shared" ref="AJ38:AJ54" si="49">AI38*G38</f>
        <v>0</v>
      </c>
      <c r="AK38" s="106">
        <f t="shared" ref="AK38:AK54" si="50">IFERROR(AI38/AF38, "-")</f>
        <v>0</v>
      </c>
      <c r="AL38" s="108">
        <v>33</v>
      </c>
      <c r="AM38" s="106">
        <f t="shared" ref="AM38:AM54" si="51">IFERROR(AK38/7,"-")</f>
        <v>0</v>
      </c>
      <c r="AN38" s="114">
        <f t="shared" ref="AN38:AN54" si="52">IFERROR(AK38/30,"-")</f>
        <v>0</v>
      </c>
      <c r="AO38" s="35">
        <f t="shared" si="10"/>
        <v>43589</v>
      </c>
      <c r="AP38" s="113"/>
      <c r="AQ38" s="113"/>
      <c r="AR38" s="113"/>
      <c r="AS38" s="113"/>
      <c r="AT38" s="113"/>
      <c r="AU38" s="113"/>
    </row>
    <row r="39" spans="1:47" s="102" customFormat="1" ht="15" x14ac:dyDescent="0.25">
      <c r="A39" s="98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1"/>
        <v>0</v>
      </c>
      <c r="L39" s="104">
        <f t="shared" si="38"/>
        <v>0</v>
      </c>
      <c r="M39" s="103">
        <v>0</v>
      </c>
      <c r="N39" s="104">
        <f t="shared" si="39"/>
        <v>0</v>
      </c>
      <c r="O39" s="104">
        <f t="shared" si="40"/>
        <v>0</v>
      </c>
      <c r="P39" s="103">
        <v>3</v>
      </c>
      <c r="Q39" s="104">
        <f t="shared" si="41"/>
        <v>228.24</v>
      </c>
      <c r="R39" s="104">
        <f t="shared" si="42"/>
        <v>418.5</v>
      </c>
      <c r="S39" s="103">
        <v>8</v>
      </c>
      <c r="T39" s="104">
        <f t="shared" si="43"/>
        <v>608.64</v>
      </c>
      <c r="U39" s="104">
        <f t="shared" si="44"/>
        <v>1116</v>
      </c>
      <c r="V39" s="103">
        <v>0</v>
      </c>
      <c r="W39" s="104">
        <f t="shared" si="45"/>
        <v>0</v>
      </c>
      <c r="X39" s="104">
        <f t="shared" si="46"/>
        <v>0</v>
      </c>
      <c r="Y39" s="103"/>
      <c r="Z39" s="104">
        <f t="shared" si="47"/>
        <v>0</v>
      </c>
      <c r="AA39" s="104">
        <f t="shared" si="48"/>
        <v>0</v>
      </c>
      <c r="AB39" s="117"/>
      <c r="AC39" s="114">
        <f t="shared" si="6"/>
        <v>11</v>
      </c>
      <c r="AD39" s="104">
        <f t="shared" si="7"/>
        <v>836.88</v>
      </c>
      <c r="AE39" s="106">
        <f t="shared" si="8"/>
        <v>1534.5</v>
      </c>
      <c r="AF39" s="105">
        <f t="shared" si="0"/>
        <v>8.943089430894309E-2</v>
      </c>
      <c r="AG39" s="106">
        <f t="shared" si="1"/>
        <v>2.6829268292682928</v>
      </c>
      <c r="AH39" s="115">
        <f t="shared" si="9"/>
        <v>374.26829268292687</v>
      </c>
      <c r="AI39" s="103">
        <v>0</v>
      </c>
      <c r="AJ39" s="106">
        <f t="shared" si="49"/>
        <v>0</v>
      </c>
      <c r="AK39" s="106">
        <f t="shared" si="50"/>
        <v>0</v>
      </c>
      <c r="AL39" s="108">
        <v>34</v>
      </c>
      <c r="AM39" s="106">
        <f t="shared" si="51"/>
        <v>0</v>
      </c>
      <c r="AN39" s="114">
        <f t="shared" si="52"/>
        <v>0</v>
      </c>
      <c r="AO39" s="35">
        <f t="shared" si="10"/>
        <v>43589</v>
      </c>
      <c r="AP39" s="113"/>
      <c r="AQ39" s="113"/>
      <c r="AR39" s="113"/>
      <c r="AS39" s="113"/>
      <c r="AT39" s="113"/>
      <c r="AU39" s="113"/>
    </row>
    <row r="40" spans="1:47" s="102" customFormat="1" ht="15" x14ac:dyDescent="0.25">
      <c r="A40" s="98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9</v>
      </c>
      <c r="K40" s="104">
        <f t="shared" si="11"/>
        <v>370.34999999999792</v>
      </c>
      <c r="L40" s="104">
        <f t="shared" si="38"/>
        <v>760.5</v>
      </c>
      <c r="M40" s="103">
        <v>1</v>
      </c>
      <c r="N40" s="104">
        <f t="shared" si="39"/>
        <v>41.149999999999771</v>
      </c>
      <c r="O40" s="104">
        <f t="shared" si="40"/>
        <v>84.5</v>
      </c>
      <c r="P40" s="103">
        <v>3</v>
      </c>
      <c r="Q40" s="104">
        <f t="shared" si="41"/>
        <v>123.44999999999931</v>
      </c>
      <c r="R40" s="104">
        <f t="shared" si="42"/>
        <v>253.5</v>
      </c>
      <c r="S40" s="103">
        <v>8</v>
      </c>
      <c r="T40" s="104">
        <f t="shared" si="43"/>
        <v>329.19999999999817</v>
      </c>
      <c r="U40" s="104">
        <f t="shared" si="44"/>
        <v>676</v>
      </c>
      <c r="V40" s="103">
        <v>3</v>
      </c>
      <c r="W40" s="104">
        <f t="shared" si="45"/>
        <v>123.44999999999931</v>
      </c>
      <c r="X40" s="104">
        <f t="shared" si="46"/>
        <v>253.5</v>
      </c>
      <c r="Y40" s="103"/>
      <c r="Z40" s="104">
        <f t="shared" si="47"/>
        <v>0</v>
      </c>
      <c r="AA40" s="104">
        <f t="shared" si="48"/>
        <v>0</v>
      </c>
      <c r="AB40" s="117"/>
      <c r="AC40" s="114">
        <f t="shared" si="6"/>
        <v>24</v>
      </c>
      <c r="AD40" s="104">
        <f t="shared" si="7"/>
        <v>987.59999999999445</v>
      </c>
      <c r="AE40" s="106">
        <f t="shared" si="8"/>
        <v>2028</v>
      </c>
      <c r="AF40" s="105">
        <f t="shared" si="0"/>
        <v>0.1951219512195122</v>
      </c>
      <c r="AG40" s="106">
        <f t="shared" si="1"/>
        <v>5.8536585365853657</v>
      </c>
      <c r="AH40" s="115">
        <f t="shared" si="9"/>
        <v>494.63414634146341</v>
      </c>
      <c r="AI40" s="103">
        <v>0</v>
      </c>
      <c r="AJ40" s="106">
        <f t="shared" si="49"/>
        <v>0</v>
      </c>
      <c r="AK40" s="106">
        <f t="shared" si="50"/>
        <v>0</v>
      </c>
      <c r="AL40" s="108">
        <v>35</v>
      </c>
      <c r="AM40" s="106">
        <f t="shared" si="51"/>
        <v>0</v>
      </c>
      <c r="AN40" s="114">
        <f t="shared" si="52"/>
        <v>0</v>
      </c>
      <c r="AO40" s="35">
        <f t="shared" si="10"/>
        <v>43589</v>
      </c>
      <c r="AP40" s="113"/>
      <c r="AQ40" s="113"/>
      <c r="AR40" s="113"/>
      <c r="AS40" s="113"/>
      <c r="AT40" s="113"/>
      <c r="AU40" s="113"/>
    </row>
    <row r="41" spans="1:47" s="102" customFormat="1" ht="15" x14ac:dyDescent="0.25">
      <c r="A41" s="98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2</v>
      </c>
      <c r="K41" s="104">
        <f t="shared" si="11"/>
        <v>75.237345132743357</v>
      </c>
      <c r="L41" s="104">
        <f t="shared" si="38"/>
        <v>129</v>
      </c>
      <c r="M41" s="103">
        <v>2</v>
      </c>
      <c r="N41" s="104">
        <f t="shared" si="39"/>
        <v>75.237345132743357</v>
      </c>
      <c r="O41" s="104">
        <f t="shared" si="40"/>
        <v>129</v>
      </c>
      <c r="P41" s="103">
        <v>9</v>
      </c>
      <c r="Q41" s="104">
        <f t="shared" si="41"/>
        <v>338.56805309734511</v>
      </c>
      <c r="R41" s="104">
        <f t="shared" si="42"/>
        <v>580.5</v>
      </c>
      <c r="S41" s="103">
        <v>8</v>
      </c>
      <c r="T41" s="104">
        <f t="shared" si="43"/>
        <v>300.94938053097343</v>
      </c>
      <c r="U41" s="104">
        <f t="shared" si="44"/>
        <v>516</v>
      </c>
      <c r="V41" s="103">
        <v>3</v>
      </c>
      <c r="W41" s="104">
        <f t="shared" si="45"/>
        <v>112.85601769911503</v>
      </c>
      <c r="X41" s="104">
        <f t="shared" si="46"/>
        <v>193.5</v>
      </c>
      <c r="Y41" s="103"/>
      <c r="Z41" s="104">
        <f t="shared" si="47"/>
        <v>0</v>
      </c>
      <c r="AA41" s="104">
        <f t="shared" si="48"/>
        <v>0</v>
      </c>
      <c r="AB41" s="117"/>
      <c r="AC41" s="114">
        <f t="shared" si="6"/>
        <v>24</v>
      </c>
      <c r="AD41" s="104">
        <f t="shared" si="7"/>
        <v>902.84814159292023</v>
      </c>
      <c r="AE41" s="106">
        <f t="shared" si="8"/>
        <v>1548</v>
      </c>
      <c r="AF41" s="105">
        <f t="shared" si="0"/>
        <v>0.1951219512195122</v>
      </c>
      <c r="AG41" s="106">
        <f t="shared" si="1"/>
        <v>5.8536585365853657</v>
      </c>
      <c r="AH41" s="115">
        <f t="shared" si="9"/>
        <v>377.5609756097561</v>
      </c>
      <c r="AI41" s="103">
        <v>0</v>
      </c>
      <c r="AJ41" s="106">
        <f t="shared" si="49"/>
        <v>0</v>
      </c>
      <c r="AK41" s="106">
        <f t="shared" si="50"/>
        <v>0</v>
      </c>
      <c r="AL41" s="108">
        <v>36</v>
      </c>
      <c r="AM41" s="106">
        <f t="shared" si="51"/>
        <v>0</v>
      </c>
      <c r="AN41" s="114">
        <f t="shared" si="52"/>
        <v>0</v>
      </c>
      <c r="AO41" s="35">
        <f t="shared" si="10"/>
        <v>43589</v>
      </c>
      <c r="AP41" s="113"/>
      <c r="AQ41" s="113"/>
      <c r="AR41" s="113"/>
      <c r="AS41" s="113"/>
      <c r="AT41" s="113"/>
      <c r="AU41" s="113"/>
    </row>
    <row r="42" spans="1:47" s="113" customFormat="1" ht="15" x14ac:dyDescent="0.25">
      <c r="A42" s="98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103">
        <v>0</v>
      </c>
      <c r="K42" s="104">
        <f t="shared" si="11"/>
        <v>0</v>
      </c>
      <c r="L42" s="104">
        <f t="shared" si="38"/>
        <v>0</v>
      </c>
      <c r="M42" s="103">
        <v>0</v>
      </c>
      <c r="N42" s="104">
        <f t="shared" si="39"/>
        <v>0</v>
      </c>
      <c r="O42" s="104">
        <f t="shared" si="40"/>
        <v>0</v>
      </c>
      <c r="P42" s="103">
        <v>2</v>
      </c>
      <c r="Q42" s="104">
        <f t="shared" si="41"/>
        <v>62.140000000000008</v>
      </c>
      <c r="R42" s="104">
        <f t="shared" si="42"/>
        <v>129</v>
      </c>
      <c r="S42" s="103">
        <v>3</v>
      </c>
      <c r="T42" s="104">
        <f t="shared" si="43"/>
        <v>93.210000000000008</v>
      </c>
      <c r="U42" s="104">
        <f t="shared" si="44"/>
        <v>193.5</v>
      </c>
      <c r="V42" s="103">
        <v>3</v>
      </c>
      <c r="W42" s="104">
        <f t="shared" si="45"/>
        <v>93.210000000000008</v>
      </c>
      <c r="X42" s="104">
        <f t="shared" si="46"/>
        <v>193.5</v>
      </c>
      <c r="Y42" s="103"/>
      <c r="Z42" s="104">
        <f t="shared" si="47"/>
        <v>0</v>
      </c>
      <c r="AA42" s="104">
        <f t="shared" si="48"/>
        <v>0</v>
      </c>
      <c r="AC42" s="114">
        <f t="shared" si="6"/>
        <v>8</v>
      </c>
      <c r="AD42" s="104">
        <f t="shared" si="7"/>
        <v>248.56000000000003</v>
      </c>
      <c r="AE42" s="106">
        <f t="shared" si="8"/>
        <v>516</v>
      </c>
      <c r="AF42" s="105">
        <f t="shared" si="0"/>
        <v>6.5040650406504072E-2</v>
      </c>
      <c r="AG42" s="106">
        <f t="shared" si="1"/>
        <v>1.9512195121951221</v>
      </c>
      <c r="AH42" s="115">
        <f t="shared" si="9"/>
        <v>125.85365853658537</v>
      </c>
      <c r="AI42" s="103">
        <v>1</v>
      </c>
      <c r="AJ42" s="106">
        <f t="shared" si="49"/>
        <v>64.5</v>
      </c>
      <c r="AK42" s="106">
        <f t="shared" si="50"/>
        <v>15.374999999999998</v>
      </c>
      <c r="AL42" s="108">
        <v>37</v>
      </c>
      <c r="AM42" s="106">
        <f t="shared" si="51"/>
        <v>2.1964285714285712</v>
      </c>
      <c r="AN42" s="114">
        <f t="shared" si="52"/>
        <v>0.51249999999999996</v>
      </c>
      <c r="AO42" s="35">
        <f t="shared" si="10"/>
        <v>43604.375</v>
      </c>
    </row>
    <row r="43" spans="1:47" s="102" customFormat="1" ht="15" x14ac:dyDescent="0.25">
      <c r="A43" s="98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0</v>
      </c>
      <c r="K43" s="104">
        <f t="shared" si="11"/>
        <v>0</v>
      </c>
      <c r="L43" s="104">
        <f t="shared" si="38"/>
        <v>0</v>
      </c>
      <c r="M43" s="103">
        <v>2</v>
      </c>
      <c r="N43" s="104">
        <f t="shared" si="39"/>
        <v>86.76</v>
      </c>
      <c r="O43" s="104">
        <f t="shared" si="40"/>
        <v>159</v>
      </c>
      <c r="P43" s="103">
        <v>4</v>
      </c>
      <c r="Q43" s="104">
        <f t="shared" si="41"/>
        <v>173.52</v>
      </c>
      <c r="R43" s="104">
        <f t="shared" si="42"/>
        <v>318</v>
      </c>
      <c r="S43" s="103">
        <v>9</v>
      </c>
      <c r="T43" s="104">
        <f t="shared" si="43"/>
        <v>390.42</v>
      </c>
      <c r="U43" s="104">
        <f t="shared" si="44"/>
        <v>715.5</v>
      </c>
      <c r="V43" s="103">
        <v>0</v>
      </c>
      <c r="W43" s="104">
        <f t="shared" si="45"/>
        <v>0</v>
      </c>
      <c r="X43" s="104">
        <f t="shared" si="46"/>
        <v>0</v>
      </c>
      <c r="Y43" s="103"/>
      <c r="Z43" s="104">
        <f t="shared" si="47"/>
        <v>0</v>
      </c>
      <c r="AA43" s="104">
        <f t="shared" si="48"/>
        <v>0</v>
      </c>
      <c r="AB43" s="117"/>
      <c r="AC43" s="114">
        <f t="shared" si="6"/>
        <v>15</v>
      </c>
      <c r="AD43" s="104">
        <f t="shared" si="7"/>
        <v>650.70000000000005</v>
      </c>
      <c r="AE43" s="106">
        <f t="shared" si="8"/>
        <v>1192.5</v>
      </c>
      <c r="AF43" s="105">
        <f t="shared" si="0"/>
        <v>0.12195121951219512</v>
      </c>
      <c r="AG43" s="106">
        <f t="shared" si="1"/>
        <v>3.6585365853658534</v>
      </c>
      <c r="AH43" s="115">
        <f t="shared" si="9"/>
        <v>290.85365853658533</v>
      </c>
      <c r="AI43" s="103">
        <v>0</v>
      </c>
      <c r="AJ43" s="106">
        <f t="shared" si="49"/>
        <v>0</v>
      </c>
      <c r="AK43" s="106">
        <f t="shared" si="50"/>
        <v>0</v>
      </c>
      <c r="AL43" s="108">
        <v>38</v>
      </c>
      <c r="AM43" s="106">
        <f t="shared" si="51"/>
        <v>0</v>
      </c>
      <c r="AN43" s="114">
        <f t="shared" si="52"/>
        <v>0</v>
      </c>
      <c r="AO43" s="35">
        <f t="shared" si="10"/>
        <v>43589</v>
      </c>
      <c r="AP43" s="113"/>
      <c r="AQ43" s="113"/>
      <c r="AR43" s="113"/>
      <c r="AS43" s="113"/>
      <c r="AT43" s="113"/>
      <c r="AU43" s="113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1</v>
      </c>
      <c r="N44" s="104">
        <f t="shared" si="39"/>
        <v>43.134477611940298</v>
      </c>
      <c r="O44" s="104">
        <f t="shared" si="40"/>
        <v>79.5</v>
      </c>
      <c r="P44" s="103">
        <v>5</v>
      </c>
      <c r="Q44" s="104">
        <f t="shared" si="41"/>
        <v>215.67238805970149</v>
      </c>
      <c r="R44" s="104">
        <f t="shared" si="42"/>
        <v>397.5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6"/>
        <v>6</v>
      </c>
      <c r="AD44" s="104">
        <f t="shared" si="7"/>
        <v>258.80686567164179</v>
      </c>
      <c r="AE44" s="106">
        <f t="shared" si="8"/>
        <v>477</v>
      </c>
      <c r="AF44" s="105">
        <f t="shared" si="0"/>
        <v>4.878048780487805E-2</v>
      </c>
      <c r="AG44" s="106">
        <f t="shared" si="1"/>
        <v>1.4634146341463414</v>
      </c>
      <c r="AH44" s="115">
        <f t="shared" si="9"/>
        <v>116.34146341463415</v>
      </c>
      <c r="AI44" s="103">
        <v>0</v>
      </c>
      <c r="AJ44" s="107">
        <f t="shared" si="49"/>
        <v>0</v>
      </c>
      <c r="AK44" s="106">
        <f t="shared" si="50"/>
        <v>0</v>
      </c>
      <c r="AL44" s="108">
        <v>40</v>
      </c>
      <c r="AM44" s="106">
        <f t="shared" si="51"/>
        <v>0</v>
      </c>
      <c r="AN44" s="109">
        <f t="shared" si="52"/>
        <v>0</v>
      </c>
      <c r="AO44" s="35">
        <f t="shared" si="10"/>
        <v>43589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1</v>
      </c>
      <c r="K45" s="104">
        <f t="shared" si="11"/>
        <v>26.900000000000013</v>
      </c>
      <c r="L45" s="104">
        <f t="shared" si="38"/>
        <v>59.5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4</v>
      </c>
      <c r="T45" s="104">
        <f t="shared" si="43"/>
        <v>107.60000000000005</v>
      </c>
      <c r="U45" s="104">
        <f t="shared" si="44"/>
        <v>238</v>
      </c>
      <c r="V45" s="103">
        <v>1</v>
      </c>
      <c r="W45" s="104">
        <f t="shared" si="45"/>
        <v>26.900000000000013</v>
      </c>
      <c r="X45" s="104">
        <f t="shared" si="46"/>
        <v>59.5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6"/>
        <v>6</v>
      </c>
      <c r="AD45" s="104">
        <f t="shared" si="7"/>
        <v>161.40000000000009</v>
      </c>
      <c r="AE45" s="106">
        <f t="shared" si="8"/>
        <v>357</v>
      </c>
      <c r="AF45" s="105">
        <f t="shared" si="0"/>
        <v>4.878048780487805E-2</v>
      </c>
      <c r="AG45" s="106">
        <f t="shared" si="1"/>
        <v>1.4634146341463414</v>
      </c>
      <c r="AH45" s="115">
        <f t="shared" si="9"/>
        <v>87.073170731707322</v>
      </c>
      <c r="AI45" s="103">
        <v>4</v>
      </c>
      <c r="AJ45" s="107">
        <f t="shared" si="49"/>
        <v>238</v>
      </c>
      <c r="AK45" s="106">
        <f t="shared" si="50"/>
        <v>82</v>
      </c>
      <c r="AL45" s="108">
        <v>41</v>
      </c>
      <c r="AM45" s="106">
        <f t="shared" si="51"/>
        <v>11.714285714285714</v>
      </c>
      <c r="AN45" s="109">
        <f t="shared" si="52"/>
        <v>2.7333333333333334</v>
      </c>
      <c r="AO45" s="35">
        <f t="shared" si="10"/>
        <v>43671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1</v>
      </c>
      <c r="N46" s="104">
        <f t="shared" si="39"/>
        <v>26.9</v>
      </c>
      <c r="O46" s="104">
        <f t="shared" si="40"/>
        <v>59.5</v>
      </c>
      <c r="P46" s="103">
        <v>7</v>
      </c>
      <c r="Q46" s="104">
        <f t="shared" si="41"/>
        <v>188.29999999999998</v>
      </c>
      <c r="R46" s="104">
        <f t="shared" si="42"/>
        <v>416.5</v>
      </c>
      <c r="S46" s="103">
        <v>5</v>
      </c>
      <c r="T46" s="104">
        <f t="shared" si="43"/>
        <v>134.5</v>
      </c>
      <c r="U46" s="104">
        <f t="shared" si="44"/>
        <v>297.5</v>
      </c>
      <c r="V46" s="103">
        <v>4</v>
      </c>
      <c r="W46" s="104">
        <f t="shared" si="45"/>
        <v>107.6</v>
      </c>
      <c r="X46" s="104">
        <f t="shared" si="46"/>
        <v>238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6"/>
        <v>17</v>
      </c>
      <c r="AD46" s="104">
        <f t="shared" si="7"/>
        <v>457.29999999999995</v>
      </c>
      <c r="AE46" s="106">
        <f t="shared" si="8"/>
        <v>1011.5</v>
      </c>
      <c r="AF46" s="105">
        <f t="shared" si="0"/>
        <v>0.13821138211382114</v>
      </c>
      <c r="AG46" s="106">
        <f t="shared" si="1"/>
        <v>4.1463414634146343</v>
      </c>
      <c r="AH46" s="115">
        <f t="shared" si="9"/>
        <v>246.70731707317074</v>
      </c>
      <c r="AI46" s="103">
        <v>5</v>
      </c>
      <c r="AJ46" s="107">
        <f t="shared" si="49"/>
        <v>297.5</v>
      </c>
      <c r="AK46" s="106">
        <f t="shared" si="50"/>
        <v>36.17647058823529</v>
      </c>
      <c r="AL46" s="108">
        <v>42</v>
      </c>
      <c r="AM46" s="106">
        <f t="shared" si="51"/>
        <v>5.1680672268907557</v>
      </c>
      <c r="AN46" s="109">
        <f t="shared" si="52"/>
        <v>1.2058823529411764</v>
      </c>
      <c r="AO46" s="35">
        <f t="shared" si="10"/>
        <v>43625.176470588238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6"/>
        <v>0</v>
      </c>
      <c r="AD47" s="104">
        <f t="shared" si="7"/>
        <v>0</v>
      </c>
      <c r="AE47" s="106">
        <f t="shared" si="8"/>
        <v>0</v>
      </c>
      <c r="AF47" s="105">
        <f t="shared" si="0"/>
        <v>0</v>
      </c>
      <c r="AG47" s="106">
        <f t="shared" si="1"/>
        <v>0</v>
      </c>
      <c r="AH47" s="115">
        <f t="shared" si="9"/>
        <v>0</v>
      </c>
      <c r="AI47" s="103">
        <v>3</v>
      </c>
      <c r="AJ47" s="107">
        <f t="shared" si="49"/>
        <v>178.5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4</v>
      </c>
      <c r="T48" s="104">
        <f t="shared" si="43"/>
        <v>247.56</v>
      </c>
      <c r="U48" s="104">
        <f t="shared" si="44"/>
        <v>478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6"/>
        <v>4</v>
      </c>
      <c r="AD48" s="104">
        <f t="shared" si="7"/>
        <v>247.56</v>
      </c>
      <c r="AE48" s="106">
        <f t="shared" si="8"/>
        <v>478</v>
      </c>
      <c r="AF48" s="105">
        <f t="shared" si="0"/>
        <v>3.2520325203252036E-2</v>
      </c>
      <c r="AG48" s="106">
        <f t="shared" si="1"/>
        <v>0.97560975609756106</v>
      </c>
      <c r="AH48" s="115">
        <f t="shared" si="9"/>
        <v>116.58536585365854</v>
      </c>
      <c r="AI48" s="103">
        <v>4</v>
      </c>
      <c r="AJ48" s="107">
        <f t="shared" si="49"/>
        <v>478</v>
      </c>
      <c r="AK48" s="106">
        <f t="shared" si="50"/>
        <v>122.99999999999999</v>
      </c>
      <c r="AL48" s="108">
        <v>44</v>
      </c>
      <c r="AM48" s="106">
        <f t="shared" si="51"/>
        <v>17.571428571428569</v>
      </c>
      <c r="AN48" s="109">
        <f t="shared" si="52"/>
        <v>4.0999999999999996</v>
      </c>
      <c r="AO48" s="35">
        <f t="shared" si="10"/>
        <v>43712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1</v>
      </c>
      <c r="Q49" s="104">
        <f t="shared" si="41"/>
        <v>63.400000000000006</v>
      </c>
      <c r="R49" s="104">
        <f t="shared" si="42"/>
        <v>119.5</v>
      </c>
      <c r="S49" s="103">
        <v>1</v>
      </c>
      <c r="T49" s="104">
        <f t="shared" si="43"/>
        <v>63.400000000000006</v>
      </c>
      <c r="U49" s="104">
        <f t="shared" si="44"/>
        <v>119.5</v>
      </c>
      <c r="V49" s="103">
        <v>1</v>
      </c>
      <c r="W49" s="104">
        <f t="shared" si="45"/>
        <v>63.400000000000006</v>
      </c>
      <c r="X49" s="104">
        <f t="shared" si="46"/>
        <v>119.5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6"/>
        <v>3</v>
      </c>
      <c r="AD49" s="104">
        <f t="shared" si="7"/>
        <v>190.20000000000002</v>
      </c>
      <c r="AE49" s="106">
        <f t="shared" si="8"/>
        <v>358.5</v>
      </c>
      <c r="AF49" s="105">
        <f t="shared" si="0"/>
        <v>2.4390243902439025E-2</v>
      </c>
      <c r="AG49" s="106">
        <f t="shared" si="1"/>
        <v>0.73170731707317072</v>
      </c>
      <c r="AH49" s="115">
        <f t="shared" si="9"/>
        <v>87.439024390243901</v>
      </c>
      <c r="AI49" s="103">
        <v>1</v>
      </c>
      <c r="AJ49" s="107">
        <f t="shared" si="49"/>
        <v>119.5</v>
      </c>
      <c r="AK49" s="106">
        <f t="shared" si="50"/>
        <v>41</v>
      </c>
      <c r="AL49" s="108">
        <v>45</v>
      </c>
      <c r="AM49" s="106">
        <f t="shared" si="51"/>
        <v>5.8571428571428568</v>
      </c>
      <c r="AN49" s="109">
        <f t="shared" si="52"/>
        <v>1.3666666666666667</v>
      </c>
      <c r="AO49" s="35">
        <f t="shared" si="10"/>
        <v>43630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2</v>
      </c>
      <c r="Q50" s="104">
        <f t="shared" si="41"/>
        <v>126.80000000000001</v>
      </c>
      <c r="R50" s="104">
        <f t="shared" si="42"/>
        <v>239</v>
      </c>
      <c r="S50" s="103">
        <v>1</v>
      </c>
      <c r="T50" s="104">
        <f t="shared" si="43"/>
        <v>63.400000000000006</v>
      </c>
      <c r="U50" s="104">
        <f t="shared" si="44"/>
        <v>119.5</v>
      </c>
      <c r="V50" s="103">
        <v>2</v>
      </c>
      <c r="W50" s="104">
        <f t="shared" si="45"/>
        <v>126.80000000000001</v>
      </c>
      <c r="X50" s="104">
        <f t="shared" si="46"/>
        <v>239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6"/>
        <v>5</v>
      </c>
      <c r="AD50" s="104">
        <f t="shared" si="7"/>
        <v>317</v>
      </c>
      <c r="AE50" s="106">
        <f t="shared" si="8"/>
        <v>597.5</v>
      </c>
      <c r="AF50" s="105">
        <f t="shared" si="0"/>
        <v>4.065040650406504E-2</v>
      </c>
      <c r="AG50" s="106">
        <f t="shared" si="1"/>
        <v>1.2195121951219512</v>
      </c>
      <c r="AH50" s="115">
        <f t="shared" si="9"/>
        <v>145.73170731707316</v>
      </c>
      <c r="AI50" s="103">
        <v>3</v>
      </c>
      <c r="AJ50" s="107">
        <f t="shared" si="49"/>
        <v>358.5</v>
      </c>
      <c r="AK50" s="106">
        <f t="shared" si="50"/>
        <v>73.8</v>
      </c>
      <c r="AL50" s="108">
        <v>46</v>
      </c>
      <c r="AM50" s="106">
        <f t="shared" si="51"/>
        <v>10.542857142857143</v>
      </c>
      <c r="AN50" s="109">
        <f t="shared" si="52"/>
        <v>2.46</v>
      </c>
      <c r="AO50" s="35">
        <f t="shared" si="10"/>
        <v>43662.8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1</v>
      </c>
      <c r="N51" s="104">
        <f t="shared" si="39"/>
        <v>50.97</v>
      </c>
      <c r="O51" s="104">
        <f t="shared" si="40"/>
        <v>109.5</v>
      </c>
      <c r="P51" s="103">
        <v>2</v>
      </c>
      <c r="Q51" s="104">
        <f t="shared" si="41"/>
        <v>101.94</v>
      </c>
      <c r="R51" s="104">
        <f t="shared" si="42"/>
        <v>219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6"/>
        <v>3</v>
      </c>
      <c r="AD51" s="104">
        <f t="shared" si="7"/>
        <v>152.91</v>
      </c>
      <c r="AE51" s="106">
        <f t="shared" si="8"/>
        <v>328.5</v>
      </c>
      <c r="AF51" s="105">
        <f t="shared" si="0"/>
        <v>2.4390243902439025E-2</v>
      </c>
      <c r="AG51" s="106">
        <f t="shared" si="1"/>
        <v>0.73170731707317072</v>
      </c>
      <c r="AH51" s="115">
        <f t="shared" si="9"/>
        <v>80.121951219512198</v>
      </c>
      <c r="AI51" s="103">
        <v>1</v>
      </c>
      <c r="AJ51" s="107">
        <f t="shared" si="49"/>
        <v>109.5</v>
      </c>
      <c r="AK51" s="106">
        <f t="shared" si="50"/>
        <v>41</v>
      </c>
      <c r="AL51" s="108">
        <v>47</v>
      </c>
      <c r="AM51" s="106">
        <f t="shared" si="51"/>
        <v>5.8571428571428568</v>
      </c>
      <c r="AN51" s="109">
        <f t="shared" si="52"/>
        <v>1.3666666666666667</v>
      </c>
      <c r="AO51" s="35">
        <f t="shared" si="10"/>
        <v>43630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5</v>
      </c>
      <c r="Q52" s="104">
        <f t="shared" si="41"/>
        <v>249.05</v>
      </c>
      <c r="R52" s="104">
        <f t="shared" si="42"/>
        <v>547.5</v>
      </c>
      <c r="S52" s="103">
        <v>6</v>
      </c>
      <c r="T52" s="104">
        <f t="shared" si="43"/>
        <v>298.86</v>
      </c>
      <c r="U52" s="104">
        <f t="shared" si="44"/>
        <v>657</v>
      </c>
      <c r="V52" s="103">
        <v>5</v>
      </c>
      <c r="W52" s="104">
        <f t="shared" si="45"/>
        <v>249.05</v>
      </c>
      <c r="X52" s="104">
        <f t="shared" si="46"/>
        <v>547.5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6"/>
        <v>16</v>
      </c>
      <c r="AD52" s="104">
        <f t="shared" si="7"/>
        <v>796.96</v>
      </c>
      <c r="AE52" s="106">
        <f t="shared" si="8"/>
        <v>1752</v>
      </c>
      <c r="AF52" s="105">
        <f t="shared" si="0"/>
        <v>0.13008130081300814</v>
      </c>
      <c r="AG52" s="106">
        <f t="shared" si="1"/>
        <v>3.9024390243902443</v>
      </c>
      <c r="AH52" s="115">
        <f t="shared" si="9"/>
        <v>427.31707317073176</v>
      </c>
      <c r="AI52" s="103">
        <v>1</v>
      </c>
      <c r="AJ52" s="107">
        <f t="shared" si="49"/>
        <v>109.5</v>
      </c>
      <c r="AK52" s="106">
        <f t="shared" si="50"/>
        <v>7.6874999999999991</v>
      </c>
      <c r="AL52" s="108">
        <v>48</v>
      </c>
      <c r="AM52" s="106">
        <f t="shared" si="51"/>
        <v>1.0982142857142856</v>
      </c>
      <c r="AN52" s="109">
        <f t="shared" si="52"/>
        <v>0.25624999999999998</v>
      </c>
      <c r="AO52" s="35">
        <f t="shared" si="10"/>
        <v>43596.6875</v>
      </c>
      <c r="AP52" s="110"/>
      <c r="AQ52" s="110"/>
    </row>
    <row r="53" spans="1:47" s="113" customFormat="1" ht="15" x14ac:dyDescent="0.25">
      <c r="A53" s="98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103">
        <v>0</v>
      </c>
      <c r="K53" s="104">
        <f t="shared" si="11"/>
        <v>0</v>
      </c>
      <c r="L53" s="104">
        <f t="shared" si="38"/>
        <v>0</v>
      </c>
      <c r="M53" s="103">
        <v>0</v>
      </c>
      <c r="N53" s="104">
        <f t="shared" si="39"/>
        <v>0</v>
      </c>
      <c r="O53" s="104">
        <f t="shared" si="40"/>
        <v>0</v>
      </c>
      <c r="P53" s="103">
        <v>0</v>
      </c>
      <c r="Q53" s="104">
        <f t="shared" si="41"/>
        <v>0</v>
      </c>
      <c r="R53" s="104">
        <f t="shared" si="42"/>
        <v>0</v>
      </c>
      <c r="S53" s="103">
        <v>0</v>
      </c>
      <c r="T53" s="104">
        <f t="shared" si="43"/>
        <v>0</v>
      </c>
      <c r="U53" s="104">
        <f t="shared" si="44"/>
        <v>0</v>
      </c>
      <c r="V53" s="103">
        <v>0</v>
      </c>
      <c r="W53" s="104">
        <f t="shared" si="45"/>
        <v>0</v>
      </c>
      <c r="X53" s="104">
        <f t="shared" si="46"/>
        <v>0</v>
      </c>
      <c r="Y53" s="103"/>
      <c r="Z53" s="104">
        <f t="shared" si="47"/>
        <v>0</v>
      </c>
      <c r="AA53" s="104">
        <f t="shared" si="48"/>
        <v>0</v>
      </c>
      <c r="AC53" s="114">
        <f t="shared" si="6"/>
        <v>0</v>
      </c>
      <c r="AD53" s="104">
        <f t="shared" si="7"/>
        <v>0</v>
      </c>
      <c r="AE53" s="106">
        <f t="shared" si="8"/>
        <v>0</v>
      </c>
      <c r="AF53" s="105">
        <f t="shared" si="0"/>
        <v>0</v>
      </c>
      <c r="AG53" s="106">
        <f t="shared" si="1"/>
        <v>0</v>
      </c>
      <c r="AH53" s="115">
        <f t="shared" si="9"/>
        <v>0</v>
      </c>
      <c r="AI53" s="103">
        <v>0</v>
      </c>
      <c r="AJ53" s="106">
        <f t="shared" si="49"/>
        <v>0</v>
      </c>
      <c r="AK53" s="106" t="str">
        <f t="shared" si="50"/>
        <v>-</v>
      </c>
      <c r="AL53" s="108">
        <v>49</v>
      </c>
      <c r="AM53" s="106" t="str">
        <f t="shared" si="51"/>
        <v>-</v>
      </c>
      <c r="AN53" s="114" t="str">
        <f t="shared" si="52"/>
        <v>-</v>
      </c>
      <c r="AO53" s="35" t="str">
        <f t="shared" si="10"/>
        <v>-</v>
      </c>
    </row>
    <row r="54" spans="1:47" s="110" customFormat="1" ht="15" customHeight="1" x14ac:dyDescent="0.25"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J54" s="121">
        <v>2</v>
      </c>
      <c r="K54" s="122">
        <f>SUM(K38:K53)</f>
        <v>472.48734513274132</v>
      </c>
      <c r="L54" s="122">
        <f>SUM(L38:L53)</f>
        <v>949</v>
      </c>
      <c r="M54" s="121">
        <v>5</v>
      </c>
      <c r="N54" s="104">
        <f t="shared" si="39"/>
        <v>123.64999999999988</v>
      </c>
      <c r="O54" s="104">
        <f t="shared" si="40"/>
        <v>222.5</v>
      </c>
      <c r="P54" s="103">
        <v>0</v>
      </c>
      <c r="Q54" s="104">
        <f t="shared" si="41"/>
        <v>0</v>
      </c>
      <c r="R54" s="104">
        <f t="shared" si="42"/>
        <v>0</v>
      </c>
      <c r="S54" s="121">
        <v>2</v>
      </c>
      <c r="T54" s="104">
        <f t="shared" si="43"/>
        <v>49.459999999999951</v>
      </c>
      <c r="U54" s="104">
        <f t="shared" si="44"/>
        <v>89</v>
      </c>
      <c r="V54" s="103">
        <v>0</v>
      </c>
      <c r="W54" s="104">
        <f t="shared" si="45"/>
        <v>0</v>
      </c>
      <c r="X54" s="104">
        <f t="shared" si="46"/>
        <v>0</v>
      </c>
      <c r="Y54" s="103"/>
      <c r="Z54" s="104">
        <f t="shared" si="47"/>
        <v>0</v>
      </c>
      <c r="AA54" s="104">
        <f t="shared" si="48"/>
        <v>0</v>
      </c>
      <c r="AB54" s="123"/>
      <c r="AC54" s="114">
        <f t="shared" si="6"/>
        <v>9</v>
      </c>
      <c r="AD54" s="104">
        <f t="shared" si="7"/>
        <v>222.56999999999977</v>
      </c>
      <c r="AE54" s="106">
        <f t="shared" si="8"/>
        <v>400.5</v>
      </c>
      <c r="AF54" s="105">
        <f t="shared" si="0"/>
        <v>7.3170731707317069E-2</v>
      </c>
      <c r="AG54" s="106">
        <f t="shared" si="1"/>
        <v>2.1951219512195119</v>
      </c>
      <c r="AH54" s="115">
        <f t="shared" si="9"/>
        <v>97.682926829268283</v>
      </c>
      <c r="AI54" s="103">
        <v>0</v>
      </c>
      <c r="AJ54" s="106">
        <f t="shared" si="49"/>
        <v>0</v>
      </c>
      <c r="AK54" s="106">
        <f t="shared" si="50"/>
        <v>0</v>
      </c>
      <c r="AL54" s="124">
        <v>50</v>
      </c>
      <c r="AM54" s="106">
        <f t="shared" si="51"/>
        <v>0</v>
      </c>
      <c r="AN54" s="114">
        <f t="shared" si="52"/>
        <v>0</v>
      </c>
      <c r="AO54" s="35">
        <f t="shared" si="10"/>
        <v>43589</v>
      </c>
      <c r="AP54" s="113"/>
    </row>
    <row r="55" spans="1:47" s="102" customFormat="1" ht="15" x14ac:dyDescent="0.25">
      <c r="A55" s="98">
        <v>33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11"/>
        <v>0</v>
      </c>
      <c r="L55" s="104">
        <f t="shared" ref="L55:L89" si="53">J55*$G55</f>
        <v>0</v>
      </c>
      <c r="M55" s="103">
        <v>2</v>
      </c>
      <c r="N55" s="104">
        <f t="shared" ref="N55:N89" si="54">M55*$F55</f>
        <v>48.04</v>
      </c>
      <c r="O55" s="104">
        <f t="shared" ref="O55:O89" si="55">M55*$G55</f>
        <v>99</v>
      </c>
      <c r="P55" s="103">
        <v>1</v>
      </c>
      <c r="Q55" s="104">
        <f t="shared" ref="Q55:Q89" si="56">P55*$F55</f>
        <v>24.02</v>
      </c>
      <c r="R55" s="104">
        <f t="shared" ref="R55:R89" si="57">P55*$G55</f>
        <v>49.5</v>
      </c>
      <c r="S55" s="103">
        <v>1</v>
      </c>
      <c r="T55" s="104">
        <f t="shared" ref="T55:T89" si="58">S55*$F55</f>
        <v>24.02</v>
      </c>
      <c r="U55" s="104">
        <f t="shared" ref="U55:U89" si="59">S55*$G55</f>
        <v>49.5</v>
      </c>
      <c r="V55" s="103">
        <v>0</v>
      </c>
      <c r="W55" s="104">
        <f t="shared" ref="W55:W89" si="60">V55*$F55</f>
        <v>0</v>
      </c>
      <c r="X55" s="104">
        <f t="shared" ref="X55:X89" si="61">V55*$G55</f>
        <v>0</v>
      </c>
      <c r="Y55" s="103"/>
      <c r="Z55" s="104">
        <f t="shared" ref="Z55:Z89" si="62">Y55*$F55</f>
        <v>0</v>
      </c>
      <c r="AA55" s="104">
        <f t="shared" ref="AA55:AA89" si="63">Y55*$G55</f>
        <v>0</v>
      </c>
      <c r="AB55" s="117"/>
      <c r="AC55" s="114">
        <f t="shared" si="6"/>
        <v>4</v>
      </c>
      <c r="AD55" s="104">
        <f t="shared" si="7"/>
        <v>96.08</v>
      </c>
      <c r="AE55" s="106">
        <f t="shared" si="8"/>
        <v>198</v>
      </c>
      <c r="AF55" s="105">
        <f t="shared" si="0"/>
        <v>3.2520325203252036E-2</v>
      </c>
      <c r="AG55" s="106">
        <f t="shared" si="1"/>
        <v>0.97560975609756106</v>
      </c>
      <c r="AH55" s="115">
        <f t="shared" si="9"/>
        <v>48.292682926829272</v>
      </c>
      <c r="AI55" s="103">
        <v>0</v>
      </c>
      <c r="AJ55" s="106">
        <f t="shared" ref="AJ55:AJ89" si="64">AI55*G55</f>
        <v>0</v>
      </c>
      <c r="AK55" s="106">
        <f t="shared" ref="AK55:AK89" si="65">IFERROR(AI55/AF55, "-")</f>
        <v>0</v>
      </c>
      <c r="AL55" s="108">
        <v>51</v>
      </c>
      <c r="AM55" s="106">
        <f t="shared" ref="AM55:AM89" si="66">IFERROR(AK55/7,"-")</f>
        <v>0</v>
      </c>
      <c r="AN55" s="114">
        <f t="shared" ref="AN55:AN89" si="67">IFERROR(AK55/30,"-")</f>
        <v>0</v>
      </c>
      <c r="AO55" s="35">
        <f t="shared" si="10"/>
        <v>43589</v>
      </c>
      <c r="AP55" s="113"/>
      <c r="AQ55" s="113"/>
      <c r="AR55" s="113"/>
      <c r="AS55" s="113"/>
      <c r="AT55" s="113"/>
      <c r="AU55" s="113"/>
    </row>
    <row r="56" spans="1:47" s="102" customFormat="1" ht="15" x14ac:dyDescent="0.25">
      <c r="A56" s="98">
        <v>36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11"/>
        <v>0</v>
      </c>
      <c r="L56" s="104">
        <f t="shared" si="53"/>
        <v>0</v>
      </c>
      <c r="M56" s="103">
        <v>0</v>
      </c>
      <c r="N56" s="104">
        <f t="shared" si="54"/>
        <v>0</v>
      </c>
      <c r="O56" s="104">
        <f t="shared" si="55"/>
        <v>0</v>
      </c>
      <c r="P56" s="103">
        <v>1</v>
      </c>
      <c r="Q56" s="104">
        <f t="shared" si="56"/>
        <v>23.39</v>
      </c>
      <c r="R56" s="104">
        <f t="shared" si="57"/>
        <v>49.5</v>
      </c>
      <c r="S56" s="103">
        <v>0</v>
      </c>
      <c r="T56" s="104">
        <f t="shared" si="58"/>
        <v>0</v>
      </c>
      <c r="U56" s="104">
        <f t="shared" si="59"/>
        <v>0</v>
      </c>
      <c r="V56" s="103">
        <v>0</v>
      </c>
      <c r="W56" s="104">
        <f t="shared" si="60"/>
        <v>0</v>
      </c>
      <c r="X56" s="104">
        <f t="shared" si="61"/>
        <v>0</v>
      </c>
      <c r="Y56" s="103"/>
      <c r="Z56" s="104">
        <f t="shared" si="62"/>
        <v>0</v>
      </c>
      <c r="AA56" s="104">
        <f t="shared" si="63"/>
        <v>0</v>
      </c>
      <c r="AB56" s="117"/>
      <c r="AC56" s="114">
        <f t="shared" si="6"/>
        <v>1</v>
      </c>
      <c r="AD56" s="104">
        <f t="shared" si="7"/>
        <v>23.39</v>
      </c>
      <c r="AE56" s="106">
        <f t="shared" si="8"/>
        <v>49.5</v>
      </c>
      <c r="AF56" s="105">
        <f t="shared" si="0"/>
        <v>8.130081300813009E-3</v>
      </c>
      <c r="AG56" s="106">
        <f t="shared" si="1"/>
        <v>0.24390243902439027</v>
      </c>
      <c r="AH56" s="115">
        <f t="shared" si="9"/>
        <v>12.073170731707318</v>
      </c>
      <c r="AI56" s="103">
        <v>0</v>
      </c>
      <c r="AJ56" s="106">
        <f t="shared" si="64"/>
        <v>0</v>
      </c>
      <c r="AK56" s="106">
        <f t="shared" si="65"/>
        <v>0</v>
      </c>
      <c r="AL56" s="108">
        <v>52</v>
      </c>
      <c r="AM56" s="106">
        <f t="shared" si="66"/>
        <v>0</v>
      </c>
      <c r="AN56" s="114">
        <f t="shared" si="67"/>
        <v>0</v>
      </c>
      <c r="AO56" s="35">
        <f t="shared" si="10"/>
        <v>43589</v>
      </c>
      <c r="AP56" s="113"/>
      <c r="AQ56" s="113"/>
      <c r="AR56" s="113"/>
      <c r="AS56" s="113"/>
      <c r="AT56" s="113"/>
      <c r="AU56" s="113"/>
    </row>
    <row r="57" spans="1:47" s="102" customFormat="1" ht="15" x14ac:dyDescent="0.25">
      <c r="A57" s="98">
        <v>4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11"/>
        <v>0</v>
      </c>
      <c r="L57" s="104">
        <f t="shared" si="53"/>
        <v>0</v>
      </c>
      <c r="M57" s="103">
        <v>0</v>
      </c>
      <c r="N57" s="104">
        <f t="shared" si="54"/>
        <v>0</v>
      </c>
      <c r="O57" s="104">
        <f t="shared" si="55"/>
        <v>0</v>
      </c>
      <c r="P57" s="103">
        <v>3</v>
      </c>
      <c r="Q57" s="104">
        <f t="shared" si="56"/>
        <v>68.579999999999899</v>
      </c>
      <c r="R57" s="104">
        <f t="shared" si="57"/>
        <v>148.5</v>
      </c>
      <c r="S57" s="103">
        <v>3</v>
      </c>
      <c r="T57" s="104">
        <f t="shared" si="58"/>
        <v>68.579999999999899</v>
      </c>
      <c r="U57" s="104">
        <f t="shared" si="59"/>
        <v>148.5</v>
      </c>
      <c r="V57" s="103">
        <v>1</v>
      </c>
      <c r="W57" s="104">
        <f t="shared" si="60"/>
        <v>22.859999999999964</v>
      </c>
      <c r="X57" s="104">
        <f t="shared" si="61"/>
        <v>49.5</v>
      </c>
      <c r="Y57" s="103"/>
      <c r="Z57" s="104">
        <f t="shared" si="62"/>
        <v>0</v>
      </c>
      <c r="AA57" s="104">
        <f t="shared" si="63"/>
        <v>0</v>
      </c>
      <c r="AB57" s="117"/>
      <c r="AC57" s="114">
        <f t="shared" si="6"/>
        <v>7</v>
      </c>
      <c r="AD57" s="104">
        <f t="shared" si="7"/>
        <v>160.01999999999975</v>
      </c>
      <c r="AE57" s="106">
        <f t="shared" si="8"/>
        <v>346.5</v>
      </c>
      <c r="AF57" s="105">
        <f t="shared" si="0"/>
        <v>5.6910569105691054E-2</v>
      </c>
      <c r="AG57" s="106">
        <f t="shared" si="1"/>
        <v>1.7073170731707317</v>
      </c>
      <c r="AH57" s="115">
        <f t="shared" si="9"/>
        <v>84.512195121951223</v>
      </c>
      <c r="AI57" s="103">
        <v>1</v>
      </c>
      <c r="AJ57" s="106">
        <f t="shared" si="64"/>
        <v>49.5</v>
      </c>
      <c r="AK57" s="106">
        <f t="shared" si="65"/>
        <v>17.571428571428573</v>
      </c>
      <c r="AL57" s="108">
        <v>53</v>
      </c>
      <c r="AM57" s="106">
        <f t="shared" si="66"/>
        <v>2.5102040816326534</v>
      </c>
      <c r="AN57" s="114">
        <f t="shared" si="67"/>
        <v>0.58571428571428574</v>
      </c>
      <c r="AO57" s="35">
        <f t="shared" si="10"/>
        <v>43606.571428571428</v>
      </c>
      <c r="AP57" s="113"/>
      <c r="AQ57" s="113"/>
      <c r="AR57" s="113"/>
      <c r="AS57" s="113"/>
      <c r="AT57" s="113"/>
      <c r="AU57" s="113"/>
    </row>
    <row r="58" spans="1:47" s="102" customFormat="1" ht="15" x14ac:dyDescent="0.25">
      <c r="A58" s="98">
        <v>8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3</v>
      </c>
      <c r="K58" s="104">
        <f t="shared" si="11"/>
        <v>76.080000000000013</v>
      </c>
      <c r="L58" s="104">
        <f t="shared" si="53"/>
        <v>148.5</v>
      </c>
      <c r="M58" s="103">
        <v>3</v>
      </c>
      <c r="N58" s="104">
        <f t="shared" si="54"/>
        <v>76.080000000000013</v>
      </c>
      <c r="O58" s="104">
        <f t="shared" si="55"/>
        <v>148.5</v>
      </c>
      <c r="P58" s="103">
        <v>2</v>
      </c>
      <c r="Q58" s="104">
        <f t="shared" si="56"/>
        <v>50.720000000000006</v>
      </c>
      <c r="R58" s="104">
        <f t="shared" si="57"/>
        <v>99</v>
      </c>
      <c r="S58" s="103">
        <v>8</v>
      </c>
      <c r="T58" s="104">
        <f t="shared" si="58"/>
        <v>202.88000000000002</v>
      </c>
      <c r="U58" s="104">
        <f t="shared" si="59"/>
        <v>396</v>
      </c>
      <c r="V58" s="103">
        <v>2</v>
      </c>
      <c r="W58" s="104">
        <f t="shared" si="60"/>
        <v>50.720000000000006</v>
      </c>
      <c r="X58" s="104">
        <f t="shared" si="61"/>
        <v>99</v>
      </c>
      <c r="Y58" s="103"/>
      <c r="Z58" s="104">
        <f t="shared" si="62"/>
        <v>0</v>
      </c>
      <c r="AA58" s="104">
        <f t="shared" si="63"/>
        <v>0</v>
      </c>
      <c r="AB58" s="117"/>
      <c r="AC58" s="114">
        <f t="shared" si="6"/>
        <v>18</v>
      </c>
      <c r="AD58" s="104">
        <f t="shared" si="7"/>
        <v>456.48000000000008</v>
      </c>
      <c r="AE58" s="106">
        <f t="shared" si="8"/>
        <v>891</v>
      </c>
      <c r="AF58" s="105">
        <f t="shared" si="0"/>
        <v>0.14634146341463414</v>
      </c>
      <c r="AG58" s="106">
        <f t="shared" si="1"/>
        <v>4.3902439024390238</v>
      </c>
      <c r="AH58" s="115">
        <f t="shared" si="9"/>
        <v>217.31707317073167</v>
      </c>
      <c r="AI58" s="103">
        <v>4</v>
      </c>
      <c r="AJ58" s="106">
        <f t="shared" si="64"/>
        <v>198</v>
      </c>
      <c r="AK58" s="106">
        <f t="shared" si="65"/>
        <v>27.333333333333336</v>
      </c>
      <c r="AL58" s="108">
        <v>54</v>
      </c>
      <c r="AM58" s="106">
        <f t="shared" si="66"/>
        <v>3.9047619047619051</v>
      </c>
      <c r="AN58" s="114">
        <f t="shared" si="67"/>
        <v>0.9111111111111112</v>
      </c>
      <c r="AO58" s="35">
        <f t="shared" si="10"/>
        <v>43616.333333333336</v>
      </c>
      <c r="AP58" s="113"/>
      <c r="AQ58" s="113"/>
      <c r="AR58" s="113"/>
      <c r="AS58" s="113"/>
      <c r="AT58" s="113"/>
      <c r="AU58" s="113"/>
    </row>
    <row r="59" spans="1:47" s="102" customFormat="1" ht="15" x14ac:dyDescent="0.25">
      <c r="A59" s="98">
        <v>15</v>
      </c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11"/>
        <v>0</v>
      </c>
      <c r="L59" s="104">
        <f t="shared" si="53"/>
        <v>0</v>
      </c>
      <c r="M59" s="103">
        <v>0</v>
      </c>
      <c r="N59" s="104">
        <f t="shared" si="54"/>
        <v>0</v>
      </c>
      <c r="O59" s="104">
        <f t="shared" si="55"/>
        <v>0</v>
      </c>
      <c r="P59" s="103">
        <v>0</v>
      </c>
      <c r="Q59" s="104">
        <f t="shared" si="56"/>
        <v>0</v>
      </c>
      <c r="R59" s="104">
        <f t="shared" si="57"/>
        <v>0</v>
      </c>
      <c r="S59" s="103">
        <v>0</v>
      </c>
      <c r="T59" s="104">
        <f t="shared" si="58"/>
        <v>0</v>
      </c>
      <c r="U59" s="104">
        <f t="shared" si="59"/>
        <v>0</v>
      </c>
      <c r="V59" s="103">
        <v>0</v>
      </c>
      <c r="W59" s="104">
        <f t="shared" si="60"/>
        <v>0</v>
      </c>
      <c r="X59" s="104">
        <f t="shared" si="61"/>
        <v>0</v>
      </c>
      <c r="Y59" s="103"/>
      <c r="Z59" s="104">
        <f t="shared" si="62"/>
        <v>0</v>
      </c>
      <c r="AA59" s="104">
        <f t="shared" si="63"/>
        <v>0</v>
      </c>
      <c r="AB59" s="117"/>
      <c r="AC59" s="114">
        <f t="shared" si="6"/>
        <v>0</v>
      </c>
      <c r="AD59" s="104">
        <f t="shared" si="7"/>
        <v>0</v>
      </c>
      <c r="AE59" s="106">
        <f t="shared" si="8"/>
        <v>0</v>
      </c>
      <c r="AF59" s="105">
        <f t="shared" si="0"/>
        <v>0</v>
      </c>
      <c r="AG59" s="106">
        <f t="shared" si="1"/>
        <v>0</v>
      </c>
      <c r="AH59" s="115">
        <f t="shared" si="9"/>
        <v>0</v>
      </c>
      <c r="AI59" s="103">
        <v>0</v>
      </c>
      <c r="AJ59" s="106">
        <f t="shared" si="64"/>
        <v>0</v>
      </c>
      <c r="AK59" s="106" t="str">
        <f t="shared" si="65"/>
        <v>-</v>
      </c>
      <c r="AL59" s="108">
        <v>55</v>
      </c>
      <c r="AM59" s="106" t="str">
        <f t="shared" si="66"/>
        <v>-</v>
      </c>
      <c r="AN59" s="114" t="str">
        <f t="shared" si="67"/>
        <v>-</v>
      </c>
      <c r="AO59" s="35" t="str">
        <f t="shared" si="10"/>
        <v>-</v>
      </c>
      <c r="AP59" s="113"/>
      <c r="AQ59" s="113"/>
      <c r="AR59" s="113"/>
      <c r="AS59" s="113"/>
      <c r="AT59" s="113"/>
      <c r="AU59" s="113"/>
    </row>
    <row r="60" spans="1:47" s="102" customFormat="1" ht="15" x14ac:dyDescent="0.25">
      <c r="A60" s="98"/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I60" s="113"/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17"/>
      <c r="AC60" s="114">
        <f t="shared" si="6"/>
        <v>0</v>
      </c>
      <c r="AD60" s="104">
        <f t="shared" si="7"/>
        <v>0</v>
      </c>
      <c r="AE60" s="106">
        <f t="shared" si="8"/>
        <v>0</v>
      </c>
      <c r="AF60" s="105">
        <f t="shared" si="0"/>
        <v>0</v>
      </c>
      <c r="AG60" s="106">
        <f t="shared" si="1"/>
        <v>0</v>
      </c>
      <c r="AH60" s="115">
        <f t="shared" si="9"/>
        <v>0</v>
      </c>
      <c r="AI60" s="103">
        <v>0</v>
      </c>
      <c r="AJ60" s="106">
        <f t="shared" si="64"/>
        <v>0</v>
      </c>
      <c r="AK60" s="106" t="str">
        <f t="shared" si="65"/>
        <v>-</v>
      </c>
      <c r="AL60" s="108">
        <v>56</v>
      </c>
      <c r="AM60" s="106" t="str">
        <f t="shared" si="66"/>
        <v>-</v>
      </c>
      <c r="AN60" s="114" t="str">
        <f t="shared" si="67"/>
        <v>-</v>
      </c>
      <c r="AO60" s="35" t="str">
        <f t="shared" si="10"/>
        <v>-</v>
      </c>
      <c r="AP60" s="113"/>
      <c r="AQ60" s="113"/>
      <c r="AR60" s="113"/>
      <c r="AS60" s="113"/>
      <c r="AT60" s="113"/>
      <c r="AU60" s="113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1</v>
      </c>
      <c r="K61" s="104">
        <f t="shared" si="11"/>
        <v>47.3</v>
      </c>
      <c r="L61" s="104">
        <f t="shared" si="53"/>
        <v>104.5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6"/>
        <v>1</v>
      </c>
      <c r="AD61" s="104">
        <f t="shared" si="7"/>
        <v>47.3</v>
      </c>
      <c r="AE61" s="106">
        <f t="shared" si="8"/>
        <v>104.5</v>
      </c>
      <c r="AF61" s="105">
        <f t="shared" si="0"/>
        <v>8.130081300813009E-3</v>
      </c>
      <c r="AG61" s="106">
        <f t="shared" si="1"/>
        <v>0.24390243902439027</v>
      </c>
      <c r="AH61" s="115">
        <f t="shared" si="9"/>
        <v>25.487804878048784</v>
      </c>
      <c r="AI61" s="103">
        <v>0</v>
      </c>
      <c r="AJ61" s="107">
        <f t="shared" si="64"/>
        <v>0</v>
      </c>
      <c r="AK61" s="106">
        <f t="shared" si="65"/>
        <v>0</v>
      </c>
      <c r="AL61" s="108">
        <v>57</v>
      </c>
      <c r="AM61" s="106">
        <f t="shared" si="66"/>
        <v>0</v>
      </c>
      <c r="AN61" s="109">
        <f t="shared" si="67"/>
        <v>0</v>
      </c>
      <c r="AO61" s="35">
        <f t="shared" si="10"/>
        <v>43589</v>
      </c>
      <c r="AP61" s="110"/>
      <c r="AQ61" s="110"/>
    </row>
    <row r="62" spans="1:47" s="102" customFormat="1" ht="15" x14ac:dyDescent="0.25">
      <c r="A62" s="98">
        <v>33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5</v>
      </c>
      <c r="K62" s="104">
        <f t="shared" si="11"/>
        <v>399.45</v>
      </c>
      <c r="L62" s="104">
        <f t="shared" si="53"/>
        <v>847.5</v>
      </c>
      <c r="M62" s="103">
        <v>0</v>
      </c>
      <c r="N62" s="104">
        <f t="shared" si="54"/>
        <v>0</v>
      </c>
      <c r="O62" s="104">
        <f t="shared" si="55"/>
        <v>0</v>
      </c>
      <c r="P62" s="103">
        <v>3</v>
      </c>
      <c r="Q62" s="104">
        <f t="shared" si="56"/>
        <v>239.67000000000002</v>
      </c>
      <c r="R62" s="104">
        <f t="shared" si="57"/>
        <v>508.5</v>
      </c>
      <c r="S62" s="103">
        <v>2</v>
      </c>
      <c r="T62" s="104">
        <f t="shared" si="58"/>
        <v>159.78</v>
      </c>
      <c r="U62" s="104">
        <f t="shared" si="59"/>
        <v>339</v>
      </c>
      <c r="V62" s="103">
        <v>2</v>
      </c>
      <c r="W62" s="104">
        <f t="shared" si="60"/>
        <v>159.78</v>
      </c>
      <c r="X62" s="104">
        <f t="shared" si="61"/>
        <v>339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6"/>
        <v>12</v>
      </c>
      <c r="AD62" s="104">
        <f t="shared" si="7"/>
        <v>958.68000000000006</v>
      </c>
      <c r="AE62" s="106">
        <f t="shared" si="8"/>
        <v>2034</v>
      </c>
      <c r="AF62" s="105">
        <f t="shared" si="0"/>
        <v>9.7560975609756101E-2</v>
      </c>
      <c r="AG62" s="106">
        <f t="shared" si="1"/>
        <v>2.9268292682926829</v>
      </c>
      <c r="AH62" s="115">
        <f t="shared" si="9"/>
        <v>496.09756097560972</v>
      </c>
      <c r="AI62" s="103">
        <v>5</v>
      </c>
      <c r="AJ62" s="107">
        <f t="shared" si="64"/>
        <v>847.5</v>
      </c>
      <c r="AK62" s="106">
        <f t="shared" si="65"/>
        <v>51.25</v>
      </c>
      <c r="AL62" s="108">
        <v>58</v>
      </c>
      <c r="AM62" s="106">
        <f t="shared" si="66"/>
        <v>7.3214285714285712</v>
      </c>
      <c r="AN62" s="109">
        <f t="shared" si="67"/>
        <v>1.7083333333333333</v>
      </c>
      <c r="AO62" s="35">
        <f t="shared" si="10"/>
        <v>43640.25</v>
      </c>
      <c r="AP62" s="110"/>
      <c r="AQ62" s="110"/>
    </row>
    <row r="63" spans="1:47" s="102" customFormat="1" ht="15" x14ac:dyDescent="0.25">
      <c r="A63" s="98">
        <v>6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1</v>
      </c>
      <c r="K63" s="104">
        <f t="shared" si="11"/>
        <v>27</v>
      </c>
      <c r="L63" s="104">
        <f t="shared" si="53"/>
        <v>59.5</v>
      </c>
      <c r="M63" s="103">
        <v>2</v>
      </c>
      <c r="N63" s="104">
        <f t="shared" si="54"/>
        <v>54</v>
      </c>
      <c r="O63" s="104">
        <f t="shared" si="55"/>
        <v>119</v>
      </c>
      <c r="P63" s="103">
        <v>2</v>
      </c>
      <c r="Q63" s="104">
        <f t="shared" si="56"/>
        <v>54</v>
      </c>
      <c r="R63" s="104">
        <f t="shared" si="57"/>
        <v>119</v>
      </c>
      <c r="S63" s="103">
        <v>1</v>
      </c>
      <c r="T63" s="104">
        <f t="shared" si="58"/>
        <v>27</v>
      </c>
      <c r="U63" s="104">
        <f t="shared" si="59"/>
        <v>59.5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6"/>
        <v>6</v>
      </c>
      <c r="AD63" s="104">
        <f t="shared" si="7"/>
        <v>162</v>
      </c>
      <c r="AE63" s="106">
        <f t="shared" si="8"/>
        <v>357</v>
      </c>
      <c r="AF63" s="105">
        <f t="shared" si="0"/>
        <v>4.878048780487805E-2</v>
      </c>
      <c r="AG63" s="106">
        <f t="shared" si="1"/>
        <v>1.4634146341463414</v>
      </c>
      <c r="AH63" s="115">
        <f t="shared" si="9"/>
        <v>87.073170731707322</v>
      </c>
      <c r="AI63" s="103">
        <v>0</v>
      </c>
      <c r="AJ63" s="107">
        <f t="shared" si="64"/>
        <v>0</v>
      </c>
      <c r="AK63" s="106">
        <f t="shared" si="65"/>
        <v>0</v>
      </c>
      <c r="AL63" s="108">
        <v>59</v>
      </c>
      <c r="AM63" s="106">
        <f t="shared" si="66"/>
        <v>0</v>
      </c>
      <c r="AN63" s="109">
        <f t="shared" si="67"/>
        <v>0</v>
      </c>
      <c r="AO63" s="35">
        <f t="shared" si="10"/>
        <v>43589</v>
      </c>
      <c r="AP63" s="110"/>
      <c r="AQ63" s="110"/>
    </row>
    <row r="64" spans="1:47" s="102" customFormat="1" ht="15" x14ac:dyDescent="0.25">
      <c r="A64" s="98">
        <v>23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6"/>
        <v>0</v>
      </c>
      <c r="AD64" s="104">
        <f t="shared" si="7"/>
        <v>0</v>
      </c>
      <c r="AE64" s="106">
        <f t="shared" si="8"/>
        <v>0</v>
      </c>
      <c r="AF64" s="105">
        <f t="shared" si="0"/>
        <v>0</v>
      </c>
      <c r="AG64" s="106">
        <f t="shared" si="1"/>
        <v>0</v>
      </c>
      <c r="AH64" s="115">
        <f t="shared" si="9"/>
        <v>0</v>
      </c>
      <c r="AI64" s="103">
        <v>0</v>
      </c>
      <c r="AJ64" s="107">
        <f t="shared" si="64"/>
        <v>0</v>
      </c>
      <c r="AK64" s="106" t="str">
        <f t="shared" si="65"/>
        <v>-</v>
      </c>
      <c r="AL64" s="108">
        <v>60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33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1</v>
      </c>
      <c r="N65" s="104">
        <f t="shared" si="54"/>
        <v>11.770000000000003</v>
      </c>
      <c r="O65" s="104">
        <f t="shared" si="55"/>
        <v>49.5</v>
      </c>
      <c r="P65" s="103">
        <v>14</v>
      </c>
      <c r="Q65" s="104">
        <f t="shared" si="56"/>
        <v>164.78000000000003</v>
      </c>
      <c r="R65" s="104">
        <f t="shared" si="57"/>
        <v>693</v>
      </c>
      <c r="S65" s="103">
        <v>14</v>
      </c>
      <c r="T65" s="104">
        <f t="shared" si="58"/>
        <v>164.78000000000003</v>
      </c>
      <c r="U65" s="104">
        <f t="shared" si="59"/>
        <v>693</v>
      </c>
      <c r="V65" s="103">
        <v>2</v>
      </c>
      <c r="W65" s="104">
        <f t="shared" si="60"/>
        <v>23.540000000000006</v>
      </c>
      <c r="X65" s="104">
        <f t="shared" si="61"/>
        <v>99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6"/>
        <v>31</v>
      </c>
      <c r="AD65" s="104">
        <f t="shared" si="7"/>
        <v>364.87000000000012</v>
      </c>
      <c r="AE65" s="106">
        <f t="shared" si="8"/>
        <v>1534.5</v>
      </c>
      <c r="AF65" s="105">
        <f t="shared" si="0"/>
        <v>0.25203252032520324</v>
      </c>
      <c r="AG65" s="106">
        <f t="shared" si="1"/>
        <v>7.5609756097560972</v>
      </c>
      <c r="AH65" s="115">
        <f t="shared" si="9"/>
        <v>374.26829268292681</v>
      </c>
      <c r="AI65" s="103">
        <v>8</v>
      </c>
      <c r="AJ65" s="107">
        <f t="shared" si="64"/>
        <v>396</v>
      </c>
      <c r="AK65" s="106">
        <f t="shared" si="65"/>
        <v>31.741935483870972</v>
      </c>
      <c r="AL65" s="108">
        <v>61</v>
      </c>
      <c r="AM65" s="106">
        <f t="shared" si="66"/>
        <v>4.5345622119815676</v>
      </c>
      <c r="AN65" s="109">
        <f t="shared" si="67"/>
        <v>1.0580645161290323</v>
      </c>
      <c r="AO65" s="35">
        <f t="shared" si="10"/>
        <v>43620.741935483871</v>
      </c>
      <c r="AP65" s="110"/>
      <c r="AQ65" s="110"/>
    </row>
    <row r="66" spans="1:43" s="102" customFormat="1" ht="15" x14ac:dyDescent="0.25">
      <c r="A66" s="98">
        <v>74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1</v>
      </c>
      <c r="Q66" s="104">
        <f t="shared" si="56"/>
        <v>11</v>
      </c>
      <c r="R66" s="104">
        <f t="shared" si="57"/>
        <v>24.5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6"/>
        <v>1</v>
      </c>
      <c r="AD66" s="104">
        <f t="shared" si="7"/>
        <v>11</v>
      </c>
      <c r="AE66" s="106">
        <f t="shared" si="8"/>
        <v>24.5</v>
      </c>
      <c r="AF66" s="105">
        <f t="shared" si="0"/>
        <v>8.130081300813009E-3</v>
      </c>
      <c r="AG66" s="106">
        <f t="shared" si="1"/>
        <v>0.24390243902439027</v>
      </c>
      <c r="AH66" s="115">
        <f t="shared" si="9"/>
        <v>5.9756097560975618</v>
      </c>
      <c r="AI66" s="103">
        <v>0</v>
      </c>
      <c r="AJ66" s="107">
        <f t="shared" si="64"/>
        <v>0</v>
      </c>
      <c r="AK66" s="106">
        <f t="shared" si="65"/>
        <v>0</v>
      </c>
      <c r="AL66" s="108">
        <v>62</v>
      </c>
      <c r="AM66" s="106">
        <f t="shared" si="66"/>
        <v>0</v>
      </c>
      <c r="AN66" s="109">
        <f t="shared" si="67"/>
        <v>0</v>
      </c>
      <c r="AO66" s="35">
        <f t="shared" si="10"/>
        <v>43589</v>
      </c>
      <c r="AP66" s="110"/>
      <c r="AQ66" s="110"/>
    </row>
    <row r="67" spans="1:43" s="102" customFormat="1" ht="15" x14ac:dyDescent="0.25">
      <c r="A67" s="98">
        <v>11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7</v>
      </c>
      <c r="Q67" s="104">
        <f t="shared" si="56"/>
        <v>82.32</v>
      </c>
      <c r="R67" s="104">
        <f t="shared" si="57"/>
        <v>171.5</v>
      </c>
      <c r="S67" s="103">
        <v>8</v>
      </c>
      <c r="T67" s="104">
        <f t="shared" si="58"/>
        <v>94.08</v>
      </c>
      <c r="U67" s="104">
        <f t="shared" si="59"/>
        <v>196</v>
      </c>
      <c r="V67" s="103">
        <v>1</v>
      </c>
      <c r="W67" s="104">
        <f t="shared" si="60"/>
        <v>11.76</v>
      </c>
      <c r="X67" s="104">
        <f t="shared" si="61"/>
        <v>24.5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6"/>
        <v>16</v>
      </c>
      <c r="AD67" s="104">
        <f t="shared" si="7"/>
        <v>188.16</v>
      </c>
      <c r="AE67" s="106">
        <f t="shared" si="8"/>
        <v>392</v>
      </c>
      <c r="AF67" s="105">
        <f t="shared" si="0"/>
        <v>0.13008130081300814</v>
      </c>
      <c r="AG67" s="106">
        <f t="shared" si="1"/>
        <v>3.9024390243902443</v>
      </c>
      <c r="AH67" s="115">
        <f t="shared" si="9"/>
        <v>95.609756097560989</v>
      </c>
      <c r="AI67" s="103">
        <v>4</v>
      </c>
      <c r="AJ67" s="107">
        <f t="shared" si="64"/>
        <v>98</v>
      </c>
      <c r="AK67" s="106">
        <f t="shared" si="65"/>
        <v>30.749999999999996</v>
      </c>
      <c r="AL67" s="108">
        <v>63</v>
      </c>
      <c r="AM67" s="106">
        <f t="shared" si="66"/>
        <v>4.3928571428571423</v>
      </c>
      <c r="AN67" s="109">
        <f t="shared" si="67"/>
        <v>1.0249999999999999</v>
      </c>
      <c r="AO67" s="35">
        <f t="shared" si="10"/>
        <v>43619.75</v>
      </c>
      <c r="AP67" s="110"/>
      <c r="AQ67" s="110"/>
    </row>
    <row r="68" spans="1:43" s="102" customFormat="1" ht="15" x14ac:dyDescent="0.25">
      <c r="A68" s="98">
        <v>33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6"/>
        <v>0</v>
      </c>
      <c r="AD68" s="104">
        <f t="shared" si="7"/>
        <v>0</v>
      </c>
      <c r="AE68" s="106">
        <f t="shared" si="8"/>
        <v>0</v>
      </c>
      <c r="AF68" s="105">
        <f t="shared" si="0"/>
        <v>0</v>
      </c>
      <c r="AG68" s="106">
        <f t="shared" si="1"/>
        <v>0</v>
      </c>
      <c r="AH68" s="115">
        <f t="shared" si="9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64</v>
      </c>
      <c r="AM68" s="106" t="str">
        <f t="shared" si="66"/>
        <v>-</v>
      </c>
      <c r="AN68" s="109" t="str">
        <f t="shared" si="67"/>
        <v>-</v>
      </c>
      <c r="AO68" s="35" t="str">
        <f t="shared" si="10"/>
        <v>-</v>
      </c>
      <c r="AP68" s="110"/>
      <c r="AQ68" s="110"/>
    </row>
    <row r="69" spans="1:43" s="102" customFormat="1" ht="15" x14ac:dyDescent="0.25">
      <c r="A69" s="98">
        <v>9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1</v>
      </c>
      <c r="K69" s="104">
        <f t="shared" si="11"/>
        <v>12.049999999999997</v>
      </c>
      <c r="L69" s="104">
        <f t="shared" si="53"/>
        <v>24.5</v>
      </c>
      <c r="M69" s="103">
        <v>0</v>
      </c>
      <c r="N69" s="104">
        <f t="shared" si="54"/>
        <v>0</v>
      </c>
      <c r="O69" s="104">
        <f t="shared" si="55"/>
        <v>0</v>
      </c>
      <c r="P69" s="103">
        <v>2</v>
      </c>
      <c r="Q69" s="104">
        <f t="shared" si="56"/>
        <v>24.099999999999994</v>
      </c>
      <c r="R69" s="104">
        <f t="shared" si="57"/>
        <v>49</v>
      </c>
      <c r="S69" s="103">
        <v>2</v>
      </c>
      <c r="T69" s="104">
        <f t="shared" si="58"/>
        <v>24.099999999999994</v>
      </c>
      <c r="U69" s="104">
        <f t="shared" si="59"/>
        <v>49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6"/>
        <v>5</v>
      </c>
      <c r="AD69" s="104">
        <f t="shared" si="7"/>
        <v>60.249999999999986</v>
      </c>
      <c r="AE69" s="106">
        <f t="shared" si="8"/>
        <v>122.5</v>
      </c>
      <c r="AF69" s="105">
        <f t="shared" si="0"/>
        <v>4.065040650406504E-2</v>
      </c>
      <c r="AG69" s="106">
        <f t="shared" si="1"/>
        <v>1.2195121951219512</v>
      </c>
      <c r="AH69" s="115">
        <f t="shared" si="9"/>
        <v>29.878048780487806</v>
      </c>
      <c r="AI69" s="103">
        <v>5</v>
      </c>
      <c r="AJ69" s="107">
        <f t="shared" si="64"/>
        <v>122.5</v>
      </c>
      <c r="AK69" s="106">
        <f t="shared" si="65"/>
        <v>123</v>
      </c>
      <c r="AL69" s="108">
        <v>65</v>
      </c>
      <c r="AM69" s="106">
        <f t="shared" si="66"/>
        <v>17.571428571428573</v>
      </c>
      <c r="AN69" s="109">
        <f t="shared" si="67"/>
        <v>4.0999999999999996</v>
      </c>
      <c r="AO69" s="35">
        <f t="shared" si="10"/>
        <v>43712</v>
      </c>
      <c r="AP69" s="110"/>
      <c r="AQ69" s="110"/>
    </row>
    <row r="70" spans="1:43" s="102" customFormat="1" ht="15" x14ac:dyDescent="0.25">
      <c r="A70" s="98">
        <v>13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6"/>
        <v>0</v>
      </c>
      <c r="AD70" s="104">
        <f t="shared" si="7"/>
        <v>0</v>
      </c>
      <c r="AE70" s="106">
        <f t="shared" si="8"/>
        <v>0</v>
      </c>
      <c r="AF70" s="105">
        <f t="shared" si="0"/>
        <v>0</v>
      </c>
      <c r="AG70" s="106">
        <f t="shared" si="1"/>
        <v>0</v>
      </c>
      <c r="AH70" s="115">
        <f t="shared" si="9"/>
        <v>0</v>
      </c>
      <c r="AI70" s="103">
        <v>0</v>
      </c>
      <c r="AJ70" s="107">
        <f t="shared" si="64"/>
        <v>0</v>
      </c>
      <c r="AK70" s="106" t="str">
        <f t="shared" si="65"/>
        <v>-</v>
      </c>
      <c r="AL70" s="108">
        <v>66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38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3</v>
      </c>
      <c r="Q71" s="104">
        <f t="shared" si="56"/>
        <v>33.329999999999984</v>
      </c>
      <c r="R71" s="104">
        <f t="shared" si="57"/>
        <v>73.5</v>
      </c>
      <c r="S71" s="103">
        <v>1</v>
      </c>
      <c r="T71" s="104">
        <f t="shared" si="58"/>
        <v>11.109999999999996</v>
      </c>
      <c r="U71" s="104">
        <f t="shared" si="59"/>
        <v>24.5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si="6"/>
        <v>4</v>
      </c>
      <c r="AD71" s="104">
        <f t="shared" si="7"/>
        <v>44.439999999999984</v>
      </c>
      <c r="AE71" s="106">
        <f t="shared" si="8"/>
        <v>98</v>
      </c>
      <c r="AF71" s="105">
        <f t="shared" si="0"/>
        <v>3.2520325203252036E-2</v>
      </c>
      <c r="AG71" s="106">
        <f t="shared" si="1"/>
        <v>0.97560975609756106</v>
      </c>
      <c r="AH71" s="115">
        <f t="shared" si="9"/>
        <v>23.902439024390247</v>
      </c>
      <c r="AI71" s="103">
        <v>5</v>
      </c>
      <c r="AJ71" s="107">
        <f t="shared" si="64"/>
        <v>122.5</v>
      </c>
      <c r="AK71" s="106">
        <f t="shared" si="65"/>
        <v>153.74999999999997</v>
      </c>
      <c r="AL71" s="108">
        <v>67</v>
      </c>
      <c r="AM71" s="106">
        <f t="shared" si="66"/>
        <v>21.964285714285712</v>
      </c>
      <c r="AN71" s="109">
        <f t="shared" si="67"/>
        <v>5.1249999999999991</v>
      </c>
      <c r="AO71" s="35">
        <f t="shared" si="10"/>
        <v>43742.75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ref="AC72:AC176" si="68">J72+M72+P72+S72+V72+Y72</f>
        <v>0</v>
      </c>
      <c r="AD72" s="104">
        <f t="shared" ref="AD72:AD176" si="69">AC72*F72</f>
        <v>0</v>
      </c>
      <c r="AE72" s="106">
        <f t="shared" si="8"/>
        <v>0</v>
      </c>
      <c r="AF72" s="105">
        <f t="shared" si="0"/>
        <v>0</v>
      </c>
      <c r="AG72" s="106">
        <f t="shared" si="1"/>
        <v>0</v>
      </c>
      <c r="AH72" s="115">
        <f t="shared" si="9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68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33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6">
        <f t="shared" si="8"/>
        <v>0</v>
      </c>
      <c r="AF73" s="105">
        <f t="shared" si="0"/>
        <v>0</v>
      </c>
      <c r="AG73" s="106">
        <f t="shared" si="1"/>
        <v>0</v>
      </c>
      <c r="AH73" s="115">
        <f t="shared" si="9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69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20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1</v>
      </c>
      <c r="K74" s="104">
        <f t="shared" si="11"/>
        <v>13.479999999999993</v>
      </c>
      <c r="L74" s="104">
        <f t="shared" si="53"/>
        <v>29.5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1</v>
      </c>
      <c r="AD74" s="104">
        <f t="shared" si="69"/>
        <v>13.479999999999993</v>
      </c>
      <c r="AE74" s="106">
        <f t="shared" si="8"/>
        <v>29.5</v>
      </c>
      <c r="AF74" s="105">
        <f t="shared" si="0"/>
        <v>8.130081300813009E-3</v>
      </c>
      <c r="AG74" s="106">
        <f t="shared" si="1"/>
        <v>0.24390243902439027</v>
      </c>
      <c r="AH74" s="115">
        <f t="shared" si="9"/>
        <v>7.1951219512195133</v>
      </c>
      <c r="AI74" s="103">
        <v>0</v>
      </c>
      <c r="AJ74" s="107">
        <f t="shared" si="64"/>
        <v>0</v>
      </c>
      <c r="AK74" s="106">
        <f t="shared" si="65"/>
        <v>0</v>
      </c>
      <c r="AL74" s="108">
        <v>70</v>
      </c>
      <c r="AM74" s="106">
        <f t="shared" si="66"/>
        <v>0</v>
      </c>
      <c r="AN74" s="109">
        <f t="shared" si="67"/>
        <v>0</v>
      </c>
      <c r="AO74" s="35">
        <f t="shared" si="10"/>
        <v>43589</v>
      </c>
      <c r="AP74" s="110"/>
      <c r="AQ74" s="110"/>
    </row>
    <row r="75" spans="1:43" s="102" customFormat="1" ht="15" x14ac:dyDescent="0.25">
      <c r="A75" s="98">
        <v>12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2</v>
      </c>
      <c r="K75" s="104">
        <f t="shared" si="11"/>
        <v>27.02</v>
      </c>
      <c r="L75" s="104">
        <f t="shared" si="53"/>
        <v>59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2</v>
      </c>
      <c r="AD75" s="104">
        <f t="shared" si="69"/>
        <v>27.02</v>
      </c>
      <c r="AE75" s="106">
        <f t="shared" si="8"/>
        <v>59</v>
      </c>
      <c r="AF75" s="105">
        <f t="shared" si="0"/>
        <v>1.6260162601626018E-2</v>
      </c>
      <c r="AG75" s="106">
        <f t="shared" si="1"/>
        <v>0.48780487804878053</v>
      </c>
      <c r="AH75" s="115">
        <f t="shared" si="9"/>
        <v>14.390243902439027</v>
      </c>
      <c r="AI75" s="103">
        <v>0</v>
      </c>
      <c r="AJ75" s="107">
        <f t="shared" si="64"/>
        <v>0</v>
      </c>
      <c r="AK75" s="106">
        <f t="shared" si="65"/>
        <v>0</v>
      </c>
      <c r="AL75" s="108">
        <v>71</v>
      </c>
      <c r="AM75" s="106">
        <f t="shared" si="66"/>
        <v>0</v>
      </c>
      <c r="AN75" s="109">
        <f t="shared" si="67"/>
        <v>0</v>
      </c>
      <c r="AO75" s="35">
        <f t="shared" si="10"/>
        <v>43589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si="11"/>
        <v>0</v>
      </c>
      <c r="L76" s="104">
        <f t="shared" si="53"/>
        <v>0</v>
      </c>
      <c r="M76" s="103">
        <v>0</v>
      </c>
      <c r="N76" s="104">
        <f t="shared" si="54"/>
        <v>0</v>
      </c>
      <c r="O76" s="104">
        <f t="shared" si="55"/>
        <v>0</v>
      </c>
      <c r="P76" s="103">
        <v>2</v>
      </c>
      <c r="Q76" s="104">
        <f t="shared" si="56"/>
        <v>44</v>
      </c>
      <c r="R76" s="104">
        <f t="shared" si="57"/>
        <v>89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2</v>
      </c>
      <c r="AD76" s="104">
        <f t="shared" si="69"/>
        <v>44</v>
      </c>
      <c r="AE76" s="106">
        <f t="shared" si="8"/>
        <v>89</v>
      </c>
      <c r="AF76" s="105">
        <f t="shared" si="0"/>
        <v>1.6260162601626018E-2</v>
      </c>
      <c r="AG76" s="106">
        <f t="shared" si="1"/>
        <v>0.48780487804878053</v>
      </c>
      <c r="AH76" s="115">
        <f t="shared" si="9"/>
        <v>21.707317073170735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72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33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2</v>
      </c>
      <c r="K77" s="104">
        <f t="shared" ref="K77:K89" si="70">J77*$F77</f>
        <v>27.240000000000105</v>
      </c>
      <c r="L77" s="104">
        <f t="shared" si="53"/>
        <v>69</v>
      </c>
      <c r="M77" s="103">
        <v>4</v>
      </c>
      <c r="N77" s="104">
        <f t="shared" si="54"/>
        <v>54.48000000000021</v>
      </c>
      <c r="O77" s="104">
        <f t="shared" si="55"/>
        <v>138</v>
      </c>
      <c r="P77" s="103">
        <v>3</v>
      </c>
      <c r="Q77" s="104">
        <f t="shared" si="56"/>
        <v>40.860000000000156</v>
      </c>
      <c r="R77" s="104">
        <f t="shared" si="57"/>
        <v>103.5</v>
      </c>
      <c r="S77" s="103">
        <v>17</v>
      </c>
      <c r="T77" s="104">
        <f t="shared" si="58"/>
        <v>231.5400000000009</v>
      </c>
      <c r="U77" s="104">
        <f t="shared" si="59"/>
        <v>586.5</v>
      </c>
      <c r="V77" s="103">
        <v>16</v>
      </c>
      <c r="W77" s="104">
        <f t="shared" si="60"/>
        <v>217.92000000000084</v>
      </c>
      <c r="X77" s="104">
        <f t="shared" si="61"/>
        <v>552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42</v>
      </c>
      <c r="AD77" s="104">
        <f t="shared" si="69"/>
        <v>572.04000000000224</v>
      </c>
      <c r="AE77" s="106">
        <f t="shared" si="8"/>
        <v>1449</v>
      </c>
      <c r="AF77" s="105">
        <f t="shared" ref="AF77:AF140" si="71">AC77/AQ$10</f>
        <v>0.34146341463414637</v>
      </c>
      <c r="AG77" s="106">
        <f t="shared" ref="AG77:AG140" si="72">AF77*30</f>
        <v>10.24390243902439</v>
      </c>
      <c r="AH77" s="115">
        <f t="shared" si="9"/>
        <v>353.41463414634148</v>
      </c>
      <c r="AI77" s="103">
        <v>1</v>
      </c>
      <c r="AJ77" s="107">
        <f t="shared" si="64"/>
        <v>34.5</v>
      </c>
      <c r="AK77" s="106">
        <f t="shared" si="65"/>
        <v>2.9285714285714284</v>
      </c>
      <c r="AL77" s="108">
        <v>73</v>
      </c>
      <c r="AM77" s="106">
        <f t="shared" si="66"/>
        <v>0.41836734693877548</v>
      </c>
      <c r="AN77" s="109">
        <f t="shared" si="67"/>
        <v>9.7619047619047619E-2</v>
      </c>
      <c r="AO77" s="35">
        <f t="shared" si="10"/>
        <v>43591.928571428572</v>
      </c>
      <c r="AP77" s="110"/>
      <c r="AQ77" s="110"/>
    </row>
    <row r="78" spans="1:43" s="102" customFormat="1" ht="15" x14ac:dyDescent="0.25">
      <c r="A78" s="98">
        <v>21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2</v>
      </c>
      <c r="K78" s="104">
        <f t="shared" si="70"/>
        <v>27.899999999999995</v>
      </c>
      <c r="L78" s="104">
        <f t="shared" si="53"/>
        <v>69</v>
      </c>
      <c r="M78" s="103">
        <v>0</v>
      </c>
      <c r="N78" s="104">
        <f t="shared" si="54"/>
        <v>0</v>
      </c>
      <c r="O78" s="104">
        <f t="shared" si="55"/>
        <v>0</v>
      </c>
      <c r="P78" s="103">
        <v>2</v>
      </c>
      <c r="Q78" s="104">
        <f t="shared" si="56"/>
        <v>27.899999999999995</v>
      </c>
      <c r="R78" s="104">
        <f t="shared" si="57"/>
        <v>69</v>
      </c>
      <c r="S78" s="103">
        <v>2</v>
      </c>
      <c r="T78" s="104">
        <f t="shared" si="58"/>
        <v>27.899999999999995</v>
      </c>
      <c r="U78" s="104">
        <f t="shared" si="59"/>
        <v>69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6</v>
      </c>
      <c r="AD78" s="104">
        <f t="shared" si="69"/>
        <v>83.699999999999989</v>
      </c>
      <c r="AE78" s="106">
        <f t="shared" ref="AE78:AE141" si="73">AC78*G78</f>
        <v>207</v>
      </c>
      <c r="AF78" s="105">
        <f t="shared" si="71"/>
        <v>4.878048780487805E-2</v>
      </c>
      <c r="AG78" s="106">
        <f t="shared" si="72"/>
        <v>1.4634146341463414</v>
      </c>
      <c r="AH78" s="115">
        <f t="shared" ref="AH78:AH141" si="74">AG78*G78</f>
        <v>50.487804878048777</v>
      </c>
      <c r="AI78" s="103">
        <v>0</v>
      </c>
      <c r="AJ78" s="107">
        <f t="shared" si="64"/>
        <v>0</v>
      </c>
      <c r="AK78" s="106">
        <f t="shared" si="65"/>
        <v>0</v>
      </c>
      <c r="AL78" s="108">
        <v>74</v>
      </c>
      <c r="AM78" s="106">
        <f t="shared" si="66"/>
        <v>0</v>
      </c>
      <c r="AN78" s="109">
        <f t="shared" si="67"/>
        <v>0</v>
      </c>
      <c r="AO78" s="35">
        <f t="shared" ref="AO78:AO141" si="75">IFERROR(AO$10+AK78,"-")</f>
        <v>43589</v>
      </c>
      <c r="AP78" s="110"/>
      <c r="AQ78" s="110"/>
    </row>
    <row r="79" spans="1:43" s="102" customFormat="1" ht="15" x14ac:dyDescent="0.25">
      <c r="A79" s="98">
        <v>10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3</v>
      </c>
      <c r="K79" s="104">
        <f t="shared" si="70"/>
        <v>41.850000000000037</v>
      </c>
      <c r="L79" s="104">
        <f t="shared" si="53"/>
        <v>103.5</v>
      </c>
      <c r="M79" s="103">
        <v>1</v>
      </c>
      <c r="N79" s="104">
        <f t="shared" si="54"/>
        <v>13.950000000000014</v>
      </c>
      <c r="O79" s="104">
        <f t="shared" si="55"/>
        <v>34.5</v>
      </c>
      <c r="P79" s="103">
        <v>9</v>
      </c>
      <c r="Q79" s="104">
        <f t="shared" si="56"/>
        <v>125.55000000000013</v>
      </c>
      <c r="R79" s="104">
        <f t="shared" si="57"/>
        <v>310.5</v>
      </c>
      <c r="S79" s="103">
        <v>9</v>
      </c>
      <c r="T79" s="104">
        <f t="shared" si="58"/>
        <v>125.55000000000013</v>
      </c>
      <c r="U79" s="104">
        <f t="shared" si="59"/>
        <v>310.5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22</v>
      </c>
      <c r="AD79" s="104">
        <f t="shared" si="69"/>
        <v>306.90000000000032</v>
      </c>
      <c r="AE79" s="106">
        <f t="shared" si="73"/>
        <v>759</v>
      </c>
      <c r="AF79" s="105">
        <f t="shared" si="71"/>
        <v>0.17886178861788618</v>
      </c>
      <c r="AG79" s="106">
        <f t="shared" si="72"/>
        <v>5.3658536585365857</v>
      </c>
      <c r="AH79" s="115">
        <f t="shared" si="74"/>
        <v>185.1219512195122</v>
      </c>
      <c r="AI79" s="103">
        <v>0</v>
      </c>
      <c r="AJ79" s="107">
        <f t="shared" si="64"/>
        <v>0</v>
      </c>
      <c r="AK79" s="106">
        <f t="shared" si="65"/>
        <v>0</v>
      </c>
      <c r="AL79" s="108">
        <v>75</v>
      </c>
      <c r="AM79" s="106">
        <f t="shared" si="66"/>
        <v>0</v>
      </c>
      <c r="AN79" s="109">
        <f t="shared" si="67"/>
        <v>0</v>
      </c>
      <c r="AO79" s="35">
        <f t="shared" si="75"/>
        <v>43589</v>
      </c>
      <c r="AP79" s="110"/>
      <c r="AQ79" s="110"/>
    </row>
    <row r="80" spans="1:43" s="102" customFormat="1" ht="15" x14ac:dyDescent="0.25">
      <c r="A80" s="98">
        <v>37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0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6">
        <f t="shared" si="73"/>
        <v>0</v>
      </c>
      <c r="AF80" s="105">
        <f t="shared" si="71"/>
        <v>0</v>
      </c>
      <c r="AG80" s="106">
        <f t="shared" si="72"/>
        <v>0</v>
      </c>
      <c r="AH80" s="115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76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0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6">
        <f t="shared" si="73"/>
        <v>0</v>
      </c>
      <c r="AF81" s="105">
        <f t="shared" si="71"/>
        <v>0</v>
      </c>
      <c r="AG81" s="106">
        <f t="shared" si="72"/>
        <v>0</v>
      </c>
      <c r="AH81" s="115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77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0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6">
        <f t="shared" si="73"/>
        <v>0</v>
      </c>
      <c r="AF82" s="105">
        <f t="shared" si="71"/>
        <v>0</v>
      </c>
      <c r="AG82" s="106">
        <f t="shared" si="72"/>
        <v>0</v>
      </c>
      <c r="AH82" s="115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78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0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6">
        <f t="shared" si="73"/>
        <v>0</v>
      </c>
      <c r="AF83" s="105">
        <f t="shared" si="71"/>
        <v>0</v>
      </c>
      <c r="AG83" s="106">
        <f t="shared" si="72"/>
        <v>0</v>
      </c>
      <c r="AH83" s="115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79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2</v>
      </c>
      <c r="K84" s="104">
        <f t="shared" si="70"/>
        <v>23.520000000000014</v>
      </c>
      <c r="L84" s="104">
        <f t="shared" si="53"/>
        <v>49</v>
      </c>
      <c r="M84" s="103">
        <v>0</v>
      </c>
      <c r="N84" s="104">
        <f t="shared" si="54"/>
        <v>0</v>
      </c>
      <c r="O84" s="104">
        <f t="shared" si="55"/>
        <v>0</v>
      </c>
      <c r="P84" s="103">
        <v>9</v>
      </c>
      <c r="Q84" s="104">
        <f t="shared" si="56"/>
        <v>105.84000000000006</v>
      </c>
      <c r="R84" s="104">
        <f t="shared" si="57"/>
        <v>220.5</v>
      </c>
      <c r="S84" s="103">
        <v>7</v>
      </c>
      <c r="T84" s="104">
        <f t="shared" si="58"/>
        <v>82.32000000000005</v>
      </c>
      <c r="U84" s="104">
        <f t="shared" si="59"/>
        <v>171.5</v>
      </c>
      <c r="V84" s="103">
        <v>6</v>
      </c>
      <c r="W84" s="104">
        <f t="shared" si="60"/>
        <v>70.560000000000045</v>
      </c>
      <c r="X84" s="104">
        <f t="shared" si="61"/>
        <v>147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24</v>
      </c>
      <c r="AD84" s="104">
        <f t="shared" si="69"/>
        <v>282.24000000000018</v>
      </c>
      <c r="AE84" s="106">
        <f t="shared" si="73"/>
        <v>588</v>
      </c>
      <c r="AF84" s="105">
        <f t="shared" si="71"/>
        <v>0.1951219512195122</v>
      </c>
      <c r="AG84" s="106">
        <f t="shared" si="72"/>
        <v>5.8536585365853657</v>
      </c>
      <c r="AH84" s="115">
        <f t="shared" si="74"/>
        <v>143.41463414634146</v>
      </c>
      <c r="AI84" s="103">
        <v>2</v>
      </c>
      <c r="AJ84" s="107">
        <f t="shared" si="64"/>
        <v>49</v>
      </c>
      <c r="AK84" s="106">
        <f t="shared" si="65"/>
        <v>10.25</v>
      </c>
      <c r="AL84" s="108">
        <v>80</v>
      </c>
      <c r="AM84" s="106">
        <f t="shared" si="66"/>
        <v>1.4642857142857142</v>
      </c>
      <c r="AN84" s="109">
        <f t="shared" si="67"/>
        <v>0.34166666666666667</v>
      </c>
      <c r="AO84" s="35">
        <f t="shared" si="75"/>
        <v>43599.25</v>
      </c>
      <c r="AP84" s="110"/>
      <c r="AQ84" s="110"/>
    </row>
    <row r="85" spans="1:47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0"/>
        <v>0</v>
      </c>
      <c r="L85" s="104">
        <f t="shared" si="53"/>
        <v>0</v>
      </c>
      <c r="M85" s="103">
        <v>1</v>
      </c>
      <c r="N85" s="104">
        <f t="shared" si="54"/>
        <v>11.76</v>
      </c>
      <c r="O85" s="104">
        <f t="shared" si="55"/>
        <v>24</v>
      </c>
      <c r="P85" s="103">
        <v>7</v>
      </c>
      <c r="Q85" s="104">
        <f t="shared" si="56"/>
        <v>82.32</v>
      </c>
      <c r="R85" s="104">
        <f t="shared" si="57"/>
        <v>168</v>
      </c>
      <c r="S85" s="103">
        <v>4</v>
      </c>
      <c r="T85" s="104">
        <f t="shared" si="58"/>
        <v>47.04</v>
      </c>
      <c r="U85" s="104">
        <f t="shared" si="59"/>
        <v>96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12</v>
      </c>
      <c r="AD85" s="104">
        <f t="shared" si="69"/>
        <v>141.12</v>
      </c>
      <c r="AE85" s="106">
        <f t="shared" si="73"/>
        <v>288</v>
      </c>
      <c r="AF85" s="105">
        <f t="shared" si="71"/>
        <v>9.7560975609756101E-2</v>
      </c>
      <c r="AG85" s="106">
        <f t="shared" si="72"/>
        <v>2.9268292682926829</v>
      </c>
      <c r="AH85" s="115">
        <f t="shared" si="74"/>
        <v>70.243902439024396</v>
      </c>
      <c r="AI85" s="103">
        <v>9</v>
      </c>
      <c r="AJ85" s="107">
        <f t="shared" si="64"/>
        <v>216</v>
      </c>
      <c r="AK85" s="106">
        <f t="shared" si="65"/>
        <v>92.25</v>
      </c>
      <c r="AL85" s="108">
        <v>81</v>
      </c>
      <c r="AM85" s="106">
        <f t="shared" si="66"/>
        <v>13.178571428571429</v>
      </c>
      <c r="AN85" s="109">
        <f t="shared" si="67"/>
        <v>3.0750000000000002</v>
      </c>
      <c r="AO85" s="35">
        <f t="shared" si="75"/>
        <v>43681.25</v>
      </c>
      <c r="AP85" s="110"/>
      <c r="AQ85" s="110"/>
    </row>
    <row r="86" spans="1:47" s="102" customFormat="1" ht="15" x14ac:dyDescent="0.25">
      <c r="A86" s="98">
        <v>33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2</v>
      </c>
      <c r="K86" s="104">
        <f t="shared" si="70"/>
        <v>23.52</v>
      </c>
      <c r="L86" s="104">
        <f t="shared" si="53"/>
        <v>49</v>
      </c>
      <c r="M86" s="103">
        <v>0</v>
      </c>
      <c r="N86" s="104">
        <f t="shared" si="54"/>
        <v>0</v>
      </c>
      <c r="O86" s="104">
        <f t="shared" si="55"/>
        <v>0</v>
      </c>
      <c r="P86" s="103">
        <v>4</v>
      </c>
      <c r="Q86" s="104">
        <f t="shared" si="56"/>
        <v>47.04</v>
      </c>
      <c r="R86" s="104">
        <f t="shared" si="57"/>
        <v>98</v>
      </c>
      <c r="S86" s="103">
        <v>1</v>
      </c>
      <c r="T86" s="104">
        <f t="shared" si="58"/>
        <v>11.76</v>
      </c>
      <c r="U86" s="104">
        <f t="shared" si="59"/>
        <v>24.5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7</v>
      </c>
      <c r="AD86" s="104">
        <f t="shared" si="69"/>
        <v>82.32</v>
      </c>
      <c r="AE86" s="106">
        <f t="shared" si="73"/>
        <v>171.5</v>
      </c>
      <c r="AF86" s="105">
        <f t="shared" si="71"/>
        <v>5.6910569105691054E-2</v>
      </c>
      <c r="AG86" s="106">
        <f t="shared" si="72"/>
        <v>1.7073170731707317</v>
      </c>
      <c r="AH86" s="115">
        <f t="shared" si="74"/>
        <v>41.829268292682926</v>
      </c>
      <c r="AI86" s="103">
        <v>8</v>
      </c>
      <c r="AJ86" s="107">
        <f t="shared" si="64"/>
        <v>196</v>
      </c>
      <c r="AK86" s="106">
        <f t="shared" si="65"/>
        <v>140.57142857142858</v>
      </c>
      <c r="AL86" s="108">
        <v>82</v>
      </c>
      <c r="AM86" s="106">
        <f t="shared" si="66"/>
        <v>20.081632653061227</v>
      </c>
      <c r="AN86" s="109">
        <f t="shared" si="67"/>
        <v>4.6857142857142859</v>
      </c>
      <c r="AO86" s="35">
        <f t="shared" si="75"/>
        <v>43729.571428571428</v>
      </c>
      <c r="AP86" s="110"/>
      <c r="AQ86" s="110"/>
    </row>
    <row r="87" spans="1:47" s="102" customFormat="1" ht="15" x14ac:dyDescent="0.25">
      <c r="A87" s="98">
        <v>75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70"/>
        <v>0</v>
      </c>
      <c r="L87" s="104">
        <f t="shared" si="53"/>
        <v>0</v>
      </c>
      <c r="M87" s="103">
        <v>1</v>
      </c>
      <c r="N87" s="104">
        <f t="shared" si="54"/>
        <v>12.049999999999988</v>
      </c>
      <c r="O87" s="104">
        <f t="shared" si="55"/>
        <v>24.5</v>
      </c>
      <c r="P87" s="103">
        <v>0</v>
      </c>
      <c r="Q87" s="104">
        <f t="shared" si="56"/>
        <v>0</v>
      </c>
      <c r="R87" s="104">
        <f t="shared" si="57"/>
        <v>0</v>
      </c>
      <c r="S87" s="103">
        <v>4</v>
      </c>
      <c r="T87" s="104">
        <f t="shared" si="58"/>
        <v>48.199999999999953</v>
      </c>
      <c r="U87" s="104">
        <f t="shared" si="59"/>
        <v>98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5</v>
      </c>
      <c r="AD87" s="104">
        <f t="shared" si="69"/>
        <v>60.249999999999943</v>
      </c>
      <c r="AE87" s="106">
        <f t="shared" si="73"/>
        <v>122.5</v>
      </c>
      <c r="AF87" s="105">
        <f t="shared" si="71"/>
        <v>4.065040650406504E-2</v>
      </c>
      <c r="AG87" s="106">
        <f t="shared" si="72"/>
        <v>1.2195121951219512</v>
      </c>
      <c r="AH87" s="115">
        <f t="shared" si="74"/>
        <v>29.878048780487806</v>
      </c>
      <c r="AI87" s="103">
        <v>7</v>
      </c>
      <c r="AJ87" s="107">
        <f t="shared" si="64"/>
        <v>171.5</v>
      </c>
      <c r="AK87" s="106">
        <f t="shared" si="65"/>
        <v>172.20000000000002</v>
      </c>
      <c r="AL87" s="108">
        <v>83</v>
      </c>
      <c r="AM87" s="106">
        <f t="shared" si="66"/>
        <v>24.6</v>
      </c>
      <c r="AN87" s="109">
        <f t="shared" si="67"/>
        <v>5.74</v>
      </c>
      <c r="AO87" s="35">
        <f t="shared" si="75"/>
        <v>43761.2</v>
      </c>
      <c r="AP87" s="110"/>
      <c r="AQ87" s="110"/>
    </row>
    <row r="88" spans="1:47" s="102" customFormat="1" ht="15" x14ac:dyDescent="0.25">
      <c r="A88" s="98">
        <v>19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0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6">
        <f t="shared" si="73"/>
        <v>0</v>
      </c>
      <c r="AF88" s="105">
        <f t="shared" si="71"/>
        <v>0</v>
      </c>
      <c r="AG88" s="106">
        <f t="shared" si="72"/>
        <v>0</v>
      </c>
      <c r="AH88" s="115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84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102" customFormat="1" ht="15" x14ac:dyDescent="0.25">
      <c r="A89" s="98">
        <v>27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J89" s="103">
        <v>0</v>
      </c>
      <c r="K89" s="104">
        <f t="shared" si="70"/>
        <v>0</v>
      </c>
      <c r="L89" s="104">
        <f t="shared" si="53"/>
        <v>0</v>
      </c>
      <c r="M89" s="103">
        <v>0</v>
      </c>
      <c r="N89" s="104">
        <f t="shared" si="54"/>
        <v>0</v>
      </c>
      <c r="O89" s="104">
        <f t="shared" si="55"/>
        <v>0</v>
      </c>
      <c r="P89" s="103">
        <v>0</v>
      </c>
      <c r="Q89" s="104">
        <f t="shared" si="56"/>
        <v>0</v>
      </c>
      <c r="R89" s="104">
        <f t="shared" si="57"/>
        <v>0</v>
      </c>
      <c r="S89" s="103">
        <v>0</v>
      </c>
      <c r="T89" s="104">
        <f t="shared" si="58"/>
        <v>0</v>
      </c>
      <c r="U89" s="104">
        <f t="shared" si="59"/>
        <v>0</v>
      </c>
      <c r="V89" s="103">
        <v>0</v>
      </c>
      <c r="W89" s="104">
        <f t="shared" si="60"/>
        <v>0</v>
      </c>
      <c r="X89" s="104">
        <f t="shared" si="61"/>
        <v>0</v>
      </c>
      <c r="Y89" s="103"/>
      <c r="Z89" s="104">
        <f t="shared" si="62"/>
        <v>0</v>
      </c>
      <c r="AA89" s="104">
        <f t="shared" si="63"/>
        <v>0</v>
      </c>
      <c r="AB89" s="103"/>
      <c r="AC89" s="103">
        <f t="shared" si="68"/>
        <v>0</v>
      </c>
      <c r="AD89" s="104">
        <f t="shared" si="69"/>
        <v>0</v>
      </c>
      <c r="AE89" s="106">
        <f t="shared" si="73"/>
        <v>0</v>
      </c>
      <c r="AF89" s="105">
        <f t="shared" si="71"/>
        <v>0</v>
      </c>
      <c r="AG89" s="106">
        <f t="shared" si="72"/>
        <v>0</v>
      </c>
      <c r="AH89" s="115">
        <f t="shared" si="74"/>
        <v>0</v>
      </c>
      <c r="AI89" s="103">
        <v>0</v>
      </c>
      <c r="AJ89" s="107">
        <f t="shared" si="64"/>
        <v>0</v>
      </c>
      <c r="AK89" s="106" t="str">
        <f t="shared" si="65"/>
        <v>-</v>
      </c>
      <c r="AL89" s="108">
        <v>85</v>
      </c>
      <c r="AM89" s="106" t="str">
        <f t="shared" si="66"/>
        <v>-</v>
      </c>
      <c r="AN89" s="109" t="str">
        <f t="shared" si="67"/>
        <v>-</v>
      </c>
      <c r="AO89" s="35" t="str">
        <f t="shared" si="75"/>
        <v>-</v>
      </c>
      <c r="AP89" s="110"/>
      <c r="AQ89" s="110"/>
    </row>
    <row r="90" spans="1:47" s="102" customFormat="1" ht="15" x14ac:dyDescent="0.25">
      <c r="A90" s="98">
        <v>30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I90" s="113"/>
      <c r="J90" s="103">
        <v>0</v>
      </c>
      <c r="K90" s="104">
        <f t="shared" ref="K90:K193" si="76">J90*$F90</f>
        <v>0</v>
      </c>
      <c r="L90" s="104">
        <f t="shared" ref="L90:L95" si="77">J90*$G90</f>
        <v>0</v>
      </c>
      <c r="M90" s="103">
        <v>0</v>
      </c>
      <c r="N90" s="104">
        <f t="shared" ref="N90:N95" si="78">M90*$F90</f>
        <v>0</v>
      </c>
      <c r="O90" s="104">
        <f t="shared" ref="O90:O95" si="79">M90*$G90</f>
        <v>0</v>
      </c>
      <c r="P90" s="103">
        <v>0</v>
      </c>
      <c r="Q90" s="104">
        <f t="shared" ref="Q90:Q95" si="80">P90*$F90</f>
        <v>0</v>
      </c>
      <c r="R90" s="104">
        <f t="shared" ref="R90:R95" si="81">P90*$G90</f>
        <v>0</v>
      </c>
      <c r="S90" s="103">
        <v>0</v>
      </c>
      <c r="T90" s="104">
        <f t="shared" ref="T90:T95" si="82">S90*$F90</f>
        <v>0</v>
      </c>
      <c r="U90" s="104">
        <f t="shared" ref="U90:U95" si="83">S90*$G90</f>
        <v>0</v>
      </c>
      <c r="V90" s="103">
        <v>0</v>
      </c>
      <c r="W90" s="104">
        <f t="shared" ref="W90:W95" si="84">V90*$F90</f>
        <v>0</v>
      </c>
      <c r="X90" s="104">
        <f t="shared" ref="X90:X95" si="85">V90*$G90</f>
        <v>0</v>
      </c>
      <c r="Y90" s="103"/>
      <c r="Z90" s="104">
        <f t="shared" ref="Z90:Z95" si="86">Y90*$F90</f>
        <v>0</v>
      </c>
      <c r="AA90" s="104">
        <f t="shared" ref="AA90:AA95" si="87">Y90*$G90</f>
        <v>0</v>
      </c>
      <c r="AB90" s="117"/>
      <c r="AC90" s="114">
        <f t="shared" si="68"/>
        <v>0</v>
      </c>
      <c r="AD90" s="104">
        <f t="shared" si="69"/>
        <v>0</v>
      </c>
      <c r="AE90" s="106">
        <f t="shared" si="73"/>
        <v>0</v>
      </c>
      <c r="AF90" s="105">
        <f t="shared" si="71"/>
        <v>0</v>
      </c>
      <c r="AG90" s="106">
        <f t="shared" si="72"/>
        <v>0</v>
      </c>
      <c r="AH90" s="115">
        <f t="shared" si="74"/>
        <v>0</v>
      </c>
      <c r="AI90" s="103">
        <v>0</v>
      </c>
      <c r="AJ90" s="106">
        <f t="shared" ref="AJ90:AJ95" si="88">AI90*G90</f>
        <v>0</v>
      </c>
      <c r="AK90" s="106" t="str">
        <f t="shared" ref="AK90:AK95" si="89">IFERROR(AI90/AF90, "-")</f>
        <v>-</v>
      </c>
      <c r="AL90" s="108">
        <v>87</v>
      </c>
      <c r="AM90" s="106" t="str">
        <f t="shared" ref="AM90:AM95" si="90">IFERROR(AK90/7,"-")</f>
        <v>-</v>
      </c>
      <c r="AN90" s="114" t="str">
        <f t="shared" ref="AN90:AN95" si="91">IFERROR(AK90/30,"-")</f>
        <v>-</v>
      </c>
      <c r="AO90" s="35" t="str">
        <f t="shared" si="75"/>
        <v>-</v>
      </c>
      <c r="AP90" s="113"/>
      <c r="AQ90" s="113"/>
      <c r="AR90" s="113"/>
      <c r="AS90" s="113"/>
      <c r="AT90" s="113"/>
      <c r="AU90" s="113"/>
    </row>
    <row r="91" spans="1:47" s="102" customFormat="1" ht="15" x14ac:dyDescent="0.25">
      <c r="A91" s="98">
        <v>26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6">
        <f t="shared" si="73"/>
        <v>0</v>
      </c>
      <c r="AF91" s="105">
        <f t="shared" si="71"/>
        <v>0</v>
      </c>
      <c r="AG91" s="106">
        <f t="shared" si="72"/>
        <v>0</v>
      </c>
      <c r="AH91" s="115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88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6">
        <f t="shared" si="73"/>
        <v>0</v>
      </c>
      <c r="AF92" s="105">
        <f t="shared" si="71"/>
        <v>0</v>
      </c>
      <c r="AG92" s="106">
        <f t="shared" si="72"/>
        <v>0</v>
      </c>
      <c r="AH92" s="115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89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6">
        <f t="shared" si="73"/>
        <v>0</v>
      </c>
      <c r="AF93" s="105">
        <f t="shared" si="71"/>
        <v>0</v>
      </c>
      <c r="AG93" s="106">
        <f t="shared" si="72"/>
        <v>0</v>
      </c>
      <c r="AH93" s="115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90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6">
        <f t="shared" si="73"/>
        <v>0</v>
      </c>
      <c r="AF94" s="105">
        <f t="shared" si="71"/>
        <v>0</v>
      </c>
      <c r="AG94" s="106">
        <f t="shared" si="72"/>
        <v>0</v>
      </c>
      <c r="AH94" s="115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91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s="102" customFormat="1" ht="15" x14ac:dyDescent="0.25">
      <c r="A95" s="98">
        <v>24</v>
      </c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103">
        <v>0</v>
      </c>
      <c r="K95" s="104">
        <f t="shared" si="76"/>
        <v>0</v>
      </c>
      <c r="L95" s="104">
        <f t="shared" si="77"/>
        <v>0</v>
      </c>
      <c r="M95" s="103">
        <v>0</v>
      </c>
      <c r="N95" s="104">
        <f t="shared" si="78"/>
        <v>0</v>
      </c>
      <c r="O95" s="104">
        <f t="shared" si="79"/>
        <v>0</v>
      </c>
      <c r="P95" s="103">
        <v>0</v>
      </c>
      <c r="Q95" s="104">
        <f t="shared" si="80"/>
        <v>0</v>
      </c>
      <c r="R95" s="104">
        <f t="shared" si="81"/>
        <v>0</v>
      </c>
      <c r="S95" s="103">
        <v>0</v>
      </c>
      <c r="T95" s="104">
        <f t="shared" si="82"/>
        <v>0</v>
      </c>
      <c r="U95" s="104">
        <f t="shared" si="83"/>
        <v>0</v>
      </c>
      <c r="V95" s="103">
        <v>0</v>
      </c>
      <c r="W95" s="104">
        <f t="shared" si="84"/>
        <v>0</v>
      </c>
      <c r="X95" s="104">
        <f t="shared" si="85"/>
        <v>0</v>
      </c>
      <c r="Y95" s="103"/>
      <c r="Z95" s="104">
        <f t="shared" si="86"/>
        <v>0</v>
      </c>
      <c r="AA95" s="104">
        <f t="shared" si="87"/>
        <v>0</v>
      </c>
      <c r="AB95" s="103"/>
      <c r="AC95" s="103">
        <f t="shared" si="68"/>
        <v>0</v>
      </c>
      <c r="AD95" s="104">
        <f t="shared" si="69"/>
        <v>0</v>
      </c>
      <c r="AE95" s="106">
        <f t="shared" si="73"/>
        <v>0</v>
      </c>
      <c r="AF95" s="105">
        <f t="shared" si="71"/>
        <v>0</v>
      </c>
      <c r="AG95" s="106">
        <f t="shared" si="72"/>
        <v>0</v>
      </c>
      <c r="AH95" s="115">
        <f t="shared" si="74"/>
        <v>0</v>
      </c>
      <c r="AI95" s="103">
        <v>0</v>
      </c>
      <c r="AJ95" s="107">
        <f t="shared" si="88"/>
        <v>0</v>
      </c>
      <c r="AK95" s="106" t="str">
        <f t="shared" si="89"/>
        <v>-</v>
      </c>
      <c r="AL95" s="108">
        <v>92</v>
      </c>
      <c r="AM95" s="106" t="str">
        <f t="shared" si="90"/>
        <v>-</v>
      </c>
      <c r="AN95" s="109" t="str">
        <f t="shared" si="91"/>
        <v>-</v>
      </c>
      <c r="AO95" s="35" t="str">
        <f t="shared" si="75"/>
        <v>-</v>
      </c>
      <c r="AP95" s="110"/>
      <c r="AQ95" s="110"/>
    </row>
    <row r="96" spans="1:47" s="113" customFormat="1" ht="15" x14ac:dyDescent="0.25">
      <c r="A96" s="98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103">
        <v>0</v>
      </c>
      <c r="K96" s="104">
        <f>J96*$F96</f>
        <v>0</v>
      </c>
      <c r="L96" s="104">
        <f>J96*$G96</f>
        <v>0</v>
      </c>
      <c r="M96" s="103">
        <v>0</v>
      </c>
      <c r="N96" s="104">
        <f t="shared" ref="N96:N97" si="92">M96*$F96</f>
        <v>0</v>
      </c>
      <c r="O96" s="104">
        <f t="shared" ref="O96:O97" si="93">M96*$G96</f>
        <v>0</v>
      </c>
      <c r="P96" s="103">
        <v>0</v>
      </c>
      <c r="Q96" s="104">
        <f t="shared" ref="Q96:Q97" si="94">P96*$F96</f>
        <v>0</v>
      </c>
      <c r="R96" s="104">
        <f t="shared" ref="R96:R97" si="95">P96*$G96</f>
        <v>0</v>
      </c>
      <c r="S96" s="103">
        <v>0</v>
      </c>
      <c r="T96" s="104">
        <f t="shared" ref="T96:T97" si="96">S96*$F96</f>
        <v>0</v>
      </c>
      <c r="U96" s="104">
        <f t="shared" ref="U96:U97" si="97">S96*$G96</f>
        <v>0</v>
      </c>
      <c r="V96" s="103">
        <v>0</v>
      </c>
      <c r="W96" s="104">
        <f t="shared" ref="W96:W97" si="98">V96*$F96</f>
        <v>0</v>
      </c>
      <c r="X96" s="104">
        <f t="shared" ref="X96:X97" si="99">V96*$G96</f>
        <v>0</v>
      </c>
      <c r="Y96" s="103"/>
      <c r="Z96" s="104">
        <f t="shared" ref="Z96:Z97" si="100">Y96*$F96</f>
        <v>0</v>
      </c>
      <c r="AA96" s="104">
        <f t="shared" ref="AA96:AA97" si="101">Y96*$G96</f>
        <v>0</v>
      </c>
      <c r="AC96" s="114">
        <f t="shared" si="68"/>
        <v>0</v>
      </c>
      <c r="AD96" s="104">
        <f t="shared" si="69"/>
        <v>0</v>
      </c>
      <c r="AE96" s="106">
        <f t="shared" si="73"/>
        <v>0</v>
      </c>
      <c r="AF96" s="105">
        <f t="shared" si="71"/>
        <v>0</v>
      </c>
      <c r="AG96" s="106">
        <f t="shared" si="72"/>
        <v>0</v>
      </c>
      <c r="AH96" s="115">
        <f t="shared" si="74"/>
        <v>0</v>
      </c>
      <c r="AI96" s="103">
        <v>0</v>
      </c>
      <c r="AJ96" s="106">
        <f t="shared" ref="AJ96:AJ103" si="102">AI96*G96</f>
        <v>0</v>
      </c>
      <c r="AK96" s="106" t="str">
        <f t="shared" ref="AK96:AK103" si="103">IFERROR(AI96/AF96, "-")</f>
        <v>-</v>
      </c>
      <c r="AL96" s="108">
        <v>94</v>
      </c>
      <c r="AM96" s="106" t="str">
        <f t="shared" ref="AM96:AM103" si="104">IFERROR(AK96/7,"-")</f>
        <v>-</v>
      </c>
      <c r="AN96" s="114" t="str">
        <f t="shared" ref="AN96:AN103" si="105">IFERROR(AK96/30,"-")</f>
        <v>-</v>
      </c>
      <c r="AO96" s="35" t="str">
        <f t="shared" si="75"/>
        <v>-</v>
      </c>
    </row>
    <row r="97" spans="1:41" s="113" customFormat="1" ht="15" x14ac:dyDescent="0.25">
      <c r="A97" s="98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103">
        <v>0</v>
      </c>
      <c r="K97" s="104">
        <f t="shared" si="76"/>
        <v>0</v>
      </c>
      <c r="L97" s="104">
        <f t="shared" ref="L97" si="106">J97*$G97</f>
        <v>0</v>
      </c>
      <c r="M97" s="103">
        <v>0</v>
      </c>
      <c r="N97" s="104">
        <f t="shared" si="92"/>
        <v>0</v>
      </c>
      <c r="O97" s="104">
        <f t="shared" si="93"/>
        <v>0</v>
      </c>
      <c r="P97" s="103">
        <v>2</v>
      </c>
      <c r="Q97" s="104">
        <f t="shared" si="94"/>
        <v>44.38000000000001</v>
      </c>
      <c r="R97" s="104">
        <f t="shared" si="95"/>
        <v>89</v>
      </c>
      <c r="S97" s="103">
        <v>0</v>
      </c>
      <c r="T97" s="104">
        <f t="shared" si="96"/>
        <v>0</v>
      </c>
      <c r="U97" s="104">
        <f t="shared" si="97"/>
        <v>0</v>
      </c>
      <c r="V97" s="103">
        <v>0</v>
      </c>
      <c r="W97" s="104">
        <f t="shared" si="98"/>
        <v>0</v>
      </c>
      <c r="X97" s="104">
        <f t="shared" si="99"/>
        <v>0</v>
      </c>
      <c r="Y97" s="103"/>
      <c r="Z97" s="104">
        <f t="shared" si="100"/>
        <v>0</v>
      </c>
      <c r="AA97" s="104">
        <f t="shared" si="101"/>
        <v>0</v>
      </c>
      <c r="AC97" s="114">
        <f t="shared" si="68"/>
        <v>2</v>
      </c>
      <c r="AD97" s="104">
        <f t="shared" si="69"/>
        <v>44.38000000000001</v>
      </c>
      <c r="AE97" s="106">
        <f t="shared" si="73"/>
        <v>89</v>
      </c>
      <c r="AF97" s="105">
        <f t="shared" si="71"/>
        <v>1.6260162601626018E-2</v>
      </c>
      <c r="AG97" s="106">
        <f t="shared" si="72"/>
        <v>0.48780487804878053</v>
      </c>
      <c r="AH97" s="115">
        <f t="shared" si="74"/>
        <v>21.707317073170735</v>
      </c>
      <c r="AI97" s="103">
        <v>0</v>
      </c>
      <c r="AJ97" s="106">
        <f t="shared" si="102"/>
        <v>0</v>
      </c>
      <c r="AK97" s="106">
        <f t="shared" si="103"/>
        <v>0</v>
      </c>
      <c r="AL97" s="108">
        <v>95</v>
      </c>
      <c r="AM97" s="106">
        <f t="shared" si="104"/>
        <v>0</v>
      </c>
      <c r="AN97" s="114">
        <f t="shared" si="105"/>
        <v>0</v>
      </c>
      <c r="AO97" s="35">
        <f t="shared" si="75"/>
        <v>43589</v>
      </c>
    </row>
    <row r="98" spans="1:41" s="113" customFormat="1" ht="15" x14ac:dyDescent="0.25">
      <c r="A98" s="98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103">
        <v>4</v>
      </c>
      <c r="K98" s="104">
        <f t="shared" si="76"/>
        <v>29.844597701149436</v>
      </c>
      <c r="L98" s="104">
        <f t="shared" ref="L98:L101" si="107">J98*$G98</f>
        <v>98</v>
      </c>
      <c r="M98" s="103">
        <v>2</v>
      </c>
      <c r="N98" s="104">
        <f t="shared" ref="N98:N101" si="108">M98*$F98</f>
        <v>14.922298850574718</v>
      </c>
      <c r="O98" s="104">
        <f t="shared" ref="O98:O101" si="109">M98*$G98</f>
        <v>49</v>
      </c>
      <c r="P98" s="103">
        <v>1</v>
      </c>
      <c r="Q98" s="104">
        <f t="shared" ref="Q98:Q101" si="110">P98*$F98</f>
        <v>7.4611494252873589</v>
      </c>
      <c r="R98" s="104">
        <f t="shared" ref="R98:R101" si="111">P98*$G98</f>
        <v>24.5</v>
      </c>
      <c r="S98" s="103">
        <v>6</v>
      </c>
      <c r="T98" s="104">
        <f t="shared" ref="T98:T101" si="112">S98*$F98</f>
        <v>44.766896551724152</v>
      </c>
      <c r="U98" s="104">
        <f t="shared" ref="U98:U101" si="113">S98*$G98</f>
        <v>147</v>
      </c>
      <c r="V98" s="103">
        <v>0</v>
      </c>
      <c r="W98" s="104">
        <f t="shared" ref="W98:W101" si="114">V98*$F98</f>
        <v>0</v>
      </c>
      <c r="X98" s="104">
        <f t="shared" ref="X98:X101" si="115">V98*$G98</f>
        <v>0</v>
      </c>
      <c r="Y98" s="103"/>
      <c r="Z98" s="104">
        <f t="shared" ref="Z98:Z101" si="116">Y98*$F98</f>
        <v>0</v>
      </c>
      <c r="AA98" s="104">
        <f t="shared" ref="AA98:AA101" si="117">Y98*$G98</f>
        <v>0</v>
      </c>
      <c r="AC98" s="114">
        <f t="shared" si="68"/>
        <v>13</v>
      </c>
      <c r="AD98" s="104">
        <f t="shared" si="69"/>
        <v>96.994942528735663</v>
      </c>
      <c r="AE98" s="106">
        <f t="shared" si="73"/>
        <v>318.5</v>
      </c>
      <c r="AF98" s="105">
        <f t="shared" si="71"/>
        <v>0.10569105691056911</v>
      </c>
      <c r="AG98" s="106">
        <f t="shared" si="72"/>
        <v>3.1707317073170733</v>
      </c>
      <c r="AH98" s="115">
        <f t="shared" si="74"/>
        <v>77.682926829268297</v>
      </c>
      <c r="AI98" s="103">
        <v>11</v>
      </c>
      <c r="AJ98" s="106">
        <f t="shared" si="102"/>
        <v>269.5</v>
      </c>
      <c r="AK98" s="106">
        <f t="shared" si="103"/>
        <v>104.07692307692307</v>
      </c>
      <c r="AL98" s="108">
        <v>97</v>
      </c>
      <c r="AM98" s="106">
        <f t="shared" si="104"/>
        <v>14.868131868131867</v>
      </c>
      <c r="AN98" s="114">
        <f t="shared" si="105"/>
        <v>3.4692307692307689</v>
      </c>
      <c r="AO98" s="35">
        <f t="shared" si="75"/>
        <v>43693.076923076922</v>
      </c>
    </row>
    <row r="99" spans="1:41" s="113" customFormat="1" ht="15" x14ac:dyDescent="0.25">
      <c r="A99" s="98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103">
        <v>5</v>
      </c>
      <c r="K99" s="104">
        <f t="shared" si="76"/>
        <v>38.05000000000004</v>
      </c>
      <c r="L99" s="104">
        <f t="shared" si="107"/>
        <v>122.5</v>
      </c>
      <c r="M99" s="103">
        <v>4</v>
      </c>
      <c r="N99" s="104">
        <f t="shared" si="108"/>
        <v>30.440000000000033</v>
      </c>
      <c r="O99" s="104">
        <f t="shared" si="109"/>
        <v>98</v>
      </c>
      <c r="P99" s="103">
        <v>2</v>
      </c>
      <c r="Q99" s="104">
        <f t="shared" si="110"/>
        <v>15.220000000000017</v>
      </c>
      <c r="R99" s="104">
        <f t="shared" si="111"/>
        <v>49</v>
      </c>
      <c r="S99" s="103">
        <v>2</v>
      </c>
      <c r="T99" s="104">
        <f t="shared" si="112"/>
        <v>15.220000000000017</v>
      </c>
      <c r="U99" s="104">
        <f t="shared" si="113"/>
        <v>49</v>
      </c>
      <c r="V99" s="103">
        <v>0</v>
      </c>
      <c r="W99" s="104">
        <f t="shared" si="114"/>
        <v>0</v>
      </c>
      <c r="X99" s="104">
        <f t="shared" si="115"/>
        <v>0</v>
      </c>
      <c r="Y99" s="103"/>
      <c r="Z99" s="104">
        <f t="shared" si="116"/>
        <v>0</v>
      </c>
      <c r="AA99" s="104">
        <f t="shared" si="117"/>
        <v>0</v>
      </c>
      <c r="AC99" s="114">
        <f t="shared" si="68"/>
        <v>13</v>
      </c>
      <c r="AD99" s="104">
        <f t="shared" si="69"/>
        <v>98.930000000000106</v>
      </c>
      <c r="AE99" s="106">
        <f t="shared" si="73"/>
        <v>318.5</v>
      </c>
      <c r="AF99" s="105">
        <f t="shared" si="71"/>
        <v>0.10569105691056911</v>
      </c>
      <c r="AG99" s="106">
        <f t="shared" si="72"/>
        <v>3.1707317073170733</v>
      </c>
      <c r="AH99" s="115">
        <f t="shared" si="74"/>
        <v>77.682926829268297</v>
      </c>
      <c r="AI99" s="103">
        <v>5</v>
      </c>
      <c r="AJ99" s="106">
        <f t="shared" si="102"/>
        <v>122.5</v>
      </c>
      <c r="AK99" s="106">
        <f t="shared" si="103"/>
        <v>47.307692307692307</v>
      </c>
      <c r="AL99" s="108">
        <v>98</v>
      </c>
      <c r="AM99" s="106">
        <f t="shared" si="104"/>
        <v>6.7582417582417582</v>
      </c>
      <c r="AN99" s="114">
        <f t="shared" si="105"/>
        <v>1.5769230769230769</v>
      </c>
      <c r="AO99" s="35">
        <f t="shared" si="75"/>
        <v>43636.307692307695</v>
      </c>
    </row>
    <row r="100" spans="1:41" s="113" customFormat="1" ht="15" x14ac:dyDescent="0.25">
      <c r="A100" s="98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103">
        <v>4</v>
      </c>
      <c r="K100" s="104">
        <f t="shared" si="76"/>
        <v>30.440000000000033</v>
      </c>
      <c r="L100" s="104">
        <f t="shared" si="107"/>
        <v>98</v>
      </c>
      <c r="M100" s="103">
        <v>2</v>
      </c>
      <c r="N100" s="104">
        <f t="shared" si="108"/>
        <v>15.220000000000017</v>
      </c>
      <c r="O100" s="104">
        <f t="shared" si="109"/>
        <v>49</v>
      </c>
      <c r="P100" s="103">
        <v>3</v>
      </c>
      <c r="Q100" s="104">
        <f t="shared" si="110"/>
        <v>22.830000000000027</v>
      </c>
      <c r="R100" s="104">
        <f t="shared" si="111"/>
        <v>73.5</v>
      </c>
      <c r="S100" s="103">
        <v>1</v>
      </c>
      <c r="T100" s="104">
        <f t="shared" si="112"/>
        <v>7.6100000000000083</v>
      </c>
      <c r="U100" s="104">
        <f t="shared" si="113"/>
        <v>24.5</v>
      </c>
      <c r="V100" s="103">
        <v>0</v>
      </c>
      <c r="W100" s="104">
        <f t="shared" si="114"/>
        <v>0</v>
      </c>
      <c r="X100" s="104">
        <f t="shared" si="115"/>
        <v>0</v>
      </c>
      <c r="Y100" s="103"/>
      <c r="Z100" s="104">
        <f t="shared" si="116"/>
        <v>0</v>
      </c>
      <c r="AA100" s="104">
        <f t="shared" si="117"/>
        <v>0</v>
      </c>
      <c r="AC100" s="114">
        <f t="shared" si="68"/>
        <v>10</v>
      </c>
      <c r="AD100" s="104">
        <f t="shared" si="69"/>
        <v>76.10000000000008</v>
      </c>
      <c r="AE100" s="106">
        <f t="shared" si="73"/>
        <v>245</v>
      </c>
      <c r="AF100" s="105">
        <f t="shared" si="71"/>
        <v>8.1300813008130079E-2</v>
      </c>
      <c r="AG100" s="106">
        <f t="shared" si="72"/>
        <v>2.4390243902439024</v>
      </c>
      <c r="AH100" s="115">
        <f t="shared" si="74"/>
        <v>59.756097560975611</v>
      </c>
      <c r="AI100" s="103">
        <v>13</v>
      </c>
      <c r="AJ100" s="106">
        <f t="shared" si="102"/>
        <v>318.5</v>
      </c>
      <c r="AK100" s="106">
        <f t="shared" si="103"/>
        <v>159.9</v>
      </c>
      <c r="AL100" s="108">
        <v>99</v>
      </c>
      <c r="AM100" s="106">
        <f t="shared" si="104"/>
        <v>22.842857142857145</v>
      </c>
      <c r="AN100" s="114">
        <f t="shared" si="105"/>
        <v>5.33</v>
      </c>
      <c r="AO100" s="35">
        <f t="shared" si="75"/>
        <v>43748.9</v>
      </c>
    </row>
    <row r="101" spans="1:41" s="113" customFormat="1" ht="15" x14ac:dyDescent="0.25">
      <c r="A101" s="98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103">
        <v>0</v>
      </c>
      <c r="K101" s="104">
        <f t="shared" si="76"/>
        <v>0</v>
      </c>
      <c r="L101" s="104">
        <f t="shared" si="107"/>
        <v>0</v>
      </c>
      <c r="M101" s="103">
        <v>0</v>
      </c>
      <c r="N101" s="104">
        <f t="shared" si="108"/>
        <v>0</v>
      </c>
      <c r="O101" s="104">
        <f t="shared" si="109"/>
        <v>0</v>
      </c>
      <c r="P101" s="103">
        <v>0</v>
      </c>
      <c r="Q101" s="104">
        <f t="shared" si="110"/>
        <v>0</v>
      </c>
      <c r="R101" s="104">
        <f t="shared" si="111"/>
        <v>0</v>
      </c>
      <c r="S101" s="103">
        <v>0</v>
      </c>
      <c r="T101" s="104">
        <f t="shared" si="112"/>
        <v>0</v>
      </c>
      <c r="U101" s="104">
        <f t="shared" si="113"/>
        <v>0</v>
      </c>
      <c r="V101" s="103">
        <v>0</v>
      </c>
      <c r="W101" s="104">
        <f t="shared" si="114"/>
        <v>0</v>
      </c>
      <c r="X101" s="104">
        <f t="shared" si="115"/>
        <v>0</v>
      </c>
      <c r="Y101" s="103"/>
      <c r="Z101" s="104">
        <f t="shared" si="116"/>
        <v>0</v>
      </c>
      <c r="AA101" s="104">
        <f t="shared" si="117"/>
        <v>0</v>
      </c>
      <c r="AC101" s="114">
        <f t="shared" si="68"/>
        <v>0</v>
      </c>
      <c r="AD101" s="104">
        <f t="shared" si="69"/>
        <v>0</v>
      </c>
      <c r="AE101" s="106">
        <f t="shared" si="73"/>
        <v>0</v>
      </c>
      <c r="AF101" s="105">
        <f t="shared" si="71"/>
        <v>0</v>
      </c>
      <c r="AG101" s="106">
        <f t="shared" si="72"/>
        <v>0</v>
      </c>
      <c r="AH101" s="115">
        <f t="shared" si="74"/>
        <v>0</v>
      </c>
      <c r="AI101" s="103">
        <v>0</v>
      </c>
      <c r="AJ101" s="106">
        <f t="shared" si="102"/>
        <v>0</v>
      </c>
      <c r="AK101" s="106" t="str">
        <f t="shared" si="103"/>
        <v>-</v>
      </c>
      <c r="AL101" s="108">
        <v>100</v>
      </c>
      <c r="AM101" s="106" t="str">
        <f t="shared" si="104"/>
        <v>-</v>
      </c>
      <c r="AN101" s="114" t="str">
        <f t="shared" si="105"/>
        <v>-</v>
      </c>
      <c r="AO101" s="35" t="str">
        <f t="shared" si="75"/>
        <v>-</v>
      </c>
    </row>
    <row r="102" spans="1:41" s="113" customFormat="1" ht="15" x14ac:dyDescent="0.25">
      <c r="A102" s="98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103">
        <v>0</v>
      </c>
      <c r="K102" s="104">
        <f t="shared" si="76"/>
        <v>0</v>
      </c>
      <c r="L102" s="104">
        <f t="shared" ref="L102:L103" si="118">J102*$G102</f>
        <v>0</v>
      </c>
      <c r="M102" s="103">
        <v>0</v>
      </c>
      <c r="N102" s="104">
        <f t="shared" ref="N102:N103" si="119">M102*$F102</f>
        <v>0</v>
      </c>
      <c r="O102" s="104">
        <f t="shared" ref="O102:O103" si="120">M102*$G102</f>
        <v>0</v>
      </c>
      <c r="P102" s="103">
        <v>0</v>
      </c>
      <c r="Q102" s="104">
        <f t="shared" ref="Q102:Q103" si="121">P102*$F102</f>
        <v>0</v>
      </c>
      <c r="R102" s="104">
        <f t="shared" ref="R102:R103" si="122">P102*$G102</f>
        <v>0</v>
      </c>
      <c r="S102" s="103">
        <v>0</v>
      </c>
      <c r="T102" s="104">
        <f t="shared" ref="T102:T103" si="123">S102*$F102</f>
        <v>0</v>
      </c>
      <c r="U102" s="104">
        <f t="shared" ref="U102:U103" si="124">S102*$G102</f>
        <v>0</v>
      </c>
      <c r="V102" s="103">
        <v>0</v>
      </c>
      <c r="W102" s="104">
        <f t="shared" ref="W102:W103" si="125">V102*$F102</f>
        <v>0</v>
      </c>
      <c r="X102" s="104">
        <f t="shared" ref="X102:X103" si="126">V102*$G102</f>
        <v>0</v>
      </c>
      <c r="Y102" s="103"/>
      <c r="Z102" s="104">
        <f t="shared" ref="Z102:Z103" si="127">Y102*$F102</f>
        <v>0</v>
      </c>
      <c r="AA102" s="104">
        <f t="shared" ref="AA102:AA103" si="128">Y102*$G102</f>
        <v>0</v>
      </c>
      <c r="AC102" s="114">
        <f t="shared" si="68"/>
        <v>0</v>
      </c>
      <c r="AD102" s="104">
        <f t="shared" si="69"/>
        <v>0</v>
      </c>
      <c r="AE102" s="106">
        <f t="shared" si="73"/>
        <v>0</v>
      </c>
      <c r="AF102" s="105">
        <f t="shared" si="71"/>
        <v>0</v>
      </c>
      <c r="AG102" s="106">
        <f t="shared" si="72"/>
        <v>0</v>
      </c>
      <c r="AH102" s="115">
        <f t="shared" si="74"/>
        <v>0</v>
      </c>
      <c r="AI102" s="103">
        <v>0</v>
      </c>
      <c r="AJ102" s="106">
        <f t="shared" si="102"/>
        <v>0</v>
      </c>
      <c r="AK102" s="106" t="str">
        <f t="shared" si="103"/>
        <v>-</v>
      </c>
      <c r="AL102" s="108">
        <v>102</v>
      </c>
      <c r="AM102" s="106" t="str">
        <f t="shared" si="104"/>
        <v>-</v>
      </c>
      <c r="AN102" s="114" t="str">
        <f t="shared" si="105"/>
        <v>-</v>
      </c>
      <c r="AO102" s="35" t="str">
        <f t="shared" si="75"/>
        <v>-</v>
      </c>
    </row>
    <row r="103" spans="1:41" s="113" customFormat="1" ht="15" x14ac:dyDescent="0.25">
      <c r="A103" s="98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103">
        <v>3</v>
      </c>
      <c r="K103" s="104">
        <f t="shared" si="76"/>
        <v>72.420000000000016</v>
      </c>
      <c r="L103" s="104">
        <f t="shared" si="118"/>
        <v>148.5</v>
      </c>
      <c r="M103" s="103">
        <v>0</v>
      </c>
      <c r="N103" s="104">
        <f t="shared" si="119"/>
        <v>0</v>
      </c>
      <c r="O103" s="104">
        <f t="shared" si="120"/>
        <v>0</v>
      </c>
      <c r="P103" s="103">
        <v>2</v>
      </c>
      <c r="Q103" s="104">
        <f t="shared" si="121"/>
        <v>48.280000000000015</v>
      </c>
      <c r="R103" s="104">
        <f t="shared" si="122"/>
        <v>99</v>
      </c>
      <c r="S103" s="103">
        <v>2</v>
      </c>
      <c r="T103" s="104">
        <f t="shared" si="123"/>
        <v>48.280000000000015</v>
      </c>
      <c r="U103" s="104">
        <f t="shared" si="124"/>
        <v>99</v>
      </c>
      <c r="V103" s="103">
        <v>0</v>
      </c>
      <c r="W103" s="104">
        <f t="shared" si="125"/>
        <v>0</v>
      </c>
      <c r="X103" s="104">
        <f t="shared" si="126"/>
        <v>0</v>
      </c>
      <c r="Y103" s="103"/>
      <c r="Z103" s="104">
        <f t="shared" si="127"/>
        <v>0</v>
      </c>
      <c r="AA103" s="104">
        <f t="shared" si="128"/>
        <v>0</v>
      </c>
      <c r="AC103" s="114">
        <f t="shared" si="68"/>
        <v>7</v>
      </c>
      <c r="AD103" s="104">
        <f t="shared" si="69"/>
        <v>168.98000000000005</v>
      </c>
      <c r="AE103" s="106">
        <f t="shared" si="73"/>
        <v>346.5</v>
      </c>
      <c r="AF103" s="105">
        <f t="shared" si="71"/>
        <v>5.6910569105691054E-2</v>
      </c>
      <c r="AG103" s="106">
        <f t="shared" si="72"/>
        <v>1.7073170731707317</v>
      </c>
      <c r="AH103" s="115">
        <f t="shared" si="74"/>
        <v>84.512195121951223</v>
      </c>
      <c r="AI103" s="103">
        <v>4</v>
      </c>
      <c r="AJ103" s="106">
        <f t="shared" si="102"/>
        <v>198</v>
      </c>
      <c r="AK103" s="106">
        <f t="shared" si="103"/>
        <v>70.285714285714292</v>
      </c>
      <c r="AL103" s="108">
        <v>103</v>
      </c>
      <c r="AM103" s="106">
        <f t="shared" si="104"/>
        <v>10.040816326530614</v>
      </c>
      <c r="AN103" s="114">
        <f t="shared" si="105"/>
        <v>2.342857142857143</v>
      </c>
      <c r="AO103" s="35">
        <f t="shared" si="75"/>
        <v>43659.285714285717</v>
      </c>
    </row>
    <row r="104" spans="1:41" s="113" customFormat="1" ht="15" x14ac:dyDescent="0.25">
      <c r="A104" s="98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103">
        <v>0</v>
      </c>
      <c r="K104" s="104">
        <f t="shared" si="76"/>
        <v>0</v>
      </c>
      <c r="L104" s="104">
        <f t="shared" ref="L104:L112" si="129">J104*$G104</f>
        <v>0</v>
      </c>
      <c r="M104" s="103">
        <v>0</v>
      </c>
      <c r="N104" s="104">
        <f t="shared" ref="N104:N112" si="130">M104*$F104</f>
        <v>0</v>
      </c>
      <c r="O104" s="104">
        <f t="shared" ref="O104:O112" si="131">M104*$G104</f>
        <v>0</v>
      </c>
      <c r="P104" s="103">
        <v>0</v>
      </c>
      <c r="Q104" s="104">
        <f t="shared" ref="Q104:Q112" si="132">P104*$F104</f>
        <v>0</v>
      </c>
      <c r="R104" s="104">
        <f t="shared" ref="R104:R112" si="133">P104*$G104</f>
        <v>0</v>
      </c>
      <c r="S104" s="103">
        <v>0</v>
      </c>
      <c r="T104" s="104">
        <f t="shared" ref="T104:T112" si="134">S104*$F104</f>
        <v>0</v>
      </c>
      <c r="U104" s="104">
        <f t="shared" ref="U104:U112" si="135">S104*$G104</f>
        <v>0</v>
      </c>
      <c r="V104" s="103">
        <v>0</v>
      </c>
      <c r="W104" s="104">
        <f t="shared" ref="W104:W112" si="136">V104*$F104</f>
        <v>0</v>
      </c>
      <c r="X104" s="104">
        <f t="shared" ref="X104:X112" si="137">V104*$G104</f>
        <v>0</v>
      </c>
      <c r="Y104" s="103"/>
      <c r="Z104" s="104">
        <f t="shared" ref="Z104:Z112" si="138">Y104*$F104</f>
        <v>0</v>
      </c>
      <c r="AA104" s="104">
        <f t="shared" ref="AA104:AA112" si="139">Y104*$G104</f>
        <v>0</v>
      </c>
      <c r="AC104" s="114">
        <f t="shared" si="68"/>
        <v>0</v>
      </c>
      <c r="AD104" s="104">
        <f t="shared" si="69"/>
        <v>0</v>
      </c>
      <c r="AE104" s="106">
        <f t="shared" si="73"/>
        <v>0</v>
      </c>
      <c r="AF104" s="105">
        <f t="shared" si="71"/>
        <v>0</v>
      </c>
      <c r="AG104" s="106">
        <f t="shared" si="72"/>
        <v>0</v>
      </c>
      <c r="AH104" s="115">
        <f t="shared" si="74"/>
        <v>0</v>
      </c>
      <c r="AI104" s="103">
        <v>0</v>
      </c>
      <c r="AJ104" s="106">
        <f t="shared" ref="AJ104:AJ112" si="140">AI104*G104</f>
        <v>0</v>
      </c>
      <c r="AK104" s="106" t="str">
        <f t="shared" ref="AK104:AK112" si="141">IFERROR(AI104/AF104, "-")</f>
        <v>-</v>
      </c>
      <c r="AL104" s="108">
        <v>105</v>
      </c>
      <c r="AM104" s="106" t="str">
        <f t="shared" ref="AM104:AM112" si="142">IFERROR(AK104/7,"-")</f>
        <v>-</v>
      </c>
      <c r="AN104" s="114" t="str">
        <f t="shared" ref="AN104:AN112" si="143">IFERROR(AK104/30,"-")</f>
        <v>-</v>
      </c>
      <c r="AO104" s="35" t="str">
        <f t="shared" si="75"/>
        <v>-</v>
      </c>
    </row>
    <row r="105" spans="1:41" s="113" customFormat="1" ht="15" x14ac:dyDescent="0.25">
      <c r="A105" s="98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103">
        <v>0</v>
      </c>
      <c r="K105" s="104">
        <f t="shared" si="76"/>
        <v>0</v>
      </c>
      <c r="L105" s="104">
        <f t="shared" si="129"/>
        <v>0</v>
      </c>
      <c r="M105" s="103">
        <v>0</v>
      </c>
      <c r="N105" s="104">
        <f t="shared" si="130"/>
        <v>0</v>
      </c>
      <c r="O105" s="104">
        <f t="shared" si="131"/>
        <v>0</v>
      </c>
      <c r="P105" s="103">
        <v>0</v>
      </c>
      <c r="Q105" s="104">
        <f t="shared" si="132"/>
        <v>0</v>
      </c>
      <c r="R105" s="104">
        <f t="shared" si="133"/>
        <v>0</v>
      </c>
      <c r="S105" s="103">
        <v>0</v>
      </c>
      <c r="T105" s="104">
        <f t="shared" si="134"/>
        <v>0</v>
      </c>
      <c r="U105" s="104">
        <f t="shared" si="135"/>
        <v>0</v>
      </c>
      <c r="V105" s="103">
        <v>0</v>
      </c>
      <c r="W105" s="104">
        <f t="shared" si="136"/>
        <v>0</v>
      </c>
      <c r="X105" s="104">
        <f t="shared" si="137"/>
        <v>0</v>
      </c>
      <c r="Y105" s="103"/>
      <c r="Z105" s="104">
        <f t="shared" si="138"/>
        <v>0</v>
      </c>
      <c r="AA105" s="104">
        <f t="shared" si="139"/>
        <v>0</v>
      </c>
      <c r="AC105" s="114">
        <f t="shared" si="68"/>
        <v>0</v>
      </c>
      <c r="AD105" s="104">
        <f t="shared" si="69"/>
        <v>0</v>
      </c>
      <c r="AE105" s="106">
        <f t="shared" si="73"/>
        <v>0</v>
      </c>
      <c r="AF105" s="105">
        <f t="shared" si="71"/>
        <v>0</v>
      </c>
      <c r="AG105" s="106">
        <f t="shared" si="72"/>
        <v>0</v>
      </c>
      <c r="AH105" s="115">
        <f t="shared" si="74"/>
        <v>0</v>
      </c>
      <c r="AI105" s="103">
        <v>0</v>
      </c>
      <c r="AJ105" s="106">
        <f t="shared" si="140"/>
        <v>0</v>
      </c>
      <c r="AK105" s="106" t="str">
        <f t="shared" si="141"/>
        <v>-</v>
      </c>
      <c r="AL105" s="108">
        <v>106</v>
      </c>
      <c r="AM105" s="106" t="str">
        <f t="shared" si="142"/>
        <v>-</v>
      </c>
      <c r="AN105" s="114" t="str">
        <f t="shared" si="143"/>
        <v>-</v>
      </c>
      <c r="AO105" s="35" t="str">
        <f t="shared" si="75"/>
        <v>-</v>
      </c>
    </row>
    <row r="106" spans="1:41" s="113" customFormat="1" ht="15" x14ac:dyDescent="0.25">
      <c r="A106" s="98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103">
        <v>0</v>
      </c>
      <c r="K106" s="104">
        <f t="shared" si="76"/>
        <v>0</v>
      </c>
      <c r="L106" s="104">
        <f t="shared" si="129"/>
        <v>0</v>
      </c>
      <c r="M106" s="103">
        <v>0</v>
      </c>
      <c r="N106" s="104">
        <f t="shared" si="130"/>
        <v>0</v>
      </c>
      <c r="O106" s="104">
        <f t="shared" si="131"/>
        <v>0</v>
      </c>
      <c r="P106" s="103">
        <v>0</v>
      </c>
      <c r="Q106" s="104">
        <f t="shared" si="132"/>
        <v>0</v>
      </c>
      <c r="R106" s="104">
        <f t="shared" si="133"/>
        <v>0</v>
      </c>
      <c r="S106" s="103">
        <v>0</v>
      </c>
      <c r="T106" s="104">
        <f t="shared" si="134"/>
        <v>0</v>
      </c>
      <c r="U106" s="104">
        <f t="shared" si="135"/>
        <v>0</v>
      </c>
      <c r="V106" s="103">
        <v>0</v>
      </c>
      <c r="W106" s="104">
        <f t="shared" si="136"/>
        <v>0</v>
      </c>
      <c r="X106" s="104">
        <f t="shared" si="137"/>
        <v>0</v>
      </c>
      <c r="Y106" s="103"/>
      <c r="Z106" s="104">
        <f t="shared" si="138"/>
        <v>0</v>
      </c>
      <c r="AA106" s="104">
        <f t="shared" si="139"/>
        <v>0</v>
      </c>
      <c r="AC106" s="114">
        <f t="shared" si="68"/>
        <v>0</v>
      </c>
      <c r="AD106" s="104">
        <f t="shared" si="69"/>
        <v>0</v>
      </c>
      <c r="AE106" s="106">
        <f t="shared" si="73"/>
        <v>0</v>
      </c>
      <c r="AF106" s="105">
        <f t="shared" si="71"/>
        <v>0</v>
      </c>
      <c r="AG106" s="106">
        <f t="shared" si="72"/>
        <v>0</v>
      </c>
      <c r="AH106" s="115">
        <f t="shared" si="74"/>
        <v>0</v>
      </c>
      <c r="AI106" s="103">
        <v>0</v>
      </c>
      <c r="AJ106" s="106">
        <f t="shared" si="140"/>
        <v>0</v>
      </c>
      <c r="AK106" s="106" t="str">
        <f t="shared" si="141"/>
        <v>-</v>
      </c>
      <c r="AL106" s="108">
        <v>107</v>
      </c>
      <c r="AM106" s="106" t="str">
        <f t="shared" si="142"/>
        <v>-</v>
      </c>
      <c r="AN106" s="114" t="str">
        <f t="shared" si="143"/>
        <v>-</v>
      </c>
      <c r="AO106" s="35" t="str">
        <f t="shared" si="75"/>
        <v>-</v>
      </c>
    </row>
    <row r="107" spans="1:41" s="113" customFormat="1" ht="15" x14ac:dyDescent="0.25">
      <c r="A107" s="98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103">
        <v>0</v>
      </c>
      <c r="K107" s="104">
        <f t="shared" si="76"/>
        <v>0</v>
      </c>
      <c r="L107" s="104">
        <f t="shared" si="129"/>
        <v>0</v>
      </c>
      <c r="M107" s="103">
        <v>0</v>
      </c>
      <c r="N107" s="104">
        <f t="shared" si="130"/>
        <v>0</v>
      </c>
      <c r="O107" s="104">
        <f t="shared" si="131"/>
        <v>0</v>
      </c>
      <c r="P107" s="103">
        <v>0</v>
      </c>
      <c r="Q107" s="104">
        <f t="shared" si="132"/>
        <v>0</v>
      </c>
      <c r="R107" s="104">
        <f t="shared" si="133"/>
        <v>0</v>
      </c>
      <c r="S107" s="103">
        <v>0</v>
      </c>
      <c r="T107" s="104">
        <f t="shared" si="134"/>
        <v>0</v>
      </c>
      <c r="U107" s="104">
        <f t="shared" si="135"/>
        <v>0</v>
      </c>
      <c r="V107" s="103">
        <v>0</v>
      </c>
      <c r="W107" s="104">
        <f t="shared" si="136"/>
        <v>0</v>
      </c>
      <c r="X107" s="104">
        <f t="shared" si="137"/>
        <v>0</v>
      </c>
      <c r="Y107" s="103"/>
      <c r="Z107" s="104">
        <f t="shared" si="138"/>
        <v>0</v>
      </c>
      <c r="AA107" s="104">
        <f t="shared" si="139"/>
        <v>0</v>
      </c>
      <c r="AC107" s="114">
        <f t="shared" si="68"/>
        <v>0</v>
      </c>
      <c r="AD107" s="104">
        <f t="shared" si="69"/>
        <v>0</v>
      </c>
      <c r="AE107" s="106">
        <f t="shared" si="73"/>
        <v>0</v>
      </c>
      <c r="AF107" s="105">
        <f t="shared" si="71"/>
        <v>0</v>
      </c>
      <c r="AG107" s="106">
        <f t="shared" si="72"/>
        <v>0</v>
      </c>
      <c r="AH107" s="115">
        <f t="shared" si="74"/>
        <v>0</v>
      </c>
      <c r="AI107" s="103">
        <v>0</v>
      </c>
      <c r="AJ107" s="106">
        <f t="shared" si="140"/>
        <v>0</v>
      </c>
      <c r="AK107" s="106" t="str">
        <f t="shared" si="141"/>
        <v>-</v>
      </c>
      <c r="AL107" s="108">
        <v>108</v>
      </c>
      <c r="AM107" s="106" t="str">
        <f t="shared" si="142"/>
        <v>-</v>
      </c>
      <c r="AN107" s="114" t="str">
        <f t="shared" si="143"/>
        <v>-</v>
      </c>
      <c r="AO107" s="35" t="str">
        <f t="shared" si="75"/>
        <v>-</v>
      </c>
    </row>
    <row r="108" spans="1:41" s="113" customFormat="1" ht="15" x14ac:dyDescent="0.25">
      <c r="A108" s="98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103">
        <v>0</v>
      </c>
      <c r="K108" s="104">
        <f t="shared" si="76"/>
        <v>0</v>
      </c>
      <c r="L108" s="104">
        <f t="shared" si="129"/>
        <v>0</v>
      </c>
      <c r="M108" s="103">
        <v>0</v>
      </c>
      <c r="N108" s="104">
        <f t="shared" si="130"/>
        <v>0</v>
      </c>
      <c r="O108" s="104">
        <f t="shared" si="131"/>
        <v>0</v>
      </c>
      <c r="P108" s="103">
        <v>0</v>
      </c>
      <c r="Q108" s="104">
        <f t="shared" si="132"/>
        <v>0</v>
      </c>
      <c r="R108" s="104">
        <f t="shared" si="133"/>
        <v>0</v>
      </c>
      <c r="S108" s="103">
        <v>0</v>
      </c>
      <c r="T108" s="104">
        <f t="shared" si="134"/>
        <v>0</v>
      </c>
      <c r="U108" s="104">
        <f t="shared" si="135"/>
        <v>0</v>
      </c>
      <c r="V108" s="103">
        <v>0</v>
      </c>
      <c r="W108" s="104">
        <f t="shared" si="136"/>
        <v>0</v>
      </c>
      <c r="X108" s="104">
        <f t="shared" si="137"/>
        <v>0</v>
      </c>
      <c r="Y108" s="103"/>
      <c r="Z108" s="104">
        <f t="shared" si="138"/>
        <v>0</v>
      </c>
      <c r="AA108" s="104">
        <f t="shared" si="139"/>
        <v>0</v>
      </c>
      <c r="AC108" s="114">
        <f t="shared" si="68"/>
        <v>0</v>
      </c>
      <c r="AD108" s="104">
        <f t="shared" si="69"/>
        <v>0</v>
      </c>
      <c r="AE108" s="106">
        <f t="shared" si="73"/>
        <v>0</v>
      </c>
      <c r="AF108" s="105">
        <f t="shared" si="71"/>
        <v>0</v>
      </c>
      <c r="AG108" s="106">
        <f t="shared" si="72"/>
        <v>0</v>
      </c>
      <c r="AH108" s="115">
        <f t="shared" si="74"/>
        <v>0</v>
      </c>
      <c r="AI108" s="103">
        <v>0</v>
      </c>
      <c r="AJ108" s="106">
        <f t="shared" si="140"/>
        <v>0</v>
      </c>
      <c r="AK108" s="106" t="str">
        <f t="shared" si="141"/>
        <v>-</v>
      </c>
      <c r="AL108" s="108">
        <v>109</v>
      </c>
      <c r="AM108" s="106" t="str">
        <f t="shared" si="142"/>
        <v>-</v>
      </c>
      <c r="AN108" s="114" t="str">
        <f t="shared" si="143"/>
        <v>-</v>
      </c>
      <c r="AO108" s="35" t="str">
        <f t="shared" si="75"/>
        <v>-</v>
      </c>
    </row>
    <row r="109" spans="1:41" s="113" customFormat="1" ht="15" x14ac:dyDescent="0.25">
      <c r="A109" s="98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103">
        <v>0</v>
      </c>
      <c r="K109" s="104">
        <f t="shared" si="76"/>
        <v>0</v>
      </c>
      <c r="L109" s="104">
        <f t="shared" si="129"/>
        <v>0</v>
      </c>
      <c r="M109" s="103">
        <v>0</v>
      </c>
      <c r="N109" s="104">
        <f t="shared" si="130"/>
        <v>0</v>
      </c>
      <c r="O109" s="104">
        <f t="shared" si="131"/>
        <v>0</v>
      </c>
      <c r="P109" s="103">
        <v>0</v>
      </c>
      <c r="Q109" s="104">
        <f t="shared" si="132"/>
        <v>0</v>
      </c>
      <c r="R109" s="104">
        <f t="shared" si="133"/>
        <v>0</v>
      </c>
      <c r="S109" s="103">
        <v>0</v>
      </c>
      <c r="T109" s="104">
        <f t="shared" si="134"/>
        <v>0</v>
      </c>
      <c r="U109" s="104">
        <f t="shared" si="135"/>
        <v>0</v>
      </c>
      <c r="V109" s="103">
        <v>0</v>
      </c>
      <c r="W109" s="104">
        <f t="shared" si="136"/>
        <v>0</v>
      </c>
      <c r="X109" s="104">
        <f t="shared" si="137"/>
        <v>0</v>
      </c>
      <c r="Y109" s="103"/>
      <c r="Z109" s="104">
        <f t="shared" si="138"/>
        <v>0</v>
      </c>
      <c r="AA109" s="104">
        <f t="shared" si="139"/>
        <v>0</v>
      </c>
      <c r="AC109" s="114">
        <f t="shared" si="68"/>
        <v>0</v>
      </c>
      <c r="AD109" s="104">
        <f t="shared" si="69"/>
        <v>0</v>
      </c>
      <c r="AE109" s="106">
        <f t="shared" si="73"/>
        <v>0</v>
      </c>
      <c r="AF109" s="105">
        <f t="shared" si="71"/>
        <v>0</v>
      </c>
      <c r="AG109" s="106">
        <f t="shared" si="72"/>
        <v>0</v>
      </c>
      <c r="AH109" s="115">
        <f t="shared" si="74"/>
        <v>0</v>
      </c>
      <c r="AI109" s="103">
        <v>0</v>
      </c>
      <c r="AJ109" s="106">
        <f t="shared" si="140"/>
        <v>0</v>
      </c>
      <c r="AK109" s="106" t="str">
        <f t="shared" si="141"/>
        <v>-</v>
      </c>
      <c r="AL109" s="108">
        <v>110</v>
      </c>
      <c r="AM109" s="106" t="str">
        <f t="shared" si="142"/>
        <v>-</v>
      </c>
      <c r="AN109" s="114" t="str">
        <f t="shared" si="143"/>
        <v>-</v>
      </c>
      <c r="AO109" s="35" t="str">
        <f t="shared" si="75"/>
        <v>-</v>
      </c>
    </row>
    <row r="110" spans="1:41" s="113" customFormat="1" ht="15" x14ac:dyDescent="0.25">
      <c r="A110" s="98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103">
        <v>0</v>
      </c>
      <c r="K110" s="104">
        <f t="shared" si="76"/>
        <v>0</v>
      </c>
      <c r="L110" s="104">
        <f t="shared" si="129"/>
        <v>0</v>
      </c>
      <c r="M110" s="103">
        <v>0</v>
      </c>
      <c r="N110" s="104">
        <f t="shared" si="130"/>
        <v>0</v>
      </c>
      <c r="O110" s="104">
        <f t="shared" si="131"/>
        <v>0</v>
      </c>
      <c r="P110" s="103">
        <v>0</v>
      </c>
      <c r="Q110" s="104">
        <f t="shared" si="132"/>
        <v>0</v>
      </c>
      <c r="R110" s="104">
        <f t="shared" si="133"/>
        <v>0</v>
      </c>
      <c r="S110" s="103">
        <v>0</v>
      </c>
      <c r="T110" s="104">
        <f t="shared" si="134"/>
        <v>0</v>
      </c>
      <c r="U110" s="104">
        <f t="shared" si="135"/>
        <v>0</v>
      </c>
      <c r="V110" s="103">
        <v>0</v>
      </c>
      <c r="W110" s="104">
        <f t="shared" si="136"/>
        <v>0</v>
      </c>
      <c r="X110" s="104">
        <f t="shared" si="137"/>
        <v>0</v>
      </c>
      <c r="Y110" s="103"/>
      <c r="Z110" s="104">
        <f t="shared" si="138"/>
        <v>0</v>
      </c>
      <c r="AA110" s="104">
        <f t="shared" si="139"/>
        <v>0</v>
      </c>
      <c r="AC110" s="114">
        <f t="shared" si="68"/>
        <v>0</v>
      </c>
      <c r="AD110" s="104">
        <f t="shared" si="69"/>
        <v>0</v>
      </c>
      <c r="AE110" s="106">
        <f t="shared" si="73"/>
        <v>0</v>
      </c>
      <c r="AF110" s="105">
        <f t="shared" si="71"/>
        <v>0</v>
      </c>
      <c r="AG110" s="106">
        <f t="shared" si="72"/>
        <v>0</v>
      </c>
      <c r="AH110" s="115">
        <f t="shared" si="74"/>
        <v>0</v>
      </c>
      <c r="AI110" s="103">
        <v>0</v>
      </c>
      <c r="AJ110" s="106">
        <f t="shared" si="140"/>
        <v>0</v>
      </c>
      <c r="AK110" s="106" t="str">
        <f t="shared" si="141"/>
        <v>-</v>
      </c>
      <c r="AL110" s="108">
        <v>111</v>
      </c>
      <c r="AM110" s="106" t="str">
        <f t="shared" si="142"/>
        <v>-</v>
      </c>
      <c r="AN110" s="114" t="str">
        <f t="shared" si="143"/>
        <v>-</v>
      </c>
      <c r="AO110" s="35" t="str">
        <f t="shared" si="75"/>
        <v>-</v>
      </c>
    </row>
    <row r="111" spans="1:41" s="113" customFormat="1" ht="15" x14ac:dyDescent="0.25">
      <c r="A111" s="98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103">
        <v>0</v>
      </c>
      <c r="K111" s="104">
        <f t="shared" si="76"/>
        <v>0</v>
      </c>
      <c r="L111" s="104">
        <f t="shared" si="129"/>
        <v>0</v>
      </c>
      <c r="M111" s="103">
        <v>0</v>
      </c>
      <c r="N111" s="104">
        <f t="shared" si="130"/>
        <v>0</v>
      </c>
      <c r="O111" s="104">
        <f t="shared" si="131"/>
        <v>0</v>
      </c>
      <c r="P111" s="103">
        <v>0</v>
      </c>
      <c r="Q111" s="104">
        <f t="shared" si="132"/>
        <v>0</v>
      </c>
      <c r="R111" s="104">
        <f t="shared" si="133"/>
        <v>0</v>
      </c>
      <c r="S111" s="103">
        <v>0</v>
      </c>
      <c r="T111" s="104">
        <f t="shared" si="134"/>
        <v>0</v>
      </c>
      <c r="U111" s="104">
        <f t="shared" si="135"/>
        <v>0</v>
      </c>
      <c r="V111" s="103">
        <v>0</v>
      </c>
      <c r="W111" s="104">
        <f t="shared" si="136"/>
        <v>0</v>
      </c>
      <c r="X111" s="104">
        <f t="shared" si="137"/>
        <v>0</v>
      </c>
      <c r="Y111" s="103"/>
      <c r="Z111" s="104">
        <f t="shared" si="138"/>
        <v>0</v>
      </c>
      <c r="AA111" s="104">
        <f t="shared" si="139"/>
        <v>0</v>
      </c>
      <c r="AC111" s="114">
        <f t="shared" si="68"/>
        <v>0</v>
      </c>
      <c r="AD111" s="104">
        <f t="shared" si="69"/>
        <v>0</v>
      </c>
      <c r="AE111" s="106">
        <f t="shared" si="73"/>
        <v>0</v>
      </c>
      <c r="AF111" s="105">
        <f t="shared" si="71"/>
        <v>0</v>
      </c>
      <c r="AG111" s="106">
        <f t="shared" si="72"/>
        <v>0</v>
      </c>
      <c r="AH111" s="115">
        <f t="shared" si="74"/>
        <v>0</v>
      </c>
      <c r="AI111" s="103">
        <v>0</v>
      </c>
      <c r="AJ111" s="106">
        <f t="shared" si="140"/>
        <v>0</v>
      </c>
      <c r="AK111" s="106" t="str">
        <f t="shared" si="141"/>
        <v>-</v>
      </c>
      <c r="AL111" s="108">
        <v>112</v>
      </c>
      <c r="AM111" s="106" t="str">
        <f t="shared" si="142"/>
        <v>-</v>
      </c>
      <c r="AN111" s="114" t="str">
        <f t="shared" si="143"/>
        <v>-</v>
      </c>
      <c r="AO111" s="35" t="str">
        <f t="shared" si="75"/>
        <v>-</v>
      </c>
    </row>
    <row r="112" spans="1:41" s="113" customFormat="1" ht="15" x14ac:dyDescent="0.25">
      <c r="A112" s="98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103">
        <v>0</v>
      </c>
      <c r="K112" s="104">
        <f t="shared" si="76"/>
        <v>0</v>
      </c>
      <c r="L112" s="104">
        <f t="shared" si="129"/>
        <v>0</v>
      </c>
      <c r="M112" s="103">
        <v>1</v>
      </c>
      <c r="N112" s="104">
        <f t="shared" si="130"/>
        <v>11.760000000000002</v>
      </c>
      <c r="O112" s="104">
        <f t="shared" si="131"/>
        <v>24.5</v>
      </c>
      <c r="P112" s="103">
        <v>1</v>
      </c>
      <c r="Q112" s="104">
        <f t="shared" si="132"/>
        <v>11.760000000000002</v>
      </c>
      <c r="R112" s="104">
        <f t="shared" si="133"/>
        <v>24.5</v>
      </c>
      <c r="S112" s="103">
        <v>1</v>
      </c>
      <c r="T112" s="104">
        <f t="shared" si="134"/>
        <v>11.760000000000002</v>
      </c>
      <c r="U112" s="104">
        <f t="shared" si="135"/>
        <v>24.5</v>
      </c>
      <c r="V112" s="103">
        <v>0</v>
      </c>
      <c r="W112" s="104">
        <f t="shared" si="136"/>
        <v>0</v>
      </c>
      <c r="X112" s="104">
        <f t="shared" si="137"/>
        <v>0</v>
      </c>
      <c r="Y112" s="103"/>
      <c r="Z112" s="104">
        <f t="shared" si="138"/>
        <v>0</v>
      </c>
      <c r="AA112" s="104">
        <f t="shared" si="139"/>
        <v>0</v>
      </c>
      <c r="AC112" s="114">
        <f t="shared" si="68"/>
        <v>3</v>
      </c>
      <c r="AD112" s="104">
        <f t="shared" si="69"/>
        <v>35.28</v>
      </c>
      <c r="AE112" s="106">
        <f t="shared" si="73"/>
        <v>73.5</v>
      </c>
      <c r="AF112" s="105">
        <f t="shared" si="71"/>
        <v>2.4390243902439025E-2</v>
      </c>
      <c r="AG112" s="106">
        <f t="shared" si="72"/>
        <v>0.73170731707317072</v>
      </c>
      <c r="AH112" s="115">
        <f t="shared" si="74"/>
        <v>17.926829268292682</v>
      </c>
      <c r="AI112" s="103">
        <v>0</v>
      </c>
      <c r="AJ112" s="106">
        <f t="shared" si="140"/>
        <v>0</v>
      </c>
      <c r="AK112" s="106">
        <f t="shared" si="141"/>
        <v>0</v>
      </c>
      <c r="AL112" s="108">
        <v>113</v>
      </c>
      <c r="AM112" s="106">
        <f t="shared" si="142"/>
        <v>0</v>
      </c>
      <c r="AN112" s="114">
        <f t="shared" si="143"/>
        <v>0</v>
      </c>
      <c r="AO112" s="35">
        <f t="shared" si="75"/>
        <v>43589</v>
      </c>
    </row>
    <row r="113" spans="1:41" s="113" customFormat="1" ht="15" x14ac:dyDescent="0.25">
      <c r="A113" s="98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103">
        <v>1</v>
      </c>
      <c r="K113" s="104">
        <f t="shared" si="76"/>
        <v>7.44</v>
      </c>
      <c r="L113" s="104">
        <f t="shared" ref="L113:L169" si="144">J113*$G113</f>
        <v>44.5</v>
      </c>
      <c r="M113" s="103">
        <v>8</v>
      </c>
      <c r="N113" s="104">
        <f t="shared" ref="N113:N169" si="145">M113*$F113</f>
        <v>59.52</v>
      </c>
      <c r="O113" s="104">
        <f t="shared" ref="O113:O169" si="146">M113*$G113</f>
        <v>356</v>
      </c>
      <c r="P113" s="103">
        <v>21</v>
      </c>
      <c r="Q113" s="104">
        <f t="shared" ref="Q113:Q169" si="147">P113*$F113</f>
        <v>156.24</v>
      </c>
      <c r="R113" s="104">
        <f t="shared" ref="R113:R169" si="148">P113*$G113</f>
        <v>934.5</v>
      </c>
      <c r="S113" s="103">
        <v>10</v>
      </c>
      <c r="T113" s="104">
        <f t="shared" ref="T113:T169" si="149">S113*$F113</f>
        <v>74.400000000000006</v>
      </c>
      <c r="U113" s="104">
        <f t="shared" ref="U113:U169" si="150">S113*$G113</f>
        <v>445</v>
      </c>
      <c r="V113" s="103">
        <v>0</v>
      </c>
      <c r="W113" s="104">
        <f t="shared" ref="W113:W179" si="151">V113*$F113</f>
        <v>0</v>
      </c>
      <c r="X113" s="104">
        <f t="shared" ref="X113:X169" si="152">V113*$G113</f>
        <v>0</v>
      </c>
      <c r="Y113" s="103"/>
      <c r="Z113" s="104">
        <f t="shared" ref="Z113:Z169" si="153">Y113*$F113</f>
        <v>0</v>
      </c>
      <c r="AA113" s="104">
        <f t="shared" ref="AA113:AA169" si="154">Y113*$G113</f>
        <v>0</v>
      </c>
      <c r="AC113" s="114">
        <f t="shared" si="68"/>
        <v>40</v>
      </c>
      <c r="AD113" s="104">
        <f t="shared" si="69"/>
        <v>297.60000000000002</v>
      </c>
      <c r="AE113" s="106">
        <f t="shared" si="73"/>
        <v>1780</v>
      </c>
      <c r="AF113" s="105">
        <f t="shared" si="71"/>
        <v>0.32520325203252032</v>
      </c>
      <c r="AG113" s="106">
        <f t="shared" si="72"/>
        <v>9.7560975609756095</v>
      </c>
      <c r="AH113" s="115">
        <f t="shared" si="74"/>
        <v>434.14634146341461</v>
      </c>
      <c r="AI113" s="103">
        <v>0</v>
      </c>
      <c r="AJ113" s="106">
        <f t="shared" ref="AJ113:AJ169" si="155">AI113*G113</f>
        <v>0</v>
      </c>
      <c r="AK113" s="106">
        <f t="shared" ref="AK113:AK169" si="156">IFERROR(AI113/AF113, "-")</f>
        <v>0</v>
      </c>
      <c r="AL113" s="108">
        <v>115</v>
      </c>
      <c r="AM113" s="106">
        <f t="shared" ref="AM113:AM169" si="157">IFERROR(AK113/7,"-")</f>
        <v>0</v>
      </c>
      <c r="AN113" s="114">
        <f t="shared" ref="AN113:AN169" si="158">IFERROR(AK113/30,"-")</f>
        <v>0</v>
      </c>
      <c r="AO113" s="35">
        <f t="shared" si="75"/>
        <v>43589</v>
      </c>
    </row>
    <row r="114" spans="1:41" s="113" customFormat="1" ht="15" x14ac:dyDescent="0.25">
      <c r="A114" s="98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103">
        <v>0</v>
      </c>
      <c r="K114" s="104">
        <f t="shared" si="76"/>
        <v>0</v>
      </c>
      <c r="L114" s="104">
        <f t="shared" si="144"/>
        <v>0</v>
      </c>
      <c r="M114" s="103">
        <v>1</v>
      </c>
      <c r="N114" s="104">
        <f t="shared" si="145"/>
        <v>28.72</v>
      </c>
      <c r="O114" s="104">
        <f t="shared" si="146"/>
        <v>59.5</v>
      </c>
      <c r="P114" s="103">
        <v>0</v>
      </c>
      <c r="Q114" s="104">
        <f t="shared" si="147"/>
        <v>0</v>
      </c>
      <c r="R114" s="104">
        <f t="shared" si="148"/>
        <v>0</v>
      </c>
      <c r="S114" s="103">
        <v>0</v>
      </c>
      <c r="T114" s="104">
        <f t="shared" si="149"/>
        <v>0</v>
      </c>
      <c r="U114" s="104">
        <f t="shared" si="150"/>
        <v>0</v>
      </c>
      <c r="V114" s="103">
        <v>0</v>
      </c>
      <c r="W114" s="104">
        <f t="shared" si="151"/>
        <v>0</v>
      </c>
      <c r="X114" s="104">
        <f t="shared" si="152"/>
        <v>0</v>
      </c>
      <c r="Y114" s="103"/>
      <c r="Z114" s="104">
        <f t="shared" si="153"/>
        <v>0</v>
      </c>
      <c r="AA114" s="104">
        <f t="shared" si="154"/>
        <v>0</v>
      </c>
      <c r="AC114" s="114">
        <f t="shared" si="68"/>
        <v>1</v>
      </c>
      <c r="AD114" s="104">
        <f t="shared" si="69"/>
        <v>28.72</v>
      </c>
      <c r="AE114" s="106">
        <f t="shared" si="73"/>
        <v>59.5</v>
      </c>
      <c r="AF114" s="105">
        <f t="shared" si="71"/>
        <v>8.130081300813009E-3</v>
      </c>
      <c r="AG114" s="106">
        <f t="shared" si="72"/>
        <v>0.24390243902439027</v>
      </c>
      <c r="AH114" s="115">
        <f t="shared" si="74"/>
        <v>14.512195121951221</v>
      </c>
      <c r="AI114" s="103">
        <v>0</v>
      </c>
      <c r="AJ114" s="106">
        <f t="shared" si="155"/>
        <v>0</v>
      </c>
      <c r="AK114" s="106">
        <f t="shared" si="156"/>
        <v>0</v>
      </c>
      <c r="AL114" s="108">
        <v>116</v>
      </c>
      <c r="AM114" s="106">
        <f t="shared" si="157"/>
        <v>0</v>
      </c>
      <c r="AN114" s="114">
        <f t="shared" si="158"/>
        <v>0</v>
      </c>
      <c r="AO114" s="35">
        <f t="shared" si="75"/>
        <v>43589</v>
      </c>
    </row>
    <row r="115" spans="1:41" s="113" customFormat="1" ht="15" x14ac:dyDescent="0.25">
      <c r="A115" s="98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103">
        <v>0</v>
      </c>
      <c r="K115" s="104">
        <f t="shared" ref="K115:K162" si="159">J115*$F115</f>
        <v>0</v>
      </c>
      <c r="L115" s="104">
        <f t="shared" ref="L115:L162" si="160">J115*$G115</f>
        <v>0</v>
      </c>
      <c r="M115" s="103">
        <v>0</v>
      </c>
      <c r="N115" s="104">
        <f t="shared" ref="N115:N162" si="161">M115*$F115</f>
        <v>0</v>
      </c>
      <c r="O115" s="104">
        <f t="shared" ref="O115:O162" si="162">M115*$G115</f>
        <v>0</v>
      </c>
      <c r="P115" s="103">
        <v>0</v>
      </c>
      <c r="Q115" s="104">
        <f t="shared" ref="Q115:Q162" si="163">P115*$F115</f>
        <v>0</v>
      </c>
      <c r="R115" s="104">
        <f t="shared" ref="R115:R162" si="164">P115*$G115</f>
        <v>0</v>
      </c>
      <c r="S115" s="103">
        <v>0</v>
      </c>
      <c r="T115" s="104">
        <f t="shared" ref="T115:T162" si="165">S115*$F115</f>
        <v>0</v>
      </c>
      <c r="U115" s="104">
        <f t="shared" ref="U115:U162" si="166">S115*$G115</f>
        <v>0</v>
      </c>
      <c r="V115" s="103">
        <v>0</v>
      </c>
      <c r="W115" s="104">
        <f t="shared" ref="W115:W162" si="167">V115*$F115</f>
        <v>0</v>
      </c>
      <c r="X115" s="104">
        <f t="shared" ref="X115:X162" si="168">V115*$G115</f>
        <v>0</v>
      </c>
      <c r="Y115" s="103"/>
      <c r="Z115" s="104">
        <f t="shared" ref="Z115:Z162" si="169">Y115*$F115</f>
        <v>0</v>
      </c>
      <c r="AA115" s="104">
        <f t="shared" ref="AA115:AA162" si="170">Y115*$G115</f>
        <v>0</v>
      </c>
      <c r="AC115" s="114">
        <f t="shared" ref="AC115:AC162" si="171">J115+M115+P115+S115+V115+Y115</f>
        <v>0</v>
      </c>
      <c r="AD115" s="104">
        <f t="shared" ref="AD115:AD162" si="172">AC115*F115</f>
        <v>0</v>
      </c>
      <c r="AE115" s="106">
        <f t="shared" si="73"/>
        <v>0</v>
      </c>
      <c r="AF115" s="105">
        <f t="shared" si="71"/>
        <v>0</v>
      </c>
      <c r="AG115" s="106">
        <f t="shared" si="72"/>
        <v>0</v>
      </c>
      <c r="AH115" s="115">
        <f t="shared" si="74"/>
        <v>0</v>
      </c>
      <c r="AI115" s="103">
        <v>0</v>
      </c>
      <c r="AJ115" s="106">
        <f t="shared" ref="AJ115:AJ131" si="173">AI115*G115</f>
        <v>0</v>
      </c>
      <c r="AK115" s="106" t="str">
        <f t="shared" ref="AK115:AK131" si="174">IFERROR(AI115/AF115, "-")</f>
        <v>-</v>
      </c>
      <c r="AL115" s="108">
        <v>117</v>
      </c>
      <c r="AM115" s="106" t="str">
        <f t="shared" ref="AM115:AM131" si="175">IFERROR(AK115/7,"-")</f>
        <v>-</v>
      </c>
      <c r="AN115" s="114" t="str">
        <f t="shared" ref="AN115:AN131" si="176">IFERROR(AK115/30,"-")</f>
        <v>-</v>
      </c>
      <c r="AO115" s="35" t="str">
        <f t="shared" si="75"/>
        <v>-</v>
      </c>
    </row>
    <row r="116" spans="1:41" s="113" customFormat="1" ht="15" x14ac:dyDescent="0.25">
      <c r="A116" s="98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103">
        <v>2</v>
      </c>
      <c r="K116" s="104">
        <f t="shared" si="159"/>
        <v>25.239999999999991</v>
      </c>
      <c r="L116" s="104">
        <f t="shared" si="160"/>
        <v>49</v>
      </c>
      <c r="M116" s="103">
        <v>0</v>
      </c>
      <c r="N116" s="104">
        <f t="shared" si="161"/>
        <v>0</v>
      </c>
      <c r="O116" s="104">
        <f t="shared" si="162"/>
        <v>0</v>
      </c>
      <c r="P116" s="103">
        <v>0</v>
      </c>
      <c r="Q116" s="104">
        <f t="shared" si="163"/>
        <v>0</v>
      </c>
      <c r="R116" s="104">
        <f t="shared" si="164"/>
        <v>0</v>
      </c>
      <c r="S116" s="103">
        <v>0</v>
      </c>
      <c r="T116" s="104">
        <f t="shared" si="165"/>
        <v>0</v>
      </c>
      <c r="U116" s="104">
        <f t="shared" si="166"/>
        <v>0</v>
      </c>
      <c r="V116" s="103">
        <v>0</v>
      </c>
      <c r="W116" s="104">
        <f t="shared" si="167"/>
        <v>0</v>
      </c>
      <c r="X116" s="104">
        <f t="shared" si="168"/>
        <v>0</v>
      </c>
      <c r="Y116" s="103"/>
      <c r="Z116" s="104">
        <f t="shared" si="169"/>
        <v>0</v>
      </c>
      <c r="AA116" s="104">
        <f t="shared" si="170"/>
        <v>0</v>
      </c>
      <c r="AC116" s="114">
        <f t="shared" si="171"/>
        <v>2</v>
      </c>
      <c r="AD116" s="104">
        <f t="shared" si="172"/>
        <v>25.239999999999991</v>
      </c>
      <c r="AE116" s="106">
        <f t="shared" si="73"/>
        <v>49</v>
      </c>
      <c r="AF116" s="105">
        <f t="shared" si="71"/>
        <v>1.6260162601626018E-2</v>
      </c>
      <c r="AG116" s="106">
        <f t="shared" si="72"/>
        <v>0.48780487804878053</v>
      </c>
      <c r="AH116" s="115">
        <f t="shared" si="74"/>
        <v>11.951219512195124</v>
      </c>
      <c r="AI116" s="103">
        <v>1</v>
      </c>
      <c r="AJ116" s="106">
        <f t="shared" si="173"/>
        <v>24.5</v>
      </c>
      <c r="AK116" s="106">
        <f t="shared" si="174"/>
        <v>61.499999999999993</v>
      </c>
      <c r="AL116" s="108">
        <v>118</v>
      </c>
      <c r="AM116" s="106">
        <f t="shared" si="175"/>
        <v>8.7857142857142847</v>
      </c>
      <c r="AN116" s="114">
        <f t="shared" si="176"/>
        <v>2.0499999999999998</v>
      </c>
      <c r="AO116" s="35">
        <f t="shared" si="75"/>
        <v>43650.5</v>
      </c>
    </row>
    <row r="117" spans="1:41" s="113" customFormat="1" ht="15" x14ac:dyDescent="0.25">
      <c r="A117" s="98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103">
        <v>0</v>
      </c>
      <c r="K117" s="104">
        <f t="shared" si="159"/>
        <v>0</v>
      </c>
      <c r="L117" s="104">
        <f t="shared" si="160"/>
        <v>0</v>
      </c>
      <c r="M117" s="103">
        <v>0</v>
      </c>
      <c r="N117" s="104">
        <f t="shared" si="161"/>
        <v>0</v>
      </c>
      <c r="O117" s="104">
        <f t="shared" si="162"/>
        <v>0</v>
      </c>
      <c r="P117" s="103">
        <v>0</v>
      </c>
      <c r="Q117" s="104">
        <f t="shared" si="163"/>
        <v>0</v>
      </c>
      <c r="R117" s="104">
        <f t="shared" si="164"/>
        <v>0</v>
      </c>
      <c r="S117" s="103">
        <v>0</v>
      </c>
      <c r="T117" s="104">
        <f t="shared" si="165"/>
        <v>0</v>
      </c>
      <c r="U117" s="104">
        <f t="shared" si="166"/>
        <v>0</v>
      </c>
      <c r="V117" s="103">
        <v>1</v>
      </c>
      <c r="W117" s="104">
        <f t="shared" si="167"/>
        <v>12.62</v>
      </c>
      <c r="X117" s="104">
        <f t="shared" si="168"/>
        <v>24.5</v>
      </c>
      <c r="Y117" s="103"/>
      <c r="Z117" s="104">
        <f t="shared" si="169"/>
        <v>0</v>
      </c>
      <c r="AA117" s="104">
        <f t="shared" si="170"/>
        <v>0</v>
      </c>
      <c r="AC117" s="114">
        <f t="shared" si="171"/>
        <v>1</v>
      </c>
      <c r="AD117" s="104">
        <f t="shared" si="172"/>
        <v>12.62</v>
      </c>
      <c r="AE117" s="106">
        <f t="shared" si="73"/>
        <v>24.5</v>
      </c>
      <c r="AF117" s="105">
        <f t="shared" si="71"/>
        <v>8.130081300813009E-3</v>
      </c>
      <c r="AG117" s="106">
        <f t="shared" si="72"/>
        <v>0.24390243902439027</v>
      </c>
      <c r="AH117" s="115">
        <f t="shared" si="74"/>
        <v>5.9756097560975618</v>
      </c>
      <c r="AI117" s="103">
        <v>0</v>
      </c>
      <c r="AJ117" s="106">
        <f t="shared" si="173"/>
        <v>0</v>
      </c>
      <c r="AK117" s="106">
        <f t="shared" si="174"/>
        <v>0</v>
      </c>
      <c r="AL117" s="108">
        <v>119</v>
      </c>
      <c r="AM117" s="106">
        <f t="shared" si="175"/>
        <v>0</v>
      </c>
      <c r="AN117" s="114">
        <f t="shared" si="176"/>
        <v>0</v>
      </c>
      <c r="AO117" s="35">
        <f t="shared" si="75"/>
        <v>43589</v>
      </c>
    </row>
    <row r="118" spans="1:41" s="113" customFormat="1" ht="15" x14ac:dyDescent="0.25">
      <c r="A118" s="98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103">
        <v>0</v>
      </c>
      <c r="K118" s="104">
        <f t="shared" si="159"/>
        <v>0</v>
      </c>
      <c r="L118" s="104">
        <f t="shared" si="160"/>
        <v>0</v>
      </c>
      <c r="M118" s="103">
        <v>0</v>
      </c>
      <c r="N118" s="104">
        <f t="shared" si="161"/>
        <v>0</v>
      </c>
      <c r="O118" s="104">
        <f t="shared" si="162"/>
        <v>0</v>
      </c>
      <c r="P118" s="103">
        <v>1</v>
      </c>
      <c r="Q118" s="104">
        <f t="shared" si="163"/>
        <v>12.63</v>
      </c>
      <c r="R118" s="104">
        <f t="shared" si="164"/>
        <v>24.5</v>
      </c>
      <c r="S118" s="103">
        <v>1</v>
      </c>
      <c r="T118" s="104">
        <f t="shared" si="165"/>
        <v>12.63</v>
      </c>
      <c r="U118" s="104">
        <f t="shared" si="166"/>
        <v>24.5</v>
      </c>
      <c r="V118" s="103">
        <v>0</v>
      </c>
      <c r="W118" s="104">
        <f t="shared" si="167"/>
        <v>0</v>
      </c>
      <c r="X118" s="104">
        <f t="shared" si="168"/>
        <v>0</v>
      </c>
      <c r="Y118" s="103"/>
      <c r="Z118" s="104">
        <f t="shared" si="169"/>
        <v>0</v>
      </c>
      <c r="AA118" s="104">
        <f t="shared" si="170"/>
        <v>0</v>
      </c>
      <c r="AC118" s="114">
        <f t="shared" si="171"/>
        <v>2</v>
      </c>
      <c r="AD118" s="104">
        <f t="shared" si="172"/>
        <v>25.26</v>
      </c>
      <c r="AE118" s="106">
        <f t="shared" si="73"/>
        <v>49</v>
      </c>
      <c r="AF118" s="105">
        <f t="shared" si="71"/>
        <v>1.6260162601626018E-2</v>
      </c>
      <c r="AG118" s="106">
        <f t="shared" si="72"/>
        <v>0.48780487804878053</v>
      </c>
      <c r="AH118" s="115">
        <f t="shared" si="74"/>
        <v>11.951219512195124</v>
      </c>
      <c r="AI118" s="103">
        <v>1</v>
      </c>
      <c r="AJ118" s="106">
        <f t="shared" si="173"/>
        <v>24.5</v>
      </c>
      <c r="AK118" s="106">
        <f t="shared" si="174"/>
        <v>61.499999999999993</v>
      </c>
      <c r="AL118" s="108">
        <v>120</v>
      </c>
      <c r="AM118" s="106">
        <f t="shared" si="175"/>
        <v>8.7857142857142847</v>
      </c>
      <c r="AN118" s="114">
        <f t="shared" si="176"/>
        <v>2.0499999999999998</v>
      </c>
      <c r="AO118" s="35">
        <f t="shared" si="75"/>
        <v>43650.5</v>
      </c>
    </row>
    <row r="119" spans="1:41" s="113" customFormat="1" ht="15" x14ac:dyDescent="0.25">
      <c r="A119" s="98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103">
        <v>1</v>
      </c>
      <c r="K119" s="104">
        <f t="shared" si="159"/>
        <v>161.90999999999917</v>
      </c>
      <c r="L119" s="104">
        <f t="shared" si="160"/>
        <v>344.5</v>
      </c>
      <c r="M119" s="103">
        <v>0</v>
      </c>
      <c r="N119" s="104">
        <f t="shared" si="161"/>
        <v>0</v>
      </c>
      <c r="O119" s="104">
        <f t="shared" si="162"/>
        <v>0</v>
      </c>
      <c r="P119" s="103">
        <v>1</v>
      </c>
      <c r="Q119" s="104">
        <f t="shared" si="163"/>
        <v>161.90999999999917</v>
      </c>
      <c r="R119" s="104">
        <f t="shared" si="164"/>
        <v>344.5</v>
      </c>
      <c r="S119" s="103">
        <v>0</v>
      </c>
      <c r="T119" s="104">
        <f t="shared" si="165"/>
        <v>0</v>
      </c>
      <c r="U119" s="104">
        <f t="shared" si="166"/>
        <v>0</v>
      </c>
      <c r="V119" s="103">
        <v>0</v>
      </c>
      <c r="W119" s="104">
        <f t="shared" si="167"/>
        <v>0</v>
      </c>
      <c r="X119" s="104">
        <f t="shared" si="168"/>
        <v>0</v>
      </c>
      <c r="Y119" s="103"/>
      <c r="Z119" s="104">
        <f t="shared" si="169"/>
        <v>0</v>
      </c>
      <c r="AA119" s="104">
        <f t="shared" si="170"/>
        <v>0</v>
      </c>
      <c r="AC119" s="114">
        <f t="shared" si="171"/>
        <v>2</v>
      </c>
      <c r="AD119" s="104">
        <f t="shared" si="172"/>
        <v>323.81999999999834</v>
      </c>
      <c r="AE119" s="106">
        <f t="shared" si="73"/>
        <v>689</v>
      </c>
      <c r="AF119" s="105">
        <f t="shared" si="71"/>
        <v>1.6260162601626018E-2</v>
      </c>
      <c r="AG119" s="106">
        <f t="shared" si="72"/>
        <v>0.48780487804878053</v>
      </c>
      <c r="AH119" s="115">
        <f t="shared" si="74"/>
        <v>168.04878048780489</v>
      </c>
      <c r="AI119" s="103">
        <v>3</v>
      </c>
      <c r="AJ119" s="106">
        <f t="shared" si="173"/>
        <v>1033.5</v>
      </c>
      <c r="AK119" s="106">
        <f t="shared" si="174"/>
        <v>184.49999999999997</v>
      </c>
      <c r="AL119" s="108">
        <v>121</v>
      </c>
      <c r="AM119" s="106">
        <f t="shared" si="175"/>
        <v>26.357142857142854</v>
      </c>
      <c r="AN119" s="114">
        <f t="shared" si="176"/>
        <v>6.1499999999999995</v>
      </c>
      <c r="AO119" s="35">
        <f t="shared" si="75"/>
        <v>43773.5</v>
      </c>
    </row>
    <row r="120" spans="1:41" s="113" customFormat="1" ht="15" x14ac:dyDescent="0.25">
      <c r="A120" s="98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103">
        <v>0</v>
      </c>
      <c r="K120" s="104">
        <f t="shared" si="159"/>
        <v>0</v>
      </c>
      <c r="L120" s="104">
        <f t="shared" si="160"/>
        <v>0</v>
      </c>
      <c r="M120" s="103">
        <v>0</v>
      </c>
      <c r="N120" s="104">
        <f t="shared" si="161"/>
        <v>0</v>
      </c>
      <c r="O120" s="104">
        <f t="shared" si="162"/>
        <v>0</v>
      </c>
      <c r="P120" s="103">
        <v>0</v>
      </c>
      <c r="Q120" s="104">
        <f t="shared" si="163"/>
        <v>0</v>
      </c>
      <c r="R120" s="104">
        <f t="shared" si="164"/>
        <v>0</v>
      </c>
      <c r="S120" s="103">
        <v>0</v>
      </c>
      <c r="T120" s="104">
        <f t="shared" si="165"/>
        <v>0</v>
      </c>
      <c r="U120" s="104">
        <f t="shared" si="166"/>
        <v>0</v>
      </c>
      <c r="V120" s="103">
        <v>0</v>
      </c>
      <c r="W120" s="104">
        <f t="shared" si="167"/>
        <v>0</v>
      </c>
      <c r="X120" s="104">
        <f t="shared" si="168"/>
        <v>0</v>
      </c>
      <c r="Y120" s="103"/>
      <c r="Z120" s="104">
        <f t="shared" si="169"/>
        <v>0</v>
      </c>
      <c r="AA120" s="104">
        <f t="shared" si="170"/>
        <v>0</v>
      </c>
      <c r="AC120" s="114">
        <f t="shared" si="171"/>
        <v>0</v>
      </c>
      <c r="AD120" s="104">
        <f t="shared" si="172"/>
        <v>0</v>
      </c>
      <c r="AE120" s="106">
        <f t="shared" si="73"/>
        <v>0</v>
      </c>
      <c r="AF120" s="105">
        <f t="shared" si="71"/>
        <v>0</v>
      </c>
      <c r="AG120" s="106">
        <f t="shared" si="72"/>
        <v>0</v>
      </c>
      <c r="AH120" s="115">
        <f t="shared" si="74"/>
        <v>0</v>
      </c>
      <c r="AI120" s="103">
        <v>0</v>
      </c>
      <c r="AJ120" s="106">
        <f t="shared" si="173"/>
        <v>0</v>
      </c>
      <c r="AK120" s="106" t="str">
        <f t="shared" si="174"/>
        <v>-</v>
      </c>
      <c r="AL120" s="108">
        <v>122</v>
      </c>
      <c r="AM120" s="106" t="str">
        <f t="shared" si="175"/>
        <v>-</v>
      </c>
      <c r="AN120" s="114" t="str">
        <f t="shared" si="176"/>
        <v>-</v>
      </c>
      <c r="AO120" s="35" t="str">
        <f t="shared" si="75"/>
        <v>-</v>
      </c>
    </row>
    <row r="121" spans="1:41" s="113" customFormat="1" ht="15" x14ac:dyDescent="0.25">
      <c r="A121" s="98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103">
        <v>0</v>
      </c>
      <c r="K121" s="104">
        <f t="shared" si="159"/>
        <v>0</v>
      </c>
      <c r="L121" s="104">
        <f t="shared" si="160"/>
        <v>0</v>
      </c>
      <c r="M121" s="103">
        <v>0</v>
      </c>
      <c r="N121" s="104">
        <f t="shared" si="161"/>
        <v>0</v>
      </c>
      <c r="O121" s="104">
        <f t="shared" si="162"/>
        <v>0</v>
      </c>
      <c r="P121" s="103">
        <v>0</v>
      </c>
      <c r="Q121" s="104">
        <f t="shared" si="163"/>
        <v>0</v>
      </c>
      <c r="R121" s="104">
        <f t="shared" si="164"/>
        <v>0</v>
      </c>
      <c r="S121" s="103">
        <v>0</v>
      </c>
      <c r="T121" s="104">
        <f t="shared" si="165"/>
        <v>0</v>
      </c>
      <c r="U121" s="104">
        <f t="shared" si="166"/>
        <v>0</v>
      </c>
      <c r="V121" s="103">
        <v>0</v>
      </c>
      <c r="W121" s="104">
        <f t="shared" si="167"/>
        <v>0</v>
      </c>
      <c r="X121" s="104">
        <f t="shared" si="168"/>
        <v>0</v>
      </c>
      <c r="Y121" s="103"/>
      <c r="Z121" s="104">
        <f t="shared" si="169"/>
        <v>0</v>
      </c>
      <c r="AA121" s="104">
        <f t="shared" si="170"/>
        <v>0</v>
      </c>
      <c r="AC121" s="114">
        <f t="shared" si="171"/>
        <v>0</v>
      </c>
      <c r="AD121" s="104">
        <f t="shared" si="172"/>
        <v>0</v>
      </c>
      <c r="AE121" s="106">
        <f t="shared" si="73"/>
        <v>0</v>
      </c>
      <c r="AF121" s="105">
        <f t="shared" si="71"/>
        <v>0</v>
      </c>
      <c r="AG121" s="106">
        <f t="shared" si="72"/>
        <v>0</v>
      </c>
      <c r="AH121" s="115">
        <f t="shared" si="74"/>
        <v>0</v>
      </c>
      <c r="AI121" s="103">
        <v>0</v>
      </c>
      <c r="AJ121" s="106">
        <f t="shared" si="173"/>
        <v>0</v>
      </c>
      <c r="AK121" s="106" t="str">
        <f t="shared" si="174"/>
        <v>-</v>
      </c>
      <c r="AL121" s="108">
        <v>123</v>
      </c>
      <c r="AM121" s="106" t="str">
        <f t="shared" si="175"/>
        <v>-</v>
      </c>
      <c r="AN121" s="114" t="str">
        <f t="shared" si="176"/>
        <v>-</v>
      </c>
      <c r="AO121" s="35" t="str">
        <f t="shared" si="75"/>
        <v>-</v>
      </c>
    </row>
    <row r="122" spans="1:41" s="113" customFormat="1" ht="15" x14ac:dyDescent="0.25">
      <c r="A122" s="98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103">
        <v>1</v>
      </c>
      <c r="K122" s="104">
        <f t="shared" si="159"/>
        <v>40.99</v>
      </c>
      <c r="L122" s="104">
        <f t="shared" si="160"/>
        <v>89.5</v>
      </c>
      <c r="M122" s="103">
        <v>1</v>
      </c>
      <c r="N122" s="104">
        <f t="shared" si="161"/>
        <v>40.99</v>
      </c>
      <c r="O122" s="104">
        <f t="shared" si="162"/>
        <v>89.5</v>
      </c>
      <c r="P122" s="103">
        <v>0</v>
      </c>
      <c r="Q122" s="104">
        <f t="shared" si="163"/>
        <v>0</v>
      </c>
      <c r="R122" s="104">
        <f t="shared" si="164"/>
        <v>0</v>
      </c>
      <c r="S122" s="103">
        <v>0</v>
      </c>
      <c r="T122" s="104">
        <f t="shared" si="165"/>
        <v>0</v>
      </c>
      <c r="U122" s="104">
        <f t="shared" si="166"/>
        <v>0</v>
      </c>
      <c r="V122" s="103">
        <v>1</v>
      </c>
      <c r="W122" s="104">
        <f t="shared" si="167"/>
        <v>40.99</v>
      </c>
      <c r="X122" s="104">
        <f t="shared" si="168"/>
        <v>89.5</v>
      </c>
      <c r="Y122" s="103"/>
      <c r="Z122" s="104">
        <f t="shared" si="169"/>
        <v>0</v>
      </c>
      <c r="AA122" s="104">
        <f t="shared" si="170"/>
        <v>0</v>
      </c>
      <c r="AC122" s="114">
        <f t="shared" si="171"/>
        <v>3</v>
      </c>
      <c r="AD122" s="104">
        <f t="shared" si="172"/>
        <v>122.97</v>
      </c>
      <c r="AE122" s="106">
        <f t="shared" si="73"/>
        <v>268.5</v>
      </c>
      <c r="AF122" s="105">
        <f t="shared" si="71"/>
        <v>2.4390243902439025E-2</v>
      </c>
      <c r="AG122" s="106">
        <f t="shared" si="72"/>
        <v>0.73170731707317072</v>
      </c>
      <c r="AH122" s="115">
        <f t="shared" si="74"/>
        <v>65.487804878048777</v>
      </c>
      <c r="AI122" s="103">
        <v>0</v>
      </c>
      <c r="AJ122" s="106">
        <f t="shared" si="173"/>
        <v>0</v>
      </c>
      <c r="AK122" s="106">
        <f t="shared" si="174"/>
        <v>0</v>
      </c>
      <c r="AL122" s="108">
        <v>125</v>
      </c>
      <c r="AM122" s="106">
        <f t="shared" si="175"/>
        <v>0</v>
      </c>
      <c r="AN122" s="114">
        <f t="shared" si="176"/>
        <v>0</v>
      </c>
      <c r="AO122" s="35">
        <f t="shared" si="75"/>
        <v>43589</v>
      </c>
    </row>
    <row r="123" spans="1:41" s="113" customFormat="1" ht="15" x14ac:dyDescent="0.25">
      <c r="A123" s="98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103">
        <v>26</v>
      </c>
      <c r="K123" s="104">
        <f t="shared" si="159"/>
        <v>247.25999999999993</v>
      </c>
      <c r="L123" s="104">
        <f t="shared" si="160"/>
        <v>637</v>
      </c>
      <c r="M123" s="103">
        <v>3</v>
      </c>
      <c r="N123" s="104">
        <f t="shared" si="161"/>
        <v>28.529999999999994</v>
      </c>
      <c r="O123" s="104">
        <f t="shared" si="162"/>
        <v>73.5</v>
      </c>
      <c r="P123" s="103">
        <v>5</v>
      </c>
      <c r="Q123" s="104">
        <f t="shared" si="163"/>
        <v>47.54999999999999</v>
      </c>
      <c r="R123" s="104">
        <f t="shared" si="164"/>
        <v>122.5</v>
      </c>
      <c r="S123" s="103">
        <v>1</v>
      </c>
      <c r="T123" s="104">
        <f t="shared" si="165"/>
        <v>9.509999999999998</v>
      </c>
      <c r="U123" s="104">
        <f t="shared" si="166"/>
        <v>24.5</v>
      </c>
      <c r="V123" s="103">
        <v>0</v>
      </c>
      <c r="W123" s="104">
        <f t="shared" si="167"/>
        <v>0</v>
      </c>
      <c r="X123" s="104">
        <f t="shared" si="168"/>
        <v>0</v>
      </c>
      <c r="Y123" s="103"/>
      <c r="Z123" s="104">
        <f t="shared" si="169"/>
        <v>0</v>
      </c>
      <c r="AA123" s="104">
        <f t="shared" si="170"/>
        <v>0</v>
      </c>
      <c r="AC123" s="114">
        <f t="shared" si="171"/>
        <v>35</v>
      </c>
      <c r="AD123" s="104">
        <f t="shared" si="172"/>
        <v>332.84999999999991</v>
      </c>
      <c r="AE123" s="106">
        <f t="shared" si="73"/>
        <v>857.5</v>
      </c>
      <c r="AF123" s="105">
        <f t="shared" si="71"/>
        <v>0.28455284552845528</v>
      </c>
      <c r="AG123" s="106">
        <f t="shared" si="72"/>
        <v>8.536585365853659</v>
      </c>
      <c r="AH123" s="115">
        <f t="shared" si="74"/>
        <v>209.14634146341464</v>
      </c>
      <c r="AI123" s="103">
        <v>13</v>
      </c>
      <c r="AJ123" s="106">
        <f t="shared" si="173"/>
        <v>318.5</v>
      </c>
      <c r="AK123" s="106">
        <f t="shared" si="174"/>
        <v>45.685714285714283</v>
      </c>
      <c r="AL123" s="108">
        <v>126</v>
      </c>
      <c r="AM123" s="106">
        <f t="shared" si="175"/>
        <v>6.5265306122448976</v>
      </c>
      <c r="AN123" s="114">
        <f t="shared" si="176"/>
        <v>1.5228571428571427</v>
      </c>
      <c r="AO123" s="35">
        <f t="shared" si="75"/>
        <v>43634.685714285712</v>
      </c>
    </row>
    <row r="124" spans="1:41" s="113" customFormat="1" ht="15" x14ac:dyDescent="0.25">
      <c r="A124" s="98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103">
        <v>1</v>
      </c>
      <c r="K124" s="104">
        <f t="shared" si="159"/>
        <v>23.460000000000004</v>
      </c>
      <c r="L124" s="104">
        <f t="shared" si="160"/>
        <v>49.5</v>
      </c>
      <c r="M124" s="103">
        <v>0</v>
      </c>
      <c r="N124" s="104">
        <f t="shared" si="161"/>
        <v>0</v>
      </c>
      <c r="O124" s="104">
        <f t="shared" si="162"/>
        <v>0</v>
      </c>
      <c r="P124" s="103">
        <v>0</v>
      </c>
      <c r="Q124" s="104">
        <f t="shared" si="163"/>
        <v>0</v>
      </c>
      <c r="R124" s="104">
        <f t="shared" si="164"/>
        <v>0</v>
      </c>
      <c r="S124" s="103">
        <v>0</v>
      </c>
      <c r="T124" s="104">
        <f t="shared" si="165"/>
        <v>0</v>
      </c>
      <c r="U124" s="104">
        <f t="shared" si="166"/>
        <v>0</v>
      </c>
      <c r="V124" s="103">
        <v>0</v>
      </c>
      <c r="W124" s="104">
        <f t="shared" si="167"/>
        <v>0</v>
      </c>
      <c r="X124" s="104">
        <f t="shared" si="168"/>
        <v>0</v>
      </c>
      <c r="Y124" s="103"/>
      <c r="Z124" s="104">
        <f t="shared" si="169"/>
        <v>0</v>
      </c>
      <c r="AA124" s="104">
        <f t="shared" si="170"/>
        <v>0</v>
      </c>
      <c r="AC124" s="114">
        <f t="shared" si="171"/>
        <v>1</v>
      </c>
      <c r="AD124" s="104">
        <f t="shared" si="172"/>
        <v>23.460000000000004</v>
      </c>
      <c r="AE124" s="106">
        <f t="shared" si="73"/>
        <v>49.5</v>
      </c>
      <c r="AF124" s="105">
        <f t="shared" si="71"/>
        <v>8.130081300813009E-3</v>
      </c>
      <c r="AG124" s="106">
        <f t="shared" si="72"/>
        <v>0.24390243902439027</v>
      </c>
      <c r="AH124" s="115">
        <f t="shared" si="74"/>
        <v>12.073170731707318</v>
      </c>
      <c r="AI124" s="103">
        <v>0</v>
      </c>
      <c r="AJ124" s="106">
        <f t="shared" si="173"/>
        <v>0</v>
      </c>
      <c r="AK124" s="106">
        <f t="shared" si="174"/>
        <v>0</v>
      </c>
      <c r="AL124" s="108">
        <v>127</v>
      </c>
      <c r="AM124" s="106">
        <f t="shared" si="175"/>
        <v>0</v>
      </c>
      <c r="AN124" s="114">
        <f t="shared" si="176"/>
        <v>0</v>
      </c>
      <c r="AO124" s="35">
        <f t="shared" si="75"/>
        <v>43589</v>
      </c>
    </row>
    <row r="125" spans="1:41" s="113" customFormat="1" ht="15" x14ac:dyDescent="0.25">
      <c r="A125" s="98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103">
        <v>0</v>
      </c>
      <c r="K125" s="104">
        <f t="shared" si="159"/>
        <v>0</v>
      </c>
      <c r="L125" s="104">
        <f t="shared" si="160"/>
        <v>0</v>
      </c>
      <c r="M125" s="103">
        <v>1</v>
      </c>
      <c r="N125" s="104">
        <f t="shared" si="161"/>
        <v>23.46</v>
      </c>
      <c r="O125" s="104">
        <f t="shared" si="162"/>
        <v>49.5</v>
      </c>
      <c r="P125" s="103">
        <v>0</v>
      </c>
      <c r="Q125" s="104">
        <f t="shared" si="163"/>
        <v>0</v>
      </c>
      <c r="R125" s="104">
        <f t="shared" si="164"/>
        <v>0</v>
      </c>
      <c r="S125" s="103">
        <v>0</v>
      </c>
      <c r="T125" s="104">
        <f t="shared" si="165"/>
        <v>0</v>
      </c>
      <c r="U125" s="104">
        <f t="shared" si="166"/>
        <v>0</v>
      </c>
      <c r="V125" s="103">
        <v>0</v>
      </c>
      <c r="W125" s="104">
        <f t="shared" si="167"/>
        <v>0</v>
      </c>
      <c r="X125" s="104">
        <f t="shared" si="168"/>
        <v>0</v>
      </c>
      <c r="Y125" s="103"/>
      <c r="Z125" s="104">
        <f t="shared" si="169"/>
        <v>0</v>
      </c>
      <c r="AA125" s="104">
        <f t="shared" si="170"/>
        <v>0</v>
      </c>
      <c r="AC125" s="114">
        <f t="shared" si="171"/>
        <v>1</v>
      </c>
      <c r="AD125" s="104">
        <f t="shared" si="172"/>
        <v>23.46</v>
      </c>
      <c r="AE125" s="106">
        <f t="shared" si="73"/>
        <v>49.5</v>
      </c>
      <c r="AF125" s="105">
        <f t="shared" si="71"/>
        <v>8.130081300813009E-3</v>
      </c>
      <c r="AG125" s="106">
        <f t="shared" si="72"/>
        <v>0.24390243902439027</v>
      </c>
      <c r="AH125" s="115">
        <f t="shared" si="74"/>
        <v>12.073170731707318</v>
      </c>
      <c r="AI125" s="103">
        <v>2</v>
      </c>
      <c r="AJ125" s="106">
        <f t="shared" si="173"/>
        <v>99</v>
      </c>
      <c r="AK125" s="106">
        <f t="shared" si="174"/>
        <v>245.99999999999997</v>
      </c>
      <c r="AL125" s="108">
        <v>128</v>
      </c>
      <c r="AM125" s="106">
        <f t="shared" si="175"/>
        <v>35.142857142857139</v>
      </c>
      <c r="AN125" s="114">
        <f t="shared" si="176"/>
        <v>8.1999999999999993</v>
      </c>
      <c r="AO125" s="35">
        <f t="shared" si="75"/>
        <v>43835</v>
      </c>
    </row>
    <row r="126" spans="1:41" s="113" customFormat="1" ht="15" x14ac:dyDescent="0.25">
      <c r="A126" s="98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103">
        <v>3</v>
      </c>
      <c r="K126" s="104">
        <f t="shared" si="159"/>
        <v>108.42000000000004</v>
      </c>
      <c r="L126" s="104">
        <f t="shared" si="160"/>
        <v>193.5</v>
      </c>
      <c r="M126" s="103">
        <v>3</v>
      </c>
      <c r="N126" s="104">
        <f t="shared" si="161"/>
        <v>108.42000000000004</v>
      </c>
      <c r="O126" s="104">
        <f t="shared" si="162"/>
        <v>193.5</v>
      </c>
      <c r="P126" s="103">
        <v>3</v>
      </c>
      <c r="Q126" s="104">
        <f t="shared" si="163"/>
        <v>108.42000000000004</v>
      </c>
      <c r="R126" s="104">
        <f t="shared" si="164"/>
        <v>193.5</v>
      </c>
      <c r="S126" s="103">
        <v>2</v>
      </c>
      <c r="T126" s="104">
        <f t="shared" si="165"/>
        <v>72.28000000000003</v>
      </c>
      <c r="U126" s="104">
        <f t="shared" si="166"/>
        <v>129</v>
      </c>
      <c r="V126" s="103">
        <v>2</v>
      </c>
      <c r="W126" s="104">
        <f t="shared" si="167"/>
        <v>72.28000000000003</v>
      </c>
      <c r="X126" s="104">
        <f t="shared" si="168"/>
        <v>129</v>
      </c>
      <c r="Y126" s="103"/>
      <c r="Z126" s="104">
        <f t="shared" si="169"/>
        <v>0</v>
      </c>
      <c r="AA126" s="104">
        <f t="shared" si="170"/>
        <v>0</v>
      </c>
      <c r="AC126" s="114">
        <f t="shared" si="171"/>
        <v>13</v>
      </c>
      <c r="AD126" s="104">
        <f t="shared" si="172"/>
        <v>469.82000000000016</v>
      </c>
      <c r="AE126" s="106">
        <f t="shared" si="73"/>
        <v>838.5</v>
      </c>
      <c r="AF126" s="105">
        <f t="shared" si="71"/>
        <v>0.10569105691056911</v>
      </c>
      <c r="AG126" s="106">
        <f t="shared" si="72"/>
        <v>3.1707317073170733</v>
      </c>
      <c r="AH126" s="115">
        <f t="shared" si="74"/>
        <v>204.51219512195124</v>
      </c>
      <c r="AI126" s="103">
        <v>6</v>
      </c>
      <c r="AJ126" s="106">
        <f t="shared" si="173"/>
        <v>387</v>
      </c>
      <c r="AK126" s="106">
        <f t="shared" si="174"/>
        <v>56.769230769230766</v>
      </c>
      <c r="AL126" s="108">
        <v>129</v>
      </c>
      <c r="AM126" s="106">
        <f t="shared" si="175"/>
        <v>8.1098901098901095</v>
      </c>
      <c r="AN126" s="114">
        <f t="shared" si="176"/>
        <v>1.8923076923076922</v>
      </c>
      <c r="AO126" s="35">
        <f t="shared" si="75"/>
        <v>43645.769230769234</v>
      </c>
    </row>
    <row r="127" spans="1:41" s="113" customFormat="1" ht="15" x14ac:dyDescent="0.25">
      <c r="A127" s="98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103">
        <v>9</v>
      </c>
      <c r="K127" s="104">
        <f t="shared" si="159"/>
        <v>155.96999999999997</v>
      </c>
      <c r="L127" s="104">
        <f t="shared" si="160"/>
        <v>400.5</v>
      </c>
      <c r="M127" s="103">
        <v>2</v>
      </c>
      <c r="N127" s="104">
        <f t="shared" si="161"/>
        <v>34.659999999999997</v>
      </c>
      <c r="O127" s="104">
        <f t="shared" si="162"/>
        <v>89</v>
      </c>
      <c r="P127" s="103">
        <v>9</v>
      </c>
      <c r="Q127" s="104">
        <f t="shared" si="163"/>
        <v>155.96999999999997</v>
      </c>
      <c r="R127" s="104">
        <f t="shared" si="164"/>
        <v>400.5</v>
      </c>
      <c r="S127" s="103">
        <v>15</v>
      </c>
      <c r="T127" s="104">
        <f t="shared" si="165"/>
        <v>259.95</v>
      </c>
      <c r="U127" s="104">
        <f t="shared" si="166"/>
        <v>667.5</v>
      </c>
      <c r="V127" s="103">
        <v>2</v>
      </c>
      <c r="W127" s="104">
        <f t="shared" si="167"/>
        <v>34.659999999999997</v>
      </c>
      <c r="X127" s="104">
        <f t="shared" si="168"/>
        <v>89</v>
      </c>
      <c r="Y127" s="103"/>
      <c r="Z127" s="104">
        <f t="shared" si="169"/>
        <v>0</v>
      </c>
      <c r="AA127" s="104">
        <f t="shared" si="170"/>
        <v>0</v>
      </c>
      <c r="AC127" s="114">
        <f t="shared" si="171"/>
        <v>37</v>
      </c>
      <c r="AD127" s="104">
        <f t="shared" si="172"/>
        <v>641.20999999999992</v>
      </c>
      <c r="AE127" s="106">
        <f t="shared" si="73"/>
        <v>1646.5</v>
      </c>
      <c r="AF127" s="105">
        <f t="shared" si="71"/>
        <v>0.30081300813008133</v>
      </c>
      <c r="AG127" s="106">
        <f t="shared" si="72"/>
        <v>9.0243902439024399</v>
      </c>
      <c r="AH127" s="115">
        <f t="shared" si="74"/>
        <v>401.58536585365857</v>
      </c>
      <c r="AI127" s="103">
        <v>14</v>
      </c>
      <c r="AJ127" s="106">
        <f t="shared" si="173"/>
        <v>623</v>
      </c>
      <c r="AK127" s="106">
        <f t="shared" si="174"/>
        <v>46.540540540540533</v>
      </c>
      <c r="AL127" s="108">
        <v>130</v>
      </c>
      <c r="AM127" s="106">
        <f t="shared" si="175"/>
        <v>6.6486486486486474</v>
      </c>
      <c r="AN127" s="114">
        <f t="shared" si="176"/>
        <v>1.551351351351351</v>
      </c>
      <c r="AO127" s="35">
        <f t="shared" si="75"/>
        <v>43635.54054054054</v>
      </c>
    </row>
    <row r="128" spans="1:41" s="113" customFormat="1" ht="15" x14ac:dyDescent="0.25">
      <c r="A128" s="98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103">
        <v>2</v>
      </c>
      <c r="K128" s="104">
        <f t="shared" si="159"/>
        <v>34.659999999999997</v>
      </c>
      <c r="L128" s="104">
        <f t="shared" si="160"/>
        <v>89</v>
      </c>
      <c r="M128" s="103">
        <v>3</v>
      </c>
      <c r="N128" s="104">
        <f t="shared" si="161"/>
        <v>51.989999999999995</v>
      </c>
      <c r="O128" s="104">
        <f t="shared" si="162"/>
        <v>133.5</v>
      </c>
      <c r="P128" s="103">
        <v>5</v>
      </c>
      <c r="Q128" s="104">
        <f t="shared" si="163"/>
        <v>86.649999999999991</v>
      </c>
      <c r="R128" s="104">
        <f t="shared" si="164"/>
        <v>222.5</v>
      </c>
      <c r="S128" s="103">
        <v>8</v>
      </c>
      <c r="T128" s="104">
        <f t="shared" si="165"/>
        <v>138.63999999999999</v>
      </c>
      <c r="U128" s="104">
        <f t="shared" si="166"/>
        <v>356</v>
      </c>
      <c r="V128" s="103">
        <v>1</v>
      </c>
      <c r="W128" s="104">
        <f t="shared" si="167"/>
        <v>17.329999999999998</v>
      </c>
      <c r="X128" s="104">
        <f t="shared" si="168"/>
        <v>44.5</v>
      </c>
      <c r="Y128" s="103"/>
      <c r="Z128" s="104">
        <f t="shared" si="169"/>
        <v>0</v>
      </c>
      <c r="AA128" s="104">
        <f t="shared" si="170"/>
        <v>0</v>
      </c>
      <c r="AC128" s="114">
        <f t="shared" si="171"/>
        <v>19</v>
      </c>
      <c r="AD128" s="104">
        <f t="shared" si="172"/>
        <v>329.27</v>
      </c>
      <c r="AE128" s="106">
        <f t="shared" si="73"/>
        <v>845.5</v>
      </c>
      <c r="AF128" s="105">
        <f t="shared" si="71"/>
        <v>0.15447154471544716</v>
      </c>
      <c r="AG128" s="106">
        <f t="shared" si="72"/>
        <v>4.6341463414634152</v>
      </c>
      <c r="AH128" s="115">
        <f t="shared" si="74"/>
        <v>206.21951219512198</v>
      </c>
      <c r="AI128" s="103">
        <v>7</v>
      </c>
      <c r="AJ128" s="106">
        <f t="shared" si="173"/>
        <v>311.5</v>
      </c>
      <c r="AK128" s="106">
        <f t="shared" si="174"/>
        <v>45.315789473684205</v>
      </c>
      <c r="AL128" s="108">
        <v>131</v>
      </c>
      <c r="AM128" s="106">
        <f t="shared" si="175"/>
        <v>6.473684210526315</v>
      </c>
      <c r="AN128" s="114">
        <f t="shared" si="176"/>
        <v>1.5105263157894735</v>
      </c>
      <c r="AO128" s="35">
        <f t="shared" si="75"/>
        <v>43634.315789473687</v>
      </c>
    </row>
    <row r="129" spans="1:41" s="113" customFormat="1" ht="15" x14ac:dyDescent="0.25">
      <c r="A129" s="98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103">
        <v>1</v>
      </c>
      <c r="K129" s="104">
        <f t="shared" si="159"/>
        <v>12.71</v>
      </c>
      <c r="L129" s="104">
        <f t="shared" si="160"/>
        <v>29.5</v>
      </c>
      <c r="M129" s="103">
        <v>0</v>
      </c>
      <c r="N129" s="104">
        <f t="shared" si="161"/>
        <v>0</v>
      </c>
      <c r="O129" s="104">
        <f t="shared" si="162"/>
        <v>0</v>
      </c>
      <c r="P129" s="103">
        <v>1</v>
      </c>
      <c r="Q129" s="104">
        <f t="shared" si="163"/>
        <v>12.71</v>
      </c>
      <c r="R129" s="104">
        <f t="shared" si="164"/>
        <v>29.5</v>
      </c>
      <c r="S129" s="103">
        <v>0</v>
      </c>
      <c r="T129" s="104">
        <f t="shared" si="165"/>
        <v>0</v>
      </c>
      <c r="U129" s="104">
        <f t="shared" si="166"/>
        <v>0</v>
      </c>
      <c r="V129" s="103">
        <v>0</v>
      </c>
      <c r="W129" s="104">
        <f t="shared" si="167"/>
        <v>0</v>
      </c>
      <c r="X129" s="104">
        <f t="shared" si="168"/>
        <v>0</v>
      </c>
      <c r="Y129" s="103"/>
      <c r="Z129" s="104">
        <f t="shared" si="169"/>
        <v>0</v>
      </c>
      <c r="AA129" s="104">
        <f t="shared" si="170"/>
        <v>0</v>
      </c>
      <c r="AC129" s="114">
        <f t="shared" si="171"/>
        <v>2</v>
      </c>
      <c r="AD129" s="104">
        <f t="shared" si="172"/>
        <v>25.42</v>
      </c>
      <c r="AE129" s="106">
        <f t="shared" si="73"/>
        <v>59</v>
      </c>
      <c r="AF129" s="105">
        <f t="shared" si="71"/>
        <v>1.6260162601626018E-2</v>
      </c>
      <c r="AG129" s="106">
        <f t="shared" si="72"/>
        <v>0.48780487804878053</v>
      </c>
      <c r="AH129" s="115">
        <f t="shared" si="74"/>
        <v>14.390243902439027</v>
      </c>
      <c r="AI129" s="103">
        <v>0</v>
      </c>
      <c r="AJ129" s="106">
        <f t="shared" si="173"/>
        <v>0</v>
      </c>
      <c r="AK129" s="106">
        <f t="shared" si="174"/>
        <v>0</v>
      </c>
      <c r="AL129" s="108">
        <v>132</v>
      </c>
      <c r="AM129" s="106">
        <f t="shared" si="175"/>
        <v>0</v>
      </c>
      <c r="AN129" s="114">
        <f t="shared" si="176"/>
        <v>0</v>
      </c>
      <c r="AO129" s="35">
        <f t="shared" si="75"/>
        <v>43589</v>
      </c>
    </row>
    <row r="130" spans="1:41" s="113" customFormat="1" ht="15" x14ac:dyDescent="0.25">
      <c r="A130" s="98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103">
        <v>0</v>
      </c>
      <c r="K130" s="104">
        <f t="shared" si="159"/>
        <v>0</v>
      </c>
      <c r="L130" s="104">
        <f t="shared" si="160"/>
        <v>0</v>
      </c>
      <c r="M130" s="103">
        <v>0</v>
      </c>
      <c r="N130" s="104">
        <f t="shared" si="161"/>
        <v>0</v>
      </c>
      <c r="O130" s="104">
        <f t="shared" si="162"/>
        <v>0</v>
      </c>
      <c r="P130" s="103">
        <v>0</v>
      </c>
      <c r="Q130" s="104">
        <f t="shared" si="163"/>
        <v>0</v>
      </c>
      <c r="R130" s="104">
        <f t="shared" si="164"/>
        <v>0</v>
      </c>
      <c r="S130" s="103">
        <v>0</v>
      </c>
      <c r="T130" s="104">
        <f t="shared" si="165"/>
        <v>0</v>
      </c>
      <c r="U130" s="104">
        <f t="shared" si="166"/>
        <v>0</v>
      </c>
      <c r="V130" s="103">
        <v>0</v>
      </c>
      <c r="W130" s="104">
        <f t="shared" si="167"/>
        <v>0</v>
      </c>
      <c r="X130" s="104">
        <f t="shared" si="168"/>
        <v>0</v>
      </c>
      <c r="Y130" s="103"/>
      <c r="Z130" s="104">
        <f t="shared" si="169"/>
        <v>0</v>
      </c>
      <c r="AA130" s="104">
        <f t="shared" si="170"/>
        <v>0</v>
      </c>
      <c r="AC130" s="114">
        <f t="shared" si="171"/>
        <v>0</v>
      </c>
      <c r="AD130" s="104">
        <f t="shared" si="172"/>
        <v>0</v>
      </c>
      <c r="AE130" s="106">
        <f t="shared" si="73"/>
        <v>0</v>
      </c>
      <c r="AF130" s="105">
        <f t="shared" si="71"/>
        <v>0</v>
      </c>
      <c r="AG130" s="106">
        <f t="shared" si="72"/>
        <v>0</v>
      </c>
      <c r="AH130" s="115">
        <f t="shared" si="74"/>
        <v>0</v>
      </c>
      <c r="AI130" s="103">
        <v>0</v>
      </c>
      <c r="AJ130" s="106">
        <f t="shared" si="173"/>
        <v>0</v>
      </c>
      <c r="AK130" s="106" t="str">
        <f t="shared" si="174"/>
        <v>-</v>
      </c>
      <c r="AL130" s="108">
        <v>133</v>
      </c>
      <c r="AM130" s="106" t="str">
        <f t="shared" si="175"/>
        <v>-</v>
      </c>
      <c r="AN130" s="114" t="str">
        <f t="shared" si="176"/>
        <v>-</v>
      </c>
      <c r="AO130" s="35" t="str">
        <f t="shared" si="75"/>
        <v>-</v>
      </c>
    </row>
    <row r="131" spans="1:41" s="113" customFormat="1" ht="15" x14ac:dyDescent="0.25">
      <c r="A131" s="98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103">
        <v>0</v>
      </c>
      <c r="K131" s="104">
        <f t="shared" si="159"/>
        <v>0</v>
      </c>
      <c r="L131" s="104">
        <f t="shared" si="160"/>
        <v>0</v>
      </c>
      <c r="M131" s="103">
        <v>0</v>
      </c>
      <c r="N131" s="104">
        <f t="shared" si="161"/>
        <v>0</v>
      </c>
      <c r="O131" s="104">
        <f t="shared" si="162"/>
        <v>0</v>
      </c>
      <c r="P131" s="103">
        <v>2</v>
      </c>
      <c r="Q131" s="104">
        <f t="shared" si="163"/>
        <v>25.42</v>
      </c>
      <c r="R131" s="104">
        <f t="shared" si="164"/>
        <v>59</v>
      </c>
      <c r="S131" s="103">
        <v>1</v>
      </c>
      <c r="T131" s="104">
        <f t="shared" si="165"/>
        <v>12.71</v>
      </c>
      <c r="U131" s="104">
        <f t="shared" si="166"/>
        <v>29.5</v>
      </c>
      <c r="V131" s="103">
        <v>1</v>
      </c>
      <c r="W131" s="104">
        <f t="shared" si="167"/>
        <v>12.71</v>
      </c>
      <c r="X131" s="104">
        <f t="shared" si="168"/>
        <v>29.5</v>
      </c>
      <c r="Y131" s="103"/>
      <c r="Z131" s="104">
        <f t="shared" si="169"/>
        <v>0</v>
      </c>
      <c r="AA131" s="104">
        <f t="shared" si="170"/>
        <v>0</v>
      </c>
      <c r="AC131" s="114">
        <f t="shared" si="171"/>
        <v>4</v>
      </c>
      <c r="AD131" s="104">
        <f t="shared" si="172"/>
        <v>50.84</v>
      </c>
      <c r="AE131" s="106">
        <f t="shared" si="73"/>
        <v>118</v>
      </c>
      <c r="AF131" s="105">
        <f t="shared" si="71"/>
        <v>3.2520325203252036E-2</v>
      </c>
      <c r="AG131" s="106">
        <f t="shared" si="72"/>
        <v>0.97560975609756106</v>
      </c>
      <c r="AH131" s="115">
        <f t="shared" si="74"/>
        <v>28.780487804878053</v>
      </c>
      <c r="AI131" s="103">
        <v>1</v>
      </c>
      <c r="AJ131" s="106">
        <f t="shared" si="173"/>
        <v>29.5</v>
      </c>
      <c r="AK131" s="106">
        <f t="shared" si="174"/>
        <v>30.749999999999996</v>
      </c>
      <c r="AL131" s="108">
        <v>134</v>
      </c>
      <c r="AM131" s="106">
        <f t="shared" si="175"/>
        <v>4.3928571428571423</v>
      </c>
      <c r="AN131" s="114">
        <f t="shared" si="176"/>
        <v>1.0249999999999999</v>
      </c>
      <c r="AO131" s="35">
        <f t="shared" si="75"/>
        <v>43619.75</v>
      </c>
    </row>
    <row r="132" spans="1:41" s="113" customFormat="1" ht="15" x14ac:dyDescent="0.25">
      <c r="A132" s="98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103">
        <v>20</v>
      </c>
      <c r="K132" s="104">
        <f t="shared" si="159"/>
        <v>186.26732429099886</v>
      </c>
      <c r="L132" s="104">
        <f t="shared" si="160"/>
        <v>490</v>
      </c>
      <c r="M132" s="103">
        <v>7</v>
      </c>
      <c r="N132" s="104">
        <f t="shared" si="161"/>
        <v>65.193563501849596</v>
      </c>
      <c r="O132" s="104">
        <f t="shared" si="162"/>
        <v>171.5</v>
      </c>
      <c r="P132" s="103">
        <v>16</v>
      </c>
      <c r="Q132" s="104">
        <f t="shared" si="163"/>
        <v>149.01385943279908</v>
      </c>
      <c r="R132" s="104">
        <f t="shared" si="164"/>
        <v>392</v>
      </c>
      <c r="S132" s="103">
        <v>14</v>
      </c>
      <c r="T132" s="104">
        <f t="shared" si="165"/>
        <v>130.38712700369919</v>
      </c>
      <c r="U132" s="104">
        <f t="shared" si="166"/>
        <v>343</v>
      </c>
      <c r="V132" s="103">
        <v>2</v>
      </c>
      <c r="W132" s="104">
        <f t="shared" si="167"/>
        <v>18.626732429099885</v>
      </c>
      <c r="X132" s="104">
        <f t="shared" si="168"/>
        <v>49</v>
      </c>
      <c r="Y132" s="103"/>
      <c r="Z132" s="104">
        <f t="shared" si="169"/>
        <v>0</v>
      </c>
      <c r="AA132" s="104">
        <f t="shared" si="170"/>
        <v>0</v>
      </c>
      <c r="AC132" s="114">
        <f t="shared" si="171"/>
        <v>59</v>
      </c>
      <c r="AD132" s="104">
        <f t="shared" si="172"/>
        <v>549.48860665844666</v>
      </c>
      <c r="AE132" s="106">
        <f t="shared" si="73"/>
        <v>1445.5</v>
      </c>
      <c r="AF132" s="105">
        <f t="shared" si="71"/>
        <v>0.47967479674796748</v>
      </c>
      <c r="AG132" s="106">
        <f t="shared" si="72"/>
        <v>14.390243902439025</v>
      </c>
      <c r="AH132" s="115">
        <f t="shared" si="74"/>
        <v>352.5609756097561</v>
      </c>
      <c r="AI132" s="103">
        <v>10</v>
      </c>
      <c r="AJ132" s="106">
        <f>AI132*G132</f>
        <v>245</v>
      </c>
      <c r="AK132" s="106">
        <f>IFERROR(AI132/AF132, "-")</f>
        <v>20.847457627118644</v>
      </c>
      <c r="AL132" s="108">
        <v>136</v>
      </c>
      <c r="AM132" s="106">
        <f>IFERROR(AK132/7,"-")</f>
        <v>2.9782082324455206</v>
      </c>
      <c r="AN132" s="114">
        <f>IFERROR(AK132/30,"-")</f>
        <v>0.69491525423728817</v>
      </c>
      <c r="AO132" s="35">
        <f t="shared" si="75"/>
        <v>43609.847457627118</v>
      </c>
    </row>
    <row r="133" spans="1:41" s="113" customFormat="1" ht="15" x14ac:dyDescent="0.25">
      <c r="A133" s="98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103">
        <v>7</v>
      </c>
      <c r="K133" s="104">
        <f t="shared" si="159"/>
        <v>147.27999999999994</v>
      </c>
      <c r="L133" s="104">
        <f t="shared" si="160"/>
        <v>311.5</v>
      </c>
      <c r="M133" s="103">
        <v>2</v>
      </c>
      <c r="N133" s="104">
        <f t="shared" si="161"/>
        <v>42.079999999999984</v>
      </c>
      <c r="O133" s="104">
        <f t="shared" si="162"/>
        <v>89</v>
      </c>
      <c r="P133" s="103">
        <v>1</v>
      </c>
      <c r="Q133" s="104">
        <f t="shared" si="163"/>
        <v>21.039999999999992</v>
      </c>
      <c r="R133" s="104">
        <f t="shared" si="164"/>
        <v>44.5</v>
      </c>
      <c r="S133" s="103">
        <v>8</v>
      </c>
      <c r="T133" s="104">
        <f t="shared" si="165"/>
        <v>168.31999999999994</v>
      </c>
      <c r="U133" s="104">
        <f t="shared" si="166"/>
        <v>356</v>
      </c>
      <c r="V133" s="103">
        <v>0</v>
      </c>
      <c r="W133" s="104">
        <f t="shared" si="167"/>
        <v>0</v>
      </c>
      <c r="X133" s="104">
        <f t="shared" si="168"/>
        <v>0</v>
      </c>
      <c r="Y133" s="103"/>
      <c r="Z133" s="104">
        <f t="shared" si="169"/>
        <v>0</v>
      </c>
      <c r="AA133" s="104">
        <f t="shared" si="170"/>
        <v>0</v>
      </c>
      <c r="AC133" s="114">
        <f t="shared" si="171"/>
        <v>18</v>
      </c>
      <c r="AD133" s="104">
        <f t="shared" si="172"/>
        <v>378.71999999999986</v>
      </c>
      <c r="AE133" s="106">
        <f t="shared" si="73"/>
        <v>801</v>
      </c>
      <c r="AF133" s="105">
        <f t="shared" si="71"/>
        <v>0.14634146341463414</v>
      </c>
      <c r="AG133" s="106">
        <f t="shared" si="72"/>
        <v>4.3902439024390238</v>
      </c>
      <c r="AH133" s="115">
        <f t="shared" si="74"/>
        <v>195.36585365853657</v>
      </c>
      <c r="AI133" s="103">
        <v>15</v>
      </c>
      <c r="AJ133" s="106">
        <f>AI133*G133</f>
        <v>667.5</v>
      </c>
      <c r="AK133" s="106">
        <f>IFERROR(AI133/AF133, "-")</f>
        <v>102.5</v>
      </c>
      <c r="AL133" s="108">
        <v>137</v>
      </c>
      <c r="AM133" s="106">
        <f>IFERROR(AK133/7,"-")</f>
        <v>14.642857142857142</v>
      </c>
      <c r="AN133" s="114">
        <f>IFERROR(AK133/30,"-")</f>
        <v>3.4166666666666665</v>
      </c>
      <c r="AO133" s="35">
        <f t="shared" si="75"/>
        <v>43691.5</v>
      </c>
    </row>
    <row r="134" spans="1:41" s="113" customFormat="1" ht="15" x14ac:dyDescent="0.25">
      <c r="A134" s="98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103">
        <v>1</v>
      </c>
      <c r="K134" s="104">
        <f t="shared" si="159"/>
        <v>14.434906542056074</v>
      </c>
      <c r="L134" s="104">
        <f t="shared" si="160"/>
        <v>39.5</v>
      </c>
      <c r="M134" s="103">
        <v>1</v>
      </c>
      <c r="N134" s="104">
        <f t="shared" si="161"/>
        <v>14.434906542056074</v>
      </c>
      <c r="O134" s="104">
        <f t="shared" si="162"/>
        <v>39.5</v>
      </c>
      <c r="P134" s="103">
        <v>3</v>
      </c>
      <c r="Q134" s="104">
        <f t="shared" si="163"/>
        <v>43.304719626168222</v>
      </c>
      <c r="R134" s="104">
        <f t="shared" si="164"/>
        <v>118.5</v>
      </c>
      <c r="S134" s="103">
        <v>-1</v>
      </c>
      <c r="T134" s="104">
        <f t="shared" si="165"/>
        <v>-14.434906542056074</v>
      </c>
      <c r="U134" s="104">
        <f t="shared" si="166"/>
        <v>-39.5</v>
      </c>
      <c r="V134" s="103">
        <v>0</v>
      </c>
      <c r="W134" s="104">
        <f t="shared" si="167"/>
        <v>0</v>
      </c>
      <c r="X134" s="104">
        <f t="shared" si="168"/>
        <v>0</v>
      </c>
      <c r="Y134" s="103"/>
      <c r="Z134" s="104">
        <f t="shared" si="169"/>
        <v>0</v>
      </c>
      <c r="AA134" s="104">
        <f t="shared" si="170"/>
        <v>0</v>
      </c>
      <c r="AC134" s="114">
        <f t="shared" si="171"/>
        <v>4</v>
      </c>
      <c r="AD134" s="104">
        <f t="shared" si="172"/>
        <v>57.739626168224298</v>
      </c>
      <c r="AE134" s="106">
        <f t="shared" si="73"/>
        <v>158</v>
      </c>
      <c r="AF134" s="105">
        <f t="shared" si="71"/>
        <v>3.2520325203252036E-2</v>
      </c>
      <c r="AG134" s="106">
        <f t="shared" si="72"/>
        <v>0.97560975609756106</v>
      </c>
      <c r="AH134" s="115">
        <f t="shared" si="74"/>
        <v>38.536585365853661</v>
      </c>
      <c r="AI134" s="103">
        <v>0</v>
      </c>
      <c r="AJ134" s="106">
        <f>AI134*G134</f>
        <v>0</v>
      </c>
      <c r="AK134" s="106">
        <f>IFERROR(AI134/AF134, "-")</f>
        <v>0</v>
      </c>
      <c r="AL134" s="108">
        <v>138</v>
      </c>
      <c r="AM134" s="106">
        <f>IFERROR(AK134/7,"-")</f>
        <v>0</v>
      </c>
      <c r="AN134" s="114">
        <f>IFERROR(AK134/30,"-")</f>
        <v>0</v>
      </c>
      <c r="AO134" s="35">
        <f t="shared" si="75"/>
        <v>43589</v>
      </c>
    </row>
    <row r="135" spans="1:41" s="113" customFormat="1" ht="15" x14ac:dyDescent="0.25">
      <c r="A135" s="98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103">
        <v>0</v>
      </c>
      <c r="K135" s="104">
        <f t="shared" si="159"/>
        <v>0</v>
      </c>
      <c r="L135" s="104">
        <f t="shared" si="160"/>
        <v>0</v>
      </c>
      <c r="M135" s="103">
        <v>0</v>
      </c>
      <c r="N135" s="104">
        <f t="shared" si="161"/>
        <v>0</v>
      </c>
      <c r="O135" s="104">
        <f t="shared" si="162"/>
        <v>0</v>
      </c>
      <c r="P135" s="103">
        <v>1</v>
      </c>
      <c r="Q135" s="104">
        <f t="shared" si="163"/>
        <v>16.32</v>
      </c>
      <c r="R135" s="104">
        <f t="shared" si="164"/>
        <v>44.5</v>
      </c>
      <c r="S135" s="103">
        <v>0</v>
      </c>
      <c r="T135" s="104">
        <f t="shared" si="165"/>
        <v>0</v>
      </c>
      <c r="U135" s="104">
        <f t="shared" si="166"/>
        <v>0</v>
      </c>
      <c r="V135" s="103">
        <v>0</v>
      </c>
      <c r="W135" s="104">
        <f t="shared" si="167"/>
        <v>0</v>
      </c>
      <c r="X135" s="104">
        <f t="shared" si="168"/>
        <v>0</v>
      </c>
      <c r="Y135" s="103"/>
      <c r="Z135" s="104">
        <f t="shared" si="169"/>
        <v>0</v>
      </c>
      <c r="AA135" s="104">
        <f t="shared" si="170"/>
        <v>0</v>
      </c>
      <c r="AC135" s="114">
        <f t="shared" si="171"/>
        <v>1</v>
      </c>
      <c r="AD135" s="104">
        <f t="shared" si="172"/>
        <v>16.32</v>
      </c>
      <c r="AE135" s="106">
        <f t="shared" si="73"/>
        <v>44.5</v>
      </c>
      <c r="AF135" s="105">
        <f t="shared" si="71"/>
        <v>8.130081300813009E-3</v>
      </c>
      <c r="AG135" s="106">
        <f t="shared" si="72"/>
        <v>0.24390243902439027</v>
      </c>
      <c r="AH135" s="115">
        <f t="shared" si="74"/>
        <v>10.853658536585368</v>
      </c>
      <c r="AI135" s="103">
        <v>1</v>
      </c>
      <c r="AJ135" s="106">
        <f t="shared" ref="AJ135:AJ162" si="177">AI135*G135</f>
        <v>44.5</v>
      </c>
      <c r="AK135" s="106">
        <f t="shared" ref="AK135:AK162" si="178">IFERROR(AI135/AF135, "-")</f>
        <v>122.99999999999999</v>
      </c>
      <c r="AL135" s="108">
        <v>140</v>
      </c>
      <c r="AM135" s="106">
        <f t="shared" ref="AM135:AM162" si="179">IFERROR(AK135/7,"-")</f>
        <v>17.571428571428569</v>
      </c>
      <c r="AN135" s="114">
        <f t="shared" ref="AN135:AN162" si="180">IFERROR(AK135/30,"-")</f>
        <v>4.0999999999999996</v>
      </c>
      <c r="AO135" s="35">
        <f t="shared" si="75"/>
        <v>43712</v>
      </c>
    </row>
    <row r="136" spans="1:41" s="113" customFormat="1" ht="15" x14ac:dyDescent="0.25">
      <c r="A136" s="98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103">
        <v>1</v>
      </c>
      <c r="K136" s="104">
        <f t="shared" si="159"/>
        <v>38.140000000000015</v>
      </c>
      <c r="L136" s="104">
        <f t="shared" si="160"/>
        <v>74.5</v>
      </c>
      <c r="M136" s="103">
        <v>1</v>
      </c>
      <c r="N136" s="104">
        <f t="shared" si="161"/>
        <v>38.140000000000015</v>
      </c>
      <c r="O136" s="104">
        <f t="shared" si="162"/>
        <v>74.5</v>
      </c>
      <c r="P136" s="103">
        <v>0</v>
      </c>
      <c r="Q136" s="104">
        <f t="shared" si="163"/>
        <v>0</v>
      </c>
      <c r="R136" s="104">
        <f t="shared" si="164"/>
        <v>0</v>
      </c>
      <c r="S136" s="103">
        <v>0</v>
      </c>
      <c r="T136" s="104">
        <f t="shared" si="165"/>
        <v>0</v>
      </c>
      <c r="U136" s="104">
        <f t="shared" si="166"/>
        <v>0</v>
      </c>
      <c r="V136" s="103">
        <v>0</v>
      </c>
      <c r="W136" s="104">
        <f t="shared" si="167"/>
        <v>0</v>
      </c>
      <c r="X136" s="104">
        <f t="shared" si="168"/>
        <v>0</v>
      </c>
      <c r="Y136" s="103"/>
      <c r="Z136" s="104">
        <f t="shared" si="169"/>
        <v>0</v>
      </c>
      <c r="AA136" s="104">
        <f t="shared" si="170"/>
        <v>0</v>
      </c>
      <c r="AC136" s="114">
        <f t="shared" si="171"/>
        <v>2</v>
      </c>
      <c r="AD136" s="104">
        <f t="shared" si="172"/>
        <v>76.28000000000003</v>
      </c>
      <c r="AE136" s="106">
        <f t="shared" si="73"/>
        <v>149</v>
      </c>
      <c r="AF136" s="105">
        <f t="shared" si="71"/>
        <v>1.6260162601626018E-2</v>
      </c>
      <c r="AG136" s="106">
        <f t="shared" si="72"/>
        <v>0.48780487804878053</v>
      </c>
      <c r="AH136" s="115">
        <f t="shared" si="74"/>
        <v>36.341463414634148</v>
      </c>
      <c r="AI136" s="103">
        <v>0</v>
      </c>
      <c r="AJ136" s="106">
        <f t="shared" si="177"/>
        <v>0</v>
      </c>
      <c r="AK136" s="106">
        <f t="shared" si="178"/>
        <v>0</v>
      </c>
      <c r="AL136" s="108">
        <v>141</v>
      </c>
      <c r="AM136" s="106">
        <f t="shared" si="179"/>
        <v>0</v>
      </c>
      <c r="AN136" s="114">
        <f t="shared" si="180"/>
        <v>0</v>
      </c>
      <c r="AO136" s="35">
        <f t="shared" si="75"/>
        <v>43589</v>
      </c>
    </row>
    <row r="137" spans="1:41" s="113" customFormat="1" ht="15" x14ac:dyDescent="0.25">
      <c r="A137" s="98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103">
        <v>3</v>
      </c>
      <c r="K137" s="104">
        <f t="shared" si="159"/>
        <v>53.339999999999975</v>
      </c>
      <c r="L137" s="104">
        <f t="shared" si="160"/>
        <v>118.5</v>
      </c>
      <c r="M137" s="103">
        <v>0</v>
      </c>
      <c r="N137" s="104">
        <f t="shared" si="161"/>
        <v>0</v>
      </c>
      <c r="O137" s="104">
        <f t="shared" si="162"/>
        <v>0</v>
      </c>
      <c r="P137" s="103">
        <v>1</v>
      </c>
      <c r="Q137" s="104">
        <f t="shared" si="163"/>
        <v>17.77999999999999</v>
      </c>
      <c r="R137" s="104">
        <f t="shared" si="164"/>
        <v>39.5</v>
      </c>
      <c r="S137" s="103">
        <v>6</v>
      </c>
      <c r="T137" s="104">
        <f t="shared" si="165"/>
        <v>106.67999999999995</v>
      </c>
      <c r="U137" s="104">
        <f t="shared" si="166"/>
        <v>237</v>
      </c>
      <c r="V137" s="103">
        <v>3</v>
      </c>
      <c r="W137" s="104">
        <f t="shared" si="167"/>
        <v>53.339999999999975</v>
      </c>
      <c r="X137" s="104">
        <f t="shared" si="168"/>
        <v>118.5</v>
      </c>
      <c r="Y137" s="103"/>
      <c r="Z137" s="104">
        <f t="shared" si="169"/>
        <v>0</v>
      </c>
      <c r="AA137" s="104">
        <f t="shared" si="170"/>
        <v>0</v>
      </c>
      <c r="AC137" s="114">
        <f t="shared" si="171"/>
        <v>13</v>
      </c>
      <c r="AD137" s="104">
        <f t="shared" si="172"/>
        <v>231.13999999999987</v>
      </c>
      <c r="AE137" s="106">
        <f t="shared" si="73"/>
        <v>513.5</v>
      </c>
      <c r="AF137" s="105">
        <f t="shared" si="71"/>
        <v>0.10569105691056911</v>
      </c>
      <c r="AG137" s="106">
        <f t="shared" si="72"/>
        <v>3.1707317073170733</v>
      </c>
      <c r="AH137" s="115">
        <f t="shared" si="74"/>
        <v>125.2439024390244</v>
      </c>
      <c r="AI137" s="103">
        <v>4</v>
      </c>
      <c r="AJ137" s="106">
        <f t="shared" si="177"/>
        <v>158</v>
      </c>
      <c r="AK137" s="106">
        <f t="shared" si="178"/>
        <v>37.846153846153847</v>
      </c>
      <c r="AL137" s="108">
        <v>142</v>
      </c>
      <c r="AM137" s="106">
        <f t="shared" si="179"/>
        <v>5.4065934065934069</v>
      </c>
      <c r="AN137" s="114">
        <f t="shared" si="180"/>
        <v>1.2615384615384615</v>
      </c>
      <c r="AO137" s="35">
        <f t="shared" si="75"/>
        <v>43626.846153846156</v>
      </c>
    </row>
    <row r="138" spans="1:41" s="113" customFormat="1" ht="15" x14ac:dyDescent="0.25">
      <c r="A138" s="98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103">
        <v>4</v>
      </c>
      <c r="K138" s="104">
        <f t="shared" si="159"/>
        <v>71.082926829268317</v>
      </c>
      <c r="L138" s="104">
        <f t="shared" si="160"/>
        <v>158</v>
      </c>
      <c r="M138" s="103">
        <v>2</v>
      </c>
      <c r="N138" s="104">
        <f t="shared" si="161"/>
        <v>35.541463414634158</v>
      </c>
      <c r="O138" s="104">
        <f t="shared" si="162"/>
        <v>79</v>
      </c>
      <c r="P138" s="103">
        <v>5</v>
      </c>
      <c r="Q138" s="104">
        <f t="shared" si="163"/>
        <v>88.853658536585399</v>
      </c>
      <c r="R138" s="104">
        <f t="shared" si="164"/>
        <v>197.5</v>
      </c>
      <c r="S138" s="103">
        <v>9</v>
      </c>
      <c r="T138" s="104">
        <f t="shared" si="165"/>
        <v>159.93658536585372</v>
      </c>
      <c r="U138" s="104">
        <f t="shared" si="166"/>
        <v>355.5</v>
      </c>
      <c r="V138" s="103">
        <v>8</v>
      </c>
      <c r="W138" s="104">
        <f t="shared" si="167"/>
        <v>142.16585365853663</v>
      </c>
      <c r="X138" s="104">
        <f t="shared" si="168"/>
        <v>316</v>
      </c>
      <c r="Y138" s="103"/>
      <c r="Z138" s="104">
        <f t="shared" si="169"/>
        <v>0</v>
      </c>
      <c r="AA138" s="104">
        <f t="shared" si="170"/>
        <v>0</v>
      </c>
      <c r="AC138" s="114">
        <f t="shared" si="171"/>
        <v>28</v>
      </c>
      <c r="AD138" s="104">
        <f t="shared" si="172"/>
        <v>497.5804878048782</v>
      </c>
      <c r="AE138" s="106">
        <f t="shared" si="73"/>
        <v>1106</v>
      </c>
      <c r="AF138" s="105">
        <f t="shared" si="71"/>
        <v>0.22764227642276422</v>
      </c>
      <c r="AG138" s="106">
        <f t="shared" si="72"/>
        <v>6.8292682926829267</v>
      </c>
      <c r="AH138" s="115">
        <f t="shared" si="74"/>
        <v>269.7560975609756</v>
      </c>
      <c r="AI138" s="103">
        <v>0</v>
      </c>
      <c r="AJ138" s="106">
        <f t="shared" si="177"/>
        <v>0</v>
      </c>
      <c r="AK138" s="106">
        <f t="shared" si="178"/>
        <v>0</v>
      </c>
      <c r="AL138" s="108">
        <v>143</v>
      </c>
      <c r="AM138" s="106">
        <f t="shared" si="179"/>
        <v>0</v>
      </c>
      <c r="AN138" s="114">
        <f t="shared" si="180"/>
        <v>0</v>
      </c>
      <c r="AO138" s="35">
        <f t="shared" si="75"/>
        <v>43589</v>
      </c>
    </row>
    <row r="139" spans="1:41" s="113" customFormat="1" ht="15" x14ac:dyDescent="0.25">
      <c r="A139" s="98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103">
        <v>0</v>
      </c>
      <c r="K139" s="104">
        <f t="shared" si="159"/>
        <v>0</v>
      </c>
      <c r="L139" s="104">
        <f t="shared" si="160"/>
        <v>0</v>
      </c>
      <c r="M139" s="103">
        <v>0</v>
      </c>
      <c r="N139" s="104">
        <f t="shared" si="161"/>
        <v>0</v>
      </c>
      <c r="O139" s="104">
        <f t="shared" si="162"/>
        <v>0</v>
      </c>
      <c r="P139" s="103">
        <v>0</v>
      </c>
      <c r="Q139" s="104">
        <f t="shared" si="163"/>
        <v>0</v>
      </c>
      <c r="R139" s="104">
        <f t="shared" si="164"/>
        <v>0</v>
      </c>
      <c r="S139" s="103">
        <v>1</v>
      </c>
      <c r="T139" s="104">
        <f t="shared" si="165"/>
        <v>63.54</v>
      </c>
      <c r="U139" s="104">
        <f t="shared" si="166"/>
        <v>119.5</v>
      </c>
      <c r="V139" s="103">
        <v>0</v>
      </c>
      <c r="W139" s="104">
        <f t="shared" si="167"/>
        <v>0</v>
      </c>
      <c r="X139" s="104">
        <f t="shared" si="168"/>
        <v>0</v>
      </c>
      <c r="Y139" s="103"/>
      <c r="Z139" s="104">
        <f t="shared" si="169"/>
        <v>0</v>
      </c>
      <c r="AA139" s="104">
        <f t="shared" si="170"/>
        <v>0</v>
      </c>
      <c r="AC139" s="114">
        <f t="shared" si="171"/>
        <v>1</v>
      </c>
      <c r="AD139" s="104">
        <f t="shared" si="172"/>
        <v>63.54</v>
      </c>
      <c r="AE139" s="106">
        <f t="shared" si="73"/>
        <v>119.5</v>
      </c>
      <c r="AF139" s="105">
        <f t="shared" si="71"/>
        <v>8.130081300813009E-3</v>
      </c>
      <c r="AG139" s="106">
        <f t="shared" si="72"/>
        <v>0.24390243902439027</v>
      </c>
      <c r="AH139" s="115">
        <f t="shared" si="74"/>
        <v>29.146341463414636</v>
      </c>
      <c r="AI139" s="103">
        <v>0</v>
      </c>
      <c r="AJ139" s="106">
        <f t="shared" si="177"/>
        <v>0</v>
      </c>
      <c r="AK139" s="106">
        <f t="shared" si="178"/>
        <v>0</v>
      </c>
      <c r="AL139" s="108">
        <v>144</v>
      </c>
      <c r="AM139" s="106">
        <f t="shared" si="179"/>
        <v>0</v>
      </c>
      <c r="AN139" s="114">
        <f t="shared" si="180"/>
        <v>0</v>
      </c>
      <c r="AO139" s="35">
        <f t="shared" si="75"/>
        <v>43589</v>
      </c>
    </row>
    <row r="140" spans="1:41" s="113" customFormat="1" ht="15" x14ac:dyDescent="0.25">
      <c r="A140" s="98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103">
        <v>0</v>
      </c>
      <c r="K140" s="104">
        <f t="shared" si="159"/>
        <v>0</v>
      </c>
      <c r="L140" s="104">
        <f t="shared" si="160"/>
        <v>0</v>
      </c>
      <c r="M140" s="103">
        <v>0</v>
      </c>
      <c r="N140" s="104">
        <f t="shared" si="161"/>
        <v>0</v>
      </c>
      <c r="O140" s="104">
        <f t="shared" si="162"/>
        <v>0</v>
      </c>
      <c r="P140" s="103">
        <v>0</v>
      </c>
      <c r="Q140" s="104">
        <f t="shared" si="163"/>
        <v>0</v>
      </c>
      <c r="R140" s="104">
        <f t="shared" si="164"/>
        <v>0</v>
      </c>
      <c r="S140" s="103">
        <v>0</v>
      </c>
      <c r="T140" s="104">
        <f t="shared" si="165"/>
        <v>0</v>
      </c>
      <c r="U140" s="104">
        <f t="shared" si="166"/>
        <v>0</v>
      </c>
      <c r="V140" s="103">
        <v>0</v>
      </c>
      <c r="W140" s="104">
        <f t="shared" si="167"/>
        <v>0</v>
      </c>
      <c r="X140" s="104">
        <f t="shared" si="168"/>
        <v>0</v>
      </c>
      <c r="Y140" s="103"/>
      <c r="Z140" s="104">
        <f t="shared" si="169"/>
        <v>0</v>
      </c>
      <c r="AA140" s="104">
        <f t="shared" si="170"/>
        <v>0</v>
      </c>
      <c r="AC140" s="114">
        <f t="shared" si="171"/>
        <v>0</v>
      </c>
      <c r="AD140" s="104">
        <f t="shared" si="172"/>
        <v>0</v>
      </c>
      <c r="AE140" s="106">
        <f t="shared" si="73"/>
        <v>0</v>
      </c>
      <c r="AF140" s="105">
        <f t="shared" si="71"/>
        <v>0</v>
      </c>
      <c r="AG140" s="106">
        <f t="shared" si="72"/>
        <v>0</v>
      </c>
      <c r="AH140" s="115">
        <f t="shared" si="74"/>
        <v>0</v>
      </c>
      <c r="AI140" s="103">
        <v>0</v>
      </c>
      <c r="AJ140" s="106">
        <f t="shared" si="177"/>
        <v>0</v>
      </c>
      <c r="AK140" s="106" t="str">
        <f t="shared" si="178"/>
        <v>-</v>
      </c>
      <c r="AL140" s="108">
        <v>145</v>
      </c>
      <c r="AM140" s="106" t="str">
        <f t="shared" si="179"/>
        <v>-</v>
      </c>
      <c r="AN140" s="114" t="str">
        <f t="shared" si="180"/>
        <v>-</v>
      </c>
      <c r="AO140" s="35" t="str">
        <f t="shared" si="75"/>
        <v>-</v>
      </c>
    </row>
    <row r="141" spans="1:41" s="113" customFormat="1" ht="15" x14ac:dyDescent="0.25">
      <c r="A141" s="98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103">
        <v>3</v>
      </c>
      <c r="K141" s="104">
        <f t="shared" si="159"/>
        <v>43.424913294797697</v>
      </c>
      <c r="L141" s="104">
        <f t="shared" si="160"/>
        <v>88.5</v>
      </c>
      <c r="M141" s="103">
        <v>1</v>
      </c>
      <c r="N141" s="104">
        <f t="shared" si="161"/>
        <v>14.474971098265899</v>
      </c>
      <c r="O141" s="104">
        <f t="shared" si="162"/>
        <v>29.5</v>
      </c>
      <c r="P141" s="103">
        <v>3</v>
      </c>
      <c r="Q141" s="104">
        <f t="shared" si="163"/>
        <v>43.424913294797697</v>
      </c>
      <c r="R141" s="104">
        <f t="shared" si="164"/>
        <v>88.5</v>
      </c>
      <c r="S141" s="103">
        <v>4</v>
      </c>
      <c r="T141" s="104">
        <f t="shared" si="165"/>
        <v>57.899884393063594</v>
      </c>
      <c r="U141" s="104">
        <f t="shared" si="166"/>
        <v>118</v>
      </c>
      <c r="V141" s="103">
        <v>5</v>
      </c>
      <c r="W141" s="104">
        <f t="shared" si="167"/>
        <v>72.374855491329498</v>
      </c>
      <c r="X141" s="104">
        <f t="shared" si="168"/>
        <v>147.5</v>
      </c>
      <c r="Y141" s="103"/>
      <c r="Z141" s="104">
        <f t="shared" si="169"/>
        <v>0</v>
      </c>
      <c r="AA141" s="104">
        <f t="shared" si="170"/>
        <v>0</v>
      </c>
      <c r="AC141" s="114">
        <f t="shared" si="171"/>
        <v>16</v>
      </c>
      <c r="AD141" s="104">
        <f t="shared" si="172"/>
        <v>231.59953757225438</v>
      </c>
      <c r="AE141" s="106">
        <f t="shared" si="73"/>
        <v>472</v>
      </c>
      <c r="AF141" s="105">
        <f t="shared" ref="AF141:AF204" si="181">AC141/AQ$10</f>
        <v>0.13008130081300814</v>
      </c>
      <c r="AG141" s="106">
        <f t="shared" ref="AG141:AG204" si="182">AF141*30</f>
        <v>3.9024390243902443</v>
      </c>
      <c r="AH141" s="115">
        <f t="shared" si="74"/>
        <v>115.12195121951221</v>
      </c>
      <c r="AI141" s="103">
        <v>3</v>
      </c>
      <c r="AJ141" s="106">
        <f t="shared" si="177"/>
        <v>88.5</v>
      </c>
      <c r="AK141" s="106">
        <f t="shared" si="178"/>
        <v>23.062499999999996</v>
      </c>
      <c r="AL141" s="108">
        <v>146</v>
      </c>
      <c r="AM141" s="106">
        <f t="shared" si="179"/>
        <v>3.2946428571428568</v>
      </c>
      <c r="AN141" s="114">
        <f t="shared" si="180"/>
        <v>0.76874999999999993</v>
      </c>
      <c r="AO141" s="35">
        <f t="shared" si="75"/>
        <v>43612.0625</v>
      </c>
    </row>
    <row r="142" spans="1:41" s="113" customFormat="1" ht="15" x14ac:dyDescent="0.25">
      <c r="A142" s="98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103">
        <v>15</v>
      </c>
      <c r="K142" s="104">
        <f t="shared" si="159"/>
        <v>675</v>
      </c>
      <c r="L142" s="104">
        <f t="shared" si="160"/>
        <v>1417.5</v>
      </c>
      <c r="M142" s="103">
        <v>3</v>
      </c>
      <c r="N142" s="104">
        <f t="shared" si="161"/>
        <v>135</v>
      </c>
      <c r="O142" s="104">
        <f t="shared" si="162"/>
        <v>283.5</v>
      </c>
      <c r="P142" s="103">
        <v>0</v>
      </c>
      <c r="Q142" s="104">
        <f t="shared" si="163"/>
        <v>0</v>
      </c>
      <c r="R142" s="104">
        <f t="shared" si="164"/>
        <v>0</v>
      </c>
      <c r="S142" s="103">
        <v>0</v>
      </c>
      <c r="T142" s="104">
        <f t="shared" si="165"/>
        <v>0</v>
      </c>
      <c r="U142" s="104">
        <f t="shared" si="166"/>
        <v>0</v>
      </c>
      <c r="V142" s="103">
        <v>0</v>
      </c>
      <c r="W142" s="104">
        <f t="shared" si="167"/>
        <v>0</v>
      </c>
      <c r="X142" s="104">
        <f t="shared" si="168"/>
        <v>0</v>
      </c>
      <c r="Y142" s="103"/>
      <c r="Z142" s="104">
        <f t="shared" si="169"/>
        <v>0</v>
      </c>
      <c r="AA142" s="104">
        <f t="shared" si="170"/>
        <v>0</v>
      </c>
      <c r="AC142" s="114">
        <f t="shared" si="171"/>
        <v>18</v>
      </c>
      <c r="AD142" s="104">
        <f t="shared" si="172"/>
        <v>810</v>
      </c>
      <c r="AE142" s="106">
        <f t="shared" ref="AE142:AE205" si="183">AC142*G142</f>
        <v>1701</v>
      </c>
      <c r="AF142" s="105">
        <f t="shared" si="181"/>
        <v>0.14634146341463414</v>
      </c>
      <c r="AG142" s="106">
        <f t="shared" si="182"/>
        <v>4.3902439024390238</v>
      </c>
      <c r="AH142" s="115">
        <f t="shared" ref="AH142:AH205" si="184">AG142*G142</f>
        <v>414.87804878048775</v>
      </c>
      <c r="AI142" s="103">
        <v>1</v>
      </c>
      <c r="AJ142" s="106">
        <f t="shared" si="177"/>
        <v>94.5</v>
      </c>
      <c r="AK142" s="106">
        <f t="shared" si="178"/>
        <v>6.8333333333333339</v>
      </c>
      <c r="AL142" s="108">
        <v>147</v>
      </c>
      <c r="AM142" s="106">
        <f t="shared" si="179"/>
        <v>0.97619047619047628</v>
      </c>
      <c r="AN142" s="114">
        <f t="shared" si="180"/>
        <v>0.2277777777777778</v>
      </c>
      <c r="AO142" s="35">
        <f t="shared" ref="AO142:AO205" si="185">IFERROR(AO$10+AK142,"-")</f>
        <v>43595.833333333336</v>
      </c>
    </row>
    <row r="143" spans="1:41" s="113" customFormat="1" ht="15" x14ac:dyDescent="0.25">
      <c r="A143" s="98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103">
        <v>3</v>
      </c>
      <c r="K143" s="104">
        <f t="shared" si="159"/>
        <v>228</v>
      </c>
      <c r="L143" s="104">
        <f t="shared" si="160"/>
        <v>420</v>
      </c>
      <c r="M143" s="103">
        <v>2</v>
      </c>
      <c r="N143" s="104">
        <f t="shared" si="161"/>
        <v>152</v>
      </c>
      <c r="O143" s="104">
        <f t="shared" si="162"/>
        <v>280</v>
      </c>
      <c r="P143" s="103">
        <v>0</v>
      </c>
      <c r="Q143" s="104">
        <f t="shared" si="163"/>
        <v>0</v>
      </c>
      <c r="R143" s="104">
        <f t="shared" si="164"/>
        <v>0</v>
      </c>
      <c r="S143" s="103">
        <v>2</v>
      </c>
      <c r="T143" s="104">
        <f t="shared" si="165"/>
        <v>152</v>
      </c>
      <c r="U143" s="104">
        <f t="shared" si="166"/>
        <v>280</v>
      </c>
      <c r="V143" s="103">
        <v>0</v>
      </c>
      <c r="W143" s="104">
        <f t="shared" si="167"/>
        <v>0</v>
      </c>
      <c r="X143" s="104">
        <f t="shared" si="168"/>
        <v>0</v>
      </c>
      <c r="Y143" s="103"/>
      <c r="Z143" s="104">
        <f t="shared" si="169"/>
        <v>0</v>
      </c>
      <c r="AA143" s="104">
        <f t="shared" si="170"/>
        <v>0</v>
      </c>
      <c r="AC143" s="114">
        <f t="shared" si="171"/>
        <v>7</v>
      </c>
      <c r="AD143" s="104">
        <f t="shared" si="172"/>
        <v>532</v>
      </c>
      <c r="AE143" s="106">
        <f t="shared" si="183"/>
        <v>980</v>
      </c>
      <c r="AF143" s="105">
        <f t="shared" si="181"/>
        <v>5.6910569105691054E-2</v>
      </c>
      <c r="AG143" s="106">
        <f t="shared" si="182"/>
        <v>1.7073170731707317</v>
      </c>
      <c r="AH143" s="115">
        <f t="shared" si="184"/>
        <v>239.02439024390245</v>
      </c>
      <c r="AI143" s="103">
        <v>9</v>
      </c>
      <c r="AJ143" s="106">
        <f t="shared" si="177"/>
        <v>1260</v>
      </c>
      <c r="AK143" s="106">
        <f t="shared" si="178"/>
        <v>158.14285714285714</v>
      </c>
      <c r="AL143" s="108">
        <v>148</v>
      </c>
      <c r="AM143" s="106">
        <f t="shared" si="179"/>
        <v>22.591836734693878</v>
      </c>
      <c r="AN143" s="114">
        <f t="shared" si="180"/>
        <v>5.2714285714285714</v>
      </c>
      <c r="AO143" s="35">
        <f t="shared" si="185"/>
        <v>43747.142857142855</v>
      </c>
    </row>
    <row r="144" spans="1:41" s="113" customFormat="1" ht="15" x14ac:dyDescent="0.25">
      <c r="A144" s="98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103">
        <v>3</v>
      </c>
      <c r="K144" s="104">
        <f t="shared" si="159"/>
        <v>228</v>
      </c>
      <c r="L144" s="104">
        <f t="shared" si="160"/>
        <v>420</v>
      </c>
      <c r="M144" s="103">
        <v>2</v>
      </c>
      <c r="N144" s="104">
        <f t="shared" si="161"/>
        <v>152</v>
      </c>
      <c r="O144" s="104">
        <f t="shared" si="162"/>
        <v>280</v>
      </c>
      <c r="P144" s="103">
        <v>0</v>
      </c>
      <c r="Q144" s="104">
        <f t="shared" si="163"/>
        <v>0</v>
      </c>
      <c r="R144" s="104">
        <f t="shared" si="164"/>
        <v>0</v>
      </c>
      <c r="S144" s="103">
        <v>1</v>
      </c>
      <c r="T144" s="104">
        <f t="shared" si="165"/>
        <v>76</v>
      </c>
      <c r="U144" s="104">
        <f t="shared" si="166"/>
        <v>140</v>
      </c>
      <c r="V144" s="103">
        <v>0</v>
      </c>
      <c r="W144" s="104">
        <f t="shared" si="167"/>
        <v>0</v>
      </c>
      <c r="X144" s="104">
        <f t="shared" si="168"/>
        <v>0</v>
      </c>
      <c r="Y144" s="103"/>
      <c r="Z144" s="104">
        <f t="shared" si="169"/>
        <v>0</v>
      </c>
      <c r="AA144" s="104">
        <f t="shared" si="170"/>
        <v>0</v>
      </c>
      <c r="AC144" s="114">
        <f t="shared" si="171"/>
        <v>6</v>
      </c>
      <c r="AD144" s="104">
        <f t="shared" si="172"/>
        <v>456</v>
      </c>
      <c r="AE144" s="106">
        <f t="shared" si="183"/>
        <v>840</v>
      </c>
      <c r="AF144" s="105">
        <f t="shared" si="181"/>
        <v>4.878048780487805E-2</v>
      </c>
      <c r="AG144" s="106">
        <f t="shared" si="182"/>
        <v>1.4634146341463414</v>
      </c>
      <c r="AH144" s="115">
        <f t="shared" si="184"/>
        <v>204.8780487804878</v>
      </c>
      <c r="AI144" s="103">
        <v>2</v>
      </c>
      <c r="AJ144" s="106">
        <f t="shared" si="177"/>
        <v>280</v>
      </c>
      <c r="AK144" s="106">
        <f t="shared" si="178"/>
        <v>41</v>
      </c>
      <c r="AL144" s="108">
        <v>149</v>
      </c>
      <c r="AM144" s="106">
        <f t="shared" si="179"/>
        <v>5.8571428571428568</v>
      </c>
      <c r="AN144" s="114">
        <f t="shared" si="180"/>
        <v>1.3666666666666667</v>
      </c>
      <c r="AO144" s="35">
        <f t="shared" si="185"/>
        <v>43630</v>
      </c>
    </row>
    <row r="145" spans="1:41" s="113" customFormat="1" ht="15" x14ac:dyDescent="0.25">
      <c r="A145" s="98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103">
        <v>0</v>
      </c>
      <c r="K145" s="104">
        <f t="shared" si="159"/>
        <v>0</v>
      </c>
      <c r="L145" s="104">
        <f t="shared" si="160"/>
        <v>0</v>
      </c>
      <c r="M145" s="103">
        <v>1</v>
      </c>
      <c r="N145" s="104">
        <f t="shared" si="161"/>
        <v>27.24</v>
      </c>
      <c r="O145" s="104">
        <f t="shared" si="162"/>
        <v>49.5</v>
      </c>
      <c r="P145" s="103">
        <v>0</v>
      </c>
      <c r="Q145" s="104">
        <f t="shared" si="163"/>
        <v>0</v>
      </c>
      <c r="R145" s="104">
        <f t="shared" si="164"/>
        <v>0</v>
      </c>
      <c r="S145" s="103">
        <v>0</v>
      </c>
      <c r="T145" s="104">
        <f t="shared" si="165"/>
        <v>0</v>
      </c>
      <c r="U145" s="104">
        <f t="shared" si="166"/>
        <v>0</v>
      </c>
      <c r="V145" s="103">
        <v>0</v>
      </c>
      <c r="W145" s="104">
        <f t="shared" si="167"/>
        <v>0</v>
      </c>
      <c r="X145" s="104">
        <f t="shared" si="168"/>
        <v>0</v>
      </c>
      <c r="Y145" s="103"/>
      <c r="Z145" s="104">
        <f t="shared" si="169"/>
        <v>0</v>
      </c>
      <c r="AA145" s="104">
        <f t="shared" si="170"/>
        <v>0</v>
      </c>
      <c r="AC145" s="114">
        <f t="shared" si="171"/>
        <v>1</v>
      </c>
      <c r="AD145" s="104">
        <f t="shared" si="172"/>
        <v>27.24</v>
      </c>
      <c r="AE145" s="106">
        <f t="shared" si="183"/>
        <v>49.5</v>
      </c>
      <c r="AF145" s="105">
        <f t="shared" si="181"/>
        <v>8.130081300813009E-3</v>
      </c>
      <c r="AG145" s="106">
        <f t="shared" si="182"/>
        <v>0.24390243902439027</v>
      </c>
      <c r="AH145" s="115">
        <f t="shared" si="184"/>
        <v>12.073170731707318</v>
      </c>
      <c r="AI145" s="103">
        <v>4</v>
      </c>
      <c r="AJ145" s="106">
        <f t="shared" si="177"/>
        <v>198</v>
      </c>
      <c r="AK145" s="106">
        <f t="shared" si="178"/>
        <v>491.99999999999994</v>
      </c>
      <c r="AL145" s="108">
        <v>150</v>
      </c>
      <c r="AM145" s="106">
        <f t="shared" si="179"/>
        <v>70.285714285714278</v>
      </c>
      <c r="AN145" s="114">
        <f t="shared" si="180"/>
        <v>16.399999999999999</v>
      </c>
      <c r="AO145" s="35">
        <f t="shared" si="185"/>
        <v>44081</v>
      </c>
    </row>
    <row r="146" spans="1:41" s="113" customFormat="1" ht="15" x14ac:dyDescent="0.25">
      <c r="A146" s="98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103">
        <v>0</v>
      </c>
      <c r="K146" s="104">
        <f t="shared" si="159"/>
        <v>0</v>
      </c>
      <c r="L146" s="104">
        <f t="shared" si="160"/>
        <v>0</v>
      </c>
      <c r="M146" s="103">
        <v>0</v>
      </c>
      <c r="N146" s="104">
        <f t="shared" si="161"/>
        <v>0</v>
      </c>
      <c r="O146" s="104">
        <f t="shared" si="162"/>
        <v>0</v>
      </c>
      <c r="P146" s="103">
        <v>0</v>
      </c>
      <c r="Q146" s="104">
        <f t="shared" si="163"/>
        <v>0</v>
      </c>
      <c r="R146" s="104">
        <f t="shared" si="164"/>
        <v>0</v>
      </c>
      <c r="S146" s="103">
        <v>0</v>
      </c>
      <c r="T146" s="104">
        <f t="shared" si="165"/>
        <v>0</v>
      </c>
      <c r="U146" s="104">
        <f t="shared" si="166"/>
        <v>0</v>
      </c>
      <c r="V146" s="103">
        <v>0</v>
      </c>
      <c r="W146" s="104">
        <f t="shared" si="167"/>
        <v>0</v>
      </c>
      <c r="X146" s="104">
        <f t="shared" si="168"/>
        <v>0</v>
      </c>
      <c r="Y146" s="103"/>
      <c r="Z146" s="104">
        <f t="shared" si="169"/>
        <v>0</v>
      </c>
      <c r="AA146" s="104">
        <f t="shared" si="170"/>
        <v>0</v>
      </c>
      <c r="AC146" s="114">
        <f t="shared" si="171"/>
        <v>0</v>
      </c>
      <c r="AD146" s="104">
        <f t="shared" si="172"/>
        <v>0</v>
      </c>
      <c r="AE146" s="106">
        <f t="shared" si="183"/>
        <v>0</v>
      </c>
      <c r="AF146" s="105">
        <f t="shared" si="181"/>
        <v>0</v>
      </c>
      <c r="AG146" s="106">
        <f t="shared" si="182"/>
        <v>0</v>
      </c>
      <c r="AH146" s="115">
        <f t="shared" si="184"/>
        <v>0</v>
      </c>
      <c r="AI146" s="103">
        <v>0</v>
      </c>
      <c r="AJ146" s="106">
        <f t="shared" si="177"/>
        <v>0</v>
      </c>
      <c r="AK146" s="106" t="str">
        <f t="shared" si="178"/>
        <v>-</v>
      </c>
      <c r="AL146" s="108">
        <v>151</v>
      </c>
      <c r="AM146" s="106" t="str">
        <f t="shared" si="179"/>
        <v>-</v>
      </c>
      <c r="AN146" s="114" t="str">
        <f t="shared" si="180"/>
        <v>-</v>
      </c>
      <c r="AO146" s="35" t="str">
        <f t="shared" si="185"/>
        <v>-</v>
      </c>
    </row>
    <row r="147" spans="1:41" s="113" customFormat="1" ht="15" x14ac:dyDescent="0.25">
      <c r="A147" s="98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103">
        <v>0</v>
      </c>
      <c r="K147" s="104">
        <f t="shared" si="159"/>
        <v>0</v>
      </c>
      <c r="L147" s="104">
        <f t="shared" si="160"/>
        <v>0</v>
      </c>
      <c r="M147" s="103">
        <v>0</v>
      </c>
      <c r="N147" s="104">
        <f t="shared" si="161"/>
        <v>0</v>
      </c>
      <c r="O147" s="104">
        <f t="shared" si="162"/>
        <v>0</v>
      </c>
      <c r="P147" s="103">
        <v>0</v>
      </c>
      <c r="Q147" s="104">
        <f t="shared" si="163"/>
        <v>0</v>
      </c>
      <c r="R147" s="104">
        <f t="shared" si="164"/>
        <v>0</v>
      </c>
      <c r="S147" s="103">
        <v>0</v>
      </c>
      <c r="T147" s="104">
        <f t="shared" si="165"/>
        <v>0</v>
      </c>
      <c r="U147" s="104">
        <f t="shared" si="166"/>
        <v>0</v>
      </c>
      <c r="V147" s="103">
        <v>0</v>
      </c>
      <c r="W147" s="104">
        <f t="shared" si="167"/>
        <v>0</v>
      </c>
      <c r="X147" s="104">
        <f t="shared" si="168"/>
        <v>0</v>
      </c>
      <c r="Y147" s="103"/>
      <c r="Z147" s="104">
        <f t="shared" si="169"/>
        <v>0</v>
      </c>
      <c r="AA147" s="104">
        <f t="shared" si="170"/>
        <v>0</v>
      </c>
      <c r="AC147" s="114">
        <f t="shared" si="171"/>
        <v>0</v>
      </c>
      <c r="AD147" s="104">
        <f t="shared" si="172"/>
        <v>0</v>
      </c>
      <c r="AE147" s="106">
        <f t="shared" si="183"/>
        <v>0</v>
      </c>
      <c r="AF147" s="105">
        <f t="shared" si="181"/>
        <v>0</v>
      </c>
      <c r="AG147" s="106">
        <f t="shared" si="182"/>
        <v>0</v>
      </c>
      <c r="AH147" s="115">
        <f t="shared" si="184"/>
        <v>0</v>
      </c>
      <c r="AI147" s="103">
        <v>0</v>
      </c>
      <c r="AJ147" s="106">
        <f t="shared" si="177"/>
        <v>0</v>
      </c>
      <c r="AK147" s="106" t="str">
        <f t="shared" si="178"/>
        <v>-</v>
      </c>
      <c r="AL147" s="108">
        <v>152</v>
      </c>
      <c r="AM147" s="106" t="str">
        <f t="shared" si="179"/>
        <v>-</v>
      </c>
      <c r="AN147" s="114" t="str">
        <f t="shared" si="180"/>
        <v>-</v>
      </c>
      <c r="AO147" s="35" t="str">
        <f t="shared" si="185"/>
        <v>-</v>
      </c>
    </row>
    <row r="148" spans="1:41" s="113" customFormat="1" ht="15" x14ac:dyDescent="0.25">
      <c r="A148" s="98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103">
        <v>0</v>
      </c>
      <c r="K148" s="104">
        <f t="shared" si="159"/>
        <v>0</v>
      </c>
      <c r="L148" s="104">
        <f t="shared" si="160"/>
        <v>0</v>
      </c>
      <c r="M148" s="103">
        <v>0</v>
      </c>
      <c r="N148" s="104">
        <f t="shared" si="161"/>
        <v>0</v>
      </c>
      <c r="O148" s="104">
        <f t="shared" si="162"/>
        <v>0</v>
      </c>
      <c r="P148" s="103">
        <v>0</v>
      </c>
      <c r="Q148" s="104">
        <f t="shared" si="163"/>
        <v>0</v>
      </c>
      <c r="R148" s="104">
        <f t="shared" si="164"/>
        <v>0</v>
      </c>
      <c r="S148" s="103">
        <v>0</v>
      </c>
      <c r="T148" s="104">
        <f t="shared" si="165"/>
        <v>0</v>
      </c>
      <c r="U148" s="104">
        <f t="shared" si="166"/>
        <v>0</v>
      </c>
      <c r="V148" s="103">
        <v>0</v>
      </c>
      <c r="W148" s="104">
        <f t="shared" si="167"/>
        <v>0</v>
      </c>
      <c r="X148" s="104">
        <f t="shared" si="168"/>
        <v>0</v>
      </c>
      <c r="Y148" s="103"/>
      <c r="Z148" s="104">
        <f t="shared" si="169"/>
        <v>0</v>
      </c>
      <c r="AA148" s="104">
        <f t="shared" si="170"/>
        <v>0</v>
      </c>
      <c r="AC148" s="114">
        <f t="shared" si="171"/>
        <v>0</v>
      </c>
      <c r="AD148" s="104">
        <f t="shared" si="172"/>
        <v>0</v>
      </c>
      <c r="AE148" s="106">
        <f t="shared" si="183"/>
        <v>0</v>
      </c>
      <c r="AF148" s="105">
        <f t="shared" si="181"/>
        <v>0</v>
      </c>
      <c r="AG148" s="106">
        <f t="shared" si="182"/>
        <v>0</v>
      </c>
      <c r="AH148" s="115">
        <f t="shared" si="184"/>
        <v>0</v>
      </c>
      <c r="AI148" s="103">
        <v>0</v>
      </c>
      <c r="AJ148" s="106">
        <f t="shared" si="177"/>
        <v>0</v>
      </c>
      <c r="AK148" s="106" t="str">
        <f t="shared" si="178"/>
        <v>-</v>
      </c>
      <c r="AL148" s="108">
        <v>153</v>
      </c>
      <c r="AM148" s="106" t="str">
        <f t="shared" si="179"/>
        <v>-</v>
      </c>
      <c r="AN148" s="114" t="str">
        <f t="shared" si="180"/>
        <v>-</v>
      </c>
      <c r="AO148" s="35" t="str">
        <f t="shared" si="185"/>
        <v>-</v>
      </c>
    </row>
    <row r="149" spans="1:41" s="113" customFormat="1" ht="15" x14ac:dyDescent="0.25">
      <c r="A149" s="98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103">
        <v>3</v>
      </c>
      <c r="K149" s="104">
        <f t="shared" si="159"/>
        <v>35.100000000000136</v>
      </c>
      <c r="L149" s="104">
        <f t="shared" si="160"/>
        <v>103.5</v>
      </c>
      <c r="M149" s="103">
        <v>6</v>
      </c>
      <c r="N149" s="104">
        <f t="shared" si="161"/>
        <v>70.200000000000273</v>
      </c>
      <c r="O149" s="104">
        <f t="shared" si="162"/>
        <v>207</v>
      </c>
      <c r="P149" s="103">
        <v>13</v>
      </c>
      <c r="Q149" s="104">
        <f t="shared" si="163"/>
        <v>152.10000000000059</v>
      </c>
      <c r="R149" s="104">
        <f t="shared" si="164"/>
        <v>448.5</v>
      </c>
      <c r="S149" s="103">
        <v>9</v>
      </c>
      <c r="T149" s="104">
        <f t="shared" si="165"/>
        <v>105.30000000000041</v>
      </c>
      <c r="U149" s="104">
        <f t="shared" si="166"/>
        <v>310.5</v>
      </c>
      <c r="V149" s="103">
        <v>4</v>
      </c>
      <c r="W149" s="104">
        <f t="shared" si="167"/>
        <v>46.800000000000182</v>
      </c>
      <c r="X149" s="104">
        <f t="shared" si="168"/>
        <v>138</v>
      </c>
      <c r="Y149" s="103"/>
      <c r="Z149" s="104">
        <f t="shared" si="169"/>
        <v>0</v>
      </c>
      <c r="AA149" s="104">
        <f t="shared" si="170"/>
        <v>0</v>
      </c>
      <c r="AC149" s="114">
        <f t="shared" si="171"/>
        <v>35</v>
      </c>
      <c r="AD149" s="104">
        <f t="shared" si="172"/>
        <v>409.50000000000159</v>
      </c>
      <c r="AE149" s="106">
        <f t="shared" si="183"/>
        <v>1207.5</v>
      </c>
      <c r="AF149" s="105">
        <f t="shared" si="181"/>
        <v>0.28455284552845528</v>
      </c>
      <c r="AG149" s="106">
        <f t="shared" si="182"/>
        <v>8.536585365853659</v>
      </c>
      <c r="AH149" s="115">
        <f t="shared" si="184"/>
        <v>294.51219512195121</v>
      </c>
      <c r="AI149" s="103">
        <v>0</v>
      </c>
      <c r="AJ149" s="106">
        <f t="shared" si="177"/>
        <v>0</v>
      </c>
      <c r="AK149" s="106">
        <f t="shared" si="178"/>
        <v>0</v>
      </c>
      <c r="AL149" s="108">
        <v>155</v>
      </c>
      <c r="AM149" s="106">
        <f t="shared" si="179"/>
        <v>0</v>
      </c>
      <c r="AN149" s="114">
        <f t="shared" si="180"/>
        <v>0</v>
      </c>
      <c r="AO149" s="35">
        <f t="shared" si="185"/>
        <v>43589</v>
      </c>
    </row>
    <row r="150" spans="1:41" s="113" customFormat="1" ht="15" x14ac:dyDescent="0.25">
      <c r="A150" s="98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103">
        <v>2</v>
      </c>
      <c r="K150" s="104">
        <f t="shared" si="159"/>
        <v>24.759999999999994</v>
      </c>
      <c r="L150" s="104">
        <f t="shared" si="160"/>
        <v>69</v>
      </c>
      <c r="M150" s="103">
        <v>1</v>
      </c>
      <c r="N150" s="104">
        <f t="shared" si="161"/>
        <v>12.379999999999997</v>
      </c>
      <c r="O150" s="104">
        <f t="shared" si="162"/>
        <v>34.5</v>
      </c>
      <c r="P150" s="103">
        <v>4</v>
      </c>
      <c r="Q150" s="104">
        <f t="shared" si="163"/>
        <v>49.519999999999989</v>
      </c>
      <c r="R150" s="104">
        <f t="shared" si="164"/>
        <v>138</v>
      </c>
      <c r="S150" s="103">
        <v>4</v>
      </c>
      <c r="T150" s="104">
        <f t="shared" si="165"/>
        <v>49.519999999999989</v>
      </c>
      <c r="U150" s="104">
        <f t="shared" si="166"/>
        <v>138</v>
      </c>
      <c r="V150" s="103">
        <v>0</v>
      </c>
      <c r="W150" s="104">
        <f t="shared" si="167"/>
        <v>0</v>
      </c>
      <c r="X150" s="104">
        <f t="shared" si="168"/>
        <v>0</v>
      </c>
      <c r="Y150" s="103"/>
      <c r="Z150" s="104">
        <f t="shared" si="169"/>
        <v>0</v>
      </c>
      <c r="AA150" s="104">
        <f t="shared" si="170"/>
        <v>0</v>
      </c>
      <c r="AC150" s="114">
        <f t="shared" si="171"/>
        <v>11</v>
      </c>
      <c r="AD150" s="104">
        <f t="shared" si="172"/>
        <v>136.17999999999998</v>
      </c>
      <c r="AE150" s="106">
        <f t="shared" si="183"/>
        <v>379.5</v>
      </c>
      <c r="AF150" s="105">
        <f t="shared" si="181"/>
        <v>8.943089430894309E-2</v>
      </c>
      <c r="AG150" s="106">
        <f t="shared" si="182"/>
        <v>2.6829268292682928</v>
      </c>
      <c r="AH150" s="115">
        <f t="shared" si="184"/>
        <v>92.560975609756099</v>
      </c>
      <c r="AI150" s="103">
        <v>7</v>
      </c>
      <c r="AJ150" s="106">
        <f t="shared" si="177"/>
        <v>241.5</v>
      </c>
      <c r="AK150" s="106">
        <f t="shared" si="178"/>
        <v>78.272727272727266</v>
      </c>
      <c r="AL150" s="108">
        <v>156</v>
      </c>
      <c r="AM150" s="106">
        <f t="shared" si="179"/>
        <v>11.181818181818182</v>
      </c>
      <c r="AN150" s="114">
        <f t="shared" si="180"/>
        <v>2.6090909090909089</v>
      </c>
      <c r="AO150" s="35">
        <f t="shared" si="185"/>
        <v>43667.272727272728</v>
      </c>
    </row>
    <row r="151" spans="1:41" s="113" customFormat="1" ht="15" x14ac:dyDescent="0.25">
      <c r="A151" s="98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103">
        <v>5</v>
      </c>
      <c r="K151" s="104">
        <f t="shared" si="159"/>
        <v>63.399999999999991</v>
      </c>
      <c r="L151" s="104">
        <f t="shared" si="160"/>
        <v>172.5</v>
      </c>
      <c r="M151" s="103">
        <v>1</v>
      </c>
      <c r="N151" s="104">
        <f t="shared" si="161"/>
        <v>12.679999999999998</v>
      </c>
      <c r="O151" s="104">
        <f t="shared" si="162"/>
        <v>34.5</v>
      </c>
      <c r="P151" s="103">
        <v>6</v>
      </c>
      <c r="Q151" s="104">
        <f t="shared" si="163"/>
        <v>76.079999999999984</v>
      </c>
      <c r="R151" s="104">
        <f t="shared" si="164"/>
        <v>207</v>
      </c>
      <c r="S151" s="103">
        <v>1</v>
      </c>
      <c r="T151" s="104">
        <f t="shared" si="165"/>
        <v>12.679999999999998</v>
      </c>
      <c r="U151" s="104">
        <f t="shared" si="166"/>
        <v>34.5</v>
      </c>
      <c r="V151" s="103">
        <v>0</v>
      </c>
      <c r="W151" s="104">
        <f t="shared" si="167"/>
        <v>0</v>
      </c>
      <c r="X151" s="104">
        <f t="shared" si="168"/>
        <v>0</v>
      </c>
      <c r="Y151" s="103"/>
      <c r="Z151" s="104">
        <f t="shared" si="169"/>
        <v>0</v>
      </c>
      <c r="AA151" s="104">
        <f t="shared" si="170"/>
        <v>0</v>
      </c>
      <c r="AC151" s="114">
        <f t="shared" si="171"/>
        <v>13</v>
      </c>
      <c r="AD151" s="104">
        <f t="shared" si="172"/>
        <v>164.83999999999997</v>
      </c>
      <c r="AE151" s="106">
        <f t="shared" si="183"/>
        <v>448.5</v>
      </c>
      <c r="AF151" s="105">
        <f t="shared" si="181"/>
        <v>0.10569105691056911</v>
      </c>
      <c r="AG151" s="106">
        <f t="shared" si="182"/>
        <v>3.1707317073170733</v>
      </c>
      <c r="AH151" s="115">
        <f t="shared" si="184"/>
        <v>109.39024390243902</v>
      </c>
      <c r="AI151" s="103">
        <v>0</v>
      </c>
      <c r="AJ151" s="106">
        <f t="shared" si="177"/>
        <v>0</v>
      </c>
      <c r="AK151" s="106">
        <f t="shared" si="178"/>
        <v>0</v>
      </c>
      <c r="AL151" s="108">
        <v>157</v>
      </c>
      <c r="AM151" s="106">
        <f t="shared" si="179"/>
        <v>0</v>
      </c>
      <c r="AN151" s="114">
        <f t="shared" si="180"/>
        <v>0</v>
      </c>
      <c r="AO151" s="35">
        <f t="shared" si="185"/>
        <v>43589</v>
      </c>
    </row>
    <row r="152" spans="1:41" s="113" customFormat="1" ht="15" x14ac:dyDescent="0.25">
      <c r="A152" s="98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103">
        <v>3</v>
      </c>
      <c r="K152" s="104">
        <f t="shared" si="159"/>
        <v>37.14</v>
      </c>
      <c r="L152" s="104">
        <f t="shared" si="160"/>
        <v>103.5</v>
      </c>
      <c r="M152" s="103">
        <v>1</v>
      </c>
      <c r="N152" s="104">
        <f t="shared" si="161"/>
        <v>12.38</v>
      </c>
      <c r="O152" s="104">
        <f t="shared" si="162"/>
        <v>34.5</v>
      </c>
      <c r="P152" s="103">
        <v>3</v>
      </c>
      <c r="Q152" s="104">
        <f t="shared" si="163"/>
        <v>37.14</v>
      </c>
      <c r="R152" s="104">
        <f t="shared" si="164"/>
        <v>103.5</v>
      </c>
      <c r="S152" s="103">
        <v>3</v>
      </c>
      <c r="T152" s="104">
        <f t="shared" si="165"/>
        <v>37.14</v>
      </c>
      <c r="U152" s="104">
        <f t="shared" si="166"/>
        <v>103.5</v>
      </c>
      <c r="V152" s="103">
        <v>1</v>
      </c>
      <c r="W152" s="104">
        <f t="shared" si="167"/>
        <v>12.38</v>
      </c>
      <c r="X152" s="104">
        <f t="shared" si="168"/>
        <v>34.5</v>
      </c>
      <c r="Y152" s="103"/>
      <c r="Z152" s="104">
        <f t="shared" si="169"/>
        <v>0</v>
      </c>
      <c r="AA152" s="104">
        <f t="shared" si="170"/>
        <v>0</v>
      </c>
      <c r="AC152" s="114">
        <f t="shared" si="171"/>
        <v>11</v>
      </c>
      <c r="AD152" s="104">
        <f t="shared" si="172"/>
        <v>136.18</v>
      </c>
      <c r="AE152" s="106">
        <f t="shared" si="183"/>
        <v>379.5</v>
      </c>
      <c r="AF152" s="105">
        <f t="shared" si="181"/>
        <v>8.943089430894309E-2</v>
      </c>
      <c r="AG152" s="106">
        <f t="shared" si="182"/>
        <v>2.6829268292682928</v>
      </c>
      <c r="AH152" s="115">
        <f t="shared" si="184"/>
        <v>92.560975609756099</v>
      </c>
      <c r="AI152" s="103">
        <v>6</v>
      </c>
      <c r="AJ152" s="106">
        <f t="shared" si="177"/>
        <v>207</v>
      </c>
      <c r="AK152" s="106">
        <f t="shared" si="178"/>
        <v>67.090909090909093</v>
      </c>
      <c r="AL152" s="108">
        <v>158</v>
      </c>
      <c r="AM152" s="106">
        <f t="shared" si="179"/>
        <v>9.5844155844155843</v>
      </c>
      <c r="AN152" s="114">
        <f t="shared" si="180"/>
        <v>2.2363636363636363</v>
      </c>
      <c r="AO152" s="35">
        <f t="shared" si="185"/>
        <v>43656.090909090912</v>
      </c>
    </row>
    <row r="153" spans="1:41" s="113" customFormat="1" ht="15" x14ac:dyDescent="0.25">
      <c r="A153" s="98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103">
        <v>2</v>
      </c>
      <c r="K153" s="104">
        <f t="shared" si="159"/>
        <v>23.98000000000004</v>
      </c>
      <c r="L153" s="104">
        <f t="shared" si="160"/>
        <v>69</v>
      </c>
      <c r="M153" s="103">
        <v>4</v>
      </c>
      <c r="N153" s="104">
        <f t="shared" si="161"/>
        <v>47.960000000000079</v>
      </c>
      <c r="O153" s="104">
        <f t="shared" si="162"/>
        <v>138</v>
      </c>
      <c r="P153" s="103">
        <v>8</v>
      </c>
      <c r="Q153" s="104">
        <f t="shared" si="163"/>
        <v>95.920000000000158</v>
      </c>
      <c r="R153" s="104">
        <f t="shared" si="164"/>
        <v>276</v>
      </c>
      <c r="S153" s="103">
        <v>2</v>
      </c>
      <c r="T153" s="104">
        <f t="shared" si="165"/>
        <v>23.98000000000004</v>
      </c>
      <c r="U153" s="104">
        <f t="shared" si="166"/>
        <v>69</v>
      </c>
      <c r="V153" s="103">
        <v>5</v>
      </c>
      <c r="W153" s="104">
        <f t="shared" si="167"/>
        <v>59.950000000000102</v>
      </c>
      <c r="X153" s="104">
        <f t="shared" si="168"/>
        <v>172.5</v>
      </c>
      <c r="Y153" s="103"/>
      <c r="Z153" s="104">
        <f t="shared" si="169"/>
        <v>0</v>
      </c>
      <c r="AA153" s="104">
        <f t="shared" si="170"/>
        <v>0</v>
      </c>
      <c r="AC153" s="114">
        <f t="shared" si="171"/>
        <v>21</v>
      </c>
      <c r="AD153" s="104">
        <f t="shared" si="172"/>
        <v>251.79000000000042</v>
      </c>
      <c r="AE153" s="106">
        <f t="shared" si="183"/>
        <v>724.5</v>
      </c>
      <c r="AF153" s="105">
        <f t="shared" si="181"/>
        <v>0.17073170731707318</v>
      </c>
      <c r="AG153" s="106">
        <f t="shared" si="182"/>
        <v>5.1219512195121952</v>
      </c>
      <c r="AH153" s="115">
        <f t="shared" si="184"/>
        <v>176.70731707317074</v>
      </c>
      <c r="AI153" s="103">
        <v>2</v>
      </c>
      <c r="AJ153" s="106">
        <f t="shared" si="177"/>
        <v>69</v>
      </c>
      <c r="AK153" s="106">
        <f t="shared" si="178"/>
        <v>11.714285714285714</v>
      </c>
      <c r="AL153" s="108">
        <v>159</v>
      </c>
      <c r="AM153" s="106">
        <f t="shared" si="179"/>
        <v>1.6734693877551019</v>
      </c>
      <c r="AN153" s="114">
        <f t="shared" si="180"/>
        <v>0.39047619047619048</v>
      </c>
      <c r="AO153" s="35">
        <f t="shared" si="185"/>
        <v>43600.714285714283</v>
      </c>
    </row>
    <row r="154" spans="1:41" s="113" customFormat="1" ht="15" x14ac:dyDescent="0.25">
      <c r="A154" s="98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103">
        <v>1</v>
      </c>
      <c r="K154" s="104">
        <f t="shared" si="159"/>
        <v>11.99</v>
      </c>
      <c r="L154" s="104">
        <f t="shared" si="160"/>
        <v>34.5</v>
      </c>
      <c r="M154" s="103">
        <v>0</v>
      </c>
      <c r="N154" s="104">
        <f t="shared" si="161"/>
        <v>0</v>
      </c>
      <c r="O154" s="104">
        <f t="shared" si="162"/>
        <v>0</v>
      </c>
      <c r="P154" s="103">
        <v>0</v>
      </c>
      <c r="Q154" s="104">
        <f t="shared" si="163"/>
        <v>0</v>
      </c>
      <c r="R154" s="104">
        <f t="shared" si="164"/>
        <v>0</v>
      </c>
      <c r="S154" s="103">
        <v>0</v>
      </c>
      <c r="T154" s="104">
        <f t="shared" si="165"/>
        <v>0</v>
      </c>
      <c r="U154" s="104">
        <f t="shared" si="166"/>
        <v>0</v>
      </c>
      <c r="V154" s="103">
        <v>0</v>
      </c>
      <c r="W154" s="104">
        <f t="shared" si="167"/>
        <v>0</v>
      </c>
      <c r="X154" s="104">
        <f t="shared" si="168"/>
        <v>0</v>
      </c>
      <c r="Y154" s="103"/>
      <c r="Z154" s="104">
        <f t="shared" si="169"/>
        <v>0</v>
      </c>
      <c r="AA154" s="104">
        <f t="shared" si="170"/>
        <v>0</v>
      </c>
      <c r="AC154" s="114">
        <f t="shared" si="171"/>
        <v>1</v>
      </c>
      <c r="AD154" s="104">
        <f t="shared" si="172"/>
        <v>11.99</v>
      </c>
      <c r="AE154" s="106">
        <f t="shared" si="183"/>
        <v>34.5</v>
      </c>
      <c r="AF154" s="105">
        <f t="shared" si="181"/>
        <v>8.130081300813009E-3</v>
      </c>
      <c r="AG154" s="106">
        <f t="shared" si="182"/>
        <v>0.24390243902439027</v>
      </c>
      <c r="AH154" s="115">
        <f t="shared" si="184"/>
        <v>8.4146341463414647</v>
      </c>
      <c r="AI154" s="103">
        <v>0</v>
      </c>
      <c r="AJ154" s="106">
        <f t="shared" si="177"/>
        <v>0</v>
      </c>
      <c r="AK154" s="106">
        <f t="shared" si="178"/>
        <v>0</v>
      </c>
      <c r="AL154" s="108">
        <v>160</v>
      </c>
      <c r="AM154" s="106">
        <f t="shared" si="179"/>
        <v>0</v>
      </c>
      <c r="AN154" s="114">
        <f t="shared" si="180"/>
        <v>0</v>
      </c>
      <c r="AO154" s="35">
        <f t="shared" si="185"/>
        <v>43589</v>
      </c>
    </row>
    <row r="155" spans="1:41" s="113" customFormat="1" ht="15" x14ac:dyDescent="0.25">
      <c r="A155" s="98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103">
        <v>0</v>
      </c>
      <c r="K155" s="104">
        <f t="shared" si="159"/>
        <v>0</v>
      </c>
      <c r="L155" s="104">
        <f t="shared" si="160"/>
        <v>0</v>
      </c>
      <c r="M155" s="103">
        <v>2</v>
      </c>
      <c r="N155" s="104">
        <f t="shared" si="161"/>
        <v>23.98</v>
      </c>
      <c r="O155" s="104">
        <f t="shared" si="162"/>
        <v>69</v>
      </c>
      <c r="P155" s="103">
        <v>1</v>
      </c>
      <c r="Q155" s="104">
        <f t="shared" si="163"/>
        <v>11.99</v>
      </c>
      <c r="R155" s="104">
        <f t="shared" si="164"/>
        <v>34.5</v>
      </c>
      <c r="S155" s="103">
        <v>2</v>
      </c>
      <c r="T155" s="104">
        <f t="shared" si="165"/>
        <v>23.98</v>
      </c>
      <c r="U155" s="104">
        <f t="shared" si="166"/>
        <v>69</v>
      </c>
      <c r="V155" s="103">
        <v>1</v>
      </c>
      <c r="W155" s="104">
        <f t="shared" si="167"/>
        <v>11.99</v>
      </c>
      <c r="X155" s="104">
        <f t="shared" si="168"/>
        <v>34.5</v>
      </c>
      <c r="Y155" s="103"/>
      <c r="Z155" s="104">
        <f t="shared" si="169"/>
        <v>0</v>
      </c>
      <c r="AA155" s="104">
        <f t="shared" si="170"/>
        <v>0</v>
      </c>
      <c r="AC155" s="114">
        <f t="shared" si="171"/>
        <v>6</v>
      </c>
      <c r="AD155" s="104">
        <f t="shared" si="172"/>
        <v>71.94</v>
      </c>
      <c r="AE155" s="106">
        <f t="shared" si="183"/>
        <v>207</v>
      </c>
      <c r="AF155" s="105">
        <f t="shared" si="181"/>
        <v>4.878048780487805E-2</v>
      </c>
      <c r="AG155" s="106">
        <f t="shared" si="182"/>
        <v>1.4634146341463414</v>
      </c>
      <c r="AH155" s="115">
        <f t="shared" si="184"/>
        <v>50.487804878048777</v>
      </c>
      <c r="AI155" s="103">
        <v>1</v>
      </c>
      <c r="AJ155" s="106">
        <f t="shared" si="177"/>
        <v>34.5</v>
      </c>
      <c r="AK155" s="106">
        <f t="shared" si="178"/>
        <v>20.5</v>
      </c>
      <c r="AL155" s="108">
        <v>161</v>
      </c>
      <c r="AM155" s="106">
        <f t="shared" si="179"/>
        <v>2.9285714285714284</v>
      </c>
      <c r="AN155" s="114">
        <f t="shared" si="180"/>
        <v>0.68333333333333335</v>
      </c>
      <c r="AO155" s="35">
        <f t="shared" si="185"/>
        <v>43609.5</v>
      </c>
    </row>
    <row r="156" spans="1:41" s="113" customFormat="1" ht="15" x14ac:dyDescent="0.25">
      <c r="A156" s="98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103">
        <v>1</v>
      </c>
      <c r="K156" s="104">
        <f t="shared" si="159"/>
        <v>11.99</v>
      </c>
      <c r="L156" s="104">
        <f t="shared" si="160"/>
        <v>34.5</v>
      </c>
      <c r="M156" s="103">
        <v>2</v>
      </c>
      <c r="N156" s="104">
        <f t="shared" si="161"/>
        <v>23.98</v>
      </c>
      <c r="O156" s="104">
        <f t="shared" si="162"/>
        <v>69</v>
      </c>
      <c r="P156" s="103">
        <v>0</v>
      </c>
      <c r="Q156" s="104">
        <f t="shared" si="163"/>
        <v>0</v>
      </c>
      <c r="R156" s="104">
        <f t="shared" si="164"/>
        <v>0</v>
      </c>
      <c r="S156" s="103">
        <v>0</v>
      </c>
      <c r="T156" s="104">
        <f t="shared" si="165"/>
        <v>0</v>
      </c>
      <c r="U156" s="104">
        <f t="shared" si="166"/>
        <v>0</v>
      </c>
      <c r="V156" s="103">
        <v>0</v>
      </c>
      <c r="W156" s="104">
        <f t="shared" si="167"/>
        <v>0</v>
      </c>
      <c r="X156" s="104">
        <f t="shared" si="168"/>
        <v>0</v>
      </c>
      <c r="Y156" s="103"/>
      <c r="Z156" s="104">
        <f t="shared" si="169"/>
        <v>0</v>
      </c>
      <c r="AA156" s="104">
        <f t="shared" si="170"/>
        <v>0</v>
      </c>
      <c r="AC156" s="114">
        <f t="shared" si="171"/>
        <v>3</v>
      </c>
      <c r="AD156" s="104">
        <f t="shared" si="172"/>
        <v>35.97</v>
      </c>
      <c r="AE156" s="106">
        <f t="shared" si="183"/>
        <v>103.5</v>
      </c>
      <c r="AF156" s="105">
        <f t="shared" si="181"/>
        <v>2.4390243902439025E-2</v>
      </c>
      <c r="AG156" s="106">
        <f t="shared" si="182"/>
        <v>0.73170731707317072</v>
      </c>
      <c r="AH156" s="115">
        <f t="shared" si="184"/>
        <v>25.243902439024389</v>
      </c>
      <c r="AI156" s="103">
        <v>1</v>
      </c>
      <c r="AJ156" s="106">
        <f t="shared" si="177"/>
        <v>34.5</v>
      </c>
      <c r="AK156" s="106">
        <f t="shared" si="178"/>
        <v>41</v>
      </c>
      <c r="AL156" s="108">
        <v>162</v>
      </c>
      <c r="AM156" s="106">
        <f t="shared" si="179"/>
        <v>5.8571428571428568</v>
      </c>
      <c r="AN156" s="114">
        <f t="shared" si="180"/>
        <v>1.3666666666666667</v>
      </c>
      <c r="AO156" s="35">
        <f t="shared" si="185"/>
        <v>43630</v>
      </c>
    </row>
    <row r="157" spans="1:41" s="113" customFormat="1" ht="15" x14ac:dyDescent="0.25">
      <c r="A157" s="98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103">
        <v>0</v>
      </c>
      <c r="K157" s="104">
        <f t="shared" si="159"/>
        <v>0</v>
      </c>
      <c r="L157" s="104">
        <f t="shared" si="160"/>
        <v>0</v>
      </c>
      <c r="M157" s="103">
        <v>1</v>
      </c>
      <c r="N157" s="104">
        <f t="shared" si="161"/>
        <v>7.27</v>
      </c>
      <c r="O157" s="104">
        <f t="shared" si="162"/>
        <v>29.5</v>
      </c>
      <c r="P157" s="103">
        <v>9</v>
      </c>
      <c r="Q157" s="104">
        <f t="shared" si="163"/>
        <v>65.429999999999993</v>
      </c>
      <c r="R157" s="104">
        <f t="shared" si="164"/>
        <v>265.5</v>
      </c>
      <c r="S157" s="103">
        <v>2</v>
      </c>
      <c r="T157" s="104">
        <f t="shared" si="165"/>
        <v>14.54</v>
      </c>
      <c r="U157" s="104">
        <f t="shared" si="166"/>
        <v>59</v>
      </c>
      <c r="V157" s="103">
        <v>7</v>
      </c>
      <c r="W157" s="104">
        <f t="shared" si="167"/>
        <v>50.89</v>
      </c>
      <c r="X157" s="104">
        <f t="shared" si="168"/>
        <v>206.5</v>
      </c>
      <c r="Y157" s="103"/>
      <c r="Z157" s="104">
        <f t="shared" si="169"/>
        <v>0</v>
      </c>
      <c r="AA157" s="104">
        <f t="shared" si="170"/>
        <v>0</v>
      </c>
      <c r="AC157" s="114">
        <f t="shared" si="171"/>
        <v>19</v>
      </c>
      <c r="AD157" s="104">
        <f t="shared" si="172"/>
        <v>138.13</v>
      </c>
      <c r="AE157" s="106">
        <f t="shared" si="183"/>
        <v>560.5</v>
      </c>
      <c r="AF157" s="105">
        <f t="shared" si="181"/>
        <v>0.15447154471544716</v>
      </c>
      <c r="AG157" s="106">
        <f t="shared" si="182"/>
        <v>4.6341463414634152</v>
      </c>
      <c r="AH157" s="115">
        <f t="shared" si="184"/>
        <v>136.70731707317074</v>
      </c>
      <c r="AI157" s="103">
        <v>1</v>
      </c>
      <c r="AJ157" s="106">
        <f t="shared" si="177"/>
        <v>29.5</v>
      </c>
      <c r="AK157" s="106">
        <f t="shared" si="178"/>
        <v>6.473684210526315</v>
      </c>
      <c r="AL157" s="108">
        <v>163</v>
      </c>
      <c r="AM157" s="106">
        <f t="shared" si="179"/>
        <v>0.92481203007518786</v>
      </c>
      <c r="AN157" s="114">
        <f t="shared" si="180"/>
        <v>0.2157894736842105</v>
      </c>
      <c r="AO157" s="35">
        <f t="shared" si="185"/>
        <v>43595.473684210527</v>
      </c>
    </row>
    <row r="158" spans="1:41" s="113" customFormat="1" ht="15" x14ac:dyDescent="0.25">
      <c r="A158" s="98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103">
        <v>3</v>
      </c>
      <c r="K158" s="104">
        <f t="shared" si="159"/>
        <v>15.779999999999998</v>
      </c>
      <c r="L158" s="104">
        <f t="shared" si="160"/>
        <v>73.5</v>
      </c>
      <c r="M158" s="103">
        <v>2</v>
      </c>
      <c r="N158" s="104">
        <f t="shared" si="161"/>
        <v>10.519999999999998</v>
      </c>
      <c r="O158" s="104">
        <f t="shared" si="162"/>
        <v>49</v>
      </c>
      <c r="P158" s="103">
        <v>5</v>
      </c>
      <c r="Q158" s="104">
        <f t="shared" si="163"/>
        <v>26.299999999999994</v>
      </c>
      <c r="R158" s="104">
        <f t="shared" si="164"/>
        <v>122.5</v>
      </c>
      <c r="S158" s="103">
        <v>9</v>
      </c>
      <c r="T158" s="104">
        <f t="shared" si="165"/>
        <v>47.339999999999989</v>
      </c>
      <c r="U158" s="104">
        <f t="shared" si="166"/>
        <v>220.5</v>
      </c>
      <c r="V158" s="103">
        <v>1</v>
      </c>
      <c r="W158" s="104">
        <f t="shared" si="167"/>
        <v>5.2599999999999989</v>
      </c>
      <c r="X158" s="104">
        <f t="shared" si="168"/>
        <v>24.5</v>
      </c>
      <c r="Y158" s="103"/>
      <c r="Z158" s="104">
        <f t="shared" si="169"/>
        <v>0</v>
      </c>
      <c r="AA158" s="104">
        <f t="shared" si="170"/>
        <v>0</v>
      </c>
      <c r="AC158" s="114">
        <f t="shared" si="171"/>
        <v>20</v>
      </c>
      <c r="AD158" s="104">
        <f t="shared" si="172"/>
        <v>105.19999999999997</v>
      </c>
      <c r="AE158" s="106">
        <f t="shared" si="183"/>
        <v>490</v>
      </c>
      <c r="AF158" s="105">
        <f t="shared" si="181"/>
        <v>0.16260162601626016</v>
      </c>
      <c r="AG158" s="106">
        <f t="shared" si="182"/>
        <v>4.8780487804878048</v>
      </c>
      <c r="AH158" s="115">
        <f t="shared" si="184"/>
        <v>119.51219512195122</v>
      </c>
      <c r="AI158" s="103">
        <v>8</v>
      </c>
      <c r="AJ158" s="106">
        <f t="shared" si="177"/>
        <v>196</v>
      </c>
      <c r="AK158" s="106">
        <f t="shared" si="178"/>
        <v>49.2</v>
      </c>
      <c r="AL158" s="108">
        <v>164</v>
      </c>
      <c r="AM158" s="106">
        <f t="shared" si="179"/>
        <v>7.0285714285714294</v>
      </c>
      <c r="AN158" s="114">
        <f t="shared" si="180"/>
        <v>1.6400000000000001</v>
      </c>
      <c r="AO158" s="35">
        <f t="shared" si="185"/>
        <v>43638.2</v>
      </c>
    </row>
    <row r="159" spans="1:41" s="113" customFormat="1" ht="15" x14ac:dyDescent="0.25">
      <c r="A159" s="98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103">
        <v>7</v>
      </c>
      <c r="K159" s="104">
        <f t="shared" si="159"/>
        <v>36.819999999999986</v>
      </c>
      <c r="L159" s="104">
        <f t="shared" si="160"/>
        <v>171.5</v>
      </c>
      <c r="M159" s="103">
        <v>8</v>
      </c>
      <c r="N159" s="104">
        <f t="shared" si="161"/>
        <v>42.079999999999984</v>
      </c>
      <c r="O159" s="104">
        <f t="shared" si="162"/>
        <v>196</v>
      </c>
      <c r="P159" s="103">
        <v>6</v>
      </c>
      <c r="Q159" s="104">
        <f t="shared" si="163"/>
        <v>31.559999999999988</v>
      </c>
      <c r="R159" s="104">
        <f t="shared" si="164"/>
        <v>147</v>
      </c>
      <c r="S159" s="103">
        <v>3</v>
      </c>
      <c r="T159" s="104">
        <f t="shared" si="165"/>
        <v>15.779999999999994</v>
      </c>
      <c r="U159" s="104">
        <f t="shared" si="166"/>
        <v>73.5</v>
      </c>
      <c r="V159" s="103">
        <v>0</v>
      </c>
      <c r="W159" s="104">
        <f t="shared" si="167"/>
        <v>0</v>
      </c>
      <c r="X159" s="104">
        <f t="shared" si="168"/>
        <v>0</v>
      </c>
      <c r="Y159" s="103"/>
      <c r="Z159" s="104">
        <f t="shared" si="169"/>
        <v>0</v>
      </c>
      <c r="AA159" s="104">
        <f t="shared" si="170"/>
        <v>0</v>
      </c>
      <c r="AC159" s="114">
        <f t="shared" si="171"/>
        <v>24</v>
      </c>
      <c r="AD159" s="104">
        <f t="shared" si="172"/>
        <v>126.23999999999995</v>
      </c>
      <c r="AE159" s="106">
        <f t="shared" si="183"/>
        <v>588</v>
      </c>
      <c r="AF159" s="105">
        <f t="shared" si="181"/>
        <v>0.1951219512195122</v>
      </c>
      <c r="AG159" s="106">
        <f t="shared" si="182"/>
        <v>5.8536585365853657</v>
      </c>
      <c r="AH159" s="115">
        <f t="shared" si="184"/>
        <v>143.41463414634146</v>
      </c>
      <c r="AI159" s="103">
        <v>9</v>
      </c>
      <c r="AJ159" s="106">
        <f t="shared" si="177"/>
        <v>220.5</v>
      </c>
      <c r="AK159" s="106">
        <f t="shared" si="178"/>
        <v>46.125</v>
      </c>
      <c r="AL159" s="108">
        <v>165</v>
      </c>
      <c r="AM159" s="106">
        <f t="shared" si="179"/>
        <v>6.5892857142857144</v>
      </c>
      <c r="AN159" s="114">
        <f t="shared" si="180"/>
        <v>1.5375000000000001</v>
      </c>
      <c r="AO159" s="35">
        <f t="shared" si="185"/>
        <v>43635.125</v>
      </c>
    </row>
    <row r="160" spans="1:41" s="113" customFormat="1" ht="15" x14ac:dyDescent="0.25">
      <c r="A160" s="98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103">
        <v>2</v>
      </c>
      <c r="K160" s="104">
        <f t="shared" si="159"/>
        <v>14.54</v>
      </c>
      <c r="L160" s="104">
        <f t="shared" si="160"/>
        <v>59</v>
      </c>
      <c r="M160" s="103">
        <v>1</v>
      </c>
      <c r="N160" s="104">
        <f t="shared" si="161"/>
        <v>7.27</v>
      </c>
      <c r="O160" s="104">
        <f t="shared" si="162"/>
        <v>29.5</v>
      </c>
      <c r="P160" s="103">
        <v>3</v>
      </c>
      <c r="Q160" s="104">
        <f t="shared" si="163"/>
        <v>21.81</v>
      </c>
      <c r="R160" s="104">
        <f t="shared" si="164"/>
        <v>88.5</v>
      </c>
      <c r="S160" s="103">
        <v>1</v>
      </c>
      <c r="T160" s="104">
        <f t="shared" si="165"/>
        <v>7.27</v>
      </c>
      <c r="U160" s="104">
        <f t="shared" si="166"/>
        <v>29.5</v>
      </c>
      <c r="V160" s="103">
        <v>1</v>
      </c>
      <c r="W160" s="104">
        <f t="shared" si="167"/>
        <v>7.27</v>
      </c>
      <c r="X160" s="104">
        <f t="shared" si="168"/>
        <v>29.5</v>
      </c>
      <c r="Y160" s="103"/>
      <c r="Z160" s="104">
        <f t="shared" si="169"/>
        <v>0</v>
      </c>
      <c r="AA160" s="104">
        <f t="shared" si="170"/>
        <v>0</v>
      </c>
      <c r="AC160" s="114">
        <f t="shared" si="171"/>
        <v>8</v>
      </c>
      <c r="AD160" s="104">
        <f t="shared" si="172"/>
        <v>58.16</v>
      </c>
      <c r="AE160" s="106">
        <f t="shared" si="183"/>
        <v>236</v>
      </c>
      <c r="AF160" s="105">
        <f t="shared" si="181"/>
        <v>6.5040650406504072E-2</v>
      </c>
      <c r="AG160" s="106">
        <f t="shared" si="182"/>
        <v>1.9512195121951221</v>
      </c>
      <c r="AH160" s="115">
        <f t="shared" si="184"/>
        <v>57.560975609756106</v>
      </c>
      <c r="AI160" s="103">
        <v>4</v>
      </c>
      <c r="AJ160" s="106">
        <f t="shared" si="177"/>
        <v>118</v>
      </c>
      <c r="AK160" s="106">
        <f t="shared" si="178"/>
        <v>61.499999999999993</v>
      </c>
      <c r="AL160" s="108">
        <v>166</v>
      </c>
      <c r="AM160" s="106">
        <f t="shared" si="179"/>
        <v>8.7857142857142847</v>
      </c>
      <c r="AN160" s="114">
        <f t="shared" si="180"/>
        <v>2.0499999999999998</v>
      </c>
      <c r="AO160" s="35">
        <f t="shared" si="185"/>
        <v>43650.5</v>
      </c>
    </row>
    <row r="161" spans="1:41" s="113" customFormat="1" ht="15" x14ac:dyDescent="0.25">
      <c r="A161" s="98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103">
        <v>0</v>
      </c>
      <c r="K161" s="104">
        <f t="shared" si="159"/>
        <v>0</v>
      </c>
      <c r="L161" s="104">
        <f t="shared" si="160"/>
        <v>0</v>
      </c>
      <c r="M161" s="103">
        <v>0</v>
      </c>
      <c r="N161" s="104">
        <f t="shared" si="161"/>
        <v>0</v>
      </c>
      <c r="O161" s="104">
        <f t="shared" si="162"/>
        <v>0</v>
      </c>
      <c r="P161" s="103">
        <v>0</v>
      </c>
      <c r="Q161" s="104">
        <f t="shared" si="163"/>
        <v>0</v>
      </c>
      <c r="R161" s="104">
        <f t="shared" si="164"/>
        <v>0</v>
      </c>
      <c r="S161" s="103">
        <v>0</v>
      </c>
      <c r="T161" s="104">
        <f t="shared" si="165"/>
        <v>0</v>
      </c>
      <c r="U161" s="104">
        <f t="shared" si="166"/>
        <v>0</v>
      </c>
      <c r="V161" s="103">
        <v>0</v>
      </c>
      <c r="W161" s="104">
        <f t="shared" si="167"/>
        <v>0</v>
      </c>
      <c r="X161" s="104">
        <f t="shared" si="168"/>
        <v>0</v>
      </c>
      <c r="Y161" s="103"/>
      <c r="Z161" s="104">
        <f t="shared" si="169"/>
        <v>0</v>
      </c>
      <c r="AA161" s="104">
        <f t="shared" si="170"/>
        <v>0</v>
      </c>
      <c r="AC161" s="114">
        <f t="shared" si="171"/>
        <v>0</v>
      </c>
      <c r="AD161" s="104">
        <f t="shared" si="172"/>
        <v>0</v>
      </c>
      <c r="AE161" s="106">
        <f t="shared" si="183"/>
        <v>0</v>
      </c>
      <c r="AF161" s="105">
        <f t="shared" si="181"/>
        <v>0</v>
      </c>
      <c r="AG161" s="106">
        <f t="shared" si="182"/>
        <v>0</v>
      </c>
      <c r="AH161" s="115">
        <f t="shared" si="184"/>
        <v>0</v>
      </c>
      <c r="AI161" s="103">
        <v>0</v>
      </c>
      <c r="AJ161" s="106">
        <f t="shared" si="177"/>
        <v>0</v>
      </c>
      <c r="AK161" s="106" t="str">
        <f t="shared" si="178"/>
        <v>-</v>
      </c>
      <c r="AL161" s="108">
        <v>167</v>
      </c>
      <c r="AM161" s="106" t="str">
        <f t="shared" si="179"/>
        <v>-</v>
      </c>
      <c r="AN161" s="114" t="str">
        <f t="shared" si="180"/>
        <v>-</v>
      </c>
      <c r="AO161" s="35" t="str">
        <f t="shared" si="185"/>
        <v>-</v>
      </c>
    </row>
    <row r="162" spans="1:41" s="113" customFormat="1" ht="15" x14ac:dyDescent="0.25">
      <c r="A162" s="98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103">
        <v>2</v>
      </c>
      <c r="K162" s="104">
        <f t="shared" si="159"/>
        <v>43.6</v>
      </c>
      <c r="L162" s="104">
        <f t="shared" si="160"/>
        <v>89</v>
      </c>
      <c r="M162" s="103">
        <v>0</v>
      </c>
      <c r="N162" s="104">
        <f t="shared" si="161"/>
        <v>0</v>
      </c>
      <c r="O162" s="104">
        <f t="shared" si="162"/>
        <v>0</v>
      </c>
      <c r="P162" s="103">
        <v>4</v>
      </c>
      <c r="Q162" s="104">
        <f t="shared" si="163"/>
        <v>87.2</v>
      </c>
      <c r="R162" s="104">
        <f t="shared" si="164"/>
        <v>178</v>
      </c>
      <c r="S162" s="103">
        <v>3</v>
      </c>
      <c r="T162" s="104">
        <f t="shared" si="165"/>
        <v>65.400000000000006</v>
      </c>
      <c r="U162" s="104">
        <f t="shared" si="166"/>
        <v>133.5</v>
      </c>
      <c r="V162" s="103">
        <v>0</v>
      </c>
      <c r="W162" s="104">
        <f t="shared" si="167"/>
        <v>0</v>
      </c>
      <c r="X162" s="104">
        <f t="shared" si="168"/>
        <v>0</v>
      </c>
      <c r="Y162" s="103"/>
      <c r="Z162" s="104">
        <f t="shared" si="169"/>
        <v>0</v>
      </c>
      <c r="AA162" s="104">
        <f t="shared" si="170"/>
        <v>0</v>
      </c>
      <c r="AC162" s="114">
        <f t="shared" si="171"/>
        <v>9</v>
      </c>
      <c r="AD162" s="104">
        <f t="shared" si="172"/>
        <v>196.20000000000002</v>
      </c>
      <c r="AE162" s="106">
        <f t="shared" si="183"/>
        <v>400.5</v>
      </c>
      <c r="AF162" s="105">
        <f t="shared" si="181"/>
        <v>7.3170731707317069E-2</v>
      </c>
      <c r="AG162" s="106">
        <f t="shared" si="182"/>
        <v>2.1951219512195119</v>
      </c>
      <c r="AH162" s="115">
        <f t="shared" si="184"/>
        <v>97.682926829268283</v>
      </c>
      <c r="AI162" s="103">
        <v>4</v>
      </c>
      <c r="AJ162" s="106">
        <f t="shared" si="177"/>
        <v>178</v>
      </c>
      <c r="AK162" s="106">
        <f t="shared" si="178"/>
        <v>54.666666666666671</v>
      </c>
      <c r="AL162" s="108">
        <v>168</v>
      </c>
      <c r="AM162" s="106">
        <f t="shared" si="179"/>
        <v>7.8095238095238102</v>
      </c>
      <c r="AN162" s="114">
        <f t="shared" si="180"/>
        <v>1.8222222222222224</v>
      </c>
      <c r="AO162" s="35">
        <f t="shared" si="185"/>
        <v>43643.666666666664</v>
      </c>
    </row>
    <row r="163" spans="1:41" s="113" customFormat="1" ht="15" x14ac:dyDescent="0.25">
      <c r="A163" s="98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103">
        <v>0</v>
      </c>
      <c r="K163" s="104">
        <f t="shared" si="76"/>
        <v>0</v>
      </c>
      <c r="L163" s="104">
        <f t="shared" si="144"/>
        <v>0</v>
      </c>
      <c r="M163" s="103">
        <v>0</v>
      </c>
      <c r="N163" s="104">
        <f t="shared" si="145"/>
        <v>0</v>
      </c>
      <c r="O163" s="104">
        <f t="shared" si="146"/>
        <v>0</v>
      </c>
      <c r="P163" s="103">
        <v>0</v>
      </c>
      <c r="Q163" s="104">
        <f t="shared" si="147"/>
        <v>0</v>
      </c>
      <c r="R163" s="104">
        <f t="shared" si="148"/>
        <v>0</v>
      </c>
      <c r="S163" s="103">
        <v>2</v>
      </c>
      <c r="T163" s="104">
        <f t="shared" si="149"/>
        <v>76.784950495049515</v>
      </c>
      <c r="U163" s="104">
        <f t="shared" si="150"/>
        <v>149</v>
      </c>
      <c r="V163" s="103">
        <v>0</v>
      </c>
      <c r="W163" s="104">
        <f t="shared" si="151"/>
        <v>0</v>
      </c>
      <c r="X163" s="104">
        <f t="shared" si="152"/>
        <v>0</v>
      </c>
      <c r="Y163" s="103"/>
      <c r="Z163" s="104">
        <f t="shared" si="153"/>
        <v>0</v>
      </c>
      <c r="AA163" s="104">
        <f t="shared" si="154"/>
        <v>0</v>
      </c>
      <c r="AC163" s="114">
        <f t="shared" si="68"/>
        <v>2</v>
      </c>
      <c r="AD163" s="104">
        <f t="shared" si="69"/>
        <v>76.784950495049515</v>
      </c>
      <c r="AE163" s="106">
        <f t="shared" si="183"/>
        <v>149</v>
      </c>
      <c r="AF163" s="105">
        <f t="shared" si="181"/>
        <v>1.6260162601626018E-2</v>
      </c>
      <c r="AG163" s="106">
        <f t="shared" si="182"/>
        <v>0.48780487804878053</v>
      </c>
      <c r="AH163" s="115">
        <f t="shared" si="184"/>
        <v>36.341463414634148</v>
      </c>
      <c r="AI163" s="103">
        <v>0</v>
      </c>
      <c r="AJ163" s="106">
        <f t="shared" si="155"/>
        <v>0</v>
      </c>
      <c r="AK163" s="106">
        <f t="shared" si="156"/>
        <v>0</v>
      </c>
      <c r="AL163" s="108">
        <v>117</v>
      </c>
      <c r="AM163" s="106">
        <f t="shared" si="157"/>
        <v>0</v>
      </c>
      <c r="AN163" s="114">
        <f t="shared" si="158"/>
        <v>0</v>
      </c>
      <c r="AO163" s="35">
        <f t="shared" si="185"/>
        <v>43589</v>
      </c>
    </row>
    <row r="164" spans="1:41" s="113" customFormat="1" ht="15" x14ac:dyDescent="0.25">
      <c r="A164" s="98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103">
        <v>0</v>
      </c>
      <c r="K164" s="104">
        <f t="shared" si="76"/>
        <v>0</v>
      </c>
      <c r="L164" s="104">
        <f t="shared" si="144"/>
        <v>0</v>
      </c>
      <c r="M164" s="103">
        <v>0</v>
      </c>
      <c r="N164" s="104">
        <f t="shared" si="145"/>
        <v>0</v>
      </c>
      <c r="O164" s="104">
        <f t="shared" si="146"/>
        <v>0</v>
      </c>
      <c r="P164" s="103">
        <v>0</v>
      </c>
      <c r="Q164" s="104">
        <f t="shared" si="147"/>
        <v>0</v>
      </c>
      <c r="R164" s="104">
        <f t="shared" si="148"/>
        <v>0</v>
      </c>
      <c r="S164" s="103">
        <v>0</v>
      </c>
      <c r="T164" s="104">
        <f t="shared" si="149"/>
        <v>0</v>
      </c>
      <c r="U164" s="104">
        <f t="shared" si="150"/>
        <v>0</v>
      </c>
      <c r="V164" s="103">
        <v>0</v>
      </c>
      <c r="W164" s="104">
        <f t="shared" si="151"/>
        <v>0</v>
      </c>
      <c r="X164" s="104">
        <f t="shared" si="152"/>
        <v>0</v>
      </c>
      <c r="Y164" s="103"/>
      <c r="Z164" s="104">
        <f t="shared" si="153"/>
        <v>0</v>
      </c>
      <c r="AA164" s="104">
        <f t="shared" si="154"/>
        <v>0</v>
      </c>
      <c r="AC164" s="114">
        <f t="shared" si="68"/>
        <v>0</v>
      </c>
      <c r="AD164" s="104">
        <f t="shared" si="69"/>
        <v>0</v>
      </c>
      <c r="AE164" s="106">
        <f t="shared" si="183"/>
        <v>0</v>
      </c>
      <c r="AF164" s="105">
        <f t="shared" si="181"/>
        <v>0</v>
      </c>
      <c r="AG164" s="106">
        <f t="shared" si="182"/>
        <v>0</v>
      </c>
      <c r="AH164" s="115">
        <f t="shared" si="184"/>
        <v>0</v>
      </c>
      <c r="AI164" s="103">
        <v>0</v>
      </c>
      <c r="AJ164" s="106">
        <f t="shared" si="155"/>
        <v>0</v>
      </c>
      <c r="AK164" s="106" t="str">
        <f t="shared" si="156"/>
        <v>-</v>
      </c>
      <c r="AL164" s="108">
        <v>118</v>
      </c>
      <c r="AM164" s="106" t="str">
        <f t="shared" si="157"/>
        <v>-</v>
      </c>
      <c r="AN164" s="114" t="str">
        <f t="shared" si="158"/>
        <v>-</v>
      </c>
      <c r="AO164" s="35" t="str">
        <f t="shared" si="185"/>
        <v>-</v>
      </c>
    </row>
    <row r="165" spans="1:41" s="113" customFormat="1" ht="15" x14ac:dyDescent="0.25">
      <c r="A165" s="98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103">
        <v>1</v>
      </c>
      <c r="K165" s="104">
        <f t="shared" si="76"/>
        <v>44.337062937062946</v>
      </c>
      <c r="L165" s="104">
        <f t="shared" si="144"/>
        <v>89.5</v>
      </c>
      <c r="M165" s="103">
        <v>0</v>
      </c>
      <c r="N165" s="104">
        <f t="shared" si="145"/>
        <v>0</v>
      </c>
      <c r="O165" s="104">
        <f t="shared" si="146"/>
        <v>0</v>
      </c>
      <c r="P165" s="103">
        <v>1</v>
      </c>
      <c r="Q165" s="104">
        <f t="shared" si="147"/>
        <v>44.337062937062946</v>
      </c>
      <c r="R165" s="104">
        <f t="shared" si="148"/>
        <v>89.5</v>
      </c>
      <c r="S165" s="103">
        <v>0</v>
      </c>
      <c r="T165" s="104">
        <f t="shared" si="149"/>
        <v>0</v>
      </c>
      <c r="U165" s="104">
        <f t="shared" si="150"/>
        <v>0</v>
      </c>
      <c r="V165" s="103">
        <v>1</v>
      </c>
      <c r="W165" s="104">
        <f t="shared" si="151"/>
        <v>44.337062937062946</v>
      </c>
      <c r="X165" s="104">
        <f t="shared" si="152"/>
        <v>89.5</v>
      </c>
      <c r="Y165" s="103"/>
      <c r="Z165" s="104">
        <f t="shared" si="153"/>
        <v>0</v>
      </c>
      <c r="AA165" s="104">
        <f t="shared" si="154"/>
        <v>0</v>
      </c>
      <c r="AC165" s="114">
        <f t="shared" si="68"/>
        <v>3</v>
      </c>
      <c r="AD165" s="104">
        <f t="shared" si="69"/>
        <v>133.01118881118884</v>
      </c>
      <c r="AE165" s="106">
        <f t="shared" si="183"/>
        <v>268.5</v>
      </c>
      <c r="AF165" s="105">
        <f t="shared" si="181"/>
        <v>2.4390243902439025E-2</v>
      </c>
      <c r="AG165" s="106">
        <f t="shared" si="182"/>
        <v>0.73170731707317072</v>
      </c>
      <c r="AH165" s="115">
        <f t="shared" si="184"/>
        <v>65.487804878048777</v>
      </c>
      <c r="AI165" s="103">
        <v>2</v>
      </c>
      <c r="AJ165" s="106">
        <f t="shared" si="155"/>
        <v>179</v>
      </c>
      <c r="AK165" s="106">
        <f t="shared" si="156"/>
        <v>82</v>
      </c>
      <c r="AL165" s="108">
        <v>119</v>
      </c>
      <c r="AM165" s="106">
        <f t="shared" si="157"/>
        <v>11.714285714285714</v>
      </c>
      <c r="AN165" s="114">
        <f t="shared" si="158"/>
        <v>2.7333333333333334</v>
      </c>
      <c r="AO165" s="35">
        <f t="shared" si="185"/>
        <v>43671</v>
      </c>
    </row>
    <row r="166" spans="1:41" s="113" customFormat="1" ht="15" x14ac:dyDescent="0.25">
      <c r="A166" s="98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103">
        <v>1</v>
      </c>
      <c r="K166" s="104">
        <f t="shared" si="76"/>
        <v>12.99</v>
      </c>
      <c r="L166" s="104">
        <f t="shared" si="144"/>
        <v>34.5</v>
      </c>
      <c r="M166" s="103">
        <v>2</v>
      </c>
      <c r="N166" s="104">
        <f t="shared" si="145"/>
        <v>25.98</v>
      </c>
      <c r="O166" s="104">
        <f t="shared" si="146"/>
        <v>69</v>
      </c>
      <c r="P166" s="103">
        <v>8</v>
      </c>
      <c r="Q166" s="104">
        <f t="shared" si="147"/>
        <v>103.92</v>
      </c>
      <c r="R166" s="104">
        <f t="shared" si="148"/>
        <v>276</v>
      </c>
      <c r="S166" s="103">
        <v>0</v>
      </c>
      <c r="T166" s="104">
        <f t="shared" si="149"/>
        <v>0</v>
      </c>
      <c r="U166" s="104">
        <f t="shared" si="150"/>
        <v>0</v>
      </c>
      <c r="V166" s="103">
        <v>0</v>
      </c>
      <c r="W166" s="104">
        <f t="shared" si="151"/>
        <v>0</v>
      </c>
      <c r="X166" s="104">
        <f t="shared" si="152"/>
        <v>0</v>
      </c>
      <c r="Y166" s="103"/>
      <c r="Z166" s="104">
        <f t="shared" si="153"/>
        <v>0</v>
      </c>
      <c r="AA166" s="104">
        <f t="shared" si="154"/>
        <v>0</v>
      </c>
      <c r="AC166" s="114">
        <f t="shared" si="68"/>
        <v>11</v>
      </c>
      <c r="AD166" s="104">
        <f t="shared" si="69"/>
        <v>142.89000000000001</v>
      </c>
      <c r="AE166" s="106">
        <f t="shared" si="183"/>
        <v>379.5</v>
      </c>
      <c r="AF166" s="105">
        <f t="shared" si="181"/>
        <v>8.943089430894309E-2</v>
      </c>
      <c r="AG166" s="106">
        <f t="shared" si="182"/>
        <v>2.6829268292682928</v>
      </c>
      <c r="AH166" s="115">
        <f t="shared" si="184"/>
        <v>92.560975609756099</v>
      </c>
      <c r="AI166" s="103">
        <v>0</v>
      </c>
      <c r="AJ166" s="106">
        <f t="shared" si="155"/>
        <v>0</v>
      </c>
      <c r="AK166" s="106">
        <f t="shared" si="156"/>
        <v>0</v>
      </c>
      <c r="AL166" s="108">
        <v>120</v>
      </c>
      <c r="AM166" s="106">
        <f t="shared" si="157"/>
        <v>0</v>
      </c>
      <c r="AN166" s="114">
        <f t="shared" si="158"/>
        <v>0</v>
      </c>
      <c r="AO166" s="35">
        <f t="shared" si="185"/>
        <v>43589</v>
      </c>
    </row>
    <row r="167" spans="1:41" s="113" customFormat="1" ht="15" x14ac:dyDescent="0.25">
      <c r="A167" s="98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103">
        <v>0</v>
      </c>
      <c r="K167" s="104">
        <f t="shared" si="76"/>
        <v>0</v>
      </c>
      <c r="L167" s="104">
        <f t="shared" si="144"/>
        <v>0</v>
      </c>
      <c r="M167" s="103">
        <v>6</v>
      </c>
      <c r="N167" s="104">
        <f t="shared" si="145"/>
        <v>76.86</v>
      </c>
      <c r="O167" s="104">
        <f t="shared" si="146"/>
        <v>177</v>
      </c>
      <c r="P167" s="103">
        <v>3</v>
      </c>
      <c r="Q167" s="104">
        <f t="shared" si="147"/>
        <v>38.43</v>
      </c>
      <c r="R167" s="104">
        <f t="shared" si="148"/>
        <v>88.5</v>
      </c>
      <c r="S167" s="103">
        <v>30</v>
      </c>
      <c r="T167" s="104">
        <f t="shared" si="149"/>
        <v>384.3</v>
      </c>
      <c r="U167" s="104">
        <f t="shared" si="150"/>
        <v>885</v>
      </c>
      <c r="V167" s="103">
        <v>5</v>
      </c>
      <c r="W167" s="104">
        <f t="shared" si="151"/>
        <v>64.05</v>
      </c>
      <c r="X167" s="104">
        <f t="shared" si="152"/>
        <v>147.5</v>
      </c>
      <c r="Y167" s="103"/>
      <c r="Z167" s="104">
        <f t="shared" si="153"/>
        <v>0</v>
      </c>
      <c r="AA167" s="104">
        <f t="shared" si="154"/>
        <v>0</v>
      </c>
      <c r="AC167" s="114">
        <f t="shared" si="68"/>
        <v>44</v>
      </c>
      <c r="AD167" s="104">
        <f t="shared" si="69"/>
        <v>563.64</v>
      </c>
      <c r="AE167" s="106">
        <f t="shared" si="183"/>
        <v>1298</v>
      </c>
      <c r="AF167" s="105">
        <f t="shared" si="181"/>
        <v>0.35772357723577236</v>
      </c>
      <c r="AG167" s="106">
        <f t="shared" si="182"/>
        <v>10.731707317073171</v>
      </c>
      <c r="AH167" s="115">
        <f t="shared" si="184"/>
        <v>316.58536585365857</v>
      </c>
      <c r="AI167" s="103">
        <v>1</v>
      </c>
      <c r="AJ167" s="106">
        <f t="shared" si="155"/>
        <v>29.5</v>
      </c>
      <c r="AK167" s="106">
        <f t="shared" si="156"/>
        <v>2.7954545454545454</v>
      </c>
      <c r="AL167" s="108">
        <v>121</v>
      </c>
      <c r="AM167" s="106">
        <f t="shared" si="157"/>
        <v>0.39935064935064934</v>
      </c>
      <c r="AN167" s="114">
        <f t="shared" si="158"/>
        <v>9.3181818181818185E-2</v>
      </c>
      <c r="AO167" s="35">
        <f t="shared" si="185"/>
        <v>43591.795454545456</v>
      </c>
    </row>
    <row r="168" spans="1:41" s="113" customFormat="1" ht="15" x14ac:dyDescent="0.25">
      <c r="A168" s="98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103">
        <v>1</v>
      </c>
      <c r="K168" s="104">
        <f t="shared" si="76"/>
        <v>197.68</v>
      </c>
      <c r="L168" s="104">
        <f t="shared" si="144"/>
        <v>292</v>
      </c>
      <c r="M168" s="103">
        <v>2</v>
      </c>
      <c r="N168" s="104">
        <f t="shared" si="145"/>
        <v>395.36</v>
      </c>
      <c r="O168" s="104">
        <f t="shared" si="146"/>
        <v>584</v>
      </c>
      <c r="P168" s="103">
        <v>0</v>
      </c>
      <c r="Q168" s="104">
        <f t="shared" si="147"/>
        <v>0</v>
      </c>
      <c r="R168" s="104">
        <f t="shared" si="148"/>
        <v>0</v>
      </c>
      <c r="S168" s="103">
        <v>1</v>
      </c>
      <c r="T168" s="104">
        <f t="shared" si="149"/>
        <v>197.68</v>
      </c>
      <c r="U168" s="104">
        <f t="shared" si="150"/>
        <v>292</v>
      </c>
      <c r="V168" s="103">
        <v>0</v>
      </c>
      <c r="W168" s="104">
        <f t="shared" si="151"/>
        <v>0</v>
      </c>
      <c r="X168" s="104">
        <f t="shared" si="152"/>
        <v>0</v>
      </c>
      <c r="Y168" s="103"/>
      <c r="Z168" s="104">
        <f t="shared" si="153"/>
        <v>0</v>
      </c>
      <c r="AA168" s="104">
        <f t="shared" si="154"/>
        <v>0</v>
      </c>
      <c r="AC168" s="114">
        <f t="shared" si="68"/>
        <v>4</v>
      </c>
      <c r="AD168" s="104">
        <f t="shared" si="69"/>
        <v>790.72</v>
      </c>
      <c r="AE168" s="106">
        <f t="shared" si="183"/>
        <v>1168</v>
      </c>
      <c r="AF168" s="105">
        <f t="shared" si="181"/>
        <v>3.2520325203252036E-2</v>
      </c>
      <c r="AG168" s="106">
        <f t="shared" si="182"/>
        <v>0.97560975609756106</v>
      </c>
      <c r="AH168" s="115">
        <f t="shared" si="184"/>
        <v>284.87804878048786</v>
      </c>
      <c r="AI168" s="103">
        <v>0</v>
      </c>
      <c r="AJ168" s="106">
        <f t="shared" si="155"/>
        <v>0</v>
      </c>
      <c r="AK168" s="106">
        <f t="shared" si="156"/>
        <v>0</v>
      </c>
      <c r="AL168" s="108">
        <v>122</v>
      </c>
      <c r="AM168" s="106">
        <f t="shared" si="157"/>
        <v>0</v>
      </c>
      <c r="AN168" s="114">
        <f t="shared" si="158"/>
        <v>0</v>
      </c>
      <c r="AO168" s="35">
        <f t="shared" si="185"/>
        <v>43589</v>
      </c>
    </row>
    <row r="169" spans="1:41" s="113" customFormat="1" ht="15" x14ac:dyDescent="0.25">
      <c r="A169" s="98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103">
        <v>1</v>
      </c>
      <c r="K169" s="104">
        <f t="shared" si="76"/>
        <v>197.68</v>
      </c>
      <c r="L169" s="104">
        <f t="shared" si="144"/>
        <v>292</v>
      </c>
      <c r="M169" s="103">
        <v>4</v>
      </c>
      <c r="N169" s="104">
        <f t="shared" si="145"/>
        <v>790.72</v>
      </c>
      <c r="O169" s="104">
        <f t="shared" si="146"/>
        <v>1168</v>
      </c>
      <c r="P169" s="103">
        <v>0</v>
      </c>
      <c r="Q169" s="104">
        <f t="shared" si="147"/>
        <v>0</v>
      </c>
      <c r="R169" s="104">
        <f t="shared" si="148"/>
        <v>0</v>
      </c>
      <c r="S169" s="103">
        <v>2</v>
      </c>
      <c r="T169" s="104">
        <f t="shared" si="149"/>
        <v>395.36</v>
      </c>
      <c r="U169" s="104">
        <f t="shared" si="150"/>
        <v>584</v>
      </c>
      <c r="V169" s="103">
        <v>0</v>
      </c>
      <c r="W169" s="104">
        <f t="shared" si="151"/>
        <v>0</v>
      </c>
      <c r="X169" s="104">
        <f t="shared" si="152"/>
        <v>0</v>
      </c>
      <c r="Y169" s="103"/>
      <c r="Z169" s="104">
        <f t="shared" si="153"/>
        <v>0</v>
      </c>
      <c r="AA169" s="104">
        <f t="shared" si="154"/>
        <v>0</v>
      </c>
      <c r="AC169" s="114">
        <f t="shared" si="68"/>
        <v>7</v>
      </c>
      <c r="AD169" s="104">
        <f t="shared" si="69"/>
        <v>1383.76</v>
      </c>
      <c r="AE169" s="106">
        <f t="shared" si="183"/>
        <v>2044</v>
      </c>
      <c r="AF169" s="105">
        <f t="shared" si="181"/>
        <v>5.6910569105691054E-2</v>
      </c>
      <c r="AG169" s="106">
        <f t="shared" si="182"/>
        <v>1.7073170731707317</v>
      </c>
      <c r="AH169" s="115">
        <f t="shared" si="184"/>
        <v>498.53658536585363</v>
      </c>
      <c r="AI169" s="103">
        <v>0</v>
      </c>
      <c r="AJ169" s="106">
        <f t="shared" si="155"/>
        <v>0</v>
      </c>
      <c r="AK169" s="106">
        <f t="shared" si="156"/>
        <v>0</v>
      </c>
      <c r="AL169" s="108">
        <v>123</v>
      </c>
      <c r="AM169" s="106">
        <f t="shared" si="157"/>
        <v>0</v>
      </c>
      <c r="AN169" s="114">
        <f t="shared" si="158"/>
        <v>0</v>
      </c>
      <c r="AO169" s="35">
        <f t="shared" si="185"/>
        <v>43589</v>
      </c>
    </row>
    <row r="170" spans="1:41" s="113" customFormat="1" ht="15" x14ac:dyDescent="0.25">
      <c r="A170" s="98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103">
        <v>0</v>
      </c>
      <c r="K170" s="104">
        <f t="shared" si="76"/>
        <v>0</v>
      </c>
      <c r="L170" s="104">
        <f t="shared" ref="L170:L179" si="186">J170*$G170</f>
        <v>0</v>
      </c>
      <c r="M170" s="103">
        <v>0</v>
      </c>
      <c r="N170" s="104">
        <f t="shared" ref="N170:N179" si="187">M170*$F170</f>
        <v>0</v>
      </c>
      <c r="O170" s="104">
        <f t="shared" ref="O170:O179" si="188">M170*$G170</f>
        <v>0</v>
      </c>
      <c r="P170" s="103">
        <v>0</v>
      </c>
      <c r="Q170" s="104">
        <f t="shared" ref="Q170:Q179" si="189">P170*$F170</f>
        <v>0</v>
      </c>
      <c r="R170" s="104">
        <f t="shared" ref="R170:R179" si="190">P170*$G170</f>
        <v>0</v>
      </c>
      <c r="S170" s="103">
        <v>0</v>
      </c>
      <c r="T170" s="104">
        <f t="shared" ref="T170:T179" si="191">S170*$F170</f>
        <v>0</v>
      </c>
      <c r="U170" s="104">
        <f t="shared" ref="U170:U179" si="192">S170*$G170</f>
        <v>0</v>
      </c>
      <c r="V170" s="103">
        <v>0</v>
      </c>
      <c r="W170" s="104">
        <f t="shared" si="151"/>
        <v>0</v>
      </c>
      <c r="X170" s="104">
        <f t="shared" ref="X170:X179" si="193">V170*$G170</f>
        <v>0</v>
      </c>
      <c r="Y170" s="103"/>
      <c r="Z170" s="104">
        <f t="shared" ref="Z170:Z179" si="194">Y170*$F170</f>
        <v>0</v>
      </c>
      <c r="AA170" s="104">
        <f t="shared" ref="AA170:AA179" si="195">Y170*$G170</f>
        <v>0</v>
      </c>
      <c r="AC170" s="114">
        <f t="shared" si="68"/>
        <v>0</v>
      </c>
      <c r="AD170" s="104">
        <f t="shared" si="69"/>
        <v>0</v>
      </c>
      <c r="AE170" s="106">
        <f t="shared" si="183"/>
        <v>0</v>
      </c>
      <c r="AF170" s="105">
        <f t="shared" si="181"/>
        <v>0</v>
      </c>
      <c r="AG170" s="106">
        <f t="shared" si="182"/>
        <v>0</v>
      </c>
      <c r="AH170" s="115">
        <f t="shared" si="184"/>
        <v>0</v>
      </c>
      <c r="AI170" s="103">
        <v>0</v>
      </c>
      <c r="AJ170" s="106">
        <f t="shared" ref="AJ170:AJ179" si="196">AI170*G170</f>
        <v>0</v>
      </c>
      <c r="AK170" s="106" t="str">
        <f t="shared" ref="AK170:AK179" si="197">IFERROR(AI170/AF170, "-")</f>
        <v>-</v>
      </c>
      <c r="AL170" s="108">
        <v>125</v>
      </c>
      <c r="AM170" s="106" t="str">
        <f t="shared" ref="AM170:AM179" si="198">IFERROR(AK170/7,"-")</f>
        <v>-</v>
      </c>
      <c r="AN170" s="114" t="str">
        <f t="shared" ref="AN170:AN179" si="199">IFERROR(AK170/30,"-")</f>
        <v>-</v>
      </c>
      <c r="AO170" s="35" t="str">
        <f t="shared" si="185"/>
        <v>-</v>
      </c>
    </row>
    <row r="171" spans="1:41" s="113" customFormat="1" ht="15" x14ac:dyDescent="0.25">
      <c r="A171" s="98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103">
        <v>1</v>
      </c>
      <c r="K171" s="104">
        <f t="shared" si="76"/>
        <v>197.68</v>
      </c>
      <c r="L171" s="104">
        <f t="shared" si="186"/>
        <v>292</v>
      </c>
      <c r="M171" s="103">
        <v>1</v>
      </c>
      <c r="N171" s="104">
        <f t="shared" si="187"/>
        <v>197.68</v>
      </c>
      <c r="O171" s="104">
        <f t="shared" si="188"/>
        <v>292</v>
      </c>
      <c r="P171" s="103">
        <v>1</v>
      </c>
      <c r="Q171" s="104">
        <f t="shared" si="189"/>
        <v>197.68</v>
      </c>
      <c r="R171" s="104">
        <f t="shared" si="190"/>
        <v>292</v>
      </c>
      <c r="S171" s="103">
        <v>1</v>
      </c>
      <c r="T171" s="104">
        <f t="shared" si="191"/>
        <v>197.68</v>
      </c>
      <c r="U171" s="104">
        <f t="shared" si="192"/>
        <v>292</v>
      </c>
      <c r="V171" s="103">
        <v>0</v>
      </c>
      <c r="W171" s="104">
        <f t="shared" si="151"/>
        <v>0</v>
      </c>
      <c r="X171" s="104">
        <f t="shared" si="193"/>
        <v>0</v>
      </c>
      <c r="Y171" s="103"/>
      <c r="Z171" s="104">
        <f t="shared" si="194"/>
        <v>0</v>
      </c>
      <c r="AA171" s="104">
        <f t="shared" si="195"/>
        <v>0</v>
      </c>
      <c r="AC171" s="114">
        <f t="shared" si="68"/>
        <v>4</v>
      </c>
      <c r="AD171" s="104">
        <f t="shared" si="69"/>
        <v>790.72</v>
      </c>
      <c r="AE171" s="106">
        <f t="shared" si="183"/>
        <v>1168</v>
      </c>
      <c r="AF171" s="105">
        <f t="shared" si="181"/>
        <v>3.2520325203252036E-2</v>
      </c>
      <c r="AG171" s="106">
        <f t="shared" si="182"/>
        <v>0.97560975609756106</v>
      </c>
      <c r="AH171" s="115">
        <f t="shared" si="184"/>
        <v>284.87804878048786</v>
      </c>
      <c r="AI171" s="103">
        <v>-1</v>
      </c>
      <c r="AJ171" s="106">
        <f t="shared" si="196"/>
        <v>-292</v>
      </c>
      <c r="AK171" s="106">
        <f t="shared" si="197"/>
        <v>-30.749999999999996</v>
      </c>
      <c r="AL171" s="108">
        <v>126</v>
      </c>
      <c r="AM171" s="106">
        <f t="shared" si="198"/>
        <v>-4.3928571428571423</v>
      </c>
      <c r="AN171" s="114">
        <f t="shared" si="199"/>
        <v>-1.0249999999999999</v>
      </c>
      <c r="AO171" s="35">
        <f t="shared" si="185"/>
        <v>43558.25</v>
      </c>
    </row>
    <row r="172" spans="1:41" s="113" customFormat="1" ht="15" x14ac:dyDescent="0.25">
      <c r="A172" s="98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103">
        <v>0</v>
      </c>
      <c r="K172" s="104">
        <f t="shared" si="76"/>
        <v>0</v>
      </c>
      <c r="L172" s="104">
        <f t="shared" si="186"/>
        <v>0</v>
      </c>
      <c r="M172" s="103">
        <v>1</v>
      </c>
      <c r="N172" s="104">
        <f t="shared" si="187"/>
        <v>197.68</v>
      </c>
      <c r="O172" s="104">
        <f t="shared" si="188"/>
        <v>292</v>
      </c>
      <c r="P172" s="103">
        <v>0</v>
      </c>
      <c r="Q172" s="104">
        <f t="shared" si="189"/>
        <v>0</v>
      </c>
      <c r="R172" s="104">
        <f t="shared" si="190"/>
        <v>0</v>
      </c>
      <c r="S172" s="103">
        <v>0</v>
      </c>
      <c r="T172" s="104">
        <f t="shared" si="191"/>
        <v>0</v>
      </c>
      <c r="U172" s="104">
        <f t="shared" si="192"/>
        <v>0</v>
      </c>
      <c r="V172" s="103">
        <v>0</v>
      </c>
      <c r="W172" s="104">
        <f t="shared" si="151"/>
        <v>0</v>
      </c>
      <c r="X172" s="104">
        <f t="shared" si="193"/>
        <v>0</v>
      </c>
      <c r="Y172" s="103"/>
      <c r="Z172" s="104">
        <f t="shared" si="194"/>
        <v>0</v>
      </c>
      <c r="AA172" s="104">
        <f t="shared" si="195"/>
        <v>0</v>
      </c>
      <c r="AC172" s="114">
        <f t="shared" si="68"/>
        <v>1</v>
      </c>
      <c r="AD172" s="104">
        <f t="shared" si="69"/>
        <v>197.68</v>
      </c>
      <c r="AE172" s="106">
        <f t="shared" si="183"/>
        <v>292</v>
      </c>
      <c r="AF172" s="105">
        <f t="shared" si="181"/>
        <v>8.130081300813009E-3</v>
      </c>
      <c r="AG172" s="106">
        <f t="shared" si="182"/>
        <v>0.24390243902439027</v>
      </c>
      <c r="AH172" s="115">
        <f t="shared" si="184"/>
        <v>71.219512195121965</v>
      </c>
      <c r="AI172" s="103">
        <v>0</v>
      </c>
      <c r="AJ172" s="106">
        <f t="shared" si="196"/>
        <v>0</v>
      </c>
      <c r="AK172" s="106">
        <f t="shared" si="197"/>
        <v>0</v>
      </c>
      <c r="AL172" s="108">
        <v>127</v>
      </c>
      <c r="AM172" s="106">
        <f t="shared" si="198"/>
        <v>0</v>
      </c>
      <c r="AN172" s="114">
        <f t="shared" si="199"/>
        <v>0</v>
      </c>
      <c r="AO172" s="35">
        <f t="shared" si="185"/>
        <v>43589</v>
      </c>
    </row>
    <row r="173" spans="1:41" s="113" customFormat="1" ht="15" x14ac:dyDescent="0.25">
      <c r="A173" s="98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103">
        <v>1</v>
      </c>
      <c r="K173" s="104">
        <f t="shared" si="76"/>
        <v>28.950000000000003</v>
      </c>
      <c r="L173" s="104">
        <f t="shared" si="186"/>
        <v>69.5</v>
      </c>
      <c r="M173" s="103">
        <v>1</v>
      </c>
      <c r="N173" s="104">
        <f t="shared" si="187"/>
        <v>28.950000000000003</v>
      </c>
      <c r="O173" s="104">
        <f t="shared" si="188"/>
        <v>69.5</v>
      </c>
      <c r="P173" s="103">
        <v>0</v>
      </c>
      <c r="Q173" s="104">
        <f t="shared" si="189"/>
        <v>0</v>
      </c>
      <c r="R173" s="104">
        <f t="shared" si="190"/>
        <v>0</v>
      </c>
      <c r="S173" s="103">
        <v>0</v>
      </c>
      <c r="T173" s="104">
        <f t="shared" si="191"/>
        <v>0</v>
      </c>
      <c r="U173" s="104">
        <f t="shared" si="192"/>
        <v>0</v>
      </c>
      <c r="V173" s="103">
        <v>0</v>
      </c>
      <c r="W173" s="104">
        <f t="shared" si="151"/>
        <v>0</v>
      </c>
      <c r="X173" s="104">
        <f t="shared" si="193"/>
        <v>0</v>
      </c>
      <c r="Y173" s="103"/>
      <c r="Z173" s="104">
        <f t="shared" si="194"/>
        <v>0</v>
      </c>
      <c r="AA173" s="104">
        <f t="shared" si="195"/>
        <v>0</v>
      </c>
      <c r="AC173" s="114">
        <f t="shared" si="68"/>
        <v>2</v>
      </c>
      <c r="AD173" s="104">
        <f t="shared" si="69"/>
        <v>57.900000000000006</v>
      </c>
      <c r="AE173" s="106">
        <f t="shared" si="183"/>
        <v>139</v>
      </c>
      <c r="AF173" s="105">
        <f t="shared" si="181"/>
        <v>1.6260162601626018E-2</v>
      </c>
      <c r="AG173" s="106">
        <f t="shared" si="182"/>
        <v>0.48780487804878053</v>
      </c>
      <c r="AH173" s="115">
        <f t="shared" si="184"/>
        <v>33.902439024390247</v>
      </c>
      <c r="AI173" s="103">
        <v>0</v>
      </c>
      <c r="AJ173" s="106">
        <f t="shared" si="196"/>
        <v>0</v>
      </c>
      <c r="AK173" s="106">
        <f t="shared" si="197"/>
        <v>0</v>
      </c>
      <c r="AL173" s="108">
        <v>128</v>
      </c>
      <c r="AM173" s="106">
        <f t="shared" si="198"/>
        <v>0</v>
      </c>
      <c r="AN173" s="114">
        <f t="shared" si="199"/>
        <v>0</v>
      </c>
      <c r="AO173" s="35">
        <f t="shared" si="185"/>
        <v>43589</v>
      </c>
    </row>
    <row r="174" spans="1:41" s="113" customFormat="1" ht="15" x14ac:dyDescent="0.25">
      <c r="A174" s="98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103">
        <v>0</v>
      </c>
      <c r="K174" s="104">
        <f t="shared" si="76"/>
        <v>0</v>
      </c>
      <c r="L174" s="104">
        <f t="shared" si="186"/>
        <v>0</v>
      </c>
      <c r="M174" s="103">
        <v>2</v>
      </c>
      <c r="N174" s="104">
        <f t="shared" si="187"/>
        <v>57.900000000000134</v>
      </c>
      <c r="O174" s="104">
        <f t="shared" si="188"/>
        <v>139</v>
      </c>
      <c r="P174" s="103">
        <v>0</v>
      </c>
      <c r="Q174" s="104">
        <f t="shared" si="189"/>
        <v>0</v>
      </c>
      <c r="R174" s="104">
        <f t="shared" si="190"/>
        <v>0</v>
      </c>
      <c r="S174" s="103">
        <v>0</v>
      </c>
      <c r="T174" s="104">
        <f t="shared" si="191"/>
        <v>0</v>
      </c>
      <c r="U174" s="104">
        <f t="shared" si="192"/>
        <v>0</v>
      </c>
      <c r="V174" s="103">
        <v>0</v>
      </c>
      <c r="W174" s="104">
        <f t="shared" si="151"/>
        <v>0</v>
      </c>
      <c r="X174" s="104">
        <f t="shared" si="193"/>
        <v>0</v>
      </c>
      <c r="Y174" s="103"/>
      <c r="Z174" s="104">
        <f t="shared" si="194"/>
        <v>0</v>
      </c>
      <c r="AA174" s="104">
        <f t="shared" si="195"/>
        <v>0</v>
      </c>
      <c r="AC174" s="114">
        <f t="shared" si="68"/>
        <v>2</v>
      </c>
      <c r="AD174" s="104">
        <f t="shared" si="69"/>
        <v>57.900000000000134</v>
      </c>
      <c r="AE174" s="106">
        <f t="shared" si="183"/>
        <v>139</v>
      </c>
      <c r="AF174" s="105">
        <f t="shared" si="181"/>
        <v>1.6260162601626018E-2</v>
      </c>
      <c r="AG174" s="106">
        <f t="shared" si="182"/>
        <v>0.48780487804878053</v>
      </c>
      <c r="AH174" s="115">
        <f t="shared" si="184"/>
        <v>33.902439024390247</v>
      </c>
      <c r="AI174" s="103">
        <v>0</v>
      </c>
      <c r="AJ174" s="106">
        <f t="shared" si="196"/>
        <v>0</v>
      </c>
      <c r="AK174" s="106">
        <f t="shared" si="197"/>
        <v>0</v>
      </c>
      <c r="AL174" s="108">
        <v>129</v>
      </c>
      <c r="AM174" s="106">
        <f t="shared" si="198"/>
        <v>0</v>
      </c>
      <c r="AN174" s="114">
        <f t="shared" si="199"/>
        <v>0</v>
      </c>
      <c r="AO174" s="35">
        <f t="shared" si="185"/>
        <v>43589</v>
      </c>
    </row>
    <row r="175" spans="1:41" s="113" customFormat="1" ht="15" x14ac:dyDescent="0.25">
      <c r="A175" s="98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103">
        <v>0</v>
      </c>
      <c r="K175" s="104">
        <f t="shared" si="76"/>
        <v>0</v>
      </c>
      <c r="L175" s="104">
        <f t="shared" si="186"/>
        <v>0</v>
      </c>
      <c r="M175" s="103">
        <v>0</v>
      </c>
      <c r="N175" s="104">
        <f t="shared" si="187"/>
        <v>0</v>
      </c>
      <c r="O175" s="104">
        <f t="shared" si="188"/>
        <v>0</v>
      </c>
      <c r="P175" s="103">
        <v>1</v>
      </c>
      <c r="Q175" s="104">
        <f t="shared" si="189"/>
        <v>38.220000000000006</v>
      </c>
      <c r="R175" s="104">
        <f t="shared" si="190"/>
        <v>116.35</v>
      </c>
      <c r="S175" s="103">
        <v>0</v>
      </c>
      <c r="T175" s="104">
        <f t="shared" si="191"/>
        <v>0</v>
      </c>
      <c r="U175" s="104">
        <f t="shared" si="192"/>
        <v>0</v>
      </c>
      <c r="V175" s="103">
        <v>0</v>
      </c>
      <c r="W175" s="104">
        <f t="shared" si="151"/>
        <v>0</v>
      </c>
      <c r="X175" s="104">
        <f t="shared" si="193"/>
        <v>0</v>
      </c>
      <c r="Y175" s="103"/>
      <c r="Z175" s="104">
        <f t="shared" si="194"/>
        <v>0</v>
      </c>
      <c r="AA175" s="104">
        <f t="shared" si="195"/>
        <v>0</v>
      </c>
      <c r="AC175" s="114">
        <f t="shared" si="68"/>
        <v>1</v>
      </c>
      <c r="AD175" s="104">
        <f t="shared" si="69"/>
        <v>38.220000000000006</v>
      </c>
      <c r="AE175" s="106">
        <f t="shared" si="183"/>
        <v>116.35</v>
      </c>
      <c r="AF175" s="105">
        <f t="shared" si="181"/>
        <v>8.130081300813009E-3</v>
      </c>
      <c r="AG175" s="106">
        <f t="shared" si="182"/>
        <v>0.24390243902439027</v>
      </c>
      <c r="AH175" s="115">
        <f t="shared" si="184"/>
        <v>28.378048780487806</v>
      </c>
      <c r="AI175" s="103">
        <v>0</v>
      </c>
      <c r="AJ175" s="106">
        <f t="shared" si="196"/>
        <v>0</v>
      </c>
      <c r="AK175" s="106">
        <f t="shared" si="197"/>
        <v>0</v>
      </c>
      <c r="AL175" s="108">
        <v>130</v>
      </c>
      <c r="AM175" s="106">
        <f t="shared" si="198"/>
        <v>0</v>
      </c>
      <c r="AN175" s="114">
        <f t="shared" si="199"/>
        <v>0</v>
      </c>
      <c r="AO175" s="35">
        <f t="shared" si="185"/>
        <v>43589</v>
      </c>
    </row>
    <row r="176" spans="1:41" s="113" customFormat="1" ht="15" x14ac:dyDescent="0.25">
      <c r="A176" s="98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103">
        <v>0</v>
      </c>
      <c r="K176" s="104">
        <f t="shared" si="76"/>
        <v>0</v>
      </c>
      <c r="L176" s="104">
        <f t="shared" si="186"/>
        <v>0</v>
      </c>
      <c r="M176" s="103">
        <v>0</v>
      </c>
      <c r="N176" s="104">
        <f t="shared" si="187"/>
        <v>0</v>
      </c>
      <c r="O176" s="104">
        <f t="shared" si="188"/>
        <v>0</v>
      </c>
      <c r="P176" s="103">
        <v>0</v>
      </c>
      <c r="Q176" s="104">
        <f t="shared" si="189"/>
        <v>0</v>
      </c>
      <c r="R176" s="104">
        <f t="shared" si="190"/>
        <v>0</v>
      </c>
      <c r="S176" s="103">
        <v>0</v>
      </c>
      <c r="T176" s="104">
        <f t="shared" si="191"/>
        <v>0</v>
      </c>
      <c r="U176" s="104">
        <f t="shared" si="192"/>
        <v>0</v>
      </c>
      <c r="V176" s="103">
        <v>0</v>
      </c>
      <c r="W176" s="104">
        <f t="shared" si="151"/>
        <v>0</v>
      </c>
      <c r="X176" s="104">
        <f t="shared" si="193"/>
        <v>0</v>
      </c>
      <c r="Y176" s="103"/>
      <c r="Z176" s="104">
        <f t="shared" si="194"/>
        <v>0</v>
      </c>
      <c r="AA176" s="104">
        <f t="shared" si="195"/>
        <v>0</v>
      </c>
      <c r="AC176" s="114">
        <f t="shared" si="68"/>
        <v>0</v>
      </c>
      <c r="AD176" s="104">
        <f t="shared" si="69"/>
        <v>0</v>
      </c>
      <c r="AE176" s="106">
        <f t="shared" si="183"/>
        <v>0</v>
      </c>
      <c r="AF176" s="105">
        <f t="shared" si="181"/>
        <v>0</v>
      </c>
      <c r="AG176" s="106">
        <f t="shared" si="182"/>
        <v>0</v>
      </c>
      <c r="AH176" s="115">
        <f t="shared" si="184"/>
        <v>0</v>
      </c>
      <c r="AI176" s="103">
        <v>0</v>
      </c>
      <c r="AJ176" s="106">
        <f t="shared" si="196"/>
        <v>0</v>
      </c>
      <c r="AK176" s="106" t="str">
        <f t="shared" si="197"/>
        <v>-</v>
      </c>
      <c r="AL176" s="108">
        <v>131</v>
      </c>
      <c r="AM176" s="106" t="str">
        <f t="shared" si="198"/>
        <v>-</v>
      </c>
      <c r="AN176" s="114" t="str">
        <f t="shared" si="199"/>
        <v>-</v>
      </c>
      <c r="AO176" s="35" t="str">
        <f t="shared" si="185"/>
        <v>-</v>
      </c>
    </row>
    <row r="177" spans="1:41" s="113" customFormat="1" ht="15" x14ac:dyDescent="0.25">
      <c r="A177" s="98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103">
        <v>0</v>
      </c>
      <c r="K177" s="104">
        <f t="shared" si="76"/>
        <v>0</v>
      </c>
      <c r="L177" s="104">
        <f t="shared" si="186"/>
        <v>0</v>
      </c>
      <c r="M177" s="103">
        <v>4</v>
      </c>
      <c r="N177" s="104">
        <f t="shared" si="187"/>
        <v>100.35999999999996</v>
      </c>
      <c r="O177" s="104">
        <f t="shared" si="188"/>
        <v>238</v>
      </c>
      <c r="P177" s="103">
        <v>0</v>
      </c>
      <c r="Q177" s="104">
        <f t="shared" si="189"/>
        <v>0</v>
      </c>
      <c r="R177" s="104">
        <f t="shared" si="190"/>
        <v>0</v>
      </c>
      <c r="S177" s="103">
        <v>1</v>
      </c>
      <c r="T177" s="104">
        <f t="shared" si="191"/>
        <v>25.089999999999989</v>
      </c>
      <c r="U177" s="104">
        <f t="shared" si="192"/>
        <v>59.5</v>
      </c>
      <c r="V177" s="103">
        <v>0</v>
      </c>
      <c r="W177" s="104">
        <f t="shared" si="151"/>
        <v>0</v>
      </c>
      <c r="X177" s="104">
        <f t="shared" si="193"/>
        <v>0</v>
      </c>
      <c r="Y177" s="103"/>
      <c r="Z177" s="104">
        <f t="shared" si="194"/>
        <v>0</v>
      </c>
      <c r="AA177" s="104">
        <f t="shared" si="195"/>
        <v>0</v>
      </c>
      <c r="AC177" s="114">
        <f t="shared" ref="AC177:AC205" si="200">J177+M177+P177+S177+V177+Y177</f>
        <v>5</v>
      </c>
      <c r="AD177" s="104">
        <f t="shared" ref="AD177:AD205" si="201">AC177*F177</f>
        <v>125.44999999999995</v>
      </c>
      <c r="AE177" s="106">
        <f t="shared" si="183"/>
        <v>297.5</v>
      </c>
      <c r="AF177" s="105">
        <f t="shared" si="181"/>
        <v>4.065040650406504E-2</v>
      </c>
      <c r="AG177" s="106">
        <f t="shared" si="182"/>
        <v>1.2195121951219512</v>
      </c>
      <c r="AH177" s="115">
        <f t="shared" si="184"/>
        <v>72.560975609756099</v>
      </c>
      <c r="AI177" s="103">
        <v>11</v>
      </c>
      <c r="AJ177" s="106">
        <f t="shared" si="196"/>
        <v>654.5</v>
      </c>
      <c r="AK177" s="106">
        <f t="shared" si="197"/>
        <v>270.60000000000002</v>
      </c>
      <c r="AL177" s="108">
        <v>132</v>
      </c>
      <c r="AM177" s="106">
        <f t="shared" si="198"/>
        <v>38.657142857142858</v>
      </c>
      <c r="AN177" s="114">
        <f t="shared" si="199"/>
        <v>9.0200000000000014</v>
      </c>
      <c r="AO177" s="35">
        <f t="shared" si="185"/>
        <v>43859.6</v>
      </c>
    </row>
    <row r="178" spans="1:41" s="113" customFormat="1" ht="15" x14ac:dyDescent="0.25">
      <c r="A178" s="98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103">
        <v>0</v>
      </c>
      <c r="K178" s="104">
        <f t="shared" si="76"/>
        <v>0</v>
      </c>
      <c r="L178" s="104">
        <f t="shared" si="186"/>
        <v>0</v>
      </c>
      <c r="M178" s="103">
        <v>3</v>
      </c>
      <c r="N178" s="104">
        <f t="shared" si="187"/>
        <v>28.529999999999944</v>
      </c>
      <c r="O178" s="104">
        <f t="shared" si="188"/>
        <v>103.5</v>
      </c>
      <c r="P178" s="103">
        <v>9</v>
      </c>
      <c r="Q178" s="104">
        <f t="shared" si="189"/>
        <v>85.589999999999833</v>
      </c>
      <c r="R178" s="104">
        <f t="shared" si="190"/>
        <v>310.5</v>
      </c>
      <c r="S178" s="103">
        <v>4</v>
      </c>
      <c r="T178" s="104">
        <f t="shared" si="191"/>
        <v>38.039999999999928</v>
      </c>
      <c r="U178" s="104">
        <f t="shared" si="192"/>
        <v>138</v>
      </c>
      <c r="V178" s="103">
        <v>2</v>
      </c>
      <c r="W178" s="104">
        <f t="shared" si="151"/>
        <v>19.019999999999964</v>
      </c>
      <c r="X178" s="104">
        <f t="shared" si="193"/>
        <v>69</v>
      </c>
      <c r="Y178" s="103"/>
      <c r="Z178" s="104">
        <f t="shared" si="194"/>
        <v>0</v>
      </c>
      <c r="AA178" s="104">
        <f t="shared" si="195"/>
        <v>0</v>
      </c>
      <c r="AC178" s="114">
        <f t="shared" si="200"/>
        <v>18</v>
      </c>
      <c r="AD178" s="104">
        <f t="shared" si="201"/>
        <v>171.17999999999967</v>
      </c>
      <c r="AE178" s="106">
        <f t="shared" si="183"/>
        <v>621</v>
      </c>
      <c r="AF178" s="105">
        <f t="shared" si="181"/>
        <v>0.14634146341463414</v>
      </c>
      <c r="AG178" s="106">
        <f t="shared" si="182"/>
        <v>4.3902439024390238</v>
      </c>
      <c r="AH178" s="115">
        <f t="shared" si="184"/>
        <v>151.46341463414632</v>
      </c>
      <c r="AI178" s="103">
        <v>14</v>
      </c>
      <c r="AJ178" s="106">
        <f t="shared" si="196"/>
        <v>483</v>
      </c>
      <c r="AK178" s="106">
        <f t="shared" si="197"/>
        <v>95.666666666666671</v>
      </c>
      <c r="AL178" s="108">
        <v>133</v>
      </c>
      <c r="AM178" s="106">
        <f t="shared" si="198"/>
        <v>13.666666666666668</v>
      </c>
      <c r="AN178" s="114">
        <f t="shared" si="199"/>
        <v>3.1888888888888891</v>
      </c>
      <c r="AO178" s="35">
        <f t="shared" si="185"/>
        <v>43684.666666666664</v>
      </c>
    </row>
    <row r="179" spans="1:41" s="113" customFormat="1" ht="15" x14ac:dyDescent="0.25">
      <c r="A179" s="98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103">
        <v>0</v>
      </c>
      <c r="K179" s="104">
        <f t="shared" si="76"/>
        <v>0</v>
      </c>
      <c r="L179" s="104">
        <f t="shared" si="186"/>
        <v>0</v>
      </c>
      <c r="M179" s="103">
        <v>2</v>
      </c>
      <c r="N179" s="104">
        <f t="shared" si="187"/>
        <v>19.019999999999978</v>
      </c>
      <c r="O179" s="104">
        <f t="shared" si="188"/>
        <v>69</v>
      </c>
      <c r="P179" s="103">
        <v>13</v>
      </c>
      <c r="Q179" s="104">
        <f t="shared" si="189"/>
        <v>123.62999999999985</v>
      </c>
      <c r="R179" s="104">
        <f t="shared" si="190"/>
        <v>448.5</v>
      </c>
      <c r="S179" s="103">
        <v>9</v>
      </c>
      <c r="T179" s="104">
        <f t="shared" si="191"/>
        <v>85.589999999999904</v>
      </c>
      <c r="U179" s="104">
        <f t="shared" si="192"/>
        <v>310.5</v>
      </c>
      <c r="V179" s="103">
        <v>2</v>
      </c>
      <c r="W179" s="104">
        <f t="shared" si="151"/>
        <v>19.019999999999978</v>
      </c>
      <c r="X179" s="104">
        <f t="shared" si="193"/>
        <v>69</v>
      </c>
      <c r="Y179" s="103"/>
      <c r="Z179" s="104">
        <f t="shared" si="194"/>
        <v>0</v>
      </c>
      <c r="AA179" s="104">
        <f t="shared" si="195"/>
        <v>0</v>
      </c>
      <c r="AC179" s="114">
        <f t="shared" si="200"/>
        <v>26</v>
      </c>
      <c r="AD179" s="104">
        <f t="shared" si="201"/>
        <v>247.25999999999971</v>
      </c>
      <c r="AE179" s="106">
        <f t="shared" si="183"/>
        <v>897</v>
      </c>
      <c r="AF179" s="105">
        <f t="shared" si="181"/>
        <v>0.21138211382113822</v>
      </c>
      <c r="AG179" s="106">
        <f t="shared" si="182"/>
        <v>6.3414634146341466</v>
      </c>
      <c r="AH179" s="115">
        <f t="shared" si="184"/>
        <v>218.78048780487805</v>
      </c>
      <c r="AI179" s="103">
        <v>11</v>
      </c>
      <c r="AJ179" s="106">
        <f t="shared" si="196"/>
        <v>379.5</v>
      </c>
      <c r="AK179" s="106">
        <f t="shared" si="197"/>
        <v>52.038461538461533</v>
      </c>
      <c r="AL179" s="108">
        <v>134</v>
      </c>
      <c r="AM179" s="106">
        <f t="shared" si="198"/>
        <v>7.4340659340659334</v>
      </c>
      <c r="AN179" s="114">
        <f t="shared" si="199"/>
        <v>1.7346153846153844</v>
      </c>
      <c r="AO179" s="35">
        <f t="shared" si="185"/>
        <v>43641.038461538461</v>
      </c>
    </row>
    <row r="180" spans="1:41" s="113" customFormat="1" ht="15" x14ac:dyDescent="0.25">
      <c r="A180" s="98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103">
        <v>0</v>
      </c>
      <c r="K180" s="104">
        <f t="shared" si="76"/>
        <v>0</v>
      </c>
      <c r="L180" s="104">
        <f t="shared" ref="L180:L182" si="202">J180*$G180</f>
        <v>0</v>
      </c>
      <c r="M180" s="103">
        <v>8</v>
      </c>
      <c r="N180" s="104">
        <f t="shared" ref="N180:N182" si="203">M180*$F180</f>
        <v>105.51999999999708</v>
      </c>
      <c r="O180" s="104">
        <f t="shared" ref="O180:O182" si="204">M180*$G180</f>
        <v>236</v>
      </c>
      <c r="P180" s="103">
        <v>15</v>
      </c>
      <c r="Q180" s="104">
        <f t="shared" ref="Q180:Q182" si="205">P180*$F180</f>
        <v>197.84999999999454</v>
      </c>
      <c r="R180" s="104">
        <f t="shared" ref="R180:R182" si="206">P180*$G180</f>
        <v>442.5</v>
      </c>
      <c r="S180" s="103">
        <v>19</v>
      </c>
      <c r="T180" s="104">
        <f t="shared" ref="T180:T182" si="207">S180*$F180</f>
        <v>250.60999999999308</v>
      </c>
      <c r="U180" s="104">
        <f t="shared" ref="U180:U182" si="208">S180*$G180</f>
        <v>560.5</v>
      </c>
      <c r="V180" s="103">
        <v>1</v>
      </c>
      <c r="W180" s="104">
        <f t="shared" ref="W180:W182" si="209">V180*$F180</f>
        <v>13.189999999999635</v>
      </c>
      <c r="X180" s="104">
        <f t="shared" ref="X180:X182" si="210">V180*$G180</f>
        <v>29.5</v>
      </c>
      <c r="Y180" s="103"/>
      <c r="Z180" s="104">
        <f t="shared" ref="Z180:Z182" si="211">Y180*$F180</f>
        <v>0</v>
      </c>
      <c r="AA180" s="104">
        <f t="shared" ref="AA180:AA182" si="212">Y180*$G180</f>
        <v>0</v>
      </c>
      <c r="AC180" s="114">
        <f t="shared" si="200"/>
        <v>43</v>
      </c>
      <c r="AD180" s="104">
        <f t="shared" si="201"/>
        <v>567.16999999998427</v>
      </c>
      <c r="AE180" s="106">
        <f t="shared" si="183"/>
        <v>1268.5</v>
      </c>
      <c r="AF180" s="105">
        <f t="shared" si="181"/>
        <v>0.34959349593495936</v>
      </c>
      <c r="AG180" s="106">
        <f t="shared" si="182"/>
        <v>10.487804878048781</v>
      </c>
      <c r="AH180" s="115">
        <f t="shared" si="184"/>
        <v>309.39024390243901</v>
      </c>
      <c r="AI180" s="103">
        <v>8</v>
      </c>
      <c r="AJ180" s="106">
        <f>AI180*G180</f>
        <v>236</v>
      </c>
      <c r="AK180" s="106">
        <f>IFERROR(AI180/AF180, "-")</f>
        <v>22.883720930232556</v>
      </c>
      <c r="AL180" s="108">
        <v>136</v>
      </c>
      <c r="AM180" s="106">
        <f>IFERROR(AK180/7,"-")</f>
        <v>3.2691029900332222</v>
      </c>
      <c r="AN180" s="114">
        <f>IFERROR(AK180/30,"-")</f>
        <v>0.76279069767441854</v>
      </c>
      <c r="AO180" s="35">
        <f t="shared" si="185"/>
        <v>43611.883720930229</v>
      </c>
    </row>
    <row r="181" spans="1:41" s="113" customFormat="1" ht="15" x14ac:dyDescent="0.25">
      <c r="A181" s="98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103">
        <v>0</v>
      </c>
      <c r="K181" s="104">
        <f t="shared" si="76"/>
        <v>0</v>
      </c>
      <c r="L181" s="104">
        <f t="shared" si="202"/>
        <v>0</v>
      </c>
      <c r="M181" s="103">
        <v>6</v>
      </c>
      <c r="N181" s="104">
        <f t="shared" si="203"/>
        <v>83.699999999999989</v>
      </c>
      <c r="O181" s="104">
        <f t="shared" si="204"/>
        <v>177</v>
      </c>
      <c r="P181" s="103">
        <v>11</v>
      </c>
      <c r="Q181" s="104">
        <f t="shared" si="205"/>
        <v>153.44999999999999</v>
      </c>
      <c r="R181" s="104">
        <f t="shared" si="206"/>
        <v>324.5</v>
      </c>
      <c r="S181" s="103">
        <v>5</v>
      </c>
      <c r="T181" s="104">
        <f t="shared" si="207"/>
        <v>69.75</v>
      </c>
      <c r="U181" s="104">
        <f t="shared" si="208"/>
        <v>147.5</v>
      </c>
      <c r="V181" s="103">
        <v>0</v>
      </c>
      <c r="W181" s="104">
        <f t="shared" si="209"/>
        <v>0</v>
      </c>
      <c r="X181" s="104">
        <f t="shared" si="210"/>
        <v>0</v>
      </c>
      <c r="Y181" s="103"/>
      <c r="Z181" s="104">
        <f t="shared" si="211"/>
        <v>0</v>
      </c>
      <c r="AA181" s="104">
        <f t="shared" si="212"/>
        <v>0</v>
      </c>
      <c r="AC181" s="114">
        <f t="shared" si="200"/>
        <v>22</v>
      </c>
      <c r="AD181" s="104">
        <f t="shared" si="201"/>
        <v>306.89999999999998</v>
      </c>
      <c r="AE181" s="106">
        <f t="shared" si="183"/>
        <v>649</v>
      </c>
      <c r="AF181" s="105">
        <f t="shared" si="181"/>
        <v>0.17886178861788618</v>
      </c>
      <c r="AG181" s="106">
        <f t="shared" si="182"/>
        <v>5.3658536585365857</v>
      </c>
      <c r="AH181" s="115">
        <f t="shared" si="184"/>
        <v>158.29268292682929</v>
      </c>
      <c r="AI181" s="103">
        <v>1</v>
      </c>
      <c r="AJ181" s="106">
        <f>AI181*G181</f>
        <v>29.5</v>
      </c>
      <c r="AK181" s="106">
        <f>IFERROR(AI181/AF181, "-")</f>
        <v>5.5909090909090908</v>
      </c>
      <c r="AL181" s="108">
        <v>137</v>
      </c>
      <c r="AM181" s="106">
        <f>IFERROR(AK181/7,"-")</f>
        <v>0.79870129870129869</v>
      </c>
      <c r="AN181" s="114">
        <f>IFERROR(AK181/30,"-")</f>
        <v>0.18636363636363637</v>
      </c>
      <c r="AO181" s="35">
        <f t="shared" si="185"/>
        <v>43594.590909090912</v>
      </c>
    </row>
    <row r="182" spans="1:41" s="113" customFormat="1" ht="15" x14ac:dyDescent="0.25">
      <c r="A182" s="98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103"/>
      <c r="K182" s="104">
        <f t="shared" si="76"/>
        <v>0</v>
      </c>
      <c r="L182" s="104">
        <f t="shared" si="202"/>
        <v>0</v>
      </c>
      <c r="M182" s="103"/>
      <c r="N182" s="104">
        <f t="shared" si="203"/>
        <v>0</v>
      </c>
      <c r="O182" s="104">
        <f t="shared" si="204"/>
        <v>0</v>
      </c>
      <c r="P182" s="103">
        <v>0</v>
      </c>
      <c r="Q182" s="104">
        <f t="shared" si="205"/>
        <v>0</v>
      </c>
      <c r="R182" s="104">
        <f t="shared" si="206"/>
        <v>0</v>
      </c>
      <c r="S182" s="103">
        <v>1</v>
      </c>
      <c r="T182" s="104">
        <f t="shared" si="207"/>
        <v>23</v>
      </c>
      <c r="U182" s="104">
        <f t="shared" si="208"/>
        <v>44.5</v>
      </c>
      <c r="V182" s="103">
        <v>2</v>
      </c>
      <c r="W182" s="104">
        <f t="shared" si="209"/>
        <v>46</v>
      </c>
      <c r="X182" s="104">
        <f t="shared" si="210"/>
        <v>89</v>
      </c>
      <c r="Y182" s="103"/>
      <c r="Z182" s="104">
        <f t="shared" si="211"/>
        <v>0</v>
      </c>
      <c r="AA182" s="104">
        <f t="shared" si="212"/>
        <v>0</v>
      </c>
      <c r="AC182" s="114">
        <f t="shared" si="200"/>
        <v>3</v>
      </c>
      <c r="AD182" s="104">
        <f t="shared" si="201"/>
        <v>69</v>
      </c>
      <c r="AE182" s="106">
        <f t="shared" si="183"/>
        <v>133.5</v>
      </c>
      <c r="AF182" s="105">
        <f t="shared" si="181"/>
        <v>2.4390243902439025E-2</v>
      </c>
      <c r="AG182" s="106">
        <f t="shared" si="182"/>
        <v>0.73170731707317072</v>
      </c>
      <c r="AH182" s="115">
        <f t="shared" si="184"/>
        <v>32.560975609756099</v>
      </c>
      <c r="AI182" s="103">
        <v>17</v>
      </c>
      <c r="AJ182" s="106">
        <f>AI182*G182</f>
        <v>756.5</v>
      </c>
      <c r="AK182" s="106">
        <f>IFERROR(AI182/AF182, "-")</f>
        <v>697</v>
      </c>
      <c r="AL182" s="108">
        <v>138</v>
      </c>
      <c r="AM182" s="106">
        <f>IFERROR(AK182/7,"-")</f>
        <v>99.571428571428569</v>
      </c>
      <c r="AN182" s="114">
        <f>IFERROR(AK182/30,"-")</f>
        <v>23.233333333333334</v>
      </c>
      <c r="AO182" s="35">
        <f t="shared" si="185"/>
        <v>44286</v>
      </c>
    </row>
    <row r="183" spans="1:41" s="113" customFormat="1" ht="15" x14ac:dyDescent="0.25">
      <c r="A183" s="98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103"/>
      <c r="K183" s="104">
        <f t="shared" si="76"/>
        <v>0</v>
      </c>
      <c r="L183" s="104">
        <f t="shared" ref="L183:L196" si="213">J183*$G183</f>
        <v>0</v>
      </c>
      <c r="M183" s="103"/>
      <c r="N183" s="104">
        <f t="shared" ref="N183:N196" si="214">M183*$F183</f>
        <v>0</v>
      </c>
      <c r="O183" s="104">
        <f t="shared" ref="O183:O196" si="215">M183*$G183</f>
        <v>0</v>
      </c>
      <c r="P183" s="103">
        <v>0</v>
      </c>
      <c r="Q183" s="104">
        <f t="shared" ref="Q183:Q196" si="216">P183*$F183</f>
        <v>0</v>
      </c>
      <c r="R183" s="104">
        <f t="shared" ref="R183:R196" si="217">P183*$G183</f>
        <v>0</v>
      </c>
      <c r="S183" s="103">
        <v>0</v>
      </c>
      <c r="T183" s="104">
        <f t="shared" ref="T183:T196" si="218">S183*$F183</f>
        <v>0</v>
      </c>
      <c r="U183" s="104">
        <f t="shared" ref="U183:U196" si="219">S183*$G183</f>
        <v>0</v>
      </c>
      <c r="V183" s="103">
        <v>0</v>
      </c>
      <c r="W183" s="104">
        <f t="shared" ref="W183:W196" si="220">V183*$F183</f>
        <v>0</v>
      </c>
      <c r="X183" s="104">
        <f t="shared" ref="X183:X196" si="221">V183*$G183</f>
        <v>0</v>
      </c>
      <c r="Y183" s="103"/>
      <c r="Z183" s="104">
        <f t="shared" ref="Z183:Z196" si="222">Y183*$F183</f>
        <v>0</v>
      </c>
      <c r="AA183" s="104">
        <f t="shared" ref="AA183:AA196" si="223">Y183*$G183</f>
        <v>0</v>
      </c>
      <c r="AC183" s="114">
        <f t="shared" si="200"/>
        <v>0</v>
      </c>
      <c r="AD183" s="104">
        <f t="shared" si="201"/>
        <v>0</v>
      </c>
      <c r="AE183" s="106">
        <f t="shared" si="183"/>
        <v>0</v>
      </c>
      <c r="AF183" s="105">
        <f t="shared" si="181"/>
        <v>0</v>
      </c>
      <c r="AG183" s="106">
        <f t="shared" si="182"/>
        <v>0</v>
      </c>
      <c r="AH183" s="115">
        <f t="shared" si="184"/>
        <v>0</v>
      </c>
      <c r="AI183" s="103">
        <v>0</v>
      </c>
      <c r="AJ183" s="106">
        <f t="shared" ref="AJ183:AJ196" si="224">AI183*G183</f>
        <v>0</v>
      </c>
      <c r="AK183" s="106" t="str">
        <f t="shared" ref="AK183:AK196" si="225">IFERROR(AI183/AF183, "-")</f>
        <v>-</v>
      </c>
      <c r="AL183" s="108">
        <v>140</v>
      </c>
      <c r="AM183" s="106" t="str">
        <f t="shared" ref="AM183:AM196" si="226">IFERROR(AK183/7,"-")</f>
        <v>-</v>
      </c>
      <c r="AN183" s="114" t="str">
        <f t="shared" ref="AN183:AN196" si="227">IFERROR(AK183/30,"-")</f>
        <v>-</v>
      </c>
      <c r="AO183" s="35" t="str">
        <f t="shared" si="185"/>
        <v>-</v>
      </c>
    </row>
    <row r="184" spans="1:41" s="113" customFormat="1" ht="15" x14ac:dyDescent="0.25">
      <c r="A184" s="98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103"/>
      <c r="K184" s="104">
        <f t="shared" si="76"/>
        <v>0</v>
      </c>
      <c r="L184" s="104">
        <f t="shared" si="213"/>
        <v>0</v>
      </c>
      <c r="M184" s="103"/>
      <c r="N184" s="104">
        <f t="shared" si="214"/>
        <v>0</v>
      </c>
      <c r="O184" s="104">
        <f t="shared" si="215"/>
        <v>0</v>
      </c>
      <c r="P184" s="103">
        <v>0</v>
      </c>
      <c r="Q184" s="104">
        <f t="shared" si="216"/>
        <v>0</v>
      </c>
      <c r="R184" s="104">
        <f t="shared" si="217"/>
        <v>0</v>
      </c>
      <c r="S184" s="103">
        <v>0</v>
      </c>
      <c r="T184" s="104">
        <f t="shared" si="218"/>
        <v>0</v>
      </c>
      <c r="U184" s="104">
        <f t="shared" si="219"/>
        <v>0</v>
      </c>
      <c r="V184" s="103">
        <v>0</v>
      </c>
      <c r="W184" s="104">
        <f t="shared" si="220"/>
        <v>0</v>
      </c>
      <c r="X184" s="104">
        <f t="shared" si="221"/>
        <v>0</v>
      </c>
      <c r="Y184" s="103"/>
      <c r="Z184" s="104">
        <f t="shared" si="222"/>
        <v>0</v>
      </c>
      <c r="AA184" s="104">
        <f t="shared" si="223"/>
        <v>0</v>
      </c>
      <c r="AC184" s="114">
        <f t="shared" si="200"/>
        <v>0</v>
      </c>
      <c r="AD184" s="104">
        <f t="shared" si="201"/>
        <v>0</v>
      </c>
      <c r="AE184" s="106">
        <f t="shared" si="183"/>
        <v>0</v>
      </c>
      <c r="AF184" s="105">
        <f t="shared" si="181"/>
        <v>0</v>
      </c>
      <c r="AG184" s="106">
        <f t="shared" si="182"/>
        <v>0</v>
      </c>
      <c r="AH184" s="115">
        <f t="shared" si="184"/>
        <v>0</v>
      </c>
      <c r="AI184" s="103">
        <v>8</v>
      </c>
      <c r="AJ184" s="106">
        <f t="shared" si="224"/>
        <v>236</v>
      </c>
      <c r="AK184" s="106" t="str">
        <f t="shared" si="225"/>
        <v>-</v>
      </c>
      <c r="AL184" s="108">
        <v>141</v>
      </c>
      <c r="AM184" s="106" t="str">
        <f t="shared" si="226"/>
        <v>-</v>
      </c>
      <c r="AN184" s="114" t="str">
        <f t="shared" si="227"/>
        <v>-</v>
      </c>
      <c r="AO184" s="35" t="str">
        <f t="shared" si="185"/>
        <v>-</v>
      </c>
    </row>
    <row r="185" spans="1:41" s="113" customFormat="1" ht="15" x14ac:dyDescent="0.25">
      <c r="A185" s="98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103"/>
      <c r="K185" s="104">
        <f t="shared" si="76"/>
        <v>0</v>
      </c>
      <c r="L185" s="104">
        <f t="shared" si="213"/>
        <v>0</v>
      </c>
      <c r="M185" s="103"/>
      <c r="N185" s="104">
        <f t="shared" si="214"/>
        <v>0</v>
      </c>
      <c r="O185" s="104">
        <f t="shared" si="215"/>
        <v>0</v>
      </c>
      <c r="P185" s="103">
        <v>0</v>
      </c>
      <c r="Q185" s="104">
        <f t="shared" si="216"/>
        <v>0</v>
      </c>
      <c r="R185" s="104">
        <f t="shared" si="217"/>
        <v>0</v>
      </c>
      <c r="S185" s="103">
        <v>0</v>
      </c>
      <c r="T185" s="104">
        <f t="shared" si="218"/>
        <v>0</v>
      </c>
      <c r="U185" s="104">
        <f t="shared" si="219"/>
        <v>0</v>
      </c>
      <c r="V185" s="103">
        <v>0</v>
      </c>
      <c r="W185" s="104">
        <f t="shared" si="220"/>
        <v>0</v>
      </c>
      <c r="X185" s="104">
        <f t="shared" si="221"/>
        <v>0</v>
      </c>
      <c r="Y185" s="103"/>
      <c r="Z185" s="104">
        <f t="shared" si="222"/>
        <v>0</v>
      </c>
      <c r="AA185" s="104">
        <f t="shared" si="223"/>
        <v>0</v>
      </c>
      <c r="AC185" s="114">
        <f t="shared" si="200"/>
        <v>0</v>
      </c>
      <c r="AD185" s="104">
        <f t="shared" si="201"/>
        <v>0</v>
      </c>
      <c r="AE185" s="106">
        <f t="shared" si="183"/>
        <v>0</v>
      </c>
      <c r="AF185" s="105">
        <f t="shared" si="181"/>
        <v>0</v>
      </c>
      <c r="AG185" s="106">
        <f t="shared" si="182"/>
        <v>0</v>
      </c>
      <c r="AH185" s="115">
        <f t="shared" si="184"/>
        <v>0</v>
      </c>
      <c r="AI185" s="103">
        <v>10</v>
      </c>
      <c r="AJ185" s="106">
        <f t="shared" si="224"/>
        <v>295</v>
      </c>
      <c r="AK185" s="106" t="str">
        <f t="shared" si="225"/>
        <v>-</v>
      </c>
      <c r="AL185" s="108">
        <v>142</v>
      </c>
      <c r="AM185" s="106" t="str">
        <f t="shared" si="226"/>
        <v>-</v>
      </c>
      <c r="AN185" s="114" t="str">
        <f t="shared" si="227"/>
        <v>-</v>
      </c>
      <c r="AO185" s="35" t="str">
        <f t="shared" si="185"/>
        <v>-</v>
      </c>
    </row>
    <row r="186" spans="1:41" s="113" customFormat="1" ht="15" x14ac:dyDescent="0.25">
      <c r="A186" s="98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103"/>
      <c r="K186" s="104">
        <f t="shared" si="76"/>
        <v>0</v>
      </c>
      <c r="L186" s="104">
        <f t="shared" si="213"/>
        <v>0</v>
      </c>
      <c r="M186" s="103"/>
      <c r="N186" s="104">
        <f t="shared" si="214"/>
        <v>0</v>
      </c>
      <c r="O186" s="104">
        <f t="shared" si="215"/>
        <v>0</v>
      </c>
      <c r="P186" s="103">
        <v>0</v>
      </c>
      <c r="Q186" s="104">
        <f t="shared" si="216"/>
        <v>0</v>
      </c>
      <c r="R186" s="104">
        <f t="shared" si="217"/>
        <v>0</v>
      </c>
      <c r="S186" s="103">
        <v>6</v>
      </c>
      <c r="T186" s="104">
        <f t="shared" si="218"/>
        <v>222.78000000000003</v>
      </c>
      <c r="U186" s="104">
        <f t="shared" si="219"/>
        <v>447</v>
      </c>
      <c r="V186" s="103">
        <v>1</v>
      </c>
      <c r="W186" s="104">
        <f t="shared" si="220"/>
        <v>37.130000000000003</v>
      </c>
      <c r="X186" s="104">
        <f t="shared" si="221"/>
        <v>74.5</v>
      </c>
      <c r="Y186" s="103"/>
      <c r="Z186" s="104">
        <f t="shared" si="222"/>
        <v>0</v>
      </c>
      <c r="AA186" s="104">
        <f t="shared" si="223"/>
        <v>0</v>
      </c>
      <c r="AC186" s="114">
        <f t="shared" si="200"/>
        <v>7</v>
      </c>
      <c r="AD186" s="104">
        <f t="shared" si="201"/>
        <v>259.91000000000003</v>
      </c>
      <c r="AE186" s="106">
        <f t="shared" si="183"/>
        <v>521.5</v>
      </c>
      <c r="AF186" s="105">
        <f t="shared" si="181"/>
        <v>5.6910569105691054E-2</v>
      </c>
      <c r="AG186" s="106">
        <f t="shared" si="182"/>
        <v>1.7073170731707317</v>
      </c>
      <c r="AH186" s="115">
        <f t="shared" si="184"/>
        <v>127.19512195121951</v>
      </c>
      <c r="AI186" s="103">
        <v>3</v>
      </c>
      <c r="AJ186" s="106">
        <f t="shared" si="224"/>
        <v>223.5</v>
      </c>
      <c r="AK186" s="106">
        <f t="shared" si="225"/>
        <v>52.714285714285715</v>
      </c>
      <c r="AL186" s="108">
        <v>143</v>
      </c>
      <c r="AM186" s="106">
        <f t="shared" si="226"/>
        <v>7.5306122448979593</v>
      </c>
      <c r="AN186" s="114">
        <f t="shared" si="227"/>
        <v>1.7571428571428571</v>
      </c>
      <c r="AO186" s="35">
        <f t="shared" si="185"/>
        <v>43641.714285714283</v>
      </c>
    </row>
    <row r="187" spans="1:41" s="113" customFormat="1" ht="15" x14ac:dyDescent="0.25">
      <c r="A187" s="98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103"/>
      <c r="K187" s="104">
        <f t="shared" si="76"/>
        <v>0</v>
      </c>
      <c r="L187" s="104">
        <f t="shared" si="213"/>
        <v>0</v>
      </c>
      <c r="M187" s="103"/>
      <c r="N187" s="104">
        <f t="shared" si="214"/>
        <v>0</v>
      </c>
      <c r="O187" s="104">
        <f t="shared" si="215"/>
        <v>0</v>
      </c>
      <c r="P187" s="103">
        <v>0</v>
      </c>
      <c r="Q187" s="104">
        <f t="shared" si="216"/>
        <v>0</v>
      </c>
      <c r="R187" s="104">
        <f t="shared" si="217"/>
        <v>0</v>
      </c>
      <c r="S187" s="103">
        <v>0</v>
      </c>
      <c r="T187" s="104">
        <f t="shared" si="218"/>
        <v>0</v>
      </c>
      <c r="U187" s="104">
        <f t="shared" si="219"/>
        <v>0</v>
      </c>
      <c r="V187" s="103">
        <v>0</v>
      </c>
      <c r="W187" s="104">
        <f t="shared" si="220"/>
        <v>0</v>
      </c>
      <c r="X187" s="104">
        <f t="shared" si="221"/>
        <v>0</v>
      </c>
      <c r="Y187" s="103"/>
      <c r="Z187" s="104">
        <f t="shared" si="222"/>
        <v>0</v>
      </c>
      <c r="AA187" s="104">
        <f t="shared" si="223"/>
        <v>0</v>
      </c>
      <c r="AC187" s="114">
        <f t="shared" si="200"/>
        <v>0</v>
      </c>
      <c r="AD187" s="104">
        <f t="shared" si="201"/>
        <v>0</v>
      </c>
      <c r="AE187" s="106">
        <f t="shared" si="183"/>
        <v>0</v>
      </c>
      <c r="AF187" s="105">
        <f t="shared" si="181"/>
        <v>0</v>
      </c>
      <c r="AG187" s="106">
        <f t="shared" si="182"/>
        <v>0</v>
      </c>
      <c r="AH187" s="115">
        <f t="shared" si="184"/>
        <v>0</v>
      </c>
      <c r="AI187" s="103">
        <v>10</v>
      </c>
      <c r="AJ187" s="106">
        <f t="shared" si="224"/>
        <v>295</v>
      </c>
      <c r="AK187" s="106" t="str">
        <f t="shared" si="225"/>
        <v>-</v>
      </c>
      <c r="AL187" s="108">
        <v>144</v>
      </c>
      <c r="AM187" s="106" t="str">
        <f t="shared" si="226"/>
        <v>-</v>
      </c>
      <c r="AN187" s="114" t="str">
        <f t="shared" si="227"/>
        <v>-</v>
      </c>
      <c r="AO187" s="35" t="str">
        <f t="shared" si="185"/>
        <v>-</v>
      </c>
    </row>
    <row r="188" spans="1:41" s="113" customFormat="1" ht="15" x14ac:dyDescent="0.25">
      <c r="A188" s="98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103"/>
      <c r="K188" s="104">
        <f t="shared" si="76"/>
        <v>0</v>
      </c>
      <c r="L188" s="104">
        <f t="shared" si="213"/>
        <v>0</v>
      </c>
      <c r="M188" s="103"/>
      <c r="N188" s="104">
        <f t="shared" si="214"/>
        <v>0</v>
      </c>
      <c r="O188" s="104">
        <f t="shared" si="215"/>
        <v>0</v>
      </c>
      <c r="P188" s="103">
        <v>0</v>
      </c>
      <c r="Q188" s="104">
        <f t="shared" si="216"/>
        <v>0</v>
      </c>
      <c r="R188" s="104">
        <f t="shared" si="217"/>
        <v>0</v>
      </c>
      <c r="S188" s="103">
        <v>0</v>
      </c>
      <c r="T188" s="104">
        <f t="shared" si="218"/>
        <v>0</v>
      </c>
      <c r="U188" s="104">
        <f t="shared" si="219"/>
        <v>0</v>
      </c>
      <c r="V188" s="103">
        <v>0</v>
      </c>
      <c r="W188" s="104">
        <f t="shared" si="220"/>
        <v>0</v>
      </c>
      <c r="X188" s="104">
        <f t="shared" si="221"/>
        <v>0</v>
      </c>
      <c r="Y188" s="103"/>
      <c r="Z188" s="104">
        <f t="shared" si="222"/>
        <v>0</v>
      </c>
      <c r="AA188" s="104">
        <f t="shared" si="223"/>
        <v>0</v>
      </c>
      <c r="AC188" s="114">
        <f t="shared" si="200"/>
        <v>0</v>
      </c>
      <c r="AD188" s="104">
        <f t="shared" si="201"/>
        <v>0</v>
      </c>
      <c r="AE188" s="106">
        <f t="shared" si="183"/>
        <v>0</v>
      </c>
      <c r="AF188" s="105">
        <f t="shared" si="181"/>
        <v>0</v>
      </c>
      <c r="AG188" s="106">
        <f t="shared" si="182"/>
        <v>0</v>
      </c>
      <c r="AH188" s="115">
        <f t="shared" si="184"/>
        <v>0</v>
      </c>
      <c r="AI188" s="103">
        <v>0</v>
      </c>
      <c r="AJ188" s="106">
        <f t="shared" si="224"/>
        <v>0</v>
      </c>
      <c r="AK188" s="106" t="str">
        <f t="shared" si="225"/>
        <v>-</v>
      </c>
      <c r="AL188" s="108">
        <v>145</v>
      </c>
      <c r="AM188" s="106" t="str">
        <f t="shared" si="226"/>
        <v>-</v>
      </c>
      <c r="AN188" s="114" t="str">
        <f t="shared" si="227"/>
        <v>-</v>
      </c>
      <c r="AO188" s="35" t="str">
        <f t="shared" si="185"/>
        <v>-</v>
      </c>
    </row>
    <row r="189" spans="1:41" s="113" customFormat="1" ht="15" x14ac:dyDescent="0.25">
      <c r="A189" s="98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103"/>
      <c r="K189" s="104">
        <f t="shared" si="76"/>
        <v>0</v>
      </c>
      <c r="L189" s="104">
        <f t="shared" si="213"/>
        <v>0</v>
      </c>
      <c r="M189" s="103"/>
      <c r="N189" s="104">
        <f t="shared" si="214"/>
        <v>0</v>
      </c>
      <c r="O189" s="104">
        <f t="shared" si="215"/>
        <v>0</v>
      </c>
      <c r="P189" s="103">
        <v>0</v>
      </c>
      <c r="Q189" s="104">
        <f t="shared" si="216"/>
        <v>0</v>
      </c>
      <c r="R189" s="104">
        <f t="shared" si="217"/>
        <v>0</v>
      </c>
      <c r="S189" s="103">
        <v>1</v>
      </c>
      <c r="T189" s="104">
        <f t="shared" si="218"/>
        <v>52.61</v>
      </c>
      <c r="U189" s="104">
        <f t="shared" si="219"/>
        <v>99.5</v>
      </c>
      <c r="V189" s="103">
        <v>4</v>
      </c>
      <c r="W189" s="104">
        <f t="shared" si="220"/>
        <v>210.44</v>
      </c>
      <c r="X189" s="104">
        <f t="shared" si="221"/>
        <v>398</v>
      </c>
      <c r="Y189" s="103"/>
      <c r="Z189" s="104">
        <f t="shared" si="222"/>
        <v>0</v>
      </c>
      <c r="AA189" s="104">
        <f t="shared" si="223"/>
        <v>0</v>
      </c>
      <c r="AC189" s="114">
        <f t="shared" si="200"/>
        <v>5</v>
      </c>
      <c r="AD189" s="104">
        <f t="shared" si="201"/>
        <v>263.05</v>
      </c>
      <c r="AE189" s="106">
        <f t="shared" si="183"/>
        <v>497.5</v>
      </c>
      <c r="AF189" s="105">
        <f t="shared" si="181"/>
        <v>4.065040650406504E-2</v>
      </c>
      <c r="AG189" s="106">
        <f t="shared" si="182"/>
        <v>1.2195121951219512</v>
      </c>
      <c r="AH189" s="115">
        <f t="shared" si="184"/>
        <v>121.34146341463415</v>
      </c>
      <c r="AI189" s="103">
        <v>5</v>
      </c>
      <c r="AJ189" s="106">
        <f t="shared" si="224"/>
        <v>497.5</v>
      </c>
      <c r="AK189" s="106">
        <f t="shared" si="225"/>
        <v>123</v>
      </c>
      <c r="AL189" s="108">
        <v>146</v>
      </c>
      <c r="AM189" s="106">
        <f t="shared" si="226"/>
        <v>17.571428571428573</v>
      </c>
      <c r="AN189" s="114">
        <f t="shared" si="227"/>
        <v>4.0999999999999996</v>
      </c>
      <c r="AO189" s="35">
        <f t="shared" si="185"/>
        <v>43712</v>
      </c>
    </row>
    <row r="190" spans="1:41" s="113" customFormat="1" ht="15" x14ac:dyDescent="0.25">
      <c r="A190" s="98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103"/>
      <c r="K190" s="104">
        <f t="shared" si="76"/>
        <v>0</v>
      </c>
      <c r="L190" s="104">
        <f t="shared" si="213"/>
        <v>0</v>
      </c>
      <c r="M190" s="103"/>
      <c r="N190" s="104">
        <f t="shared" si="214"/>
        <v>0</v>
      </c>
      <c r="O190" s="104">
        <f t="shared" si="215"/>
        <v>0</v>
      </c>
      <c r="P190" s="103">
        <v>0</v>
      </c>
      <c r="Q190" s="104">
        <f t="shared" si="216"/>
        <v>0</v>
      </c>
      <c r="R190" s="104">
        <f t="shared" si="217"/>
        <v>0</v>
      </c>
      <c r="S190" s="103">
        <v>0</v>
      </c>
      <c r="T190" s="104">
        <f t="shared" si="218"/>
        <v>0</v>
      </c>
      <c r="U190" s="104">
        <f t="shared" si="219"/>
        <v>0</v>
      </c>
      <c r="V190" s="103">
        <v>0</v>
      </c>
      <c r="W190" s="104">
        <f t="shared" si="220"/>
        <v>0</v>
      </c>
      <c r="X190" s="104">
        <f t="shared" si="221"/>
        <v>0</v>
      </c>
      <c r="Y190" s="103"/>
      <c r="Z190" s="104">
        <f t="shared" si="222"/>
        <v>0</v>
      </c>
      <c r="AA190" s="104">
        <f t="shared" si="223"/>
        <v>0</v>
      </c>
      <c r="AC190" s="114">
        <f t="shared" si="200"/>
        <v>0</v>
      </c>
      <c r="AD190" s="104">
        <f t="shared" si="201"/>
        <v>0</v>
      </c>
      <c r="AE190" s="106">
        <f t="shared" si="183"/>
        <v>0</v>
      </c>
      <c r="AF190" s="105">
        <f t="shared" si="181"/>
        <v>0</v>
      </c>
      <c r="AG190" s="106">
        <f t="shared" si="182"/>
        <v>0</v>
      </c>
      <c r="AH190" s="115">
        <f t="shared" si="184"/>
        <v>0</v>
      </c>
      <c r="AI190" s="103">
        <v>0</v>
      </c>
      <c r="AJ190" s="106">
        <f t="shared" si="224"/>
        <v>0</v>
      </c>
      <c r="AK190" s="106" t="str">
        <f t="shared" si="225"/>
        <v>-</v>
      </c>
      <c r="AL190" s="108">
        <v>147</v>
      </c>
      <c r="AM190" s="106" t="str">
        <f t="shared" si="226"/>
        <v>-</v>
      </c>
      <c r="AN190" s="114" t="str">
        <f t="shared" si="227"/>
        <v>-</v>
      </c>
      <c r="AO190" s="35" t="str">
        <f t="shared" si="185"/>
        <v>-</v>
      </c>
    </row>
    <row r="191" spans="1:41" s="113" customFormat="1" ht="15" x14ac:dyDescent="0.25">
      <c r="A191" s="98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103"/>
      <c r="K191" s="104">
        <f t="shared" si="76"/>
        <v>0</v>
      </c>
      <c r="L191" s="104">
        <f t="shared" si="213"/>
        <v>0</v>
      </c>
      <c r="M191" s="103"/>
      <c r="N191" s="104">
        <f t="shared" si="214"/>
        <v>0</v>
      </c>
      <c r="O191" s="104">
        <f t="shared" si="215"/>
        <v>0</v>
      </c>
      <c r="P191" s="103">
        <v>0</v>
      </c>
      <c r="Q191" s="104">
        <f t="shared" si="216"/>
        <v>0</v>
      </c>
      <c r="R191" s="104">
        <f t="shared" si="217"/>
        <v>0</v>
      </c>
      <c r="S191" s="103">
        <v>0</v>
      </c>
      <c r="T191" s="104">
        <f t="shared" si="218"/>
        <v>0</v>
      </c>
      <c r="U191" s="104">
        <f t="shared" si="219"/>
        <v>0</v>
      </c>
      <c r="V191" s="103">
        <v>0</v>
      </c>
      <c r="W191" s="104">
        <f t="shared" si="220"/>
        <v>0</v>
      </c>
      <c r="X191" s="104">
        <f t="shared" si="221"/>
        <v>0</v>
      </c>
      <c r="Y191" s="103"/>
      <c r="Z191" s="104">
        <f t="shared" si="222"/>
        <v>0</v>
      </c>
      <c r="AA191" s="104">
        <f t="shared" si="223"/>
        <v>0</v>
      </c>
      <c r="AC191" s="114">
        <f t="shared" si="200"/>
        <v>0</v>
      </c>
      <c r="AD191" s="104">
        <f t="shared" si="201"/>
        <v>0</v>
      </c>
      <c r="AE191" s="106">
        <f t="shared" si="183"/>
        <v>0</v>
      </c>
      <c r="AF191" s="105">
        <f t="shared" si="181"/>
        <v>0</v>
      </c>
      <c r="AG191" s="106">
        <f t="shared" si="182"/>
        <v>0</v>
      </c>
      <c r="AH191" s="115">
        <f t="shared" si="184"/>
        <v>0</v>
      </c>
      <c r="AI191" s="103">
        <v>0</v>
      </c>
      <c r="AJ191" s="106">
        <f t="shared" si="224"/>
        <v>0</v>
      </c>
      <c r="AK191" s="106" t="str">
        <f t="shared" si="225"/>
        <v>-</v>
      </c>
      <c r="AL191" s="108">
        <v>148</v>
      </c>
      <c r="AM191" s="106" t="str">
        <f t="shared" si="226"/>
        <v>-</v>
      </c>
      <c r="AN191" s="114" t="str">
        <f t="shared" si="227"/>
        <v>-</v>
      </c>
      <c r="AO191" s="35" t="str">
        <f t="shared" si="185"/>
        <v>-</v>
      </c>
    </row>
    <row r="192" spans="1:41" s="113" customFormat="1" ht="15" x14ac:dyDescent="0.25">
      <c r="A192" s="98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103"/>
      <c r="K192" s="104">
        <f t="shared" si="76"/>
        <v>0</v>
      </c>
      <c r="L192" s="104">
        <f t="shared" si="213"/>
        <v>0</v>
      </c>
      <c r="M192" s="103"/>
      <c r="N192" s="104">
        <f t="shared" si="214"/>
        <v>0</v>
      </c>
      <c r="O192" s="104">
        <f t="shared" si="215"/>
        <v>0</v>
      </c>
      <c r="P192" s="103">
        <v>0</v>
      </c>
      <c r="Q192" s="104">
        <f t="shared" si="216"/>
        <v>0</v>
      </c>
      <c r="R192" s="104">
        <f t="shared" si="217"/>
        <v>0</v>
      </c>
      <c r="S192" s="103">
        <v>0</v>
      </c>
      <c r="T192" s="104">
        <f t="shared" si="218"/>
        <v>0</v>
      </c>
      <c r="U192" s="104">
        <f t="shared" si="219"/>
        <v>0</v>
      </c>
      <c r="V192" s="103">
        <v>0</v>
      </c>
      <c r="W192" s="104">
        <f t="shared" si="220"/>
        <v>0</v>
      </c>
      <c r="X192" s="104">
        <f t="shared" si="221"/>
        <v>0</v>
      </c>
      <c r="Y192" s="103"/>
      <c r="Z192" s="104">
        <f t="shared" si="222"/>
        <v>0</v>
      </c>
      <c r="AA192" s="104">
        <f t="shared" si="223"/>
        <v>0</v>
      </c>
      <c r="AC192" s="114">
        <f t="shared" si="200"/>
        <v>0</v>
      </c>
      <c r="AD192" s="104">
        <f t="shared" si="201"/>
        <v>0</v>
      </c>
      <c r="AE192" s="106">
        <f t="shared" si="183"/>
        <v>0</v>
      </c>
      <c r="AF192" s="105">
        <f t="shared" si="181"/>
        <v>0</v>
      </c>
      <c r="AG192" s="106">
        <f t="shared" si="182"/>
        <v>0</v>
      </c>
      <c r="AH192" s="115">
        <f t="shared" si="184"/>
        <v>0</v>
      </c>
      <c r="AI192" s="103">
        <v>0</v>
      </c>
      <c r="AJ192" s="106">
        <f t="shared" si="224"/>
        <v>0</v>
      </c>
      <c r="AK192" s="106" t="str">
        <f t="shared" si="225"/>
        <v>-</v>
      </c>
      <c r="AL192" s="108">
        <v>149</v>
      </c>
      <c r="AM192" s="106" t="str">
        <f t="shared" si="226"/>
        <v>-</v>
      </c>
      <c r="AN192" s="114" t="str">
        <f t="shared" si="227"/>
        <v>-</v>
      </c>
      <c r="AO192" s="35" t="str">
        <f t="shared" si="185"/>
        <v>-</v>
      </c>
    </row>
    <row r="193" spans="1:41" s="113" customFormat="1" ht="15" x14ac:dyDescent="0.25">
      <c r="A193" s="98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103"/>
      <c r="K193" s="104">
        <f t="shared" si="76"/>
        <v>0</v>
      </c>
      <c r="L193" s="104">
        <f t="shared" si="213"/>
        <v>0</v>
      </c>
      <c r="M193" s="103"/>
      <c r="N193" s="104">
        <f t="shared" si="214"/>
        <v>0</v>
      </c>
      <c r="O193" s="104">
        <f t="shared" si="215"/>
        <v>0</v>
      </c>
      <c r="P193" s="103">
        <v>0</v>
      </c>
      <c r="Q193" s="104">
        <f t="shared" si="216"/>
        <v>0</v>
      </c>
      <c r="R193" s="104">
        <f t="shared" si="217"/>
        <v>0</v>
      </c>
      <c r="S193" s="103">
        <v>0</v>
      </c>
      <c r="T193" s="104">
        <f t="shared" si="218"/>
        <v>0</v>
      </c>
      <c r="U193" s="104">
        <f t="shared" si="219"/>
        <v>0</v>
      </c>
      <c r="V193" s="103">
        <v>0</v>
      </c>
      <c r="W193" s="104">
        <f t="shared" si="220"/>
        <v>0</v>
      </c>
      <c r="X193" s="104">
        <f t="shared" si="221"/>
        <v>0</v>
      </c>
      <c r="Y193" s="103"/>
      <c r="Z193" s="104">
        <f t="shared" si="222"/>
        <v>0</v>
      </c>
      <c r="AA193" s="104">
        <f t="shared" si="223"/>
        <v>0</v>
      </c>
      <c r="AC193" s="114">
        <f t="shared" si="200"/>
        <v>0</v>
      </c>
      <c r="AD193" s="104">
        <f t="shared" si="201"/>
        <v>0</v>
      </c>
      <c r="AE193" s="106">
        <f t="shared" si="183"/>
        <v>0</v>
      </c>
      <c r="AF193" s="105">
        <f t="shared" si="181"/>
        <v>0</v>
      </c>
      <c r="AG193" s="106">
        <f t="shared" si="182"/>
        <v>0</v>
      </c>
      <c r="AH193" s="115">
        <f t="shared" si="184"/>
        <v>0</v>
      </c>
      <c r="AI193" s="103">
        <v>0</v>
      </c>
      <c r="AJ193" s="106">
        <f t="shared" si="224"/>
        <v>0</v>
      </c>
      <c r="AK193" s="106" t="str">
        <f t="shared" si="225"/>
        <v>-</v>
      </c>
      <c r="AL193" s="108">
        <v>150</v>
      </c>
      <c r="AM193" s="106" t="str">
        <f t="shared" si="226"/>
        <v>-</v>
      </c>
      <c r="AN193" s="114" t="str">
        <f t="shared" si="227"/>
        <v>-</v>
      </c>
      <c r="AO193" s="35" t="str">
        <f t="shared" si="185"/>
        <v>-</v>
      </c>
    </row>
    <row r="194" spans="1:41" s="113" customFormat="1" ht="15" x14ac:dyDescent="0.25">
      <c r="A194" s="98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103"/>
      <c r="K194" s="104">
        <f t="shared" ref="K194:K205" si="228">J194*$F194</f>
        <v>0</v>
      </c>
      <c r="L194" s="104">
        <f t="shared" si="213"/>
        <v>0</v>
      </c>
      <c r="M194" s="103"/>
      <c r="N194" s="104">
        <f t="shared" si="214"/>
        <v>0</v>
      </c>
      <c r="O194" s="104">
        <f t="shared" si="215"/>
        <v>0</v>
      </c>
      <c r="P194" s="103">
        <v>0</v>
      </c>
      <c r="Q194" s="104">
        <f t="shared" si="216"/>
        <v>0</v>
      </c>
      <c r="R194" s="104">
        <f t="shared" si="217"/>
        <v>0</v>
      </c>
      <c r="S194" s="103">
        <v>0</v>
      </c>
      <c r="T194" s="104">
        <f t="shared" si="218"/>
        <v>0</v>
      </c>
      <c r="U194" s="104">
        <f t="shared" si="219"/>
        <v>0</v>
      </c>
      <c r="V194" s="103">
        <v>0</v>
      </c>
      <c r="W194" s="104">
        <f t="shared" si="220"/>
        <v>0</v>
      </c>
      <c r="X194" s="104">
        <f t="shared" si="221"/>
        <v>0</v>
      </c>
      <c r="Y194" s="103"/>
      <c r="Z194" s="104">
        <f t="shared" si="222"/>
        <v>0</v>
      </c>
      <c r="AA194" s="104">
        <f t="shared" si="223"/>
        <v>0</v>
      </c>
      <c r="AC194" s="114">
        <f t="shared" si="200"/>
        <v>0</v>
      </c>
      <c r="AD194" s="104">
        <f t="shared" si="201"/>
        <v>0</v>
      </c>
      <c r="AE194" s="106">
        <f t="shared" si="183"/>
        <v>0</v>
      </c>
      <c r="AF194" s="105">
        <f t="shared" si="181"/>
        <v>0</v>
      </c>
      <c r="AG194" s="106">
        <f t="shared" si="182"/>
        <v>0</v>
      </c>
      <c r="AH194" s="115">
        <f t="shared" si="184"/>
        <v>0</v>
      </c>
      <c r="AI194" s="103">
        <v>0</v>
      </c>
      <c r="AJ194" s="106">
        <f t="shared" si="224"/>
        <v>0</v>
      </c>
      <c r="AK194" s="106" t="str">
        <f t="shared" si="225"/>
        <v>-</v>
      </c>
      <c r="AL194" s="108">
        <v>151</v>
      </c>
      <c r="AM194" s="106" t="str">
        <f t="shared" si="226"/>
        <v>-</v>
      </c>
      <c r="AN194" s="114" t="str">
        <f t="shared" si="227"/>
        <v>-</v>
      </c>
      <c r="AO194" s="35" t="str">
        <f t="shared" si="185"/>
        <v>-</v>
      </c>
    </row>
    <row r="195" spans="1:41" s="113" customFormat="1" ht="15" x14ac:dyDescent="0.25">
      <c r="A195" s="98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103"/>
      <c r="K195" s="104">
        <f t="shared" si="228"/>
        <v>0</v>
      </c>
      <c r="L195" s="104">
        <f t="shared" si="213"/>
        <v>0</v>
      </c>
      <c r="M195" s="103"/>
      <c r="N195" s="104">
        <f t="shared" si="214"/>
        <v>0</v>
      </c>
      <c r="O195" s="104">
        <f t="shared" si="215"/>
        <v>0</v>
      </c>
      <c r="P195" s="103">
        <v>0</v>
      </c>
      <c r="Q195" s="104">
        <f t="shared" si="216"/>
        <v>0</v>
      </c>
      <c r="R195" s="104">
        <f t="shared" si="217"/>
        <v>0</v>
      </c>
      <c r="S195" s="103">
        <v>0</v>
      </c>
      <c r="T195" s="104">
        <f t="shared" si="218"/>
        <v>0</v>
      </c>
      <c r="U195" s="104">
        <f t="shared" si="219"/>
        <v>0</v>
      </c>
      <c r="V195" s="103">
        <v>0</v>
      </c>
      <c r="W195" s="104">
        <f t="shared" si="220"/>
        <v>0</v>
      </c>
      <c r="X195" s="104">
        <f t="shared" si="221"/>
        <v>0</v>
      </c>
      <c r="Y195" s="103"/>
      <c r="Z195" s="104">
        <f t="shared" si="222"/>
        <v>0</v>
      </c>
      <c r="AA195" s="104">
        <f t="shared" si="223"/>
        <v>0</v>
      </c>
      <c r="AC195" s="114">
        <f t="shared" si="200"/>
        <v>0</v>
      </c>
      <c r="AD195" s="104">
        <f t="shared" si="201"/>
        <v>0</v>
      </c>
      <c r="AE195" s="106">
        <f t="shared" si="183"/>
        <v>0</v>
      </c>
      <c r="AF195" s="105">
        <f t="shared" si="181"/>
        <v>0</v>
      </c>
      <c r="AG195" s="106">
        <f t="shared" si="182"/>
        <v>0</v>
      </c>
      <c r="AH195" s="115">
        <f t="shared" si="184"/>
        <v>0</v>
      </c>
      <c r="AI195" s="103">
        <v>0</v>
      </c>
      <c r="AJ195" s="106">
        <f t="shared" si="224"/>
        <v>0</v>
      </c>
      <c r="AK195" s="106" t="str">
        <f t="shared" si="225"/>
        <v>-</v>
      </c>
      <c r="AL195" s="108">
        <v>152</v>
      </c>
      <c r="AM195" s="106" t="str">
        <f t="shared" si="226"/>
        <v>-</v>
      </c>
      <c r="AN195" s="114" t="str">
        <f t="shared" si="227"/>
        <v>-</v>
      </c>
      <c r="AO195" s="35" t="str">
        <f t="shared" si="185"/>
        <v>-</v>
      </c>
    </row>
    <row r="196" spans="1:41" s="113" customFormat="1" ht="15" x14ac:dyDescent="0.25">
      <c r="A196" s="98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103"/>
      <c r="K196" s="104">
        <f t="shared" si="228"/>
        <v>0</v>
      </c>
      <c r="L196" s="104">
        <f t="shared" si="213"/>
        <v>0</v>
      </c>
      <c r="M196" s="103"/>
      <c r="N196" s="104">
        <f t="shared" si="214"/>
        <v>0</v>
      </c>
      <c r="O196" s="104">
        <f t="shared" si="215"/>
        <v>0</v>
      </c>
      <c r="P196" s="103">
        <v>0</v>
      </c>
      <c r="Q196" s="104">
        <f t="shared" si="216"/>
        <v>0</v>
      </c>
      <c r="R196" s="104">
        <f t="shared" si="217"/>
        <v>0</v>
      </c>
      <c r="S196" s="103">
        <v>0</v>
      </c>
      <c r="T196" s="104">
        <f t="shared" si="218"/>
        <v>0</v>
      </c>
      <c r="U196" s="104">
        <f t="shared" si="219"/>
        <v>0</v>
      </c>
      <c r="V196" s="103">
        <v>0</v>
      </c>
      <c r="W196" s="104">
        <f t="shared" si="220"/>
        <v>0</v>
      </c>
      <c r="X196" s="104">
        <f t="shared" si="221"/>
        <v>0</v>
      </c>
      <c r="Y196" s="103"/>
      <c r="Z196" s="104">
        <f t="shared" si="222"/>
        <v>0</v>
      </c>
      <c r="AA196" s="104">
        <f t="shared" si="223"/>
        <v>0</v>
      </c>
      <c r="AC196" s="114">
        <f t="shared" si="200"/>
        <v>0</v>
      </c>
      <c r="AD196" s="104">
        <f t="shared" si="201"/>
        <v>0</v>
      </c>
      <c r="AE196" s="106">
        <f t="shared" si="183"/>
        <v>0</v>
      </c>
      <c r="AF196" s="105">
        <f t="shared" si="181"/>
        <v>0</v>
      </c>
      <c r="AG196" s="106">
        <f t="shared" si="182"/>
        <v>0</v>
      </c>
      <c r="AH196" s="115">
        <f t="shared" si="184"/>
        <v>0</v>
      </c>
      <c r="AI196" s="103">
        <v>0</v>
      </c>
      <c r="AJ196" s="106">
        <f t="shared" si="224"/>
        <v>0</v>
      </c>
      <c r="AK196" s="106" t="str">
        <f t="shared" si="225"/>
        <v>-</v>
      </c>
      <c r="AL196" s="108">
        <v>153</v>
      </c>
      <c r="AM196" s="106" t="str">
        <f t="shared" si="226"/>
        <v>-</v>
      </c>
      <c r="AN196" s="114" t="str">
        <f t="shared" si="227"/>
        <v>-</v>
      </c>
      <c r="AO196" s="35" t="str">
        <f t="shared" si="185"/>
        <v>-</v>
      </c>
    </row>
    <row r="197" spans="1:41" s="113" customFormat="1" ht="15" x14ac:dyDescent="0.25">
      <c r="A197" s="98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103"/>
      <c r="K197" s="104">
        <f t="shared" si="228"/>
        <v>0</v>
      </c>
      <c r="L197" s="104">
        <f t="shared" ref="L197:L205" si="229">J197*$G197</f>
        <v>0</v>
      </c>
      <c r="M197" s="103"/>
      <c r="N197" s="104">
        <f t="shared" ref="N197:N205" si="230">M197*$F197</f>
        <v>0</v>
      </c>
      <c r="O197" s="104">
        <f t="shared" ref="O197:O205" si="231">M197*$G197</f>
        <v>0</v>
      </c>
      <c r="P197" s="103">
        <v>0</v>
      </c>
      <c r="Q197" s="104">
        <f t="shared" ref="Q197:Q205" si="232">P197*$F197</f>
        <v>0</v>
      </c>
      <c r="R197" s="104">
        <f t="shared" ref="R197:R205" si="233">P197*$G197</f>
        <v>0</v>
      </c>
      <c r="S197" s="103">
        <v>0</v>
      </c>
      <c r="T197" s="104">
        <f t="shared" ref="T197:T205" si="234">S197*$F197</f>
        <v>0</v>
      </c>
      <c r="U197" s="104">
        <f t="shared" ref="U197:U205" si="235">S197*$G197</f>
        <v>0</v>
      </c>
      <c r="V197" s="103">
        <v>0</v>
      </c>
      <c r="W197" s="104">
        <f t="shared" ref="W197:W205" si="236">V197*$F197</f>
        <v>0</v>
      </c>
      <c r="X197" s="104">
        <f t="shared" ref="X197:X205" si="237">V197*$G197</f>
        <v>0</v>
      </c>
      <c r="Y197" s="103"/>
      <c r="Z197" s="104">
        <f t="shared" ref="Z197:Z205" si="238">Y197*$F197</f>
        <v>0</v>
      </c>
      <c r="AA197" s="104">
        <f t="shared" ref="AA197:AA205" si="239">Y197*$G197</f>
        <v>0</v>
      </c>
      <c r="AC197" s="114">
        <f t="shared" si="200"/>
        <v>0</v>
      </c>
      <c r="AD197" s="104">
        <f t="shared" si="201"/>
        <v>0</v>
      </c>
      <c r="AE197" s="106">
        <f t="shared" si="183"/>
        <v>0</v>
      </c>
      <c r="AF197" s="105">
        <f t="shared" si="181"/>
        <v>0</v>
      </c>
      <c r="AG197" s="106">
        <f t="shared" si="182"/>
        <v>0</v>
      </c>
      <c r="AH197" s="115">
        <f t="shared" si="184"/>
        <v>0</v>
      </c>
      <c r="AI197" s="103">
        <v>0</v>
      </c>
      <c r="AJ197" s="106">
        <f t="shared" ref="AJ197:AJ205" si="240">AI197*G197</f>
        <v>0</v>
      </c>
      <c r="AK197" s="106" t="str">
        <f t="shared" ref="AK197:AK205" si="241">IFERROR(AI197/AF197, "-")</f>
        <v>-</v>
      </c>
      <c r="AL197" s="108">
        <v>155</v>
      </c>
      <c r="AM197" s="106" t="str">
        <f t="shared" ref="AM197:AM205" si="242">IFERROR(AK197/7,"-")</f>
        <v>-</v>
      </c>
      <c r="AN197" s="114" t="str">
        <f t="shared" ref="AN197:AN205" si="243">IFERROR(AK197/30,"-")</f>
        <v>-</v>
      </c>
      <c r="AO197" s="35" t="str">
        <f t="shared" si="185"/>
        <v>-</v>
      </c>
    </row>
    <row r="198" spans="1:41" s="113" customFormat="1" ht="15" x14ac:dyDescent="0.25">
      <c r="A198" s="98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103"/>
      <c r="K198" s="104">
        <f t="shared" si="228"/>
        <v>0</v>
      </c>
      <c r="L198" s="104">
        <f t="shared" si="229"/>
        <v>0</v>
      </c>
      <c r="M198" s="103"/>
      <c r="N198" s="104">
        <f t="shared" si="230"/>
        <v>0</v>
      </c>
      <c r="O198" s="104">
        <f t="shared" si="231"/>
        <v>0</v>
      </c>
      <c r="P198" s="103">
        <v>0</v>
      </c>
      <c r="Q198" s="104">
        <f t="shared" si="232"/>
        <v>0</v>
      </c>
      <c r="R198" s="104">
        <f t="shared" si="233"/>
        <v>0</v>
      </c>
      <c r="S198" s="103">
        <v>0</v>
      </c>
      <c r="T198" s="104">
        <f t="shared" si="234"/>
        <v>0</v>
      </c>
      <c r="U198" s="104">
        <f t="shared" si="235"/>
        <v>0</v>
      </c>
      <c r="V198" s="103">
        <v>0</v>
      </c>
      <c r="W198" s="104">
        <f t="shared" si="236"/>
        <v>0</v>
      </c>
      <c r="X198" s="104">
        <f t="shared" si="237"/>
        <v>0</v>
      </c>
      <c r="Y198" s="103"/>
      <c r="Z198" s="104">
        <f t="shared" si="238"/>
        <v>0</v>
      </c>
      <c r="AA198" s="104">
        <f t="shared" si="239"/>
        <v>0</v>
      </c>
      <c r="AC198" s="114">
        <f t="shared" si="200"/>
        <v>0</v>
      </c>
      <c r="AD198" s="104">
        <f t="shared" si="201"/>
        <v>0</v>
      </c>
      <c r="AE198" s="106">
        <f t="shared" si="183"/>
        <v>0</v>
      </c>
      <c r="AF198" s="105">
        <f t="shared" si="181"/>
        <v>0</v>
      </c>
      <c r="AG198" s="106">
        <f t="shared" si="182"/>
        <v>0</v>
      </c>
      <c r="AH198" s="115">
        <f t="shared" si="184"/>
        <v>0</v>
      </c>
      <c r="AI198" s="103">
        <v>0</v>
      </c>
      <c r="AJ198" s="106">
        <f t="shared" si="240"/>
        <v>0</v>
      </c>
      <c r="AK198" s="106" t="str">
        <f t="shared" si="241"/>
        <v>-</v>
      </c>
      <c r="AL198" s="108">
        <v>156</v>
      </c>
      <c r="AM198" s="106" t="str">
        <f t="shared" si="242"/>
        <v>-</v>
      </c>
      <c r="AN198" s="114" t="str">
        <f t="shared" si="243"/>
        <v>-</v>
      </c>
      <c r="AO198" s="35" t="str">
        <f t="shared" si="185"/>
        <v>-</v>
      </c>
    </row>
    <row r="199" spans="1:41" s="113" customFormat="1" ht="15" x14ac:dyDescent="0.25">
      <c r="A199" s="98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103"/>
      <c r="K199" s="104">
        <f t="shared" si="228"/>
        <v>0</v>
      </c>
      <c r="L199" s="104">
        <f t="shared" si="229"/>
        <v>0</v>
      </c>
      <c r="M199" s="103"/>
      <c r="N199" s="104">
        <f t="shared" si="230"/>
        <v>0</v>
      </c>
      <c r="O199" s="104">
        <f t="shared" si="231"/>
        <v>0</v>
      </c>
      <c r="P199" s="103">
        <v>0</v>
      </c>
      <c r="Q199" s="104">
        <f t="shared" si="232"/>
        <v>0</v>
      </c>
      <c r="R199" s="104">
        <f t="shared" si="233"/>
        <v>0</v>
      </c>
      <c r="S199" s="103">
        <v>0</v>
      </c>
      <c r="T199" s="104">
        <f t="shared" si="234"/>
        <v>0</v>
      </c>
      <c r="U199" s="104">
        <f t="shared" si="235"/>
        <v>0</v>
      </c>
      <c r="V199" s="103">
        <v>0</v>
      </c>
      <c r="W199" s="104">
        <f t="shared" si="236"/>
        <v>0</v>
      </c>
      <c r="X199" s="104">
        <f t="shared" si="237"/>
        <v>0</v>
      </c>
      <c r="Y199" s="103"/>
      <c r="Z199" s="104">
        <f t="shared" si="238"/>
        <v>0</v>
      </c>
      <c r="AA199" s="104">
        <f t="shared" si="239"/>
        <v>0</v>
      </c>
      <c r="AC199" s="114">
        <f t="shared" si="200"/>
        <v>0</v>
      </c>
      <c r="AD199" s="104">
        <f t="shared" si="201"/>
        <v>0</v>
      </c>
      <c r="AE199" s="106">
        <f t="shared" si="183"/>
        <v>0</v>
      </c>
      <c r="AF199" s="105">
        <f t="shared" si="181"/>
        <v>0</v>
      </c>
      <c r="AG199" s="106">
        <f t="shared" si="182"/>
        <v>0</v>
      </c>
      <c r="AH199" s="115">
        <f t="shared" si="184"/>
        <v>0</v>
      </c>
      <c r="AI199" s="103">
        <v>0</v>
      </c>
      <c r="AJ199" s="106">
        <f t="shared" si="240"/>
        <v>0</v>
      </c>
      <c r="AK199" s="106" t="str">
        <f t="shared" si="241"/>
        <v>-</v>
      </c>
      <c r="AL199" s="108">
        <v>157</v>
      </c>
      <c r="AM199" s="106" t="str">
        <f t="shared" si="242"/>
        <v>-</v>
      </c>
      <c r="AN199" s="114" t="str">
        <f t="shared" si="243"/>
        <v>-</v>
      </c>
      <c r="AO199" s="35" t="str">
        <f t="shared" si="185"/>
        <v>-</v>
      </c>
    </row>
    <row r="200" spans="1:41" s="113" customFormat="1" ht="15" x14ac:dyDescent="0.25">
      <c r="A200" s="98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103"/>
      <c r="K200" s="104">
        <f t="shared" si="228"/>
        <v>0</v>
      </c>
      <c r="L200" s="104">
        <f t="shared" si="229"/>
        <v>0</v>
      </c>
      <c r="M200" s="103"/>
      <c r="N200" s="104">
        <f t="shared" si="230"/>
        <v>0</v>
      </c>
      <c r="O200" s="104">
        <f t="shared" si="231"/>
        <v>0</v>
      </c>
      <c r="P200" s="103">
        <v>0</v>
      </c>
      <c r="Q200" s="104">
        <f t="shared" si="232"/>
        <v>0</v>
      </c>
      <c r="R200" s="104">
        <f t="shared" si="233"/>
        <v>0</v>
      </c>
      <c r="S200" s="103">
        <v>0</v>
      </c>
      <c r="T200" s="104">
        <f t="shared" si="234"/>
        <v>0</v>
      </c>
      <c r="U200" s="104">
        <f t="shared" si="235"/>
        <v>0</v>
      </c>
      <c r="V200" s="103">
        <v>0</v>
      </c>
      <c r="W200" s="104">
        <f t="shared" si="236"/>
        <v>0</v>
      </c>
      <c r="X200" s="104">
        <f t="shared" si="237"/>
        <v>0</v>
      </c>
      <c r="Y200" s="103"/>
      <c r="Z200" s="104">
        <f t="shared" si="238"/>
        <v>0</v>
      </c>
      <c r="AA200" s="104">
        <f t="shared" si="239"/>
        <v>0</v>
      </c>
      <c r="AC200" s="114">
        <f t="shared" si="200"/>
        <v>0</v>
      </c>
      <c r="AD200" s="104">
        <f t="shared" si="201"/>
        <v>0</v>
      </c>
      <c r="AE200" s="106">
        <f t="shared" si="183"/>
        <v>0</v>
      </c>
      <c r="AF200" s="105">
        <f t="shared" si="181"/>
        <v>0</v>
      </c>
      <c r="AG200" s="106">
        <f t="shared" si="182"/>
        <v>0</v>
      </c>
      <c r="AH200" s="115">
        <f t="shared" si="184"/>
        <v>0</v>
      </c>
      <c r="AI200" s="103">
        <v>0</v>
      </c>
      <c r="AJ200" s="106">
        <f t="shared" si="240"/>
        <v>0</v>
      </c>
      <c r="AK200" s="106" t="str">
        <f t="shared" si="241"/>
        <v>-</v>
      </c>
      <c r="AL200" s="108">
        <v>158</v>
      </c>
      <c r="AM200" s="106" t="str">
        <f t="shared" si="242"/>
        <v>-</v>
      </c>
      <c r="AN200" s="114" t="str">
        <f t="shared" si="243"/>
        <v>-</v>
      </c>
      <c r="AO200" s="35" t="str">
        <f t="shared" si="185"/>
        <v>-</v>
      </c>
    </row>
    <row r="201" spans="1:41" s="113" customFormat="1" ht="15" x14ac:dyDescent="0.25">
      <c r="A201" s="98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103"/>
      <c r="K201" s="104">
        <f t="shared" si="228"/>
        <v>0</v>
      </c>
      <c r="L201" s="104">
        <f t="shared" si="229"/>
        <v>0</v>
      </c>
      <c r="M201" s="103"/>
      <c r="N201" s="104">
        <f t="shared" si="230"/>
        <v>0</v>
      </c>
      <c r="O201" s="104">
        <f t="shared" si="231"/>
        <v>0</v>
      </c>
      <c r="P201" s="103">
        <v>0</v>
      </c>
      <c r="Q201" s="104">
        <f t="shared" si="232"/>
        <v>0</v>
      </c>
      <c r="R201" s="104">
        <f t="shared" si="233"/>
        <v>0</v>
      </c>
      <c r="S201" s="103">
        <v>0</v>
      </c>
      <c r="T201" s="104">
        <f t="shared" si="234"/>
        <v>0</v>
      </c>
      <c r="U201" s="104">
        <f t="shared" si="235"/>
        <v>0</v>
      </c>
      <c r="V201" s="103">
        <v>0</v>
      </c>
      <c r="W201" s="104">
        <f t="shared" si="236"/>
        <v>0</v>
      </c>
      <c r="X201" s="104">
        <f t="shared" si="237"/>
        <v>0</v>
      </c>
      <c r="Y201" s="103"/>
      <c r="Z201" s="104">
        <f t="shared" si="238"/>
        <v>0</v>
      </c>
      <c r="AA201" s="104">
        <f t="shared" si="239"/>
        <v>0</v>
      </c>
      <c r="AC201" s="114">
        <f t="shared" si="200"/>
        <v>0</v>
      </c>
      <c r="AD201" s="104">
        <f t="shared" si="201"/>
        <v>0</v>
      </c>
      <c r="AE201" s="106">
        <f t="shared" si="183"/>
        <v>0</v>
      </c>
      <c r="AF201" s="105">
        <f t="shared" si="181"/>
        <v>0</v>
      </c>
      <c r="AG201" s="106">
        <f t="shared" si="182"/>
        <v>0</v>
      </c>
      <c r="AH201" s="115">
        <f t="shared" si="184"/>
        <v>0</v>
      </c>
      <c r="AI201" s="103">
        <v>0</v>
      </c>
      <c r="AJ201" s="106">
        <f t="shared" si="240"/>
        <v>0</v>
      </c>
      <c r="AK201" s="106" t="str">
        <f t="shared" si="241"/>
        <v>-</v>
      </c>
      <c r="AL201" s="108">
        <v>159</v>
      </c>
      <c r="AM201" s="106" t="str">
        <f t="shared" si="242"/>
        <v>-</v>
      </c>
      <c r="AN201" s="114" t="str">
        <f t="shared" si="243"/>
        <v>-</v>
      </c>
      <c r="AO201" s="35" t="str">
        <f t="shared" si="185"/>
        <v>-</v>
      </c>
    </row>
    <row r="202" spans="1:41" s="113" customFormat="1" ht="15" x14ac:dyDescent="0.25">
      <c r="A202" s="98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103"/>
      <c r="K202" s="104">
        <f t="shared" si="228"/>
        <v>0</v>
      </c>
      <c r="L202" s="104">
        <f t="shared" si="229"/>
        <v>0</v>
      </c>
      <c r="M202" s="103"/>
      <c r="N202" s="104">
        <f t="shared" si="230"/>
        <v>0</v>
      </c>
      <c r="O202" s="104">
        <f t="shared" si="231"/>
        <v>0</v>
      </c>
      <c r="P202" s="103">
        <v>0</v>
      </c>
      <c r="Q202" s="104">
        <f t="shared" si="232"/>
        <v>0</v>
      </c>
      <c r="R202" s="104">
        <f t="shared" si="233"/>
        <v>0</v>
      </c>
      <c r="S202" s="103">
        <v>0</v>
      </c>
      <c r="T202" s="104">
        <f t="shared" si="234"/>
        <v>0</v>
      </c>
      <c r="U202" s="104">
        <f t="shared" si="235"/>
        <v>0</v>
      </c>
      <c r="V202" s="103">
        <v>0</v>
      </c>
      <c r="W202" s="104">
        <f t="shared" si="236"/>
        <v>0</v>
      </c>
      <c r="X202" s="104">
        <f t="shared" si="237"/>
        <v>0</v>
      </c>
      <c r="Y202" s="103"/>
      <c r="Z202" s="104">
        <f t="shared" si="238"/>
        <v>0</v>
      </c>
      <c r="AA202" s="104">
        <f t="shared" si="239"/>
        <v>0</v>
      </c>
      <c r="AC202" s="114">
        <f t="shared" si="200"/>
        <v>0</v>
      </c>
      <c r="AD202" s="104">
        <f t="shared" si="201"/>
        <v>0</v>
      </c>
      <c r="AE202" s="106">
        <f t="shared" si="183"/>
        <v>0</v>
      </c>
      <c r="AF202" s="105">
        <f t="shared" si="181"/>
        <v>0</v>
      </c>
      <c r="AG202" s="106">
        <f t="shared" si="182"/>
        <v>0</v>
      </c>
      <c r="AH202" s="115">
        <f t="shared" si="184"/>
        <v>0</v>
      </c>
      <c r="AI202" s="103">
        <v>0</v>
      </c>
      <c r="AJ202" s="106">
        <f t="shared" si="240"/>
        <v>0</v>
      </c>
      <c r="AK202" s="106" t="str">
        <f t="shared" si="241"/>
        <v>-</v>
      </c>
      <c r="AL202" s="108">
        <v>160</v>
      </c>
      <c r="AM202" s="106" t="str">
        <f t="shared" si="242"/>
        <v>-</v>
      </c>
      <c r="AN202" s="114" t="str">
        <f t="shared" si="243"/>
        <v>-</v>
      </c>
      <c r="AO202" s="35" t="str">
        <f t="shared" si="185"/>
        <v>-</v>
      </c>
    </row>
    <row r="203" spans="1:41" s="113" customFormat="1" ht="15" x14ac:dyDescent="0.25">
      <c r="A203" s="98"/>
      <c r="B203" s="111"/>
      <c r="C203" s="111"/>
      <c r="D203" s="99"/>
      <c r="E203" s="100"/>
      <c r="F203" s="101"/>
      <c r="G203" s="101"/>
      <c r="H203" s="112"/>
      <c r="J203" s="103"/>
      <c r="K203" s="104">
        <f t="shared" si="228"/>
        <v>0</v>
      </c>
      <c r="L203" s="104">
        <f t="shared" si="229"/>
        <v>0</v>
      </c>
      <c r="M203" s="103"/>
      <c r="N203" s="104">
        <f t="shared" si="230"/>
        <v>0</v>
      </c>
      <c r="O203" s="104">
        <f t="shared" si="231"/>
        <v>0</v>
      </c>
      <c r="P203" s="103"/>
      <c r="Q203" s="104">
        <f t="shared" si="232"/>
        <v>0</v>
      </c>
      <c r="R203" s="104">
        <f t="shared" si="233"/>
        <v>0</v>
      </c>
      <c r="S203" s="103"/>
      <c r="T203" s="104">
        <f t="shared" si="234"/>
        <v>0</v>
      </c>
      <c r="U203" s="104">
        <f t="shared" si="235"/>
        <v>0</v>
      </c>
      <c r="V203" s="103"/>
      <c r="W203" s="104">
        <f t="shared" si="236"/>
        <v>0</v>
      </c>
      <c r="X203" s="104">
        <f t="shared" si="237"/>
        <v>0</v>
      </c>
      <c r="Y203" s="103"/>
      <c r="Z203" s="104">
        <f t="shared" si="238"/>
        <v>0</v>
      </c>
      <c r="AA203" s="104">
        <f t="shared" si="239"/>
        <v>0</v>
      </c>
      <c r="AC203" s="114">
        <f t="shared" si="200"/>
        <v>0</v>
      </c>
      <c r="AD203" s="104">
        <f t="shared" si="201"/>
        <v>0</v>
      </c>
      <c r="AE203" s="106">
        <f t="shared" si="183"/>
        <v>0</v>
      </c>
      <c r="AF203" s="105">
        <f t="shared" si="181"/>
        <v>0</v>
      </c>
      <c r="AG203" s="106">
        <f t="shared" si="182"/>
        <v>0</v>
      </c>
      <c r="AH203" s="115">
        <f t="shared" si="184"/>
        <v>0</v>
      </c>
      <c r="AI203" s="103">
        <v>0</v>
      </c>
      <c r="AJ203" s="106">
        <f t="shared" si="240"/>
        <v>0</v>
      </c>
      <c r="AK203" s="106" t="str">
        <f t="shared" si="241"/>
        <v>-</v>
      </c>
      <c r="AL203" s="108">
        <v>161</v>
      </c>
      <c r="AM203" s="106" t="str">
        <f t="shared" si="242"/>
        <v>-</v>
      </c>
      <c r="AN203" s="114" t="str">
        <f t="shared" si="243"/>
        <v>-</v>
      </c>
      <c r="AO203" s="35" t="str">
        <f t="shared" si="185"/>
        <v>-</v>
      </c>
    </row>
    <row r="204" spans="1:41" s="113" customFormat="1" ht="15" x14ac:dyDescent="0.25">
      <c r="A204" s="98"/>
      <c r="B204" s="111"/>
      <c r="C204" s="111"/>
      <c r="D204" s="99"/>
      <c r="E204" s="100"/>
      <c r="F204" s="101"/>
      <c r="G204" s="101"/>
      <c r="H204" s="112"/>
      <c r="J204" s="103"/>
      <c r="K204" s="104">
        <f t="shared" si="228"/>
        <v>0</v>
      </c>
      <c r="L204" s="104">
        <f t="shared" si="229"/>
        <v>0</v>
      </c>
      <c r="M204" s="103"/>
      <c r="N204" s="104">
        <f t="shared" si="230"/>
        <v>0</v>
      </c>
      <c r="O204" s="104">
        <f t="shared" si="231"/>
        <v>0</v>
      </c>
      <c r="P204" s="103"/>
      <c r="Q204" s="104">
        <f t="shared" si="232"/>
        <v>0</v>
      </c>
      <c r="R204" s="104">
        <f t="shared" si="233"/>
        <v>0</v>
      </c>
      <c r="S204" s="103"/>
      <c r="T204" s="104">
        <f t="shared" si="234"/>
        <v>0</v>
      </c>
      <c r="U204" s="104">
        <f t="shared" si="235"/>
        <v>0</v>
      </c>
      <c r="V204" s="103"/>
      <c r="W204" s="104">
        <f t="shared" si="236"/>
        <v>0</v>
      </c>
      <c r="X204" s="104">
        <f t="shared" si="237"/>
        <v>0</v>
      </c>
      <c r="Y204" s="103"/>
      <c r="Z204" s="104">
        <f t="shared" si="238"/>
        <v>0</v>
      </c>
      <c r="AA204" s="104">
        <f t="shared" si="239"/>
        <v>0</v>
      </c>
      <c r="AC204" s="114">
        <f t="shared" si="200"/>
        <v>0</v>
      </c>
      <c r="AD204" s="104">
        <f t="shared" si="201"/>
        <v>0</v>
      </c>
      <c r="AE204" s="106">
        <f t="shared" si="183"/>
        <v>0</v>
      </c>
      <c r="AF204" s="105">
        <f t="shared" si="181"/>
        <v>0</v>
      </c>
      <c r="AG204" s="106">
        <f t="shared" si="182"/>
        <v>0</v>
      </c>
      <c r="AH204" s="115">
        <f t="shared" si="184"/>
        <v>0</v>
      </c>
      <c r="AI204" s="103">
        <v>0</v>
      </c>
      <c r="AJ204" s="106">
        <f t="shared" si="240"/>
        <v>0</v>
      </c>
      <c r="AK204" s="106" t="str">
        <f t="shared" si="241"/>
        <v>-</v>
      </c>
      <c r="AL204" s="108">
        <v>162</v>
      </c>
      <c r="AM204" s="106" t="str">
        <f t="shared" si="242"/>
        <v>-</v>
      </c>
      <c r="AN204" s="114" t="str">
        <f t="shared" si="243"/>
        <v>-</v>
      </c>
      <c r="AO204" s="35" t="str">
        <f t="shared" si="185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28"/>
        <v>0</v>
      </c>
      <c r="L205" s="16">
        <f t="shared" si="229"/>
        <v>0</v>
      </c>
      <c r="M205" s="26"/>
      <c r="N205" s="16">
        <f t="shared" si="230"/>
        <v>0</v>
      </c>
      <c r="O205" s="16">
        <f t="shared" si="231"/>
        <v>0</v>
      </c>
      <c r="P205" s="26"/>
      <c r="Q205" s="16">
        <f t="shared" si="232"/>
        <v>0</v>
      </c>
      <c r="R205" s="16">
        <f t="shared" si="233"/>
        <v>0</v>
      </c>
      <c r="S205" s="26"/>
      <c r="T205" s="16">
        <f t="shared" si="234"/>
        <v>0</v>
      </c>
      <c r="U205" s="16">
        <f t="shared" si="235"/>
        <v>0</v>
      </c>
      <c r="V205" s="26"/>
      <c r="W205" s="16">
        <f t="shared" si="236"/>
        <v>0</v>
      </c>
      <c r="X205" s="16">
        <f t="shared" si="237"/>
        <v>0</v>
      </c>
      <c r="Y205" s="26"/>
      <c r="Z205" s="16">
        <f t="shared" si="238"/>
        <v>0</v>
      </c>
      <c r="AA205" s="16">
        <f t="shared" si="239"/>
        <v>0</v>
      </c>
      <c r="AC205" s="52">
        <f t="shared" si="200"/>
        <v>0</v>
      </c>
      <c r="AD205" s="16">
        <f t="shared" si="201"/>
        <v>0</v>
      </c>
      <c r="AE205" s="106">
        <f t="shared" si="183"/>
        <v>0</v>
      </c>
      <c r="AF205" s="105">
        <f t="shared" ref="AF205" si="244">AC205/AQ$10</f>
        <v>0</v>
      </c>
      <c r="AG205" s="106">
        <f t="shared" ref="AG205" si="245">AF205*30</f>
        <v>0</v>
      </c>
      <c r="AH205" s="115">
        <f t="shared" si="184"/>
        <v>0</v>
      </c>
      <c r="AI205" s="26">
        <v>0</v>
      </c>
      <c r="AJ205" s="37">
        <f t="shared" si="240"/>
        <v>0</v>
      </c>
      <c r="AK205" s="37" t="str">
        <f t="shared" si="241"/>
        <v>-</v>
      </c>
      <c r="AL205" s="47">
        <v>170</v>
      </c>
      <c r="AM205" s="37" t="str">
        <f t="shared" si="242"/>
        <v>-</v>
      </c>
      <c r="AN205" s="52" t="str">
        <f t="shared" si="243"/>
        <v>-</v>
      </c>
      <c r="AO205" s="35" t="str">
        <f t="shared" si="185"/>
        <v>-</v>
      </c>
    </row>
    <row r="206" spans="1:41" ht="5.25" customHeight="1" x14ac:dyDescent="0.2">
      <c r="B206" s="10"/>
      <c r="AL206" s="47">
        <v>172</v>
      </c>
      <c r="AN206" s="53"/>
    </row>
    <row r="207" spans="1:41" ht="16.5" customHeight="1" x14ac:dyDescent="0.2">
      <c r="B207" s="7"/>
      <c r="C207" s="7"/>
      <c r="D207" s="8"/>
      <c r="E207" s="12" t="s">
        <v>4</v>
      </c>
      <c r="F207" s="9"/>
      <c r="G207" s="9"/>
      <c r="H207" s="9"/>
      <c r="J207" s="25">
        <f>SUM(J13:J205)</f>
        <v>242</v>
      </c>
      <c r="K207" s="25">
        <f t="shared" ref="K207:AJ207" si="246">SUM(K13:K205)</f>
        <v>5817.5764218608147</v>
      </c>
      <c r="L207" s="25">
        <f>SUM(L13:L205)</f>
        <v>12859.5</v>
      </c>
      <c r="M207" s="25">
        <f t="shared" si="246"/>
        <v>183</v>
      </c>
      <c r="N207" s="25">
        <f t="shared" si="246"/>
        <v>4890.0690261520613</v>
      </c>
      <c r="O207" s="25">
        <f t="shared" si="246"/>
        <v>10120</v>
      </c>
      <c r="P207" s="25">
        <f t="shared" si="246"/>
        <v>377</v>
      </c>
      <c r="Q207" s="25">
        <f t="shared" si="246"/>
        <v>7506.2258044097462</v>
      </c>
      <c r="R207" s="25">
        <f t="shared" si="246"/>
        <v>17357.349999999999</v>
      </c>
      <c r="S207" s="25">
        <f t="shared" si="246"/>
        <v>388</v>
      </c>
      <c r="T207" s="25">
        <f t="shared" si="246"/>
        <v>8664.0099177983011</v>
      </c>
      <c r="U207" s="25">
        <f t="shared" si="246"/>
        <v>19020.5</v>
      </c>
      <c r="V207" s="25">
        <f t="shared" si="246"/>
        <v>132</v>
      </c>
      <c r="W207" s="25">
        <f t="shared" si="246"/>
        <v>3235.480522215144</v>
      </c>
      <c r="X207" s="25">
        <f t="shared" si="246"/>
        <v>6764</v>
      </c>
      <c r="Y207" s="25">
        <f t="shared" si="246"/>
        <v>0</v>
      </c>
      <c r="Z207" s="25">
        <f t="shared" si="246"/>
        <v>0</v>
      </c>
      <c r="AA207" s="25">
        <f t="shared" si="246"/>
        <v>0</v>
      </c>
      <c r="AB207" s="25">
        <f t="shared" si="246"/>
        <v>0</v>
      </c>
      <c r="AC207" s="25">
        <f t="shared" si="246"/>
        <v>1322</v>
      </c>
      <c r="AD207" s="25">
        <f t="shared" si="246"/>
        <v>29690.334347303335</v>
      </c>
      <c r="AE207" s="25">
        <f t="shared" si="246"/>
        <v>65261.35</v>
      </c>
      <c r="AF207" s="25">
        <f t="shared" si="246"/>
        <v>10.74796747967479</v>
      </c>
      <c r="AG207" s="25">
        <f t="shared" si="246"/>
        <v>322.43902439024407</v>
      </c>
      <c r="AH207" s="25">
        <f t="shared" si="246"/>
        <v>15917.40243902439</v>
      </c>
      <c r="AI207" s="25">
        <f t="shared" si="246"/>
        <v>407</v>
      </c>
      <c r="AJ207" s="25">
        <f t="shared" si="246"/>
        <v>18790</v>
      </c>
      <c r="AL207" s="1">
        <v>173</v>
      </c>
    </row>
    <row r="209" spans="5:48" s="71" customFormat="1" x14ac:dyDescent="0.2">
      <c r="E209" s="75" t="s">
        <v>21</v>
      </c>
      <c r="F209" s="76"/>
      <c r="G209" s="76"/>
      <c r="H209" s="77"/>
      <c r="I209" s="77"/>
      <c r="J209" s="77"/>
      <c r="K209" s="77"/>
      <c r="L209" s="77">
        <f>K207</f>
        <v>5817.5764218608147</v>
      </c>
      <c r="M209" s="77"/>
      <c r="N209" s="77"/>
      <c r="O209" s="77">
        <f>N207</f>
        <v>4890.0690261520613</v>
      </c>
      <c r="P209" s="77"/>
      <c r="Q209" s="77"/>
      <c r="R209" s="77">
        <f>Q207</f>
        <v>7506.2258044097462</v>
      </c>
      <c r="S209" s="77"/>
      <c r="T209" s="77"/>
      <c r="U209" s="77">
        <f>T207</f>
        <v>8664.0099177983011</v>
      </c>
      <c r="V209" s="77"/>
      <c r="W209" s="77"/>
      <c r="X209" s="77">
        <f>W207</f>
        <v>3235.480522215144</v>
      </c>
      <c r="Y209" s="77"/>
      <c r="Z209" s="77"/>
      <c r="AA209" s="77">
        <f>Z207</f>
        <v>0</v>
      </c>
      <c r="AB209" s="77"/>
      <c r="AC209" s="78"/>
      <c r="AD209" s="77"/>
      <c r="AE209" s="77">
        <f>AD207</f>
        <v>29690.334347303335</v>
      </c>
      <c r="AF209" s="79"/>
      <c r="AG209" s="79"/>
      <c r="AH209" s="76"/>
      <c r="AI209" s="79"/>
      <c r="AJ209" s="79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5:48" s="43" customFormat="1" x14ac:dyDescent="0.2">
      <c r="E210" s="75" t="s">
        <v>22</v>
      </c>
      <c r="F210" s="80"/>
      <c r="G210" s="80"/>
      <c r="H210" s="81"/>
      <c r="I210" s="81"/>
      <c r="J210" s="81"/>
      <c r="K210" s="81"/>
      <c r="L210" s="77">
        <v>0</v>
      </c>
      <c r="M210" s="81"/>
      <c r="N210" s="81"/>
      <c r="O210" s="77">
        <v>0</v>
      </c>
      <c r="P210" s="81"/>
      <c r="Q210" s="81"/>
      <c r="R210" s="77">
        <v>0</v>
      </c>
      <c r="S210" s="81"/>
      <c r="T210" s="81"/>
      <c r="U210" s="77">
        <v>0</v>
      </c>
      <c r="V210" s="81"/>
      <c r="W210" s="81"/>
      <c r="X210" s="77">
        <v>0</v>
      </c>
      <c r="Y210" s="81"/>
      <c r="Z210" s="81"/>
      <c r="AA210" s="77">
        <f>AA207/100*AA10</f>
        <v>0</v>
      </c>
      <c r="AB210" s="81"/>
      <c r="AC210" s="82"/>
      <c r="AD210" s="81"/>
      <c r="AE210" s="77">
        <f>L210+O210+R210+U210+X210</f>
        <v>0</v>
      </c>
      <c r="AF210" s="83"/>
      <c r="AG210" s="83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41</v>
      </c>
      <c r="F211" s="80"/>
      <c r="G211" s="80"/>
      <c r="H211" s="81"/>
      <c r="I211" s="81"/>
      <c r="J211" s="81"/>
      <c r="K211" s="81"/>
      <c r="L211" s="92">
        <f>L210/L207</f>
        <v>0</v>
      </c>
      <c r="M211" s="93"/>
      <c r="N211" s="93"/>
      <c r="O211" s="92">
        <f>O210/O207</f>
        <v>0</v>
      </c>
      <c r="P211" s="93"/>
      <c r="Q211" s="93"/>
      <c r="R211" s="92">
        <f>R210/R207</f>
        <v>0</v>
      </c>
      <c r="S211" s="93"/>
      <c r="T211" s="93"/>
      <c r="U211" s="92">
        <f>U210/U207</f>
        <v>0</v>
      </c>
      <c r="V211" s="93"/>
      <c r="W211" s="93"/>
      <c r="X211" s="92">
        <f>X210/X207</f>
        <v>0</v>
      </c>
      <c r="Y211" s="93"/>
      <c r="Z211" s="93"/>
      <c r="AA211" s="92" t="e">
        <f>AA210/AA207</f>
        <v>#DIV/0!</v>
      </c>
      <c r="AB211" s="81"/>
      <c r="AC211" s="82"/>
      <c r="AD211" s="81"/>
      <c r="AE211" s="92">
        <f>AE210/AE207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23</v>
      </c>
      <c r="F212" s="80"/>
      <c r="G212" s="80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2"/>
      <c r="AD212" s="81"/>
      <c r="AE212" s="81"/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71" customFormat="1" x14ac:dyDescent="0.2">
      <c r="E213" s="75" t="s">
        <v>24</v>
      </c>
      <c r="F213" s="76"/>
      <c r="G213" s="76"/>
      <c r="H213" s="77"/>
      <c r="I213" s="77"/>
      <c r="J213" s="77"/>
      <c r="K213" s="77"/>
      <c r="L213" s="77">
        <f>L207-L209-L210-L212</f>
        <v>7041.9235781391853</v>
      </c>
      <c r="M213" s="77"/>
      <c r="N213" s="77"/>
      <c r="O213" s="77">
        <f>O207-O209-O210-O212</f>
        <v>5229.9309738479387</v>
      </c>
      <c r="P213" s="77"/>
      <c r="Q213" s="77"/>
      <c r="R213" s="77">
        <f>R207-R209-R210-R212</f>
        <v>9851.1241955902515</v>
      </c>
      <c r="S213" s="77"/>
      <c r="T213" s="77"/>
      <c r="U213" s="77">
        <f>U207-U209-U210-U212</f>
        <v>10356.490082201699</v>
      </c>
      <c r="V213" s="77"/>
      <c r="W213" s="77"/>
      <c r="X213" s="77">
        <f>X207-X209-X210-X212</f>
        <v>3528.519477784856</v>
      </c>
      <c r="Y213" s="77"/>
      <c r="Z213" s="77"/>
      <c r="AA213" s="77">
        <f>AA207-AA209-AA210-AA212</f>
        <v>0</v>
      </c>
      <c r="AB213" s="77"/>
      <c r="AC213" s="78"/>
      <c r="AD213" s="77"/>
      <c r="AE213" s="77">
        <f>AE207-AE209-AE210-AE212</f>
        <v>35571.01565269666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43" customFormat="1" x14ac:dyDescent="0.2">
      <c r="E214" s="75" t="s">
        <v>25</v>
      </c>
      <c r="F214" s="85"/>
      <c r="G214" s="85"/>
      <c r="H214" s="83"/>
      <c r="I214" s="83"/>
      <c r="J214" s="83"/>
      <c r="K214" s="83"/>
      <c r="L214" s="86">
        <f>L213/L207</f>
        <v>0.54760477298022359</v>
      </c>
      <c r="M214" s="83"/>
      <c r="N214" s="83"/>
      <c r="O214" s="86">
        <f>O213/O207</f>
        <v>0.51679159820631804</v>
      </c>
      <c r="P214" s="83"/>
      <c r="Q214" s="83"/>
      <c r="R214" s="86">
        <f>R213/R207</f>
        <v>0.56754770720128667</v>
      </c>
      <c r="S214" s="83"/>
      <c r="T214" s="83"/>
      <c r="U214" s="86">
        <f>U213/U207</f>
        <v>0.54449094830323597</v>
      </c>
      <c r="V214" s="83"/>
      <c r="W214" s="83"/>
      <c r="X214" s="86">
        <f>X213/X207</f>
        <v>0.52166166141112591</v>
      </c>
      <c r="Y214" s="83"/>
      <c r="Z214" s="83"/>
      <c r="AA214" s="86" t="e">
        <f>AA213/AA207</f>
        <v>#DIV/0!</v>
      </c>
      <c r="AB214" s="83"/>
      <c r="AC214" s="87"/>
      <c r="AD214" s="83"/>
      <c r="AE214" s="86">
        <f>AE213/AE207</f>
        <v>0.54505485486733973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7" spans="5:48" x14ac:dyDescent="0.2">
      <c r="AD217" s="43" t="s">
        <v>239</v>
      </c>
    </row>
    <row r="218" spans="5:48" x14ac:dyDescent="0.2">
      <c r="AA218" s="43" t="s">
        <v>26</v>
      </c>
      <c r="AC218" s="53">
        <f>J207+M207+P207+S207+V207+Y207</f>
        <v>1322</v>
      </c>
      <c r="AD218" s="88">
        <f>AC218-AC207</f>
        <v>0</v>
      </c>
    </row>
    <row r="219" spans="5:48" x14ac:dyDescent="0.2">
      <c r="AA219" s="43" t="s">
        <v>27</v>
      </c>
      <c r="AC219" s="53">
        <f>K207+N207+Q207+T207+W207+Z207</f>
        <v>30113.361692436065</v>
      </c>
      <c r="AD219" s="88">
        <f>AC219-AD207</f>
        <v>423.02734513273026</v>
      </c>
    </row>
    <row r="220" spans="5:48" x14ac:dyDescent="0.2">
      <c r="AA220" s="43" t="s">
        <v>28</v>
      </c>
      <c r="AC220" s="53">
        <f>L207+O207+R207+U207+X207+AA207</f>
        <v>66121.350000000006</v>
      </c>
      <c r="AD220" s="89">
        <f>AC220-AE207</f>
        <v>860.00000000000728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008" priority="825"/>
  </conditionalFormatting>
  <conditionalFormatting sqref="B16">
    <cfRule type="duplicateValues" dxfId="2007" priority="824"/>
  </conditionalFormatting>
  <conditionalFormatting sqref="D38:D41">
    <cfRule type="duplicateValues" dxfId="2006" priority="823"/>
  </conditionalFormatting>
  <conditionalFormatting sqref="B38:B41">
    <cfRule type="duplicateValues" dxfId="2005" priority="822"/>
  </conditionalFormatting>
  <conditionalFormatting sqref="D43">
    <cfRule type="duplicateValues" dxfId="2004" priority="821"/>
  </conditionalFormatting>
  <conditionalFormatting sqref="B43">
    <cfRule type="duplicateValues" dxfId="2003" priority="820"/>
  </conditionalFormatting>
  <conditionalFormatting sqref="D45">
    <cfRule type="duplicateValues" dxfId="2002" priority="819"/>
  </conditionalFormatting>
  <conditionalFormatting sqref="B45">
    <cfRule type="duplicateValues" dxfId="2001" priority="818"/>
  </conditionalFormatting>
  <conditionalFormatting sqref="D49">
    <cfRule type="duplicateValues" dxfId="2000" priority="817"/>
  </conditionalFormatting>
  <conditionalFormatting sqref="B49">
    <cfRule type="duplicateValues" dxfId="1999" priority="816"/>
  </conditionalFormatting>
  <conditionalFormatting sqref="D50:D52">
    <cfRule type="duplicateValues" dxfId="1998" priority="815"/>
  </conditionalFormatting>
  <conditionalFormatting sqref="B50:B52">
    <cfRule type="duplicateValues" dxfId="1997" priority="814"/>
  </conditionalFormatting>
  <conditionalFormatting sqref="D55:D65">
    <cfRule type="duplicateValues" dxfId="1996" priority="813"/>
  </conditionalFormatting>
  <conditionalFormatting sqref="B55:B65">
    <cfRule type="duplicateValues" dxfId="1995" priority="812"/>
  </conditionalFormatting>
  <conditionalFormatting sqref="D68:D76">
    <cfRule type="duplicateValues" dxfId="1994" priority="811"/>
  </conditionalFormatting>
  <conditionalFormatting sqref="B68:B76">
    <cfRule type="duplicateValues" dxfId="1993" priority="810"/>
  </conditionalFormatting>
  <conditionalFormatting sqref="D67">
    <cfRule type="duplicateValues" dxfId="1992" priority="809"/>
  </conditionalFormatting>
  <conditionalFormatting sqref="B67">
    <cfRule type="duplicateValues" dxfId="1991" priority="808"/>
  </conditionalFormatting>
  <conditionalFormatting sqref="D78">
    <cfRule type="duplicateValues" dxfId="1990" priority="807"/>
  </conditionalFormatting>
  <conditionalFormatting sqref="B78">
    <cfRule type="duplicateValues" dxfId="1989" priority="806"/>
  </conditionalFormatting>
  <conditionalFormatting sqref="D80:D81">
    <cfRule type="duplicateValues" dxfId="1988" priority="805"/>
  </conditionalFormatting>
  <conditionalFormatting sqref="B80:B81">
    <cfRule type="duplicateValues" dxfId="1987" priority="804"/>
  </conditionalFormatting>
  <conditionalFormatting sqref="D85:D89">
    <cfRule type="duplicateValues" dxfId="1986" priority="803"/>
  </conditionalFormatting>
  <conditionalFormatting sqref="B85:B89">
    <cfRule type="duplicateValues" dxfId="1985" priority="802"/>
  </conditionalFormatting>
  <conditionalFormatting sqref="D90:D94">
    <cfRule type="duplicateValues" dxfId="1984" priority="801"/>
  </conditionalFormatting>
  <conditionalFormatting sqref="B90:B94">
    <cfRule type="duplicateValues" dxfId="1983" priority="800"/>
  </conditionalFormatting>
  <conditionalFormatting sqref="D67:D76">
    <cfRule type="duplicateValues" dxfId="1982" priority="799"/>
  </conditionalFormatting>
  <conditionalFormatting sqref="B67:B76">
    <cfRule type="duplicateValues" dxfId="1981" priority="798"/>
  </conditionalFormatting>
  <conditionalFormatting sqref="B1:B1048576">
    <cfRule type="duplicateValues" dxfId="1980" priority="797"/>
  </conditionalFormatting>
  <conditionalFormatting sqref="B19">
    <cfRule type="duplicateValues" dxfId="1979" priority="796"/>
  </conditionalFormatting>
  <conditionalFormatting sqref="D44:D52">
    <cfRule type="duplicateValues" dxfId="1978" priority="766"/>
  </conditionalFormatting>
  <conditionalFormatting sqref="B44:B52">
    <cfRule type="duplicateValues" dxfId="1977" priority="765"/>
  </conditionalFormatting>
  <conditionalFormatting sqref="D62 D71 D80 D89">
    <cfRule type="duplicateValues" dxfId="1976" priority="738"/>
  </conditionalFormatting>
  <conditionalFormatting sqref="B62 B71 B80 B89">
    <cfRule type="duplicateValues" dxfId="1975" priority="737"/>
  </conditionalFormatting>
  <conditionalFormatting sqref="D66 D75 D84">
    <cfRule type="duplicateValues" dxfId="1974" priority="736"/>
  </conditionalFormatting>
  <conditionalFormatting sqref="B66 B75 B84">
    <cfRule type="duplicateValues" dxfId="1973" priority="735"/>
  </conditionalFormatting>
  <conditionalFormatting sqref="D67:D69 D76:D78 D85:D87">
    <cfRule type="duplicateValues" dxfId="1972" priority="734"/>
  </conditionalFormatting>
  <conditionalFormatting sqref="B67:B69 B76:B78 B85:B87">
    <cfRule type="duplicateValues" dxfId="1971" priority="733"/>
  </conditionalFormatting>
  <conditionalFormatting sqref="D61:D89">
    <cfRule type="duplicateValues" dxfId="1970" priority="732"/>
  </conditionalFormatting>
  <conditionalFormatting sqref="B61:B89">
    <cfRule type="duplicateValues" dxfId="1969" priority="731"/>
  </conditionalFormatting>
  <conditionalFormatting sqref="B209:B214">
    <cfRule type="duplicateValues" dxfId="1968" priority="704"/>
  </conditionalFormatting>
  <conditionalFormatting sqref="D209:D214">
    <cfRule type="duplicateValues" dxfId="1967" priority="703"/>
  </conditionalFormatting>
  <conditionalFormatting sqref="D209:D214">
    <cfRule type="duplicateValues" dxfId="1966" priority="702"/>
  </conditionalFormatting>
  <conditionalFormatting sqref="B209:B214">
    <cfRule type="duplicateValues" dxfId="1965" priority="701"/>
  </conditionalFormatting>
  <conditionalFormatting sqref="D62">
    <cfRule type="duplicateValues" dxfId="1964" priority="672"/>
  </conditionalFormatting>
  <conditionalFormatting sqref="B62">
    <cfRule type="duplicateValues" dxfId="1963" priority="671"/>
  </conditionalFormatting>
  <conditionalFormatting sqref="D66">
    <cfRule type="duplicateValues" dxfId="1962" priority="670"/>
  </conditionalFormatting>
  <conditionalFormatting sqref="B66">
    <cfRule type="duplicateValues" dxfId="1961" priority="669"/>
  </conditionalFormatting>
  <conditionalFormatting sqref="D67:D69">
    <cfRule type="duplicateValues" dxfId="1960" priority="668"/>
  </conditionalFormatting>
  <conditionalFormatting sqref="B67:B69">
    <cfRule type="duplicateValues" dxfId="1959" priority="667"/>
  </conditionalFormatting>
  <conditionalFormatting sqref="D91:D95">
    <cfRule type="duplicateValues" dxfId="1958" priority="610"/>
  </conditionalFormatting>
  <conditionalFormatting sqref="B91:B95">
    <cfRule type="duplicateValues" dxfId="1957" priority="609"/>
  </conditionalFormatting>
  <conditionalFormatting sqref="D92">
    <cfRule type="duplicateValues" dxfId="1956" priority="608"/>
  </conditionalFormatting>
  <conditionalFormatting sqref="B92">
    <cfRule type="duplicateValues" dxfId="1955" priority="607"/>
  </conditionalFormatting>
  <conditionalFormatting sqref="B207">
    <cfRule type="duplicateValues" dxfId="1954" priority="520"/>
  </conditionalFormatting>
  <conditionalFormatting sqref="D207">
    <cfRule type="duplicateValues" dxfId="1953" priority="519"/>
  </conditionalFormatting>
  <conditionalFormatting sqref="D207">
    <cfRule type="duplicateValues" dxfId="1952" priority="518"/>
  </conditionalFormatting>
  <conditionalFormatting sqref="B207">
    <cfRule type="duplicateValues" dxfId="1951" priority="517"/>
  </conditionalFormatting>
  <conditionalFormatting sqref="B207">
    <cfRule type="duplicateValues" dxfId="1950" priority="516"/>
  </conditionalFormatting>
  <conditionalFormatting sqref="D207">
    <cfRule type="duplicateValues" dxfId="1949" priority="515"/>
  </conditionalFormatting>
  <conditionalFormatting sqref="D207">
    <cfRule type="duplicateValues" dxfId="1948" priority="514"/>
  </conditionalFormatting>
  <conditionalFormatting sqref="B207">
    <cfRule type="duplicateValues" dxfId="1947" priority="513"/>
  </conditionalFormatting>
  <conditionalFormatting sqref="B207">
    <cfRule type="duplicateValues" dxfId="1946" priority="512"/>
  </conditionalFormatting>
  <conditionalFormatting sqref="D207">
    <cfRule type="duplicateValues" dxfId="1945" priority="511"/>
  </conditionalFormatting>
  <conditionalFormatting sqref="D207">
    <cfRule type="duplicateValues" dxfId="1944" priority="510"/>
  </conditionalFormatting>
  <conditionalFormatting sqref="B207">
    <cfRule type="duplicateValues" dxfId="1943" priority="509"/>
  </conditionalFormatting>
  <conditionalFormatting sqref="B207">
    <cfRule type="duplicateValues" dxfId="1942" priority="508"/>
  </conditionalFormatting>
  <conditionalFormatting sqref="D207">
    <cfRule type="duplicateValues" dxfId="1941" priority="507"/>
  </conditionalFormatting>
  <conditionalFormatting sqref="D207">
    <cfRule type="duplicateValues" dxfId="1940" priority="506"/>
  </conditionalFormatting>
  <conditionalFormatting sqref="B207">
    <cfRule type="duplicateValues" dxfId="1939" priority="505"/>
  </conditionalFormatting>
  <conditionalFormatting sqref="B54">
    <cfRule type="duplicateValues" dxfId="1938" priority="420"/>
  </conditionalFormatting>
  <conditionalFormatting sqref="D54">
    <cfRule type="duplicateValues" dxfId="1937" priority="419"/>
  </conditionalFormatting>
  <conditionalFormatting sqref="B9">
    <cfRule type="duplicateValues" dxfId="1936" priority="84"/>
  </conditionalFormatting>
  <conditionalFormatting sqref="D16">
    <cfRule type="duplicateValues" dxfId="1935" priority="82"/>
  </conditionalFormatting>
  <conditionalFormatting sqref="B16">
    <cfRule type="duplicateValues" dxfId="1934" priority="81"/>
  </conditionalFormatting>
  <conditionalFormatting sqref="D38:D41">
    <cfRule type="duplicateValues" dxfId="1933" priority="80"/>
  </conditionalFormatting>
  <conditionalFormatting sqref="B38:B41">
    <cfRule type="duplicateValues" dxfId="1932" priority="79"/>
  </conditionalFormatting>
  <conditionalFormatting sqref="D43">
    <cfRule type="duplicateValues" dxfId="1931" priority="78"/>
  </conditionalFormatting>
  <conditionalFormatting sqref="B43">
    <cfRule type="duplicateValues" dxfId="1930" priority="77"/>
  </conditionalFormatting>
  <conditionalFormatting sqref="D45">
    <cfRule type="duplicateValues" dxfId="1929" priority="76"/>
  </conditionalFormatting>
  <conditionalFormatting sqref="B45">
    <cfRule type="duplicateValues" dxfId="1928" priority="75"/>
  </conditionalFormatting>
  <conditionalFormatting sqref="D49">
    <cfRule type="duplicateValues" dxfId="1927" priority="74"/>
  </conditionalFormatting>
  <conditionalFormatting sqref="B49">
    <cfRule type="duplicateValues" dxfId="1926" priority="73"/>
  </conditionalFormatting>
  <conditionalFormatting sqref="D50:D52">
    <cfRule type="duplicateValues" dxfId="1925" priority="72"/>
  </conditionalFormatting>
  <conditionalFormatting sqref="B50:B52">
    <cfRule type="duplicateValues" dxfId="1924" priority="71"/>
  </conditionalFormatting>
  <conditionalFormatting sqref="D54:D64">
    <cfRule type="duplicateValues" dxfId="1923" priority="70"/>
  </conditionalFormatting>
  <conditionalFormatting sqref="B54:B64">
    <cfRule type="duplicateValues" dxfId="1922" priority="69"/>
  </conditionalFormatting>
  <conditionalFormatting sqref="D67:D75">
    <cfRule type="duplicateValues" dxfId="1921" priority="68"/>
  </conditionalFormatting>
  <conditionalFormatting sqref="B67:B75">
    <cfRule type="duplicateValues" dxfId="1920" priority="67"/>
  </conditionalFormatting>
  <conditionalFormatting sqref="D66">
    <cfRule type="duplicateValues" dxfId="1919" priority="66"/>
  </conditionalFormatting>
  <conditionalFormatting sqref="B66">
    <cfRule type="duplicateValues" dxfId="1918" priority="65"/>
  </conditionalFormatting>
  <conditionalFormatting sqref="D77">
    <cfRule type="duplicateValues" dxfId="1917" priority="64"/>
  </conditionalFormatting>
  <conditionalFormatting sqref="B77">
    <cfRule type="duplicateValues" dxfId="1916" priority="63"/>
  </conditionalFormatting>
  <conditionalFormatting sqref="D79:D80">
    <cfRule type="duplicateValues" dxfId="1915" priority="62"/>
  </conditionalFormatting>
  <conditionalFormatting sqref="B79:B80">
    <cfRule type="duplicateValues" dxfId="1914" priority="61"/>
  </conditionalFormatting>
  <conditionalFormatting sqref="D84:D88">
    <cfRule type="duplicateValues" dxfId="1913" priority="60"/>
  </conditionalFormatting>
  <conditionalFormatting sqref="B84:B88">
    <cfRule type="duplicateValues" dxfId="1912" priority="59"/>
  </conditionalFormatting>
  <conditionalFormatting sqref="D89:D93">
    <cfRule type="duplicateValues" dxfId="1911" priority="58"/>
  </conditionalFormatting>
  <conditionalFormatting sqref="B89:B93">
    <cfRule type="duplicateValues" dxfId="1910" priority="57"/>
  </conditionalFormatting>
  <conditionalFormatting sqref="D66:D75">
    <cfRule type="duplicateValues" dxfId="1909" priority="56"/>
  </conditionalFormatting>
  <conditionalFormatting sqref="B66:B75">
    <cfRule type="duplicateValues" dxfId="1908" priority="55"/>
  </conditionalFormatting>
  <conditionalFormatting sqref="B13:B202">
    <cfRule type="duplicateValues" dxfId="1907" priority="54"/>
  </conditionalFormatting>
  <conditionalFormatting sqref="B19">
    <cfRule type="duplicateValues" dxfId="1906" priority="53"/>
  </conditionalFormatting>
  <conditionalFormatting sqref="D44:D52">
    <cfRule type="duplicateValues" dxfId="1905" priority="52"/>
  </conditionalFormatting>
  <conditionalFormatting sqref="B44:B52">
    <cfRule type="duplicateValues" dxfId="1904" priority="51"/>
  </conditionalFormatting>
  <conditionalFormatting sqref="D60:D88">
    <cfRule type="duplicateValues" dxfId="1903" priority="50"/>
  </conditionalFormatting>
  <conditionalFormatting sqref="B60:B88">
    <cfRule type="duplicateValues" dxfId="1902" priority="49"/>
  </conditionalFormatting>
  <conditionalFormatting sqref="D90:D94">
    <cfRule type="duplicateValues" dxfId="1901" priority="48"/>
  </conditionalFormatting>
  <conditionalFormatting sqref="B90:B94">
    <cfRule type="duplicateValues" dxfId="1900" priority="47"/>
  </conditionalFormatting>
  <conditionalFormatting sqref="D199:D200 D13:D196">
    <cfRule type="duplicateValues" dxfId="1899" priority="46"/>
  </conditionalFormatting>
  <conditionalFormatting sqref="D13:D202">
    <cfRule type="duplicateValues" dxfId="1898" priority="45"/>
  </conditionalFormatting>
  <conditionalFormatting sqref="B13:B202">
    <cfRule type="duplicateValues" dxfId="1897" priority="44"/>
  </conditionalFormatting>
  <conditionalFormatting sqref="D16">
    <cfRule type="duplicateValues" dxfId="1896" priority="43"/>
  </conditionalFormatting>
  <conditionalFormatting sqref="B16">
    <cfRule type="duplicateValues" dxfId="1895" priority="42"/>
  </conditionalFormatting>
  <conditionalFormatting sqref="D38:D41">
    <cfRule type="duplicateValues" dxfId="1894" priority="41"/>
  </conditionalFormatting>
  <conditionalFormatting sqref="B38:B41">
    <cfRule type="duplicateValues" dxfId="1893" priority="40"/>
  </conditionalFormatting>
  <conditionalFormatting sqref="D43">
    <cfRule type="duplicateValues" dxfId="1892" priority="39"/>
  </conditionalFormatting>
  <conditionalFormatting sqref="B43">
    <cfRule type="duplicateValues" dxfId="1891" priority="38"/>
  </conditionalFormatting>
  <conditionalFormatting sqref="D45">
    <cfRule type="duplicateValues" dxfId="1890" priority="37"/>
  </conditionalFormatting>
  <conditionalFormatting sqref="B45">
    <cfRule type="duplicateValues" dxfId="1889" priority="36"/>
  </conditionalFormatting>
  <conditionalFormatting sqref="D49">
    <cfRule type="duplicateValues" dxfId="1888" priority="35"/>
  </conditionalFormatting>
  <conditionalFormatting sqref="B49">
    <cfRule type="duplicateValues" dxfId="1887" priority="34"/>
  </conditionalFormatting>
  <conditionalFormatting sqref="D50:D52">
    <cfRule type="duplicateValues" dxfId="1886" priority="33"/>
  </conditionalFormatting>
  <conditionalFormatting sqref="B50:B52">
    <cfRule type="duplicateValues" dxfId="1885" priority="32"/>
  </conditionalFormatting>
  <conditionalFormatting sqref="D54:D64">
    <cfRule type="duplicateValues" dxfId="1884" priority="31"/>
  </conditionalFormatting>
  <conditionalFormatting sqref="B54:B64">
    <cfRule type="duplicateValues" dxfId="1883" priority="30"/>
  </conditionalFormatting>
  <conditionalFormatting sqref="D67:D75">
    <cfRule type="duplicateValues" dxfId="1882" priority="29"/>
  </conditionalFormatting>
  <conditionalFormatting sqref="B67:B75">
    <cfRule type="duplicateValues" dxfId="1881" priority="28"/>
  </conditionalFormatting>
  <conditionalFormatting sqref="D66">
    <cfRule type="duplicateValues" dxfId="1880" priority="27"/>
  </conditionalFormatting>
  <conditionalFormatting sqref="B66">
    <cfRule type="duplicateValues" dxfId="1879" priority="26"/>
  </conditionalFormatting>
  <conditionalFormatting sqref="D77">
    <cfRule type="duplicateValues" dxfId="1878" priority="25"/>
  </conditionalFormatting>
  <conditionalFormatting sqref="B77">
    <cfRule type="duplicateValues" dxfId="1877" priority="24"/>
  </conditionalFormatting>
  <conditionalFormatting sqref="D79:D80">
    <cfRule type="duplicateValues" dxfId="1876" priority="23"/>
  </conditionalFormatting>
  <conditionalFormatting sqref="B79:B80">
    <cfRule type="duplicateValues" dxfId="1875" priority="22"/>
  </conditionalFormatting>
  <conditionalFormatting sqref="D84:D88">
    <cfRule type="duplicateValues" dxfId="1874" priority="21"/>
  </conditionalFormatting>
  <conditionalFormatting sqref="B84:B88">
    <cfRule type="duplicateValues" dxfId="1873" priority="20"/>
  </conditionalFormatting>
  <conditionalFormatting sqref="D89:D93">
    <cfRule type="duplicateValues" dxfId="1872" priority="19"/>
  </conditionalFormatting>
  <conditionalFormatting sqref="B89:B93">
    <cfRule type="duplicateValues" dxfId="1871" priority="18"/>
  </conditionalFormatting>
  <conditionalFormatting sqref="D66:D75">
    <cfRule type="duplicateValues" dxfId="1870" priority="17"/>
  </conditionalFormatting>
  <conditionalFormatting sqref="B66:B75">
    <cfRule type="duplicateValues" dxfId="1869" priority="16"/>
  </conditionalFormatting>
  <conditionalFormatting sqref="B13:B202">
    <cfRule type="duplicateValues" dxfId="1868" priority="15"/>
  </conditionalFormatting>
  <conditionalFormatting sqref="B19">
    <cfRule type="duplicateValues" dxfId="1867" priority="14"/>
  </conditionalFormatting>
  <conditionalFormatting sqref="D44:D52">
    <cfRule type="duplicateValues" dxfId="1866" priority="13"/>
  </conditionalFormatting>
  <conditionalFormatting sqref="B44:B52">
    <cfRule type="duplicateValues" dxfId="1865" priority="12"/>
  </conditionalFormatting>
  <conditionalFormatting sqref="D60:D88">
    <cfRule type="duplicateValues" dxfId="1864" priority="11"/>
  </conditionalFormatting>
  <conditionalFormatting sqref="B60:B88">
    <cfRule type="duplicateValues" dxfId="1863" priority="10"/>
  </conditionalFormatting>
  <conditionalFormatting sqref="D90:D94">
    <cfRule type="duplicateValues" dxfId="1862" priority="9"/>
  </conditionalFormatting>
  <conditionalFormatting sqref="B90:B94">
    <cfRule type="duplicateValues" dxfId="1861" priority="8"/>
  </conditionalFormatting>
  <conditionalFormatting sqref="D200 D191:D197">
    <cfRule type="duplicateValues" dxfId="1860" priority="7"/>
  </conditionalFormatting>
  <conditionalFormatting sqref="D187:D188">
    <cfRule type="duplicateValues" dxfId="1859" priority="6"/>
  </conditionalFormatting>
  <conditionalFormatting sqref="D182:D183 D186">
    <cfRule type="duplicateValues" dxfId="1858" priority="5"/>
  </conditionalFormatting>
  <conditionalFormatting sqref="D196:D197">
    <cfRule type="duplicateValues" dxfId="1857" priority="4"/>
  </conditionalFormatting>
  <conditionalFormatting sqref="D201:D202 D13:D179">
    <cfRule type="duplicateValues" dxfId="1856" priority="3"/>
  </conditionalFormatting>
  <conditionalFormatting sqref="D13:D202">
    <cfRule type="duplicateValues" dxfId="1855" priority="2"/>
  </conditionalFormatting>
  <conditionalFormatting sqref="B13:B202">
    <cfRule type="duplicateValues" dxfId="1854" priority="1"/>
  </conditionalFormatting>
  <conditionalFormatting sqref="D9:D217">
    <cfRule type="duplicateValues" dxfId="1853" priority="10342"/>
  </conditionalFormatting>
  <conditionalFormatting sqref="D1:D217">
    <cfRule type="duplicateValues" dxfId="1852" priority="10344"/>
  </conditionalFormatting>
  <conditionalFormatting sqref="B1:B217">
    <cfRule type="duplicateValues" dxfId="1851" priority="10346"/>
  </conditionalFormatting>
  <printOptions horizontalCentered="1"/>
  <pageMargins left="0" right="0" top="0.19685039370078741" bottom="0.19685039370078741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W222"/>
  <sheetViews>
    <sheetView workbookViewId="0">
      <pane xSplit="5" ySplit="12" topLeftCell="O148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4.5703125" style="1" customWidth="1"/>
    <col min="3" max="3" width="6.5703125" style="1" hidden="1" customWidth="1"/>
    <col min="4" max="4" width="7.140625" style="1" customWidth="1"/>
    <col min="5" max="5" width="47.85546875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6.5703125" style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9" x14ac:dyDescent="0.2">
      <c r="AO1" s="38" t="s">
        <v>236</v>
      </c>
    </row>
    <row r="2" spans="1:49" x14ac:dyDescent="0.2">
      <c r="AO2" s="38" t="s">
        <v>237</v>
      </c>
    </row>
    <row r="3" spans="1:49" x14ac:dyDescent="0.2">
      <c r="AO3" s="38" t="s">
        <v>238</v>
      </c>
    </row>
    <row r="4" spans="1:49" x14ac:dyDescent="0.2">
      <c r="AO4" s="38"/>
    </row>
    <row r="5" spans="1:49" x14ac:dyDescent="0.2">
      <c r="AO5" s="38"/>
    </row>
    <row r="6" spans="1:49" x14ac:dyDescent="0.2">
      <c r="K6" s="90"/>
      <c r="AO6" s="39"/>
    </row>
    <row r="7" spans="1:49" x14ac:dyDescent="0.2">
      <c r="AO7" s="39"/>
    </row>
    <row r="8" spans="1:49" ht="4.5" customHeight="1" x14ac:dyDescent="0.2">
      <c r="AO8" s="39"/>
    </row>
    <row r="9" spans="1:49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0"/>
      <c r="AK9" s="40"/>
      <c r="AL9" s="40"/>
      <c r="AM9" s="40"/>
      <c r="AN9" s="40"/>
      <c r="AO9" s="41" t="s">
        <v>32</v>
      </c>
      <c r="AQ9" s="33">
        <v>43466</v>
      </c>
      <c r="AR9" s="34"/>
      <c r="AT9" s="33">
        <v>43497</v>
      </c>
      <c r="AU9" s="34"/>
      <c r="AV9" s="33">
        <v>43616</v>
      </c>
      <c r="AW9" s="34"/>
    </row>
    <row r="10" spans="1:49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ROUND(AO10-AT9,0)</f>
        <v>92</v>
      </c>
      <c r="AU10" s="29" t="s">
        <v>10</v>
      </c>
      <c r="AV10" s="28">
        <f>AO10-AV9</f>
        <v>-27</v>
      </c>
      <c r="AW10" s="29" t="s">
        <v>10</v>
      </c>
    </row>
    <row r="11" spans="1:49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9" s="3" customFormat="1" ht="60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9" ht="4.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49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2</v>
      </c>
      <c r="K14" s="16">
        <f>J14*$F14</f>
        <v>69.139999999999972</v>
      </c>
      <c r="L14" s="16">
        <f>J14*$G14</f>
        <v>139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2</v>
      </c>
      <c r="AD14" s="16">
        <f>AC14*F14</f>
        <v>69.139999999999972</v>
      </c>
      <c r="AE14" s="37">
        <f>AC14*G14</f>
        <v>139</v>
      </c>
      <c r="AF14" s="42">
        <f>AC14/AQ$10</f>
        <v>1.6260162601626018E-2</v>
      </c>
      <c r="AG14" s="37">
        <f>AF14*30</f>
        <v>0.48780487804878053</v>
      </c>
      <c r="AH14" s="63">
        <f>AE14/AQ$10*30</f>
        <v>33.902439024390247</v>
      </c>
      <c r="AI14" s="26">
        <v>0</v>
      </c>
      <c r="AJ14" s="37">
        <f t="shared" ref="AJ14:AJ20" si="0">AI14*G14</f>
        <v>0</v>
      </c>
      <c r="AK14" s="37">
        <f t="shared" ref="AK14:AK20" si="1">IFERROR(AI14/AF14, "-")</f>
        <v>0</v>
      </c>
      <c r="AL14" s="47">
        <v>2</v>
      </c>
      <c r="AM14" s="37">
        <f t="shared" ref="AM14:AM20" si="2">IFERROR(AK14/7,"-")</f>
        <v>0</v>
      </c>
      <c r="AN14" s="52">
        <f t="shared" ref="AN14:AN20" si="3">IFERROR(AK14/30,"-")</f>
        <v>0</v>
      </c>
      <c r="AO14" s="35">
        <f>IFERROR(AO$10+AK14,"-")</f>
        <v>43589</v>
      </c>
    </row>
    <row r="15" spans="1:49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1</v>
      </c>
      <c r="N15" s="16">
        <f>M15*$F15</f>
        <v>51.990000000000009</v>
      </c>
      <c r="O15" s="16">
        <f>M15*$G15</f>
        <v>69.5</v>
      </c>
      <c r="P15" s="26">
        <v>0</v>
      </c>
      <c r="Q15" s="16">
        <f>P15*$F15</f>
        <v>0</v>
      </c>
      <c r="R15" s="16">
        <f>P15*$G15</f>
        <v>0</v>
      </c>
      <c r="S15" s="26">
        <v>1</v>
      </c>
      <c r="T15" s="16">
        <f>S15*$F15</f>
        <v>51.990000000000009</v>
      </c>
      <c r="U15" s="16">
        <f>S15*$G15</f>
        <v>69.5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4">J15+M15+P15+S15+V15+Y15</f>
        <v>2</v>
      </c>
      <c r="AD15" s="16">
        <f t="shared" ref="AD15:AD71" si="5">AC15*F15</f>
        <v>103.98000000000002</v>
      </c>
      <c r="AE15" s="37">
        <f t="shared" ref="AE15:AE71" si="6">AC15*G15</f>
        <v>139</v>
      </c>
      <c r="AF15" s="42">
        <f t="shared" ref="AF15:AF78" si="7">AC15/AQ$10</f>
        <v>1.6260162601626018E-2</v>
      </c>
      <c r="AG15" s="37">
        <f t="shared" ref="AG15:AG78" si="8">AF15*30</f>
        <v>0.48780487804878053</v>
      </c>
      <c r="AH15" s="63">
        <f t="shared" ref="AH15:AH78" si="9">AE15/AQ$10*30</f>
        <v>33.902439024390247</v>
      </c>
      <c r="AI15" s="26">
        <v>0</v>
      </c>
      <c r="AJ15" s="37">
        <f t="shared" si="0"/>
        <v>0</v>
      </c>
      <c r="AK15" s="37">
        <f t="shared" si="1"/>
        <v>0</v>
      </c>
      <c r="AL15" s="47">
        <v>3</v>
      </c>
      <c r="AM15" s="37">
        <f t="shared" si="2"/>
        <v>0</v>
      </c>
      <c r="AN15" s="52">
        <f t="shared" si="3"/>
        <v>0</v>
      </c>
      <c r="AO15" s="35">
        <f t="shared" ref="AO15:AO78" si="10">IFERROR(AO$10+AK15,"-")</f>
        <v>43589</v>
      </c>
    </row>
    <row r="16" spans="1:49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5</v>
      </c>
      <c r="K16" s="16">
        <f t="shared" ref="K16:K76" si="11">J16*$F16</f>
        <v>26.300000000000008</v>
      </c>
      <c r="L16" s="16">
        <f t="shared" ref="L16:L20" si="12">J16*$G16</f>
        <v>122.5</v>
      </c>
      <c r="M16" s="26">
        <v>2</v>
      </c>
      <c r="N16" s="16">
        <f t="shared" ref="N16:N20" si="13">M16*$F16</f>
        <v>10.520000000000003</v>
      </c>
      <c r="O16" s="16">
        <f t="shared" ref="O16:O20" si="14">M16*$G16</f>
        <v>49</v>
      </c>
      <c r="P16" s="26">
        <v>3</v>
      </c>
      <c r="Q16" s="16">
        <f t="shared" ref="Q16:Q20" si="15">P16*$F16</f>
        <v>15.780000000000005</v>
      </c>
      <c r="R16" s="16">
        <f t="shared" ref="R16:R20" si="16">P16*$G16</f>
        <v>73.5</v>
      </c>
      <c r="S16" s="26">
        <v>2</v>
      </c>
      <c r="T16" s="16">
        <f t="shared" ref="T16:T20" si="17">S16*$F16</f>
        <v>10.520000000000003</v>
      </c>
      <c r="U16" s="16">
        <f t="shared" ref="U16:U20" si="18">S16*$G16</f>
        <v>49</v>
      </c>
      <c r="V16" s="26">
        <v>0</v>
      </c>
      <c r="W16" s="16">
        <f t="shared" ref="W16:W20" si="19">V16*$F16</f>
        <v>0</v>
      </c>
      <c r="X16" s="16">
        <f>V16*$G16</f>
        <v>0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4"/>
        <v>12</v>
      </c>
      <c r="AD16" s="16">
        <f t="shared" si="5"/>
        <v>63.120000000000019</v>
      </c>
      <c r="AE16" s="37">
        <f t="shared" si="6"/>
        <v>294</v>
      </c>
      <c r="AF16" s="42">
        <f t="shared" si="7"/>
        <v>9.7560975609756101E-2</v>
      </c>
      <c r="AG16" s="37">
        <f t="shared" si="8"/>
        <v>2.9268292682926829</v>
      </c>
      <c r="AH16" s="63">
        <f t="shared" si="9"/>
        <v>71.707317073170728</v>
      </c>
      <c r="AI16" s="26">
        <v>4</v>
      </c>
      <c r="AJ16" s="37">
        <f t="shared" si="0"/>
        <v>98</v>
      </c>
      <c r="AK16" s="37">
        <f t="shared" si="1"/>
        <v>41</v>
      </c>
      <c r="AL16" s="47">
        <v>8</v>
      </c>
      <c r="AM16" s="37">
        <f t="shared" si="2"/>
        <v>5.8571428571428568</v>
      </c>
      <c r="AN16" s="52">
        <f t="shared" si="3"/>
        <v>1.3666666666666667</v>
      </c>
      <c r="AO16" s="35">
        <f t="shared" si="10"/>
        <v>43630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5</v>
      </c>
      <c r="K17" s="104">
        <f t="shared" si="11"/>
        <v>26.94999999999996</v>
      </c>
      <c r="L17" s="104">
        <f t="shared" si="12"/>
        <v>122.5</v>
      </c>
      <c r="M17" s="103">
        <v>2</v>
      </c>
      <c r="N17" s="104">
        <f t="shared" si="13"/>
        <v>10.779999999999983</v>
      </c>
      <c r="O17" s="104">
        <f t="shared" si="14"/>
        <v>49</v>
      </c>
      <c r="P17" s="103">
        <v>2</v>
      </c>
      <c r="Q17" s="104">
        <f t="shared" si="15"/>
        <v>10.779999999999983</v>
      </c>
      <c r="R17" s="104">
        <f t="shared" si="16"/>
        <v>49</v>
      </c>
      <c r="S17" s="103">
        <v>2</v>
      </c>
      <c r="T17" s="104">
        <f t="shared" si="17"/>
        <v>10.779999999999983</v>
      </c>
      <c r="U17" s="104">
        <f t="shared" si="18"/>
        <v>49</v>
      </c>
      <c r="V17" s="103">
        <v>0</v>
      </c>
      <c r="W17" s="104">
        <f t="shared" si="19"/>
        <v>0</v>
      </c>
      <c r="X17" s="104">
        <f t="shared" ref="X17:X20" si="21">V17*$G17</f>
        <v>0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 t="shared" si="4"/>
        <v>11</v>
      </c>
      <c r="AD17" s="104">
        <f t="shared" si="5"/>
        <v>59.289999999999907</v>
      </c>
      <c r="AE17" s="104">
        <f t="shared" si="6"/>
        <v>269.5</v>
      </c>
      <c r="AF17" s="42">
        <f t="shared" si="7"/>
        <v>8.943089430894309E-2</v>
      </c>
      <c r="AG17" s="37">
        <f t="shared" si="8"/>
        <v>2.6829268292682928</v>
      </c>
      <c r="AH17" s="63">
        <f t="shared" si="9"/>
        <v>65.731707317073173</v>
      </c>
      <c r="AI17" s="103">
        <v>4</v>
      </c>
      <c r="AJ17" s="107">
        <f t="shared" si="0"/>
        <v>98</v>
      </c>
      <c r="AK17" s="106">
        <f t="shared" si="1"/>
        <v>44.727272727272727</v>
      </c>
      <c r="AL17" s="108">
        <v>9</v>
      </c>
      <c r="AM17" s="106">
        <f t="shared" si="2"/>
        <v>6.3896103896103895</v>
      </c>
      <c r="AN17" s="109">
        <f t="shared" si="3"/>
        <v>1.490909090909091</v>
      </c>
      <c r="AO17" s="35">
        <f t="shared" si="10"/>
        <v>43633.727272727272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4"/>
        <v>0</v>
      </c>
      <c r="AD18" s="16">
        <f t="shared" si="5"/>
        <v>0</v>
      </c>
      <c r="AE18" s="37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10</v>
      </c>
      <c r="AM18" s="37" t="str">
        <f t="shared" si="2"/>
        <v>-</v>
      </c>
      <c r="AN18" s="52" t="str">
        <f t="shared" si="3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4"/>
        <v>0</v>
      </c>
      <c r="AD19" s="16">
        <f t="shared" si="5"/>
        <v>0</v>
      </c>
      <c r="AE19" s="37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11</v>
      </c>
      <c r="AM19" s="37" t="str">
        <f t="shared" si="2"/>
        <v>-</v>
      </c>
      <c r="AN19" s="52" t="str">
        <f t="shared" si="3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4"/>
        <v>0</v>
      </c>
      <c r="AD20" s="16">
        <f t="shared" si="5"/>
        <v>0</v>
      </c>
      <c r="AE20" s="37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si="0"/>
        <v>0</v>
      </c>
      <c r="AK20" s="37" t="str">
        <f t="shared" si="1"/>
        <v>-</v>
      </c>
      <c r="AL20" s="47">
        <v>12</v>
      </c>
      <c r="AM20" s="37" t="str">
        <f t="shared" si="2"/>
        <v>-</v>
      </c>
      <c r="AN20" s="52" t="str">
        <f t="shared" si="3"/>
        <v>-</v>
      </c>
      <c r="AO20" s="35" t="str">
        <f t="shared" si="10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4"/>
        <v>0</v>
      </c>
      <c r="AD21" s="16">
        <f t="shared" si="5"/>
        <v>0</v>
      </c>
      <c r="AE21" s="37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ref="AJ21:AJ38" si="34">AI21*G21</f>
        <v>0</v>
      </c>
      <c r="AK21" s="37" t="str">
        <f t="shared" ref="AK21:AK38" si="35">IFERROR(AI21/AF21, "-")</f>
        <v>-</v>
      </c>
      <c r="AL21" s="47">
        <v>14</v>
      </c>
      <c r="AM21" s="37" t="str">
        <f t="shared" ref="AM21:AM38" si="36">IFERROR(AK21/7,"-")</f>
        <v>-</v>
      </c>
      <c r="AN21" s="52" t="str">
        <f t="shared" ref="AN21:AN38" si="37">IFERROR(AK21/30,"-")</f>
        <v>-</v>
      </c>
      <c r="AO21" s="35" t="str">
        <f t="shared" si="10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5"/>
        <v>0</v>
      </c>
      <c r="AE22" s="37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15</v>
      </c>
      <c r="AM22" s="37" t="str">
        <f t="shared" si="36"/>
        <v>-</v>
      </c>
      <c r="AN22" s="52" t="str">
        <f t="shared" si="37"/>
        <v>-</v>
      </c>
      <c r="AO22" s="35" t="str">
        <f t="shared" si="10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5"/>
        <v>0</v>
      </c>
      <c r="AE23" s="37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16</v>
      </c>
      <c r="AM23" s="37" t="str">
        <f t="shared" si="36"/>
        <v>-</v>
      </c>
      <c r="AN23" s="52" t="str">
        <f t="shared" si="37"/>
        <v>-</v>
      </c>
      <c r="AO23" s="35" t="str">
        <f t="shared" si="10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5"/>
        <v>0</v>
      </c>
      <c r="AE24" s="37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17</v>
      </c>
      <c r="AM24" s="37" t="str">
        <f t="shared" si="36"/>
        <v>-</v>
      </c>
      <c r="AN24" s="52" t="str">
        <f t="shared" si="37"/>
        <v>-</v>
      </c>
      <c r="AO24" s="35" t="str">
        <f t="shared" si="10"/>
        <v>-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5"/>
        <v>0</v>
      </c>
      <c r="AE25" s="37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18</v>
      </c>
      <c r="AM25" s="37" t="str">
        <f t="shared" si="36"/>
        <v>-</v>
      </c>
      <c r="AN25" s="52" t="str">
        <f t="shared" si="37"/>
        <v>-</v>
      </c>
      <c r="AO25" s="35" t="str">
        <f t="shared" si="10"/>
        <v>-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0</v>
      </c>
      <c r="AD26" s="16">
        <f t="shared" si="5"/>
        <v>0</v>
      </c>
      <c r="AE26" s="37">
        <f t="shared" si="6"/>
        <v>0</v>
      </c>
      <c r="AF26" s="42">
        <f t="shared" si="7"/>
        <v>0</v>
      </c>
      <c r="AG26" s="37">
        <f t="shared" si="8"/>
        <v>0</v>
      </c>
      <c r="AH26" s="63">
        <f t="shared" si="9"/>
        <v>0</v>
      </c>
      <c r="AI26" s="26">
        <v>0</v>
      </c>
      <c r="AJ26" s="37">
        <f t="shared" si="34"/>
        <v>0</v>
      </c>
      <c r="AK26" s="37" t="str">
        <f t="shared" si="35"/>
        <v>-</v>
      </c>
      <c r="AL26" s="47">
        <v>19</v>
      </c>
      <c r="AM26" s="37" t="str">
        <f t="shared" si="36"/>
        <v>-</v>
      </c>
      <c r="AN26" s="52" t="str">
        <f t="shared" si="37"/>
        <v>-</v>
      </c>
      <c r="AO26" s="35" t="str">
        <f t="shared" si="10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1</v>
      </c>
      <c r="K27" s="16">
        <f t="shared" si="11"/>
        <v>57.060000000000038</v>
      </c>
      <c r="L27" s="16">
        <f t="shared" si="23"/>
        <v>104.5</v>
      </c>
      <c r="M27" s="26">
        <v>0</v>
      </c>
      <c r="N27" s="16">
        <f t="shared" si="24"/>
        <v>0</v>
      </c>
      <c r="O27" s="16">
        <f t="shared" si="25"/>
        <v>0</v>
      </c>
      <c r="P27" s="26">
        <v>2</v>
      </c>
      <c r="Q27" s="16">
        <f t="shared" si="26"/>
        <v>114.12000000000008</v>
      </c>
      <c r="R27" s="16">
        <f t="shared" si="27"/>
        <v>209</v>
      </c>
      <c r="S27" s="26">
        <v>1</v>
      </c>
      <c r="T27" s="16">
        <f t="shared" si="28"/>
        <v>57.060000000000038</v>
      </c>
      <c r="U27" s="16">
        <f t="shared" si="29"/>
        <v>104.5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4</v>
      </c>
      <c r="AD27" s="16">
        <f t="shared" si="5"/>
        <v>228.24000000000015</v>
      </c>
      <c r="AE27" s="37">
        <f t="shared" si="6"/>
        <v>418</v>
      </c>
      <c r="AF27" s="42">
        <f t="shared" si="7"/>
        <v>3.2520325203252036E-2</v>
      </c>
      <c r="AG27" s="37">
        <f t="shared" si="8"/>
        <v>0.97560975609756106</v>
      </c>
      <c r="AH27" s="63">
        <f t="shared" si="9"/>
        <v>101.95121951219512</v>
      </c>
      <c r="AI27" s="26">
        <v>4</v>
      </c>
      <c r="AJ27" s="37">
        <f t="shared" si="34"/>
        <v>418</v>
      </c>
      <c r="AK27" s="37">
        <f t="shared" si="35"/>
        <v>122.99999999999999</v>
      </c>
      <c r="AL27" s="47">
        <v>20</v>
      </c>
      <c r="AM27" s="37">
        <f t="shared" si="36"/>
        <v>17.571428571428569</v>
      </c>
      <c r="AN27" s="52">
        <f t="shared" si="37"/>
        <v>4.0999999999999996</v>
      </c>
      <c r="AO27" s="35">
        <f t="shared" si="10"/>
        <v>43712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2</v>
      </c>
      <c r="Q28" s="16">
        <f t="shared" si="26"/>
        <v>107.94</v>
      </c>
      <c r="R28" s="16">
        <f t="shared" si="27"/>
        <v>209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2</v>
      </c>
      <c r="AD28" s="16">
        <f t="shared" si="5"/>
        <v>107.94</v>
      </c>
      <c r="AE28" s="37">
        <f t="shared" si="6"/>
        <v>209</v>
      </c>
      <c r="AF28" s="42">
        <f t="shared" si="7"/>
        <v>1.6260162601626018E-2</v>
      </c>
      <c r="AG28" s="37">
        <f t="shared" si="8"/>
        <v>0.48780487804878053</v>
      </c>
      <c r="AH28" s="63">
        <f t="shared" si="9"/>
        <v>50.975609756097562</v>
      </c>
      <c r="AI28" s="26">
        <v>0</v>
      </c>
      <c r="AJ28" s="37">
        <f t="shared" si="34"/>
        <v>0</v>
      </c>
      <c r="AK28" s="37">
        <f t="shared" si="35"/>
        <v>0</v>
      </c>
      <c r="AL28" s="47">
        <v>21</v>
      </c>
      <c r="AM28" s="37">
        <f t="shared" si="36"/>
        <v>0</v>
      </c>
      <c r="AN28" s="52">
        <f t="shared" si="37"/>
        <v>0</v>
      </c>
      <c r="AO28" s="35">
        <f t="shared" si="10"/>
        <v>43589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4"/>
        <v>0</v>
      </c>
      <c r="AD29" s="16">
        <f t="shared" si="5"/>
        <v>0</v>
      </c>
      <c r="AE29" s="37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22</v>
      </c>
      <c r="AM29" s="37" t="str">
        <f t="shared" si="36"/>
        <v>-</v>
      </c>
      <c r="AN29" s="52" t="str">
        <f t="shared" si="37"/>
        <v>-</v>
      </c>
      <c r="AO29" s="35" t="str">
        <f t="shared" si="10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5"/>
        <v>0</v>
      </c>
      <c r="AE30" s="37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23</v>
      </c>
      <c r="AM30" s="37" t="str">
        <f t="shared" si="36"/>
        <v>-</v>
      </c>
      <c r="AN30" s="52" t="str">
        <f t="shared" si="37"/>
        <v>-</v>
      </c>
      <c r="AO30" s="35" t="str">
        <f t="shared" si="10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5"/>
        <v>0</v>
      </c>
      <c r="AE31" s="37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24</v>
      </c>
      <c r="AM31" s="37" t="str">
        <f t="shared" si="36"/>
        <v>-</v>
      </c>
      <c r="AN31" s="52" t="str">
        <f t="shared" si="37"/>
        <v>-</v>
      </c>
      <c r="AO31" s="35" t="str">
        <f t="shared" si="10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5"/>
        <v>0</v>
      </c>
      <c r="AE32" s="37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25</v>
      </c>
      <c r="AM32" s="37" t="str">
        <f t="shared" si="36"/>
        <v>-</v>
      </c>
      <c r="AN32" s="52" t="str">
        <f t="shared" si="37"/>
        <v>-</v>
      </c>
      <c r="AO32" s="35" t="str">
        <f t="shared" si="10"/>
        <v>-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5"/>
        <v>0</v>
      </c>
      <c r="AE33" s="37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26</v>
      </c>
      <c r="AM33" s="37" t="str">
        <f t="shared" si="36"/>
        <v>-</v>
      </c>
      <c r="AN33" s="52" t="str">
        <f t="shared" si="37"/>
        <v>-</v>
      </c>
      <c r="AO33" s="35" t="str">
        <f t="shared" si="10"/>
        <v>-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5"/>
        <v>0</v>
      </c>
      <c r="AE34" s="37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27</v>
      </c>
      <c r="AM34" s="37" t="str">
        <f t="shared" si="36"/>
        <v>-</v>
      </c>
      <c r="AN34" s="52" t="str">
        <f t="shared" si="37"/>
        <v>-</v>
      </c>
      <c r="AO34" s="35" t="str">
        <f t="shared" si="10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5"/>
        <v>0</v>
      </c>
      <c r="AE35" s="37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28</v>
      </c>
      <c r="AM35" s="37" t="str">
        <f t="shared" si="36"/>
        <v>-</v>
      </c>
      <c r="AN35" s="52" t="str">
        <f t="shared" si="37"/>
        <v>-</v>
      </c>
      <c r="AO35" s="35" t="str">
        <f t="shared" si="10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5"/>
        <v>0</v>
      </c>
      <c r="AE36" s="37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29</v>
      </c>
      <c r="AM36" s="37" t="str">
        <f t="shared" si="36"/>
        <v>-</v>
      </c>
      <c r="AN36" s="52" t="str">
        <f t="shared" si="37"/>
        <v>-</v>
      </c>
      <c r="AO36" s="35" t="str">
        <f t="shared" si="10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5"/>
        <v>0</v>
      </c>
      <c r="AE37" s="37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30</v>
      </c>
      <c r="AM37" s="37" t="str">
        <f t="shared" si="36"/>
        <v>-</v>
      </c>
      <c r="AN37" s="52" t="str">
        <f t="shared" si="37"/>
        <v>-</v>
      </c>
      <c r="AO37" s="35" t="str">
        <f t="shared" si="10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4"/>
        <v>0</v>
      </c>
      <c r="AD38" s="16">
        <f t="shared" si="5"/>
        <v>0</v>
      </c>
      <c r="AE38" s="37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26">
        <v>0</v>
      </c>
      <c r="AJ38" s="37">
        <f t="shared" si="34"/>
        <v>0</v>
      </c>
      <c r="AK38" s="37" t="str">
        <f t="shared" si="35"/>
        <v>-</v>
      </c>
      <c r="AL38" s="47">
        <v>31</v>
      </c>
      <c r="AM38" s="37" t="str">
        <f t="shared" si="36"/>
        <v>-</v>
      </c>
      <c r="AN38" s="52" t="str">
        <f t="shared" si="37"/>
        <v>-</v>
      </c>
      <c r="AO38" s="35" t="str">
        <f t="shared" si="10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2</v>
      </c>
      <c r="K39" s="16">
        <f t="shared" si="11"/>
        <v>154.41999999999999</v>
      </c>
      <c r="L39" s="16">
        <f t="shared" ref="L39:L54" si="38">J39*$G39</f>
        <v>279</v>
      </c>
      <c r="M39" s="26">
        <v>0</v>
      </c>
      <c r="N39" s="16">
        <f t="shared" ref="N39:N54" si="39">M39*$F39</f>
        <v>0</v>
      </c>
      <c r="O39" s="16">
        <f t="shared" ref="O39:O54" si="40">M39*$G39</f>
        <v>0</v>
      </c>
      <c r="P39" s="26">
        <v>0</v>
      </c>
      <c r="Q39" s="16">
        <f t="shared" ref="Q39:Q54" si="41">P39*$F39</f>
        <v>0</v>
      </c>
      <c r="R39" s="16">
        <f t="shared" ref="R39:R54" si="42">P39*$G39</f>
        <v>0</v>
      </c>
      <c r="S39" s="26">
        <v>0</v>
      </c>
      <c r="T39" s="16">
        <f t="shared" ref="T39:T54" si="43">S39*$F39</f>
        <v>0</v>
      </c>
      <c r="U39" s="16">
        <f t="shared" ref="U39:U54" si="44">S39*$G39</f>
        <v>0</v>
      </c>
      <c r="V39" s="26">
        <v>0</v>
      </c>
      <c r="W39" s="16">
        <f t="shared" ref="W39:W54" si="45">V39*$F39</f>
        <v>0</v>
      </c>
      <c r="X39" s="16">
        <f t="shared" ref="X39:X54" si="46">V39*$G39</f>
        <v>0</v>
      </c>
      <c r="Y39" s="26"/>
      <c r="Z39" s="16">
        <f t="shared" ref="Z39:Z54" si="47">Y39*$F39</f>
        <v>0</v>
      </c>
      <c r="AA39" s="16">
        <f t="shared" ref="AA39:AA54" si="48">Y39*$G39</f>
        <v>0</v>
      </c>
      <c r="AB39" s="51"/>
      <c r="AC39" s="52">
        <f t="shared" si="4"/>
        <v>2</v>
      </c>
      <c r="AD39" s="16">
        <f t="shared" si="5"/>
        <v>154.41999999999999</v>
      </c>
      <c r="AE39" s="37">
        <f t="shared" si="6"/>
        <v>279</v>
      </c>
      <c r="AF39" s="42">
        <f t="shared" si="7"/>
        <v>1.6260162601626018E-2</v>
      </c>
      <c r="AG39" s="37">
        <f t="shared" si="8"/>
        <v>0.48780487804878053</v>
      </c>
      <c r="AH39" s="63">
        <f t="shared" si="9"/>
        <v>68.048780487804876</v>
      </c>
      <c r="AI39" s="26">
        <v>0</v>
      </c>
      <c r="AJ39" s="37">
        <f t="shared" ref="AJ39:AJ54" si="49">AI39*G39</f>
        <v>0</v>
      </c>
      <c r="AK39" s="37">
        <f t="shared" ref="AK39:AK54" si="50">IFERROR(AI39/AF39, "-")</f>
        <v>0</v>
      </c>
      <c r="AL39" s="47">
        <v>33</v>
      </c>
      <c r="AM39" s="37">
        <f t="shared" ref="AM39:AM54" si="51">IFERROR(AK39/7,"-")</f>
        <v>0</v>
      </c>
      <c r="AN39" s="52">
        <f t="shared" ref="AN39:AN54" si="52">IFERROR(AK39/30,"-")</f>
        <v>0</v>
      </c>
      <c r="AO39" s="35">
        <f t="shared" si="10"/>
        <v>43589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38"/>
        <v>0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0</v>
      </c>
      <c r="T40" s="16">
        <f t="shared" si="43"/>
        <v>0</v>
      </c>
      <c r="U40" s="16">
        <f t="shared" si="44"/>
        <v>0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0</v>
      </c>
      <c r="AD40" s="16">
        <f t="shared" si="5"/>
        <v>0</v>
      </c>
      <c r="AE40" s="37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26">
        <v>0</v>
      </c>
      <c r="AJ40" s="37">
        <f t="shared" si="49"/>
        <v>0</v>
      </c>
      <c r="AK40" s="37" t="str">
        <f t="shared" si="50"/>
        <v>-</v>
      </c>
      <c r="AL40" s="47">
        <v>34</v>
      </c>
      <c r="AM40" s="37" t="str">
        <f t="shared" si="51"/>
        <v>-</v>
      </c>
      <c r="AN40" s="52" t="str">
        <f t="shared" si="52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1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5"/>
        <v>0</v>
      </c>
      <c r="AE41" s="37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35</v>
      </c>
      <c r="AM41" s="37" t="str">
        <f t="shared" si="51"/>
        <v>-</v>
      </c>
      <c r="AN41" s="52" t="str">
        <f t="shared" si="52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B42" s="51"/>
      <c r="AC42" s="52">
        <f t="shared" si="4"/>
        <v>0</v>
      </c>
      <c r="AD42" s="16">
        <f t="shared" si="5"/>
        <v>0</v>
      </c>
      <c r="AE42" s="37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26">
        <v>0</v>
      </c>
      <c r="AJ42" s="37">
        <f t="shared" si="49"/>
        <v>0</v>
      </c>
      <c r="AK42" s="37" t="str">
        <f t="shared" si="50"/>
        <v>-</v>
      </c>
      <c r="AL42" s="47">
        <v>36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1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C43" s="52">
        <f t="shared" si="4"/>
        <v>0</v>
      </c>
      <c r="AD43" s="16">
        <f t="shared" si="5"/>
        <v>0</v>
      </c>
      <c r="AE43" s="37">
        <f t="shared" si="6"/>
        <v>0</v>
      </c>
      <c r="AF43" s="42">
        <f t="shared" si="7"/>
        <v>0</v>
      </c>
      <c r="AG43" s="37">
        <f t="shared" si="8"/>
        <v>0</v>
      </c>
      <c r="AH43" s="63">
        <f t="shared" si="9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37</v>
      </c>
      <c r="AM43" s="37" t="str">
        <f t="shared" si="51"/>
        <v>-</v>
      </c>
      <c r="AN43" s="52" t="str">
        <f t="shared" si="52"/>
        <v>-</v>
      </c>
      <c r="AO43" s="35" t="str">
        <f t="shared" si="10"/>
        <v>-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1"/>
        <v>0</v>
      </c>
      <c r="L44" s="16">
        <f t="shared" si="38"/>
        <v>0</v>
      </c>
      <c r="M44" s="26">
        <v>0</v>
      </c>
      <c r="N44" s="16">
        <f t="shared" si="39"/>
        <v>0</v>
      </c>
      <c r="O44" s="16">
        <f t="shared" si="40"/>
        <v>0</v>
      </c>
      <c r="P44" s="26">
        <v>0</v>
      </c>
      <c r="Q44" s="16">
        <f t="shared" si="41"/>
        <v>0</v>
      </c>
      <c r="R44" s="16">
        <f t="shared" si="42"/>
        <v>0</v>
      </c>
      <c r="S44" s="26">
        <v>0</v>
      </c>
      <c r="T44" s="16">
        <f t="shared" si="43"/>
        <v>0</v>
      </c>
      <c r="U44" s="16">
        <f t="shared" si="44"/>
        <v>0</v>
      </c>
      <c r="V44" s="26">
        <v>0</v>
      </c>
      <c r="W44" s="16">
        <f t="shared" si="45"/>
        <v>0</v>
      </c>
      <c r="X44" s="16">
        <f t="shared" si="46"/>
        <v>0</v>
      </c>
      <c r="Y44" s="26"/>
      <c r="Z44" s="16">
        <f t="shared" si="47"/>
        <v>0</v>
      </c>
      <c r="AA44" s="16">
        <f t="shared" si="48"/>
        <v>0</v>
      </c>
      <c r="AB44" s="51"/>
      <c r="AC44" s="52">
        <f t="shared" si="4"/>
        <v>0</v>
      </c>
      <c r="AD44" s="16">
        <f t="shared" si="5"/>
        <v>0</v>
      </c>
      <c r="AE44" s="37">
        <f t="shared" si="6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26">
        <v>0</v>
      </c>
      <c r="AJ44" s="37">
        <f t="shared" si="49"/>
        <v>0</v>
      </c>
      <c r="AK44" s="37" t="str">
        <f t="shared" si="50"/>
        <v>-</v>
      </c>
      <c r="AL44" s="47">
        <v>38</v>
      </c>
      <c r="AM44" s="37" t="str">
        <f t="shared" si="51"/>
        <v>-</v>
      </c>
      <c r="AN44" s="52" t="str">
        <f t="shared" si="52"/>
        <v>-</v>
      </c>
      <c r="AO44" s="35" t="str">
        <f t="shared" si="10"/>
        <v>-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63">
        <f t="shared" si="9"/>
        <v>0</v>
      </c>
      <c r="AI45" s="103">
        <v>0</v>
      </c>
      <c r="AJ45" s="107">
        <f t="shared" si="49"/>
        <v>0</v>
      </c>
      <c r="AK45" s="106" t="str">
        <f t="shared" si="50"/>
        <v>-</v>
      </c>
      <c r="AL45" s="108">
        <v>40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41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49"/>
        <v>0</v>
      </c>
      <c r="AK47" s="106" t="str">
        <f t="shared" si="50"/>
        <v>-</v>
      </c>
      <c r="AL47" s="108">
        <v>42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0</v>
      </c>
      <c r="AD48" s="104">
        <f t="shared" si="5"/>
        <v>0</v>
      </c>
      <c r="AE48" s="104">
        <f t="shared" si="6"/>
        <v>0</v>
      </c>
      <c r="AF48" s="42">
        <f t="shared" si="7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49"/>
        <v>0</v>
      </c>
      <c r="AK48" s="106" t="str">
        <f t="shared" si="50"/>
        <v>-</v>
      </c>
      <c r="AL48" s="108">
        <v>43</v>
      </c>
      <c r="AM48" s="106" t="str">
        <f t="shared" si="51"/>
        <v>-</v>
      </c>
      <c r="AN48" s="109" t="str">
        <f t="shared" si="52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49"/>
        <v>0</v>
      </c>
      <c r="AK49" s="106" t="str">
        <f t="shared" si="50"/>
        <v>-</v>
      </c>
      <c r="AL49" s="108">
        <v>44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49"/>
        <v>0</v>
      </c>
      <c r="AK50" s="106" t="str">
        <f t="shared" si="50"/>
        <v>-</v>
      </c>
      <c r="AL50" s="108">
        <v>45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46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47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38"/>
        <v>0</v>
      </c>
      <c r="M53" s="103">
        <v>0</v>
      </c>
      <c r="N53" s="104">
        <f t="shared" si="39"/>
        <v>0</v>
      </c>
      <c r="O53" s="104">
        <f t="shared" si="40"/>
        <v>0</v>
      </c>
      <c r="P53" s="103">
        <v>0</v>
      </c>
      <c r="Q53" s="104">
        <f t="shared" si="41"/>
        <v>0</v>
      </c>
      <c r="R53" s="104">
        <f t="shared" si="42"/>
        <v>0</v>
      </c>
      <c r="S53" s="103">
        <v>0</v>
      </c>
      <c r="T53" s="104">
        <f t="shared" si="43"/>
        <v>0</v>
      </c>
      <c r="U53" s="104">
        <f t="shared" si="44"/>
        <v>0</v>
      </c>
      <c r="V53" s="103">
        <v>0</v>
      </c>
      <c r="W53" s="104">
        <f t="shared" si="45"/>
        <v>0</v>
      </c>
      <c r="X53" s="104">
        <f t="shared" si="46"/>
        <v>0</v>
      </c>
      <c r="Y53" s="103"/>
      <c r="Z53" s="104">
        <f t="shared" si="47"/>
        <v>0</v>
      </c>
      <c r="AA53" s="104">
        <f t="shared" si="48"/>
        <v>0</v>
      </c>
      <c r="AB53" s="103"/>
      <c r="AC53" s="103">
        <f t="shared" si="4"/>
        <v>0</v>
      </c>
      <c r="AD53" s="104">
        <f t="shared" si="5"/>
        <v>0</v>
      </c>
      <c r="AE53" s="104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7">
        <f t="shared" si="49"/>
        <v>0</v>
      </c>
      <c r="AK53" s="106" t="str">
        <f t="shared" si="50"/>
        <v>-</v>
      </c>
      <c r="AL53" s="108">
        <v>48</v>
      </c>
      <c r="AM53" s="106" t="str">
        <f t="shared" si="51"/>
        <v>-</v>
      </c>
      <c r="AN53" s="109" t="str">
        <f t="shared" si="52"/>
        <v>-</v>
      </c>
      <c r="AO53" s="35" t="str">
        <f t="shared" si="10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38"/>
        <v>0</v>
      </c>
      <c r="M54" s="26">
        <v>0</v>
      </c>
      <c r="N54" s="16">
        <f t="shared" si="39"/>
        <v>0</v>
      </c>
      <c r="O54" s="16">
        <f t="shared" si="40"/>
        <v>0</v>
      </c>
      <c r="P54" s="26">
        <v>0</v>
      </c>
      <c r="Q54" s="16">
        <f t="shared" si="41"/>
        <v>0</v>
      </c>
      <c r="R54" s="16">
        <f t="shared" si="42"/>
        <v>0</v>
      </c>
      <c r="S54" s="26">
        <v>0</v>
      </c>
      <c r="T54" s="16">
        <f t="shared" si="43"/>
        <v>0</v>
      </c>
      <c r="U54" s="16">
        <f t="shared" si="44"/>
        <v>0</v>
      </c>
      <c r="V54" s="26">
        <v>0</v>
      </c>
      <c r="W54" s="16">
        <f t="shared" si="45"/>
        <v>0</v>
      </c>
      <c r="X54" s="16">
        <f t="shared" si="46"/>
        <v>0</v>
      </c>
      <c r="Y54" s="26"/>
      <c r="Z54" s="16">
        <f t="shared" si="47"/>
        <v>0</v>
      </c>
      <c r="AA54" s="16">
        <f t="shared" si="48"/>
        <v>0</v>
      </c>
      <c r="AC54" s="52">
        <f t="shared" si="4"/>
        <v>0</v>
      </c>
      <c r="AD54" s="16">
        <f t="shared" si="5"/>
        <v>0</v>
      </c>
      <c r="AE54" s="37">
        <f t="shared" si="6"/>
        <v>0</v>
      </c>
      <c r="AF54" s="42">
        <f t="shared" si="7"/>
        <v>0</v>
      </c>
      <c r="AG54" s="37">
        <f t="shared" si="8"/>
        <v>0</v>
      </c>
      <c r="AH54" s="63">
        <f t="shared" si="9"/>
        <v>0</v>
      </c>
      <c r="AI54" s="26">
        <v>0</v>
      </c>
      <c r="AJ54" s="37">
        <f t="shared" si="49"/>
        <v>0</v>
      </c>
      <c r="AK54" s="37" t="str">
        <f t="shared" si="50"/>
        <v>-</v>
      </c>
      <c r="AL54" s="47">
        <v>49</v>
      </c>
      <c r="AM54" s="37" t="str">
        <f t="shared" si="51"/>
        <v>-</v>
      </c>
      <c r="AN54" s="52" t="str">
        <f t="shared" si="52"/>
        <v>-</v>
      </c>
      <c r="AO54" s="35" t="str">
        <f t="shared" si="10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1"/>
        <v>0</v>
      </c>
      <c r="L55" s="16">
        <f t="shared" ref="L55:L89" si="53">J55*$G55</f>
        <v>0</v>
      </c>
      <c r="M55" s="26">
        <v>0</v>
      </c>
      <c r="N55" s="16">
        <f t="shared" ref="N55:N89" si="54">M55*$F55</f>
        <v>0</v>
      </c>
      <c r="O55" s="16">
        <f t="shared" ref="O55:O89" si="55">M55*$G55</f>
        <v>0</v>
      </c>
      <c r="P55" s="26">
        <v>0</v>
      </c>
      <c r="Q55" s="16">
        <f t="shared" ref="Q55:Q89" si="56">P55*$F55</f>
        <v>0</v>
      </c>
      <c r="R55" s="16">
        <f t="shared" ref="R55:R89" si="57">P55*$G55</f>
        <v>0</v>
      </c>
      <c r="S55" s="26">
        <v>0</v>
      </c>
      <c r="T55" s="16">
        <f t="shared" ref="T55:T89" si="58">S55*$F55</f>
        <v>0</v>
      </c>
      <c r="U55" s="16">
        <f t="shared" ref="U55:U89" si="59">S55*$G55</f>
        <v>0</v>
      </c>
      <c r="V55" s="26">
        <v>0</v>
      </c>
      <c r="W55" s="16">
        <f t="shared" ref="W55:W89" si="60">V55*$F55</f>
        <v>0</v>
      </c>
      <c r="X55" s="16">
        <f t="shared" ref="X55:X89" si="61">V55*$G55</f>
        <v>0</v>
      </c>
      <c r="Y55" s="26"/>
      <c r="Z55" s="16">
        <f t="shared" ref="Z55:Z89" si="62">Y55*$F55</f>
        <v>0</v>
      </c>
      <c r="AA55" s="16">
        <f t="shared" ref="AA55:AA89" si="63">Y55*$G55</f>
        <v>0</v>
      </c>
      <c r="AB55" s="51"/>
      <c r="AC55" s="52">
        <f t="shared" si="4"/>
        <v>0</v>
      </c>
      <c r="AD55" s="16">
        <f t="shared" si="5"/>
        <v>0</v>
      </c>
      <c r="AE55" s="37">
        <f t="shared" si="6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26">
        <v>0</v>
      </c>
      <c r="AJ55" s="37">
        <f t="shared" ref="AJ55:AJ89" si="64">AI55*G55</f>
        <v>0</v>
      </c>
      <c r="AK55" s="37" t="str">
        <f t="shared" ref="AK55:AK89" si="65">IFERROR(AI55/AF55, "-")</f>
        <v>-</v>
      </c>
      <c r="AL55" s="47">
        <v>51</v>
      </c>
      <c r="AM55" s="37" t="str">
        <f t="shared" ref="AM55:AM89" si="66">IFERROR(AK55/7,"-")</f>
        <v>-</v>
      </c>
      <c r="AN55" s="52" t="str">
        <f t="shared" ref="AN55:AN89" si="67">IFERROR(AK55/30,"-")</f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5"/>
        <v>0</v>
      </c>
      <c r="AE56" s="37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52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4"/>
        <v>0</v>
      </c>
      <c r="AD57" s="16">
        <f t="shared" si="5"/>
        <v>0</v>
      </c>
      <c r="AE57" s="37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53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0</v>
      </c>
      <c r="AD58" s="16">
        <f t="shared" si="5"/>
        <v>0</v>
      </c>
      <c r="AE58" s="37">
        <f t="shared" si="6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26">
        <v>0</v>
      </c>
      <c r="AJ58" s="37">
        <f t="shared" si="64"/>
        <v>0</v>
      </c>
      <c r="AK58" s="37" t="str">
        <f t="shared" si="65"/>
        <v>-</v>
      </c>
      <c r="AL58" s="47">
        <v>54</v>
      </c>
      <c r="AM58" s="37" t="str">
        <f t="shared" si="66"/>
        <v>-</v>
      </c>
      <c r="AN58" s="52" t="str">
        <f t="shared" si="67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5"/>
        <v>0</v>
      </c>
      <c r="AE59" s="37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26">
        <v>2</v>
      </c>
      <c r="AJ59" s="37">
        <f t="shared" si="64"/>
        <v>99</v>
      </c>
      <c r="AK59" s="37" t="str">
        <f t="shared" si="65"/>
        <v>-</v>
      </c>
      <c r="AL59" s="47">
        <v>55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53"/>
        <v>0</v>
      </c>
      <c r="M60" s="26">
        <v>0</v>
      </c>
      <c r="N60" s="16">
        <f t="shared" si="54"/>
        <v>0</v>
      </c>
      <c r="O60" s="16">
        <f t="shared" si="55"/>
        <v>0</v>
      </c>
      <c r="P60" s="26">
        <v>0</v>
      </c>
      <c r="Q60" s="16">
        <f t="shared" si="56"/>
        <v>0</v>
      </c>
      <c r="R60" s="16">
        <f t="shared" si="57"/>
        <v>0</v>
      </c>
      <c r="S60" s="26">
        <v>0</v>
      </c>
      <c r="T60" s="16">
        <f t="shared" si="58"/>
        <v>0</v>
      </c>
      <c r="U60" s="16">
        <f t="shared" si="59"/>
        <v>0</v>
      </c>
      <c r="V60" s="26">
        <v>0</v>
      </c>
      <c r="W60" s="16">
        <f t="shared" si="60"/>
        <v>0</v>
      </c>
      <c r="X60" s="16">
        <f t="shared" si="61"/>
        <v>0</v>
      </c>
      <c r="Y60" s="26"/>
      <c r="Z60" s="16">
        <f t="shared" si="62"/>
        <v>0</v>
      </c>
      <c r="AA60" s="16">
        <f t="shared" si="63"/>
        <v>0</v>
      </c>
      <c r="AB60" s="51"/>
      <c r="AC60" s="52">
        <f t="shared" si="4"/>
        <v>0</v>
      </c>
      <c r="AD60" s="16">
        <f t="shared" si="5"/>
        <v>0</v>
      </c>
      <c r="AE60" s="37">
        <f t="shared" si="6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26">
        <v>0</v>
      </c>
      <c r="AJ60" s="37">
        <f t="shared" si="64"/>
        <v>0</v>
      </c>
      <c r="AK60" s="37" t="str">
        <f t="shared" si="65"/>
        <v>-</v>
      </c>
      <c r="AL60" s="47">
        <v>56</v>
      </c>
      <c r="AM60" s="37" t="str">
        <f t="shared" si="66"/>
        <v>-</v>
      </c>
      <c r="AN60" s="52" t="str">
        <f t="shared" si="67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57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58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0</v>
      </c>
      <c r="AD63" s="104">
        <f t="shared" si="5"/>
        <v>0</v>
      </c>
      <c r="AE63" s="104">
        <f t="shared" si="6"/>
        <v>0</v>
      </c>
      <c r="AF63" s="42">
        <f t="shared" si="7"/>
        <v>0</v>
      </c>
      <c r="AG63" s="37">
        <f t="shared" si="8"/>
        <v>0</v>
      </c>
      <c r="AH63" s="63">
        <f t="shared" si="9"/>
        <v>0</v>
      </c>
      <c r="AI63" s="103">
        <v>0</v>
      </c>
      <c r="AJ63" s="107">
        <f t="shared" si="64"/>
        <v>0</v>
      </c>
      <c r="AK63" s="106" t="str">
        <f t="shared" si="65"/>
        <v>-</v>
      </c>
      <c r="AL63" s="108">
        <v>59</v>
      </c>
      <c r="AM63" s="106" t="str">
        <f t="shared" si="66"/>
        <v>-</v>
      </c>
      <c r="AN63" s="109" t="str">
        <f t="shared" si="67"/>
        <v>-</v>
      </c>
      <c r="AO63" s="35" t="str">
        <f t="shared" si="10"/>
        <v>-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1</v>
      </c>
      <c r="K64" s="104">
        <f t="shared" si="11"/>
        <v>27</v>
      </c>
      <c r="L64" s="104">
        <f t="shared" si="53"/>
        <v>59.5</v>
      </c>
      <c r="M64" s="103">
        <v>2</v>
      </c>
      <c r="N64" s="104">
        <f t="shared" si="54"/>
        <v>54</v>
      </c>
      <c r="O64" s="104">
        <f t="shared" si="55"/>
        <v>119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3</v>
      </c>
      <c r="AD64" s="104">
        <f t="shared" si="5"/>
        <v>81</v>
      </c>
      <c r="AE64" s="104">
        <f t="shared" si="6"/>
        <v>178.5</v>
      </c>
      <c r="AF64" s="42">
        <f t="shared" si="7"/>
        <v>2.4390243902439025E-2</v>
      </c>
      <c r="AG64" s="37">
        <f t="shared" si="8"/>
        <v>0.73170731707317072</v>
      </c>
      <c r="AH64" s="63">
        <f t="shared" si="9"/>
        <v>43.536585365853654</v>
      </c>
      <c r="AI64" s="103">
        <v>0</v>
      </c>
      <c r="AJ64" s="107">
        <f t="shared" si="64"/>
        <v>0</v>
      </c>
      <c r="AK64" s="106">
        <f t="shared" si="65"/>
        <v>0</v>
      </c>
      <c r="AL64" s="108">
        <v>60</v>
      </c>
      <c r="AM64" s="106">
        <f t="shared" si="66"/>
        <v>0</v>
      </c>
      <c r="AN64" s="109">
        <f t="shared" si="67"/>
        <v>0</v>
      </c>
      <c r="AO64" s="35">
        <f t="shared" si="10"/>
        <v>43589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61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0</v>
      </c>
      <c r="AD66" s="104">
        <f t="shared" si="5"/>
        <v>0</v>
      </c>
      <c r="AE66" s="104">
        <f t="shared" si="6"/>
        <v>0</v>
      </c>
      <c r="AF66" s="42">
        <f t="shared" si="7"/>
        <v>0</v>
      </c>
      <c r="AG66" s="37">
        <f t="shared" si="8"/>
        <v>0</v>
      </c>
      <c r="AH66" s="63">
        <f t="shared" si="9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62</v>
      </c>
      <c r="AM66" s="106" t="str">
        <f t="shared" si="66"/>
        <v>-</v>
      </c>
      <c r="AN66" s="109" t="str">
        <f t="shared" si="67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0</v>
      </c>
      <c r="AD67" s="104">
        <f t="shared" si="5"/>
        <v>0</v>
      </c>
      <c r="AE67" s="104">
        <f t="shared" si="6"/>
        <v>0</v>
      </c>
      <c r="AF67" s="42">
        <f t="shared" si="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64"/>
        <v>0</v>
      </c>
      <c r="AK67" s="106" t="str">
        <f t="shared" si="65"/>
        <v>-</v>
      </c>
      <c r="AL67" s="108">
        <v>63</v>
      </c>
      <c r="AM67" s="106" t="str">
        <f t="shared" si="66"/>
        <v>-</v>
      </c>
      <c r="AN67" s="109" t="str">
        <f t="shared" si="67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1</v>
      </c>
      <c r="N68" s="104">
        <f t="shared" si="54"/>
        <v>11.76</v>
      </c>
      <c r="O68" s="104">
        <f t="shared" si="55"/>
        <v>24.5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1</v>
      </c>
      <c r="AD68" s="104">
        <f t="shared" si="5"/>
        <v>11.76</v>
      </c>
      <c r="AE68" s="104">
        <f t="shared" si="6"/>
        <v>24.5</v>
      </c>
      <c r="AF68" s="42">
        <f t="shared" si="7"/>
        <v>8.130081300813009E-3</v>
      </c>
      <c r="AG68" s="37">
        <f t="shared" si="8"/>
        <v>0.24390243902439027</v>
      </c>
      <c r="AH68" s="63">
        <f t="shared" si="9"/>
        <v>5.975609756097561</v>
      </c>
      <c r="AI68" s="103">
        <v>0</v>
      </c>
      <c r="AJ68" s="107">
        <f t="shared" si="64"/>
        <v>0</v>
      </c>
      <c r="AK68" s="106">
        <f t="shared" si="65"/>
        <v>0</v>
      </c>
      <c r="AL68" s="108">
        <v>64</v>
      </c>
      <c r="AM68" s="106">
        <f t="shared" si="66"/>
        <v>0</v>
      </c>
      <c r="AN68" s="109">
        <f t="shared" si="67"/>
        <v>0</v>
      </c>
      <c r="AO68" s="35">
        <f t="shared" si="10"/>
        <v>43589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0</v>
      </c>
      <c r="T69" s="104">
        <f t="shared" si="58"/>
        <v>0</v>
      </c>
      <c r="U69" s="104">
        <f t="shared" si="59"/>
        <v>0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0</v>
      </c>
      <c r="AD69" s="104">
        <f t="shared" si="5"/>
        <v>0</v>
      </c>
      <c r="AE69" s="104">
        <f t="shared" si="6"/>
        <v>0</v>
      </c>
      <c r="AF69" s="42">
        <f t="shared" si="7"/>
        <v>0</v>
      </c>
      <c r="AG69" s="37">
        <f t="shared" si="8"/>
        <v>0</v>
      </c>
      <c r="AH69" s="63">
        <f t="shared" si="9"/>
        <v>0</v>
      </c>
      <c r="AI69" s="103">
        <v>0</v>
      </c>
      <c r="AJ69" s="107">
        <f t="shared" si="64"/>
        <v>0</v>
      </c>
      <c r="AK69" s="106" t="str">
        <f t="shared" si="65"/>
        <v>-</v>
      </c>
      <c r="AL69" s="108">
        <v>65</v>
      </c>
      <c r="AM69" s="106" t="str">
        <f t="shared" si="66"/>
        <v>-</v>
      </c>
      <c r="AN69" s="109" t="str">
        <f t="shared" si="67"/>
        <v>-</v>
      </c>
      <c r="AO69" s="35" t="str">
        <f t="shared" si="10"/>
        <v>-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1</v>
      </c>
      <c r="K70" s="104">
        <f t="shared" si="11"/>
        <v>12.049999999999997</v>
      </c>
      <c r="L70" s="104">
        <f t="shared" si="53"/>
        <v>24.5</v>
      </c>
      <c r="M70" s="103">
        <v>1</v>
      </c>
      <c r="N70" s="104">
        <f t="shared" si="54"/>
        <v>12.049999999999997</v>
      </c>
      <c r="O70" s="104">
        <f t="shared" si="55"/>
        <v>24.5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2</v>
      </c>
      <c r="AD70" s="104">
        <f t="shared" si="5"/>
        <v>24.099999999999994</v>
      </c>
      <c r="AE70" s="104">
        <f t="shared" si="6"/>
        <v>49</v>
      </c>
      <c r="AF70" s="42">
        <f t="shared" si="7"/>
        <v>1.6260162601626018E-2</v>
      </c>
      <c r="AG70" s="37">
        <f t="shared" si="8"/>
        <v>0.48780487804878053</v>
      </c>
      <c r="AH70" s="63">
        <f t="shared" si="9"/>
        <v>11.951219512195122</v>
      </c>
      <c r="AI70" s="103">
        <v>0</v>
      </c>
      <c r="AJ70" s="107">
        <f t="shared" si="64"/>
        <v>0</v>
      </c>
      <c r="AK70" s="106">
        <f t="shared" si="65"/>
        <v>0</v>
      </c>
      <c r="AL70" s="108">
        <v>66</v>
      </c>
      <c r="AM70" s="106">
        <f t="shared" si="66"/>
        <v>0</v>
      </c>
      <c r="AN70" s="109">
        <f t="shared" si="67"/>
        <v>0</v>
      </c>
      <c r="AO70" s="35">
        <f t="shared" si="10"/>
        <v>43589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si="4"/>
        <v>0</v>
      </c>
      <c r="AD71" s="104">
        <f t="shared" si="5"/>
        <v>0</v>
      </c>
      <c r="AE71" s="104">
        <f t="shared" si="6"/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67</v>
      </c>
      <c r="AM71" s="106" t="str">
        <f t="shared" si="66"/>
        <v>-</v>
      </c>
      <c r="AN71" s="109" t="str">
        <f t="shared" si="67"/>
        <v>-</v>
      </c>
      <c r="AO71" s="35" t="str">
        <f t="shared" si="10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ref="AC72:AC128" si="68">J72+M72+P72+S72+V72+Y72</f>
        <v>0</v>
      </c>
      <c r="AD72" s="104">
        <f t="shared" ref="AD72:AD128" si="69">AC72*F72</f>
        <v>0</v>
      </c>
      <c r="AE72" s="104">
        <f t="shared" ref="AE72:AE128" si="70">AC72*G72</f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68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7"/>
        <v>0</v>
      </c>
      <c r="AG73" s="37">
        <f t="shared" si="8"/>
        <v>0</v>
      </c>
      <c r="AH73" s="63">
        <f t="shared" si="9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69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70</v>
      </c>
      <c r="AM74" s="106" t="str">
        <f t="shared" si="66"/>
        <v>-</v>
      </c>
      <c r="AN74" s="109" t="str">
        <f t="shared" si="67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1</v>
      </c>
      <c r="K75" s="104">
        <f t="shared" si="11"/>
        <v>13.479999999999993</v>
      </c>
      <c r="L75" s="104">
        <f t="shared" si="53"/>
        <v>29.5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1</v>
      </c>
      <c r="AD75" s="104">
        <f t="shared" si="69"/>
        <v>13.479999999999993</v>
      </c>
      <c r="AE75" s="104">
        <f t="shared" si="70"/>
        <v>29.5</v>
      </c>
      <c r="AF75" s="42">
        <f t="shared" si="7"/>
        <v>8.130081300813009E-3</v>
      </c>
      <c r="AG75" s="37">
        <f t="shared" si="8"/>
        <v>0.24390243902439027</v>
      </c>
      <c r="AH75" s="63">
        <f t="shared" si="9"/>
        <v>7.1951219512195124</v>
      </c>
      <c r="AI75" s="103">
        <v>0</v>
      </c>
      <c r="AJ75" s="107">
        <f t="shared" si="64"/>
        <v>0</v>
      </c>
      <c r="AK75" s="106">
        <f t="shared" si="65"/>
        <v>0</v>
      </c>
      <c r="AL75" s="108">
        <v>71</v>
      </c>
      <c r="AM75" s="106">
        <f t="shared" si="66"/>
        <v>0</v>
      </c>
      <c r="AN75" s="109">
        <f t="shared" si="67"/>
        <v>0</v>
      </c>
      <c r="AO75" s="35">
        <f t="shared" si="10"/>
        <v>43589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1"/>
        <v>0</v>
      </c>
      <c r="L76" s="104">
        <f t="shared" si="53"/>
        <v>0</v>
      </c>
      <c r="M76" s="103">
        <v>2</v>
      </c>
      <c r="N76" s="104">
        <f t="shared" si="54"/>
        <v>27.02</v>
      </c>
      <c r="O76" s="104">
        <f t="shared" si="55"/>
        <v>59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2</v>
      </c>
      <c r="AD76" s="104">
        <f t="shared" si="69"/>
        <v>27.02</v>
      </c>
      <c r="AE76" s="104">
        <f t="shared" si="70"/>
        <v>59</v>
      </c>
      <c r="AF76" s="42">
        <f t="shared" si="7"/>
        <v>1.6260162601626018E-2</v>
      </c>
      <c r="AG76" s="37">
        <f t="shared" si="8"/>
        <v>0.48780487804878053</v>
      </c>
      <c r="AH76" s="63">
        <f t="shared" si="9"/>
        <v>14.390243902439025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72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1">J77*$F77</f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0</v>
      </c>
      <c r="T77" s="104">
        <f t="shared" si="58"/>
        <v>0</v>
      </c>
      <c r="U77" s="104">
        <f t="shared" si="59"/>
        <v>0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0</v>
      </c>
      <c r="AD77" s="104">
        <f t="shared" si="69"/>
        <v>0</v>
      </c>
      <c r="AE77" s="104">
        <f t="shared" si="70"/>
        <v>0</v>
      </c>
      <c r="AF77" s="42">
        <f t="shared" si="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64"/>
        <v>0</v>
      </c>
      <c r="AK77" s="106" t="str">
        <f t="shared" si="65"/>
        <v>-</v>
      </c>
      <c r="AL77" s="108">
        <v>73</v>
      </c>
      <c r="AM77" s="106" t="str">
        <f t="shared" si="66"/>
        <v>-</v>
      </c>
      <c r="AN77" s="109" t="str">
        <f t="shared" si="67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71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si="7"/>
        <v>0</v>
      </c>
      <c r="AG78" s="37">
        <f t="shared" si="8"/>
        <v>0</v>
      </c>
      <c r="AH78" s="63">
        <f t="shared" si="9"/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74</v>
      </c>
      <c r="AM78" s="106" t="str">
        <f t="shared" si="66"/>
        <v>-</v>
      </c>
      <c r="AN78" s="109" t="str">
        <f t="shared" si="67"/>
        <v>-</v>
      </c>
      <c r="AO78" s="35" t="str">
        <f t="shared" si="10"/>
        <v>-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71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0</v>
      </c>
      <c r="T79" s="104">
        <f t="shared" si="58"/>
        <v>0</v>
      </c>
      <c r="U79" s="104">
        <f t="shared" si="59"/>
        <v>0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0</v>
      </c>
      <c r="AD79" s="104">
        <f t="shared" si="69"/>
        <v>0</v>
      </c>
      <c r="AE79" s="104">
        <f t="shared" si="70"/>
        <v>0</v>
      </c>
      <c r="AF79" s="42">
        <f t="shared" ref="AF79:AF142" si="72">AC79/AQ$10</f>
        <v>0</v>
      </c>
      <c r="AG79" s="37">
        <f t="shared" ref="AG79:AG142" si="73">AF79*30</f>
        <v>0</v>
      </c>
      <c r="AH79" s="63">
        <f t="shared" ref="AH79:AH142" si="74">AE79/AQ$10*30</f>
        <v>0</v>
      </c>
      <c r="AI79" s="103">
        <v>0</v>
      </c>
      <c r="AJ79" s="107">
        <f t="shared" si="64"/>
        <v>0</v>
      </c>
      <c r="AK79" s="106" t="str">
        <f t="shared" si="65"/>
        <v>-</v>
      </c>
      <c r="AL79" s="108">
        <v>75</v>
      </c>
      <c r="AM79" s="106" t="str">
        <f t="shared" si="66"/>
        <v>-</v>
      </c>
      <c r="AN79" s="109" t="str">
        <f t="shared" si="67"/>
        <v>-</v>
      </c>
      <c r="AO79" s="35" t="str">
        <f t="shared" ref="AO79:AO142" si="75">IFERROR(AO$10+AK79,"-")</f>
        <v>-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4</v>
      </c>
      <c r="K80" s="104">
        <f t="shared" si="71"/>
        <v>55.800000000000054</v>
      </c>
      <c r="L80" s="104">
        <f t="shared" si="53"/>
        <v>138</v>
      </c>
      <c r="M80" s="103">
        <v>1</v>
      </c>
      <c r="N80" s="104">
        <f t="shared" si="54"/>
        <v>13.950000000000014</v>
      </c>
      <c r="O80" s="104">
        <f t="shared" si="55"/>
        <v>34.5</v>
      </c>
      <c r="P80" s="103">
        <v>6</v>
      </c>
      <c r="Q80" s="104">
        <f t="shared" si="56"/>
        <v>83.700000000000074</v>
      </c>
      <c r="R80" s="104">
        <f t="shared" si="57"/>
        <v>207</v>
      </c>
      <c r="S80" s="103">
        <v>4</v>
      </c>
      <c r="T80" s="104">
        <f t="shared" si="58"/>
        <v>55.800000000000054</v>
      </c>
      <c r="U80" s="104">
        <f t="shared" si="59"/>
        <v>138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15</v>
      </c>
      <c r="AD80" s="104">
        <f t="shared" si="69"/>
        <v>209.2500000000002</v>
      </c>
      <c r="AE80" s="104">
        <f t="shared" si="70"/>
        <v>517.5</v>
      </c>
      <c r="AF80" s="42">
        <f t="shared" si="72"/>
        <v>0.12195121951219512</v>
      </c>
      <c r="AG80" s="37">
        <f t="shared" si="73"/>
        <v>3.6585365853658534</v>
      </c>
      <c r="AH80" s="63">
        <f t="shared" si="74"/>
        <v>126.21951219512195</v>
      </c>
      <c r="AI80" s="103">
        <v>7</v>
      </c>
      <c r="AJ80" s="107">
        <f t="shared" si="64"/>
        <v>241.5</v>
      </c>
      <c r="AK80" s="106">
        <f t="shared" si="65"/>
        <v>57.4</v>
      </c>
      <c r="AL80" s="108">
        <v>76</v>
      </c>
      <c r="AM80" s="106">
        <f t="shared" si="66"/>
        <v>8.1999999999999993</v>
      </c>
      <c r="AN80" s="109">
        <f t="shared" si="67"/>
        <v>1.9133333333333333</v>
      </c>
      <c r="AO80" s="35">
        <f t="shared" si="75"/>
        <v>43646.400000000001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77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78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79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1"/>
        <v>0</v>
      </c>
      <c r="L84" s="104">
        <f t="shared" si="53"/>
        <v>0</v>
      </c>
      <c r="M84" s="103">
        <v>0</v>
      </c>
      <c r="N84" s="104">
        <f t="shared" si="54"/>
        <v>0</v>
      </c>
      <c r="O84" s="104">
        <f t="shared" si="55"/>
        <v>0</v>
      </c>
      <c r="P84" s="103">
        <v>0</v>
      </c>
      <c r="Q84" s="104">
        <f t="shared" si="56"/>
        <v>0</v>
      </c>
      <c r="R84" s="104">
        <f t="shared" si="57"/>
        <v>0</v>
      </c>
      <c r="S84" s="103">
        <v>0</v>
      </c>
      <c r="T84" s="104">
        <f t="shared" si="58"/>
        <v>0</v>
      </c>
      <c r="U84" s="104">
        <f t="shared" si="59"/>
        <v>0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0</v>
      </c>
      <c r="AD84" s="104">
        <f t="shared" si="69"/>
        <v>0</v>
      </c>
      <c r="AE84" s="104">
        <f t="shared" si="70"/>
        <v>0</v>
      </c>
      <c r="AF84" s="42">
        <f t="shared" si="72"/>
        <v>0</v>
      </c>
      <c r="AG84" s="37">
        <f t="shared" si="73"/>
        <v>0</v>
      </c>
      <c r="AH84" s="63">
        <f t="shared" si="74"/>
        <v>0</v>
      </c>
      <c r="AI84" s="103">
        <v>0</v>
      </c>
      <c r="AJ84" s="107">
        <f t="shared" si="64"/>
        <v>0</v>
      </c>
      <c r="AK84" s="106" t="str">
        <f t="shared" si="65"/>
        <v>-</v>
      </c>
      <c r="AL84" s="108">
        <v>80</v>
      </c>
      <c r="AM84" s="106" t="str">
        <f t="shared" si="66"/>
        <v>-</v>
      </c>
      <c r="AN84" s="109" t="str">
        <f t="shared" si="67"/>
        <v>-</v>
      </c>
      <c r="AO84" s="35" t="str">
        <f t="shared" si="75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2</v>
      </c>
      <c r="K85" s="104">
        <f t="shared" si="71"/>
        <v>23.520000000000014</v>
      </c>
      <c r="L85" s="104">
        <f t="shared" si="53"/>
        <v>49</v>
      </c>
      <c r="M85" s="103">
        <v>2</v>
      </c>
      <c r="N85" s="104">
        <f t="shared" si="54"/>
        <v>23.520000000000014</v>
      </c>
      <c r="O85" s="104">
        <f t="shared" si="55"/>
        <v>49</v>
      </c>
      <c r="P85" s="103">
        <v>3</v>
      </c>
      <c r="Q85" s="104">
        <f t="shared" si="56"/>
        <v>35.280000000000022</v>
      </c>
      <c r="R85" s="104">
        <f t="shared" si="57"/>
        <v>73.5</v>
      </c>
      <c r="S85" s="103">
        <v>1</v>
      </c>
      <c r="T85" s="104">
        <f t="shared" si="58"/>
        <v>11.760000000000007</v>
      </c>
      <c r="U85" s="104">
        <f t="shared" si="59"/>
        <v>24.5</v>
      </c>
      <c r="V85" s="103">
        <v>1</v>
      </c>
      <c r="W85" s="104">
        <f t="shared" si="60"/>
        <v>11.760000000000007</v>
      </c>
      <c r="X85" s="104">
        <f t="shared" si="61"/>
        <v>24.5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9</v>
      </c>
      <c r="AD85" s="104">
        <f t="shared" si="69"/>
        <v>105.84000000000006</v>
      </c>
      <c r="AE85" s="104">
        <f t="shared" si="70"/>
        <v>220.5</v>
      </c>
      <c r="AF85" s="42">
        <f t="shared" si="72"/>
        <v>7.3170731707317069E-2</v>
      </c>
      <c r="AG85" s="37">
        <f t="shared" si="73"/>
        <v>2.1951219512195119</v>
      </c>
      <c r="AH85" s="63">
        <f t="shared" si="74"/>
        <v>53.780487804878049</v>
      </c>
      <c r="AI85" s="103">
        <v>0</v>
      </c>
      <c r="AJ85" s="107">
        <f t="shared" si="64"/>
        <v>0</v>
      </c>
      <c r="AK85" s="106">
        <f t="shared" si="65"/>
        <v>0</v>
      </c>
      <c r="AL85" s="108">
        <v>81</v>
      </c>
      <c r="AM85" s="106">
        <f t="shared" si="66"/>
        <v>0</v>
      </c>
      <c r="AN85" s="109">
        <f t="shared" si="67"/>
        <v>0</v>
      </c>
      <c r="AO85" s="35">
        <f t="shared" si="75"/>
        <v>43589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71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82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71"/>
        <v>0</v>
      </c>
      <c r="L87" s="104">
        <f t="shared" si="53"/>
        <v>0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0</v>
      </c>
      <c r="AD87" s="104">
        <f t="shared" si="69"/>
        <v>0</v>
      </c>
      <c r="AE87" s="104">
        <f t="shared" si="70"/>
        <v>0</v>
      </c>
      <c r="AF87" s="42">
        <f t="shared" si="72"/>
        <v>0</v>
      </c>
      <c r="AG87" s="37">
        <f t="shared" si="73"/>
        <v>0</v>
      </c>
      <c r="AH87" s="63">
        <f t="shared" si="74"/>
        <v>0</v>
      </c>
      <c r="AI87" s="103">
        <v>0</v>
      </c>
      <c r="AJ87" s="107">
        <f t="shared" si="64"/>
        <v>0</v>
      </c>
      <c r="AK87" s="106" t="str">
        <f t="shared" si="65"/>
        <v>-</v>
      </c>
      <c r="AL87" s="108">
        <v>83</v>
      </c>
      <c r="AM87" s="106" t="str">
        <f t="shared" si="66"/>
        <v>-</v>
      </c>
      <c r="AN87" s="109" t="str">
        <f t="shared" si="67"/>
        <v>-</v>
      </c>
      <c r="AO87" s="35" t="str">
        <f t="shared" si="75"/>
        <v>-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84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1"/>
        <v>0</v>
      </c>
      <c r="L89" s="104">
        <f t="shared" si="53"/>
        <v>0</v>
      </c>
      <c r="M89" s="103">
        <v>0</v>
      </c>
      <c r="N89" s="104">
        <f t="shared" si="54"/>
        <v>0</v>
      </c>
      <c r="O89" s="104">
        <f t="shared" si="55"/>
        <v>0</v>
      </c>
      <c r="P89" s="103">
        <v>0</v>
      </c>
      <c r="Q89" s="104">
        <f t="shared" si="56"/>
        <v>0</v>
      </c>
      <c r="R89" s="104">
        <f t="shared" si="57"/>
        <v>0</v>
      </c>
      <c r="S89" s="103">
        <v>0</v>
      </c>
      <c r="T89" s="104">
        <f t="shared" si="58"/>
        <v>0</v>
      </c>
      <c r="U89" s="104">
        <f t="shared" si="59"/>
        <v>0</v>
      </c>
      <c r="V89" s="103">
        <v>0</v>
      </c>
      <c r="W89" s="104">
        <f t="shared" si="60"/>
        <v>0</v>
      </c>
      <c r="X89" s="104">
        <f t="shared" si="61"/>
        <v>0</v>
      </c>
      <c r="Y89" s="103"/>
      <c r="Z89" s="104">
        <f t="shared" si="62"/>
        <v>0</v>
      </c>
      <c r="AA89" s="104">
        <f t="shared" si="63"/>
        <v>0</v>
      </c>
      <c r="AB89" s="103"/>
      <c r="AC89" s="103">
        <f t="shared" si="68"/>
        <v>0</v>
      </c>
      <c r="AD89" s="104">
        <f t="shared" si="69"/>
        <v>0</v>
      </c>
      <c r="AE89" s="104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103">
        <v>0</v>
      </c>
      <c r="AJ89" s="107">
        <f t="shared" si="64"/>
        <v>0</v>
      </c>
      <c r="AK89" s="106" t="str">
        <f t="shared" si="65"/>
        <v>-</v>
      </c>
      <c r="AL89" s="108">
        <v>85</v>
      </c>
      <c r="AM89" s="106" t="str">
        <f t="shared" si="66"/>
        <v>-</v>
      </c>
      <c r="AN89" s="109" t="str">
        <f t="shared" si="67"/>
        <v>-</v>
      </c>
      <c r="AO89" s="35" t="str">
        <f t="shared" si="75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203" si="76">J90*$F90</f>
        <v>0</v>
      </c>
      <c r="L90" s="16">
        <f t="shared" ref="L90:L95" si="77">J90*$G90</f>
        <v>0</v>
      </c>
      <c r="M90" s="26">
        <v>0</v>
      </c>
      <c r="N90" s="16">
        <f t="shared" ref="N90:N95" si="78">M90*$F90</f>
        <v>0</v>
      </c>
      <c r="O90" s="16">
        <f t="shared" ref="O90:O95" si="79">M90*$G90</f>
        <v>0</v>
      </c>
      <c r="P90" s="26">
        <v>0</v>
      </c>
      <c r="Q90" s="16">
        <f t="shared" ref="Q90:Q95" si="80">P90*$F90</f>
        <v>0</v>
      </c>
      <c r="R90" s="16">
        <f t="shared" ref="R90:R95" si="81">P90*$G90</f>
        <v>0</v>
      </c>
      <c r="S90" s="26">
        <v>0</v>
      </c>
      <c r="T90" s="16">
        <f t="shared" ref="T90:T95" si="82">S90*$F90</f>
        <v>0</v>
      </c>
      <c r="U90" s="16">
        <f t="shared" ref="U90:U95" si="83">S90*$G90</f>
        <v>0</v>
      </c>
      <c r="V90" s="26">
        <v>0</v>
      </c>
      <c r="W90" s="16">
        <f t="shared" ref="W90:W95" si="84">V90*$F90</f>
        <v>0</v>
      </c>
      <c r="X90" s="16">
        <f t="shared" ref="X90:X95" si="85">V90*$G90</f>
        <v>0</v>
      </c>
      <c r="Y90" s="26"/>
      <c r="Z90" s="16">
        <f t="shared" ref="Z90:Z95" si="86">Y90*$F90</f>
        <v>0</v>
      </c>
      <c r="AA90" s="16">
        <f t="shared" ref="AA90:AA95" si="87">Y90*$G90</f>
        <v>0</v>
      </c>
      <c r="AB90" s="51"/>
      <c r="AC90" s="52">
        <f t="shared" si="68"/>
        <v>0</v>
      </c>
      <c r="AD90" s="16">
        <f t="shared" si="69"/>
        <v>0</v>
      </c>
      <c r="AE90" s="37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26">
        <v>0</v>
      </c>
      <c r="AJ90" s="37">
        <f t="shared" ref="AJ90:AJ95" si="88">AI90*G90</f>
        <v>0</v>
      </c>
      <c r="AK90" s="37" t="str">
        <f t="shared" ref="AK90:AK95" si="89">IFERROR(AI90/AF90, "-")</f>
        <v>-</v>
      </c>
      <c r="AL90" s="47">
        <v>87</v>
      </c>
      <c r="AM90" s="37" t="str">
        <f t="shared" ref="AM90:AM95" si="90">IFERROR(AK90/7,"-")</f>
        <v>-</v>
      </c>
      <c r="AN90" s="52" t="str">
        <f t="shared" ref="AN90:AN95" si="91">IFERROR(AK90/30,"-")</f>
        <v>-</v>
      </c>
      <c r="AO90" s="35" t="str">
        <f t="shared" si="75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88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89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90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91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6"/>
        <v>0</v>
      </c>
      <c r="L95" s="104">
        <f t="shared" si="77"/>
        <v>0</v>
      </c>
      <c r="M95" s="103">
        <v>0</v>
      </c>
      <c r="N95" s="104">
        <f t="shared" si="78"/>
        <v>0</v>
      </c>
      <c r="O95" s="104">
        <f t="shared" si="79"/>
        <v>0</v>
      </c>
      <c r="P95" s="103">
        <v>0</v>
      </c>
      <c r="Q95" s="104">
        <f t="shared" si="80"/>
        <v>0</v>
      </c>
      <c r="R95" s="104">
        <f t="shared" si="81"/>
        <v>0</v>
      </c>
      <c r="S95" s="103">
        <v>0</v>
      </c>
      <c r="T95" s="104">
        <f t="shared" si="82"/>
        <v>0</v>
      </c>
      <c r="U95" s="104">
        <f t="shared" si="83"/>
        <v>0</v>
      </c>
      <c r="V95" s="103">
        <v>0</v>
      </c>
      <c r="W95" s="104">
        <f t="shared" si="84"/>
        <v>0</v>
      </c>
      <c r="X95" s="104">
        <f t="shared" si="85"/>
        <v>0</v>
      </c>
      <c r="Y95" s="103"/>
      <c r="Z95" s="104">
        <f t="shared" si="86"/>
        <v>0</v>
      </c>
      <c r="AA95" s="104">
        <f t="shared" si="87"/>
        <v>0</v>
      </c>
      <c r="AB95" s="103"/>
      <c r="AC95" s="103">
        <f t="shared" si="68"/>
        <v>0</v>
      </c>
      <c r="AD95" s="104">
        <f t="shared" si="69"/>
        <v>0</v>
      </c>
      <c r="AE95" s="104">
        <f t="shared" si="70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103">
        <v>0</v>
      </c>
      <c r="AJ95" s="107">
        <f t="shared" si="88"/>
        <v>0</v>
      </c>
      <c r="AK95" s="106" t="str">
        <f t="shared" si="89"/>
        <v>-</v>
      </c>
      <c r="AL95" s="108">
        <v>92</v>
      </c>
      <c r="AM95" s="106" t="str">
        <f t="shared" si="90"/>
        <v>-</v>
      </c>
      <c r="AN95" s="109" t="str">
        <f t="shared" si="91"/>
        <v>-</v>
      </c>
      <c r="AO95" s="35" t="str">
        <f t="shared" si="75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2">M96*$F96</f>
        <v>0</v>
      </c>
      <c r="O96" s="16">
        <f t="shared" ref="O96:O97" si="93">M96*$G96</f>
        <v>0</v>
      </c>
      <c r="P96" s="26">
        <v>0</v>
      </c>
      <c r="Q96" s="16">
        <f t="shared" ref="Q96:Q97" si="94">P96*$F96</f>
        <v>0</v>
      </c>
      <c r="R96" s="16">
        <f t="shared" ref="R96:R97" si="95">P96*$G96</f>
        <v>0</v>
      </c>
      <c r="S96" s="26">
        <v>0</v>
      </c>
      <c r="T96" s="16">
        <f t="shared" ref="T96:T97" si="96">S96*$F96</f>
        <v>0</v>
      </c>
      <c r="U96" s="16">
        <f t="shared" ref="U96:U97" si="97">S96*$G96</f>
        <v>0</v>
      </c>
      <c r="V96" s="26">
        <v>0</v>
      </c>
      <c r="W96" s="16">
        <f t="shared" ref="W96:W97" si="98">V96*$F96</f>
        <v>0</v>
      </c>
      <c r="X96" s="16">
        <f t="shared" ref="X96:X97" si="99">V96*$G96</f>
        <v>0</v>
      </c>
      <c r="Y96" s="26"/>
      <c r="Z96" s="16">
        <f t="shared" ref="Z96:Z97" si="100">Y96*$F96</f>
        <v>0</v>
      </c>
      <c r="AA96" s="16">
        <f t="shared" ref="AA96:AA97" si="101">Y96*$G96</f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ref="AJ96:AJ103" si="102">AI96*G96</f>
        <v>0</v>
      </c>
      <c r="AK96" s="37" t="str">
        <f t="shared" ref="AK96:AK103" si="103">IFERROR(AI96/AF96, "-")</f>
        <v>-</v>
      </c>
      <c r="AL96" s="47">
        <v>94</v>
      </c>
      <c r="AM96" s="37" t="str">
        <f t="shared" ref="AM96:AM103" si="104">IFERROR(AK96/7,"-")</f>
        <v>-</v>
      </c>
      <c r="AN96" s="52" t="str">
        <f t="shared" ref="AN96:AN103" si="105">IFERROR(AK96/30,"-")</f>
        <v>-</v>
      </c>
      <c r="AO96" s="35" t="str">
        <f t="shared" si="75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6"/>
        <v>0</v>
      </c>
      <c r="L97" s="16">
        <f t="shared" ref="L97" si="106">J97*$G97</f>
        <v>0</v>
      </c>
      <c r="M97" s="26">
        <v>0</v>
      </c>
      <c r="N97" s="16">
        <f t="shared" si="92"/>
        <v>0</v>
      </c>
      <c r="O97" s="16">
        <f t="shared" si="93"/>
        <v>0</v>
      </c>
      <c r="P97" s="26">
        <v>0</v>
      </c>
      <c r="Q97" s="16">
        <f t="shared" si="94"/>
        <v>0</v>
      </c>
      <c r="R97" s="16">
        <f t="shared" si="95"/>
        <v>0</v>
      </c>
      <c r="S97" s="26">
        <v>0</v>
      </c>
      <c r="T97" s="16">
        <f t="shared" si="96"/>
        <v>0</v>
      </c>
      <c r="U97" s="16">
        <f t="shared" si="97"/>
        <v>0</v>
      </c>
      <c r="V97" s="26">
        <v>0</v>
      </c>
      <c r="W97" s="16">
        <f t="shared" si="98"/>
        <v>0</v>
      </c>
      <c r="X97" s="16">
        <f t="shared" si="99"/>
        <v>0</v>
      </c>
      <c r="Y97" s="26"/>
      <c r="Z97" s="16">
        <f t="shared" si="100"/>
        <v>0</v>
      </c>
      <c r="AA97" s="16">
        <f t="shared" si="101"/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2"/>
        <v>0</v>
      </c>
      <c r="AG97" s="37">
        <f t="shared" si="73"/>
        <v>0</v>
      </c>
      <c r="AH97" s="63">
        <f t="shared" si="74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95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6"/>
        <v>0</v>
      </c>
      <c r="L98" s="16">
        <f t="shared" ref="L98:L101" si="107">J98*$G98</f>
        <v>0</v>
      </c>
      <c r="M98" s="26">
        <v>0</v>
      </c>
      <c r="N98" s="16">
        <f t="shared" ref="N98:N101" si="108">M98*$F98</f>
        <v>0</v>
      </c>
      <c r="O98" s="16">
        <f t="shared" ref="O98:O101" si="109">M98*$G98</f>
        <v>0</v>
      </c>
      <c r="P98" s="26">
        <v>0</v>
      </c>
      <c r="Q98" s="16">
        <f t="shared" ref="Q98:Q101" si="110">P98*$F98</f>
        <v>0</v>
      </c>
      <c r="R98" s="16">
        <f t="shared" ref="R98:R101" si="111">P98*$G98</f>
        <v>0</v>
      </c>
      <c r="S98" s="26">
        <v>0</v>
      </c>
      <c r="T98" s="16">
        <f t="shared" ref="T98:T101" si="112">S98*$F98</f>
        <v>0</v>
      </c>
      <c r="U98" s="16">
        <f t="shared" ref="U98:U101" si="113">S98*$G98</f>
        <v>0</v>
      </c>
      <c r="V98" s="26">
        <v>0</v>
      </c>
      <c r="W98" s="16">
        <f t="shared" ref="W98:W101" si="114">V98*$F98</f>
        <v>0</v>
      </c>
      <c r="X98" s="16">
        <f t="shared" ref="X98:X101" si="115">V98*$G98</f>
        <v>0</v>
      </c>
      <c r="Y98" s="26"/>
      <c r="Z98" s="16">
        <f t="shared" ref="Z98:Z101" si="116">Y98*$F98</f>
        <v>0</v>
      </c>
      <c r="AA98" s="16">
        <f t="shared" ref="AA98:AA101" si="117">Y98*$G98</f>
        <v>0</v>
      </c>
      <c r="AC98" s="52">
        <f t="shared" si="68"/>
        <v>0</v>
      </c>
      <c r="AD98" s="16">
        <f t="shared" si="69"/>
        <v>0</v>
      </c>
      <c r="AE98" s="37">
        <f t="shared" si="70"/>
        <v>0</v>
      </c>
      <c r="AF98" s="42">
        <f t="shared" si="72"/>
        <v>0</v>
      </c>
      <c r="AG98" s="37">
        <f t="shared" si="73"/>
        <v>0</v>
      </c>
      <c r="AH98" s="63">
        <f t="shared" si="74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97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0</v>
      </c>
      <c r="Q99" s="16">
        <f t="shared" si="110"/>
        <v>0</v>
      </c>
      <c r="R99" s="16">
        <f t="shared" si="111"/>
        <v>0</v>
      </c>
      <c r="S99" s="26">
        <v>0</v>
      </c>
      <c r="T99" s="16">
        <f t="shared" si="112"/>
        <v>0</v>
      </c>
      <c r="U99" s="16">
        <f t="shared" si="113"/>
        <v>0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0</v>
      </c>
      <c r="AD99" s="16">
        <f t="shared" si="69"/>
        <v>0</v>
      </c>
      <c r="AE99" s="37">
        <f t="shared" si="70"/>
        <v>0</v>
      </c>
      <c r="AF99" s="42">
        <f t="shared" si="72"/>
        <v>0</v>
      </c>
      <c r="AG99" s="37">
        <f t="shared" si="73"/>
        <v>0</v>
      </c>
      <c r="AH99" s="63">
        <f t="shared" si="74"/>
        <v>0</v>
      </c>
      <c r="AI99" s="26">
        <v>0</v>
      </c>
      <c r="AJ99" s="37">
        <f t="shared" si="102"/>
        <v>0</v>
      </c>
      <c r="AK99" s="37" t="str">
        <f t="shared" si="103"/>
        <v>-</v>
      </c>
      <c r="AL99" s="47">
        <v>98</v>
      </c>
      <c r="AM99" s="37" t="str">
        <f t="shared" si="104"/>
        <v>-</v>
      </c>
      <c r="AN99" s="52" t="str">
        <f t="shared" si="105"/>
        <v>-</v>
      </c>
      <c r="AO99" s="35" t="str">
        <f t="shared" si="75"/>
        <v>-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6"/>
        <v>0</v>
      </c>
      <c r="L100" s="16">
        <f t="shared" si="107"/>
        <v>0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0</v>
      </c>
      <c r="Q100" s="16">
        <f t="shared" si="110"/>
        <v>0</v>
      </c>
      <c r="R100" s="16">
        <f t="shared" si="111"/>
        <v>0</v>
      </c>
      <c r="S100" s="26">
        <v>1</v>
      </c>
      <c r="T100" s="16">
        <f t="shared" si="112"/>
        <v>7.6100000000000083</v>
      </c>
      <c r="U100" s="16">
        <f t="shared" si="113"/>
        <v>24.5</v>
      </c>
      <c r="V100" s="26">
        <v>0</v>
      </c>
      <c r="W100" s="16">
        <f t="shared" si="114"/>
        <v>0</v>
      </c>
      <c r="X100" s="16">
        <f t="shared" si="115"/>
        <v>0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1</v>
      </c>
      <c r="AD100" s="16">
        <f t="shared" si="69"/>
        <v>7.6100000000000083</v>
      </c>
      <c r="AE100" s="37">
        <f t="shared" si="70"/>
        <v>24.5</v>
      </c>
      <c r="AF100" s="42">
        <f t="shared" si="72"/>
        <v>8.130081300813009E-3</v>
      </c>
      <c r="AG100" s="37">
        <f t="shared" si="73"/>
        <v>0.24390243902439027</v>
      </c>
      <c r="AH100" s="63">
        <f t="shared" si="74"/>
        <v>5.975609756097561</v>
      </c>
      <c r="AI100" s="26">
        <v>1</v>
      </c>
      <c r="AJ100" s="37">
        <f t="shared" si="102"/>
        <v>24.5</v>
      </c>
      <c r="AK100" s="37">
        <f t="shared" si="103"/>
        <v>122.99999999999999</v>
      </c>
      <c r="AL100" s="47">
        <v>99</v>
      </c>
      <c r="AM100" s="37">
        <f t="shared" si="104"/>
        <v>17.571428571428569</v>
      </c>
      <c r="AN100" s="52">
        <f t="shared" si="105"/>
        <v>4.0999999999999996</v>
      </c>
      <c r="AO100" s="35">
        <f t="shared" si="75"/>
        <v>43712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6"/>
        <v>0</v>
      </c>
      <c r="L101" s="16">
        <f t="shared" si="107"/>
        <v>0</v>
      </c>
      <c r="M101" s="26">
        <v>0</v>
      </c>
      <c r="N101" s="16">
        <f t="shared" si="108"/>
        <v>0</v>
      </c>
      <c r="O101" s="16">
        <f t="shared" si="109"/>
        <v>0</v>
      </c>
      <c r="P101" s="26">
        <v>0</v>
      </c>
      <c r="Q101" s="16">
        <f t="shared" si="110"/>
        <v>0</v>
      </c>
      <c r="R101" s="16">
        <f t="shared" si="111"/>
        <v>0</v>
      </c>
      <c r="S101" s="26">
        <v>0</v>
      </c>
      <c r="T101" s="16">
        <f t="shared" si="112"/>
        <v>0</v>
      </c>
      <c r="U101" s="16">
        <f t="shared" si="113"/>
        <v>0</v>
      </c>
      <c r="V101" s="26">
        <v>0</v>
      </c>
      <c r="W101" s="16">
        <f t="shared" si="114"/>
        <v>0</v>
      </c>
      <c r="X101" s="16">
        <f t="shared" si="115"/>
        <v>0</v>
      </c>
      <c r="Y101" s="26"/>
      <c r="Z101" s="16">
        <f t="shared" si="116"/>
        <v>0</v>
      </c>
      <c r="AA101" s="16">
        <f t="shared" si="117"/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2</v>
      </c>
      <c r="AJ101" s="37">
        <f t="shared" si="102"/>
        <v>49</v>
      </c>
      <c r="AK101" s="37" t="str">
        <f t="shared" si="103"/>
        <v>-</v>
      </c>
      <c r="AL101" s="47">
        <v>100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ref="L102:L103" si="118">J102*$G102</f>
        <v>0</v>
      </c>
      <c r="M102" s="26">
        <v>0</v>
      </c>
      <c r="N102" s="16">
        <f t="shared" ref="N102:N103" si="119">M102*$F102</f>
        <v>0</v>
      </c>
      <c r="O102" s="16">
        <f t="shared" ref="O102:O103" si="120">M102*$G102</f>
        <v>0</v>
      </c>
      <c r="P102" s="26">
        <v>0</v>
      </c>
      <c r="Q102" s="16">
        <f t="shared" ref="Q102:Q103" si="121">P102*$F102</f>
        <v>0</v>
      </c>
      <c r="R102" s="16">
        <f t="shared" ref="R102:R103" si="122">P102*$G102</f>
        <v>0</v>
      </c>
      <c r="S102" s="26">
        <v>0</v>
      </c>
      <c r="T102" s="16">
        <f t="shared" ref="T102:T103" si="123">S102*$F102</f>
        <v>0</v>
      </c>
      <c r="U102" s="16">
        <f t="shared" ref="U102:U103" si="124">S102*$G102</f>
        <v>0</v>
      </c>
      <c r="V102" s="26">
        <v>0</v>
      </c>
      <c r="W102" s="16">
        <f t="shared" ref="W102:W103" si="125">V102*$F102</f>
        <v>0</v>
      </c>
      <c r="X102" s="16">
        <f t="shared" ref="X102:X103" si="126">V102*$G102</f>
        <v>0</v>
      </c>
      <c r="Y102" s="26"/>
      <c r="Z102" s="16">
        <f t="shared" ref="Z102:Z103" si="127">Y102*$F102</f>
        <v>0</v>
      </c>
      <c r="AA102" s="16">
        <f t="shared" ref="AA102:AA103" si="128">Y102*$G102</f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102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6"/>
        <v>0</v>
      </c>
      <c r="L103" s="16">
        <f t="shared" si="118"/>
        <v>0</v>
      </c>
      <c r="M103" s="26">
        <v>0</v>
      </c>
      <c r="N103" s="16">
        <f t="shared" si="119"/>
        <v>0</v>
      </c>
      <c r="O103" s="16">
        <f t="shared" si="120"/>
        <v>0</v>
      </c>
      <c r="P103" s="26">
        <v>0</v>
      </c>
      <c r="Q103" s="16">
        <f t="shared" si="121"/>
        <v>0</v>
      </c>
      <c r="R103" s="16">
        <f t="shared" si="122"/>
        <v>0</v>
      </c>
      <c r="S103" s="26">
        <v>0</v>
      </c>
      <c r="T103" s="16">
        <f t="shared" si="123"/>
        <v>0</v>
      </c>
      <c r="U103" s="16">
        <f t="shared" si="124"/>
        <v>0</v>
      </c>
      <c r="V103" s="26">
        <v>0</v>
      </c>
      <c r="W103" s="16">
        <f t="shared" si="125"/>
        <v>0</v>
      </c>
      <c r="X103" s="16">
        <f t="shared" si="126"/>
        <v>0</v>
      </c>
      <c r="Y103" s="26"/>
      <c r="Z103" s="16">
        <f t="shared" si="127"/>
        <v>0</v>
      </c>
      <c r="AA103" s="16">
        <f t="shared" si="128"/>
        <v>0</v>
      </c>
      <c r="AC103" s="52">
        <f t="shared" si="68"/>
        <v>0</v>
      </c>
      <c r="AD103" s="16">
        <f t="shared" si="69"/>
        <v>0</v>
      </c>
      <c r="AE103" s="37">
        <f t="shared" si="70"/>
        <v>0</v>
      </c>
      <c r="AF103" s="42">
        <f t="shared" si="72"/>
        <v>0</v>
      </c>
      <c r="AG103" s="37">
        <f t="shared" si="73"/>
        <v>0</v>
      </c>
      <c r="AH103" s="63">
        <f t="shared" si="74"/>
        <v>0</v>
      </c>
      <c r="AI103" s="26">
        <v>0</v>
      </c>
      <c r="AJ103" s="37">
        <f t="shared" si="102"/>
        <v>0</v>
      </c>
      <c r="AK103" s="37" t="str">
        <f t="shared" si="103"/>
        <v>-</v>
      </c>
      <c r="AL103" s="47">
        <v>103</v>
      </c>
      <c r="AM103" s="37" t="str">
        <f t="shared" si="104"/>
        <v>-</v>
      </c>
      <c r="AN103" s="52" t="str">
        <f t="shared" si="105"/>
        <v>-</v>
      </c>
      <c r="AO103" s="35" t="str">
        <f t="shared" si="75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6"/>
        <v>0</v>
      </c>
      <c r="L104" s="16">
        <f t="shared" ref="L104:L112" si="129">J104*$G104</f>
        <v>0</v>
      </c>
      <c r="M104" s="26">
        <v>0</v>
      </c>
      <c r="N104" s="16">
        <f t="shared" ref="N104:N112" si="130">M104*$F104</f>
        <v>0</v>
      </c>
      <c r="O104" s="16">
        <f t="shared" ref="O104:O112" si="131">M104*$G104</f>
        <v>0</v>
      </c>
      <c r="P104" s="26">
        <v>0</v>
      </c>
      <c r="Q104" s="16">
        <f t="shared" ref="Q104:Q112" si="132">P104*$F104</f>
        <v>0</v>
      </c>
      <c r="R104" s="16">
        <f t="shared" ref="R104:R112" si="133">P104*$G104</f>
        <v>0</v>
      </c>
      <c r="S104" s="26">
        <v>0</v>
      </c>
      <c r="T104" s="16">
        <f t="shared" ref="T104:T112" si="134">S104*$F104</f>
        <v>0</v>
      </c>
      <c r="U104" s="16">
        <f t="shared" ref="U104:U112" si="135">S104*$G104</f>
        <v>0</v>
      </c>
      <c r="V104" s="26">
        <v>0</v>
      </c>
      <c r="W104" s="16">
        <f t="shared" ref="W104:W112" si="136">V104*$F104</f>
        <v>0</v>
      </c>
      <c r="X104" s="16">
        <f t="shared" ref="X104:X112" si="137">V104*$G104</f>
        <v>0</v>
      </c>
      <c r="Y104" s="26"/>
      <c r="Z104" s="16">
        <f t="shared" ref="Z104:Z112" si="138">Y104*$F104</f>
        <v>0</v>
      </c>
      <c r="AA104" s="16">
        <f t="shared" ref="AA104:AA112" si="139">Y104*$G104</f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ref="AJ104:AJ112" si="140">AI104*G104</f>
        <v>0</v>
      </c>
      <c r="AK104" s="37" t="str">
        <f t="shared" ref="AK104:AK112" si="141">IFERROR(AI104/AF104, "-")</f>
        <v>-</v>
      </c>
      <c r="AL104" s="47">
        <v>105</v>
      </c>
      <c r="AM104" s="37" t="str">
        <f t="shared" ref="AM104:AM112" si="142">IFERROR(AK104/7,"-")</f>
        <v>-</v>
      </c>
      <c r="AN104" s="52" t="str">
        <f t="shared" ref="AN104:AN112" si="143">IFERROR(AK104/30,"-")</f>
        <v>-</v>
      </c>
      <c r="AO104" s="35" t="str">
        <f t="shared" si="75"/>
        <v>-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106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107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108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109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110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111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112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6"/>
        <v>0</v>
      </c>
      <c r="L112" s="16">
        <f t="shared" si="129"/>
        <v>0</v>
      </c>
      <c r="M112" s="26">
        <v>0</v>
      </c>
      <c r="N112" s="16">
        <f t="shared" si="130"/>
        <v>0</v>
      </c>
      <c r="O112" s="16">
        <f t="shared" si="131"/>
        <v>0</v>
      </c>
      <c r="P112" s="26">
        <v>0</v>
      </c>
      <c r="Q112" s="16">
        <f t="shared" si="132"/>
        <v>0</v>
      </c>
      <c r="R112" s="16">
        <f t="shared" si="133"/>
        <v>0</v>
      </c>
      <c r="S112" s="26">
        <v>0</v>
      </c>
      <c r="T112" s="16">
        <f t="shared" si="134"/>
        <v>0</v>
      </c>
      <c r="U112" s="16">
        <f t="shared" si="135"/>
        <v>0</v>
      </c>
      <c r="V112" s="26">
        <v>0</v>
      </c>
      <c r="W112" s="16">
        <f t="shared" si="136"/>
        <v>0</v>
      </c>
      <c r="X112" s="16">
        <f t="shared" si="137"/>
        <v>0</v>
      </c>
      <c r="Y112" s="26"/>
      <c r="Z112" s="16">
        <f t="shared" si="138"/>
        <v>0</v>
      </c>
      <c r="AA112" s="16">
        <f t="shared" si="139"/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26">
        <v>0</v>
      </c>
      <c r="AJ112" s="37">
        <f t="shared" si="140"/>
        <v>0</v>
      </c>
      <c r="AK112" s="37" t="str">
        <f t="shared" si="141"/>
        <v>-</v>
      </c>
      <c r="AL112" s="47">
        <v>113</v>
      </c>
      <c r="AM112" s="37" t="str">
        <f t="shared" si="142"/>
        <v>-</v>
      </c>
      <c r="AN112" s="52" t="str">
        <f t="shared" si="143"/>
        <v>-</v>
      </c>
      <c r="AO112" s="35" t="str">
        <f t="shared" si="75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6"/>
        <v>0</v>
      </c>
      <c r="L113" s="16">
        <f t="shared" ref="L113:L121" si="144">J113*$G113</f>
        <v>0</v>
      </c>
      <c r="M113" s="26">
        <v>0</v>
      </c>
      <c r="N113" s="16">
        <f t="shared" ref="N113:N121" si="145">M113*$F113</f>
        <v>0</v>
      </c>
      <c r="O113" s="16">
        <f t="shared" ref="O113:O121" si="146">M113*$G113</f>
        <v>0</v>
      </c>
      <c r="P113" s="26">
        <v>1</v>
      </c>
      <c r="Q113" s="16">
        <f t="shared" ref="Q113:Q121" si="147">P113*$F113</f>
        <v>11.760000000000002</v>
      </c>
      <c r="R113" s="16">
        <f t="shared" ref="R113:R121" si="148">P113*$G113</f>
        <v>24.5</v>
      </c>
      <c r="S113" s="26">
        <v>0</v>
      </c>
      <c r="T113" s="16">
        <f t="shared" ref="T113:T121" si="149">S113*$F113</f>
        <v>0</v>
      </c>
      <c r="U113" s="16">
        <f t="shared" ref="U113:U121" si="150">S113*$G113</f>
        <v>0</v>
      </c>
      <c r="V113" s="26">
        <v>0</v>
      </c>
      <c r="W113" s="16">
        <f t="shared" ref="W113:W131" si="151">V113*$F113</f>
        <v>0</v>
      </c>
      <c r="X113" s="16">
        <f t="shared" ref="X113:X121" si="152">V113*$G113</f>
        <v>0</v>
      </c>
      <c r="Y113" s="26"/>
      <c r="Z113" s="16">
        <f t="shared" ref="Z113:Z121" si="153">Y113*$F113</f>
        <v>0</v>
      </c>
      <c r="AA113" s="16">
        <f t="shared" ref="AA113:AA121" si="154">Y113*$G113</f>
        <v>0</v>
      </c>
      <c r="AC113" s="52">
        <f t="shared" si="68"/>
        <v>1</v>
      </c>
      <c r="AD113" s="16">
        <f t="shared" si="69"/>
        <v>11.760000000000002</v>
      </c>
      <c r="AE113" s="37">
        <f t="shared" si="70"/>
        <v>24.5</v>
      </c>
      <c r="AF113" s="42">
        <f t="shared" si="72"/>
        <v>8.130081300813009E-3</v>
      </c>
      <c r="AG113" s="37">
        <f t="shared" si="73"/>
        <v>0.24390243902439027</v>
      </c>
      <c r="AH113" s="63">
        <f t="shared" si="74"/>
        <v>5.975609756097561</v>
      </c>
      <c r="AI113" s="26">
        <v>0</v>
      </c>
      <c r="AJ113" s="37">
        <f t="shared" ref="AJ113:AJ121" si="155">AI113*G113</f>
        <v>0</v>
      </c>
      <c r="AK113" s="37">
        <f t="shared" ref="AK113:AK121" si="156">IFERROR(AI113/AF113, "-")</f>
        <v>0</v>
      </c>
      <c r="AL113" s="47">
        <v>115</v>
      </c>
      <c r="AM113" s="37">
        <f t="shared" ref="AM113:AM121" si="157">IFERROR(AK113/7,"-")</f>
        <v>0</v>
      </c>
      <c r="AN113" s="52">
        <f t="shared" ref="AN113:AN121" si="158">IFERROR(AK113/30,"-")</f>
        <v>0</v>
      </c>
      <c r="AO113" s="35">
        <f t="shared" si="75"/>
        <v>43589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0</v>
      </c>
      <c r="T114" s="16">
        <f t="shared" si="149"/>
        <v>0</v>
      </c>
      <c r="U114" s="16">
        <f t="shared" si="150"/>
        <v>0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26">
        <v>6</v>
      </c>
      <c r="AJ114" s="37">
        <f t="shared" si="155"/>
        <v>267</v>
      </c>
      <c r="AK114" s="37" t="str">
        <f t="shared" si="156"/>
        <v>-</v>
      </c>
      <c r="AL114" s="47">
        <v>116</v>
      </c>
      <c r="AM114" s="37" t="str">
        <f t="shared" si="157"/>
        <v>-</v>
      </c>
      <c r="AN114" s="52" t="str">
        <f t="shared" si="158"/>
        <v>-</v>
      </c>
      <c r="AO114" s="35" t="str">
        <f t="shared" si="75"/>
        <v>-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117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118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119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120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 t="shared" si="68"/>
        <v>0</v>
      </c>
      <c r="AD119" s="16">
        <f t="shared" si="69"/>
        <v>0</v>
      </c>
      <c r="AE119" s="37">
        <f t="shared" si="70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121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122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6"/>
        <v>0</v>
      </c>
      <c r="L121" s="16">
        <f t="shared" si="144"/>
        <v>0</v>
      </c>
      <c r="M121" s="26">
        <v>0</v>
      </c>
      <c r="N121" s="16">
        <f t="shared" si="145"/>
        <v>0</v>
      </c>
      <c r="O121" s="16">
        <f t="shared" si="146"/>
        <v>0</v>
      </c>
      <c r="P121" s="26">
        <v>0</v>
      </c>
      <c r="Q121" s="16">
        <f t="shared" si="147"/>
        <v>0</v>
      </c>
      <c r="R121" s="16">
        <f t="shared" si="148"/>
        <v>0</v>
      </c>
      <c r="S121" s="26">
        <v>0</v>
      </c>
      <c r="T121" s="16">
        <f t="shared" si="149"/>
        <v>0</v>
      </c>
      <c r="U121" s="16">
        <f t="shared" si="150"/>
        <v>0</v>
      </c>
      <c r="V121" s="26">
        <v>0</v>
      </c>
      <c r="W121" s="16">
        <f t="shared" si="151"/>
        <v>0</v>
      </c>
      <c r="X121" s="16">
        <f t="shared" si="152"/>
        <v>0</v>
      </c>
      <c r="Y121" s="26"/>
      <c r="Z121" s="16">
        <f t="shared" si="153"/>
        <v>0</v>
      </c>
      <c r="AA121" s="16">
        <f t="shared" si="154"/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si="155"/>
        <v>0</v>
      </c>
      <c r="AK121" s="37" t="str">
        <f t="shared" si="156"/>
        <v>-</v>
      </c>
      <c r="AL121" s="47">
        <v>123</v>
      </c>
      <c r="AM121" s="37" t="str">
        <f t="shared" si="157"/>
        <v>-</v>
      </c>
      <c r="AN121" s="52" t="str">
        <f t="shared" si="158"/>
        <v>-</v>
      </c>
      <c r="AO121" s="35" t="str">
        <f t="shared" si="75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6"/>
        <v>0</v>
      </c>
      <c r="L122" s="16">
        <f t="shared" ref="L122:L131" si="159">J122*$G122</f>
        <v>0</v>
      </c>
      <c r="M122" s="26">
        <v>0</v>
      </c>
      <c r="N122" s="16">
        <f t="shared" ref="N122:N131" si="160">M122*$F122</f>
        <v>0</v>
      </c>
      <c r="O122" s="16">
        <f t="shared" ref="O122:O131" si="161">M122*$G122</f>
        <v>0</v>
      </c>
      <c r="P122" s="26">
        <v>0</v>
      </c>
      <c r="Q122" s="16">
        <f t="shared" ref="Q122:Q131" si="162">P122*$F122</f>
        <v>0</v>
      </c>
      <c r="R122" s="16">
        <f t="shared" ref="R122:R131" si="163">P122*$G122</f>
        <v>0</v>
      </c>
      <c r="S122" s="26">
        <v>0</v>
      </c>
      <c r="T122" s="16">
        <f t="shared" ref="T122:T131" si="164">S122*$F122</f>
        <v>0</v>
      </c>
      <c r="U122" s="16">
        <f t="shared" ref="U122:U131" si="165">S122*$G122</f>
        <v>0</v>
      </c>
      <c r="V122" s="26">
        <v>0</v>
      </c>
      <c r="W122" s="16">
        <f t="shared" si="151"/>
        <v>0</v>
      </c>
      <c r="X122" s="16">
        <f t="shared" ref="X122:X131" si="166">V122*$G122</f>
        <v>0</v>
      </c>
      <c r="Y122" s="26"/>
      <c r="Z122" s="16">
        <f t="shared" ref="Z122:Z131" si="167">Y122*$F122</f>
        <v>0</v>
      </c>
      <c r="AA122" s="16">
        <f t="shared" ref="AA122:AA131" si="168">Y122*$G122</f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26">
        <v>0</v>
      </c>
      <c r="AJ122" s="37">
        <f t="shared" ref="AJ122:AJ131" si="169">AI122*G122</f>
        <v>0</v>
      </c>
      <c r="AK122" s="37" t="str">
        <f t="shared" ref="AK122:AK131" si="170">IFERROR(AI122/AF122, "-")</f>
        <v>-</v>
      </c>
      <c r="AL122" s="47">
        <v>125</v>
      </c>
      <c r="AM122" s="37" t="str">
        <f t="shared" ref="AM122:AM131" si="171">IFERROR(AK122/7,"-")</f>
        <v>-</v>
      </c>
      <c r="AN122" s="52" t="str">
        <f t="shared" ref="AN122:AN131" si="172">IFERROR(AK122/30,"-")</f>
        <v>-</v>
      </c>
      <c r="AO122" s="35" t="str">
        <f t="shared" si="75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76"/>
        <v>0</v>
      </c>
      <c r="L123" s="16">
        <f t="shared" si="159"/>
        <v>0</v>
      </c>
      <c r="M123" s="26">
        <v>0</v>
      </c>
      <c r="N123" s="16">
        <f t="shared" si="160"/>
        <v>0</v>
      </c>
      <c r="O123" s="16">
        <f t="shared" si="161"/>
        <v>0</v>
      </c>
      <c r="P123" s="26">
        <v>0</v>
      </c>
      <c r="Q123" s="16">
        <f t="shared" si="162"/>
        <v>0</v>
      </c>
      <c r="R123" s="16">
        <f t="shared" si="163"/>
        <v>0</v>
      </c>
      <c r="S123" s="26">
        <v>0</v>
      </c>
      <c r="T123" s="16">
        <f t="shared" si="164"/>
        <v>0</v>
      </c>
      <c r="U123" s="16">
        <f t="shared" si="165"/>
        <v>0</v>
      </c>
      <c r="V123" s="26">
        <v>0</v>
      </c>
      <c r="W123" s="16">
        <f t="shared" si="151"/>
        <v>0</v>
      </c>
      <c r="X123" s="16">
        <f t="shared" si="166"/>
        <v>0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0</v>
      </c>
      <c r="AD123" s="16">
        <f t="shared" si="69"/>
        <v>0</v>
      </c>
      <c r="AE123" s="37">
        <f t="shared" si="70"/>
        <v>0</v>
      </c>
      <c r="AF123" s="42">
        <f t="shared" si="72"/>
        <v>0</v>
      </c>
      <c r="AG123" s="37">
        <f t="shared" si="73"/>
        <v>0</v>
      </c>
      <c r="AH123" s="63">
        <f t="shared" si="74"/>
        <v>0</v>
      </c>
      <c r="AI123" s="26">
        <v>0</v>
      </c>
      <c r="AJ123" s="37">
        <f t="shared" si="169"/>
        <v>0</v>
      </c>
      <c r="AK123" s="37" t="str">
        <f t="shared" si="170"/>
        <v>-</v>
      </c>
      <c r="AL123" s="47">
        <v>126</v>
      </c>
      <c r="AM123" s="37" t="str">
        <f t="shared" si="171"/>
        <v>-</v>
      </c>
      <c r="AN123" s="52" t="str">
        <f t="shared" si="172"/>
        <v>-</v>
      </c>
      <c r="AO123" s="35" t="str">
        <f t="shared" si="75"/>
        <v>-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9</v>
      </c>
      <c r="K124" s="16">
        <f t="shared" si="76"/>
        <v>85.589999999999975</v>
      </c>
      <c r="L124" s="16">
        <f t="shared" si="159"/>
        <v>220.5</v>
      </c>
      <c r="M124" s="26">
        <v>3</v>
      </c>
      <c r="N124" s="16">
        <f t="shared" si="160"/>
        <v>28.529999999999994</v>
      </c>
      <c r="O124" s="16">
        <f t="shared" si="161"/>
        <v>73.5</v>
      </c>
      <c r="P124" s="26">
        <v>1</v>
      </c>
      <c r="Q124" s="16">
        <f t="shared" si="162"/>
        <v>9.509999999999998</v>
      </c>
      <c r="R124" s="16">
        <f t="shared" si="163"/>
        <v>24.5</v>
      </c>
      <c r="S124" s="26">
        <v>2</v>
      </c>
      <c r="T124" s="16">
        <f t="shared" si="164"/>
        <v>19.019999999999996</v>
      </c>
      <c r="U124" s="16">
        <f t="shared" si="165"/>
        <v>49</v>
      </c>
      <c r="V124" s="26">
        <v>2</v>
      </c>
      <c r="W124" s="16">
        <f t="shared" si="151"/>
        <v>19.019999999999996</v>
      </c>
      <c r="X124" s="16">
        <f t="shared" si="166"/>
        <v>49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17</v>
      </c>
      <c r="AD124" s="16">
        <f t="shared" si="69"/>
        <v>161.66999999999996</v>
      </c>
      <c r="AE124" s="37">
        <f t="shared" si="70"/>
        <v>416.5</v>
      </c>
      <c r="AF124" s="42">
        <f t="shared" si="72"/>
        <v>0.13821138211382114</v>
      </c>
      <c r="AG124" s="37">
        <f t="shared" si="73"/>
        <v>4.1463414634146343</v>
      </c>
      <c r="AH124" s="63">
        <f t="shared" si="74"/>
        <v>101.58536585365854</v>
      </c>
      <c r="AI124" s="26">
        <v>3</v>
      </c>
      <c r="AJ124" s="37">
        <f t="shared" si="169"/>
        <v>73.5</v>
      </c>
      <c r="AK124" s="37">
        <f t="shared" si="170"/>
        <v>21.705882352941178</v>
      </c>
      <c r="AL124" s="47">
        <v>127</v>
      </c>
      <c r="AM124" s="37">
        <f t="shared" si="171"/>
        <v>3.1008403361344539</v>
      </c>
      <c r="AN124" s="52">
        <f t="shared" si="172"/>
        <v>0.72352941176470587</v>
      </c>
      <c r="AO124" s="35">
        <f t="shared" si="75"/>
        <v>43610.705882352944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76"/>
        <v>0</v>
      </c>
      <c r="L125" s="16">
        <f t="shared" si="159"/>
        <v>0</v>
      </c>
      <c r="M125" s="26">
        <v>1</v>
      </c>
      <c r="N125" s="16">
        <f t="shared" si="160"/>
        <v>23.460000000000004</v>
      </c>
      <c r="O125" s="16">
        <f t="shared" si="161"/>
        <v>49.5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1</v>
      </c>
      <c r="AD125" s="16">
        <f t="shared" si="69"/>
        <v>23.460000000000004</v>
      </c>
      <c r="AE125" s="37">
        <f t="shared" si="70"/>
        <v>49.5</v>
      </c>
      <c r="AF125" s="42">
        <f t="shared" si="72"/>
        <v>8.130081300813009E-3</v>
      </c>
      <c r="AG125" s="37">
        <f t="shared" si="73"/>
        <v>0.24390243902439027</v>
      </c>
      <c r="AH125" s="63">
        <f t="shared" si="74"/>
        <v>12.073170731707318</v>
      </c>
      <c r="AI125" s="26">
        <v>0</v>
      </c>
      <c r="AJ125" s="37">
        <f t="shared" si="169"/>
        <v>0</v>
      </c>
      <c r="AK125" s="37">
        <f t="shared" si="170"/>
        <v>0</v>
      </c>
      <c r="AL125" s="47">
        <v>128</v>
      </c>
      <c r="AM125" s="37">
        <f t="shared" si="171"/>
        <v>0</v>
      </c>
      <c r="AN125" s="52">
        <f t="shared" si="172"/>
        <v>0</v>
      </c>
      <c r="AO125" s="35">
        <f t="shared" si="75"/>
        <v>43589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129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6"/>
        <v>0</v>
      </c>
      <c r="L127" s="16">
        <f t="shared" si="159"/>
        <v>0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0</v>
      </c>
      <c r="Q127" s="16">
        <f t="shared" si="162"/>
        <v>0</v>
      </c>
      <c r="R127" s="16">
        <f t="shared" si="163"/>
        <v>0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0</v>
      </c>
      <c r="AD127" s="16">
        <f t="shared" si="69"/>
        <v>0</v>
      </c>
      <c r="AE127" s="37">
        <f t="shared" si="70"/>
        <v>0</v>
      </c>
      <c r="AF127" s="42">
        <f t="shared" si="72"/>
        <v>0</v>
      </c>
      <c r="AG127" s="37">
        <f t="shared" si="73"/>
        <v>0</v>
      </c>
      <c r="AH127" s="63">
        <f t="shared" si="74"/>
        <v>0</v>
      </c>
      <c r="AI127" s="26">
        <v>0</v>
      </c>
      <c r="AJ127" s="37">
        <f t="shared" si="169"/>
        <v>0</v>
      </c>
      <c r="AK127" s="37" t="str">
        <f t="shared" si="170"/>
        <v>-</v>
      </c>
      <c r="AL127" s="47">
        <v>130</v>
      </c>
      <c r="AM127" s="37" t="str">
        <f t="shared" si="171"/>
        <v>-</v>
      </c>
      <c r="AN127" s="52" t="str">
        <f t="shared" si="172"/>
        <v>-</v>
      </c>
      <c r="AO127" s="35" t="str">
        <f t="shared" si="75"/>
        <v>-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0</v>
      </c>
      <c r="K128" s="16">
        <f t="shared" si="76"/>
        <v>0</v>
      </c>
      <c r="L128" s="16">
        <f t="shared" si="159"/>
        <v>0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0</v>
      </c>
      <c r="T128" s="16">
        <f t="shared" si="164"/>
        <v>0</v>
      </c>
      <c r="U128" s="16">
        <f t="shared" si="165"/>
        <v>0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si="68"/>
        <v>0</v>
      </c>
      <c r="AD128" s="16">
        <f t="shared" si="69"/>
        <v>0</v>
      </c>
      <c r="AE128" s="37">
        <f t="shared" si="70"/>
        <v>0</v>
      </c>
      <c r="AF128" s="42">
        <f t="shared" si="72"/>
        <v>0</v>
      </c>
      <c r="AG128" s="37">
        <f t="shared" si="73"/>
        <v>0</v>
      </c>
      <c r="AH128" s="63">
        <f t="shared" si="74"/>
        <v>0</v>
      </c>
      <c r="AI128" s="26">
        <v>0</v>
      </c>
      <c r="AJ128" s="37">
        <f t="shared" si="169"/>
        <v>0</v>
      </c>
      <c r="AK128" s="37" t="str">
        <f t="shared" si="170"/>
        <v>-</v>
      </c>
      <c r="AL128" s="47">
        <v>131</v>
      </c>
      <c r="AM128" s="37" t="str">
        <f t="shared" si="171"/>
        <v>-</v>
      </c>
      <c r="AN128" s="52" t="str">
        <f t="shared" si="172"/>
        <v>-</v>
      </c>
      <c r="AO128" s="35" t="str">
        <f t="shared" si="75"/>
        <v>-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1</v>
      </c>
      <c r="K129" s="16">
        <f t="shared" si="76"/>
        <v>17.329999999999998</v>
      </c>
      <c r="L129" s="16">
        <f t="shared" si="159"/>
        <v>44.5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ref="AC129:AC207" si="173">J129+M129+P129+S129+V129+Y129</f>
        <v>1</v>
      </c>
      <c r="AD129" s="16">
        <f t="shared" ref="AD129:AD207" si="174">AC129*F129</f>
        <v>17.329999999999998</v>
      </c>
      <c r="AE129" s="37">
        <f t="shared" ref="AE129:AE207" si="175">AC129*G129</f>
        <v>44.5</v>
      </c>
      <c r="AF129" s="42">
        <f t="shared" si="72"/>
        <v>8.130081300813009E-3</v>
      </c>
      <c r="AG129" s="37">
        <f t="shared" si="73"/>
        <v>0.24390243902439027</v>
      </c>
      <c r="AH129" s="63">
        <f t="shared" si="74"/>
        <v>10.853658536585368</v>
      </c>
      <c r="AI129" s="26">
        <v>2</v>
      </c>
      <c r="AJ129" s="37">
        <f t="shared" si="169"/>
        <v>89</v>
      </c>
      <c r="AK129" s="37">
        <f t="shared" si="170"/>
        <v>245.99999999999997</v>
      </c>
      <c r="AL129" s="47">
        <v>132</v>
      </c>
      <c r="AM129" s="37">
        <f t="shared" si="171"/>
        <v>35.142857142857139</v>
      </c>
      <c r="AN129" s="52">
        <f t="shared" si="172"/>
        <v>8.1999999999999993</v>
      </c>
      <c r="AO129" s="35">
        <f t="shared" si="75"/>
        <v>43835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1</v>
      </c>
      <c r="N130" s="16">
        <f t="shared" si="160"/>
        <v>12.71</v>
      </c>
      <c r="O130" s="16">
        <f t="shared" si="161"/>
        <v>29.5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173"/>
        <v>1</v>
      </c>
      <c r="AD130" s="16">
        <f t="shared" si="174"/>
        <v>12.71</v>
      </c>
      <c r="AE130" s="37">
        <f t="shared" si="175"/>
        <v>29.5</v>
      </c>
      <c r="AF130" s="42">
        <f t="shared" si="72"/>
        <v>8.130081300813009E-3</v>
      </c>
      <c r="AG130" s="37">
        <f t="shared" si="73"/>
        <v>0.24390243902439027</v>
      </c>
      <c r="AH130" s="63">
        <f t="shared" si="74"/>
        <v>7.1951219512195124</v>
      </c>
      <c r="AI130" s="26">
        <v>0</v>
      </c>
      <c r="AJ130" s="37">
        <f t="shared" si="169"/>
        <v>0</v>
      </c>
      <c r="AK130" s="37">
        <f t="shared" si="170"/>
        <v>0</v>
      </c>
      <c r="AL130" s="47">
        <v>133</v>
      </c>
      <c r="AM130" s="37">
        <f t="shared" si="171"/>
        <v>0</v>
      </c>
      <c r="AN130" s="52">
        <f t="shared" si="172"/>
        <v>0</v>
      </c>
      <c r="AO130" s="35">
        <f t="shared" si="75"/>
        <v>43589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173"/>
        <v>0</v>
      </c>
      <c r="AD131" s="16">
        <f t="shared" si="174"/>
        <v>0</v>
      </c>
      <c r="AE131" s="37">
        <f t="shared" si="175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 t="shared" si="169"/>
        <v>0</v>
      </c>
      <c r="AK131" s="37" t="str">
        <f t="shared" si="170"/>
        <v>-</v>
      </c>
      <c r="AL131" s="47">
        <v>134</v>
      </c>
      <c r="AM131" s="37" t="str">
        <f t="shared" si="171"/>
        <v>-</v>
      </c>
      <c r="AN131" s="52" t="str">
        <f t="shared" si="172"/>
        <v>-</v>
      </c>
      <c r="AO131" s="35" t="str">
        <f t="shared" si="75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6"/>
        <v>0</v>
      </c>
      <c r="L132" s="16">
        <f t="shared" ref="L132:L192" si="176">J132*$G132</f>
        <v>0</v>
      </c>
      <c r="M132" s="26">
        <v>0</v>
      </c>
      <c r="N132" s="16">
        <f t="shared" ref="N132:N192" si="177">M132*$F132</f>
        <v>0</v>
      </c>
      <c r="O132" s="16">
        <f t="shared" ref="O132:O192" si="178">M132*$G132</f>
        <v>0</v>
      </c>
      <c r="P132" s="26">
        <v>1</v>
      </c>
      <c r="Q132" s="16">
        <f t="shared" ref="Q132:Q192" si="179">P132*$F132</f>
        <v>12.71</v>
      </c>
      <c r="R132" s="16">
        <f t="shared" ref="R132:R192" si="180">P132*$G132</f>
        <v>29.5</v>
      </c>
      <c r="S132" s="26">
        <v>0</v>
      </c>
      <c r="T132" s="16">
        <f t="shared" ref="T132:T192" si="181">S132*$F132</f>
        <v>0</v>
      </c>
      <c r="U132" s="16">
        <f t="shared" ref="U132:U192" si="182">S132*$G132</f>
        <v>0</v>
      </c>
      <c r="V132" s="26">
        <v>0</v>
      </c>
      <c r="W132" s="16">
        <f t="shared" ref="W132:W192" si="183">V132*$F132</f>
        <v>0</v>
      </c>
      <c r="X132" s="16">
        <f t="shared" ref="X132:X192" si="184">V132*$G132</f>
        <v>0</v>
      </c>
      <c r="Y132" s="26"/>
      <c r="Z132" s="16">
        <f t="shared" ref="Z132:Z192" si="185">Y132*$F132</f>
        <v>0</v>
      </c>
      <c r="AA132" s="16">
        <f t="shared" ref="AA132:AA192" si="186">Y132*$G132</f>
        <v>0</v>
      </c>
      <c r="AC132" s="52">
        <f t="shared" si="173"/>
        <v>1</v>
      </c>
      <c r="AD132" s="16">
        <f t="shared" si="174"/>
        <v>12.71</v>
      </c>
      <c r="AE132" s="37">
        <f t="shared" si="175"/>
        <v>29.5</v>
      </c>
      <c r="AF132" s="42">
        <f t="shared" si="72"/>
        <v>8.130081300813009E-3</v>
      </c>
      <c r="AG132" s="37">
        <f t="shared" si="73"/>
        <v>0.24390243902439027</v>
      </c>
      <c r="AH132" s="63">
        <f t="shared" si="74"/>
        <v>7.1951219512195124</v>
      </c>
      <c r="AI132" s="26">
        <v>0</v>
      </c>
      <c r="AJ132" s="37">
        <f>AI132*G132</f>
        <v>0</v>
      </c>
      <c r="AK132" s="37">
        <f>IFERROR(AI132/AF132, "-")</f>
        <v>0</v>
      </c>
      <c r="AL132" s="47">
        <v>136</v>
      </c>
      <c r="AM132" s="37">
        <f>IFERROR(AK132/7,"-")</f>
        <v>0</v>
      </c>
      <c r="AN132" s="52">
        <f>IFERROR(AK132/30,"-")</f>
        <v>0</v>
      </c>
      <c r="AO132" s="35">
        <f t="shared" si="75"/>
        <v>43589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6</v>
      </c>
      <c r="K133" s="16">
        <f t="shared" si="76"/>
        <v>55.880197287299652</v>
      </c>
      <c r="L133" s="16">
        <f t="shared" si="176"/>
        <v>147</v>
      </c>
      <c r="M133" s="26">
        <v>3</v>
      </c>
      <c r="N133" s="16">
        <f t="shared" si="177"/>
        <v>27.940098643649826</v>
      </c>
      <c r="O133" s="16">
        <f t="shared" si="178"/>
        <v>73.5</v>
      </c>
      <c r="P133" s="26">
        <v>1</v>
      </c>
      <c r="Q133" s="16">
        <f t="shared" si="179"/>
        <v>9.3133662145499425</v>
      </c>
      <c r="R133" s="16">
        <f t="shared" si="180"/>
        <v>24.5</v>
      </c>
      <c r="S133" s="26">
        <v>0</v>
      </c>
      <c r="T133" s="16">
        <f t="shared" si="181"/>
        <v>0</v>
      </c>
      <c r="U133" s="16">
        <f t="shared" si="182"/>
        <v>0</v>
      </c>
      <c r="V133" s="26">
        <v>0</v>
      </c>
      <c r="W133" s="16">
        <f t="shared" si="183"/>
        <v>0</v>
      </c>
      <c r="X133" s="16">
        <f t="shared" si="184"/>
        <v>0</v>
      </c>
      <c r="Y133" s="26"/>
      <c r="Z133" s="16">
        <f t="shared" si="185"/>
        <v>0</v>
      </c>
      <c r="AA133" s="16">
        <f t="shared" si="186"/>
        <v>0</v>
      </c>
      <c r="AC133" s="52">
        <f t="shared" si="173"/>
        <v>10</v>
      </c>
      <c r="AD133" s="16">
        <f t="shared" si="174"/>
        <v>93.133662145499429</v>
      </c>
      <c r="AE133" s="37">
        <f t="shared" si="175"/>
        <v>245</v>
      </c>
      <c r="AF133" s="42">
        <f t="shared" si="72"/>
        <v>8.1300813008130079E-2</v>
      </c>
      <c r="AG133" s="37">
        <f t="shared" si="73"/>
        <v>2.4390243902439024</v>
      </c>
      <c r="AH133" s="63">
        <f t="shared" si="74"/>
        <v>59.756097560975611</v>
      </c>
      <c r="AI133" s="26">
        <v>4</v>
      </c>
      <c r="AJ133" s="37">
        <f>AI133*G133</f>
        <v>98</v>
      </c>
      <c r="AK133" s="37">
        <f>IFERROR(AI133/AF133, "-")</f>
        <v>49.2</v>
      </c>
      <c r="AL133" s="47">
        <v>137</v>
      </c>
      <c r="AM133" s="37">
        <f>IFERROR(AK133/7,"-")</f>
        <v>7.0285714285714294</v>
      </c>
      <c r="AN133" s="52">
        <f>IFERROR(AK133/30,"-")</f>
        <v>1.6400000000000001</v>
      </c>
      <c r="AO133" s="35">
        <f t="shared" si="75"/>
        <v>43638.2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2</v>
      </c>
      <c r="K134" s="16">
        <f t="shared" si="76"/>
        <v>42.079999999999984</v>
      </c>
      <c r="L134" s="16">
        <f t="shared" si="176"/>
        <v>89</v>
      </c>
      <c r="M134" s="26">
        <v>1</v>
      </c>
      <c r="N134" s="16">
        <f t="shared" si="177"/>
        <v>21.039999999999992</v>
      </c>
      <c r="O134" s="16">
        <f t="shared" si="178"/>
        <v>44.5</v>
      </c>
      <c r="P134" s="26">
        <v>0</v>
      </c>
      <c r="Q134" s="16">
        <f t="shared" si="179"/>
        <v>0</v>
      </c>
      <c r="R134" s="16">
        <f t="shared" si="180"/>
        <v>0</v>
      </c>
      <c r="S134" s="26">
        <v>1</v>
      </c>
      <c r="T134" s="16">
        <f t="shared" si="181"/>
        <v>21.039999999999992</v>
      </c>
      <c r="U134" s="16">
        <f t="shared" si="182"/>
        <v>44.5</v>
      </c>
      <c r="V134" s="26">
        <v>0</v>
      </c>
      <c r="W134" s="16">
        <f t="shared" si="183"/>
        <v>0</v>
      </c>
      <c r="X134" s="16">
        <f t="shared" si="184"/>
        <v>0</v>
      </c>
      <c r="Y134" s="26"/>
      <c r="Z134" s="16">
        <f t="shared" si="185"/>
        <v>0</v>
      </c>
      <c r="AA134" s="16">
        <f t="shared" si="186"/>
        <v>0</v>
      </c>
      <c r="AC134" s="52">
        <f t="shared" si="173"/>
        <v>4</v>
      </c>
      <c r="AD134" s="16">
        <f t="shared" si="174"/>
        <v>84.159999999999968</v>
      </c>
      <c r="AE134" s="37">
        <f t="shared" si="175"/>
        <v>178</v>
      </c>
      <c r="AF134" s="42">
        <f t="shared" si="72"/>
        <v>3.2520325203252036E-2</v>
      </c>
      <c r="AG134" s="37">
        <f t="shared" si="73"/>
        <v>0.97560975609756106</v>
      </c>
      <c r="AH134" s="63">
        <f t="shared" si="74"/>
        <v>43.41463414634147</v>
      </c>
      <c r="AI134" s="26">
        <v>2</v>
      </c>
      <c r="AJ134" s="37">
        <f>AI134*G134</f>
        <v>89</v>
      </c>
      <c r="AK134" s="37">
        <f>IFERROR(AI134/AF134, "-")</f>
        <v>61.499999999999993</v>
      </c>
      <c r="AL134" s="47">
        <v>138</v>
      </c>
      <c r="AM134" s="37">
        <f>IFERROR(AK134/7,"-")</f>
        <v>8.7857142857142847</v>
      </c>
      <c r="AN134" s="52">
        <f>IFERROR(AK134/30,"-")</f>
        <v>2.0499999999999998</v>
      </c>
      <c r="AO134" s="35">
        <f t="shared" si="75"/>
        <v>43650.5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6"/>
        <v>0</v>
      </c>
      <c r="L135" s="16">
        <f t="shared" ref="L135:L163" si="187">J135*$G135</f>
        <v>0</v>
      </c>
      <c r="M135" s="26">
        <v>0</v>
      </c>
      <c r="N135" s="16">
        <f t="shared" ref="N135:N163" si="188">M135*$F135</f>
        <v>0</v>
      </c>
      <c r="O135" s="16">
        <f t="shared" ref="O135:O163" si="189">M135*$G135</f>
        <v>0</v>
      </c>
      <c r="P135" s="26">
        <v>0</v>
      </c>
      <c r="Q135" s="16">
        <f t="shared" ref="Q135:Q163" si="190">P135*$F135</f>
        <v>0</v>
      </c>
      <c r="R135" s="16">
        <f t="shared" ref="R135:R163" si="191">P135*$G135</f>
        <v>0</v>
      </c>
      <c r="S135" s="26">
        <v>0</v>
      </c>
      <c r="T135" s="16">
        <f t="shared" ref="T135:T163" si="192">S135*$F135</f>
        <v>0</v>
      </c>
      <c r="U135" s="16">
        <f t="shared" ref="U135:U163" si="193">S135*$G135</f>
        <v>0</v>
      </c>
      <c r="V135" s="26">
        <v>0</v>
      </c>
      <c r="W135" s="16">
        <f t="shared" ref="W135:W163" si="194">V135*$F135</f>
        <v>0</v>
      </c>
      <c r="X135" s="16">
        <f t="shared" ref="X135:X163" si="195">V135*$G135</f>
        <v>0</v>
      </c>
      <c r="Y135" s="26"/>
      <c r="Z135" s="16">
        <f t="shared" ref="Z135:Z163" si="196">Y135*$F135</f>
        <v>0</v>
      </c>
      <c r="AA135" s="16">
        <f t="shared" ref="AA135:AA163" si="197">Y135*$G135</f>
        <v>0</v>
      </c>
      <c r="AC135" s="52">
        <f t="shared" si="173"/>
        <v>0</v>
      </c>
      <c r="AD135" s="16">
        <f t="shared" si="174"/>
        <v>0</v>
      </c>
      <c r="AE135" s="37">
        <f t="shared" si="175"/>
        <v>0</v>
      </c>
      <c r="AF135" s="42">
        <f t="shared" si="72"/>
        <v>0</v>
      </c>
      <c r="AG135" s="37">
        <f t="shared" si="73"/>
        <v>0</v>
      </c>
      <c r="AH135" s="63">
        <f t="shared" si="74"/>
        <v>0</v>
      </c>
      <c r="AI135" s="26">
        <v>0</v>
      </c>
      <c r="AJ135" s="37">
        <f t="shared" ref="AJ135:AJ163" si="198">AI135*G135</f>
        <v>0</v>
      </c>
      <c r="AK135" s="37" t="str">
        <f t="shared" ref="AK135:AK163" si="199">IFERROR(AI135/AF135, "-")</f>
        <v>-</v>
      </c>
      <c r="AL135" s="47">
        <v>140</v>
      </c>
      <c r="AM135" s="37" t="str">
        <f t="shared" ref="AM135:AM163" si="200">IFERROR(AK135/7,"-")</f>
        <v>-</v>
      </c>
      <c r="AN135" s="52" t="str">
        <f t="shared" ref="AN135:AN163" si="201">IFERROR(AK135/30,"-")</f>
        <v>-</v>
      </c>
      <c r="AO135" s="35" t="str">
        <f t="shared" si="75"/>
        <v>-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76"/>
        <v>0</v>
      </c>
      <c r="L136" s="16">
        <f t="shared" si="187"/>
        <v>0</v>
      </c>
      <c r="M136" s="26">
        <v>0</v>
      </c>
      <c r="N136" s="16">
        <f t="shared" si="188"/>
        <v>0</v>
      </c>
      <c r="O136" s="16">
        <f t="shared" si="189"/>
        <v>0</v>
      </c>
      <c r="P136" s="26">
        <v>0</v>
      </c>
      <c r="Q136" s="16">
        <f t="shared" si="190"/>
        <v>0</v>
      </c>
      <c r="R136" s="16">
        <f t="shared" si="191"/>
        <v>0</v>
      </c>
      <c r="S136" s="26">
        <v>0</v>
      </c>
      <c r="T136" s="16">
        <f t="shared" si="192"/>
        <v>0</v>
      </c>
      <c r="U136" s="16">
        <f t="shared" si="193"/>
        <v>0</v>
      </c>
      <c r="V136" s="26">
        <v>0</v>
      </c>
      <c r="W136" s="16">
        <f t="shared" si="194"/>
        <v>0</v>
      </c>
      <c r="X136" s="16">
        <f t="shared" si="195"/>
        <v>0</v>
      </c>
      <c r="Y136" s="26"/>
      <c r="Z136" s="16">
        <f t="shared" si="196"/>
        <v>0</v>
      </c>
      <c r="AA136" s="16">
        <f t="shared" si="197"/>
        <v>0</v>
      </c>
      <c r="AC136" s="52">
        <f t="shared" si="173"/>
        <v>0</v>
      </c>
      <c r="AD136" s="16">
        <f t="shared" si="174"/>
        <v>0</v>
      </c>
      <c r="AE136" s="37">
        <f t="shared" si="175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26">
        <v>0</v>
      </c>
      <c r="AJ136" s="37">
        <f t="shared" si="198"/>
        <v>0</v>
      </c>
      <c r="AK136" s="37" t="str">
        <f t="shared" si="199"/>
        <v>-</v>
      </c>
      <c r="AL136" s="47">
        <v>141</v>
      </c>
      <c r="AM136" s="37" t="str">
        <f t="shared" si="200"/>
        <v>-</v>
      </c>
      <c r="AN136" s="52" t="str">
        <f t="shared" si="201"/>
        <v>-</v>
      </c>
      <c r="AO136" s="35" t="str">
        <f t="shared" si="75"/>
        <v>-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6"/>
        <v>0</v>
      </c>
      <c r="L137" s="16">
        <f t="shared" si="187"/>
        <v>0</v>
      </c>
      <c r="M137" s="26">
        <v>0</v>
      </c>
      <c r="N137" s="16">
        <f t="shared" si="188"/>
        <v>0</v>
      </c>
      <c r="O137" s="16">
        <f t="shared" si="189"/>
        <v>0</v>
      </c>
      <c r="P137" s="26">
        <v>0</v>
      </c>
      <c r="Q137" s="16">
        <f t="shared" si="190"/>
        <v>0</v>
      </c>
      <c r="R137" s="16">
        <f t="shared" si="191"/>
        <v>0</v>
      </c>
      <c r="S137" s="26">
        <v>0</v>
      </c>
      <c r="T137" s="16">
        <f t="shared" si="192"/>
        <v>0</v>
      </c>
      <c r="U137" s="16">
        <f t="shared" si="193"/>
        <v>0</v>
      </c>
      <c r="V137" s="26">
        <v>0</v>
      </c>
      <c r="W137" s="16">
        <f t="shared" si="194"/>
        <v>0</v>
      </c>
      <c r="X137" s="16">
        <f t="shared" si="195"/>
        <v>0</v>
      </c>
      <c r="Y137" s="26"/>
      <c r="Z137" s="16">
        <f t="shared" si="196"/>
        <v>0</v>
      </c>
      <c r="AA137" s="16">
        <f t="shared" si="197"/>
        <v>0</v>
      </c>
      <c r="AC137" s="52">
        <f t="shared" si="173"/>
        <v>0</v>
      </c>
      <c r="AD137" s="16">
        <f t="shared" si="174"/>
        <v>0</v>
      </c>
      <c r="AE137" s="37">
        <f t="shared" si="175"/>
        <v>0</v>
      </c>
      <c r="AF137" s="42">
        <f t="shared" si="72"/>
        <v>0</v>
      </c>
      <c r="AG137" s="37">
        <f t="shared" si="73"/>
        <v>0</v>
      </c>
      <c r="AH137" s="63">
        <f t="shared" si="74"/>
        <v>0</v>
      </c>
      <c r="AI137" s="26">
        <v>0</v>
      </c>
      <c r="AJ137" s="37">
        <f t="shared" si="198"/>
        <v>0</v>
      </c>
      <c r="AK137" s="37" t="str">
        <f t="shared" si="199"/>
        <v>-</v>
      </c>
      <c r="AL137" s="47">
        <v>142</v>
      </c>
      <c r="AM137" s="37" t="str">
        <f t="shared" si="200"/>
        <v>-</v>
      </c>
      <c r="AN137" s="52" t="str">
        <f t="shared" si="201"/>
        <v>-</v>
      </c>
      <c r="AO137" s="35" t="str">
        <f t="shared" si="75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6"/>
        <v>0</v>
      </c>
      <c r="L138" s="16">
        <f t="shared" si="187"/>
        <v>0</v>
      </c>
      <c r="M138" s="26">
        <v>0</v>
      </c>
      <c r="N138" s="16">
        <f t="shared" si="188"/>
        <v>0</v>
      </c>
      <c r="O138" s="16">
        <f t="shared" si="189"/>
        <v>0</v>
      </c>
      <c r="P138" s="26">
        <v>0</v>
      </c>
      <c r="Q138" s="16">
        <f t="shared" si="190"/>
        <v>0</v>
      </c>
      <c r="R138" s="16">
        <f t="shared" si="191"/>
        <v>0</v>
      </c>
      <c r="S138" s="26">
        <v>0</v>
      </c>
      <c r="T138" s="16">
        <f t="shared" si="192"/>
        <v>0</v>
      </c>
      <c r="U138" s="16">
        <f t="shared" si="193"/>
        <v>0</v>
      </c>
      <c r="V138" s="26">
        <v>0</v>
      </c>
      <c r="W138" s="16">
        <f t="shared" si="194"/>
        <v>0</v>
      </c>
      <c r="X138" s="16">
        <f t="shared" si="195"/>
        <v>0</v>
      </c>
      <c r="Y138" s="26"/>
      <c r="Z138" s="16">
        <f t="shared" si="196"/>
        <v>0</v>
      </c>
      <c r="AA138" s="16">
        <f t="shared" si="197"/>
        <v>0</v>
      </c>
      <c r="AC138" s="52">
        <f t="shared" si="173"/>
        <v>0</v>
      </c>
      <c r="AD138" s="16">
        <f t="shared" si="174"/>
        <v>0</v>
      </c>
      <c r="AE138" s="37">
        <f t="shared" si="175"/>
        <v>0</v>
      </c>
      <c r="AF138" s="42">
        <f t="shared" si="72"/>
        <v>0</v>
      </c>
      <c r="AG138" s="37">
        <f t="shared" si="73"/>
        <v>0</v>
      </c>
      <c r="AH138" s="63">
        <f t="shared" si="74"/>
        <v>0</v>
      </c>
      <c r="AI138" s="26">
        <v>0</v>
      </c>
      <c r="AJ138" s="37">
        <f t="shared" si="198"/>
        <v>0</v>
      </c>
      <c r="AK138" s="37" t="str">
        <f t="shared" si="199"/>
        <v>-</v>
      </c>
      <c r="AL138" s="47">
        <v>143</v>
      </c>
      <c r="AM138" s="37" t="str">
        <f t="shared" si="200"/>
        <v>-</v>
      </c>
      <c r="AN138" s="52" t="str">
        <f t="shared" si="201"/>
        <v>-</v>
      </c>
      <c r="AO138" s="35" t="str">
        <f t="shared" si="75"/>
        <v>-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0</v>
      </c>
      <c r="K139" s="16">
        <f t="shared" si="76"/>
        <v>0</v>
      </c>
      <c r="L139" s="16">
        <f t="shared" si="187"/>
        <v>0</v>
      </c>
      <c r="M139" s="26">
        <v>2</v>
      </c>
      <c r="N139" s="16">
        <f t="shared" si="188"/>
        <v>35.541463414634158</v>
      </c>
      <c r="O139" s="16">
        <f t="shared" si="189"/>
        <v>79</v>
      </c>
      <c r="P139" s="26">
        <v>0</v>
      </c>
      <c r="Q139" s="16">
        <f t="shared" si="190"/>
        <v>0</v>
      </c>
      <c r="R139" s="16">
        <f t="shared" si="191"/>
        <v>0</v>
      </c>
      <c r="S139" s="26">
        <v>0</v>
      </c>
      <c r="T139" s="16">
        <f t="shared" si="192"/>
        <v>0</v>
      </c>
      <c r="U139" s="16">
        <f t="shared" si="193"/>
        <v>0</v>
      </c>
      <c r="V139" s="26">
        <v>0</v>
      </c>
      <c r="W139" s="16">
        <f t="shared" si="194"/>
        <v>0</v>
      </c>
      <c r="X139" s="16">
        <f t="shared" si="195"/>
        <v>0</v>
      </c>
      <c r="Y139" s="26"/>
      <c r="Z139" s="16">
        <f t="shared" si="196"/>
        <v>0</v>
      </c>
      <c r="AA139" s="16">
        <f t="shared" si="197"/>
        <v>0</v>
      </c>
      <c r="AC139" s="52">
        <f t="shared" si="173"/>
        <v>2</v>
      </c>
      <c r="AD139" s="16">
        <f t="shared" si="174"/>
        <v>35.541463414634158</v>
      </c>
      <c r="AE139" s="37">
        <f t="shared" si="175"/>
        <v>79</v>
      </c>
      <c r="AF139" s="42">
        <f t="shared" si="72"/>
        <v>1.6260162601626018E-2</v>
      </c>
      <c r="AG139" s="37">
        <f t="shared" si="73"/>
        <v>0.48780487804878053</v>
      </c>
      <c r="AH139" s="63">
        <f t="shared" si="74"/>
        <v>19.26829268292683</v>
      </c>
      <c r="AI139" s="26">
        <v>2</v>
      </c>
      <c r="AJ139" s="37">
        <f t="shared" si="198"/>
        <v>79</v>
      </c>
      <c r="AK139" s="37">
        <f t="shared" si="199"/>
        <v>122.99999999999999</v>
      </c>
      <c r="AL139" s="47">
        <v>144</v>
      </c>
      <c r="AM139" s="37">
        <f t="shared" si="200"/>
        <v>17.571428571428569</v>
      </c>
      <c r="AN139" s="52">
        <f t="shared" si="201"/>
        <v>4.0999999999999996</v>
      </c>
      <c r="AO139" s="35">
        <f t="shared" si="75"/>
        <v>43712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76"/>
        <v>0</v>
      </c>
      <c r="L140" s="16">
        <f t="shared" si="187"/>
        <v>0</v>
      </c>
      <c r="M140" s="26">
        <v>0</v>
      </c>
      <c r="N140" s="16">
        <f t="shared" si="188"/>
        <v>0</v>
      </c>
      <c r="O140" s="16">
        <f t="shared" si="189"/>
        <v>0</v>
      </c>
      <c r="P140" s="26">
        <v>0</v>
      </c>
      <c r="Q140" s="16">
        <f t="shared" si="190"/>
        <v>0</v>
      </c>
      <c r="R140" s="16">
        <f t="shared" si="191"/>
        <v>0</v>
      </c>
      <c r="S140" s="26">
        <v>0</v>
      </c>
      <c r="T140" s="16">
        <f t="shared" si="192"/>
        <v>0</v>
      </c>
      <c r="U140" s="16">
        <f t="shared" si="193"/>
        <v>0</v>
      </c>
      <c r="V140" s="26">
        <v>0</v>
      </c>
      <c r="W140" s="16">
        <f t="shared" si="194"/>
        <v>0</v>
      </c>
      <c r="X140" s="16">
        <f t="shared" si="195"/>
        <v>0</v>
      </c>
      <c r="Y140" s="26"/>
      <c r="Z140" s="16">
        <f t="shared" si="196"/>
        <v>0</v>
      </c>
      <c r="AA140" s="16">
        <f t="shared" si="197"/>
        <v>0</v>
      </c>
      <c r="AC140" s="52">
        <f t="shared" si="173"/>
        <v>0</v>
      </c>
      <c r="AD140" s="16">
        <f t="shared" si="174"/>
        <v>0</v>
      </c>
      <c r="AE140" s="37">
        <f t="shared" si="175"/>
        <v>0</v>
      </c>
      <c r="AF140" s="42">
        <f t="shared" si="72"/>
        <v>0</v>
      </c>
      <c r="AG140" s="37">
        <f t="shared" si="73"/>
        <v>0</v>
      </c>
      <c r="AH140" s="63">
        <f t="shared" si="74"/>
        <v>0</v>
      </c>
      <c r="AI140" s="26">
        <v>0</v>
      </c>
      <c r="AJ140" s="37">
        <f t="shared" si="198"/>
        <v>0</v>
      </c>
      <c r="AK140" s="37" t="str">
        <f t="shared" si="199"/>
        <v>-</v>
      </c>
      <c r="AL140" s="47">
        <v>145</v>
      </c>
      <c r="AM140" s="37" t="str">
        <f t="shared" si="200"/>
        <v>-</v>
      </c>
      <c r="AN140" s="52" t="str">
        <f t="shared" si="201"/>
        <v>-</v>
      </c>
      <c r="AO140" s="35" t="str">
        <f t="shared" si="75"/>
        <v>-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76"/>
        <v>0</v>
      </c>
      <c r="L141" s="16">
        <f t="shared" si="187"/>
        <v>0</v>
      </c>
      <c r="M141" s="26">
        <v>0</v>
      </c>
      <c r="N141" s="16">
        <f t="shared" si="188"/>
        <v>0</v>
      </c>
      <c r="O141" s="16">
        <f t="shared" si="189"/>
        <v>0</v>
      </c>
      <c r="P141" s="26">
        <v>0</v>
      </c>
      <c r="Q141" s="16">
        <f t="shared" si="190"/>
        <v>0</v>
      </c>
      <c r="R141" s="16">
        <f t="shared" si="191"/>
        <v>0</v>
      </c>
      <c r="S141" s="26">
        <v>0</v>
      </c>
      <c r="T141" s="16">
        <f t="shared" si="192"/>
        <v>0</v>
      </c>
      <c r="U141" s="16">
        <f t="shared" si="193"/>
        <v>0</v>
      </c>
      <c r="V141" s="26">
        <v>0</v>
      </c>
      <c r="W141" s="16">
        <f t="shared" si="194"/>
        <v>0</v>
      </c>
      <c r="X141" s="16">
        <f t="shared" si="195"/>
        <v>0</v>
      </c>
      <c r="Y141" s="26"/>
      <c r="Z141" s="16">
        <f t="shared" si="196"/>
        <v>0</v>
      </c>
      <c r="AA141" s="16">
        <f t="shared" si="197"/>
        <v>0</v>
      </c>
      <c r="AC141" s="52">
        <f t="shared" si="173"/>
        <v>0</v>
      </c>
      <c r="AD141" s="16">
        <f t="shared" si="174"/>
        <v>0</v>
      </c>
      <c r="AE141" s="37">
        <f t="shared" si="175"/>
        <v>0</v>
      </c>
      <c r="AF141" s="42">
        <f t="shared" si="72"/>
        <v>0</v>
      </c>
      <c r="AG141" s="37">
        <f t="shared" si="73"/>
        <v>0</v>
      </c>
      <c r="AH141" s="63">
        <f t="shared" si="74"/>
        <v>0</v>
      </c>
      <c r="AI141" s="26">
        <v>0</v>
      </c>
      <c r="AJ141" s="37">
        <f t="shared" si="198"/>
        <v>0</v>
      </c>
      <c r="AK141" s="37" t="str">
        <f t="shared" si="199"/>
        <v>-</v>
      </c>
      <c r="AL141" s="47">
        <v>146</v>
      </c>
      <c r="AM141" s="37" t="str">
        <f t="shared" si="200"/>
        <v>-</v>
      </c>
      <c r="AN141" s="52" t="str">
        <f t="shared" si="201"/>
        <v>-</v>
      </c>
      <c r="AO141" s="35" t="str">
        <f t="shared" si="75"/>
        <v>-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1</v>
      </c>
      <c r="K142" s="16">
        <f t="shared" si="76"/>
        <v>14.474971098265899</v>
      </c>
      <c r="L142" s="16">
        <f t="shared" si="187"/>
        <v>29.5</v>
      </c>
      <c r="M142" s="26">
        <v>0</v>
      </c>
      <c r="N142" s="16">
        <f t="shared" si="188"/>
        <v>0</v>
      </c>
      <c r="O142" s="16">
        <f t="shared" si="189"/>
        <v>0</v>
      </c>
      <c r="P142" s="26">
        <v>2</v>
      </c>
      <c r="Q142" s="16">
        <f t="shared" si="190"/>
        <v>28.949942196531797</v>
      </c>
      <c r="R142" s="16">
        <f t="shared" si="191"/>
        <v>59</v>
      </c>
      <c r="S142" s="26">
        <v>1</v>
      </c>
      <c r="T142" s="16">
        <f t="shared" si="192"/>
        <v>14.474971098265899</v>
      </c>
      <c r="U142" s="16">
        <f t="shared" si="193"/>
        <v>29.5</v>
      </c>
      <c r="V142" s="26">
        <v>0</v>
      </c>
      <c r="W142" s="16">
        <f t="shared" si="194"/>
        <v>0</v>
      </c>
      <c r="X142" s="16">
        <f t="shared" si="195"/>
        <v>0</v>
      </c>
      <c r="Y142" s="26"/>
      <c r="Z142" s="16">
        <f t="shared" si="196"/>
        <v>0</v>
      </c>
      <c r="AA142" s="16">
        <f t="shared" si="197"/>
        <v>0</v>
      </c>
      <c r="AC142" s="52">
        <f t="shared" si="173"/>
        <v>4</v>
      </c>
      <c r="AD142" s="16">
        <f t="shared" si="174"/>
        <v>57.899884393063594</v>
      </c>
      <c r="AE142" s="37">
        <f t="shared" si="175"/>
        <v>118</v>
      </c>
      <c r="AF142" s="42">
        <f t="shared" si="72"/>
        <v>3.2520325203252036E-2</v>
      </c>
      <c r="AG142" s="37">
        <f t="shared" si="73"/>
        <v>0.97560975609756106</v>
      </c>
      <c r="AH142" s="63">
        <f t="shared" si="74"/>
        <v>28.780487804878049</v>
      </c>
      <c r="AI142" s="26">
        <v>0</v>
      </c>
      <c r="AJ142" s="37">
        <f t="shared" si="198"/>
        <v>0</v>
      </c>
      <c r="AK142" s="37">
        <f t="shared" si="199"/>
        <v>0</v>
      </c>
      <c r="AL142" s="47">
        <v>147</v>
      </c>
      <c r="AM142" s="37">
        <f t="shared" si="200"/>
        <v>0</v>
      </c>
      <c r="AN142" s="52">
        <f t="shared" si="201"/>
        <v>0</v>
      </c>
      <c r="AO142" s="35">
        <f t="shared" si="75"/>
        <v>43589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2</v>
      </c>
      <c r="K143" s="16">
        <f t="shared" si="76"/>
        <v>90</v>
      </c>
      <c r="L143" s="16">
        <f t="shared" si="187"/>
        <v>189</v>
      </c>
      <c r="M143" s="26">
        <v>0</v>
      </c>
      <c r="N143" s="16">
        <f t="shared" si="188"/>
        <v>0</v>
      </c>
      <c r="O143" s="16">
        <f t="shared" si="189"/>
        <v>0</v>
      </c>
      <c r="P143" s="26">
        <v>0</v>
      </c>
      <c r="Q143" s="16">
        <f t="shared" si="190"/>
        <v>0</v>
      </c>
      <c r="R143" s="16">
        <f t="shared" si="191"/>
        <v>0</v>
      </c>
      <c r="S143" s="26">
        <v>0</v>
      </c>
      <c r="T143" s="16">
        <f t="shared" si="192"/>
        <v>0</v>
      </c>
      <c r="U143" s="16">
        <f t="shared" si="193"/>
        <v>0</v>
      </c>
      <c r="V143" s="26">
        <v>0</v>
      </c>
      <c r="W143" s="16">
        <f t="shared" si="194"/>
        <v>0</v>
      </c>
      <c r="X143" s="16">
        <f t="shared" si="195"/>
        <v>0</v>
      </c>
      <c r="Y143" s="26"/>
      <c r="Z143" s="16">
        <f t="shared" si="196"/>
        <v>0</v>
      </c>
      <c r="AA143" s="16">
        <f t="shared" si="197"/>
        <v>0</v>
      </c>
      <c r="AC143" s="52">
        <f t="shared" si="173"/>
        <v>2</v>
      </c>
      <c r="AD143" s="16">
        <f t="shared" si="174"/>
        <v>90</v>
      </c>
      <c r="AE143" s="37">
        <f t="shared" si="175"/>
        <v>189</v>
      </c>
      <c r="AF143" s="42">
        <f t="shared" ref="AF143:AF206" si="202">AC143/AQ$10</f>
        <v>1.6260162601626018E-2</v>
      </c>
      <c r="AG143" s="37">
        <f t="shared" ref="AG143:AG206" si="203">AF143*30</f>
        <v>0.48780487804878053</v>
      </c>
      <c r="AH143" s="63">
        <f t="shared" ref="AH143:AH206" si="204">AE143/AQ$10*30</f>
        <v>46.09756097560976</v>
      </c>
      <c r="AI143" s="26">
        <v>0</v>
      </c>
      <c r="AJ143" s="37">
        <f t="shared" si="198"/>
        <v>0</v>
      </c>
      <c r="AK143" s="37">
        <f t="shared" si="199"/>
        <v>0</v>
      </c>
      <c r="AL143" s="47">
        <v>148</v>
      </c>
      <c r="AM143" s="37">
        <f t="shared" si="200"/>
        <v>0</v>
      </c>
      <c r="AN143" s="52">
        <f t="shared" si="201"/>
        <v>0</v>
      </c>
      <c r="AO143" s="35">
        <f t="shared" ref="AO143:AO206" si="205">IFERROR(AO$10+AK143,"-")</f>
        <v>43589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2</v>
      </c>
      <c r="K144" s="16">
        <f t="shared" si="76"/>
        <v>152</v>
      </c>
      <c r="L144" s="16">
        <f t="shared" si="187"/>
        <v>280</v>
      </c>
      <c r="M144" s="26">
        <v>0</v>
      </c>
      <c r="N144" s="16">
        <f t="shared" si="188"/>
        <v>0</v>
      </c>
      <c r="O144" s="16">
        <f t="shared" si="189"/>
        <v>0</v>
      </c>
      <c r="P144" s="26">
        <v>1</v>
      </c>
      <c r="Q144" s="16">
        <f t="shared" si="190"/>
        <v>76</v>
      </c>
      <c r="R144" s="16">
        <f t="shared" si="191"/>
        <v>140</v>
      </c>
      <c r="S144" s="26">
        <v>0</v>
      </c>
      <c r="T144" s="16">
        <f t="shared" si="192"/>
        <v>0</v>
      </c>
      <c r="U144" s="16">
        <f t="shared" si="193"/>
        <v>0</v>
      </c>
      <c r="V144" s="26">
        <v>0</v>
      </c>
      <c r="W144" s="16">
        <f t="shared" si="194"/>
        <v>0</v>
      </c>
      <c r="X144" s="16">
        <f t="shared" si="195"/>
        <v>0</v>
      </c>
      <c r="Y144" s="26"/>
      <c r="Z144" s="16">
        <f t="shared" si="196"/>
        <v>0</v>
      </c>
      <c r="AA144" s="16">
        <f t="shared" si="197"/>
        <v>0</v>
      </c>
      <c r="AC144" s="52">
        <f t="shared" si="173"/>
        <v>3</v>
      </c>
      <c r="AD144" s="16">
        <f t="shared" si="174"/>
        <v>228</v>
      </c>
      <c r="AE144" s="37">
        <f t="shared" si="175"/>
        <v>420</v>
      </c>
      <c r="AF144" s="42">
        <f t="shared" si="202"/>
        <v>2.4390243902439025E-2</v>
      </c>
      <c r="AG144" s="37">
        <f t="shared" si="203"/>
        <v>0.73170731707317072</v>
      </c>
      <c r="AH144" s="63">
        <f t="shared" si="204"/>
        <v>102.4390243902439</v>
      </c>
      <c r="AI144" s="26">
        <v>2</v>
      </c>
      <c r="AJ144" s="37">
        <f t="shared" si="198"/>
        <v>280</v>
      </c>
      <c r="AK144" s="37">
        <f t="shared" si="199"/>
        <v>82</v>
      </c>
      <c r="AL144" s="47">
        <v>149</v>
      </c>
      <c r="AM144" s="37">
        <f t="shared" si="200"/>
        <v>11.714285714285714</v>
      </c>
      <c r="AN144" s="52">
        <f t="shared" si="201"/>
        <v>2.7333333333333334</v>
      </c>
      <c r="AO144" s="35">
        <f t="shared" si="205"/>
        <v>43671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3</v>
      </c>
      <c r="K145" s="16">
        <f t="shared" si="76"/>
        <v>228</v>
      </c>
      <c r="L145" s="16">
        <f t="shared" si="187"/>
        <v>420</v>
      </c>
      <c r="M145" s="26">
        <v>2</v>
      </c>
      <c r="N145" s="16">
        <f t="shared" si="188"/>
        <v>152</v>
      </c>
      <c r="O145" s="16">
        <f t="shared" si="189"/>
        <v>280</v>
      </c>
      <c r="P145" s="26">
        <v>0</v>
      </c>
      <c r="Q145" s="16">
        <f t="shared" si="190"/>
        <v>0</v>
      </c>
      <c r="R145" s="16">
        <f t="shared" si="191"/>
        <v>0</v>
      </c>
      <c r="S145" s="26">
        <v>1</v>
      </c>
      <c r="T145" s="16">
        <f t="shared" si="192"/>
        <v>76</v>
      </c>
      <c r="U145" s="16">
        <f t="shared" si="193"/>
        <v>140</v>
      </c>
      <c r="V145" s="26">
        <v>0</v>
      </c>
      <c r="W145" s="16">
        <f t="shared" si="194"/>
        <v>0</v>
      </c>
      <c r="X145" s="16">
        <f t="shared" si="195"/>
        <v>0</v>
      </c>
      <c r="Y145" s="26"/>
      <c r="Z145" s="16">
        <f t="shared" si="196"/>
        <v>0</v>
      </c>
      <c r="AA145" s="16">
        <f t="shared" si="197"/>
        <v>0</v>
      </c>
      <c r="AC145" s="52">
        <f t="shared" si="173"/>
        <v>6</v>
      </c>
      <c r="AD145" s="16">
        <f t="shared" si="174"/>
        <v>456</v>
      </c>
      <c r="AE145" s="37">
        <f t="shared" si="175"/>
        <v>840</v>
      </c>
      <c r="AF145" s="42">
        <f t="shared" si="202"/>
        <v>4.878048780487805E-2</v>
      </c>
      <c r="AG145" s="37">
        <f t="shared" si="203"/>
        <v>1.4634146341463414</v>
      </c>
      <c r="AH145" s="63">
        <f t="shared" si="204"/>
        <v>204.8780487804878</v>
      </c>
      <c r="AI145" s="26">
        <v>4</v>
      </c>
      <c r="AJ145" s="37">
        <f t="shared" si="198"/>
        <v>560</v>
      </c>
      <c r="AK145" s="37">
        <f t="shared" si="199"/>
        <v>82</v>
      </c>
      <c r="AL145" s="47">
        <v>150</v>
      </c>
      <c r="AM145" s="37">
        <f t="shared" si="200"/>
        <v>11.714285714285714</v>
      </c>
      <c r="AN145" s="52">
        <f t="shared" si="201"/>
        <v>2.7333333333333334</v>
      </c>
      <c r="AO145" s="35">
        <f t="shared" si="205"/>
        <v>43671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87"/>
        <v>0</v>
      </c>
      <c r="M146" s="26">
        <v>0</v>
      </c>
      <c r="N146" s="16">
        <f t="shared" si="188"/>
        <v>0</v>
      </c>
      <c r="O146" s="16">
        <f t="shared" si="189"/>
        <v>0</v>
      </c>
      <c r="P146" s="26">
        <v>0</v>
      </c>
      <c r="Q146" s="16">
        <f t="shared" si="190"/>
        <v>0</v>
      </c>
      <c r="R146" s="16">
        <f t="shared" si="191"/>
        <v>0</v>
      </c>
      <c r="S146" s="26">
        <v>0</v>
      </c>
      <c r="T146" s="16">
        <f t="shared" si="192"/>
        <v>0</v>
      </c>
      <c r="U146" s="16">
        <f t="shared" si="193"/>
        <v>0</v>
      </c>
      <c r="V146" s="26">
        <v>0</v>
      </c>
      <c r="W146" s="16">
        <f t="shared" si="194"/>
        <v>0</v>
      </c>
      <c r="X146" s="16">
        <f t="shared" si="195"/>
        <v>0</v>
      </c>
      <c r="Y146" s="26"/>
      <c r="Z146" s="16">
        <f t="shared" si="196"/>
        <v>0</v>
      </c>
      <c r="AA146" s="16">
        <f t="shared" si="197"/>
        <v>0</v>
      </c>
      <c r="AC146" s="52">
        <f t="shared" si="173"/>
        <v>0</v>
      </c>
      <c r="AD146" s="16">
        <f t="shared" si="174"/>
        <v>0</v>
      </c>
      <c r="AE146" s="37">
        <f t="shared" si="175"/>
        <v>0</v>
      </c>
      <c r="AF146" s="42">
        <f t="shared" si="202"/>
        <v>0</v>
      </c>
      <c r="AG146" s="37">
        <f t="shared" si="203"/>
        <v>0</v>
      </c>
      <c r="AH146" s="63">
        <f t="shared" si="204"/>
        <v>0</v>
      </c>
      <c r="AI146" s="26">
        <v>0</v>
      </c>
      <c r="AJ146" s="37">
        <f t="shared" si="198"/>
        <v>0</v>
      </c>
      <c r="AK146" s="37" t="str">
        <f t="shared" si="199"/>
        <v>-</v>
      </c>
      <c r="AL146" s="47">
        <v>151</v>
      </c>
      <c r="AM146" s="37" t="str">
        <f t="shared" si="200"/>
        <v>-</v>
      </c>
      <c r="AN146" s="52" t="str">
        <f t="shared" si="201"/>
        <v>-</v>
      </c>
      <c r="AO146" s="35" t="str">
        <f t="shared" si="205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76"/>
        <v>0</v>
      </c>
      <c r="L147" s="16">
        <f t="shared" si="187"/>
        <v>0</v>
      </c>
      <c r="M147" s="26">
        <v>0</v>
      </c>
      <c r="N147" s="16">
        <f t="shared" si="188"/>
        <v>0</v>
      </c>
      <c r="O147" s="16">
        <f t="shared" si="189"/>
        <v>0</v>
      </c>
      <c r="P147" s="26">
        <v>0</v>
      </c>
      <c r="Q147" s="16">
        <f t="shared" si="190"/>
        <v>0</v>
      </c>
      <c r="R147" s="16">
        <f t="shared" si="191"/>
        <v>0</v>
      </c>
      <c r="S147" s="26">
        <v>0</v>
      </c>
      <c r="T147" s="16">
        <f t="shared" si="192"/>
        <v>0</v>
      </c>
      <c r="U147" s="16">
        <f t="shared" si="193"/>
        <v>0</v>
      </c>
      <c r="V147" s="26">
        <v>0</v>
      </c>
      <c r="W147" s="16">
        <f t="shared" si="194"/>
        <v>0</v>
      </c>
      <c r="X147" s="16">
        <f t="shared" si="195"/>
        <v>0</v>
      </c>
      <c r="Y147" s="26"/>
      <c r="Z147" s="16">
        <f t="shared" si="196"/>
        <v>0</v>
      </c>
      <c r="AA147" s="16">
        <f t="shared" si="197"/>
        <v>0</v>
      </c>
      <c r="AC147" s="52">
        <f t="shared" si="173"/>
        <v>0</v>
      </c>
      <c r="AD147" s="16">
        <f t="shared" si="174"/>
        <v>0</v>
      </c>
      <c r="AE147" s="37">
        <f t="shared" si="175"/>
        <v>0</v>
      </c>
      <c r="AF147" s="42">
        <f t="shared" si="202"/>
        <v>0</v>
      </c>
      <c r="AG147" s="37">
        <f t="shared" si="203"/>
        <v>0</v>
      </c>
      <c r="AH147" s="63">
        <f t="shared" si="204"/>
        <v>0</v>
      </c>
      <c r="AI147" s="26">
        <v>0</v>
      </c>
      <c r="AJ147" s="37">
        <f t="shared" si="198"/>
        <v>0</v>
      </c>
      <c r="AK147" s="37" t="str">
        <f t="shared" si="199"/>
        <v>-</v>
      </c>
      <c r="AL147" s="47">
        <v>152</v>
      </c>
      <c r="AM147" s="37" t="str">
        <f t="shared" si="200"/>
        <v>-</v>
      </c>
      <c r="AN147" s="52" t="str">
        <f t="shared" si="201"/>
        <v>-</v>
      </c>
      <c r="AO147" s="35" t="str">
        <f t="shared" si="205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76"/>
        <v>0</v>
      </c>
      <c r="L148" s="16">
        <f t="shared" si="187"/>
        <v>0</v>
      </c>
      <c r="M148" s="26">
        <v>0</v>
      </c>
      <c r="N148" s="16">
        <f t="shared" si="188"/>
        <v>0</v>
      </c>
      <c r="O148" s="16">
        <f t="shared" si="189"/>
        <v>0</v>
      </c>
      <c r="P148" s="26">
        <v>0</v>
      </c>
      <c r="Q148" s="16">
        <f t="shared" si="190"/>
        <v>0</v>
      </c>
      <c r="R148" s="16">
        <f t="shared" si="191"/>
        <v>0</v>
      </c>
      <c r="S148" s="26">
        <v>0</v>
      </c>
      <c r="T148" s="16">
        <f t="shared" si="192"/>
        <v>0</v>
      </c>
      <c r="U148" s="16">
        <f t="shared" si="193"/>
        <v>0</v>
      </c>
      <c r="V148" s="26">
        <v>0</v>
      </c>
      <c r="W148" s="16">
        <f t="shared" si="194"/>
        <v>0</v>
      </c>
      <c r="X148" s="16">
        <f t="shared" si="195"/>
        <v>0</v>
      </c>
      <c r="Y148" s="26"/>
      <c r="Z148" s="16">
        <f t="shared" si="196"/>
        <v>0</v>
      </c>
      <c r="AA148" s="16">
        <f t="shared" si="197"/>
        <v>0</v>
      </c>
      <c r="AC148" s="52">
        <f t="shared" si="173"/>
        <v>0</v>
      </c>
      <c r="AD148" s="16">
        <f t="shared" si="174"/>
        <v>0</v>
      </c>
      <c r="AE148" s="37">
        <f t="shared" si="175"/>
        <v>0</v>
      </c>
      <c r="AF148" s="42">
        <f t="shared" si="202"/>
        <v>0</v>
      </c>
      <c r="AG148" s="37">
        <f t="shared" si="203"/>
        <v>0</v>
      </c>
      <c r="AH148" s="63">
        <f t="shared" si="204"/>
        <v>0</v>
      </c>
      <c r="AI148" s="26">
        <v>0</v>
      </c>
      <c r="AJ148" s="37">
        <f t="shared" si="198"/>
        <v>0</v>
      </c>
      <c r="AK148" s="37" t="str">
        <f t="shared" si="199"/>
        <v>-</v>
      </c>
      <c r="AL148" s="47">
        <v>153</v>
      </c>
      <c r="AM148" s="37" t="str">
        <f t="shared" si="200"/>
        <v>-</v>
      </c>
      <c r="AN148" s="52" t="str">
        <f t="shared" si="201"/>
        <v>-</v>
      </c>
      <c r="AO148" s="35" t="str">
        <f t="shared" si="205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76"/>
        <v>0</v>
      </c>
      <c r="L149" s="16">
        <f t="shared" si="187"/>
        <v>0</v>
      </c>
      <c r="M149" s="26">
        <v>0</v>
      </c>
      <c r="N149" s="16">
        <f t="shared" si="188"/>
        <v>0</v>
      </c>
      <c r="O149" s="16">
        <f t="shared" si="189"/>
        <v>0</v>
      </c>
      <c r="P149" s="26">
        <v>0</v>
      </c>
      <c r="Q149" s="16">
        <f t="shared" si="190"/>
        <v>0</v>
      </c>
      <c r="R149" s="16">
        <f t="shared" si="191"/>
        <v>0</v>
      </c>
      <c r="S149" s="26">
        <v>0</v>
      </c>
      <c r="T149" s="16">
        <f t="shared" si="192"/>
        <v>0</v>
      </c>
      <c r="U149" s="16">
        <f t="shared" si="193"/>
        <v>0</v>
      </c>
      <c r="V149" s="26">
        <v>0</v>
      </c>
      <c r="W149" s="16">
        <f t="shared" si="194"/>
        <v>0</v>
      </c>
      <c r="X149" s="16">
        <f t="shared" si="195"/>
        <v>0</v>
      </c>
      <c r="Y149" s="26"/>
      <c r="Z149" s="16">
        <f t="shared" si="196"/>
        <v>0</v>
      </c>
      <c r="AA149" s="16">
        <f t="shared" si="197"/>
        <v>0</v>
      </c>
      <c r="AC149" s="52">
        <f t="shared" si="173"/>
        <v>0</v>
      </c>
      <c r="AD149" s="16">
        <f t="shared" si="174"/>
        <v>0</v>
      </c>
      <c r="AE149" s="37">
        <f t="shared" si="175"/>
        <v>0</v>
      </c>
      <c r="AF149" s="42">
        <f t="shared" si="202"/>
        <v>0</v>
      </c>
      <c r="AG149" s="37">
        <f t="shared" si="203"/>
        <v>0</v>
      </c>
      <c r="AH149" s="63">
        <f t="shared" si="204"/>
        <v>0</v>
      </c>
      <c r="AI149" s="26">
        <v>0</v>
      </c>
      <c r="AJ149" s="37">
        <f t="shared" si="198"/>
        <v>0</v>
      </c>
      <c r="AK149" s="37" t="str">
        <f t="shared" si="199"/>
        <v>-</v>
      </c>
      <c r="AL149" s="47">
        <v>155</v>
      </c>
      <c r="AM149" s="37" t="str">
        <f t="shared" si="200"/>
        <v>-</v>
      </c>
      <c r="AN149" s="52" t="str">
        <f t="shared" si="201"/>
        <v>-</v>
      </c>
      <c r="AO149" s="35" t="str">
        <f t="shared" si="205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76"/>
        <v>23.400000000000091</v>
      </c>
      <c r="L150" s="16">
        <f t="shared" si="187"/>
        <v>69</v>
      </c>
      <c r="M150" s="26">
        <v>1</v>
      </c>
      <c r="N150" s="16">
        <f t="shared" si="188"/>
        <v>11.700000000000045</v>
      </c>
      <c r="O150" s="16">
        <f t="shared" si="189"/>
        <v>34.5</v>
      </c>
      <c r="P150" s="26">
        <v>0</v>
      </c>
      <c r="Q150" s="16">
        <f t="shared" si="190"/>
        <v>0</v>
      </c>
      <c r="R150" s="16">
        <f t="shared" si="191"/>
        <v>0</v>
      </c>
      <c r="S150" s="26">
        <v>3</v>
      </c>
      <c r="T150" s="16">
        <f t="shared" si="192"/>
        <v>35.100000000000136</v>
      </c>
      <c r="U150" s="16">
        <f t="shared" si="193"/>
        <v>103.5</v>
      </c>
      <c r="V150" s="26">
        <v>0</v>
      </c>
      <c r="W150" s="16">
        <f t="shared" si="194"/>
        <v>0</v>
      </c>
      <c r="X150" s="16">
        <f t="shared" si="195"/>
        <v>0</v>
      </c>
      <c r="Y150" s="26"/>
      <c r="Z150" s="16">
        <f t="shared" si="196"/>
        <v>0</v>
      </c>
      <c r="AA150" s="16">
        <f t="shared" si="197"/>
        <v>0</v>
      </c>
      <c r="AC150" s="52">
        <f t="shared" si="173"/>
        <v>6</v>
      </c>
      <c r="AD150" s="16">
        <f t="shared" si="174"/>
        <v>70.200000000000273</v>
      </c>
      <c r="AE150" s="37">
        <f t="shared" si="175"/>
        <v>207</v>
      </c>
      <c r="AF150" s="42">
        <f t="shared" si="202"/>
        <v>4.878048780487805E-2</v>
      </c>
      <c r="AG150" s="37">
        <f t="shared" si="203"/>
        <v>1.4634146341463414</v>
      </c>
      <c r="AH150" s="63">
        <f t="shared" si="204"/>
        <v>50.487804878048777</v>
      </c>
      <c r="AI150" s="26">
        <v>0</v>
      </c>
      <c r="AJ150" s="37">
        <f t="shared" si="198"/>
        <v>0</v>
      </c>
      <c r="AK150" s="37">
        <f t="shared" si="199"/>
        <v>0</v>
      </c>
      <c r="AL150" s="47">
        <v>156</v>
      </c>
      <c r="AM150" s="37">
        <f t="shared" si="200"/>
        <v>0</v>
      </c>
      <c r="AN150" s="52">
        <f t="shared" si="201"/>
        <v>0</v>
      </c>
      <c r="AO150" s="35">
        <f t="shared" si="205"/>
        <v>43589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1</v>
      </c>
      <c r="K151" s="16">
        <f t="shared" si="76"/>
        <v>12.379999999999997</v>
      </c>
      <c r="L151" s="16">
        <f t="shared" si="187"/>
        <v>34.5</v>
      </c>
      <c r="M151" s="26">
        <v>0</v>
      </c>
      <c r="N151" s="16">
        <f t="shared" si="188"/>
        <v>0</v>
      </c>
      <c r="O151" s="16">
        <f t="shared" si="189"/>
        <v>0</v>
      </c>
      <c r="P151" s="26">
        <v>0</v>
      </c>
      <c r="Q151" s="16">
        <f t="shared" si="190"/>
        <v>0</v>
      </c>
      <c r="R151" s="16">
        <f t="shared" si="191"/>
        <v>0</v>
      </c>
      <c r="S151" s="26">
        <v>1</v>
      </c>
      <c r="T151" s="16">
        <f t="shared" si="192"/>
        <v>12.379999999999997</v>
      </c>
      <c r="U151" s="16">
        <f t="shared" si="193"/>
        <v>34.5</v>
      </c>
      <c r="V151" s="26">
        <v>0</v>
      </c>
      <c r="W151" s="16">
        <f t="shared" si="194"/>
        <v>0</v>
      </c>
      <c r="X151" s="16">
        <f t="shared" si="195"/>
        <v>0</v>
      </c>
      <c r="Y151" s="26"/>
      <c r="Z151" s="16">
        <f t="shared" si="196"/>
        <v>0</v>
      </c>
      <c r="AA151" s="16">
        <f t="shared" si="197"/>
        <v>0</v>
      </c>
      <c r="AC151" s="52">
        <f t="shared" si="173"/>
        <v>2</v>
      </c>
      <c r="AD151" s="16">
        <f t="shared" si="174"/>
        <v>24.759999999999994</v>
      </c>
      <c r="AE151" s="37">
        <f t="shared" si="175"/>
        <v>69</v>
      </c>
      <c r="AF151" s="42">
        <f t="shared" si="202"/>
        <v>1.6260162601626018E-2</v>
      </c>
      <c r="AG151" s="37">
        <f t="shared" si="203"/>
        <v>0.48780487804878053</v>
      </c>
      <c r="AH151" s="63">
        <f t="shared" si="204"/>
        <v>16.829268292682929</v>
      </c>
      <c r="AI151" s="26">
        <v>1</v>
      </c>
      <c r="AJ151" s="37">
        <f t="shared" si="198"/>
        <v>34.5</v>
      </c>
      <c r="AK151" s="37">
        <f t="shared" si="199"/>
        <v>61.499999999999993</v>
      </c>
      <c r="AL151" s="47">
        <v>157</v>
      </c>
      <c r="AM151" s="37">
        <f t="shared" si="200"/>
        <v>8.7857142857142847</v>
      </c>
      <c r="AN151" s="52">
        <f t="shared" si="201"/>
        <v>2.0499999999999998</v>
      </c>
      <c r="AO151" s="35">
        <f t="shared" si="205"/>
        <v>43650.5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1</v>
      </c>
      <c r="K152" s="16">
        <f t="shared" si="76"/>
        <v>12.679999999999998</v>
      </c>
      <c r="L152" s="16">
        <f t="shared" si="187"/>
        <v>34.5</v>
      </c>
      <c r="M152" s="26">
        <v>0</v>
      </c>
      <c r="N152" s="16">
        <f t="shared" si="188"/>
        <v>0</v>
      </c>
      <c r="O152" s="16">
        <f t="shared" si="189"/>
        <v>0</v>
      </c>
      <c r="P152" s="26">
        <v>1</v>
      </c>
      <c r="Q152" s="16">
        <f t="shared" si="190"/>
        <v>12.679999999999998</v>
      </c>
      <c r="R152" s="16">
        <f t="shared" si="191"/>
        <v>34.5</v>
      </c>
      <c r="S152" s="26">
        <v>2</v>
      </c>
      <c r="T152" s="16">
        <f t="shared" si="192"/>
        <v>25.359999999999996</v>
      </c>
      <c r="U152" s="16">
        <f t="shared" si="193"/>
        <v>69</v>
      </c>
      <c r="V152" s="26">
        <v>0</v>
      </c>
      <c r="W152" s="16">
        <f t="shared" si="194"/>
        <v>0</v>
      </c>
      <c r="X152" s="16">
        <f t="shared" si="195"/>
        <v>0</v>
      </c>
      <c r="Y152" s="26"/>
      <c r="Z152" s="16">
        <f t="shared" si="196"/>
        <v>0</v>
      </c>
      <c r="AA152" s="16">
        <f t="shared" si="197"/>
        <v>0</v>
      </c>
      <c r="AC152" s="52">
        <f t="shared" si="173"/>
        <v>4</v>
      </c>
      <c r="AD152" s="16">
        <f t="shared" si="174"/>
        <v>50.719999999999992</v>
      </c>
      <c r="AE152" s="37">
        <f t="shared" si="175"/>
        <v>138</v>
      </c>
      <c r="AF152" s="42">
        <f t="shared" si="202"/>
        <v>3.2520325203252036E-2</v>
      </c>
      <c r="AG152" s="37">
        <f t="shared" si="203"/>
        <v>0.97560975609756106</v>
      </c>
      <c r="AH152" s="63">
        <f t="shared" si="204"/>
        <v>33.658536585365859</v>
      </c>
      <c r="AI152" s="26">
        <v>0</v>
      </c>
      <c r="AJ152" s="37">
        <f t="shared" si="198"/>
        <v>0</v>
      </c>
      <c r="AK152" s="37">
        <f t="shared" si="199"/>
        <v>0</v>
      </c>
      <c r="AL152" s="47">
        <v>158</v>
      </c>
      <c r="AM152" s="37">
        <f t="shared" si="200"/>
        <v>0</v>
      </c>
      <c r="AN152" s="52">
        <f t="shared" si="201"/>
        <v>0</v>
      </c>
      <c r="AO152" s="35">
        <f t="shared" si="205"/>
        <v>43589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0</v>
      </c>
      <c r="K153" s="16">
        <f t="shared" si="76"/>
        <v>0</v>
      </c>
      <c r="L153" s="16">
        <f t="shared" si="187"/>
        <v>0</v>
      </c>
      <c r="M153" s="26">
        <v>0</v>
      </c>
      <c r="N153" s="16">
        <f t="shared" si="188"/>
        <v>0</v>
      </c>
      <c r="O153" s="16">
        <f t="shared" si="189"/>
        <v>0</v>
      </c>
      <c r="P153" s="26">
        <v>1</v>
      </c>
      <c r="Q153" s="16">
        <f t="shared" si="190"/>
        <v>12.38</v>
      </c>
      <c r="R153" s="16">
        <f t="shared" si="191"/>
        <v>34.5</v>
      </c>
      <c r="S153" s="26">
        <v>0</v>
      </c>
      <c r="T153" s="16">
        <f t="shared" si="192"/>
        <v>0</v>
      </c>
      <c r="U153" s="16">
        <f t="shared" si="193"/>
        <v>0</v>
      </c>
      <c r="V153" s="26">
        <v>0</v>
      </c>
      <c r="W153" s="16">
        <f t="shared" si="194"/>
        <v>0</v>
      </c>
      <c r="X153" s="16">
        <f t="shared" si="195"/>
        <v>0</v>
      </c>
      <c r="Y153" s="26"/>
      <c r="Z153" s="16">
        <f t="shared" si="196"/>
        <v>0</v>
      </c>
      <c r="AA153" s="16">
        <f t="shared" si="197"/>
        <v>0</v>
      </c>
      <c r="AC153" s="52">
        <f t="shared" si="173"/>
        <v>1</v>
      </c>
      <c r="AD153" s="16">
        <f t="shared" si="174"/>
        <v>12.38</v>
      </c>
      <c r="AE153" s="37">
        <f t="shared" si="175"/>
        <v>34.5</v>
      </c>
      <c r="AF153" s="42">
        <f t="shared" si="202"/>
        <v>8.130081300813009E-3</v>
      </c>
      <c r="AG153" s="37">
        <f t="shared" si="203"/>
        <v>0.24390243902439027</v>
      </c>
      <c r="AH153" s="63">
        <f t="shared" si="204"/>
        <v>8.4146341463414647</v>
      </c>
      <c r="AI153" s="26">
        <v>3</v>
      </c>
      <c r="AJ153" s="37">
        <f t="shared" si="198"/>
        <v>103.5</v>
      </c>
      <c r="AK153" s="37">
        <f t="shared" si="199"/>
        <v>368.99999999999994</v>
      </c>
      <c r="AL153" s="47">
        <v>159</v>
      </c>
      <c r="AM153" s="37">
        <f t="shared" si="200"/>
        <v>52.714285714285708</v>
      </c>
      <c r="AN153" s="52">
        <f t="shared" si="201"/>
        <v>12.299999999999999</v>
      </c>
      <c r="AO153" s="35">
        <f t="shared" si="205"/>
        <v>43958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0</v>
      </c>
      <c r="K154" s="16">
        <f t="shared" si="76"/>
        <v>0</v>
      </c>
      <c r="L154" s="16">
        <f t="shared" si="187"/>
        <v>0</v>
      </c>
      <c r="M154" s="26">
        <v>1</v>
      </c>
      <c r="N154" s="16">
        <f t="shared" si="188"/>
        <v>11.99000000000002</v>
      </c>
      <c r="O154" s="16">
        <f t="shared" si="189"/>
        <v>34.5</v>
      </c>
      <c r="P154" s="26">
        <v>0</v>
      </c>
      <c r="Q154" s="16">
        <f t="shared" si="190"/>
        <v>0</v>
      </c>
      <c r="R154" s="16">
        <f t="shared" si="191"/>
        <v>0</v>
      </c>
      <c r="S154" s="26">
        <v>0</v>
      </c>
      <c r="T154" s="16">
        <f t="shared" si="192"/>
        <v>0</v>
      </c>
      <c r="U154" s="16">
        <f t="shared" si="193"/>
        <v>0</v>
      </c>
      <c r="V154" s="26">
        <v>0</v>
      </c>
      <c r="W154" s="16">
        <f t="shared" si="194"/>
        <v>0</v>
      </c>
      <c r="X154" s="16">
        <f t="shared" si="195"/>
        <v>0</v>
      </c>
      <c r="Y154" s="26"/>
      <c r="Z154" s="16">
        <f t="shared" si="196"/>
        <v>0</v>
      </c>
      <c r="AA154" s="16">
        <f t="shared" si="197"/>
        <v>0</v>
      </c>
      <c r="AC154" s="52">
        <f t="shared" si="173"/>
        <v>1</v>
      </c>
      <c r="AD154" s="16">
        <f t="shared" si="174"/>
        <v>11.99000000000002</v>
      </c>
      <c r="AE154" s="37">
        <f t="shared" si="175"/>
        <v>34.5</v>
      </c>
      <c r="AF154" s="42">
        <f t="shared" si="202"/>
        <v>8.130081300813009E-3</v>
      </c>
      <c r="AG154" s="37">
        <f t="shared" si="203"/>
        <v>0.24390243902439027</v>
      </c>
      <c r="AH154" s="63">
        <f t="shared" si="204"/>
        <v>8.4146341463414647</v>
      </c>
      <c r="AI154" s="26">
        <v>1</v>
      </c>
      <c r="AJ154" s="37">
        <f t="shared" si="198"/>
        <v>34.5</v>
      </c>
      <c r="AK154" s="37">
        <f t="shared" si="199"/>
        <v>122.99999999999999</v>
      </c>
      <c r="AL154" s="47">
        <v>160</v>
      </c>
      <c r="AM154" s="37">
        <f t="shared" si="200"/>
        <v>17.571428571428569</v>
      </c>
      <c r="AN154" s="52">
        <f t="shared" si="201"/>
        <v>4.0999999999999996</v>
      </c>
      <c r="AO154" s="35">
        <f t="shared" si="205"/>
        <v>43712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6"/>
        <v>0</v>
      </c>
      <c r="L155" s="16">
        <f t="shared" si="187"/>
        <v>0</v>
      </c>
      <c r="M155" s="26">
        <v>0</v>
      </c>
      <c r="N155" s="16">
        <f t="shared" si="188"/>
        <v>0</v>
      </c>
      <c r="O155" s="16">
        <f t="shared" si="189"/>
        <v>0</v>
      </c>
      <c r="P155" s="26">
        <v>0</v>
      </c>
      <c r="Q155" s="16">
        <f t="shared" si="190"/>
        <v>0</v>
      </c>
      <c r="R155" s="16">
        <f t="shared" si="191"/>
        <v>0</v>
      </c>
      <c r="S155" s="26">
        <v>1</v>
      </c>
      <c r="T155" s="16">
        <f t="shared" si="192"/>
        <v>11.99</v>
      </c>
      <c r="U155" s="16">
        <f t="shared" si="193"/>
        <v>34.5</v>
      </c>
      <c r="V155" s="26">
        <v>0</v>
      </c>
      <c r="W155" s="16">
        <f t="shared" si="194"/>
        <v>0</v>
      </c>
      <c r="X155" s="16">
        <f t="shared" si="195"/>
        <v>0</v>
      </c>
      <c r="Y155" s="26"/>
      <c r="Z155" s="16">
        <f t="shared" si="196"/>
        <v>0</v>
      </c>
      <c r="AA155" s="16">
        <f t="shared" si="197"/>
        <v>0</v>
      </c>
      <c r="AC155" s="52">
        <f t="shared" si="173"/>
        <v>1</v>
      </c>
      <c r="AD155" s="16">
        <f t="shared" si="174"/>
        <v>11.99</v>
      </c>
      <c r="AE155" s="37">
        <f t="shared" si="175"/>
        <v>34.5</v>
      </c>
      <c r="AF155" s="42">
        <f t="shared" si="202"/>
        <v>8.130081300813009E-3</v>
      </c>
      <c r="AG155" s="37">
        <f t="shared" si="203"/>
        <v>0.24390243902439027</v>
      </c>
      <c r="AH155" s="63">
        <f t="shared" si="204"/>
        <v>8.4146341463414647</v>
      </c>
      <c r="AI155" s="26">
        <v>0</v>
      </c>
      <c r="AJ155" s="37">
        <f t="shared" si="198"/>
        <v>0</v>
      </c>
      <c r="AK155" s="37">
        <f t="shared" si="199"/>
        <v>0</v>
      </c>
      <c r="AL155" s="47">
        <v>161</v>
      </c>
      <c r="AM155" s="37">
        <f t="shared" si="200"/>
        <v>0</v>
      </c>
      <c r="AN155" s="52">
        <f t="shared" si="201"/>
        <v>0</v>
      </c>
      <c r="AO155" s="35">
        <f t="shared" si="205"/>
        <v>43589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6"/>
        <v>0</v>
      </c>
      <c r="L156" s="16">
        <f t="shared" si="187"/>
        <v>0</v>
      </c>
      <c r="M156" s="26">
        <v>0</v>
      </c>
      <c r="N156" s="16">
        <f t="shared" si="188"/>
        <v>0</v>
      </c>
      <c r="O156" s="16">
        <f t="shared" si="189"/>
        <v>0</v>
      </c>
      <c r="P156" s="26">
        <v>0</v>
      </c>
      <c r="Q156" s="16">
        <f t="shared" si="190"/>
        <v>0</v>
      </c>
      <c r="R156" s="16">
        <f t="shared" si="191"/>
        <v>0</v>
      </c>
      <c r="S156" s="26">
        <v>0</v>
      </c>
      <c r="T156" s="16">
        <f t="shared" si="192"/>
        <v>0</v>
      </c>
      <c r="U156" s="16">
        <f t="shared" si="193"/>
        <v>0</v>
      </c>
      <c r="V156" s="26">
        <v>0</v>
      </c>
      <c r="W156" s="16">
        <f t="shared" si="194"/>
        <v>0</v>
      </c>
      <c r="X156" s="16">
        <f t="shared" si="195"/>
        <v>0</v>
      </c>
      <c r="Y156" s="26"/>
      <c r="Z156" s="16">
        <f t="shared" si="196"/>
        <v>0</v>
      </c>
      <c r="AA156" s="16">
        <f t="shared" si="197"/>
        <v>0</v>
      </c>
      <c r="AC156" s="52">
        <f t="shared" si="173"/>
        <v>0</v>
      </c>
      <c r="AD156" s="16">
        <f t="shared" si="174"/>
        <v>0</v>
      </c>
      <c r="AE156" s="37">
        <f t="shared" si="175"/>
        <v>0</v>
      </c>
      <c r="AF156" s="42">
        <f t="shared" si="202"/>
        <v>0</v>
      </c>
      <c r="AG156" s="37">
        <f t="shared" si="203"/>
        <v>0</v>
      </c>
      <c r="AH156" s="63">
        <f t="shared" si="204"/>
        <v>0</v>
      </c>
      <c r="AI156" s="26">
        <v>0</v>
      </c>
      <c r="AJ156" s="37">
        <f t="shared" si="198"/>
        <v>0</v>
      </c>
      <c r="AK156" s="37" t="str">
        <f t="shared" si="199"/>
        <v>-</v>
      </c>
      <c r="AL156" s="47">
        <v>162</v>
      </c>
      <c r="AM156" s="37" t="str">
        <f t="shared" si="200"/>
        <v>-</v>
      </c>
      <c r="AN156" s="52" t="str">
        <f t="shared" si="201"/>
        <v>-</v>
      </c>
      <c r="AO156" s="35" t="str">
        <f t="shared" si="205"/>
        <v>-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76"/>
        <v>0</v>
      </c>
      <c r="L157" s="16">
        <f t="shared" si="187"/>
        <v>0</v>
      </c>
      <c r="M157" s="26">
        <v>0</v>
      </c>
      <c r="N157" s="16">
        <f t="shared" si="188"/>
        <v>0</v>
      </c>
      <c r="O157" s="16">
        <f t="shared" si="189"/>
        <v>0</v>
      </c>
      <c r="P157" s="26">
        <v>0</v>
      </c>
      <c r="Q157" s="16">
        <f t="shared" si="190"/>
        <v>0</v>
      </c>
      <c r="R157" s="16">
        <f t="shared" si="191"/>
        <v>0</v>
      </c>
      <c r="S157" s="26">
        <v>0</v>
      </c>
      <c r="T157" s="16">
        <f t="shared" si="192"/>
        <v>0</v>
      </c>
      <c r="U157" s="16">
        <f t="shared" si="193"/>
        <v>0</v>
      </c>
      <c r="V157" s="26">
        <v>0</v>
      </c>
      <c r="W157" s="16">
        <f t="shared" si="194"/>
        <v>0</v>
      </c>
      <c r="X157" s="16">
        <f t="shared" si="195"/>
        <v>0</v>
      </c>
      <c r="Y157" s="26"/>
      <c r="Z157" s="16">
        <f t="shared" si="196"/>
        <v>0</v>
      </c>
      <c r="AA157" s="16">
        <f t="shared" si="197"/>
        <v>0</v>
      </c>
      <c r="AC157" s="52">
        <f t="shared" si="173"/>
        <v>0</v>
      </c>
      <c r="AD157" s="16">
        <f t="shared" si="174"/>
        <v>0</v>
      </c>
      <c r="AE157" s="37">
        <f t="shared" si="175"/>
        <v>0</v>
      </c>
      <c r="AF157" s="42">
        <f t="shared" si="202"/>
        <v>0</v>
      </c>
      <c r="AG157" s="37">
        <f t="shared" si="203"/>
        <v>0</v>
      </c>
      <c r="AH157" s="63">
        <f t="shared" si="204"/>
        <v>0</v>
      </c>
      <c r="AI157" s="26">
        <v>1</v>
      </c>
      <c r="AJ157" s="37">
        <f t="shared" si="198"/>
        <v>34.5</v>
      </c>
      <c r="AK157" s="37" t="str">
        <f t="shared" si="199"/>
        <v>-</v>
      </c>
      <c r="AL157" s="47">
        <v>163</v>
      </c>
      <c r="AM157" s="37" t="str">
        <f t="shared" si="200"/>
        <v>-</v>
      </c>
      <c r="AN157" s="52" t="str">
        <f t="shared" si="201"/>
        <v>-</v>
      </c>
      <c r="AO157" s="35" t="str">
        <f t="shared" si="205"/>
        <v>-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1</v>
      </c>
      <c r="K158" s="16">
        <f t="shared" si="76"/>
        <v>7.27</v>
      </c>
      <c r="L158" s="16">
        <f t="shared" si="187"/>
        <v>29.5</v>
      </c>
      <c r="M158" s="26">
        <v>0</v>
      </c>
      <c r="N158" s="16">
        <f t="shared" si="188"/>
        <v>0</v>
      </c>
      <c r="O158" s="16">
        <f t="shared" si="189"/>
        <v>0</v>
      </c>
      <c r="P158" s="26">
        <v>0</v>
      </c>
      <c r="Q158" s="16">
        <f t="shared" si="190"/>
        <v>0</v>
      </c>
      <c r="R158" s="16">
        <f t="shared" si="191"/>
        <v>0</v>
      </c>
      <c r="S158" s="26">
        <v>0</v>
      </c>
      <c r="T158" s="16">
        <f t="shared" si="192"/>
        <v>0</v>
      </c>
      <c r="U158" s="16">
        <f t="shared" si="193"/>
        <v>0</v>
      </c>
      <c r="V158" s="26">
        <v>0</v>
      </c>
      <c r="W158" s="16">
        <f t="shared" si="194"/>
        <v>0</v>
      </c>
      <c r="X158" s="16">
        <f t="shared" si="195"/>
        <v>0</v>
      </c>
      <c r="Y158" s="26"/>
      <c r="Z158" s="16">
        <f t="shared" si="196"/>
        <v>0</v>
      </c>
      <c r="AA158" s="16">
        <f t="shared" si="197"/>
        <v>0</v>
      </c>
      <c r="AC158" s="52">
        <f t="shared" si="173"/>
        <v>1</v>
      </c>
      <c r="AD158" s="16">
        <f t="shared" si="174"/>
        <v>7.27</v>
      </c>
      <c r="AE158" s="37">
        <f t="shared" si="175"/>
        <v>29.5</v>
      </c>
      <c r="AF158" s="42">
        <f t="shared" si="202"/>
        <v>8.130081300813009E-3</v>
      </c>
      <c r="AG158" s="37">
        <f t="shared" si="203"/>
        <v>0.24390243902439027</v>
      </c>
      <c r="AH158" s="63">
        <f t="shared" si="204"/>
        <v>7.1951219512195124</v>
      </c>
      <c r="AI158" s="26">
        <v>0</v>
      </c>
      <c r="AJ158" s="37">
        <f t="shared" si="198"/>
        <v>0</v>
      </c>
      <c r="AK158" s="37">
        <f t="shared" si="199"/>
        <v>0</v>
      </c>
      <c r="AL158" s="47">
        <v>164</v>
      </c>
      <c r="AM158" s="37">
        <f t="shared" si="200"/>
        <v>0</v>
      </c>
      <c r="AN158" s="52">
        <f t="shared" si="201"/>
        <v>0</v>
      </c>
      <c r="AO158" s="35">
        <f t="shared" si="205"/>
        <v>43589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0</v>
      </c>
      <c r="K159" s="16">
        <f t="shared" si="76"/>
        <v>0</v>
      </c>
      <c r="L159" s="16">
        <f t="shared" si="187"/>
        <v>0</v>
      </c>
      <c r="M159" s="26">
        <v>1</v>
      </c>
      <c r="N159" s="16">
        <f t="shared" si="188"/>
        <v>5.2599999999999989</v>
      </c>
      <c r="O159" s="16">
        <f t="shared" si="189"/>
        <v>24.5</v>
      </c>
      <c r="P159" s="26">
        <v>0</v>
      </c>
      <c r="Q159" s="16">
        <f t="shared" si="190"/>
        <v>0</v>
      </c>
      <c r="R159" s="16">
        <f t="shared" si="191"/>
        <v>0</v>
      </c>
      <c r="S159" s="26">
        <v>0</v>
      </c>
      <c r="T159" s="16">
        <f t="shared" si="192"/>
        <v>0</v>
      </c>
      <c r="U159" s="16">
        <f t="shared" si="193"/>
        <v>0</v>
      </c>
      <c r="V159" s="26">
        <v>0</v>
      </c>
      <c r="W159" s="16">
        <f t="shared" si="194"/>
        <v>0</v>
      </c>
      <c r="X159" s="16">
        <f t="shared" si="195"/>
        <v>0</v>
      </c>
      <c r="Y159" s="26"/>
      <c r="Z159" s="16">
        <f t="shared" si="196"/>
        <v>0</v>
      </c>
      <c r="AA159" s="16">
        <f t="shared" si="197"/>
        <v>0</v>
      </c>
      <c r="AC159" s="52">
        <f t="shared" si="173"/>
        <v>1</v>
      </c>
      <c r="AD159" s="16">
        <f t="shared" si="174"/>
        <v>5.2599999999999989</v>
      </c>
      <c r="AE159" s="37">
        <f t="shared" si="175"/>
        <v>24.5</v>
      </c>
      <c r="AF159" s="42">
        <f t="shared" si="202"/>
        <v>8.130081300813009E-3</v>
      </c>
      <c r="AG159" s="37">
        <f t="shared" si="203"/>
        <v>0.24390243902439027</v>
      </c>
      <c r="AH159" s="63">
        <f t="shared" si="204"/>
        <v>5.975609756097561</v>
      </c>
      <c r="AI159" s="26">
        <v>2</v>
      </c>
      <c r="AJ159" s="37">
        <f t="shared" si="198"/>
        <v>49</v>
      </c>
      <c r="AK159" s="37">
        <f t="shared" si="199"/>
        <v>245.99999999999997</v>
      </c>
      <c r="AL159" s="47">
        <v>165</v>
      </c>
      <c r="AM159" s="37">
        <f t="shared" si="200"/>
        <v>35.142857142857139</v>
      </c>
      <c r="AN159" s="52">
        <f t="shared" si="201"/>
        <v>8.1999999999999993</v>
      </c>
      <c r="AO159" s="35">
        <f t="shared" si="205"/>
        <v>43835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2</v>
      </c>
      <c r="K160" s="16">
        <f t="shared" si="76"/>
        <v>10.519999999999996</v>
      </c>
      <c r="L160" s="16">
        <f t="shared" si="187"/>
        <v>49</v>
      </c>
      <c r="M160" s="26">
        <v>3</v>
      </c>
      <c r="N160" s="16">
        <f t="shared" si="188"/>
        <v>15.779999999999994</v>
      </c>
      <c r="O160" s="16">
        <f t="shared" si="189"/>
        <v>73.5</v>
      </c>
      <c r="P160" s="26">
        <v>0</v>
      </c>
      <c r="Q160" s="16">
        <f t="shared" si="190"/>
        <v>0</v>
      </c>
      <c r="R160" s="16">
        <f t="shared" si="191"/>
        <v>0</v>
      </c>
      <c r="S160" s="26">
        <v>2</v>
      </c>
      <c r="T160" s="16">
        <f t="shared" si="192"/>
        <v>10.519999999999996</v>
      </c>
      <c r="U160" s="16">
        <f t="shared" si="193"/>
        <v>49</v>
      </c>
      <c r="V160" s="26">
        <v>1</v>
      </c>
      <c r="W160" s="16">
        <f t="shared" si="194"/>
        <v>5.259999999999998</v>
      </c>
      <c r="X160" s="16">
        <f t="shared" si="195"/>
        <v>24.5</v>
      </c>
      <c r="Y160" s="26"/>
      <c r="Z160" s="16">
        <f t="shared" si="196"/>
        <v>0</v>
      </c>
      <c r="AA160" s="16">
        <f t="shared" si="197"/>
        <v>0</v>
      </c>
      <c r="AC160" s="52">
        <f t="shared" si="173"/>
        <v>8</v>
      </c>
      <c r="AD160" s="16">
        <f t="shared" si="174"/>
        <v>42.079999999999984</v>
      </c>
      <c r="AE160" s="37">
        <f t="shared" si="175"/>
        <v>196</v>
      </c>
      <c r="AF160" s="42">
        <f t="shared" si="202"/>
        <v>6.5040650406504072E-2</v>
      </c>
      <c r="AG160" s="37">
        <f t="shared" si="203"/>
        <v>1.9512195121951221</v>
      </c>
      <c r="AH160" s="63">
        <f t="shared" si="204"/>
        <v>47.804878048780488</v>
      </c>
      <c r="AI160" s="26">
        <v>5</v>
      </c>
      <c r="AJ160" s="37">
        <f t="shared" si="198"/>
        <v>122.5</v>
      </c>
      <c r="AK160" s="37">
        <f t="shared" si="199"/>
        <v>76.874999999999986</v>
      </c>
      <c r="AL160" s="47">
        <v>166</v>
      </c>
      <c r="AM160" s="37">
        <f t="shared" si="200"/>
        <v>10.982142857142856</v>
      </c>
      <c r="AN160" s="52">
        <f t="shared" si="201"/>
        <v>2.5624999999999996</v>
      </c>
      <c r="AO160" s="35">
        <f t="shared" si="205"/>
        <v>43665.875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76"/>
        <v>0</v>
      </c>
      <c r="L161" s="16">
        <f t="shared" si="187"/>
        <v>0</v>
      </c>
      <c r="M161" s="26">
        <v>0</v>
      </c>
      <c r="N161" s="16">
        <f t="shared" si="188"/>
        <v>0</v>
      </c>
      <c r="O161" s="16">
        <f t="shared" si="189"/>
        <v>0</v>
      </c>
      <c r="P161" s="26">
        <v>0</v>
      </c>
      <c r="Q161" s="16">
        <f t="shared" si="190"/>
        <v>0</v>
      </c>
      <c r="R161" s="16">
        <f t="shared" si="191"/>
        <v>0</v>
      </c>
      <c r="S161" s="26">
        <v>0</v>
      </c>
      <c r="T161" s="16">
        <f t="shared" si="192"/>
        <v>0</v>
      </c>
      <c r="U161" s="16">
        <f t="shared" si="193"/>
        <v>0</v>
      </c>
      <c r="V161" s="26">
        <v>0</v>
      </c>
      <c r="W161" s="16">
        <f t="shared" si="194"/>
        <v>0</v>
      </c>
      <c r="X161" s="16">
        <f t="shared" si="195"/>
        <v>0</v>
      </c>
      <c r="Y161" s="26"/>
      <c r="Z161" s="16">
        <f t="shared" si="196"/>
        <v>0</v>
      </c>
      <c r="AA161" s="16">
        <f t="shared" si="197"/>
        <v>0</v>
      </c>
      <c r="AC161" s="52">
        <f t="shared" si="173"/>
        <v>0</v>
      </c>
      <c r="AD161" s="16">
        <f t="shared" si="174"/>
        <v>0</v>
      </c>
      <c r="AE161" s="37">
        <f t="shared" si="175"/>
        <v>0</v>
      </c>
      <c r="AF161" s="42">
        <f t="shared" si="202"/>
        <v>0</v>
      </c>
      <c r="AG161" s="37">
        <f t="shared" si="203"/>
        <v>0</v>
      </c>
      <c r="AH161" s="63">
        <f t="shared" si="204"/>
        <v>0</v>
      </c>
      <c r="AI161" s="26">
        <v>0</v>
      </c>
      <c r="AJ161" s="37">
        <f t="shared" si="198"/>
        <v>0</v>
      </c>
      <c r="AK161" s="37" t="str">
        <f t="shared" si="199"/>
        <v>-</v>
      </c>
      <c r="AL161" s="47">
        <v>167</v>
      </c>
      <c r="AM161" s="37" t="str">
        <f t="shared" si="200"/>
        <v>-</v>
      </c>
      <c r="AN161" s="52" t="str">
        <f t="shared" si="201"/>
        <v>-</v>
      </c>
      <c r="AO161" s="35" t="str">
        <f t="shared" si="205"/>
        <v>-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76"/>
        <v>0</v>
      </c>
      <c r="L162" s="16">
        <f t="shared" si="187"/>
        <v>0</v>
      </c>
      <c r="M162" s="26">
        <v>0</v>
      </c>
      <c r="N162" s="16">
        <f t="shared" si="188"/>
        <v>0</v>
      </c>
      <c r="O162" s="16">
        <f t="shared" si="189"/>
        <v>0</v>
      </c>
      <c r="P162" s="26">
        <v>0</v>
      </c>
      <c r="Q162" s="16">
        <f t="shared" si="190"/>
        <v>0</v>
      </c>
      <c r="R162" s="16">
        <f t="shared" si="191"/>
        <v>0</v>
      </c>
      <c r="S162" s="26">
        <v>0</v>
      </c>
      <c r="T162" s="16">
        <f t="shared" si="192"/>
        <v>0</v>
      </c>
      <c r="U162" s="16">
        <f t="shared" si="193"/>
        <v>0</v>
      </c>
      <c r="V162" s="26">
        <v>0</v>
      </c>
      <c r="W162" s="16">
        <f t="shared" si="194"/>
        <v>0</v>
      </c>
      <c r="X162" s="16">
        <f t="shared" si="195"/>
        <v>0</v>
      </c>
      <c r="Y162" s="26"/>
      <c r="Z162" s="16">
        <f t="shared" si="196"/>
        <v>0</v>
      </c>
      <c r="AA162" s="16">
        <f t="shared" si="197"/>
        <v>0</v>
      </c>
      <c r="AC162" s="52">
        <f t="shared" si="173"/>
        <v>0</v>
      </c>
      <c r="AD162" s="16">
        <f t="shared" si="174"/>
        <v>0</v>
      </c>
      <c r="AE162" s="37">
        <f t="shared" si="175"/>
        <v>0</v>
      </c>
      <c r="AF162" s="42">
        <f t="shared" si="202"/>
        <v>0</v>
      </c>
      <c r="AG162" s="37">
        <f t="shared" si="203"/>
        <v>0</v>
      </c>
      <c r="AH162" s="63">
        <f t="shared" si="204"/>
        <v>0</v>
      </c>
      <c r="AI162" s="26">
        <v>0</v>
      </c>
      <c r="AJ162" s="37">
        <f t="shared" si="198"/>
        <v>0</v>
      </c>
      <c r="AK162" s="37" t="str">
        <f t="shared" si="199"/>
        <v>-</v>
      </c>
      <c r="AL162" s="47">
        <v>168</v>
      </c>
      <c r="AM162" s="37" t="str">
        <f t="shared" si="200"/>
        <v>-</v>
      </c>
      <c r="AN162" s="52" t="str">
        <f t="shared" si="201"/>
        <v>-</v>
      </c>
      <c r="AO162" s="35" t="str">
        <f t="shared" si="205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6"/>
        <v>0</v>
      </c>
      <c r="L163" s="16">
        <f t="shared" si="187"/>
        <v>0</v>
      </c>
      <c r="M163" s="26">
        <v>0</v>
      </c>
      <c r="N163" s="16">
        <f t="shared" si="188"/>
        <v>0</v>
      </c>
      <c r="O163" s="16">
        <f t="shared" si="189"/>
        <v>0</v>
      </c>
      <c r="P163" s="26">
        <v>0</v>
      </c>
      <c r="Q163" s="16">
        <f t="shared" si="190"/>
        <v>0</v>
      </c>
      <c r="R163" s="16">
        <f t="shared" si="191"/>
        <v>0</v>
      </c>
      <c r="S163" s="26">
        <v>0</v>
      </c>
      <c r="T163" s="16">
        <f t="shared" si="192"/>
        <v>0</v>
      </c>
      <c r="U163" s="16">
        <f t="shared" si="193"/>
        <v>0</v>
      </c>
      <c r="V163" s="26">
        <v>0</v>
      </c>
      <c r="W163" s="16">
        <f t="shared" si="194"/>
        <v>0</v>
      </c>
      <c r="X163" s="16">
        <f t="shared" si="195"/>
        <v>0</v>
      </c>
      <c r="Y163" s="26"/>
      <c r="Z163" s="16">
        <f t="shared" si="196"/>
        <v>0</v>
      </c>
      <c r="AA163" s="16">
        <f t="shared" si="197"/>
        <v>0</v>
      </c>
      <c r="AC163" s="52">
        <f t="shared" si="173"/>
        <v>0</v>
      </c>
      <c r="AD163" s="16">
        <f t="shared" si="174"/>
        <v>0</v>
      </c>
      <c r="AE163" s="37">
        <f t="shared" si="175"/>
        <v>0</v>
      </c>
      <c r="AF163" s="42">
        <f t="shared" si="202"/>
        <v>0</v>
      </c>
      <c r="AG163" s="37">
        <f t="shared" si="203"/>
        <v>0</v>
      </c>
      <c r="AH163" s="63">
        <f t="shared" si="204"/>
        <v>0</v>
      </c>
      <c r="AI163" s="26">
        <v>0</v>
      </c>
      <c r="AJ163" s="37">
        <f t="shared" si="198"/>
        <v>0</v>
      </c>
      <c r="AK163" s="37" t="str">
        <f t="shared" si="199"/>
        <v>-</v>
      </c>
      <c r="AL163" s="47">
        <v>169</v>
      </c>
      <c r="AM163" s="37" t="str">
        <f t="shared" si="200"/>
        <v>-</v>
      </c>
      <c r="AN163" s="52" t="str">
        <f t="shared" si="201"/>
        <v>-</v>
      </c>
      <c r="AO163" s="35" t="str">
        <f t="shared" si="205"/>
        <v>-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ref="K164:K192" si="206">J164*$F164</f>
        <v>0</v>
      </c>
      <c r="L164" s="16">
        <f t="shared" si="176"/>
        <v>0</v>
      </c>
      <c r="M164" s="26">
        <v>0</v>
      </c>
      <c r="N164" s="16">
        <f t="shared" si="177"/>
        <v>0</v>
      </c>
      <c r="O164" s="16">
        <f t="shared" si="178"/>
        <v>0</v>
      </c>
      <c r="P164" s="26">
        <v>0</v>
      </c>
      <c r="Q164" s="16">
        <f t="shared" si="179"/>
        <v>0</v>
      </c>
      <c r="R164" s="16">
        <f t="shared" si="180"/>
        <v>0</v>
      </c>
      <c r="S164" s="26">
        <v>0</v>
      </c>
      <c r="T164" s="16">
        <f t="shared" si="181"/>
        <v>0</v>
      </c>
      <c r="U164" s="16">
        <f t="shared" si="182"/>
        <v>0</v>
      </c>
      <c r="V164" s="26">
        <v>0</v>
      </c>
      <c r="W164" s="16">
        <f t="shared" si="183"/>
        <v>0</v>
      </c>
      <c r="X164" s="16">
        <f t="shared" si="184"/>
        <v>0</v>
      </c>
      <c r="Y164" s="26"/>
      <c r="Z164" s="16">
        <f t="shared" si="185"/>
        <v>0</v>
      </c>
      <c r="AA164" s="16">
        <f t="shared" si="186"/>
        <v>0</v>
      </c>
      <c r="AC164" s="52">
        <f t="shared" ref="AC164:AC192" si="207">J164+M164+P164+S164+V164+Y164</f>
        <v>0</v>
      </c>
      <c r="AD164" s="16">
        <f t="shared" ref="AD164:AD192" si="208">AC164*F164</f>
        <v>0</v>
      </c>
      <c r="AE164" s="37">
        <f t="shared" ref="AE164:AE192" si="209">AC164*G164</f>
        <v>0</v>
      </c>
      <c r="AF164" s="42">
        <f t="shared" si="202"/>
        <v>0</v>
      </c>
      <c r="AG164" s="37">
        <f t="shared" si="203"/>
        <v>0</v>
      </c>
      <c r="AH164" s="63">
        <f t="shared" si="204"/>
        <v>0</v>
      </c>
      <c r="AI164" s="26">
        <v>0</v>
      </c>
      <c r="AJ164" s="37">
        <f t="shared" ref="AJ164:AJ192" si="210">AI164*G164</f>
        <v>0</v>
      </c>
      <c r="AK164" s="37" t="str">
        <f t="shared" ref="AK164:AK192" si="211">IFERROR(AI164/AF164, "-")</f>
        <v>-</v>
      </c>
      <c r="AL164" s="47">
        <v>140</v>
      </c>
      <c r="AM164" s="37" t="str">
        <f t="shared" ref="AM164:AM192" si="212">IFERROR(AK164/7,"-")</f>
        <v>-</v>
      </c>
      <c r="AN164" s="52" t="str">
        <f t="shared" ref="AN164:AN192" si="213">IFERROR(AK164/30,"-")</f>
        <v>-</v>
      </c>
      <c r="AO164" s="35" t="str">
        <f t="shared" si="205"/>
        <v>-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206"/>
        <v>0</v>
      </c>
      <c r="L165" s="16">
        <f t="shared" si="176"/>
        <v>0</v>
      </c>
      <c r="M165" s="26">
        <v>0</v>
      </c>
      <c r="N165" s="16">
        <f t="shared" si="177"/>
        <v>0</v>
      </c>
      <c r="O165" s="16">
        <f t="shared" si="178"/>
        <v>0</v>
      </c>
      <c r="P165" s="26">
        <v>0</v>
      </c>
      <c r="Q165" s="16">
        <f t="shared" si="179"/>
        <v>0</v>
      </c>
      <c r="R165" s="16">
        <f t="shared" si="180"/>
        <v>0</v>
      </c>
      <c r="S165" s="26">
        <v>0</v>
      </c>
      <c r="T165" s="16">
        <f t="shared" si="181"/>
        <v>0</v>
      </c>
      <c r="U165" s="16">
        <f t="shared" si="182"/>
        <v>0</v>
      </c>
      <c r="V165" s="26">
        <v>0</v>
      </c>
      <c r="W165" s="16">
        <f t="shared" si="183"/>
        <v>0</v>
      </c>
      <c r="X165" s="16">
        <f t="shared" si="184"/>
        <v>0</v>
      </c>
      <c r="Y165" s="26"/>
      <c r="Z165" s="16">
        <f t="shared" si="185"/>
        <v>0</v>
      </c>
      <c r="AA165" s="16">
        <f t="shared" si="186"/>
        <v>0</v>
      </c>
      <c r="AC165" s="52">
        <f t="shared" si="207"/>
        <v>0</v>
      </c>
      <c r="AD165" s="16">
        <f t="shared" si="208"/>
        <v>0</v>
      </c>
      <c r="AE165" s="37">
        <f t="shared" si="209"/>
        <v>0</v>
      </c>
      <c r="AF165" s="42">
        <f t="shared" si="202"/>
        <v>0</v>
      </c>
      <c r="AG165" s="37">
        <f t="shared" si="203"/>
        <v>0</v>
      </c>
      <c r="AH165" s="63">
        <f t="shared" si="204"/>
        <v>0</v>
      </c>
      <c r="AI165" s="26">
        <v>0</v>
      </c>
      <c r="AJ165" s="37">
        <f t="shared" si="210"/>
        <v>0</v>
      </c>
      <c r="AK165" s="37" t="str">
        <f t="shared" si="211"/>
        <v>-</v>
      </c>
      <c r="AL165" s="47">
        <v>141</v>
      </c>
      <c r="AM165" s="37" t="str">
        <f t="shared" si="212"/>
        <v>-</v>
      </c>
      <c r="AN165" s="52" t="str">
        <f t="shared" si="213"/>
        <v>-</v>
      </c>
      <c r="AO165" s="35" t="str">
        <f t="shared" si="205"/>
        <v>-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206"/>
        <v>0</v>
      </c>
      <c r="L166" s="16">
        <f t="shared" si="176"/>
        <v>0</v>
      </c>
      <c r="M166" s="26">
        <v>0</v>
      </c>
      <c r="N166" s="16">
        <f t="shared" si="177"/>
        <v>0</v>
      </c>
      <c r="O166" s="16">
        <f t="shared" si="178"/>
        <v>0</v>
      </c>
      <c r="P166" s="26">
        <v>0</v>
      </c>
      <c r="Q166" s="16">
        <f t="shared" si="179"/>
        <v>0</v>
      </c>
      <c r="R166" s="16">
        <f t="shared" si="180"/>
        <v>0</v>
      </c>
      <c r="S166" s="26">
        <v>0</v>
      </c>
      <c r="T166" s="16">
        <f t="shared" si="181"/>
        <v>0</v>
      </c>
      <c r="U166" s="16">
        <f t="shared" si="182"/>
        <v>0</v>
      </c>
      <c r="V166" s="26">
        <v>0</v>
      </c>
      <c r="W166" s="16">
        <f t="shared" si="183"/>
        <v>0</v>
      </c>
      <c r="X166" s="16">
        <f t="shared" si="184"/>
        <v>0</v>
      </c>
      <c r="Y166" s="26"/>
      <c r="Z166" s="16">
        <f t="shared" si="185"/>
        <v>0</v>
      </c>
      <c r="AA166" s="16">
        <f t="shared" si="186"/>
        <v>0</v>
      </c>
      <c r="AC166" s="52">
        <f t="shared" si="207"/>
        <v>0</v>
      </c>
      <c r="AD166" s="16">
        <f t="shared" si="208"/>
        <v>0</v>
      </c>
      <c r="AE166" s="37">
        <f t="shared" si="209"/>
        <v>0</v>
      </c>
      <c r="AF166" s="42">
        <f t="shared" si="202"/>
        <v>0</v>
      </c>
      <c r="AG166" s="37">
        <f t="shared" si="203"/>
        <v>0</v>
      </c>
      <c r="AH166" s="63">
        <f t="shared" si="204"/>
        <v>0</v>
      </c>
      <c r="AI166" s="26">
        <v>0</v>
      </c>
      <c r="AJ166" s="37">
        <f t="shared" si="210"/>
        <v>0</v>
      </c>
      <c r="AK166" s="37" t="str">
        <f t="shared" si="211"/>
        <v>-</v>
      </c>
      <c r="AL166" s="47">
        <v>142</v>
      </c>
      <c r="AM166" s="37" t="str">
        <f t="shared" si="212"/>
        <v>-</v>
      </c>
      <c r="AN166" s="52" t="str">
        <f t="shared" si="213"/>
        <v>-</v>
      </c>
      <c r="AO166" s="35" t="str">
        <f t="shared" si="205"/>
        <v>-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0</v>
      </c>
      <c r="K167" s="16">
        <f t="shared" si="206"/>
        <v>0</v>
      </c>
      <c r="L167" s="16">
        <f t="shared" si="176"/>
        <v>0</v>
      </c>
      <c r="M167" s="26">
        <v>1</v>
      </c>
      <c r="N167" s="16">
        <f t="shared" si="177"/>
        <v>12.99</v>
      </c>
      <c r="O167" s="16">
        <f t="shared" si="178"/>
        <v>34.5</v>
      </c>
      <c r="P167" s="26">
        <v>1</v>
      </c>
      <c r="Q167" s="16">
        <f t="shared" si="179"/>
        <v>12.99</v>
      </c>
      <c r="R167" s="16">
        <f t="shared" si="180"/>
        <v>34.5</v>
      </c>
      <c r="S167" s="26">
        <v>0</v>
      </c>
      <c r="T167" s="16">
        <f t="shared" si="181"/>
        <v>0</v>
      </c>
      <c r="U167" s="16">
        <f t="shared" si="182"/>
        <v>0</v>
      </c>
      <c r="V167" s="26">
        <v>0</v>
      </c>
      <c r="W167" s="16">
        <f t="shared" si="183"/>
        <v>0</v>
      </c>
      <c r="X167" s="16">
        <f t="shared" si="184"/>
        <v>0</v>
      </c>
      <c r="Y167" s="26"/>
      <c r="Z167" s="16">
        <f t="shared" si="185"/>
        <v>0</v>
      </c>
      <c r="AA167" s="16">
        <f t="shared" si="186"/>
        <v>0</v>
      </c>
      <c r="AC167" s="52">
        <f t="shared" si="207"/>
        <v>2</v>
      </c>
      <c r="AD167" s="16">
        <f t="shared" si="208"/>
        <v>25.98</v>
      </c>
      <c r="AE167" s="37">
        <f t="shared" si="209"/>
        <v>69</v>
      </c>
      <c r="AF167" s="42">
        <f t="shared" si="202"/>
        <v>1.6260162601626018E-2</v>
      </c>
      <c r="AG167" s="37">
        <f t="shared" si="203"/>
        <v>0.48780487804878053</v>
      </c>
      <c r="AH167" s="63">
        <f t="shared" si="204"/>
        <v>16.829268292682929</v>
      </c>
      <c r="AI167" s="26">
        <v>0</v>
      </c>
      <c r="AJ167" s="37">
        <f t="shared" si="210"/>
        <v>0</v>
      </c>
      <c r="AK167" s="37">
        <f t="shared" si="211"/>
        <v>0</v>
      </c>
      <c r="AL167" s="47">
        <v>143</v>
      </c>
      <c r="AM167" s="37">
        <f t="shared" si="212"/>
        <v>0</v>
      </c>
      <c r="AN167" s="52">
        <f t="shared" si="213"/>
        <v>0</v>
      </c>
      <c r="AO167" s="35">
        <f t="shared" si="205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2</v>
      </c>
      <c r="K168" s="16">
        <f t="shared" si="206"/>
        <v>25.62</v>
      </c>
      <c r="L168" s="16">
        <f t="shared" si="176"/>
        <v>59</v>
      </c>
      <c r="M168" s="26">
        <v>0</v>
      </c>
      <c r="N168" s="16">
        <f t="shared" si="177"/>
        <v>0</v>
      </c>
      <c r="O168" s="16">
        <f t="shared" si="178"/>
        <v>0</v>
      </c>
      <c r="P168" s="26">
        <v>1</v>
      </c>
      <c r="Q168" s="16">
        <f t="shared" si="179"/>
        <v>12.81</v>
      </c>
      <c r="R168" s="16">
        <f t="shared" si="180"/>
        <v>29.5</v>
      </c>
      <c r="S168" s="26">
        <v>1</v>
      </c>
      <c r="T168" s="16">
        <f t="shared" si="181"/>
        <v>12.81</v>
      </c>
      <c r="U168" s="16">
        <f t="shared" si="182"/>
        <v>29.5</v>
      </c>
      <c r="V168" s="26">
        <v>0</v>
      </c>
      <c r="W168" s="16">
        <f t="shared" si="183"/>
        <v>0</v>
      </c>
      <c r="X168" s="16">
        <f t="shared" si="184"/>
        <v>0</v>
      </c>
      <c r="Y168" s="26"/>
      <c r="Z168" s="16">
        <f t="shared" si="185"/>
        <v>0</v>
      </c>
      <c r="AA168" s="16">
        <f t="shared" si="186"/>
        <v>0</v>
      </c>
      <c r="AC168" s="52">
        <f t="shared" si="207"/>
        <v>4</v>
      </c>
      <c r="AD168" s="16">
        <f t="shared" si="208"/>
        <v>51.24</v>
      </c>
      <c r="AE168" s="37">
        <f t="shared" si="209"/>
        <v>118</v>
      </c>
      <c r="AF168" s="42">
        <f t="shared" si="202"/>
        <v>3.2520325203252036E-2</v>
      </c>
      <c r="AG168" s="37">
        <f t="shared" si="203"/>
        <v>0.97560975609756106</v>
      </c>
      <c r="AH168" s="63">
        <f t="shared" si="204"/>
        <v>28.780487804878049</v>
      </c>
      <c r="AI168" s="26">
        <v>0</v>
      </c>
      <c r="AJ168" s="37">
        <f t="shared" si="210"/>
        <v>0</v>
      </c>
      <c r="AK168" s="37">
        <f t="shared" si="211"/>
        <v>0</v>
      </c>
      <c r="AL168" s="47">
        <v>144</v>
      </c>
      <c r="AM168" s="37">
        <f t="shared" si="212"/>
        <v>0</v>
      </c>
      <c r="AN168" s="52">
        <f t="shared" si="213"/>
        <v>0</v>
      </c>
      <c r="AO168" s="35">
        <f t="shared" si="205"/>
        <v>43589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06"/>
        <v>0</v>
      </c>
      <c r="L169" s="16">
        <f t="shared" si="176"/>
        <v>0</v>
      </c>
      <c r="M169" s="26">
        <v>0</v>
      </c>
      <c r="N169" s="16">
        <f t="shared" si="177"/>
        <v>0</v>
      </c>
      <c r="O169" s="16">
        <f t="shared" si="178"/>
        <v>0</v>
      </c>
      <c r="P169" s="26">
        <v>0</v>
      </c>
      <c r="Q169" s="16">
        <f t="shared" si="179"/>
        <v>0</v>
      </c>
      <c r="R169" s="16">
        <f t="shared" si="180"/>
        <v>0</v>
      </c>
      <c r="S169" s="26">
        <v>0</v>
      </c>
      <c r="T169" s="16">
        <f t="shared" si="181"/>
        <v>0</v>
      </c>
      <c r="U169" s="16">
        <f t="shared" si="182"/>
        <v>0</v>
      </c>
      <c r="V169" s="26">
        <v>0</v>
      </c>
      <c r="W169" s="16">
        <f t="shared" si="183"/>
        <v>0</v>
      </c>
      <c r="X169" s="16">
        <f t="shared" si="184"/>
        <v>0</v>
      </c>
      <c r="Y169" s="26"/>
      <c r="Z169" s="16">
        <f t="shared" si="185"/>
        <v>0</v>
      </c>
      <c r="AA169" s="16">
        <f t="shared" si="186"/>
        <v>0</v>
      </c>
      <c r="AC169" s="52">
        <f t="shared" si="207"/>
        <v>0</v>
      </c>
      <c r="AD169" s="16">
        <f t="shared" si="208"/>
        <v>0</v>
      </c>
      <c r="AE169" s="37">
        <f t="shared" si="209"/>
        <v>0</v>
      </c>
      <c r="AF169" s="42">
        <f t="shared" si="202"/>
        <v>0</v>
      </c>
      <c r="AG169" s="37">
        <f t="shared" si="203"/>
        <v>0</v>
      </c>
      <c r="AH169" s="63">
        <f t="shared" si="204"/>
        <v>0</v>
      </c>
      <c r="AI169" s="26">
        <v>0</v>
      </c>
      <c r="AJ169" s="37">
        <f t="shared" si="210"/>
        <v>0</v>
      </c>
      <c r="AK169" s="37" t="str">
        <f t="shared" si="211"/>
        <v>-</v>
      </c>
      <c r="AL169" s="47">
        <v>145</v>
      </c>
      <c r="AM169" s="37" t="str">
        <f t="shared" si="212"/>
        <v>-</v>
      </c>
      <c r="AN169" s="52" t="str">
        <f t="shared" si="213"/>
        <v>-</v>
      </c>
      <c r="AO169" s="35" t="str">
        <f t="shared" si="205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06"/>
        <v>0</v>
      </c>
      <c r="L170" s="16">
        <f t="shared" si="176"/>
        <v>0</v>
      </c>
      <c r="M170" s="26">
        <v>0</v>
      </c>
      <c r="N170" s="16">
        <f t="shared" si="177"/>
        <v>0</v>
      </c>
      <c r="O170" s="16">
        <f t="shared" si="178"/>
        <v>0</v>
      </c>
      <c r="P170" s="26">
        <v>0</v>
      </c>
      <c r="Q170" s="16">
        <f t="shared" si="179"/>
        <v>0</v>
      </c>
      <c r="R170" s="16">
        <f t="shared" si="180"/>
        <v>0</v>
      </c>
      <c r="S170" s="26">
        <v>0</v>
      </c>
      <c r="T170" s="16">
        <f t="shared" si="181"/>
        <v>0</v>
      </c>
      <c r="U170" s="16">
        <f t="shared" si="182"/>
        <v>0</v>
      </c>
      <c r="V170" s="26">
        <v>0</v>
      </c>
      <c r="W170" s="16">
        <f t="shared" si="183"/>
        <v>0</v>
      </c>
      <c r="X170" s="16">
        <f t="shared" si="184"/>
        <v>0</v>
      </c>
      <c r="Y170" s="26"/>
      <c r="Z170" s="16">
        <f t="shared" si="185"/>
        <v>0</v>
      </c>
      <c r="AA170" s="16">
        <f t="shared" si="186"/>
        <v>0</v>
      </c>
      <c r="AC170" s="52">
        <f t="shared" si="207"/>
        <v>0</v>
      </c>
      <c r="AD170" s="16">
        <f t="shared" si="208"/>
        <v>0</v>
      </c>
      <c r="AE170" s="37">
        <f t="shared" si="209"/>
        <v>0</v>
      </c>
      <c r="AF170" s="42">
        <f t="shared" si="202"/>
        <v>0</v>
      </c>
      <c r="AG170" s="37">
        <f t="shared" si="203"/>
        <v>0</v>
      </c>
      <c r="AH170" s="63">
        <f t="shared" si="204"/>
        <v>0</v>
      </c>
      <c r="AI170" s="26">
        <v>0</v>
      </c>
      <c r="AJ170" s="37">
        <f t="shared" si="210"/>
        <v>0</v>
      </c>
      <c r="AK170" s="37" t="str">
        <f t="shared" si="211"/>
        <v>-</v>
      </c>
      <c r="AL170" s="47">
        <v>146</v>
      </c>
      <c r="AM170" s="37" t="str">
        <f t="shared" si="212"/>
        <v>-</v>
      </c>
      <c r="AN170" s="52" t="str">
        <f t="shared" si="213"/>
        <v>-</v>
      </c>
      <c r="AO170" s="35" t="str">
        <f t="shared" si="205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06"/>
        <v>0</v>
      </c>
      <c r="L171" s="16">
        <f t="shared" si="176"/>
        <v>0</v>
      </c>
      <c r="M171" s="26">
        <v>0</v>
      </c>
      <c r="N171" s="16">
        <f t="shared" si="177"/>
        <v>0</v>
      </c>
      <c r="O171" s="16">
        <f t="shared" si="178"/>
        <v>0</v>
      </c>
      <c r="P171" s="26">
        <v>0</v>
      </c>
      <c r="Q171" s="16">
        <f t="shared" si="179"/>
        <v>0</v>
      </c>
      <c r="R171" s="16">
        <f t="shared" si="180"/>
        <v>0</v>
      </c>
      <c r="S171" s="26">
        <v>0</v>
      </c>
      <c r="T171" s="16">
        <f t="shared" si="181"/>
        <v>0</v>
      </c>
      <c r="U171" s="16">
        <f t="shared" si="182"/>
        <v>0</v>
      </c>
      <c r="V171" s="26">
        <v>0</v>
      </c>
      <c r="W171" s="16">
        <f t="shared" si="183"/>
        <v>0</v>
      </c>
      <c r="X171" s="16">
        <f t="shared" si="184"/>
        <v>0</v>
      </c>
      <c r="Y171" s="26"/>
      <c r="Z171" s="16">
        <f t="shared" si="185"/>
        <v>0</v>
      </c>
      <c r="AA171" s="16">
        <f t="shared" si="186"/>
        <v>0</v>
      </c>
      <c r="AC171" s="52">
        <f t="shared" si="207"/>
        <v>0</v>
      </c>
      <c r="AD171" s="16">
        <f t="shared" si="208"/>
        <v>0</v>
      </c>
      <c r="AE171" s="37">
        <f t="shared" si="209"/>
        <v>0</v>
      </c>
      <c r="AF171" s="42">
        <f t="shared" si="202"/>
        <v>0</v>
      </c>
      <c r="AG171" s="37">
        <f t="shared" si="203"/>
        <v>0</v>
      </c>
      <c r="AH171" s="63">
        <f t="shared" si="204"/>
        <v>0</v>
      </c>
      <c r="AI171" s="26">
        <v>0</v>
      </c>
      <c r="AJ171" s="37">
        <f t="shared" si="210"/>
        <v>0</v>
      </c>
      <c r="AK171" s="37" t="str">
        <f t="shared" si="211"/>
        <v>-</v>
      </c>
      <c r="AL171" s="47">
        <v>147</v>
      </c>
      <c r="AM171" s="37" t="str">
        <f t="shared" si="212"/>
        <v>-</v>
      </c>
      <c r="AN171" s="52" t="str">
        <f t="shared" si="213"/>
        <v>-</v>
      </c>
      <c r="AO171" s="35" t="str">
        <f t="shared" si="205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06"/>
        <v>0</v>
      </c>
      <c r="L172" s="16">
        <f t="shared" si="176"/>
        <v>0</v>
      </c>
      <c r="M172" s="26">
        <v>0</v>
      </c>
      <c r="N172" s="16">
        <f t="shared" si="177"/>
        <v>0</v>
      </c>
      <c r="O172" s="16">
        <f t="shared" si="178"/>
        <v>0</v>
      </c>
      <c r="P172" s="26">
        <v>0</v>
      </c>
      <c r="Q172" s="16">
        <f t="shared" si="179"/>
        <v>0</v>
      </c>
      <c r="R172" s="16">
        <f t="shared" si="180"/>
        <v>0</v>
      </c>
      <c r="S172" s="26">
        <v>0</v>
      </c>
      <c r="T172" s="16">
        <f t="shared" si="181"/>
        <v>0</v>
      </c>
      <c r="U172" s="16">
        <f t="shared" si="182"/>
        <v>0</v>
      </c>
      <c r="V172" s="26">
        <v>0</v>
      </c>
      <c r="W172" s="16">
        <f t="shared" si="183"/>
        <v>0</v>
      </c>
      <c r="X172" s="16">
        <f t="shared" si="184"/>
        <v>0</v>
      </c>
      <c r="Y172" s="26"/>
      <c r="Z172" s="16">
        <f t="shared" si="185"/>
        <v>0</v>
      </c>
      <c r="AA172" s="16">
        <f t="shared" si="186"/>
        <v>0</v>
      </c>
      <c r="AC172" s="52">
        <f t="shared" si="207"/>
        <v>0</v>
      </c>
      <c r="AD172" s="16">
        <f t="shared" si="208"/>
        <v>0</v>
      </c>
      <c r="AE172" s="37">
        <f t="shared" si="209"/>
        <v>0</v>
      </c>
      <c r="AF172" s="42">
        <f t="shared" si="202"/>
        <v>0</v>
      </c>
      <c r="AG172" s="37">
        <f t="shared" si="203"/>
        <v>0</v>
      </c>
      <c r="AH172" s="63">
        <f t="shared" si="204"/>
        <v>0</v>
      </c>
      <c r="AI172" s="26">
        <v>0</v>
      </c>
      <c r="AJ172" s="37">
        <f t="shared" si="210"/>
        <v>0</v>
      </c>
      <c r="AK172" s="37" t="str">
        <f t="shared" si="211"/>
        <v>-</v>
      </c>
      <c r="AL172" s="47">
        <v>148</v>
      </c>
      <c r="AM172" s="37" t="str">
        <f t="shared" si="212"/>
        <v>-</v>
      </c>
      <c r="AN172" s="52" t="str">
        <f t="shared" si="213"/>
        <v>-</v>
      </c>
      <c r="AO172" s="35" t="str">
        <f t="shared" si="205"/>
        <v>-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206"/>
        <v>0</v>
      </c>
      <c r="L173" s="16">
        <f t="shared" si="176"/>
        <v>0</v>
      </c>
      <c r="M173" s="26">
        <v>0</v>
      </c>
      <c r="N173" s="16">
        <f t="shared" si="177"/>
        <v>0</v>
      </c>
      <c r="O173" s="16">
        <f t="shared" si="178"/>
        <v>0</v>
      </c>
      <c r="P173" s="26">
        <v>0</v>
      </c>
      <c r="Q173" s="16">
        <f t="shared" si="179"/>
        <v>0</v>
      </c>
      <c r="R173" s="16">
        <f t="shared" si="180"/>
        <v>0</v>
      </c>
      <c r="S173" s="26">
        <v>0</v>
      </c>
      <c r="T173" s="16">
        <f t="shared" si="181"/>
        <v>0</v>
      </c>
      <c r="U173" s="16">
        <f t="shared" si="182"/>
        <v>0</v>
      </c>
      <c r="V173" s="26">
        <v>0</v>
      </c>
      <c r="W173" s="16">
        <f t="shared" si="183"/>
        <v>0</v>
      </c>
      <c r="X173" s="16">
        <f t="shared" si="184"/>
        <v>0</v>
      </c>
      <c r="Y173" s="26"/>
      <c r="Z173" s="16">
        <f t="shared" si="185"/>
        <v>0</v>
      </c>
      <c r="AA173" s="16">
        <f t="shared" si="186"/>
        <v>0</v>
      </c>
      <c r="AC173" s="52">
        <f t="shared" si="207"/>
        <v>0</v>
      </c>
      <c r="AD173" s="16">
        <f t="shared" si="208"/>
        <v>0</v>
      </c>
      <c r="AE173" s="37">
        <f t="shared" si="209"/>
        <v>0</v>
      </c>
      <c r="AF173" s="42">
        <f t="shared" si="202"/>
        <v>0</v>
      </c>
      <c r="AG173" s="37">
        <f t="shared" si="203"/>
        <v>0</v>
      </c>
      <c r="AH173" s="63">
        <f t="shared" si="204"/>
        <v>0</v>
      </c>
      <c r="AI173" s="26">
        <v>0</v>
      </c>
      <c r="AJ173" s="37">
        <f t="shared" si="210"/>
        <v>0</v>
      </c>
      <c r="AK173" s="37" t="str">
        <f t="shared" si="211"/>
        <v>-</v>
      </c>
      <c r="AL173" s="47">
        <v>149</v>
      </c>
      <c r="AM173" s="37" t="str">
        <f t="shared" si="212"/>
        <v>-</v>
      </c>
      <c r="AN173" s="52" t="str">
        <f t="shared" si="213"/>
        <v>-</v>
      </c>
      <c r="AO173" s="35" t="str">
        <f t="shared" si="205"/>
        <v>-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0</v>
      </c>
      <c r="K174" s="16">
        <f t="shared" si="206"/>
        <v>0</v>
      </c>
      <c r="L174" s="16">
        <f t="shared" si="176"/>
        <v>0</v>
      </c>
      <c r="M174" s="26">
        <v>0</v>
      </c>
      <c r="N174" s="16">
        <f t="shared" si="177"/>
        <v>0</v>
      </c>
      <c r="O174" s="16">
        <f t="shared" si="178"/>
        <v>0</v>
      </c>
      <c r="P174" s="26">
        <v>0</v>
      </c>
      <c r="Q174" s="16">
        <f t="shared" si="179"/>
        <v>0</v>
      </c>
      <c r="R174" s="16">
        <f t="shared" si="180"/>
        <v>0</v>
      </c>
      <c r="S174" s="26">
        <v>0</v>
      </c>
      <c r="T174" s="16">
        <f t="shared" si="181"/>
        <v>0</v>
      </c>
      <c r="U174" s="16">
        <f t="shared" si="182"/>
        <v>0</v>
      </c>
      <c r="V174" s="26">
        <v>0</v>
      </c>
      <c r="W174" s="16">
        <f t="shared" si="183"/>
        <v>0</v>
      </c>
      <c r="X174" s="16">
        <f t="shared" si="184"/>
        <v>0</v>
      </c>
      <c r="Y174" s="26"/>
      <c r="Z174" s="16">
        <f t="shared" si="185"/>
        <v>0</v>
      </c>
      <c r="AA174" s="16">
        <f t="shared" si="186"/>
        <v>0</v>
      </c>
      <c r="AC174" s="52">
        <f t="shared" si="207"/>
        <v>0</v>
      </c>
      <c r="AD174" s="16">
        <f t="shared" si="208"/>
        <v>0</v>
      </c>
      <c r="AE174" s="37">
        <f t="shared" si="209"/>
        <v>0</v>
      </c>
      <c r="AF174" s="42">
        <f t="shared" si="202"/>
        <v>0</v>
      </c>
      <c r="AG174" s="37">
        <f t="shared" si="203"/>
        <v>0</v>
      </c>
      <c r="AH174" s="63">
        <f t="shared" si="204"/>
        <v>0</v>
      </c>
      <c r="AI174" s="26">
        <v>0</v>
      </c>
      <c r="AJ174" s="37">
        <f t="shared" si="210"/>
        <v>0</v>
      </c>
      <c r="AK174" s="37" t="str">
        <f t="shared" si="211"/>
        <v>-</v>
      </c>
      <c r="AL174" s="47">
        <v>150</v>
      </c>
      <c r="AM174" s="37" t="str">
        <f t="shared" si="212"/>
        <v>-</v>
      </c>
      <c r="AN174" s="52" t="str">
        <f t="shared" si="213"/>
        <v>-</v>
      </c>
      <c r="AO174" s="35" t="str">
        <f t="shared" si="205"/>
        <v>-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206"/>
        <v>0</v>
      </c>
      <c r="L175" s="16">
        <f t="shared" si="176"/>
        <v>0</v>
      </c>
      <c r="M175" s="26">
        <v>0</v>
      </c>
      <c r="N175" s="16">
        <f t="shared" si="177"/>
        <v>0</v>
      </c>
      <c r="O175" s="16">
        <f t="shared" si="178"/>
        <v>0</v>
      </c>
      <c r="P175" s="26">
        <v>0</v>
      </c>
      <c r="Q175" s="16">
        <f t="shared" si="179"/>
        <v>0</v>
      </c>
      <c r="R175" s="16">
        <f t="shared" si="180"/>
        <v>0</v>
      </c>
      <c r="S175" s="26">
        <v>0</v>
      </c>
      <c r="T175" s="16">
        <f t="shared" si="181"/>
        <v>0</v>
      </c>
      <c r="U175" s="16">
        <f t="shared" si="182"/>
        <v>0</v>
      </c>
      <c r="V175" s="26">
        <v>0</v>
      </c>
      <c r="W175" s="16">
        <f t="shared" si="183"/>
        <v>0</v>
      </c>
      <c r="X175" s="16">
        <f t="shared" si="184"/>
        <v>0</v>
      </c>
      <c r="Y175" s="26"/>
      <c r="Z175" s="16">
        <f t="shared" si="185"/>
        <v>0</v>
      </c>
      <c r="AA175" s="16">
        <f t="shared" si="186"/>
        <v>0</v>
      </c>
      <c r="AC175" s="52">
        <f t="shared" si="207"/>
        <v>0</v>
      </c>
      <c r="AD175" s="16">
        <f t="shared" si="208"/>
        <v>0</v>
      </c>
      <c r="AE175" s="37">
        <f t="shared" si="209"/>
        <v>0</v>
      </c>
      <c r="AF175" s="42">
        <f t="shared" si="202"/>
        <v>0</v>
      </c>
      <c r="AG175" s="37">
        <f t="shared" si="203"/>
        <v>0</v>
      </c>
      <c r="AH175" s="63">
        <f t="shared" si="204"/>
        <v>0</v>
      </c>
      <c r="AI175" s="26">
        <v>0</v>
      </c>
      <c r="AJ175" s="37">
        <f t="shared" si="210"/>
        <v>0</v>
      </c>
      <c r="AK175" s="37" t="str">
        <f t="shared" si="211"/>
        <v>-</v>
      </c>
      <c r="AL175" s="47">
        <v>151</v>
      </c>
      <c r="AM175" s="37" t="str">
        <f t="shared" si="212"/>
        <v>-</v>
      </c>
      <c r="AN175" s="52" t="str">
        <f t="shared" si="213"/>
        <v>-</v>
      </c>
      <c r="AO175" s="35" t="str">
        <f t="shared" si="205"/>
        <v>-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1</v>
      </c>
      <c r="K176" s="16">
        <f t="shared" si="206"/>
        <v>38.220000000000006</v>
      </c>
      <c r="L176" s="16">
        <f t="shared" si="176"/>
        <v>116.35</v>
      </c>
      <c r="M176" s="26">
        <v>0</v>
      </c>
      <c r="N176" s="16">
        <f t="shared" si="177"/>
        <v>0</v>
      </c>
      <c r="O176" s="16">
        <f t="shared" si="178"/>
        <v>0</v>
      </c>
      <c r="P176" s="26">
        <v>0</v>
      </c>
      <c r="Q176" s="16">
        <f t="shared" si="179"/>
        <v>0</v>
      </c>
      <c r="R176" s="16">
        <f t="shared" si="180"/>
        <v>0</v>
      </c>
      <c r="S176" s="26">
        <v>0</v>
      </c>
      <c r="T176" s="16">
        <f t="shared" si="181"/>
        <v>0</v>
      </c>
      <c r="U176" s="16">
        <f t="shared" si="182"/>
        <v>0</v>
      </c>
      <c r="V176" s="26">
        <v>0</v>
      </c>
      <c r="W176" s="16">
        <f t="shared" si="183"/>
        <v>0</v>
      </c>
      <c r="X176" s="16">
        <f t="shared" si="184"/>
        <v>0</v>
      </c>
      <c r="Y176" s="26"/>
      <c r="Z176" s="16">
        <f t="shared" si="185"/>
        <v>0</v>
      </c>
      <c r="AA176" s="16">
        <f t="shared" si="186"/>
        <v>0</v>
      </c>
      <c r="AC176" s="52">
        <f t="shared" si="207"/>
        <v>1</v>
      </c>
      <c r="AD176" s="16">
        <f t="shared" si="208"/>
        <v>38.220000000000006</v>
      </c>
      <c r="AE176" s="37">
        <f t="shared" si="209"/>
        <v>116.35</v>
      </c>
      <c r="AF176" s="42">
        <f t="shared" si="202"/>
        <v>8.130081300813009E-3</v>
      </c>
      <c r="AG176" s="37">
        <f t="shared" si="203"/>
        <v>0.24390243902439027</v>
      </c>
      <c r="AH176" s="63">
        <f t="shared" si="204"/>
        <v>28.378048780487806</v>
      </c>
      <c r="AI176" s="26">
        <v>0</v>
      </c>
      <c r="AJ176" s="37">
        <f t="shared" si="210"/>
        <v>0</v>
      </c>
      <c r="AK176" s="37">
        <f t="shared" si="211"/>
        <v>0</v>
      </c>
      <c r="AL176" s="47">
        <v>152</v>
      </c>
      <c r="AM176" s="37">
        <f t="shared" si="212"/>
        <v>0</v>
      </c>
      <c r="AN176" s="52">
        <f t="shared" si="213"/>
        <v>0</v>
      </c>
      <c r="AO176" s="35">
        <f t="shared" si="205"/>
        <v>43589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206"/>
        <v>0</v>
      </c>
      <c r="L177" s="16">
        <f t="shared" si="176"/>
        <v>0</v>
      </c>
      <c r="M177" s="26">
        <v>0</v>
      </c>
      <c r="N177" s="16">
        <f t="shared" si="177"/>
        <v>0</v>
      </c>
      <c r="O177" s="16">
        <f t="shared" si="178"/>
        <v>0</v>
      </c>
      <c r="P177" s="26">
        <v>0</v>
      </c>
      <c r="Q177" s="16">
        <f t="shared" si="179"/>
        <v>0</v>
      </c>
      <c r="R177" s="16">
        <f t="shared" si="180"/>
        <v>0</v>
      </c>
      <c r="S177" s="26">
        <v>0</v>
      </c>
      <c r="T177" s="16">
        <f t="shared" si="181"/>
        <v>0</v>
      </c>
      <c r="U177" s="16">
        <f t="shared" si="182"/>
        <v>0</v>
      </c>
      <c r="V177" s="26">
        <v>0</v>
      </c>
      <c r="W177" s="16">
        <f t="shared" si="183"/>
        <v>0</v>
      </c>
      <c r="X177" s="16">
        <f t="shared" si="184"/>
        <v>0</v>
      </c>
      <c r="Y177" s="26"/>
      <c r="Z177" s="16">
        <f t="shared" si="185"/>
        <v>0</v>
      </c>
      <c r="AA177" s="16">
        <f t="shared" si="186"/>
        <v>0</v>
      </c>
      <c r="AC177" s="52">
        <f t="shared" si="207"/>
        <v>0</v>
      </c>
      <c r="AD177" s="16">
        <f t="shared" si="208"/>
        <v>0</v>
      </c>
      <c r="AE177" s="37">
        <f t="shared" si="209"/>
        <v>0</v>
      </c>
      <c r="AF177" s="42">
        <f t="shared" si="202"/>
        <v>0</v>
      </c>
      <c r="AG177" s="37">
        <f t="shared" si="203"/>
        <v>0</v>
      </c>
      <c r="AH177" s="63">
        <f t="shared" si="204"/>
        <v>0</v>
      </c>
      <c r="AI177" s="26">
        <v>0</v>
      </c>
      <c r="AJ177" s="37">
        <f t="shared" si="210"/>
        <v>0</v>
      </c>
      <c r="AK177" s="37" t="str">
        <f t="shared" si="211"/>
        <v>-</v>
      </c>
      <c r="AL177" s="47">
        <v>153</v>
      </c>
      <c r="AM177" s="37" t="str">
        <f t="shared" si="212"/>
        <v>-</v>
      </c>
      <c r="AN177" s="52" t="str">
        <f t="shared" si="213"/>
        <v>-</v>
      </c>
      <c r="AO177" s="35" t="str">
        <f t="shared" si="205"/>
        <v>-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206"/>
        <v>0</v>
      </c>
      <c r="L178" s="16">
        <f t="shared" si="176"/>
        <v>0</v>
      </c>
      <c r="M178" s="26">
        <v>0</v>
      </c>
      <c r="N178" s="16">
        <f t="shared" si="177"/>
        <v>0</v>
      </c>
      <c r="O178" s="16">
        <f t="shared" si="178"/>
        <v>0</v>
      </c>
      <c r="P178" s="26">
        <v>0</v>
      </c>
      <c r="Q178" s="16">
        <f t="shared" si="179"/>
        <v>0</v>
      </c>
      <c r="R178" s="16">
        <f t="shared" si="180"/>
        <v>0</v>
      </c>
      <c r="S178" s="26">
        <v>0</v>
      </c>
      <c r="T178" s="16">
        <f t="shared" si="181"/>
        <v>0</v>
      </c>
      <c r="U178" s="16">
        <f t="shared" si="182"/>
        <v>0</v>
      </c>
      <c r="V178" s="26">
        <v>0</v>
      </c>
      <c r="W178" s="16">
        <f t="shared" si="183"/>
        <v>0</v>
      </c>
      <c r="X178" s="16">
        <f t="shared" si="184"/>
        <v>0</v>
      </c>
      <c r="Y178" s="26"/>
      <c r="Z178" s="16">
        <f t="shared" si="185"/>
        <v>0</v>
      </c>
      <c r="AA178" s="16">
        <f t="shared" si="186"/>
        <v>0</v>
      </c>
      <c r="AC178" s="52">
        <f t="shared" si="207"/>
        <v>0</v>
      </c>
      <c r="AD178" s="16">
        <f t="shared" si="208"/>
        <v>0</v>
      </c>
      <c r="AE178" s="37">
        <f t="shared" si="209"/>
        <v>0</v>
      </c>
      <c r="AF178" s="42">
        <f t="shared" si="202"/>
        <v>0</v>
      </c>
      <c r="AG178" s="37">
        <f t="shared" si="203"/>
        <v>0</v>
      </c>
      <c r="AH178" s="63">
        <f t="shared" si="204"/>
        <v>0</v>
      </c>
      <c r="AI178" s="26">
        <v>0</v>
      </c>
      <c r="AJ178" s="37">
        <f t="shared" si="210"/>
        <v>0</v>
      </c>
      <c r="AK178" s="37" t="str">
        <f t="shared" si="211"/>
        <v>-</v>
      </c>
      <c r="AL178" s="47">
        <v>155</v>
      </c>
      <c r="AM178" s="37" t="str">
        <f t="shared" si="212"/>
        <v>-</v>
      </c>
      <c r="AN178" s="52" t="str">
        <f t="shared" si="213"/>
        <v>-</v>
      </c>
      <c r="AO178" s="35" t="str">
        <f t="shared" si="205"/>
        <v>-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206"/>
        <v>0</v>
      </c>
      <c r="L179" s="16">
        <f t="shared" si="176"/>
        <v>0</v>
      </c>
      <c r="M179" s="26">
        <v>4</v>
      </c>
      <c r="N179" s="16">
        <f t="shared" si="177"/>
        <v>38.039999999999928</v>
      </c>
      <c r="O179" s="16">
        <f t="shared" si="178"/>
        <v>138</v>
      </c>
      <c r="P179" s="26">
        <v>1</v>
      </c>
      <c r="Q179" s="16">
        <f t="shared" si="179"/>
        <v>9.509999999999982</v>
      </c>
      <c r="R179" s="16">
        <f t="shared" si="180"/>
        <v>34.5</v>
      </c>
      <c r="S179" s="26">
        <v>0</v>
      </c>
      <c r="T179" s="16">
        <f t="shared" si="181"/>
        <v>0</v>
      </c>
      <c r="U179" s="16">
        <f t="shared" si="182"/>
        <v>0</v>
      </c>
      <c r="V179" s="26">
        <v>0</v>
      </c>
      <c r="W179" s="16">
        <f t="shared" si="183"/>
        <v>0</v>
      </c>
      <c r="X179" s="16">
        <f t="shared" si="184"/>
        <v>0</v>
      </c>
      <c r="Y179" s="26"/>
      <c r="Z179" s="16">
        <f t="shared" si="185"/>
        <v>0</v>
      </c>
      <c r="AA179" s="16">
        <f t="shared" si="186"/>
        <v>0</v>
      </c>
      <c r="AC179" s="52">
        <f t="shared" si="207"/>
        <v>5</v>
      </c>
      <c r="AD179" s="16">
        <f t="shared" si="208"/>
        <v>47.549999999999912</v>
      </c>
      <c r="AE179" s="37">
        <f t="shared" si="209"/>
        <v>172.5</v>
      </c>
      <c r="AF179" s="42">
        <f t="shared" si="202"/>
        <v>4.065040650406504E-2</v>
      </c>
      <c r="AG179" s="37">
        <f t="shared" si="203"/>
        <v>1.2195121951219512</v>
      </c>
      <c r="AH179" s="63">
        <f t="shared" si="204"/>
        <v>42.073170731707314</v>
      </c>
      <c r="AI179" s="26">
        <v>5</v>
      </c>
      <c r="AJ179" s="37">
        <f t="shared" si="210"/>
        <v>172.5</v>
      </c>
      <c r="AK179" s="37">
        <f t="shared" si="211"/>
        <v>123</v>
      </c>
      <c r="AL179" s="47">
        <v>156</v>
      </c>
      <c r="AM179" s="37">
        <f t="shared" si="212"/>
        <v>17.571428571428573</v>
      </c>
      <c r="AN179" s="52">
        <f t="shared" si="213"/>
        <v>4.0999999999999996</v>
      </c>
      <c r="AO179" s="35">
        <f t="shared" si="205"/>
        <v>43712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206"/>
        <v>0</v>
      </c>
      <c r="L180" s="16">
        <f t="shared" si="176"/>
        <v>0</v>
      </c>
      <c r="M180" s="26">
        <v>0</v>
      </c>
      <c r="N180" s="16">
        <f t="shared" si="177"/>
        <v>0</v>
      </c>
      <c r="O180" s="16">
        <f t="shared" si="178"/>
        <v>0</v>
      </c>
      <c r="P180" s="26">
        <v>0</v>
      </c>
      <c r="Q180" s="16">
        <f t="shared" si="179"/>
        <v>0</v>
      </c>
      <c r="R180" s="16">
        <f t="shared" si="180"/>
        <v>0</v>
      </c>
      <c r="S180" s="26">
        <v>2</v>
      </c>
      <c r="T180" s="16">
        <f t="shared" si="181"/>
        <v>19.019999999999978</v>
      </c>
      <c r="U180" s="16">
        <f t="shared" si="182"/>
        <v>69</v>
      </c>
      <c r="V180" s="26">
        <v>0</v>
      </c>
      <c r="W180" s="16">
        <f t="shared" si="183"/>
        <v>0</v>
      </c>
      <c r="X180" s="16">
        <f t="shared" si="184"/>
        <v>0</v>
      </c>
      <c r="Y180" s="26"/>
      <c r="Z180" s="16">
        <f t="shared" si="185"/>
        <v>0</v>
      </c>
      <c r="AA180" s="16">
        <f t="shared" si="186"/>
        <v>0</v>
      </c>
      <c r="AC180" s="52">
        <f t="shared" si="207"/>
        <v>2</v>
      </c>
      <c r="AD180" s="16">
        <f t="shared" si="208"/>
        <v>19.019999999999978</v>
      </c>
      <c r="AE180" s="37">
        <f t="shared" si="209"/>
        <v>69</v>
      </c>
      <c r="AF180" s="42">
        <f t="shared" si="202"/>
        <v>1.6260162601626018E-2</v>
      </c>
      <c r="AG180" s="37">
        <f t="shared" si="203"/>
        <v>0.48780487804878053</v>
      </c>
      <c r="AH180" s="63">
        <f t="shared" si="204"/>
        <v>16.829268292682929</v>
      </c>
      <c r="AI180" s="26">
        <v>8</v>
      </c>
      <c r="AJ180" s="37">
        <f t="shared" si="210"/>
        <v>276</v>
      </c>
      <c r="AK180" s="37">
        <f t="shared" si="211"/>
        <v>491.99999999999994</v>
      </c>
      <c r="AL180" s="47">
        <v>157</v>
      </c>
      <c r="AM180" s="37">
        <f t="shared" si="212"/>
        <v>70.285714285714278</v>
      </c>
      <c r="AN180" s="52">
        <f t="shared" si="213"/>
        <v>16.399999999999999</v>
      </c>
      <c r="AO180" s="35">
        <f t="shared" si="205"/>
        <v>44081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206"/>
        <v>0</v>
      </c>
      <c r="L181" s="16">
        <f t="shared" si="176"/>
        <v>0</v>
      </c>
      <c r="M181" s="26">
        <v>3</v>
      </c>
      <c r="N181" s="16">
        <f t="shared" si="177"/>
        <v>39.569999999998906</v>
      </c>
      <c r="O181" s="16">
        <f t="shared" si="178"/>
        <v>88.5</v>
      </c>
      <c r="P181" s="26">
        <v>2</v>
      </c>
      <c r="Q181" s="16">
        <f t="shared" si="179"/>
        <v>26.379999999999271</v>
      </c>
      <c r="R181" s="16">
        <f t="shared" si="180"/>
        <v>59</v>
      </c>
      <c r="S181" s="26">
        <v>2</v>
      </c>
      <c r="T181" s="16">
        <f t="shared" si="181"/>
        <v>26.379999999999271</v>
      </c>
      <c r="U181" s="16">
        <f t="shared" si="182"/>
        <v>59</v>
      </c>
      <c r="V181" s="26">
        <v>1</v>
      </c>
      <c r="W181" s="16">
        <f t="shared" si="183"/>
        <v>13.189999999999635</v>
      </c>
      <c r="X181" s="16">
        <f t="shared" si="184"/>
        <v>29.5</v>
      </c>
      <c r="Y181" s="26"/>
      <c r="Z181" s="16">
        <f t="shared" si="185"/>
        <v>0</v>
      </c>
      <c r="AA181" s="16">
        <f t="shared" si="186"/>
        <v>0</v>
      </c>
      <c r="AC181" s="52">
        <f t="shared" si="207"/>
        <v>8</v>
      </c>
      <c r="AD181" s="16">
        <f t="shared" si="208"/>
        <v>105.51999999999708</v>
      </c>
      <c r="AE181" s="37">
        <f t="shared" si="209"/>
        <v>236</v>
      </c>
      <c r="AF181" s="42">
        <f t="shared" si="202"/>
        <v>6.5040650406504072E-2</v>
      </c>
      <c r="AG181" s="37">
        <f t="shared" si="203"/>
        <v>1.9512195121951221</v>
      </c>
      <c r="AH181" s="63">
        <f t="shared" si="204"/>
        <v>57.560975609756099</v>
      </c>
      <c r="AI181" s="26">
        <v>2</v>
      </c>
      <c r="AJ181" s="37">
        <f t="shared" si="210"/>
        <v>59</v>
      </c>
      <c r="AK181" s="37">
        <f t="shared" si="211"/>
        <v>30.749999999999996</v>
      </c>
      <c r="AL181" s="47">
        <v>158</v>
      </c>
      <c r="AM181" s="37">
        <f t="shared" si="212"/>
        <v>4.3928571428571423</v>
      </c>
      <c r="AN181" s="52">
        <f t="shared" si="213"/>
        <v>1.0249999999999999</v>
      </c>
      <c r="AO181" s="35">
        <f t="shared" si="205"/>
        <v>43619.75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206"/>
        <v>0</v>
      </c>
      <c r="L182" s="16">
        <f t="shared" si="176"/>
        <v>0</v>
      </c>
      <c r="M182" s="26">
        <v>4</v>
      </c>
      <c r="N182" s="16">
        <f t="shared" si="177"/>
        <v>55.8</v>
      </c>
      <c r="O182" s="16">
        <f t="shared" si="178"/>
        <v>118</v>
      </c>
      <c r="P182" s="26">
        <v>2</v>
      </c>
      <c r="Q182" s="16">
        <f t="shared" si="179"/>
        <v>27.9</v>
      </c>
      <c r="R182" s="16">
        <f t="shared" si="180"/>
        <v>59</v>
      </c>
      <c r="S182" s="26">
        <v>3</v>
      </c>
      <c r="T182" s="16">
        <f t="shared" si="181"/>
        <v>41.849999999999994</v>
      </c>
      <c r="U182" s="16">
        <f t="shared" si="182"/>
        <v>88.5</v>
      </c>
      <c r="V182" s="26">
        <v>0</v>
      </c>
      <c r="W182" s="16">
        <f t="shared" si="183"/>
        <v>0</v>
      </c>
      <c r="X182" s="16">
        <f t="shared" si="184"/>
        <v>0</v>
      </c>
      <c r="Y182" s="26"/>
      <c r="Z182" s="16">
        <f t="shared" si="185"/>
        <v>0</v>
      </c>
      <c r="AA182" s="16">
        <f t="shared" si="186"/>
        <v>0</v>
      </c>
      <c r="AC182" s="52">
        <f t="shared" si="207"/>
        <v>9</v>
      </c>
      <c r="AD182" s="16">
        <f t="shared" si="208"/>
        <v>125.55</v>
      </c>
      <c r="AE182" s="37">
        <f t="shared" si="209"/>
        <v>265.5</v>
      </c>
      <c r="AF182" s="42">
        <f t="shared" si="202"/>
        <v>7.3170731707317069E-2</v>
      </c>
      <c r="AG182" s="37">
        <f t="shared" si="203"/>
        <v>2.1951219512195119</v>
      </c>
      <c r="AH182" s="63">
        <f t="shared" si="204"/>
        <v>64.756097560975618</v>
      </c>
      <c r="AI182" s="26">
        <v>1</v>
      </c>
      <c r="AJ182" s="37">
        <f t="shared" si="210"/>
        <v>29.5</v>
      </c>
      <c r="AK182" s="37">
        <f t="shared" si="211"/>
        <v>13.666666666666668</v>
      </c>
      <c r="AL182" s="47">
        <v>159</v>
      </c>
      <c r="AM182" s="37">
        <f t="shared" si="212"/>
        <v>1.9523809523809526</v>
      </c>
      <c r="AN182" s="52">
        <f t="shared" si="213"/>
        <v>0.4555555555555556</v>
      </c>
      <c r="AO182" s="35">
        <f t="shared" si="205"/>
        <v>43602.666666666664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206"/>
        <v>0</v>
      </c>
      <c r="L183" s="16">
        <f t="shared" si="176"/>
        <v>0</v>
      </c>
      <c r="M183" s="26"/>
      <c r="N183" s="16">
        <f t="shared" si="177"/>
        <v>0</v>
      </c>
      <c r="O183" s="16">
        <f t="shared" si="178"/>
        <v>0</v>
      </c>
      <c r="P183" s="26">
        <v>0</v>
      </c>
      <c r="Q183" s="16">
        <f t="shared" si="179"/>
        <v>0</v>
      </c>
      <c r="R183" s="16">
        <f t="shared" si="180"/>
        <v>0</v>
      </c>
      <c r="S183" s="26">
        <v>0</v>
      </c>
      <c r="T183" s="16">
        <f t="shared" si="181"/>
        <v>0</v>
      </c>
      <c r="U183" s="16">
        <f t="shared" si="182"/>
        <v>0</v>
      </c>
      <c r="V183" s="26">
        <v>0</v>
      </c>
      <c r="W183" s="16">
        <f t="shared" si="183"/>
        <v>0</v>
      </c>
      <c r="X183" s="16">
        <f t="shared" si="184"/>
        <v>0</v>
      </c>
      <c r="Y183" s="26"/>
      <c r="Z183" s="16">
        <f t="shared" si="185"/>
        <v>0</v>
      </c>
      <c r="AA183" s="16">
        <f t="shared" si="186"/>
        <v>0</v>
      </c>
      <c r="AC183" s="52">
        <f t="shared" si="207"/>
        <v>0</v>
      </c>
      <c r="AD183" s="16">
        <f t="shared" si="208"/>
        <v>0</v>
      </c>
      <c r="AE183" s="37">
        <f t="shared" si="209"/>
        <v>0</v>
      </c>
      <c r="AF183" s="42">
        <f t="shared" si="202"/>
        <v>0</v>
      </c>
      <c r="AG183" s="37">
        <f t="shared" si="203"/>
        <v>0</v>
      </c>
      <c r="AH183" s="63">
        <f t="shared" si="204"/>
        <v>0</v>
      </c>
      <c r="AI183" s="26">
        <v>6</v>
      </c>
      <c r="AJ183" s="37">
        <f t="shared" si="210"/>
        <v>267</v>
      </c>
      <c r="AK183" s="37" t="str">
        <f t="shared" si="211"/>
        <v>-</v>
      </c>
      <c r="AL183" s="47">
        <v>160</v>
      </c>
      <c r="AM183" s="37" t="str">
        <f t="shared" si="212"/>
        <v>-</v>
      </c>
      <c r="AN183" s="52" t="str">
        <f t="shared" si="213"/>
        <v>-</v>
      </c>
      <c r="AO183" s="35" t="str">
        <f t="shared" si="205"/>
        <v>-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206"/>
        <v>0</v>
      </c>
      <c r="L184" s="16">
        <f t="shared" si="176"/>
        <v>0</v>
      </c>
      <c r="M184" s="26"/>
      <c r="N184" s="16">
        <f t="shared" si="177"/>
        <v>0</v>
      </c>
      <c r="O184" s="16">
        <f t="shared" si="178"/>
        <v>0</v>
      </c>
      <c r="P184" s="26">
        <v>0</v>
      </c>
      <c r="Q184" s="16">
        <f t="shared" si="179"/>
        <v>0</v>
      </c>
      <c r="R184" s="16">
        <f t="shared" si="180"/>
        <v>0</v>
      </c>
      <c r="S184" s="26">
        <v>0</v>
      </c>
      <c r="T184" s="16">
        <f t="shared" si="181"/>
        <v>0</v>
      </c>
      <c r="U184" s="16">
        <f t="shared" si="182"/>
        <v>0</v>
      </c>
      <c r="V184" s="26">
        <v>0</v>
      </c>
      <c r="W184" s="16">
        <f t="shared" si="183"/>
        <v>0</v>
      </c>
      <c r="X184" s="16">
        <f t="shared" si="184"/>
        <v>0</v>
      </c>
      <c r="Y184" s="26"/>
      <c r="Z184" s="16">
        <f t="shared" si="185"/>
        <v>0</v>
      </c>
      <c r="AA184" s="16">
        <f t="shared" si="186"/>
        <v>0</v>
      </c>
      <c r="AC184" s="52">
        <f t="shared" si="207"/>
        <v>0</v>
      </c>
      <c r="AD184" s="16">
        <f t="shared" si="208"/>
        <v>0</v>
      </c>
      <c r="AE184" s="37">
        <f t="shared" si="209"/>
        <v>0</v>
      </c>
      <c r="AF184" s="42">
        <f t="shared" si="202"/>
        <v>0</v>
      </c>
      <c r="AG184" s="37">
        <f t="shared" si="203"/>
        <v>0</v>
      </c>
      <c r="AH184" s="63">
        <f t="shared" si="204"/>
        <v>0</v>
      </c>
      <c r="AI184" s="26">
        <v>0</v>
      </c>
      <c r="AJ184" s="37">
        <f t="shared" si="210"/>
        <v>0</v>
      </c>
      <c r="AK184" s="37" t="str">
        <f t="shared" si="211"/>
        <v>-</v>
      </c>
      <c r="AL184" s="47">
        <v>161</v>
      </c>
      <c r="AM184" s="37" t="str">
        <f t="shared" si="212"/>
        <v>-</v>
      </c>
      <c r="AN184" s="52" t="str">
        <f t="shared" si="213"/>
        <v>-</v>
      </c>
      <c r="AO184" s="35" t="str">
        <f t="shared" si="205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206"/>
        <v>0</v>
      </c>
      <c r="L185" s="16">
        <f t="shared" si="176"/>
        <v>0</v>
      </c>
      <c r="M185" s="26"/>
      <c r="N185" s="16">
        <f t="shared" si="177"/>
        <v>0</v>
      </c>
      <c r="O185" s="16">
        <f t="shared" si="178"/>
        <v>0</v>
      </c>
      <c r="P185" s="26">
        <v>0</v>
      </c>
      <c r="Q185" s="16">
        <f t="shared" si="179"/>
        <v>0</v>
      </c>
      <c r="R185" s="16">
        <f t="shared" si="180"/>
        <v>0</v>
      </c>
      <c r="S185" s="26">
        <v>0</v>
      </c>
      <c r="T185" s="16">
        <f t="shared" si="181"/>
        <v>0</v>
      </c>
      <c r="U185" s="16">
        <f t="shared" si="182"/>
        <v>0</v>
      </c>
      <c r="V185" s="26">
        <v>0</v>
      </c>
      <c r="W185" s="16">
        <f t="shared" si="183"/>
        <v>0</v>
      </c>
      <c r="X185" s="16">
        <f t="shared" si="184"/>
        <v>0</v>
      </c>
      <c r="Y185" s="26"/>
      <c r="Z185" s="16">
        <f t="shared" si="185"/>
        <v>0</v>
      </c>
      <c r="AA185" s="16">
        <f t="shared" si="186"/>
        <v>0</v>
      </c>
      <c r="AC185" s="52">
        <f t="shared" si="207"/>
        <v>0</v>
      </c>
      <c r="AD185" s="16">
        <f t="shared" si="208"/>
        <v>0</v>
      </c>
      <c r="AE185" s="37">
        <f t="shared" si="209"/>
        <v>0</v>
      </c>
      <c r="AF185" s="42">
        <f t="shared" si="202"/>
        <v>0</v>
      </c>
      <c r="AG185" s="37">
        <f t="shared" si="203"/>
        <v>0</v>
      </c>
      <c r="AH185" s="63">
        <f t="shared" si="204"/>
        <v>0</v>
      </c>
      <c r="AI185" s="26">
        <v>0</v>
      </c>
      <c r="AJ185" s="37">
        <f t="shared" si="210"/>
        <v>0</v>
      </c>
      <c r="AK185" s="37" t="str">
        <f t="shared" si="211"/>
        <v>-</v>
      </c>
      <c r="AL185" s="47">
        <v>162</v>
      </c>
      <c r="AM185" s="37" t="str">
        <f t="shared" si="212"/>
        <v>-</v>
      </c>
      <c r="AN185" s="52" t="str">
        <f t="shared" si="213"/>
        <v>-</v>
      </c>
      <c r="AO185" s="35" t="str">
        <f t="shared" si="205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206"/>
        <v>0</v>
      </c>
      <c r="L186" s="16">
        <f t="shared" si="176"/>
        <v>0</v>
      </c>
      <c r="M186" s="26"/>
      <c r="N186" s="16">
        <f t="shared" si="177"/>
        <v>0</v>
      </c>
      <c r="O186" s="16">
        <f t="shared" si="178"/>
        <v>0</v>
      </c>
      <c r="P186" s="26">
        <v>0</v>
      </c>
      <c r="Q186" s="16">
        <f t="shared" si="179"/>
        <v>0</v>
      </c>
      <c r="R186" s="16">
        <f t="shared" si="180"/>
        <v>0</v>
      </c>
      <c r="S186" s="26">
        <v>0</v>
      </c>
      <c r="T186" s="16">
        <f t="shared" si="181"/>
        <v>0</v>
      </c>
      <c r="U186" s="16">
        <f t="shared" si="182"/>
        <v>0</v>
      </c>
      <c r="V186" s="26">
        <v>0</v>
      </c>
      <c r="W186" s="16">
        <f t="shared" si="183"/>
        <v>0</v>
      </c>
      <c r="X186" s="16">
        <f t="shared" si="184"/>
        <v>0</v>
      </c>
      <c r="Y186" s="26"/>
      <c r="Z186" s="16">
        <f t="shared" si="185"/>
        <v>0</v>
      </c>
      <c r="AA186" s="16">
        <f t="shared" si="186"/>
        <v>0</v>
      </c>
      <c r="AC186" s="52">
        <f t="shared" si="207"/>
        <v>0</v>
      </c>
      <c r="AD186" s="16">
        <f t="shared" si="208"/>
        <v>0</v>
      </c>
      <c r="AE186" s="37">
        <f t="shared" si="209"/>
        <v>0</v>
      </c>
      <c r="AF186" s="42">
        <f t="shared" si="202"/>
        <v>0</v>
      </c>
      <c r="AG186" s="37">
        <f t="shared" si="203"/>
        <v>0</v>
      </c>
      <c r="AH186" s="63">
        <f t="shared" si="204"/>
        <v>0</v>
      </c>
      <c r="AI186" s="26">
        <v>0</v>
      </c>
      <c r="AJ186" s="37">
        <f t="shared" si="210"/>
        <v>0</v>
      </c>
      <c r="AK186" s="37" t="str">
        <f t="shared" si="211"/>
        <v>-</v>
      </c>
      <c r="AL186" s="47">
        <v>163</v>
      </c>
      <c r="AM186" s="37" t="str">
        <f t="shared" si="212"/>
        <v>-</v>
      </c>
      <c r="AN186" s="52" t="str">
        <f t="shared" si="213"/>
        <v>-</v>
      </c>
      <c r="AO186" s="35" t="str">
        <f t="shared" si="205"/>
        <v>-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206"/>
        <v>0</v>
      </c>
      <c r="L187" s="16">
        <f t="shared" si="176"/>
        <v>0</v>
      </c>
      <c r="M187" s="26"/>
      <c r="N187" s="16">
        <f t="shared" si="177"/>
        <v>0</v>
      </c>
      <c r="O187" s="16">
        <f t="shared" si="178"/>
        <v>0</v>
      </c>
      <c r="P187" s="26">
        <v>0</v>
      </c>
      <c r="Q187" s="16">
        <f t="shared" si="179"/>
        <v>0</v>
      </c>
      <c r="R187" s="16">
        <f t="shared" si="180"/>
        <v>0</v>
      </c>
      <c r="S187" s="26">
        <v>0</v>
      </c>
      <c r="T187" s="16">
        <f t="shared" si="181"/>
        <v>0</v>
      </c>
      <c r="U187" s="16">
        <f t="shared" si="182"/>
        <v>0</v>
      </c>
      <c r="V187" s="26">
        <v>0</v>
      </c>
      <c r="W187" s="16">
        <f t="shared" si="183"/>
        <v>0</v>
      </c>
      <c r="X187" s="16">
        <f t="shared" si="184"/>
        <v>0</v>
      </c>
      <c r="Y187" s="26"/>
      <c r="Z187" s="16">
        <f t="shared" si="185"/>
        <v>0</v>
      </c>
      <c r="AA187" s="16">
        <f t="shared" si="186"/>
        <v>0</v>
      </c>
      <c r="AC187" s="52">
        <f t="shared" si="207"/>
        <v>0</v>
      </c>
      <c r="AD187" s="16">
        <f t="shared" si="208"/>
        <v>0</v>
      </c>
      <c r="AE187" s="37">
        <f t="shared" si="209"/>
        <v>0</v>
      </c>
      <c r="AF187" s="42">
        <f t="shared" si="202"/>
        <v>0</v>
      </c>
      <c r="AG187" s="37">
        <f t="shared" si="203"/>
        <v>0</v>
      </c>
      <c r="AH187" s="63">
        <f t="shared" si="204"/>
        <v>0</v>
      </c>
      <c r="AI187" s="26">
        <v>0</v>
      </c>
      <c r="AJ187" s="37">
        <f t="shared" si="210"/>
        <v>0</v>
      </c>
      <c r="AK187" s="37" t="str">
        <f t="shared" si="211"/>
        <v>-</v>
      </c>
      <c r="AL187" s="47">
        <v>164</v>
      </c>
      <c r="AM187" s="37" t="str">
        <f t="shared" si="212"/>
        <v>-</v>
      </c>
      <c r="AN187" s="52" t="str">
        <f t="shared" si="213"/>
        <v>-</v>
      </c>
      <c r="AO187" s="35" t="str">
        <f t="shared" si="205"/>
        <v>-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206"/>
        <v>0</v>
      </c>
      <c r="L188" s="16">
        <f t="shared" si="176"/>
        <v>0</v>
      </c>
      <c r="M188" s="26"/>
      <c r="N188" s="16">
        <f t="shared" si="177"/>
        <v>0</v>
      </c>
      <c r="O188" s="16">
        <f t="shared" si="178"/>
        <v>0</v>
      </c>
      <c r="P188" s="26">
        <v>0</v>
      </c>
      <c r="Q188" s="16">
        <f t="shared" si="179"/>
        <v>0</v>
      </c>
      <c r="R188" s="16">
        <f t="shared" si="180"/>
        <v>0</v>
      </c>
      <c r="S188" s="26">
        <v>0</v>
      </c>
      <c r="T188" s="16">
        <f t="shared" si="181"/>
        <v>0</v>
      </c>
      <c r="U188" s="16">
        <f t="shared" si="182"/>
        <v>0</v>
      </c>
      <c r="V188" s="26">
        <v>0</v>
      </c>
      <c r="W188" s="16">
        <f t="shared" si="183"/>
        <v>0</v>
      </c>
      <c r="X188" s="16">
        <f t="shared" si="184"/>
        <v>0</v>
      </c>
      <c r="Y188" s="26"/>
      <c r="Z188" s="16">
        <f t="shared" si="185"/>
        <v>0</v>
      </c>
      <c r="AA188" s="16">
        <f t="shared" si="186"/>
        <v>0</v>
      </c>
      <c r="AC188" s="52">
        <f t="shared" si="207"/>
        <v>0</v>
      </c>
      <c r="AD188" s="16">
        <f t="shared" si="208"/>
        <v>0</v>
      </c>
      <c r="AE188" s="37">
        <f t="shared" si="209"/>
        <v>0</v>
      </c>
      <c r="AF188" s="42">
        <f t="shared" si="202"/>
        <v>0</v>
      </c>
      <c r="AG188" s="37">
        <f t="shared" si="203"/>
        <v>0</v>
      </c>
      <c r="AH188" s="63">
        <f t="shared" si="204"/>
        <v>0</v>
      </c>
      <c r="AI188" s="26">
        <v>0</v>
      </c>
      <c r="AJ188" s="37">
        <f t="shared" si="210"/>
        <v>0</v>
      </c>
      <c r="AK188" s="37" t="str">
        <f t="shared" si="211"/>
        <v>-</v>
      </c>
      <c r="AL188" s="47">
        <v>165</v>
      </c>
      <c r="AM188" s="37" t="str">
        <f t="shared" si="212"/>
        <v>-</v>
      </c>
      <c r="AN188" s="52" t="str">
        <f t="shared" si="213"/>
        <v>-</v>
      </c>
      <c r="AO188" s="35" t="str">
        <f t="shared" si="205"/>
        <v>-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06"/>
        <v>0</v>
      </c>
      <c r="L189" s="16">
        <f t="shared" si="176"/>
        <v>0</v>
      </c>
      <c r="M189" s="26"/>
      <c r="N189" s="16">
        <f t="shared" si="177"/>
        <v>0</v>
      </c>
      <c r="O189" s="16">
        <f t="shared" si="178"/>
        <v>0</v>
      </c>
      <c r="P189" s="26">
        <v>0</v>
      </c>
      <c r="Q189" s="16">
        <f t="shared" si="179"/>
        <v>0</v>
      </c>
      <c r="R189" s="16">
        <f t="shared" si="180"/>
        <v>0</v>
      </c>
      <c r="S189" s="26">
        <v>0</v>
      </c>
      <c r="T189" s="16">
        <f t="shared" si="181"/>
        <v>0</v>
      </c>
      <c r="U189" s="16">
        <f t="shared" si="182"/>
        <v>0</v>
      </c>
      <c r="V189" s="26">
        <v>0</v>
      </c>
      <c r="W189" s="16">
        <f t="shared" si="183"/>
        <v>0</v>
      </c>
      <c r="X189" s="16">
        <f t="shared" si="184"/>
        <v>0</v>
      </c>
      <c r="Y189" s="26"/>
      <c r="Z189" s="16">
        <f t="shared" si="185"/>
        <v>0</v>
      </c>
      <c r="AA189" s="16">
        <f t="shared" si="186"/>
        <v>0</v>
      </c>
      <c r="AC189" s="52">
        <f t="shared" si="207"/>
        <v>0</v>
      </c>
      <c r="AD189" s="16">
        <f t="shared" si="208"/>
        <v>0</v>
      </c>
      <c r="AE189" s="37">
        <f t="shared" si="209"/>
        <v>0</v>
      </c>
      <c r="AF189" s="42">
        <f t="shared" si="202"/>
        <v>0</v>
      </c>
      <c r="AG189" s="37">
        <f t="shared" si="203"/>
        <v>0</v>
      </c>
      <c r="AH189" s="63">
        <f t="shared" si="204"/>
        <v>0</v>
      </c>
      <c r="AI189" s="26">
        <v>0</v>
      </c>
      <c r="AJ189" s="37">
        <f t="shared" si="210"/>
        <v>0</v>
      </c>
      <c r="AK189" s="37" t="str">
        <f t="shared" si="211"/>
        <v>-</v>
      </c>
      <c r="AL189" s="47">
        <v>166</v>
      </c>
      <c r="AM189" s="37" t="str">
        <f t="shared" si="212"/>
        <v>-</v>
      </c>
      <c r="AN189" s="52" t="str">
        <f t="shared" si="213"/>
        <v>-</v>
      </c>
      <c r="AO189" s="35" t="str">
        <f t="shared" si="205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06"/>
        <v>0</v>
      </c>
      <c r="L190" s="16">
        <f t="shared" si="176"/>
        <v>0</v>
      </c>
      <c r="M190" s="26"/>
      <c r="N190" s="16">
        <f t="shared" si="177"/>
        <v>0</v>
      </c>
      <c r="O190" s="16">
        <f t="shared" si="178"/>
        <v>0</v>
      </c>
      <c r="P190" s="26">
        <v>0</v>
      </c>
      <c r="Q190" s="16">
        <f t="shared" si="179"/>
        <v>0</v>
      </c>
      <c r="R190" s="16">
        <f t="shared" si="180"/>
        <v>0</v>
      </c>
      <c r="S190" s="26">
        <v>0</v>
      </c>
      <c r="T190" s="16">
        <f t="shared" si="181"/>
        <v>0</v>
      </c>
      <c r="U190" s="16">
        <f t="shared" si="182"/>
        <v>0</v>
      </c>
      <c r="V190" s="26">
        <v>0</v>
      </c>
      <c r="W190" s="16">
        <f t="shared" si="183"/>
        <v>0</v>
      </c>
      <c r="X190" s="16">
        <f t="shared" si="184"/>
        <v>0</v>
      </c>
      <c r="Y190" s="26"/>
      <c r="Z190" s="16">
        <f t="shared" si="185"/>
        <v>0</v>
      </c>
      <c r="AA190" s="16">
        <f t="shared" si="186"/>
        <v>0</v>
      </c>
      <c r="AC190" s="52">
        <f t="shared" si="207"/>
        <v>0</v>
      </c>
      <c r="AD190" s="16">
        <f t="shared" si="208"/>
        <v>0</v>
      </c>
      <c r="AE190" s="37">
        <f t="shared" si="209"/>
        <v>0</v>
      </c>
      <c r="AF190" s="42">
        <f t="shared" si="202"/>
        <v>0</v>
      </c>
      <c r="AG190" s="37">
        <f t="shared" si="203"/>
        <v>0</v>
      </c>
      <c r="AH190" s="63">
        <f t="shared" si="204"/>
        <v>0</v>
      </c>
      <c r="AI190" s="26">
        <v>0</v>
      </c>
      <c r="AJ190" s="37">
        <f t="shared" si="210"/>
        <v>0</v>
      </c>
      <c r="AK190" s="37" t="str">
        <f t="shared" si="211"/>
        <v>-</v>
      </c>
      <c r="AL190" s="47">
        <v>167</v>
      </c>
      <c r="AM190" s="37" t="str">
        <f t="shared" si="212"/>
        <v>-</v>
      </c>
      <c r="AN190" s="52" t="str">
        <f t="shared" si="213"/>
        <v>-</v>
      </c>
      <c r="AO190" s="35" t="str">
        <f t="shared" si="205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06"/>
        <v>0</v>
      </c>
      <c r="L191" s="16">
        <f t="shared" si="176"/>
        <v>0</v>
      </c>
      <c r="M191" s="26"/>
      <c r="N191" s="16">
        <f t="shared" si="177"/>
        <v>0</v>
      </c>
      <c r="O191" s="16">
        <f t="shared" si="178"/>
        <v>0</v>
      </c>
      <c r="P191" s="26">
        <v>0</v>
      </c>
      <c r="Q191" s="16">
        <f t="shared" si="179"/>
        <v>0</v>
      </c>
      <c r="R191" s="16">
        <f t="shared" si="180"/>
        <v>0</v>
      </c>
      <c r="S191" s="26">
        <v>0</v>
      </c>
      <c r="T191" s="16">
        <f t="shared" si="181"/>
        <v>0</v>
      </c>
      <c r="U191" s="16">
        <f t="shared" si="182"/>
        <v>0</v>
      </c>
      <c r="V191" s="26">
        <v>0</v>
      </c>
      <c r="W191" s="16">
        <f t="shared" si="183"/>
        <v>0</v>
      </c>
      <c r="X191" s="16">
        <f t="shared" si="184"/>
        <v>0</v>
      </c>
      <c r="Y191" s="26"/>
      <c r="Z191" s="16">
        <f t="shared" si="185"/>
        <v>0</v>
      </c>
      <c r="AA191" s="16">
        <f t="shared" si="186"/>
        <v>0</v>
      </c>
      <c r="AC191" s="52">
        <f t="shared" si="207"/>
        <v>0</v>
      </c>
      <c r="AD191" s="16">
        <f t="shared" si="208"/>
        <v>0</v>
      </c>
      <c r="AE191" s="37">
        <f t="shared" si="209"/>
        <v>0</v>
      </c>
      <c r="AF191" s="42">
        <f t="shared" si="202"/>
        <v>0</v>
      </c>
      <c r="AG191" s="37">
        <f t="shared" si="203"/>
        <v>0</v>
      </c>
      <c r="AH191" s="63">
        <f t="shared" si="204"/>
        <v>0</v>
      </c>
      <c r="AI191" s="26">
        <v>0</v>
      </c>
      <c r="AJ191" s="37">
        <f t="shared" si="210"/>
        <v>0</v>
      </c>
      <c r="AK191" s="37" t="str">
        <f t="shared" si="211"/>
        <v>-</v>
      </c>
      <c r="AL191" s="47">
        <v>168</v>
      </c>
      <c r="AM191" s="37" t="str">
        <f t="shared" si="212"/>
        <v>-</v>
      </c>
      <c r="AN191" s="52" t="str">
        <f t="shared" si="213"/>
        <v>-</v>
      </c>
      <c r="AO191" s="35" t="str">
        <f t="shared" si="205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06"/>
        <v>0</v>
      </c>
      <c r="L192" s="16">
        <f t="shared" si="176"/>
        <v>0</v>
      </c>
      <c r="M192" s="26"/>
      <c r="N192" s="16">
        <f t="shared" si="177"/>
        <v>0</v>
      </c>
      <c r="O192" s="16">
        <f t="shared" si="178"/>
        <v>0</v>
      </c>
      <c r="P192" s="26">
        <v>0</v>
      </c>
      <c r="Q192" s="16">
        <f t="shared" si="179"/>
        <v>0</v>
      </c>
      <c r="R192" s="16">
        <f t="shared" si="180"/>
        <v>0</v>
      </c>
      <c r="S192" s="26">
        <v>0</v>
      </c>
      <c r="T192" s="16">
        <f t="shared" si="181"/>
        <v>0</v>
      </c>
      <c r="U192" s="16">
        <f t="shared" si="182"/>
        <v>0</v>
      </c>
      <c r="V192" s="26">
        <v>0</v>
      </c>
      <c r="W192" s="16">
        <f t="shared" si="183"/>
        <v>0</v>
      </c>
      <c r="X192" s="16">
        <f t="shared" si="184"/>
        <v>0</v>
      </c>
      <c r="Y192" s="26"/>
      <c r="Z192" s="16">
        <f t="shared" si="185"/>
        <v>0</v>
      </c>
      <c r="AA192" s="16">
        <f t="shared" si="186"/>
        <v>0</v>
      </c>
      <c r="AC192" s="52">
        <f t="shared" si="207"/>
        <v>0</v>
      </c>
      <c r="AD192" s="16">
        <f t="shared" si="208"/>
        <v>0</v>
      </c>
      <c r="AE192" s="37">
        <f t="shared" si="209"/>
        <v>0</v>
      </c>
      <c r="AF192" s="42">
        <f t="shared" si="202"/>
        <v>0</v>
      </c>
      <c r="AG192" s="37">
        <f t="shared" si="203"/>
        <v>0</v>
      </c>
      <c r="AH192" s="63">
        <f t="shared" si="204"/>
        <v>0</v>
      </c>
      <c r="AI192" s="26">
        <v>0</v>
      </c>
      <c r="AJ192" s="37">
        <f t="shared" si="210"/>
        <v>0</v>
      </c>
      <c r="AK192" s="37" t="str">
        <f t="shared" si="211"/>
        <v>-</v>
      </c>
      <c r="AL192" s="47">
        <v>169</v>
      </c>
      <c r="AM192" s="37" t="str">
        <f t="shared" si="212"/>
        <v>-</v>
      </c>
      <c r="AN192" s="52" t="str">
        <f t="shared" si="213"/>
        <v>-</v>
      </c>
      <c r="AO192" s="35" t="str">
        <f t="shared" si="205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76"/>
        <v>0</v>
      </c>
      <c r="L193" s="16">
        <f t="shared" ref="L193:L206" si="214">J193*$G193</f>
        <v>0</v>
      </c>
      <c r="M193" s="26"/>
      <c r="N193" s="16">
        <f t="shared" ref="N193:N206" si="215">M193*$F193</f>
        <v>0</v>
      </c>
      <c r="O193" s="16">
        <f t="shared" ref="O193:O206" si="216">M193*$G193</f>
        <v>0</v>
      </c>
      <c r="P193" s="26">
        <v>0</v>
      </c>
      <c r="Q193" s="16">
        <f t="shared" ref="Q193:Q206" si="217">P193*$F193</f>
        <v>0</v>
      </c>
      <c r="R193" s="16">
        <f t="shared" ref="R193:R206" si="218">P193*$G193</f>
        <v>0</v>
      </c>
      <c r="S193" s="26">
        <v>0</v>
      </c>
      <c r="T193" s="16">
        <f t="shared" ref="T193:T206" si="219">S193*$F193</f>
        <v>0</v>
      </c>
      <c r="U193" s="16">
        <f t="shared" ref="U193:U206" si="220">S193*$G193</f>
        <v>0</v>
      </c>
      <c r="V193" s="26">
        <v>0</v>
      </c>
      <c r="W193" s="16">
        <f t="shared" ref="W193:W206" si="221">V193*$F193</f>
        <v>0</v>
      </c>
      <c r="X193" s="16">
        <f t="shared" ref="X193:X206" si="222">V193*$G193</f>
        <v>0</v>
      </c>
      <c r="Y193" s="26"/>
      <c r="Z193" s="16">
        <f t="shared" ref="Z193:Z206" si="223">Y193*$F193</f>
        <v>0</v>
      </c>
      <c r="AA193" s="16">
        <f t="shared" ref="AA193:AA206" si="224">Y193*$G193</f>
        <v>0</v>
      </c>
      <c r="AC193" s="52">
        <f t="shared" si="173"/>
        <v>0</v>
      </c>
      <c r="AD193" s="16">
        <f t="shared" si="174"/>
        <v>0</v>
      </c>
      <c r="AE193" s="37">
        <f t="shared" si="175"/>
        <v>0</v>
      </c>
      <c r="AF193" s="42">
        <f t="shared" si="202"/>
        <v>0</v>
      </c>
      <c r="AG193" s="37">
        <f t="shared" si="203"/>
        <v>0</v>
      </c>
      <c r="AH193" s="63">
        <f t="shared" si="204"/>
        <v>0</v>
      </c>
      <c r="AI193" s="26">
        <v>0</v>
      </c>
      <c r="AJ193" s="37">
        <f t="shared" ref="AJ193:AJ206" si="225">AI193*G193</f>
        <v>0</v>
      </c>
      <c r="AK193" s="37" t="str">
        <f t="shared" ref="AK193:AK206" si="226">IFERROR(AI193/AF193, "-")</f>
        <v>-</v>
      </c>
      <c r="AL193" s="47">
        <v>140</v>
      </c>
      <c r="AM193" s="37" t="str">
        <f t="shared" ref="AM193:AM206" si="227">IFERROR(AK193/7,"-")</f>
        <v>-</v>
      </c>
      <c r="AN193" s="52" t="str">
        <f t="shared" ref="AN193:AN206" si="228">IFERROR(AK193/30,"-")</f>
        <v>-</v>
      </c>
      <c r="AO193" s="35" t="str">
        <f t="shared" si="205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76"/>
        <v>0</v>
      </c>
      <c r="L194" s="16">
        <f t="shared" si="214"/>
        <v>0</v>
      </c>
      <c r="M194" s="26"/>
      <c r="N194" s="16">
        <f t="shared" si="215"/>
        <v>0</v>
      </c>
      <c r="O194" s="16">
        <f t="shared" si="216"/>
        <v>0</v>
      </c>
      <c r="P194" s="26">
        <v>0</v>
      </c>
      <c r="Q194" s="16">
        <f t="shared" si="217"/>
        <v>0</v>
      </c>
      <c r="R194" s="16">
        <f t="shared" si="218"/>
        <v>0</v>
      </c>
      <c r="S194" s="26">
        <v>0</v>
      </c>
      <c r="T194" s="16">
        <f t="shared" si="219"/>
        <v>0</v>
      </c>
      <c r="U194" s="16">
        <f t="shared" si="220"/>
        <v>0</v>
      </c>
      <c r="V194" s="26">
        <v>0</v>
      </c>
      <c r="W194" s="16">
        <f t="shared" si="221"/>
        <v>0</v>
      </c>
      <c r="X194" s="16">
        <f t="shared" si="222"/>
        <v>0</v>
      </c>
      <c r="Y194" s="26"/>
      <c r="Z194" s="16">
        <f t="shared" si="223"/>
        <v>0</v>
      </c>
      <c r="AA194" s="16">
        <f t="shared" si="224"/>
        <v>0</v>
      </c>
      <c r="AC194" s="52">
        <f t="shared" si="173"/>
        <v>0</v>
      </c>
      <c r="AD194" s="16">
        <f t="shared" si="174"/>
        <v>0</v>
      </c>
      <c r="AE194" s="37">
        <f t="shared" si="175"/>
        <v>0</v>
      </c>
      <c r="AF194" s="42">
        <f t="shared" si="202"/>
        <v>0</v>
      </c>
      <c r="AG194" s="37">
        <f t="shared" si="203"/>
        <v>0</v>
      </c>
      <c r="AH194" s="63">
        <f t="shared" si="204"/>
        <v>0</v>
      </c>
      <c r="AI194" s="26">
        <v>0</v>
      </c>
      <c r="AJ194" s="37">
        <f t="shared" si="225"/>
        <v>0</v>
      </c>
      <c r="AK194" s="37" t="str">
        <f t="shared" si="226"/>
        <v>-</v>
      </c>
      <c r="AL194" s="47">
        <v>141</v>
      </c>
      <c r="AM194" s="37" t="str">
        <f t="shared" si="227"/>
        <v>-</v>
      </c>
      <c r="AN194" s="52" t="str">
        <f t="shared" si="228"/>
        <v>-</v>
      </c>
      <c r="AO194" s="35" t="str">
        <f t="shared" si="205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76"/>
        <v>0</v>
      </c>
      <c r="L195" s="16">
        <f t="shared" si="214"/>
        <v>0</v>
      </c>
      <c r="M195" s="26"/>
      <c r="N195" s="16">
        <f t="shared" si="215"/>
        <v>0</v>
      </c>
      <c r="O195" s="16">
        <f t="shared" si="216"/>
        <v>0</v>
      </c>
      <c r="P195" s="26">
        <v>0</v>
      </c>
      <c r="Q195" s="16">
        <f t="shared" si="217"/>
        <v>0</v>
      </c>
      <c r="R195" s="16">
        <f t="shared" si="218"/>
        <v>0</v>
      </c>
      <c r="S195" s="26">
        <v>0</v>
      </c>
      <c r="T195" s="16">
        <f t="shared" si="219"/>
        <v>0</v>
      </c>
      <c r="U195" s="16">
        <f t="shared" si="220"/>
        <v>0</v>
      </c>
      <c r="V195" s="26">
        <v>0</v>
      </c>
      <c r="W195" s="16">
        <f t="shared" si="221"/>
        <v>0</v>
      </c>
      <c r="X195" s="16">
        <f t="shared" si="222"/>
        <v>0</v>
      </c>
      <c r="Y195" s="26"/>
      <c r="Z195" s="16">
        <f t="shared" si="223"/>
        <v>0</v>
      </c>
      <c r="AA195" s="16">
        <f t="shared" si="224"/>
        <v>0</v>
      </c>
      <c r="AC195" s="52">
        <f t="shared" si="173"/>
        <v>0</v>
      </c>
      <c r="AD195" s="16">
        <f t="shared" si="174"/>
        <v>0</v>
      </c>
      <c r="AE195" s="37">
        <f t="shared" si="175"/>
        <v>0</v>
      </c>
      <c r="AF195" s="42">
        <f t="shared" si="202"/>
        <v>0</v>
      </c>
      <c r="AG195" s="37">
        <f t="shared" si="203"/>
        <v>0</v>
      </c>
      <c r="AH195" s="63">
        <f t="shared" si="204"/>
        <v>0</v>
      </c>
      <c r="AI195" s="26">
        <v>0</v>
      </c>
      <c r="AJ195" s="37">
        <f t="shared" si="225"/>
        <v>0</v>
      </c>
      <c r="AK195" s="37" t="str">
        <f t="shared" si="226"/>
        <v>-</v>
      </c>
      <c r="AL195" s="47">
        <v>142</v>
      </c>
      <c r="AM195" s="37" t="str">
        <f t="shared" si="227"/>
        <v>-</v>
      </c>
      <c r="AN195" s="52" t="str">
        <f t="shared" si="228"/>
        <v>-</v>
      </c>
      <c r="AO195" s="35" t="str">
        <f t="shared" si="205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76"/>
        <v>0</v>
      </c>
      <c r="L196" s="16">
        <f t="shared" si="214"/>
        <v>0</v>
      </c>
      <c r="M196" s="26"/>
      <c r="N196" s="16">
        <f t="shared" si="215"/>
        <v>0</v>
      </c>
      <c r="O196" s="16">
        <f t="shared" si="216"/>
        <v>0</v>
      </c>
      <c r="P196" s="26">
        <v>0</v>
      </c>
      <c r="Q196" s="16">
        <f t="shared" si="217"/>
        <v>0</v>
      </c>
      <c r="R196" s="16">
        <f t="shared" si="218"/>
        <v>0</v>
      </c>
      <c r="S196" s="26">
        <v>0</v>
      </c>
      <c r="T196" s="16">
        <f t="shared" si="219"/>
        <v>0</v>
      </c>
      <c r="U196" s="16">
        <f t="shared" si="220"/>
        <v>0</v>
      </c>
      <c r="V196" s="26">
        <v>0</v>
      </c>
      <c r="W196" s="16">
        <f t="shared" si="221"/>
        <v>0</v>
      </c>
      <c r="X196" s="16">
        <f t="shared" si="222"/>
        <v>0</v>
      </c>
      <c r="Y196" s="26"/>
      <c r="Z196" s="16">
        <f t="shared" si="223"/>
        <v>0</v>
      </c>
      <c r="AA196" s="16">
        <f t="shared" si="224"/>
        <v>0</v>
      </c>
      <c r="AC196" s="52">
        <f t="shared" si="173"/>
        <v>0</v>
      </c>
      <c r="AD196" s="16">
        <f t="shared" si="174"/>
        <v>0</v>
      </c>
      <c r="AE196" s="37">
        <f t="shared" si="175"/>
        <v>0</v>
      </c>
      <c r="AF196" s="42">
        <f t="shared" si="202"/>
        <v>0</v>
      </c>
      <c r="AG196" s="37">
        <f t="shared" si="203"/>
        <v>0</v>
      </c>
      <c r="AH196" s="63">
        <f t="shared" si="204"/>
        <v>0</v>
      </c>
      <c r="AI196" s="26">
        <v>0</v>
      </c>
      <c r="AJ196" s="37">
        <f t="shared" si="225"/>
        <v>0</v>
      </c>
      <c r="AK196" s="37" t="str">
        <f t="shared" si="226"/>
        <v>-</v>
      </c>
      <c r="AL196" s="47">
        <v>143</v>
      </c>
      <c r="AM196" s="37" t="str">
        <f t="shared" si="227"/>
        <v>-</v>
      </c>
      <c r="AN196" s="52" t="str">
        <f t="shared" si="228"/>
        <v>-</v>
      </c>
      <c r="AO196" s="35" t="str">
        <f t="shared" si="205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76"/>
        <v>0</v>
      </c>
      <c r="L197" s="16">
        <f t="shared" si="214"/>
        <v>0</v>
      </c>
      <c r="M197" s="26"/>
      <c r="N197" s="16">
        <f t="shared" si="215"/>
        <v>0</v>
      </c>
      <c r="O197" s="16">
        <f t="shared" si="216"/>
        <v>0</v>
      </c>
      <c r="P197" s="26">
        <v>0</v>
      </c>
      <c r="Q197" s="16">
        <f t="shared" si="217"/>
        <v>0</v>
      </c>
      <c r="R197" s="16">
        <f t="shared" si="218"/>
        <v>0</v>
      </c>
      <c r="S197" s="26">
        <v>0</v>
      </c>
      <c r="T197" s="16">
        <f t="shared" si="219"/>
        <v>0</v>
      </c>
      <c r="U197" s="16">
        <f t="shared" si="220"/>
        <v>0</v>
      </c>
      <c r="V197" s="26">
        <v>0</v>
      </c>
      <c r="W197" s="16">
        <f t="shared" si="221"/>
        <v>0</v>
      </c>
      <c r="X197" s="16">
        <f t="shared" si="222"/>
        <v>0</v>
      </c>
      <c r="Y197" s="26"/>
      <c r="Z197" s="16">
        <f t="shared" si="223"/>
        <v>0</v>
      </c>
      <c r="AA197" s="16">
        <f t="shared" si="224"/>
        <v>0</v>
      </c>
      <c r="AC197" s="52">
        <f t="shared" si="173"/>
        <v>0</v>
      </c>
      <c r="AD197" s="16">
        <f t="shared" si="174"/>
        <v>0</v>
      </c>
      <c r="AE197" s="37">
        <f t="shared" si="175"/>
        <v>0</v>
      </c>
      <c r="AF197" s="42">
        <f t="shared" si="202"/>
        <v>0</v>
      </c>
      <c r="AG197" s="37">
        <f t="shared" si="203"/>
        <v>0</v>
      </c>
      <c r="AH197" s="63">
        <f t="shared" si="204"/>
        <v>0</v>
      </c>
      <c r="AI197" s="26">
        <v>0</v>
      </c>
      <c r="AJ197" s="37">
        <f t="shared" si="225"/>
        <v>0</v>
      </c>
      <c r="AK197" s="37" t="str">
        <f t="shared" si="226"/>
        <v>-</v>
      </c>
      <c r="AL197" s="47">
        <v>144</v>
      </c>
      <c r="AM197" s="37" t="str">
        <f t="shared" si="227"/>
        <v>-</v>
      </c>
      <c r="AN197" s="52" t="str">
        <f t="shared" si="228"/>
        <v>-</v>
      </c>
      <c r="AO197" s="35" t="str">
        <f t="shared" si="205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76"/>
        <v>0</v>
      </c>
      <c r="L198" s="16">
        <f t="shared" si="214"/>
        <v>0</v>
      </c>
      <c r="M198" s="26"/>
      <c r="N198" s="16">
        <f t="shared" si="215"/>
        <v>0</v>
      </c>
      <c r="O198" s="16">
        <f t="shared" si="216"/>
        <v>0</v>
      </c>
      <c r="P198" s="26">
        <v>0</v>
      </c>
      <c r="Q198" s="16">
        <f t="shared" si="217"/>
        <v>0</v>
      </c>
      <c r="R198" s="16">
        <f t="shared" si="218"/>
        <v>0</v>
      </c>
      <c r="S198" s="26">
        <v>0</v>
      </c>
      <c r="T198" s="16">
        <f t="shared" si="219"/>
        <v>0</v>
      </c>
      <c r="U198" s="16">
        <f t="shared" si="220"/>
        <v>0</v>
      </c>
      <c r="V198" s="26">
        <v>0</v>
      </c>
      <c r="W198" s="16">
        <f t="shared" si="221"/>
        <v>0</v>
      </c>
      <c r="X198" s="16">
        <f t="shared" si="222"/>
        <v>0</v>
      </c>
      <c r="Y198" s="26"/>
      <c r="Z198" s="16">
        <f t="shared" si="223"/>
        <v>0</v>
      </c>
      <c r="AA198" s="16">
        <f t="shared" si="224"/>
        <v>0</v>
      </c>
      <c r="AC198" s="52">
        <f t="shared" si="173"/>
        <v>0</v>
      </c>
      <c r="AD198" s="16">
        <f t="shared" si="174"/>
        <v>0</v>
      </c>
      <c r="AE198" s="37">
        <f t="shared" si="175"/>
        <v>0</v>
      </c>
      <c r="AF198" s="42">
        <f t="shared" si="202"/>
        <v>0</v>
      </c>
      <c r="AG198" s="37">
        <f t="shared" si="203"/>
        <v>0</v>
      </c>
      <c r="AH198" s="63">
        <f t="shared" si="204"/>
        <v>0</v>
      </c>
      <c r="AI198" s="26">
        <v>0</v>
      </c>
      <c r="AJ198" s="37">
        <f t="shared" si="225"/>
        <v>0</v>
      </c>
      <c r="AK198" s="37" t="str">
        <f t="shared" si="226"/>
        <v>-</v>
      </c>
      <c r="AL198" s="47">
        <v>145</v>
      </c>
      <c r="AM198" s="37" t="str">
        <f t="shared" si="227"/>
        <v>-</v>
      </c>
      <c r="AN198" s="52" t="str">
        <f t="shared" si="228"/>
        <v>-</v>
      </c>
      <c r="AO198" s="35" t="str">
        <f t="shared" si="205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76"/>
        <v>0</v>
      </c>
      <c r="L199" s="16">
        <f t="shared" si="214"/>
        <v>0</v>
      </c>
      <c r="M199" s="26"/>
      <c r="N199" s="16">
        <f t="shared" si="215"/>
        <v>0</v>
      </c>
      <c r="O199" s="16">
        <f t="shared" si="216"/>
        <v>0</v>
      </c>
      <c r="P199" s="26">
        <v>0</v>
      </c>
      <c r="Q199" s="16">
        <f t="shared" si="217"/>
        <v>0</v>
      </c>
      <c r="R199" s="16">
        <f t="shared" si="218"/>
        <v>0</v>
      </c>
      <c r="S199" s="26">
        <v>0</v>
      </c>
      <c r="T199" s="16">
        <f t="shared" si="219"/>
        <v>0</v>
      </c>
      <c r="U199" s="16">
        <f t="shared" si="220"/>
        <v>0</v>
      </c>
      <c r="V199" s="26">
        <v>0</v>
      </c>
      <c r="W199" s="16">
        <f t="shared" si="221"/>
        <v>0</v>
      </c>
      <c r="X199" s="16">
        <f t="shared" si="222"/>
        <v>0</v>
      </c>
      <c r="Y199" s="26"/>
      <c r="Z199" s="16">
        <f t="shared" si="223"/>
        <v>0</v>
      </c>
      <c r="AA199" s="16">
        <f t="shared" si="224"/>
        <v>0</v>
      </c>
      <c r="AC199" s="52">
        <f t="shared" si="173"/>
        <v>0</v>
      </c>
      <c r="AD199" s="16">
        <f t="shared" si="174"/>
        <v>0</v>
      </c>
      <c r="AE199" s="37">
        <f t="shared" si="175"/>
        <v>0</v>
      </c>
      <c r="AF199" s="42">
        <f t="shared" si="202"/>
        <v>0</v>
      </c>
      <c r="AG199" s="37">
        <f t="shared" si="203"/>
        <v>0</v>
      </c>
      <c r="AH199" s="63">
        <f t="shared" si="204"/>
        <v>0</v>
      </c>
      <c r="AI199" s="26">
        <v>0</v>
      </c>
      <c r="AJ199" s="37">
        <f t="shared" si="225"/>
        <v>0</v>
      </c>
      <c r="AK199" s="37" t="str">
        <f t="shared" si="226"/>
        <v>-</v>
      </c>
      <c r="AL199" s="47">
        <v>146</v>
      </c>
      <c r="AM199" s="37" t="str">
        <f t="shared" si="227"/>
        <v>-</v>
      </c>
      <c r="AN199" s="52" t="str">
        <f t="shared" si="228"/>
        <v>-</v>
      </c>
      <c r="AO199" s="35" t="str">
        <f t="shared" si="205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76"/>
        <v>0</v>
      </c>
      <c r="L200" s="16">
        <f t="shared" si="214"/>
        <v>0</v>
      </c>
      <c r="M200" s="26"/>
      <c r="N200" s="16">
        <f t="shared" si="215"/>
        <v>0</v>
      </c>
      <c r="O200" s="16">
        <f t="shared" si="216"/>
        <v>0</v>
      </c>
      <c r="P200" s="26">
        <v>0</v>
      </c>
      <c r="Q200" s="16">
        <f t="shared" si="217"/>
        <v>0</v>
      </c>
      <c r="R200" s="16">
        <f t="shared" si="218"/>
        <v>0</v>
      </c>
      <c r="S200" s="26">
        <v>0</v>
      </c>
      <c r="T200" s="16">
        <f t="shared" si="219"/>
        <v>0</v>
      </c>
      <c r="U200" s="16">
        <f t="shared" si="220"/>
        <v>0</v>
      </c>
      <c r="V200" s="26">
        <v>0</v>
      </c>
      <c r="W200" s="16">
        <f t="shared" si="221"/>
        <v>0</v>
      </c>
      <c r="X200" s="16">
        <f t="shared" si="222"/>
        <v>0</v>
      </c>
      <c r="Y200" s="26"/>
      <c r="Z200" s="16">
        <f t="shared" si="223"/>
        <v>0</v>
      </c>
      <c r="AA200" s="16">
        <f t="shared" si="224"/>
        <v>0</v>
      </c>
      <c r="AC200" s="52">
        <f t="shared" si="173"/>
        <v>0</v>
      </c>
      <c r="AD200" s="16">
        <f t="shared" si="174"/>
        <v>0</v>
      </c>
      <c r="AE200" s="37">
        <f t="shared" si="175"/>
        <v>0</v>
      </c>
      <c r="AF200" s="42">
        <f t="shared" si="202"/>
        <v>0</v>
      </c>
      <c r="AG200" s="37">
        <f t="shared" si="203"/>
        <v>0</v>
      </c>
      <c r="AH200" s="63">
        <f t="shared" si="204"/>
        <v>0</v>
      </c>
      <c r="AI200" s="26">
        <v>0</v>
      </c>
      <c r="AJ200" s="37">
        <f t="shared" si="225"/>
        <v>0</v>
      </c>
      <c r="AK200" s="37" t="str">
        <f t="shared" si="226"/>
        <v>-</v>
      </c>
      <c r="AL200" s="47">
        <v>147</v>
      </c>
      <c r="AM200" s="37" t="str">
        <f t="shared" si="227"/>
        <v>-</v>
      </c>
      <c r="AN200" s="52" t="str">
        <f t="shared" si="228"/>
        <v>-</v>
      </c>
      <c r="AO200" s="35" t="str">
        <f t="shared" si="205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76"/>
        <v>0</v>
      </c>
      <c r="L201" s="16">
        <f t="shared" si="214"/>
        <v>0</v>
      </c>
      <c r="M201" s="26"/>
      <c r="N201" s="16">
        <f t="shared" si="215"/>
        <v>0</v>
      </c>
      <c r="O201" s="16">
        <f t="shared" si="216"/>
        <v>0</v>
      </c>
      <c r="P201" s="26">
        <v>0</v>
      </c>
      <c r="Q201" s="16">
        <f t="shared" si="217"/>
        <v>0</v>
      </c>
      <c r="R201" s="16">
        <f t="shared" si="218"/>
        <v>0</v>
      </c>
      <c r="S201" s="26">
        <v>0</v>
      </c>
      <c r="T201" s="16">
        <f t="shared" si="219"/>
        <v>0</v>
      </c>
      <c r="U201" s="16">
        <f t="shared" si="220"/>
        <v>0</v>
      </c>
      <c r="V201" s="26">
        <v>0</v>
      </c>
      <c r="W201" s="16">
        <f t="shared" si="221"/>
        <v>0</v>
      </c>
      <c r="X201" s="16">
        <f t="shared" si="222"/>
        <v>0</v>
      </c>
      <c r="Y201" s="26"/>
      <c r="Z201" s="16">
        <f t="shared" si="223"/>
        <v>0</v>
      </c>
      <c r="AA201" s="16">
        <f t="shared" si="224"/>
        <v>0</v>
      </c>
      <c r="AC201" s="52">
        <f t="shared" si="173"/>
        <v>0</v>
      </c>
      <c r="AD201" s="16">
        <f t="shared" si="174"/>
        <v>0</v>
      </c>
      <c r="AE201" s="37">
        <f t="shared" si="175"/>
        <v>0</v>
      </c>
      <c r="AF201" s="42">
        <f t="shared" si="202"/>
        <v>0</v>
      </c>
      <c r="AG201" s="37">
        <f t="shared" si="203"/>
        <v>0</v>
      </c>
      <c r="AH201" s="63">
        <f t="shared" si="204"/>
        <v>0</v>
      </c>
      <c r="AI201" s="26">
        <v>0</v>
      </c>
      <c r="AJ201" s="37">
        <f t="shared" si="225"/>
        <v>0</v>
      </c>
      <c r="AK201" s="37" t="str">
        <f t="shared" si="226"/>
        <v>-</v>
      </c>
      <c r="AL201" s="47">
        <v>148</v>
      </c>
      <c r="AM201" s="37" t="str">
        <f t="shared" si="227"/>
        <v>-</v>
      </c>
      <c r="AN201" s="52" t="str">
        <f t="shared" si="228"/>
        <v>-</v>
      </c>
      <c r="AO201" s="35" t="str">
        <f t="shared" si="205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76"/>
        <v>0</v>
      </c>
      <c r="L202" s="16">
        <f t="shared" si="214"/>
        <v>0</v>
      </c>
      <c r="M202" s="26"/>
      <c r="N202" s="16">
        <f t="shared" si="215"/>
        <v>0</v>
      </c>
      <c r="O202" s="16">
        <f t="shared" si="216"/>
        <v>0</v>
      </c>
      <c r="P202" s="26">
        <v>0</v>
      </c>
      <c r="Q202" s="16">
        <f t="shared" si="217"/>
        <v>0</v>
      </c>
      <c r="R202" s="16">
        <f t="shared" si="218"/>
        <v>0</v>
      </c>
      <c r="S202" s="26">
        <v>0</v>
      </c>
      <c r="T202" s="16">
        <f t="shared" si="219"/>
        <v>0</v>
      </c>
      <c r="U202" s="16">
        <f t="shared" si="220"/>
        <v>0</v>
      </c>
      <c r="V202" s="26">
        <v>0</v>
      </c>
      <c r="W202" s="16">
        <f t="shared" si="221"/>
        <v>0</v>
      </c>
      <c r="X202" s="16">
        <f t="shared" si="222"/>
        <v>0</v>
      </c>
      <c r="Y202" s="26"/>
      <c r="Z202" s="16">
        <f t="shared" si="223"/>
        <v>0</v>
      </c>
      <c r="AA202" s="16">
        <f t="shared" si="224"/>
        <v>0</v>
      </c>
      <c r="AC202" s="52">
        <f t="shared" si="173"/>
        <v>0</v>
      </c>
      <c r="AD202" s="16">
        <f t="shared" si="174"/>
        <v>0</v>
      </c>
      <c r="AE202" s="37">
        <f t="shared" si="175"/>
        <v>0</v>
      </c>
      <c r="AF202" s="42">
        <f t="shared" si="202"/>
        <v>0</v>
      </c>
      <c r="AG202" s="37">
        <f t="shared" si="203"/>
        <v>0</v>
      </c>
      <c r="AH202" s="63">
        <f t="shared" si="204"/>
        <v>0</v>
      </c>
      <c r="AI202" s="26">
        <v>0</v>
      </c>
      <c r="AJ202" s="37">
        <f t="shared" si="225"/>
        <v>0</v>
      </c>
      <c r="AK202" s="37" t="str">
        <f t="shared" si="226"/>
        <v>-</v>
      </c>
      <c r="AL202" s="47">
        <v>149</v>
      </c>
      <c r="AM202" s="37" t="str">
        <f t="shared" si="227"/>
        <v>-</v>
      </c>
      <c r="AN202" s="52" t="str">
        <f t="shared" si="228"/>
        <v>-</v>
      </c>
      <c r="AO202" s="35" t="str">
        <f t="shared" si="205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76"/>
        <v>0</v>
      </c>
      <c r="L203" s="16">
        <f t="shared" si="214"/>
        <v>0</v>
      </c>
      <c r="M203" s="26"/>
      <c r="N203" s="16">
        <f t="shared" si="215"/>
        <v>0</v>
      </c>
      <c r="O203" s="16">
        <f t="shared" si="216"/>
        <v>0</v>
      </c>
      <c r="P203" s="26">
        <v>0</v>
      </c>
      <c r="Q203" s="16">
        <f t="shared" si="217"/>
        <v>0</v>
      </c>
      <c r="R203" s="16">
        <f t="shared" si="218"/>
        <v>0</v>
      </c>
      <c r="S203" s="26">
        <v>0</v>
      </c>
      <c r="T203" s="16">
        <f t="shared" si="219"/>
        <v>0</v>
      </c>
      <c r="U203" s="16">
        <f t="shared" si="220"/>
        <v>0</v>
      </c>
      <c r="V203" s="26">
        <v>0</v>
      </c>
      <c r="W203" s="16">
        <f t="shared" si="221"/>
        <v>0</v>
      </c>
      <c r="X203" s="16">
        <f t="shared" si="222"/>
        <v>0</v>
      </c>
      <c r="Y203" s="26"/>
      <c r="Z203" s="16">
        <f t="shared" si="223"/>
        <v>0</v>
      </c>
      <c r="AA203" s="16">
        <f t="shared" si="224"/>
        <v>0</v>
      </c>
      <c r="AC203" s="52">
        <f t="shared" si="173"/>
        <v>0</v>
      </c>
      <c r="AD203" s="16">
        <f t="shared" si="174"/>
        <v>0</v>
      </c>
      <c r="AE203" s="37">
        <f t="shared" si="175"/>
        <v>0</v>
      </c>
      <c r="AF203" s="42">
        <f t="shared" si="202"/>
        <v>0</v>
      </c>
      <c r="AG203" s="37">
        <f t="shared" si="203"/>
        <v>0</v>
      </c>
      <c r="AH203" s="63">
        <f t="shared" si="204"/>
        <v>0</v>
      </c>
      <c r="AI203" s="26">
        <v>0</v>
      </c>
      <c r="AJ203" s="37">
        <f t="shared" si="225"/>
        <v>0</v>
      </c>
      <c r="AK203" s="37" t="str">
        <f t="shared" si="226"/>
        <v>-</v>
      </c>
      <c r="AL203" s="47">
        <v>150</v>
      </c>
      <c r="AM203" s="37" t="str">
        <f t="shared" si="227"/>
        <v>-</v>
      </c>
      <c r="AN203" s="52" t="str">
        <f t="shared" si="228"/>
        <v>-</v>
      </c>
      <c r="AO203" s="35" t="str">
        <f t="shared" si="205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ref="K204:K207" si="229">J204*$F204</f>
        <v>0</v>
      </c>
      <c r="L204" s="16">
        <f t="shared" si="214"/>
        <v>0</v>
      </c>
      <c r="M204" s="26"/>
      <c r="N204" s="16">
        <f t="shared" si="215"/>
        <v>0</v>
      </c>
      <c r="O204" s="16">
        <f t="shared" si="216"/>
        <v>0</v>
      </c>
      <c r="P204" s="26"/>
      <c r="Q204" s="16">
        <f t="shared" si="217"/>
        <v>0</v>
      </c>
      <c r="R204" s="16">
        <f t="shared" si="218"/>
        <v>0</v>
      </c>
      <c r="S204" s="26"/>
      <c r="T204" s="16">
        <f t="shared" si="219"/>
        <v>0</v>
      </c>
      <c r="U204" s="16">
        <f t="shared" si="220"/>
        <v>0</v>
      </c>
      <c r="V204" s="26"/>
      <c r="W204" s="16">
        <f t="shared" si="221"/>
        <v>0</v>
      </c>
      <c r="X204" s="16">
        <f t="shared" si="222"/>
        <v>0</v>
      </c>
      <c r="Y204" s="26"/>
      <c r="Z204" s="16">
        <f t="shared" si="223"/>
        <v>0</v>
      </c>
      <c r="AA204" s="16">
        <f t="shared" si="224"/>
        <v>0</v>
      </c>
      <c r="AC204" s="52">
        <f t="shared" si="173"/>
        <v>0</v>
      </c>
      <c r="AD204" s="16">
        <f t="shared" si="174"/>
        <v>0</v>
      </c>
      <c r="AE204" s="37">
        <f t="shared" si="175"/>
        <v>0</v>
      </c>
      <c r="AF204" s="42">
        <f t="shared" si="202"/>
        <v>0</v>
      </c>
      <c r="AG204" s="37">
        <f t="shared" si="203"/>
        <v>0</v>
      </c>
      <c r="AH204" s="63">
        <f t="shared" si="204"/>
        <v>0</v>
      </c>
      <c r="AI204" s="26"/>
      <c r="AJ204" s="37">
        <f t="shared" si="225"/>
        <v>0</v>
      </c>
      <c r="AK204" s="37" t="str">
        <f t="shared" si="226"/>
        <v>-</v>
      </c>
      <c r="AL204" s="47">
        <v>151</v>
      </c>
      <c r="AM204" s="37" t="str">
        <f t="shared" si="227"/>
        <v>-</v>
      </c>
      <c r="AN204" s="52" t="str">
        <f t="shared" si="228"/>
        <v>-</v>
      </c>
      <c r="AO204" s="35" t="str">
        <f t="shared" si="205"/>
        <v>-</v>
      </c>
    </row>
    <row r="205" spans="1:41" ht="15" x14ac:dyDescent="0.25">
      <c r="A205" s="13"/>
      <c r="B205" s="17"/>
      <c r="C205" s="17"/>
      <c r="D205" s="17"/>
      <c r="E205" s="18"/>
      <c r="F205" s="57"/>
      <c r="G205" s="57"/>
      <c r="H205" s="58"/>
      <c r="J205" s="26"/>
      <c r="K205" s="16">
        <f t="shared" si="229"/>
        <v>0</v>
      </c>
      <c r="L205" s="16">
        <f t="shared" si="214"/>
        <v>0</v>
      </c>
      <c r="M205" s="26"/>
      <c r="N205" s="16">
        <f t="shared" si="215"/>
        <v>0</v>
      </c>
      <c r="O205" s="16">
        <f t="shared" si="216"/>
        <v>0</v>
      </c>
      <c r="P205" s="26"/>
      <c r="Q205" s="16">
        <f t="shared" si="217"/>
        <v>0</v>
      </c>
      <c r="R205" s="16">
        <f t="shared" si="218"/>
        <v>0</v>
      </c>
      <c r="S205" s="26"/>
      <c r="T205" s="16">
        <f t="shared" si="219"/>
        <v>0</v>
      </c>
      <c r="U205" s="16">
        <f t="shared" si="220"/>
        <v>0</v>
      </c>
      <c r="V205" s="26"/>
      <c r="W205" s="16">
        <f t="shared" si="221"/>
        <v>0</v>
      </c>
      <c r="X205" s="16">
        <f t="shared" si="222"/>
        <v>0</v>
      </c>
      <c r="Y205" s="26"/>
      <c r="Z205" s="16">
        <f t="shared" si="223"/>
        <v>0</v>
      </c>
      <c r="AA205" s="16">
        <f t="shared" si="224"/>
        <v>0</v>
      </c>
      <c r="AC205" s="52">
        <f t="shared" si="173"/>
        <v>0</v>
      </c>
      <c r="AD205" s="16">
        <f t="shared" si="174"/>
        <v>0</v>
      </c>
      <c r="AE205" s="37">
        <f t="shared" si="175"/>
        <v>0</v>
      </c>
      <c r="AF205" s="42">
        <f t="shared" si="202"/>
        <v>0</v>
      </c>
      <c r="AG205" s="37">
        <f t="shared" si="203"/>
        <v>0</v>
      </c>
      <c r="AH205" s="63">
        <f t="shared" si="204"/>
        <v>0</v>
      </c>
      <c r="AI205" s="26"/>
      <c r="AJ205" s="37">
        <f t="shared" si="225"/>
        <v>0</v>
      </c>
      <c r="AK205" s="37" t="str">
        <f t="shared" si="226"/>
        <v>-</v>
      </c>
      <c r="AL205" s="47">
        <v>152</v>
      </c>
      <c r="AM205" s="37" t="str">
        <f t="shared" si="227"/>
        <v>-</v>
      </c>
      <c r="AN205" s="52" t="str">
        <f t="shared" si="228"/>
        <v>-</v>
      </c>
      <c r="AO205" s="35" t="str">
        <f t="shared" si="205"/>
        <v>-</v>
      </c>
    </row>
    <row r="206" spans="1:41" ht="15" x14ac:dyDescent="0.25">
      <c r="A206" s="13"/>
      <c r="B206" s="17"/>
      <c r="C206" s="17"/>
      <c r="D206" s="17"/>
      <c r="E206" s="18"/>
      <c r="F206" s="57"/>
      <c r="G206" s="57"/>
      <c r="H206" s="58"/>
      <c r="J206" s="26"/>
      <c r="K206" s="16">
        <f t="shared" si="229"/>
        <v>0</v>
      </c>
      <c r="L206" s="16">
        <f t="shared" si="214"/>
        <v>0</v>
      </c>
      <c r="M206" s="26"/>
      <c r="N206" s="16">
        <f t="shared" si="215"/>
        <v>0</v>
      </c>
      <c r="O206" s="16">
        <f t="shared" si="216"/>
        <v>0</v>
      </c>
      <c r="P206" s="26"/>
      <c r="Q206" s="16">
        <f t="shared" si="217"/>
        <v>0</v>
      </c>
      <c r="R206" s="16">
        <f t="shared" si="218"/>
        <v>0</v>
      </c>
      <c r="S206" s="26"/>
      <c r="T206" s="16">
        <f t="shared" si="219"/>
        <v>0</v>
      </c>
      <c r="U206" s="16">
        <f t="shared" si="220"/>
        <v>0</v>
      </c>
      <c r="V206" s="26"/>
      <c r="W206" s="16">
        <f t="shared" si="221"/>
        <v>0</v>
      </c>
      <c r="X206" s="16">
        <f t="shared" si="222"/>
        <v>0</v>
      </c>
      <c r="Y206" s="26"/>
      <c r="Z206" s="16">
        <f t="shared" si="223"/>
        <v>0</v>
      </c>
      <c r="AA206" s="16">
        <f t="shared" si="224"/>
        <v>0</v>
      </c>
      <c r="AC206" s="52">
        <f t="shared" si="173"/>
        <v>0</v>
      </c>
      <c r="AD206" s="16">
        <f t="shared" si="174"/>
        <v>0</v>
      </c>
      <c r="AE206" s="37">
        <f t="shared" si="175"/>
        <v>0</v>
      </c>
      <c r="AF206" s="42">
        <f t="shared" si="202"/>
        <v>0</v>
      </c>
      <c r="AG206" s="37">
        <f t="shared" si="203"/>
        <v>0</v>
      </c>
      <c r="AH206" s="63">
        <f t="shared" si="204"/>
        <v>0</v>
      </c>
      <c r="AI206" s="26"/>
      <c r="AJ206" s="37">
        <f t="shared" si="225"/>
        <v>0</v>
      </c>
      <c r="AK206" s="37" t="str">
        <f t="shared" si="226"/>
        <v>-</v>
      </c>
      <c r="AL206" s="47">
        <v>153</v>
      </c>
      <c r="AM206" s="37" t="str">
        <f t="shared" si="227"/>
        <v>-</v>
      </c>
      <c r="AN206" s="52" t="str">
        <f t="shared" si="228"/>
        <v>-</v>
      </c>
      <c r="AO206" s="35" t="str">
        <f t="shared" si="205"/>
        <v>-</v>
      </c>
    </row>
    <row r="207" spans="1:41" ht="15" x14ac:dyDescent="0.25">
      <c r="A207" s="13"/>
      <c r="B207" s="17"/>
      <c r="C207" s="17"/>
      <c r="D207" s="31"/>
      <c r="E207" s="27"/>
      <c r="F207" s="57"/>
      <c r="G207" s="57"/>
      <c r="H207" s="58"/>
      <c r="J207" s="26"/>
      <c r="K207" s="16">
        <f t="shared" si="229"/>
        <v>0</v>
      </c>
      <c r="L207" s="16">
        <f t="shared" ref="L207" si="230">J207*$G207</f>
        <v>0</v>
      </c>
      <c r="M207" s="26"/>
      <c r="N207" s="16">
        <f t="shared" ref="N207" si="231">M207*$F207</f>
        <v>0</v>
      </c>
      <c r="O207" s="16">
        <f t="shared" ref="O207" si="232">M207*$G207</f>
        <v>0</v>
      </c>
      <c r="P207" s="26"/>
      <c r="Q207" s="16">
        <f t="shared" ref="Q207" si="233">P207*$F207</f>
        <v>0</v>
      </c>
      <c r="R207" s="16">
        <f t="shared" ref="R207" si="234">P207*$G207</f>
        <v>0</v>
      </c>
      <c r="S207" s="26"/>
      <c r="T207" s="16">
        <f t="shared" ref="T207" si="235">S207*$F207</f>
        <v>0</v>
      </c>
      <c r="U207" s="16">
        <f t="shared" ref="U207" si="236">S207*$G207</f>
        <v>0</v>
      </c>
      <c r="V207" s="26"/>
      <c r="W207" s="16">
        <f t="shared" ref="W207" si="237">V207*$F207</f>
        <v>0</v>
      </c>
      <c r="X207" s="16">
        <f t="shared" ref="X207" si="238">V207*$G207</f>
        <v>0</v>
      </c>
      <c r="Y207" s="26"/>
      <c r="Z207" s="16">
        <f t="shared" ref="Z207" si="239">Y207*$F207</f>
        <v>0</v>
      </c>
      <c r="AA207" s="16">
        <f t="shared" ref="AA207" si="240">Y207*$G207</f>
        <v>0</v>
      </c>
      <c r="AC207" s="52">
        <f t="shared" si="173"/>
        <v>0</v>
      </c>
      <c r="AD207" s="16">
        <f t="shared" si="174"/>
        <v>0</v>
      </c>
      <c r="AE207" s="37">
        <f t="shared" si="175"/>
        <v>0</v>
      </c>
      <c r="AF207" s="42">
        <f t="shared" ref="AF207" si="241">AC207/AQ$10</f>
        <v>0</v>
      </c>
      <c r="AG207" s="37">
        <f t="shared" ref="AG207" si="242">AF207*30</f>
        <v>0</v>
      </c>
      <c r="AH207" s="63">
        <f t="shared" ref="AH207" si="243">AE207/AQ$10*30</f>
        <v>0</v>
      </c>
      <c r="AI207" s="26"/>
      <c r="AJ207" s="37">
        <f t="shared" ref="AJ207" si="244">AI207*G207</f>
        <v>0</v>
      </c>
      <c r="AK207" s="37" t="str">
        <f t="shared" ref="AK207" si="245">IFERROR(AI207/AF207, "-")</f>
        <v>-</v>
      </c>
      <c r="AL207" s="47">
        <v>155</v>
      </c>
      <c r="AM207" s="37" t="str">
        <f t="shared" ref="AM207" si="246">IFERROR(AK207/7,"-")</f>
        <v>-</v>
      </c>
      <c r="AN207" s="52" t="str">
        <f t="shared" ref="AN207" si="247">IFERROR(AK207/30,"-")</f>
        <v>-</v>
      </c>
      <c r="AO207" s="35" t="str">
        <f t="shared" ref="AO207" si="248">IFERROR(AO$10+AK207,"-")</f>
        <v>-</v>
      </c>
    </row>
    <row r="208" spans="1:41" ht="3" customHeight="1" x14ac:dyDescent="0.2">
      <c r="AD208" s="43"/>
      <c r="AG208" s="37">
        <f t="shared" ref="AG208" si="249">AF208*30</f>
        <v>0</v>
      </c>
    </row>
    <row r="209" spans="2:47" ht="16.5" customHeight="1" x14ac:dyDescent="0.2">
      <c r="B209" s="7"/>
      <c r="C209" s="7"/>
      <c r="D209" s="8"/>
      <c r="E209" s="12" t="s">
        <v>4</v>
      </c>
      <c r="F209" s="9"/>
      <c r="G209" s="9"/>
      <c r="H209" s="9"/>
      <c r="J209" s="25">
        <f>SUM(J14:J207)</f>
        <v>60</v>
      </c>
      <c r="K209" s="25">
        <f t="shared" ref="K209:AJ209" si="250">SUM(K14:K207)</f>
        <v>1281.1651683855657</v>
      </c>
      <c r="L209" s="25">
        <f t="shared" si="250"/>
        <v>2879.35</v>
      </c>
      <c r="M209" s="25">
        <f t="shared" si="250"/>
        <v>45</v>
      </c>
      <c r="N209" s="25">
        <f t="shared" si="250"/>
        <v>707.94156205828278</v>
      </c>
      <c r="O209" s="25">
        <f t="shared" si="250"/>
        <v>1653.5</v>
      </c>
      <c r="P209" s="25">
        <f t="shared" si="250"/>
        <v>34</v>
      </c>
      <c r="Q209" s="25">
        <f t="shared" si="250"/>
        <v>630.4933084110811</v>
      </c>
      <c r="R209" s="25">
        <f t="shared" si="250"/>
        <v>1408.5</v>
      </c>
      <c r="S209" s="25">
        <f t="shared" si="250"/>
        <v>34</v>
      </c>
      <c r="T209" s="25">
        <f t="shared" si="250"/>
        <v>531.46497109826544</v>
      </c>
      <c r="U209" s="25">
        <f t="shared" si="250"/>
        <v>1258.5</v>
      </c>
      <c r="V209" s="25">
        <f t="shared" si="250"/>
        <v>5</v>
      </c>
      <c r="W209" s="25">
        <f t="shared" si="250"/>
        <v>49.229999999999634</v>
      </c>
      <c r="X209" s="25">
        <f t="shared" si="250"/>
        <v>127.5</v>
      </c>
      <c r="Y209" s="25">
        <f t="shared" si="250"/>
        <v>0</v>
      </c>
      <c r="Z209" s="25">
        <f t="shared" si="250"/>
        <v>0</v>
      </c>
      <c r="AA209" s="25">
        <f t="shared" si="250"/>
        <v>0</v>
      </c>
      <c r="AB209" s="25">
        <f t="shared" si="250"/>
        <v>0</v>
      </c>
      <c r="AC209" s="25">
        <f t="shared" si="250"/>
        <v>178</v>
      </c>
      <c r="AD209" s="25">
        <f t="shared" si="250"/>
        <v>3200.2950099531945</v>
      </c>
      <c r="AE209" s="25">
        <f t="shared" si="250"/>
        <v>7327.35</v>
      </c>
      <c r="AF209" s="25">
        <f t="shared" si="250"/>
        <v>1.4471544715447153</v>
      </c>
      <c r="AG209" s="25">
        <f t="shared" si="250"/>
        <v>43.414634146341449</v>
      </c>
      <c r="AH209" s="25">
        <f t="shared" si="250"/>
        <v>1787.1585365853662</v>
      </c>
      <c r="AI209" s="25">
        <f t="shared" si="250"/>
        <v>84</v>
      </c>
      <c r="AJ209" s="25">
        <f t="shared" si="250"/>
        <v>3746</v>
      </c>
      <c r="AL209" s="1">
        <v>173</v>
      </c>
    </row>
    <row r="211" spans="2:47" s="71" customFormat="1" x14ac:dyDescent="0.2">
      <c r="E211" s="75" t="s">
        <v>21</v>
      </c>
      <c r="F211" s="76"/>
      <c r="G211" s="76"/>
      <c r="H211" s="77"/>
      <c r="I211" s="77"/>
      <c r="J211" s="77"/>
      <c r="K211" s="77"/>
      <c r="L211" s="77">
        <f>K209</f>
        <v>1281.1651683855657</v>
      </c>
      <c r="M211" s="77"/>
      <c r="N211" s="77"/>
      <c r="O211" s="77">
        <f>N209</f>
        <v>707.94156205828278</v>
      </c>
      <c r="P211" s="77"/>
      <c r="Q211" s="77"/>
      <c r="R211" s="77">
        <f>Q209</f>
        <v>630.4933084110811</v>
      </c>
      <c r="S211" s="77"/>
      <c r="T211" s="77"/>
      <c r="U211" s="77">
        <f>T209</f>
        <v>531.46497109826544</v>
      </c>
      <c r="V211" s="77"/>
      <c r="W211" s="77"/>
      <c r="X211" s="77">
        <f>W209</f>
        <v>49.229999999999634</v>
      </c>
      <c r="Y211" s="77"/>
      <c r="Z211" s="77"/>
      <c r="AA211" s="77">
        <f>Z209</f>
        <v>0</v>
      </c>
      <c r="AB211" s="77"/>
      <c r="AC211" s="78"/>
      <c r="AD211" s="77"/>
      <c r="AE211" s="77">
        <f>AD209</f>
        <v>3200.2950099531945</v>
      </c>
      <c r="AF211" s="79"/>
      <c r="AG211" s="79"/>
      <c r="AH211" s="76"/>
      <c r="AI211" s="79"/>
      <c r="AJ211" s="79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spans="2:47" s="43" customFormat="1" x14ac:dyDescent="0.2">
      <c r="E212" s="75" t="s">
        <v>22</v>
      </c>
      <c r="F212" s="80"/>
      <c r="G212" s="80"/>
      <c r="H212" s="81"/>
      <c r="I212" s="81"/>
      <c r="J212" s="81"/>
      <c r="K212" s="81"/>
      <c r="L212" s="77">
        <v>0</v>
      </c>
      <c r="M212" s="81"/>
      <c r="N212" s="81"/>
      <c r="O212" s="77">
        <v>0</v>
      </c>
      <c r="P212" s="81"/>
      <c r="Q212" s="81"/>
      <c r="R212" s="77">
        <v>0</v>
      </c>
      <c r="S212" s="81"/>
      <c r="T212" s="81"/>
      <c r="U212" s="77">
        <v>0</v>
      </c>
      <c r="V212" s="81"/>
      <c r="W212" s="81"/>
      <c r="X212" s="77">
        <v>0</v>
      </c>
      <c r="Y212" s="81"/>
      <c r="Z212" s="81"/>
      <c r="AA212" s="77">
        <v>0</v>
      </c>
      <c r="AB212" s="81"/>
      <c r="AC212" s="82"/>
      <c r="AD212" s="81"/>
      <c r="AE212" s="77">
        <f>L212+O212+R212+U212+X212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spans="2:47" s="43" customFormat="1" x14ac:dyDescent="0.2">
      <c r="E213" s="75" t="s">
        <v>41</v>
      </c>
      <c r="F213" s="80"/>
      <c r="G213" s="80"/>
      <c r="H213" s="81"/>
      <c r="I213" s="81"/>
      <c r="J213" s="81"/>
      <c r="K213" s="81"/>
      <c r="L213" s="92">
        <f>L212/L209</f>
        <v>0</v>
      </c>
      <c r="M213" s="93"/>
      <c r="N213" s="93"/>
      <c r="O213" s="92">
        <f>O212/O209</f>
        <v>0</v>
      </c>
      <c r="P213" s="93"/>
      <c r="Q213" s="93"/>
      <c r="R213" s="92">
        <f>R212/R209</f>
        <v>0</v>
      </c>
      <c r="S213" s="93"/>
      <c r="T213" s="93"/>
      <c r="U213" s="92">
        <f>U212/U209</f>
        <v>0</v>
      </c>
      <c r="V213" s="93"/>
      <c r="W213" s="93"/>
      <c r="X213" s="92">
        <f>X212/X209</f>
        <v>0</v>
      </c>
      <c r="Y213" s="93"/>
      <c r="Z213" s="93"/>
      <c r="AA213" s="92" t="e">
        <f>AA212/AA209</f>
        <v>#DIV/0!</v>
      </c>
      <c r="AB213" s="81"/>
      <c r="AC213" s="82"/>
      <c r="AD213" s="81"/>
      <c r="AE213" s="92">
        <f>AE212/AE209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spans="2:47" s="43" customFormat="1" x14ac:dyDescent="0.2">
      <c r="E214" s="75" t="s">
        <v>23</v>
      </c>
      <c r="F214" s="80"/>
      <c r="G214" s="80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2"/>
      <c r="AD214" s="81"/>
      <c r="AE214" s="81"/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spans="2:47" s="71" customFormat="1" x14ac:dyDescent="0.2">
      <c r="E215" s="75" t="s">
        <v>24</v>
      </c>
      <c r="F215" s="76"/>
      <c r="G215" s="76"/>
      <c r="H215" s="77"/>
      <c r="I215" s="77"/>
      <c r="J215" s="77"/>
      <c r="K215" s="77"/>
      <c r="L215" s="77">
        <f>L209-L211-L212-L214</f>
        <v>1598.1848316144342</v>
      </c>
      <c r="M215" s="77"/>
      <c r="N215" s="77"/>
      <c r="O215" s="77">
        <f>O209-O211-O212-O214</f>
        <v>945.55843794171722</v>
      </c>
      <c r="P215" s="77"/>
      <c r="Q215" s="77"/>
      <c r="R215" s="77">
        <f>R209-R211-R212-R214</f>
        <v>778.0066915889189</v>
      </c>
      <c r="S215" s="77"/>
      <c r="T215" s="77"/>
      <c r="U215" s="77">
        <f>U209-U211-U212-U214</f>
        <v>727.03502890173456</v>
      </c>
      <c r="V215" s="77"/>
      <c r="W215" s="77"/>
      <c r="X215" s="77">
        <f>X209-X211-X212-X214</f>
        <v>78.270000000000366</v>
      </c>
      <c r="Y215" s="77"/>
      <c r="Z215" s="77"/>
      <c r="AA215" s="77">
        <f>AA209-AA211-AA212-AA214</f>
        <v>0</v>
      </c>
      <c r="AB215" s="77"/>
      <c r="AC215" s="78"/>
      <c r="AD215" s="77"/>
      <c r="AE215" s="77">
        <f>AE209-AE211-AE212-AE214</f>
        <v>4127.0549900468059</v>
      </c>
      <c r="AF215" s="79"/>
      <c r="AG215" s="79"/>
      <c r="AH215" s="76"/>
      <c r="AI215" s="79"/>
      <c r="AJ215" s="79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</row>
    <row r="216" spans="2:47" s="43" customFormat="1" x14ac:dyDescent="0.2">
      <c r="E216" s="75" t="s">
        <v>25</v>
      </c>
      <c r="F216" s="85"/>
      <c r="G216" s="85"/>
      <c r="H216" s="83"/>
      <c r="I216" s="83"/>
      <c r="J216" s="83"/>
      <c r="K216" s="83"/>
      <c r="L216" s="86">
        <f>L215/L209</f>
        <v>0.55505056058292124</v>
      </c>
      <c r="M216" s="83"/>
      <c r="N216" s="83"/>
      <c r="O216" s="86">
        <f>O215/O209</f>
        <v>0.5718526990878241</v>
      </c>
      <c r="P216" s="83"/>
      <c r="Q216" s="83"/>
      <c r="R216" s="86">
        <f>R215/R209</f>
        <v>0.55236541823849405</v>
      </c>
      <c r="S216" s="83"/>
      <c r="T216" s="83"/>
      <c r="U216" s="86">
        <f>U215/U209</f>
        <v>0.57769966539669015</v>
      </c>
      <c r="V216" s="83"/>
      <c r="W216" s="83"/>
      <c r="X216" s="86">
        <f>X215/X209</f>
        <v>0.61388235294117932</v>
      </c>
      <c r="Y216" s="83"/>
      <c r="Z216" s="83"/>
      <c r="AA216" s="86" t="e">
        <f>AA215/AA209</f>
        <v>#DIV/0!</v>
      </c>
      <c r="AB216" s="83"/>
      <c r="AC216" s="87"/>
      <c r="AD216" s="83"/>
      <c r="AE216" s="86">
        <f>AE215/AE209</f>
        <v>0.56323977837100803</v>
      </c>
      <c r="AF216" s="83"/>
      <c r="AG216" s="83"/>
      <c r="AH216" s="84"/>
      <c r="AI216" s="83"/>
      <c r="AJ216" s="83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</row>
    <row r="219" spans="2:47" x14ac:dyDescent="0.2">
      <c r="AD219" s="43" t="s">
        <v>239</v>
      </c>
    </row>
    <row r="220" spans="2:47" x14ac:dyDescent="0.2">
      <c r="AA220" s="43" t="s">
        <v>26</v>
      </c>
      <c r="AC220" s="53">
        <f>J209+M209+P209+S209+V209+Y209</f>
        <v>178</v>
      </c>
      <c r="AD220" s="88">
        <f>AC220-AC209</f>
        <v>0</v>
      </c>
    </row>
    <row r="221" spans="2:47" x14ac:dyDescent="0.2">
      <c r="AA221" s="43" t="s">
        <v>27</v>
      </c>
      <c r="AC221" s="53">
        <f>K209+N209+Q209+T209+W209+Z209</f>
        <v>3200.2950099531945</v>
      </c>
      <c r="AD221" s="88">
        <f>AC221-AD209</f>
        <v>0</v>
      </c>
    </row>
    <row r="222" spans="2:47" x14ac:dyDescent="0.2">
      <c r="AA222" s="43" t="s">
        <v>28</v>
      </c>
      <c r="AC222" s="53">
        <f>L209+O209+R209+U209+X209+AA209</f>
        <v>7327.35</v>
      </c>
      <c r="AD222" s="89">
        <f>AC222-AE209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7">
    <cfRule type="duplicateValues" dxfId="1850" priority="648"/>
  </conditionalFormatting>
  <conditionalFormatting sqref="B17">
    <cfRule type="duplicateValues" dxfId="1849" priority="647"/>
  </conditionalFormatting>
  <conditionalFormatting sqref="D39:D42">
    <cfRule type="duplicateValues" dxfId="1848" priority="646"/>
  </conditionalFormatting>
  <conditionalFormatting sqref="B39:B42">
    <cfRule type="duplicateValues" dxfId="1847" priority="645"/>
  </conditionalFormatting>
  <conditionalFormatting sqref="D44">
    <cfRule type="duplicateValues" dxfId="1846" priority="644"/>
  </conditionalFormatting>
  <conditionalFormatting sqref="B44">
    <cfRule type="duplicateValues" dxfId="1845" priority="643"/>
  </conditionalFormatting>
  <conditionalFormatting sqref="D46">
    <cfRule type="duplicateValues" dxfId="1844" priority="642"/>
  </conditionalFormatting>
  <conditionalFormatting sqref="B46">
    <cfRule type="duplicateValues" dxfId="1843" priority="641"/>
  </conditionalFormatting>
  <conditionalFormatting sqref="D50">
    <cfRule type="duplicateValues" dxfId="1842" priority="640"/>
  </conditionalFormatting>
  <conditionalFormatting sqref="B50">
    <cfRule type="duplicateValues" dxfId="1841" priority="639"/>
  </conditionalFormatting>
  <conditionalFormatting sqref="D51:D53">
    <cfRule type="duplicateValues" dxfId="1840" priority="638"/>
  </conditionalFormatting>
  <conditionalFormatting sqref="B51:B53">
    <cfRule type="duplicateValues" dxfId="1839" priority="637"/>
  </conditionalFormatting>
  <conditionalFormatting sqref="D55:D65">
    <cfRule type="duplicateValues" dxfId="1838" priority="636"/>
  </conditionalFormatting>
  <conditionalFormatting sqref="B55:B65">
    <cfRule type="duplicateValues" dxfId="1837" priority="635"/>
  </conditionalFormatting>
  <conditionalFormatting sqref="D68:D76">
    <cfRule type="duplicateValues" dxfId="1836" priority="634"/>
  </conditionalFormatting>
  <conditionalFormatting sqref="B68:B76">
    <cfRule type="duplicateValues" dxfId="1835" priority="633"/>
  </conditionalFormatting>
  <conditionalFormatting sqref="D67">
    <cfRule type="duplicateValues" dxfId="1834" priority="632"/>
  </conditionalFormatting>
  <conditionalFormatting sqref="B67">
    <cfRule type="duplicateValues" dxfId="1833" priority="631"/>
  </conditionalFormatting>
  <conditionalFormatting sqref="D78">
    <cfRule type="duplicateValues" dxfId="1832" priority="630"/>
  </conditionalFormatting>
  <conditionalFormatting sqref="B78">
    <cfRule type="duplicateValues" dxfId="1831" priority="629"/>
  </conditionalFormatting>
  <conditionalFormatting sqref="D80:D81">
    <cfRule type="duplicateValues" dxfId="1830" priority="628"/>
  </conditionalFormatting>
  <conditionalFormatting sqref="B80:B81">
    <cfRule type="duplicateValues" dxfId="1829" priority="627"/>
  </conditionalFormatting>
  <conditionalFormatting sqref="D85:D89">
    <cfRule type="duplicateValues" dxfId="1828" priority="626"/>
  </conditionalFormatting>
  <conditionalFormatting sqref="B85:B89">
    <cfRule type="duplicateValues" dxfId="1827" priority="625"/>
  </conditionalFormatting>
  <conditionalFormatting sqref="D90:D94">
    <cfRule type="duplicateValues" dxfId="1826" priority="624"/>
  </conditionalFormatting>
  <conditionalFormatting sqref="B90:B94">
    <cfRule type="duplicateValues" dxfId="1825" priority="623"/>
  </conditionalFormatting>
  <conditionalFormatting sqref="D67:D76">
    <cfRule type="duplicateValues" dxfId="1824" priority="622"/>
  </conditionalFormatting>
  <conditionalFormatting sqref="B67:B76">
    <cfRule type="duplicateValues" dxfId="1823" priority="621"/>
  </conditionalFormatting>
  <conditionalFormatting sqref="B1:B1048576">
    <cfRule type="duplicateValues" dxfId="1822" priority="620"/>
  </conditionalFormatting>
  <conditionalFormatting sqref="B20">
    <cfRule type="duplicateValues" dxfId="1821" priority="619"/>
  </conditionalFormatting>
  <conditionalFormatting sqref="B211:B216">
    <cfRule type="duplicateValues" dxfId="1820" priority="615"/>
  </conditionalFormatting>
  <conditionalFormatting sqref="D211:D216">
    <cfRule type="duplicateValues" dxfId="1819" priority="614"/>
  </conditionalFormatting>
  <conditionalFormatting sqref="D45:D53">
    <cfRule type="duplicateValues" dxfId="1818" priority="569"/>
  </conditionalFormatting>
  <conditionalFormatting sqref="B45:B53">
    <cfRule type="duplicateValues" dxfId="1817" priority="568"/>
  </conditionalFormatting>
  <conditionalFormatting sqref="D62 D71 D80 D89">
    <cfRule type="duplicateValues" dxfId="1816" priority="533"/>
  </conditionalFormatting>
  <conditionalFormatting sqref="B62 B71 B80 B89">
    <cfRule type="duplicateValues" dxfId="1815" priority="532"/>
  </conditionalFormatting>
  <conditionalFormatting sqref="D66 D75 D84">
    <cfRule type="duplicateValues" dxfId="1814" priority="531"/>
  </conditionalFormatting>
  <conditionalFormatting sqref="B66 B75 B84">
    <cfRule type="duplicateValues" dxfId="1813" priority="530"/>
  </conditionalFormatting>
  <conditionalFormatting sqref="D67:D69 D76:D78 D85:D87">
    <cfRule type="duplicateValues" dxfId="1812" priority="529"/>
  </conditionalFormatting>
  <conditionalFormatting sqref="B67:B69 B76:B78 B85:B87">
    <cfRule type="duplicateValues" dxfId="1811" priority="528"/>
  </conditionalFormatting>
  <conditionalFormatting sqref="D61:D89">
    <cfRule type="duplicateValues" dxfId="1810" priority="527"/>
  </conditionalFormatting>
  <conditionalFormatting sqref="B61:B89">
    <cfRule type="duplicateValues" dxfId="1809" priority="526"/>
  </conditionalFormatting>
  <conditionalFormatting sqref="D91:D95">
    <cfRule type="duplicateValues" dxfId="1808" priority="491"/>
  </conditionalFormatting>
  <conditionalFormatting sqref="B91:B95">
    <cfRule type="duplicateValues" dxfId="1807" priority="490"/>
  </conditionalFormatting>
  <conditionalFormatting sqref="D92">
    <cfRule type="duplicateValues" dxfId="1806" priority="489"/>
  </conditionalFormatting>
  <conditionalFormatting sqref="B92">
    <cfRule type="duplicateValues" dxfId="1805" priority="488"/>
  </conditionalFormatting>
  <conditionalFormatting sqref="B209">
    <cfRule type="duplicateValues" dxfId="1804" priority="451"/>
  </conditionalFormatting>
  <conditionalFormatting sqref="D209">
    <cfRule type="duplicateValues" dxfId="1803" priority="450"/>
  </conditionalFormatting>
  <conditionalFormatting sqref="B9">
    <cfRule type="duplicateValues" dxfId="1802" priority="139"/>
  </conditionalFormatting>
  <conditionalFormatting sqref="D9:D219">
    <cfRule type="duplicateValues" dxfId="1801" priority="1553"/>
  </conditionalFormatting>
  <conditionalFormatting sqref="D1:D219">
    <cfRule type="duplicateValues" dxfId="1800" priority="1555"/>
  </conditionalFormatting>
  <conditionalFormatting sqref="B1:B219">
    <cfRule type="duplicateValues" dxfId="1799" priority="1557"/>
  </conditionalFormatting>
  <conditionalFormatting sqref="D17">
    <cfRule type="duplicateValues" dxfId="1798" priority="137"/>
  </conditionalFormatting>
  <conditionalFormatting sqref="B17">
    <cfRule type="duplicateValues" dxfId="1797" priority="136"/>
  </conditionalFormatting>
  <conditionalFormatting sqref="D39:D42">
    <cfRule type="duplicateValues" dxfId="1796" priority="135"/>
  </conditionalFormatting>
  <conditionalFormatting sqref="B39:B42">
    <cfRule type="duplicateValues" dxfId="1795" priority="134"/>
  </conditionalFormatting>
  <conditionalFormatting sqref="D44">
    <cfRule type="duplicateValues" dxfId="1794" priority="133"/>
  </conditionalFormatting>
  <conditionalFormatting sqref="B44">
    <cfRule type="duplicateValues" dxfId="1793" priority="132"/>
  </conditionalFormatting>
  <conditionalFormatting sqref="D46">
    <cfRule type="duplicateValues" dxfId="1792" priority="131"/>
  </conditionalFormatting>
  <conditionalFormatting sqref="B46">
    <cfRule type="duplicateValues" dxfId="1791" priority="130"/>
  </conditionalFormatting>
  <conditionalFormatting sqref="D50">
    <cfRule type="duplicateValues" dxfId="1790" priority="129"/>
  </conditionalFormatting>
  <conditionalFormatting sqref="B50">
    <cfRule type="duplicateValues" dxfId="1789" priority="128"/>
  </conditionalFormatting>
  <conditionalFormatting sqref="D51:D53">
    <cfRule type="duplicateValues" dxfId="1788" priority="127"/>
  </conditionalFormatting>
  <conditionalFormatting sqref="B51:B53">
    <cfRule type="duplicateValues" dxfId="1787" priority="126"/>
  </conditionalFormatting>
  <conditionalFormatting sqref="D56:D66">
    <cfRule type="duplicateValues" dxfId="1786" priority="125"/>
  </conditionalFormatting>
  <conditionalFormatting sqref="B56:B66">
    <cfRule type="duplicateValues" dxfId="1785" priority="124"/>
  </conditionalFormatting>
  <conditionalFormatting sqref="D69:D77">
    <cfRule type="duplicateValues" dxfId="1784" priority="123"/>
  </conditionalFormatting>
  <conditionalFormatting sqref="B69:B77">
    <cfRule type="duplicateValues" dxfId="1783" priority="122"/>
  </conditionalFormatting>
  <conditionalFormatting sqref="D68">
    <cfRule type="duplicateValues" dxfId="1782" priority="121"/>
  </conditionalFormatting>
  <conditionalFormatting sqref="B68">
    <cfRule type="duplicateValues" dxfId="1781" priority="120"/>
  </conditionalFormatting>
  <conditionalFormatting sqref="D79">
    <cfRule type="duplicateValues" dxfId="1780" priority="119"/>
  </conditionalFormatting>
  <conditionalFormatting sqref="B79">
    <cfRule type="duplicateValues" dxfId="1779" priority="118"/>
  </conditionalFormatting>
  <conditionalFormatting sqref="D81:D82">
    <cfRule type="duplicateValues" dxfId="1778" priority="117"/>
  </conditionalFormatting>
  <conditionalFormatting sqref="B81:B82">
    <cfRule type="duplicateValues" dxfId="1777" priority="116"/>
  </conditionalFormatting>
  <conditionalFormatting sqref="D86:D90">
    <cfRule type="duplicateValues" dxfId="1776" priority="115"/>
  </conditionalFormatting>
  <conditionalFormatting sqref="B86:B90">
    <cfRule type="duplicateValues" dxfId="1775" priority="114"/>
  </conditionalFormatting>
  <conditionalFormatting sqref="D91:D95">
    <cfRule type="duplicateValues" dxfId="1774" priority="113"/>
  </conditionalFormatting>
  <conditionalFormatting sqref="B91:B95">
    <cfRule type="duplicateValues" dxfId="1773" priority="112"/>
  </conditionalFormatting>
  <conditionalFormatting sqref="D68:D77">
    <cfRule type="duplicateValues" dxfId="1772" priority="111"/>
  </conditionalFormatting>
  <conditionalFormatting sqref="B68:B77">
    <cfRule type="duplicateValues" dxfId="1771" priority="110"/>
  </conditionalFormatting>
  <conditionalFormatting sqref="B14:B203">
    <cfRule type="duplicateValues" dxfId="1770" priority="109"/>
  </conditionalFormatting>
  <conditionalFormatting sqref="B20">
    <cfRule type="duplicateValues" dxfId="1769" priority="108"/>
  </conditionalFormatting>
  <conditionalFormatting sqref="D45:D53">
    <cfRule type="duplicateValues" dxfId="1768" priority="107"/>
  </conditionalFormatting>
  <conditionalFormatting sqref="B45:B53">
    <cfRule type="duplicateValues" dxfId="1767" priority="106"/>
  </conditionalFormatting>
  <conditionalFormatting sqref="D63 D72 D81 D90">
    <cfRule type="duplicateValues" dxfId="1766" priority="105"/>
  </conditionalFormatting>
  <conditionalFormatting sqref="B63 B72 B81 B90">
    <cfRule type="duplicateValues" dxfId="1765" priority="104"/>
  </conditionalFormatting>
  <conditionalFormatting sqref="D67 D76 D85">
    <cfRule type="duplicateValues" dxfId="1764" priority="103"/>
  </conditionalFormatting>
  <conditionalFormatting sqref="B67 B76 B85">
    <cfRule type="duplicateValues" dxfId="1763" priority="102"/>
  </conditionalFormatting>
  <conditionalFormatting sqref="D68:D70 D77:D79 D86:D88">
    <cfRule type="duplicateValues" dxfId="1762" priority="101"/>
  </conditionalFormatting>
  <conditionalFormatting sqref="B68:B70 B77:B79 B86:B88">
    <cfRule type="duplicateValues" dxfId="1761" priority="100"/>
  </conditionalFormatting>
  <conditionalFormatting sqref="D62:D90">
    <cfRule type="duplicateValues" dxfId="1760" priority="99"/>
  </conditionalFormatting>
  <conditionalFormatting sqref="B62:B90">
    <cfRule type="duplicateValues" dxfId="1759" priority="98"/>
  </conditionalFormatting>
  <conditionalFormatting sqref="D63">
    <cfRule type="duplicateValues" dxfId="1758" priority="97"/>
  </conditionalFormatting>
  <conditionalFormatting sqref="B63">
    <cfRule type="duplicateValues" dxfId="1757" priority="96"/>
  </conditionalFormatting>
  <conditionalFormatting sqref="D67">
    <cfRule type="duplicateValues" dxfId="1756" priority="95"/>
  </conditionalFormatting>
  <conditionalFormatting sqref="B67">
    <cfRule type="duplicateValues" dxfId="1755" priority="94"/>
  </conditionalFormatting>
  <conditionalFormatting sqref="D68:D70">
    <cfRule type="duplicateValues" dxfId="1754" priority="93"/>
  </conditionalFormatting>
  <conditionalFormatting sqref="B68:B70">
    <cfRule type="duplicateValues" dxfId="1753" priority="92"/>
  </conditionalFormatting>
  <conditionalFormatting sqref="D92:D96">
    <cfRule type="duplicateValues" dxfId="1752" priority="91"/>
  </conditionalFormatting>
  <conditionalFormatting sqref="B92:B96">
    <cfRule type="duplicateValues" dxfId="1751" priority="90"/>
  </conditionalFormatting>
  <conditionalFormatting sqref="D93">
    <cfRule type="duplicateValues" dxfId="1750" priority="89"/>
  </conditionalFormatting>
  <conditionalFormatting sqref="B93">
    <cfRule type="duplicateValues" dxfId="1749" priority="88"/>
  </conditionalFormatting>
  <conditionalFormatting sqref="B55">
    <cfRule type="duplicateValues" dxfId="1748" priority="87"/>
  </conditionalFormatting>
  <conditionalFormatting sqref="D55">
    <cfRule type="duplicateValues" dxfId="1747" priority="86"/>
  </conditionalFormatting>
  <conditionalFormatting sqref="D14:D203">
    <cfRule type="duplicateValues" dxfId="1746" priority="85"/>
  </conditionalFormatting>
  <conditionalFormatting sqref="D14:D203">
    <cfRule type="duplicateValues" dxfId="1745" priority="84"/>
  </conditionalFormatting>
  <conditionalFormatting sqref="B14:B203">
    <cfRule type="duplicateValues" dxfId="1744" priority="83"/>
  </conditionalFormatting>
  <conditionalFormatting sqref="D17">
    <cfRule type="duplicateValues" dxfId="1743" priority="82"/>
  </conditionalFormatting>
  <conditionalFormatting sqref="B17">
    <cfRule type="duplicateValues" dxfId="1742" priority="81"/>
  </conditionalFormatting>
  <conditionalFormatting sqref="D39:D42">
    <cfRule type="duplicateValues" dxfId="1741" priority="80"/>
  </conditionalFormatting>
  <conditionalFormatting sqref="B39:B42">
    <cfRule type="duplicateValues" dxfId="1740" priority="79"/>
  </conditionalFormatting>
  <conditionalFormatting sqref="D44">
    <cfRule type="duplicateValues" dxfId="1739" priority="78"/>
  </conditionalFormatting>
  <conditionalFormatting sqref="B44">
    <cfRule type="duplicateValues" dxfId="1738" priority="77"/>
  </conditionalFormatting>
  <conditionalFormatting sqref="D46">
    <cfRule type="duplicateValues" dxfId="1737" priority="76"/>
  </conditionalFormatting>
  <conditionalFormatting sqref="B46">
    <cfRule type="duplicateValues" dxfId="1736" priority="75"/>
  </conditionalFormatting>
  <conditionalFormatting sqref="D50">
    <cfRule type="duplicateValues" dxfId="1735" priority="74"/>
  </conditionalFormatting>
  <conditionalFormatting sqref="B50">
    <cfRule type="duplicateValues" dxfId="1734" priority="73"/>
  </conditionalFormatting>
  <conditionalFormatting sqref="D51:D53">
    <cfRule type="duplicateValues" dxfId="1733" priority="72"/>
  </conditionalFormatting>
  <conditionalFormatting sqref="B51:B53">
    <cfRule type="duplicateValues" dxfId="1732" priority="71"/>
  </conditionalFormatting>
  <conditionalFormatting sqref="D55:D65">
    <cfRule type="duplicateValues" dxfId="1731" priority="70"/>
  </conditionalFormatting>
  <conditionalFormatting sqref="B55:B65">
    <cfRule type="duplicateValues" dxfId="1730" priority="69"/>
  </conditionalFormatting>
  <conditionalFormatting sqref="D68:D76">
    <cfRule type="duplicateValues" dxfId="1729" priority="68"/>
  </conditionalFormatting>
  <conditionalFormatting sqref="B68:B76">
    <cfRule type="duplicateValues" dxfId="1728" priority="67"/>
  </conditionalFormatting>
  <conditionalFormatting sqref="D67">
    <cfRule type="duplicateValues" dxfId="1727" priority="66"/>
  </conditionalFormatting>
  <conditionalFormatting sqref="B67">
    <cfRule type="duplicateValues" dxfId="1726" priority="65"/>
  </conditionalFormatting>
  <conditionalFormatting sqref="D78">
    <cfRule type="duplicateValues" dxfId="1725" priority="64"/>
  </conditionalFormatting>
  <conditionalFormatting sqref="B78">
    <cfRule type="duplicateValues" dxfId="1724" priority="63"/>
  </conditionalFormatting>
  <conditionalFormatting sqref="D80:D81">
    <cfRule type="duplicateValues" dxfId="1723" priority="62"/>
  </conditionalFormatting>
  <conditionalFormatting sqref="B80:B81">
    <cfRule type="duplicateValues" dxfId="1722" priority="61"/>
  </conditionalFormatting>
  <conditionalFormatting sqref="D85:D89">
    <cfRule type="duplicateValues" dxfId="1721" priority="60"/>
  </conditionalFormatting>
  <conditionalFormatting sqref="B85:B89">
    <cfRule type="duplicateValues" dxfId="1720" priority="59"/>
  </conditionalFormatting>
  <conditionalFormatting sqref="D90:D94">
    <cfRule type="duplicateValues" dxfId="1719" priority="58"/>
  </conditionalFormatting>
  <conditionalFormatting sqref="B90:B94">
    <cfRule type="duplicateValues" dxfId="1718" priority="57"/>
  </conditionalFormatting>
  <conditionalFormatting sqref="D67:D76">
    <cfRule type="duplicateValues" dxfId="1717" priority="56"/>
  </conditionalFormatting>
  <conditionalFormatting sqref="B67:B76">
    <cfRule type="duplicateValues" dxfId="1716" priority="55"/>
  </conditionalFormatting>
  <conditionalFormatting sqref="B14:B203">
    <cfRule type="duplicateValues" dxfId="1715" priority="54"/>
  </conditionalFormatting>
  <conditionalFormatting sqref="B20">
    <cfRule type="duplicateValues" dxfId="1714" priority="53"/>
  </conditionalFormatting>
  <conditionalFormatting sqref="D45:D53">
    <cfRule type="duplicateValues" dxfId="1713" priority="52"/>
  </conditionalFormatting>
  <conditionalFormatting sqref="B45:B53">
    <cfRule type="duplicateValues" dxfId="1712" priority="51"/>
  </conditionalFormatting>
  <conditionalFormatting sqref="D61:D89">
    <cfRule type="duplicateValues" dxfId="1711" priority="50"/>
  </conditionalFormatting>
  <conditionalFormatting sqref="B61:B89">
    <cfRule type="duplicateValues" dxfId="1710" priority="49"/>
  </conditionalFormatting>
  <conditionalFormatting sqref="D91:D95">
    <cfRule type="duplicateValues" dxfId="1709" priority="48"/>
  </conditionalFormatting>
  <conditionalFormatting sqref="B91:B95">
    <cfRule type="duplicateValues" dxfId="1708" priority="47"/>
  </conditionalFormatting>
  <conditionalFormatting sqref="D200:D201 D14:D197">
    <cfRule type="duplicateValues" dxfId="1707" priority="46"/>
  </conditionalFormatting>
  <conditionalFormatting sqref="D14:D203">
    <cfRule type="duplicateValues" dxfId="1706" priority="45"/>
  </conditionalFormatting>
  <conditionalFormatting sqref="B14:B203">
    <cfRule type="duplicateValues" dxfId="1705" priority="44"/>
  </conditionalFormatting>
  <conditionalFormatting sqref="D17">
    <cfRule type="duplicateValues" dxfId="1704" priority="43"/>
  </conditionalFormatting>
  <conditionalFormatting sqref="B17">
    <cfRule type="duplicateValues" dxfId="1703" priority="42"/>
  </conditionalFormatting>
  <conditionalFormatting sqref="D39:D42">
    <cfRule type="duplicateValues" dxfId="1702" priority="41"/>
  </conditionalFormatting>
  <conditionalFormatting sqref="B39:B42">
    <cfRule type="duplicateValues" dxfId="1701" priority="40"/>
  </conditionalFormatting>
  <conditionalFormatting sqref="D44">
    <cfRule type="duplicateValues" dxfId="1700" priority="39"/>
  </conditionalFormatting>
  <conditionalFormatting sqref="B44">
    <cfRule type="duplicateValues" dxfId="1699" priority="38"/>
  </conditionalFormatting>
  <conditionalFormatting sqref="D46">
    <cfRule type="duplicateValues" dxfId="1698" priority="37"/>
  </conditionalFormatting>
  <conditionalFormatting sqref="B46">
    <cfRule type="duplicateValues" dxfId="1697" priority="36"/>
  </conditionalFormatting>
  <conditionalFormatting sqref="D50">
    <cfRule type="duplicateValues" dxfId="1696" priority="35"/>
  </conditionalFormatting>
  <conditionalFormatting sqref="B50">
    <cfRule type="duplicateValues" dxfId="1695" priority="34"/>
  </conditionalFormatting>
  <conditionalFormatting sqref="D51:D53">
    <cfRule type="duplicateValues" dxfId="1694" priority="33"/>
  </conditionalFormatting>
  <conditionalFormatting sqref="B51:B53">
    <cfRule type="duplicateValues" dxfId="1693" priority="32"/>
  </conditionalFormatting>
  <conditionalFormatting sqref="D55:D65">
    <cfRule type="duplicateValues" dxfId="1692" priority="31"/>
  </conditionalFormatting>
  <conditionalFormatting sqref="B55:B65">
    <cfRule type="duplicateValues" dxfId="1691" priority="30"/>
  </conditionalFormatting>
  <conditionalFormatting sqref="D68:D76">
    <cfRule type="duplicateValues" dxfId="1690" priority="29"/>
  </conditionalFormatting>
  <conditionalFormatting sqref="B68:B76">
    <cfRule type="duplicateValues" dxfId="1689" priority="28"/>
  </conditionalFormatting>
  <conditionalFormatting sqref="D67">
    <cfRule type="duplicateValues" dxfId="1688" priority="27"/>
  </conditionalFormatting>
  <conditionalFormatting sqref="B67">
    <cfRule type="duplicateValues" dxfId="1687" priority="26"/>
  </conditionalFormatting>
  <conditionalFormatting sqref="D78">
    <cfRule type="duplicateValues" dxfId="1686" priority="25"/>
  </conditionalFormatting>
  <conditionalFormatting sqref="B78">
    <cfRule type="duplicateValues" dxfId="1685" priority="24"/>
  </conditionalFormatting>
  <conditionalFormatting sqref="D80:D81">
    <cfRule type="duplicateValues" dxfId="1684" priority="23"/>
  </conditionalFormatting>
  <conditionalFormatting sqref="B80:B81">
    <cfRule type="duplicateValues" dxfId="1683" priority="22"/>
  </conditionalFormatting>
  <conditionalFormatting sqref="D85:D89">
    <cfRule type="duplicateValues" dxfId="1682" priority="21"/>
  </conditionalFormatting>
  <conditionalFormatting sqref="B85:B89">
    <cfRule type="duplicateValues" dxfId="1681" priority="20"/>
  </conditionalFormatting>
  <conditionalFormatting sqref="D90:D94">
    <cfRule type="duplicateValues" dxfId="1680" priority="19"/>
  </conditionalFormatting>
  <conditionalFormatting sqref="B90:B94">
    <cfRule type="duplicateValues" dxfId="1679" priority="18"/>
  </conditionalFormatting>
  <conditionalFormatting sqref="D67:D76">
    <cfRule type="duplicateValues" dxfId="1678" priority="17"/>
  </conditionalFormatting>
  <conditionalFormatting sqref="B67:B76">
    <cfRule type="duplicateValues" dxfId="1677" priority="16"/>
  </conditionalFormatting>
  <conditionalFormatting sqref="B14:B203">
    <cfRule type="duplicateValues" dxfId="1676" priority="15"/>
  </conditionalFormatting>
  <conditionalFormatting sqref="B20">
    <cfRule type="duplicateValues" dxfId="1675" priority="14"/>
  </conditionalFormatting>
  <conditionalFormatting sqref="D45:D53">
    <cfRule type="duplicateValues" dxfId="1674" priority="13"/>
  </conditionalFormatting>
  <conditionalFormatting sqref="B45:B53">
    <cfRule type="duplicateValues" dxfId="1673" priority="12"/>
  </conditionalFormatting>
  <conditionalFormatting sqref="D61:D89">
    <cfRule type="duplicateValues" dxfId="1672" priority="11"/>
  </conditionalFormatting>
  <conditionalFormatting sqref="B61:B89">
    <cfRule type="duplicateValues" dxfId="1671" priority="10"/>
  </conditionalFormatting>
  <conditionalFormatting sqref="D91:D95">
    <cfRule type="duplicateValues" dxfId="1670" priority="9"/>
  </conditionalFormatting>
  <conditionalFormatting sqref="B91:B95">
    <cfRule type="duplicateValues" dxfId="1669" priority="8"/>
  </conditionalFormatting>
  <conditionalFormatting sqref="D201 D192:D198">
    <cfRule type="duplicateValues" dxfId="1668" priority="7"/>
  </conditionalFormatting>
  <conditionalFormatting sqref="D188:D189">
    <cfRule type="duplicateValues" dxfId="1667" priority="6"/>
  </conditionalFormatting>
  <conditionalFormatting sqref="D183:D184 D187">
    <cfRule type="duplicateValues" dxfId="1666" priority="5"/>
  </conditionalFormatting>
  <conditionalFormatting sqref="D197:D198">
    <cfRule type="duplicateValues" dxfId="1665" priority="4"/>
  </conditionalFormatting>
  <conditionalFormatting sqref="D202:D203 D14:D180">
    <cfRule type="duplicateValues" dxfId="1664" priority="3"/>
  </conditionalFormatting>
  <conditionalFormatting sqref="D14:D203">
    <cfRule type="duplicateValues" dxfId="1663" priority="2"/>
  </conditionalFormatting>
  <conditionalFormatting sqref="B14:B203">
    <cfRule type="duplicateValues" dxfId="1662" priority="1"/>
  </conditionalFormatting>
  <printOptions horizontalCentered="1"/>
  <pageMargins left="0" right="0" top="0.23622047244094491" bottom="0.51181102362204722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X220"/>
  <sheetViews>
    <sheetView zoomScale="98" zoomScaleNormal="98" workbookViewId="0">
      <pane xSplit="5" ySplit="12" topLeftCell="J148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4.140625" style="1" customWidth="1"/>
    <col min="3" max="3" width="6.5703125" style="1" hidden="1" customWidth="1"/>
    <col min="4" max="4" width="7.140625" style="1" customWidth="1"/>
    <col min="5" max="5" width="41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0.140625" style="1" bestFit="1" customWidth="1"/>
    <col min="33" max="33" width="7.710937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9.7109375" style="1" bestFit="1" customWidth="1"/>
    <col min="46" max="46" width="10.42578125" style="1" customWidth="1"/>
    <col min="47" max="48" width="9.140625" style="1"/>
    <col min="49" max="49" width="11" style="1" customWidth="1"/>
    <col min="50" max="16384" width="9.140625" style="1"/>
  </cols>
  <sheetData>
    <row r="1" spans="1:50" x14ac:dyDescent="0.2">
      <c r="AO1" s="38" t="s">
        <v>236</v>
      </c>
    </row>
    <row r="2" spans="1:50" x14ac:dyDescent="0.2">
      <c r="AO2" s="38" t="s">
        <v>237</v>
      </c>
    </row>
    <row r="3" spans="1:50" x14ac:dyDescent="0.2">
      <c r="AO3" s="38" t="s">
        <v>238</v>
      </c>
    </row>
    <row r="4" spans="1:50" x14ac:dyDescent="0.2">
      <c r="AO4" s="38"/>
    </row>
    <row r="5" spans="1:50" x14ac:dyDescent="0.2">
      <c r="AO5" s="38"/>
    </row>
    <row r="6" spans="1:50" x14ac:dyDescent="0.2">
      <c r="AO6" s="39"/>
    </row>
    <row r="7" spans="1:50" x14ac:dyDescent="0.2">
      <c r="AO7" s="39"/>
    </row>
    <row r="8" spans="1:50" x14ac:dyDescent="0.2">
      <c r="AO8" s="39"/>
    </row>
    <row r="9" spans="1:50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34</v>
      </c>
      <c r="AQ9" s="33">
        <v>43466</v>
      </c>
      <c r="AR9" s="34"/>
      <c r="AS9" s="33">
        <v>43616</v>
      </c>
      <c r="AT9" s="34"/>
      <c r="AW9" s="33"/>
      <c r="AX9" s="34"/>
    </row>
    <row r="10" spans="1:50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S10" s="28">
        <f>ROUND(AO10-AS9,0)</f>
        <v>-27</v>
      </c>
      <c r="AT10" s="29" t="s">
        <v>10</v>
      </c>
      <c r="AW10" s="28"/>
      <c r="AX10" s="29" t="s">
        <v>10</v>
      </c>
    </row>
    <row r="11" spans="1:50" s="2" customFormat="1" ht="13.5" customHeight="1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50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50" ht="7.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50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1</v>
      </c>
      <c r="K14" s="16">
        <f>J14*$F14</f>
        <v>34.569999999999986</v>
      </c>
      <c r="L14" s="16">
        <f>J14*$G14</f>
        <v>69.5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1</v>
      </c>
      <c r="AD14" s="16">
        <f>AC14*F14</f>
        <v>34.569999999999986</v>
      </c>
      <c r="AE14" s="37">
        <f>AC14*G14</f>
        <v>69.5</v>
      </c>
      <c r="AF14" s="42">
        <f t="shared" ref="AF14:AF20" si="0">AC14/AQ$10</f>
        <v>8.130081300813009E-3</v>
      </c>
      <c r="AG14" s="37">
        <f>AF14*30</f>
        <v>0.24390243902439027</v>
      </c>
      <c r="AH14" s="63">
        <f>AE14/AQ$10*30</f>
        <v>16.951219512195124</v>
      </c>
      <c r="AI14" s="26">
        <v>0</v>
      </c>
      <c r="AJ14" s="37">
        <f t="shared" ref="AJ14:AJ20" si="1">AI14*G14</f>
        <v>0</v>
      </c>
      <c r="AK14" s="37">
        <f t="shared" ref="AK14:AK20" si="2">IFERROR(AI14/AF14, "-")</f>
        <v>0</v>
      </c>
      <c r="AL14" s="47">
        <v>2</v>
      </c>
      <c r="AM14" s="37">
        <f t="shared" ref="AM14:AM20" si="3">IFERROR(AK14/7,"-")</f>
        <v>0</v>
      </c>
      <c r="AN14" s="52">
        <f t="shared" ref="AN14:AN20" si="4">IFERROR(AK14/30,"-")</f>
        <v>0</v>
      </c>
      <c r="AO14" s="35">
        <f>IFERROR(AO$10+AK14,"-")</f>
        <v>43589</v>
      </c>
    </row>
    <row r="15" spans="1:50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5">J15+M15+P15+S15+V15+Y15</f>
        <v>0</v>
      </c>
      <c r="AD15" s="16">
        <f t="shared" ref="AD15:AD74" si="6">AC15*F15</f>
        <v>0</v>
      </c>
      <c r="AE15" s="37">
        <f t="shared" ref="AE15:AE20" si="7">AC15*G15</f>
        <v>0</v>
      </c>
      <c r="AF15" s="42">
        <f t="shared" si="0"/>
        <v>0</v>
      </c>
      <c r="AG15" s="37">
        <f t="shared" ref="AG15:AG78" si="8">AF15*30</f>
        <v>0</v>
      </c>
      <c r="AH15" s="63">
        <f t="shared" ref="AH15:AH78" si="9">AE15/AQ$10*30</f>
        <v>0</v>
      </c>
      <c r="AI15" s="26">
        <v>1</v>
      </c>
      <c r="AJ15" s="37">
        <f t="shared" si="1"/>
        <v>69.5</v>
      </c>
      <c r="AK15" s="37" t="str">
        <f t="shared" si="2"/>
        <v>-</v>
      </c>
      <c r="AL15" s="47">
        <v>3</v>
      </c>
      <c r="AM15" s="37" t="str">
        <f t="shared" si="3"/>
        <v>-</v>
      </c>
      <c r="AN15" s="52" t="str">
        <f t="shared" si="4"/>
        <v>-</v>
      </c>
      <c r="AO15" s="35" t="str">
        <f t="shared" ref="AO15:AO78" si="10">IFERROR(AO$10+AK15,"-")</f>
        <v>-</v>
      </c>
    </row>
    <row r="16" spans="1:50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0</v>
      </c>
      <c r="K16" s="16">
        <f t="shared" ref="K16:K76" si="11">J16*$F16</f>
        <v>0</v>
      </c>
      <c r="L16" s="16">
        <f t="shared" ref="L16:L20" si="12">J16*$G16</f>
        <v>0</v>
      </c>
      <c r="M16" s="26">
        <v>0</v>
      </c>
      <c r="N16" s="16">
        <f t="shared" ref="N16:N20" si="13">M16*$F16</f>
        <v>0</v>
      </c>
      <c r="O16" s="16">
        <f t="shared" ref="O16:O20" si="14">M16*$G16</f>
        <v>0</v>
      </c>
      <c r="P16" s="26">
        <v>0</v>
      </c>
      <c r="Q16" s="16">
        <f t="shared" ref="Q16:Q20" si="15">P16*$F16</f>
        <v>0</v>
      </c>
      <c r="R16" s="16">
        <f t="shared" ref="R16:R20" si="16">P16*$G16</f>
        <v>0</v>
      </c>
      <c r="S16" s="26">
        <v>0</v>
      </c>
      <c r="T16" s="16">
        <f t="shared" ref="T16:T20" si="17">S16*$F16</f>
        <v>0</v>
      </c>
      <c r="U16" s="16">
        <f t="shared" ref="U16:U20" si="18">S16*$G16</f>
        <v>0</v>
      </c>
      <c r="V16" s="26">
        <v>0</v>
      </c>
      <c r="W16" s="16">
        <f t="shared" ref="W16:W20" si="19">V16*$F16</f>
        <v>0</v>
      </c>
      <c r="X16" s="16">
        <f>V16*$G16</f>
        <v>0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5"/>
        <v>0</v>
      </c>
      <c r="AD16" s="16">
        <f t="shared" si="6"/>
        <v>0</v>
      </c>
      <c r="AE16" s="37">
        <f t="shared" si="7"/>
        <v>0</v>
      </c>
      <c r="AF16" s="42">
        <f t="shared" si="0"/>
        <v>0</v>
      </c>
      <c r="AG16" s="37">
        <f t="shared" si="8"/>
        <v>0</v>
      </c>
      <c r="AH16" s="63">
        <f t="shared" si="9"/>
        <v>0</v>
      </c>
      <c r="AI16" s="26">
        <v>1</v>
      </c>
      <c r="AJ16" s="37">
        <f t="shared" si="1"/>
        <v>24.5</v>
      </c>
      <c r="AK16" s="37" t="str">
        <f t="shared" si="2"/>
        <v>-</v>
      </c>
      <c r="AL16" s="47">
        <v>8</v>
      </c>
      <c r="AM16" s="37" t="str">
        <f t="shared" si="3"/>
        <v>-</v>
      </c>
      <c r="AN16" s="52" t="str">
        <f t="shared" si="4"/>
        <v>-</v>
      </c>
      <c r="AO16" s="35" t="str">
        <f t="shared" si="10"/>
        <v>-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ref="X17:X20" si="21">V17*$G17</f>
        <v>0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 t="shared" si="5"/>
        <v>0</v>
      </c>
      <c r="AD17" s="104">
        <f t="shared" si="6"/>
        <v>0</v>
      </c>
      <c r="AE17" s="104">
        <f t="shared" si="7"/>
        <v>0</v>
      </c>
      <c r="AF17" s="105">
        <f t="shared" si="0"/>
        <v>0</v>
      </c>
      <c r="AG17" s="37">
        <f t="shared" si="8"/>
        <v>0</v>
      </c>
      <c r="AH17" s="63">
        <f t="shared" si="9"/>
        <v>0</v>
      </c>
      <c r="AI17" s="103">
        <v>1</v>
      </c>
      <c r="AJ17" s="107">
        <f t="shared" si="1"/>
        <v>24.5</v>
      </c>
      <c r="AK17" s="106" t="str">
        <f t="shared" si="2"/>
        <v>-</v>
      </c>
      <c r="AL17" s="108">
        <v>9</v>
      </c>
      <c r="AM17" s="106" t="str">
        <f t="shared" si="3"/>
        <v>-</v>
      </c>
      <c r="AN17" s="109" t="str">
        <f t="shared" si="4"/>
        <v>-</v>
      </c>
      <c r="AO17" s="35" t="str">
        <f t="shared" si="10"/>
        <v>-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5"/>
        <v>0</v>
      </c>
      <c r="AD18" s="16">
        <f t="shared" si="6"/>
        <v>0</v>
      </c>
      <c r="AE18" s="37">
        <f t="shared" si="7"/>
        <v>0</v>
      </c>
      <c r="AF18" s="42">
        <f t="shared" si="0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1"/>
        <v>0</v>
      </c>
      <c r="AK18" s="37" t="str">
        <f t="shared" si="2"/>
        <v>-</v>
      </c>
      <c r="AL18" s="47">
        <v>10</v>
      </c>
      <c r="AM18" s="37" t="str">
        <f t="shared" si="3"/>
        <v>-</v>
      </c>
      <c r="AN18" s="52" t="str">
        <f t="shared" si="4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5"/>
        <v>0</v>
      </c>
      <c r="AD19" s="16">
        <f t="shared" si="6"/>
        <v>0</v>
      </c>
      <c r="AE19" s="37">
        <f t="shared" si="7"/>
        <v>0</v>
      </c>
      <c r="AF19" s="42">
        <f t="shared" si="0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1"/>
        <v>0</v>
      </c>
      <c r="AK19" s="37" t="str">
        <f t="shared" si="2"/>
        <v>-</v>
      </c>
      <c r="AL19" s="47">
        <v>11</v>
      </c>
      <c r="AM19" s="37" t="str">
        <f t="shared" si="3"/>
        <v>-</v>
      </c>
      <c r="AN19" s="52" t="str">
        <f t="shared" si="4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5"/>
        <v>0</v>
      </c>
      <c r="AD20" s="16">
        <f t="shared" si="6"/>
        <v>0</v>
      </c>
      <c r="AE20" s="37">
        <f t="shared" si="7"/>
        <v>0</v>
      </c>
      <c r="AF20" s="42">
        <f t="shared" si="0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si="1"/>
        <v>0</v>
      </c>
      <c r="AK20" s="37" t="str">
        <f t="shared" si="2"/>
        <v>-</v>
      </c>
      <c r="AL20" s="47">
        <v>12</v>
      </c>
      <c r="AM20" s="37" t="str">
        <f t="shared" si="3"/>
        <v>-</v>
      </c>
      <c r="AN20" s="52" t="str">
        <f t="shared" si="4"/>
        <v>-</v>
      </c>
      <c r="AO20" s="35" t="str">
        <f t="shared" si="10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5"/>
        <v>0</v>
      </c>
      <c r="AD21" s="16">
        <f t="shared" si="6"/>
        <v>0</v>
      </c>
      <c r="AE21" s="37">
        <f t="shared" ref="AE21:AE82" si="34">AC21*G21</f>
        <v>0</v>
      </c>
      <c r="AF21" s="42">
        <f t="shared" ref="AF21:AF38" si="35">AC21/AQ$10</f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ref="AJ21:AJ38" si="36">AI21*G21</f>
        <v>0</v>
      </c>
      <c r="AK21" s="37" t="str">
        <f t="shared" ref="AK21:AK38" si="37">IFERROR(AI21/AF21, "-")</f>
        <v>-</v>
      </c>
      <c r="AL21" s="47">
        <v>14</v>
      </c>
      <c r="AM21" s="37" t="str">
        <f t="shared" ref="AM21:AM38" si="38">IFERROR(AK21/7,"-")</f>
        <v>-</v>
      </c>
      <c r="AN21" s="52" t="str">
        <f t="shared" ref="AN21:AN38" si="39">IFERROR(AK21/30,"-")</f>
        <v>-</v>
      </c>
      <c r="AO21" s="35" t="str">
        <f t="shared" si="10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5"/>
        <v>0</v>
      </c>
      <c r="AD22" s="16">
        <f t="shared" si="6"/>
        <v>0</v>
      </c>
      <c r="AE22" s="37">
        <f t="shared" si="34"/>
        <v>0</v>
      </c>
      <c r="AF22" s="42">
        <f t="shared" si="35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6"/>
        <v>0</v>
      </c>
      <c r="AK22" s="37" t="str">
        <f t="shared" si="37"/>
        <v>-</v>
      </c>
      <c r="AL22" s="47">
        <v>15</v>
      </c>
      <c r="AM22" s="37" t="str">
        <f t="shared" si="38"/>
        <v>-</v>
      </c>
      <c r="AN22" s="52" t="str">
        <f t="shared" si="39"/>
        <v>-</v>
      </c>
      <c r="AO22" s="35" t="str">
        <f t="shared" si="10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5"/>
        <v>0</v>
      </c>
      <c r="AD23" s="16">
        <f t="shared" si="6"/>
        <v>0</v>
      </c>
      <c r="AE23" s="37">
        <f t="shared" si="34"/>
        <v>0</v>
      </c>
      <c r="AF23" s="42">
        <f t="shared" si="35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6"/>
        <v>0</v>
      </c>
      <c r="AK23" s="37" t="str">
        <f t="shared" si="37"/>
        <v>-</v>
      </c>
      <c r="AL23" s="47">
        <v>16</v>
      </c>
      <c r="AM23" s="37" t="str">
        <f t="shared" si="38"/>
        <v>-</v>
      </c>
      <c r="AN23" s="52" t="str">
        <f t="shared" si="39"/>
        <v>-</v>
      </c>
      <c r="AO23" s="35" t="str">
        <f t="shared" si="10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5"/>
        <v>0</v>
      </c>
      <c r="AD24" s="16">
        <f t="shared" si="6"/>
        <v>0</v>
      </c>
      <c r="AE24" s="37">
        <f t="shared" si="34"/>
        <v>0</v>
      </c>
      <c r="AF24" s="42">
        <f t="shared" si="35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6"/>
        <v>0</v>
      </c>
      <c r="AK24" s="37" t="str">
        <f t="shared" si="37"/>
        <v>-</v>
      </c>
      <c r="AL24" s="47">
        <v>17</v>
      </c>
      <c r="AM24" s="37" t="str">
        <f t="shared" si="38"/>
        <v>-</v>
      </c>
      <c r="AN24" s="52" t="str">
        <f t="shared" si="39"/>
        <v>-</v>
      </c>
      <c r="AO24" s="35" t="str">
        <f t="shared" si="10"/>
        <v>-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5"/>
        <v>0</v>
      </c>
      <c r="AD25" s="16">
        <f t="shared" si="6"/>
        <v>0</v>
      </c>
      <c r="AE25" s="37">
        <f t="shared" si="34"/>
        <v>0</v>
      </c>
      <c r="AF25" s="42">
        <f t="shared" si="35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6"/>
        <v>0</v>
      </c>
      <c r="AK25" s="37" t="str">
        <f t="shared" si="37"/>
        <v>-</v>
      </c>
      <c r="AL25" s="47">
        <v>18</v>
      </c>
      <c r="AM25" s="37" t="str">
        <f t="shared" si="38"/>
        <v>-</v>
      </c>
      <c r="AN25" s="52" t="str">
        <f t="shared" si="39"/>
        <v>-</v>
      </c>
      <c r="AO25" s="35" t="str">
        <f t="shared" si="10"/>
        <v>-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5"/>
        <v>0</v>
      </c>
      <c r="AD26" s="16">
        <f t="shared" si="6"/>
        <v>0</v>
      </c>
      <c r="AE26" s="37">
        <f t="shared" si="34"/>
        <v>0</v>
      </c>
      <c r="AF26" s="42">
        <f t="shared" si="35"/>
        <v>0</v>
      </c>
      <c r="AG26" s="37">
        <f t="shared" si="8"/>
        <v>0</v>
      </c>
      <c r="AH26" s="63">
        <f t="shared" si="9"/>
        <v>0</v>
      </c>
      <c r="AI26" s="26">
        <v>0</v>
      </c>
      <c r="AJ26" s="37">
        <f t="shared" si="36"/>
        <v>0</v>
      </c>
      <c r="AK26" s="37" t="str">
        <f t="shared" si="37"/>
        <v>-</v>
      </c>
      <c r="AL26" s="47">
        <v>19</v>
      </c>
      <c r="AM26" s="37" t="str">
        <f t="shared" si="38"/>
        <v>-</v>
      </c>
      <c r="AN26" s="52" t="str">
        <f t="shared" si="39"/>
        <v>-</v>
      </c>
      <c r="AO26" s="35" t="str">
        <f t="shared" si="10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1</v>
      </c>
      <c r="K27" s="16">
        <f t="shared" si="11"/>
        <v>57.060000000000038</v>
      </c>
      <c r="L27" s="16">
        <f t="shared" si="23"/>
        <v>104.5</v>
      </c>
      <c r="M27" s="26">
        <v>2</v>
      </c>
      <c r="N27" s="16">
        <f t="shared" si="24"/>
        <v>114.12000000000008</v>
      </c>
      <c r="O27" s="16">
        <f t="shared" si="25"/>
        <v>209</v>
      </c>
      <c r="P27" s="26">
        <v>2</v>
      </c>
      <c r="Q27" s="16">
        <f t="shared" si="26"/>
        <v>114.12000000000008</v>
      </c>
      <c r="R27" s="16">
        <f t="shared" si="27"/>
        <v>209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5"/>
        <v>5</v>
      </c>
      <c r="AD27" s="16">
        <f t="shared" si="6"/>
        <v>285.30000000000018</v>
      </c>
      <c r="AE27" s="37">
        <f t="shared" si="34"/>
        <v>522.5</v>
      </c>
      <c r="AF27" s="42">
        <f t="shared" si="35"/>
        <v>4.065040650406504E-2</v>
      </c>
      <c r="AG27" s="37">
        <f t="shared" si="8"/>
        <v>1.2195121951219512</v>
      </c>
      <c r="AH27" s="63">
        <f t="shared" si="9"/>
        <v>127.4390243902439</v>
      </c>
      <c r="AI27" s="26">
        <v>2</v>
      </c>
      <c r="AJ27" s="37">
        <f t="shared" si="36"/>
        <v>209</v>
      </c>
      <c r="AK27" s="37">
        <f t="shared" si="37"/>
        <v>49.2</v>
      </c>
      <c r="AL27" s="47">
        <v>20</v>
      </c>
      <c r="AM27" s="37">
        <f t="shared" si="38"/>
        <v>7.0285714285714294</v>
      </c>
      <c r="AN27" s="52">
        <f t="shared" si="39"/>
        <v>1.6400000000000001</v>
      </c>
      <c r="AO27" s="35">
        <f t="shared" si="10"/>
        <v>43638.2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1</v>
      </c>
      <c r="K28" s="16">
        <f t="shared" si="11"/>
        <v>53.97</v>
      </c>
      <c r="L28" s="16">
        <f t="shared" si="23"/>
        <v>104.5</v>
      </c>
      <c r="M28" s="26">
        <v>-1</v>
      </c>
      <c r="N28" s="16">
        <f t="shared" si="24"/>
        <v>-53.97</v>
      </c>
      <c r="O28" s="16">
        <f t="shared" si="25"/>
        <v>-104.5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5"/>
        <v>0</v>
      </c>
      <c r="AD28" s="16">
        <f t="shared" si="6"/>
        <v>0</v>
      </c>
      <c r="AE28" s="37">
        <f t="shared" si="34"/>
        <v>0</v>
      </c>
      <c r="AF28" s="42">
        <f t="shared" si="35"/>
        <v>0</v>
      </c>
      <c r="AG28" s="37">
        <f t="shared" si="8"/>
        <v>0</v>
      </c>
      <c r="AH28" s="63">
        <f t="shared" si="9"/>
        <v>0</v>
      </c>
      <c r="AI28" s="26">
        <v>0</v>
      </c>
      <c r="AJ28" s="37">
        <f t="shared" si="36"/>
        <v>0</v>
      </c>
      <c r="AK28" s="37" t="str">
        <f t="shared" si="37"/>
        <v>-</v>
      </c>
      <c r="AL28" s="47">
        <v>21</v>
      </c>
      <c r="AM28" s="37" t="str">
        <f t="shared" si="38"/>
        <v>-</v>
      </c>
      <c r="AN28" s="52" t="str">
        <f t="shared" si="39"/>
        <v>-</v>
      </c>
      <c r="AO28" s="35" t="str">
        <f t="shared" si="10"/>
        <v>-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5"/>
        <v>0</v>
      </c>
      <c r="AD29" s="16">
        <f t="shared" si="6"/>
        <v>0</v>
      </c>
      <c r="AE29" s="37">
        <f t="shared" si="34"/>
        <v>0</v>
      </c>
      <c r="AF29" s="42">
        <f t="shared" si="35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6"/>
        <v>0</v>
      </c>
      <c r="AK29" s="37" t="str">
        <f t="shared" si="37"/>
        <v>-</v>
      </c>
      <c r="AL29" s="47">
        <v>22</v>
      </c>
      <c r="AM29" s="37" t="str">
        <f t="shared" si="38"/>
        <v>-</v>
      </c>
      <c r="AN29" s="52" t="str">
        <f t="shared" si="39"/>
        <v>-</v>
      </c>
      <c r="AO29" s="35" t="str">
        <f t="shared" si="10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5"/>
        <v>0</v>
      </c>
      <c r="AD30" s="16">
        <f t="shared" si="6"/>
        <v>0</v>
      </c>
      <c r="AE30" s="37">
        <f t="shared" si="34"/>
        <v>0</v>
      </c>
      <c r="AF30" s="42">
        <f t="shared" si="35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6"/>
        <v>0</v>
      </c>
      <c r="AK30" s="37" t="str">
        <f t="shared" si="37"/>
        <v>-</v>
      </c>
      <c r="AL30" s="47">
        <v>23</v>
      </c>
      <c r="AM30" s="37" t="str">
        <f t="shared" si="38"/>
        <v>-</v>
      </c>
      <c r="AN30" s="52" t="str">
        <f t="shared" si="39"/>
        <v>-</v>
      </c>
      <c r="AO30" s="35" t="str">
        <f t="shared" si="10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5"/>
        <v>0</v>
      </c>
      <c r="AD31" s="16">
        <f t="shared" si="6"/>
        <v>0</v>
      </c>
      <c r="AE31" s="37">
        <f t="shared" si="34"/>
        <v>0</v>
      </c>
      <c r="AF31" s="42">
        <f t="shared" si="35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6"/>
        <v>0</v>
      </c>
      <c r="AK31" s="37" t="str">
        <f t="shared" si="37"/>
        <v>-</v>
      </c>
      <c r="AL31" s="47">
        <v>24</v>
      </c>
      <c r="AM31" s="37" t="str">
        <f t="shared" si="38"/>
        <v>-</v>
      </c>
      <c r="AN31" s="52" t="str">
        <f t="shared" si="39"/>
        <v>-</v>
      </c>
      <c r="AO31" s="35" t="str">
        <f t="shared" si="10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1</v>
      </c>
      <c r="K32" s="16">
        <f t="shared" si="11"/>
        <v>31.03</v>
      </c>
      <c r="L32" s="16">
        <f t="shared" si="23"/>
        <v>79.5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5"/>
        <v>1</v>
      </c>
      <c r="AD32" s="16">
        <f t="shared" si="6"/>
        <v>31.03</v>
      </c>
      <c r="AE32" s="37">
        <f t="shared" si="34"/>
        <v>79.5</v>
      </c>
      <c r="AF32" s="42">
        <f t="shared" si="35"/>
        <v>8.130081300813009E-3</v>
      </c>
      <c r="AG32" s="37">
        <f t="shared" si="8"/>
        <v>0.24390243902439027</v>
      </c>
      <c r="AH32" s="63">
        <f t="shared" si="9"/>
        <v>19.390243902439025</v>
      </c>
      <c r="AI32" s="26">
        <v>0</v>
      </c>
      <c r="AJ32" s="37">
        <f t="shared" si="36"/>
        <v>0</v>
      </c>
      <c r="AK32" s="37">
        <f t="shared" si="37"/>
        <v>0</v>
      </c>
      <c r="AL32" s="47">
        <v>25</v>
      </c>
      <c r="AM32" s="37">
        <f t="shared" si="38"/>
        <v>0</v>
      </c>
      <c r="AN32" s="52">
        <f t="shared" si="39"/>
        <v>0</v>
      </c>
      <c r="AO32" s="35">
        <f t="shared" si="10"/>
        <v>43589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5"/>
        <v>0</v>
      </c>
      <c r="AD33" s="16">
        <f t="shared" si="6"/>
        <v>0</v>
      </c>
      <c r="AE33" s="37">
        <f t="shared" si="34"/>
        <v>0</v>
      </c>
      <c r="AF33" s="42">
        <f t="shared" si="35"/>
        <v>0</v>
      </c>
      <c r="AG33" s="37">
        <f t="shared" si="8"/>
        <v>0</v>
      </c>
      <c r="AH33" s="63">
        <f t="shared" si="9"/>
        <v>0</v>
      </c>
      <c r="AI33" s="26">
        <v>1</v>
      </c>
      <c r="AJ33" s="37">
        <f t="shared" si="36"/>
        <v>44.5</v>
      </c>
      <c r="AK33" s="37" t="str">
        <f t="shared" si="37"/>
        <v>-</v>
      </c>
      <c r="AL33" s="47">
        <v>26</v>
      </c>
      <c r="AM33" s="37" t="str">
        <f t="shared" si="38"/>
        <v>-</v>
      </c>
      <c r="AN33" s="52" t="str">
        <f t="shared" si="39"/>
        <v>-</v>
      </c>
      <c r="AO33" s="35" t="str">
        <f t="shared" si="10"/>
        <v>-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5"/>
        <v>0</v>
      </c>
      <c r="AD34" s="16">
        <f t="shared" si="6"/>
        <v>0</v>
      </c>
      <c r="AE34" s="37">
        <f t="shared" si="34"/>
        <v>0</v>
      </c>
      <c r="AF34" s="42">
        <f t="shared" si="35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6"/>
        <v>0</v>
      </c>
      <c r="AK34" s="37" t="str">
        <f t="shared" si="37"/>
        <v>-</v>
      </c>
      <c r="AL34" s="47">
        <v>27</v>
      </c>
      <c r="AM34" s="37" t="str">
        <f t="shared" si="38"/>
        <v>-</v>
      </c>
      <c r="AN34" s="52" t="str">
        <f t="shared" si="39"/>
        <v>-</v>
      </c>
      <c r="AO34" s="35" t="str">
        <f t="shared" si="10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5"/>
        <v>0</v>
      </c>
      <c r="AD35" s="16">
        <f t="shared" si="6"/>
        <v>0</v>
      </c>
      <c r="AE35" s="37">
        <f t="shared" si="34"/>
        <v>0</v>
      </c>
      <c r="AF35" s="42">
        <f t="shared" si="35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6"/>
        <v>0</v>
      </c>
      <c r="AK35" s="37" t="str">
        <f t="shared" si="37"/>
        <v>-</v>
      </c>
      <c r="AL35" s="47">
        <v>28</v>
      </c>
      <c r="AM35" s="37" t="str">
        <f t="shared" si="38"/>
        <v>-</v>
      </c>
      <c r="AN35" s="52" t="str">
        <f t="shared" si="39"/>
        <v>-</v>
      </c>
      <c r="AO35" s="35" t="str">
        <f t="shared" si="10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5"/>
        <v>0</v>
      </c>
      <c r="AD36" s="16">
        <f t="shared" si="6"/>
        <v>0</v>
      </c>
      <c r="AE36" s="37">
        <f t="shared" si="34"/>
        <v>0</v>
      </c>
      <c r="AF36" s="42">
        <f t="shared" si="35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6"/>
        <v>0</v>
      </c>
      <c r="AK36" s="37" t="str">
        <f t="shared" si="37"/>
        <v>-</v>
      </c>
      <c r="AL36" s="47">
        <v>29</v>
      </c>
      <c r="AM36" s="37" t="str">
        <f t="shared" si="38"/>
        <v>-</v>
      </c>
      <c r="AN36" s="52" t="str">
        <f t="shared" si="39"/>
        <v>-</v>
      </c>
      <c r="AO36" s="35" t="str">
        <f t="shared" si="10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5"/>
        <v>0</v>
      </c>
      <c r="AD37" s="16">
        <f t="shared" si="6"/>
        <v>0</v>
      </c>
      <c r="AE37" s="37">
        <f t="shared" si="34"/>
        <v>0</v>
      </c>
      <c r="AF37" s="42">
        <f t="shared" si="35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6"/>
        <v>0</v>
      </c>
      <c r="AK37" s="37" t="str">
        <f t="shared" si="37"/>
        <v>-</v>
      </c>
      <c r="AL37" s="47">
        <v>30</v>
      </c>
      <c r="AM37" s="37" t="str">
        <f t="shared" si="38"/>
        <v>-</v>
      </c>
      <c r="AN37" s="52" t="str">
        <f t="shared" si="39"/>
        <v>-</v>
      </c>
      <c r="AO37" s="35" t="str">
        <f t="shared" si="10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5"/>
        <v>0</v>
      </c>
      <c r="AD38" s="16">
        <f t="shared" si="6"/>
        <v>0</v>
      </c>
      <c r="AE38" s="37">
        <f t="shared" si="34"/>
        <v>0</v>
      </c>
      <c r="AF38" s="42">
        <f t="shared" si="35"/>
        <v>0</v>
      </c>
      <c r="AG38" s="37">
        <f t="shared" si="8"/>
        <v>0</v>
      </c>
      <c r="AH38" s="63">
        <f t="shared" si="9"/>
        <v>0</v>
      </c>
      <c r="AI38" s="26">
        <v>1</v>
      </c>
      <c r="AJ38" s="37">
        <f t="shared" si="36"/>
        <v>54.5</v>
      </c>
      <c r="AK38" s="37" t="str">
        <f t="shared" si="37"/>
        <v>-</v>
      </c>
      <c r="AL38" s="47">
        <v>31</v>
      </c>
      <c r="AM38" s="37" t="str">
        <f t="shared" si="38"/>
        <v>-</v>
      </c>
      <c r="AN38" s="52" t="str">
        <f t="shared" si="39"/>
        <v>-</v>
      </c>
      <c r="AO38" s="35" t="str">
        <f t="shared" si="10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ref="L39:L54" si="40">J39*$G39</f>
        <v>0</v>
      </c>
      <c r="M39" s="26">
        <v>0</v>
      </c>
      <c r="N39" s="16">
        <f t="shared" ref="N39:N54" si="41">M39*$F39</f>
        <v>0</v>
      </c>
      <c r="O39" s="16">
        <f t="shared" ref="O39:O54" si="42">M39*$G39</f>
        <v>0</v>
      </c>
      <c r="P39" s="26">
        <v>0</v>
      </c>
      <c r="Q39" s="16">
        <f t="shared" ref="Q39:Q54" si="43">P39*$F39</f>
        <v>0</v>
      </c>
      <c r="R39" s="16">
        <f t="shared" ref="R39:R54" si="44">P39*$G39</f>
        <v>0</v>
      </c>
      <c r="S39" s="26">
        <v>0</v>
      </c>
      <c r="T39" s="16">
        <f t="shared" ref="T39:T54" si="45">S39*$F39</f>
        <v>0</v>
      </c>
      <c r="U39" s="16">
        <f t="shared" ref="U39:U54" si="46">S39*$G39</f>
        <v>0</v>
      </c>
      <c r="V39" s="26">
        <v>0</v>
      </c>
      <c r="W39" s="16">
        <f t="shared" ref="W39:W54" si="47">V39*$F39</f>
        <v>0</v>
      </c>
      <c r="X39" s="16">
        <f t="shared" ref="X39:X54" si="48">V39*$G39</f>
        <v>0</v>
      </c>
      <c r="Y39" s="26"/>
      <c r="Z39" s="16">
        <f t="shared" ref="Z39:Z54" si="49">Y39*$F39</f>
        <v>0</v>
      </c>
      <c r="AA39" s="16">
        <f t="shared" ref="AA39:AA54" si="50">Y39*$G39</f>
        <v>0</v>
      </c>
      <c r="AB39" s="51"/>
      <c r="AC39" s="52">
        <f t="shared" si="5"/>
        <v>0</v>
      </c>
      <c r="AD39" s="16">
        <f t="shared" si="6"/>
        <v>0</v>
      </c>
      <c r="AE39" s="37">
        <f t="shared" si="34"/>
        <v>0</v>
      </c>
      <c r="AF39" s="42">
        <f t="shared" ref="AF39:AF54" si="51">AC39/AQ$10</f>
        <v>0</v>
      </c>
      <c r="AG39" s="37">
        <f t="shared" si="8"/>
        <v>0</v>
      </c>
      <c r="AH39" s="63">
        <f t="shared" si="9"/>
        <v>0</v>
      </c>
      <c r="AI39" s="26">
        <v>0</v>
      </c>
      <c r="AJ39" s="37">
        <f t="shared" ref="AJ39:AJ54" si="52">AI39*G39</f>
        <v>0</v>
      </c>
      <c r="AK39" s="37" t="str">
        <f t="shared" ref="AK39:AK54" si="53">IFERROR(AI39/AF39, "-")</f>
        <v>-</v>
      </c>
      <c r="AL39" s="47">
        <v>33</v>
      </c>
      <c r="AM39" s="37" t="str">
        <f t="shared" ref="AM39:AM54" si="54">IFERROR(AK39/7,"-")</f>
        <v>-</v>
      </c>
      <c r="AN39" s="52" t="str">
        <f t="shared" ref="AN39:AN54" si="55">IFERROR(AK39/30,"-")</f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40"/>
        <v>0</v>
      </c>
      <c r="M40" s="26">
        <v>0</v>
      </c>
      <c r="N40" s="16">
        <f t="shared" si="41"/>
        <v>0</v>
      </c>
      <c r="O40" s="16">
        <f t="shared" si="42"/>
        <v>0</v>
      </c>
      <c r="P40" s="26">
        <v>0</v>
      </c>
      <c r="Q40" s="16">
        <f t="shared" si="43"/>
        <v>0</v>
      </c>
      <c r="R40" s="16">
        <f t="shared" si="44"/>
        <v>0</v>
      </c>
      <c r="S40" s="26">
        <v>0</v>
      </c>
      <c r="T40" s="16">
        <f t="shared" si="45"/>
        <v>0</v>
      </c>
      <c r="U40" s="16">
        <f t="shared" si="46"/>
        <v>0</v>
      </c>
      <c r="V40" s="26">
        <v>0</v>
      </c>
      <c r="W40" s="16">
        <f t="shared" si="47"/>
        <v>0</v>
      </c>
      <c r="X40" s="16">
        <f t="shared" si="48"/>
        <v>0</v>
      </c>
      <c r="Y40" s="26"/>
      <c r="Z40" s="16">
        <f t="shared" si="49"/>
        <v>0</v>
      </c>
      <c r="AA40" s="16">
        <f t="shared" si="50"/>
        <v>0</v>
      </c>
      <c r="AB40" s="51"/>
      <c r="AC40" s="52">
        <f t="shared" si="5"/>
        <v>0</v>
      </c>
      <c r="AD40" s="16">
        <f t="shared" si="6"/>
        <v>0</v>
      </c>
      <c r="AE40" s="37">
        <f t="shared" si="34"/>
        <v>0</v>
      </c>
      <c r="AF40" s="42">
        <f t="shared" si="51"/>
        <v>0</v>
      </c>
      <c r="AG40" s="37">
        <f t="shared" si="8"/>
        <v>0</v>
      </c>
      <c r="AH40" s="63">
        <f t="shared" si="9"/>
        <v>0</v>
      </c>
      <c r="AI40" s="26">
        <v>0</v>
      </c>
      <c r="AJ40" s="37">
        <f t="shared" si="52"/>
        <v>0</v>
      </c>
      <c r="AK40" s="37" t="str">
        <f t="shared" si="53"/>
        <v>-</v>
      </c>
      <c r="AL40" s="47">
        <v>34</v>
      </c>
      <c r="AM40" s="37" t="str">
        <f t="shared" si="54"/>
        <v>-</v>
      </c>
      <c r="AN40" s="52" t="str">
        <f t="shared" si="55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1"/>
        <v>0</v>
      </c>
      <c r="L41" s="16">
        <f t="shared" si="40"/>
        <v>0</v>
      </c>
      <c r="M41" s="26">
        <v>0</v>
      </c>
      <c r="N41" s="16">
        <f t="shared" si="41"/>
        <v>0</v>
      </c>
      <c r="O41" s="16">
        <f t="shared" si="42"/>
        <v>0</v>
      </c>
      <c r="P41" s="26">
        <v>0</v>
      </c>
      <c r="Q41" s="16">
        <f t="shared" si="43"/>
        <v>0</v>
      </c>
      <c r="R41" s="16">
        <f t="shared" si="44"/>
        <v>0</v>
      </c>
      <c r="S41" s="26">
        <v>1</v>
      </c>
      <c r="T41" s="16">
        <f t="shared" si="45"/>
        <v>41.149999999999771</v>
      </c>
      <c r="U41" s="16">
        <f t="shared" si="46"/>
        <v>84.5</v>
      </c>
      <c r="V41" s="26">
        <v>1</v>
      </c>
      <c r="W41" s="16">
        <f t="shared" si="47"/>
        <v>41.149999999999771</v>
      </c>
      <c r="X41" s="16">
        <f t="shared" si="48"/>
        <v>84.5</v>
      </c>
      <c r="Y41" s="26"/>
      <c r="Z41" s="16">
        <f t="shared" si="49"/>
        <v>0</v>
      </c>
      <c r="AA41" s="16">
        <f t="shared" si="50"/>
        <v>0</v>
      </c>
      <c r="AB41" s="51"/>
      <c r="AC41" s="52">
        <f t="shared" si="5"/>
        <v>2</v>
      </c>
      <c r="AD41" s="16">
        <f t="shared" si="6"/>
        <v>82.299999999999542</v>
      </c>
      <c r="AE41" s="37">
        <f t="shared" si="34"/>
        <v>169</v>
      </c>
      <c r="AF41" s="42">
        <f t="shared" si="51"/>
        <v>1.6260162601626018E-2</v>
      </c>
      <c r="AG41" s="37">
        <f t="shared" si="8"/>
        <v>0.48780487804878053</v>
      </c>
      <c r="AH41" s="63">
        <f t="shared" si="9"/>
        <v>41.219512195121951</v>
      </c>
      <c r="AI41" s="26">
        <v>0</v>
      </c>
      <c r="AJ41" s="37">
        <f t="shared" si="52"/>
        <v>0</v>
      </c>
      <c r="AK41" s="37">
        <f t="shared" si="53"/>
        <v>0</v>
      </c>
      <c r="AL41" s="47">
        <v>35</v>
      </c>
      <c r="AM41" s="37">
        <f t="shared" si="54"/>
        <v>0</v>
      </c>
      <c r="AN41" s="52">
        <f t="shared" si="55"/>
        <v>0</v>
      </c>
      <c r="AO41" s="35">
        <f t="shared" si="10"/>
        <v>43589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40"/>
        <v>0</v>
      </c>
      <c r="M42" s="26">
        <v>1</v>
      </c>
      <c r="N42" s="16">
        <f t="shared" si="41"/>
        <v>37.618672566371679</v>
      </c>
      <c r="O42" s="16">
        <f t="shared" si="42"/>
        <v>64.5</v>
      </c>
      <c r="P42" s="26">
        <v>0</v>
      </c>
      <c r="Q42" s="16">
        <f t="shared" si="43"/>
        <v>0</v>
      </c>
      <c r="R42" s="16">
        <f t="shared" si="44"/>
        <v>0</v>
      </c>
      <c r="S42" s="26">
        <v>0</v>
      </c>
      <c r="T42" s="16">
        <f t="shared" si="45"/>
        <v>0</v>
      </c>
      <c r="U42" s="16">
        <f t="shared" si="46"/>
        <v>0</v>
      </c>
      <c r="V42" s="26">
        <v>0</v>
      </c>
      <c r="W42" s="16">
        <f t="shared" si="47"/>
        <v>0</v>
      </c>
      <c r="X42" s="16">
        <f t="shared" si="48"/>
        <v>0</v>
      </c>
      <c r="Y42" s="26"/>
      <c r="Z42" s="16">
        <f t="shared" si="49"/>
        <v>0</v>
      </c>
      <c r="AA42" s="16">
        <f t="shared" si="50"/>
        <v>0</v>
      </c>
      <c r="AB42" s="51"/>
      <c r="AC42" s="52">
        <f t="shared" si="5"/>
        <v>1</v>
      </c>
      <c r="AD42" s="16">
        <f t="shared" si="6"/>
        <v>37.618672566371679</v>
      </c>
      <c r="AE42" s="37">
        <f t="shared" si="34"/>
        <v>64.5</v>
      </c>
      <c r="AF42" s="42">
        <f t="shared" si="51"/>
        <v>8.130081300813009E-3</v>
      </c>
      <c r="AG42" s="37">
        <f t="shared" si="8"/>
        <v>0.24390243902439027</v>
      </c>
      <c r="AH42" s="63">
        <f t="shared" si="9"/>
        <v>15.731707317073171</v>
      </c>
      <c r="AI42" s="26">
        <v>0</v>
      </c>
      <c r="AJ42" s="37">
        <f t="shared" si="52"/>
        <v>0</v>
      </c>
      <c r="AK42" s="37">
        <f t="shared" si="53"/>
        <v>0</v>
      </c>
      <c r="AL42" s="47">
        <v>36</v>
      </c>
      <c r="AM42" s="37">
        <f t="shared" si="54"/>
        <v>0</v>
      </c>
      <c r="AN42" s="52">
        <f t="shared" si="55"/>
        <v>0</v>
      </c>
      <c r="AO42" s="35">
        <f t="shared" si="10"/>
        <v>43589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1"/>
        <v>0</v>
      </c>
      <c r="L43" s="16">
        <f t="shared" si="40"/>
        <v>0</v>
      </c>
      <c r="M43" s="26">
        <v>0</v>
      </c>
      <c r="N43" s="16">
        <f t="shared" si="41"/>
        <v>0</v>
      </c>
      <c r="O43" s="16">
        <f t="shared" si="42"/>
        <v>0</v>
      </c>
      <c r="P43" s="26">
        <v>0</v>
      </c>
      <c r="Q43" s="16">
        <f t="shared" si="43"/>
        <v>0</v>
      </c>
      <c r="R43" s="16">
        <f t="shared" si="44"/>
        <v>0</v>
      </c>
      <c r="S43" s="26">
        <v>0</v>
      </c>
      <c r="T43" s="16">
        <f t="shared" si="45"/>
        <v>0</v>
      </c>
      <c r="U43" s="16">
        <f t="shared" si="46"/>
        <v>0</v>
      </c>
      <c r="V43" s="26">
        <v>0</v>
      </c>
      <c r="W43" s="16">
        <f t="shared" si="47"/>
        <v>0</v>
      </c>
      <c r="X43" s="16">
        <f t="shared" si="48"/>
        <v>0</v>
      </c>
      <c r="Y43" s="26"/>
      <c r="Z43" s="16">
        <f t="shared" si="49"/>
        <v>0</v>
      </c>
      <c r="AA43" s="16">
        <f t="shared" si="50"/>
        <v>0</v>
      </c>
      <c r="AC43" s="52">
        <f t="shared" si="5"/>
        <v>0</v>
      </c>
      <c r="AD43" s="16">
        <f t="shared" si="6"/>
        <v>0</v>
      </c>
      <c r="AE43" s="37">
        <f t="shared" si="34"/>
        <v>0</v>
      </c>
      <c r="AF43" s="42">
        <f t="shared" si="51"/>
        <v>0</v>
      </c>
      <c r="AG43" s="37">
        <f t="shared" si="8"/>
        <v>0</v>
      </c>
      <c r="AH43" s="63">
        <f t="shared" si="9"/>
        <v>0</v>
      </c>
      <c r="AI43" s="26">
        <v>0</v>
      </c>
      <c r="AJ43" s="37">
        <f t="shared" si="52"/>
        <v>0</v>
      </c>
      <c r="AK43" s="37" t="str">
        <f t="shared" si="53"/>
        <v>-</v>
      </c>
      <c r="AL43" s="47">
        <v>37</v>
      </c>
      <c r="AM43" s="37" t="str">
        <f t="shared" si="54"/>
        <v>-</v>
      </c>
      <c r="AN43" s="52" t="str">
        <f t="shared" si="55"/>
        <v>-</v>
      </c>
      <c r="AO43" s="35" t="str">
        <f t="shared" si="10"/>
        <v>-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1"/>
        <v>0</v>
      </c>
      <c r="L44" s="16">
        <f t="shared" si="40"/>
        <v>0</v>
      </c>
      <c r="M44" s="26">
        <v>0</v>
      </c>
      <c r="N44" s="16">
        <f t="shared" si="41"/>
        <v>0</v>
      </c>
      <c r="O44" s="16">
        <f t="shared" si="42"/>
        <v>0</v>
      </c>
      <c r="P44" s="26">
        <v>0</v>
      </c>
      <c r="Q44" s="16">
        <f t="shared" si="43"/>
        <v>0</v>
      </c>
      <c r="R44" s="16">
        <f t="shared" si="44"/>
        <v>0</v>
      </c>
      <c r="S44" s="26">
        <v>0</v>
      </c>
      <c r="T44" s="16">
        <f t="shared" si="45"/>
        <v>0</v>
      </c>
      <c r="U44" s="16">
        <f t="shared" si="46"/>
        <v>0</v>
      </c>
      <c r="V44" s="26">
        <v>0</v>
      </c>
      <c r="W44" s="16">
        <f t="shared" si="47"/>
        <v>0</v>
      </c>
      <c r="X44" s="16">
        <f t="shared" si="48"/>
        <v>0</v>
      </c>
      <c r="Y44" s="26"/>
      <c r="Z44" s="16">
        <f t="shared" si="49"/>
        <v>0</v>
      </c>
      <c r="AA44" s="16">
        <f t="shared" si="50"/>
        <v>0</v>
      </c>
      <c r="AB44" s="51"/>
      <c r="AC44" s="52">
        <f t="shared" si="5"/>
        <v>0</v>
      </c>
      <c r="AD44" s="16">
        <f t="shared" si="6"/>
        <v>0</v>
      </c>
      <c r="AE44" s="37">
        <f t="shared" si="34"/>
        <v>0</v>
      </c>
      <c r="AF44" s="42">
        <f t="shared" si="51"/>
        <v>0</v>
      </c>
      <c r="AG44" s="37">
        <f t="shared" si="8"/>
        <v>0</v>
      </c>
      <c r="AH44" s="63">
        <f t="shared" si="9"/>
        <v>0</v>
      </c>
      <c r="AI44" s="26">
        <v>0</v>
      </c>
      <c r="AJ44" s="37">
        <f t="shared" si="52"/>
        <v>0</v>
      </c>
      <c r="AK44" s="37" t="str">
        <f t="shared" si="53"/>
        <v>-</v>
      </c>
      <c r="AL44" s="47">
        <v>38</v>
      </c>
      <c r="AM44" s="37" t="str">
        <f t="shared" si="54"/>
        <v>-</v>
      </c>
      <c r="AN44" s="52" t="str">
        <f t="shared" si="55"/>
        <v>-</v>
      </c>
      <c r="AO44" s="35" t="str">
        <f t="shared" si="10"/>
        <v>-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1</v>
      </c>
      <c r="K45" s="104">
        <f t="shared" si="11"/>
        <v>43.134477611940298</v>
      </c>
      <c r="L45" s="104">
        <f t="shared" si="40"/>
        <v>79.5</v>
      </c>
      <c r="M45" s="103">
        <v>0</v>
      </c>
      <c r="N45" s="104">
        <f t="shared" si="41"/>
        <v>0</v>
      </c>
      <c r="O45" s="104">
        <f t="shared" si="42"/>
        <v>0</v>
      </c>
      <c r="P45" s="103">
        <v>0</v>
      </c>
      <c r="Q45" s="104">
        <f t="shared" si="43"/>
        <v>0</v>
      </c>
      <c r="R45" s="104">
        <f t="shared" si="44"/>
        <v>0</v>
      </c>
      <c r="S45" s="103">
        <v>0</v>
      </c>
      <c r="T45" s="104">
        <f t="shared" si="45"/>
        <v>0</v>
      </c>
      <c r="U45" s="104">
        <f t="shared" si="46"/>
        <v>0</v>
      </c>
      <c r="V45" s="103">
        <v>0</v>
      </c>
      <c r="W45" s="104">
        <f t="shared" si="47"/>
        <v>0</v>
      </c>
      <c r="X45" s="104">
        <f t="shared" si="48"/>
        <v>0</v>
      </c>
      <c r="Y45" s="103"/>
      <c r="Z45" s="104">
        <f t="shared" si="49"/>
        <v>0</v>
      </c>
      <c r="AA45" s="104">
        <f t="shared" si="50"/>
        <v>0</v>
      </c>
      <c r="AB45" s="103"/>
      <c r="AC45" s="103">
        <f t="shared" si="5"/>
        <v>1</v>
      </c>
      <c r="AD45" s="104">
        <f t="shared" si="6"/>
        <v>43.134477611940298</v>
      </c>
      <c r="AE45" s="104">
        <f t="shared" si="34"/>
        <v>79.5</v>
      </c>
      <c r="AF45" s="105">
        <f t="shared" si="51"/>
        <v>8.130081300813009E-3</v>
      </c>
      <c r="AG45" s="37">
        <f t="shared" si="8"/>
        <v>0.24390243902439027</v>
      </c>
      <c r="AH45" s="63">
        <f t="shared" si="9"/>
        <v>19.390243902439025</v>
      </c>
      <c r="AI45" s="103">
        <v>0</v>
      </c>
      <c r="AJ45" s="107">
        <f t="shared" si="52"/>
        <v>0</v>
      </c>
      <c r="AK45" s="106">
        <f t="shared" si="53"/>
        <v>0</v>
      </c>
      <c r="AL45" s="108">
        <v>40</v>
      </c>
      <c r="AM45" s="106">
        <f t="shared" si="54"/>
        <v>0</v>
      </c>
      <c r="AN45" s="109">
        <f t="shared" si="55"/>
        <v>0</v>
      </c>
      <c r="AO45" s="35">
        <f t="shared" si="10"/>
        <v>43589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40"/>
        <v>0</v>
      </c>
      <c r="M46" s="103">
        <v>0</v>
      </c>
      <c r="N46" s="104">
        <f t="shared" si="41"/>
        <v>0</v>
      </c>
      <c r="O46" s="104">
        <f t="shared" si="42"/>
        <v>0</v>
      </c>
      <c r="P46" s="103">
        <v>0</v>
      </c>
      <c r="Q46" s="104">
        <f t="shared" si="43"/>
        <v>0</v>
      </c>
      <c r="R46" s="104">
        <f t="shared" si="44"/>
        <v>0</v>
      </c>
      <c r="S46" s="103">
        <v>0</v>
      </c>
      <c r="T46" s="104">
        <f t="shared" si="45"/>
        <v>0</v>
      </c>
      <c r="U46" s="104">
        <f t="shared" si="46"/>
        <v>0</v>
      </c>
      <c r="V46" s="103">
        <v>0</v>
      </c>
      <c r="W46" s="104">
        <f t="shared" si="47"/>
        <v>0</v>
      </c>
      <c r="X46" s="104">
        <f t="shared" si="48"/>
        <v>0</v>
      </c>
      <c r="Y46" s="103"/>
      <c r="Z46" s="104">
        <f t="shared" si="49"/>
        <v>0</v>
      </c>
      <c r="AA46" s="104">
        <f t="shared" si="50"/>
        <v>0</v>
      </c>
      <c r="AB46" s="103"/>
      <c r="AC46" s="103">
        <f t="shared" si="5"/>
        <v>0</v>
      </c>
      <c r="AD46" s="104">
        <f t="shared" si="6"/>
        <v>0</v>
      </c>
      <c r="AE46" s="104">
        <f t="shared" si="34"/>
        <v>0</v>
      </c>
      <c r="AF46" s="105">
        <f t="shared" si="51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52"/>
        <v>0</v>
      </c>
      <c r="AK46" s="106" t="str">
        <f t="shared" si="53"/>
        <v>-</v>
      </c>
      <c r="AL46" s="108">
        <v>41</v>
      </c>
      <c r="AM46" s="106" t="str">
        <f t="shared" si="54"/>
        <v>-</v>
      </c>
      <c r="AN46" s="109" t="str">
        <f t="shared" si="55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40"/>
        <v>0</v>
      </c>
      <c r="M47" s="103">
        <v>0</v>
      </c>
      <c r="N47" s="104">
        <f t="shared" si="41"/>
        <v>0</v>
      </c>
      <c r="O47" s="104">
        <f t="shared" si="42"/>
        <v>0</v>
      </c>
      <c r="P47" s="103">
        <v>0</v>
      </c>
      <c r="Q47" s="104">
        <f t="shared" si="43"/>
        <v>0</v>
      </c>
      <c r="R47" s="104">
        <f t="shared" si="44"/>
        <v>0</v>
      </c>
      <c r="S47" s="103">
        <v>0</v>
      </c>
      <c r="T47" s="104">
        <f t="shared" si="45"/>
        <v>0</v>
      </c>
      <c r="U47" s="104">
        <f t="shared" si="46"/>
        <v>0</v>
      </c>
      <c r="V47" s="103">
        <v>0</v>
      </c>
      <c r="W47" s="104">
        <f t="shared" si="47"/>
        <v>0</v>
      </c>
      <c r="X47" s="104">
        <f t="shared" si="48"/>
        <v>0</v>
      </c>
      <c r="Y47" s="103"/>
      <c r="Z47" s="104">
        <f t="shared" si="49"/>
        <v>0</v>
      </c>
      <c r="AA47" s="104">
        <f t="shared" si="50"/>
        <v>0</v>
      </c>
      <c r="AB47" s="103"/>
      <c r="AC47" s="103">
        <f t="shared" si="5"/>
        <v>0</v>
      </c>
      <c r="AD47" s="104">
        <f t="shared" si="6"/>
        <v>0</v>
      </c>
      <c r="AE47" s="104">
        <f t="shared" si="34"/>
        <v>0</v>
      </c>
      <c r="AF47" s="105">
        <f t="shared" si="51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52"/>
        <v>0</v>
      </c>
      <c r="AK47" s="106" t="str">
        <f t="shared" si="53"/>
        <v>-</v>
      </c>
      <c r="AL47" s="108">
        <v>42</v>
      </c>
      <c r="AM47" s="106" t="str">
        <f t="shared" si="54"/>
        <v>-</v>
      </c>
      <c r="AN47" s="109" t="str">
        <f t="shared" si="55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40"/>
        <v>0</v>
      </c>
      <c r="M48" s="103">
        <v>0</v>
      </c>
      <c r="N48" s="104">
        <f t="shared" si="41"/>
        <v>0</v>
      </c>
      <c r="O48" s="104">
        <f t="shared" si="42"/>
        <v>0</v>
      </c>
      <c r="P48" s="103">
        <v>0</v>
      </c>
      <c r="Q48" s="104">
        <f t="shared" si="43"/>
        <v>0</v>
      </c>
      <c r="R48" s="104">
        <f t="shared" si="44"/>
        <v>0</v>
      </c>
      <c r="S48" s="103">
        <v>0</v>
      </c>
      <c r="T48" s="104">
        <f t="shared" si="45"/>
        <v>0</v>
      </c>
      <c r="U48" s="104">
        <f t="shared" si="46"/>
        <v>0</v>
      </c>
      <c r="V48" s="103">
        <v>0</v>
      </c>
      <c r="W48" s="104">
        <f t="shared" si="47"/>
        <v>0</v>
      </c>
      <c r="X48" s="104">
        <f t="shared" si="48"/>
        <v>0</v>
      </c>
      <c r="Y48" s="103"/>
      <c r="Z48" s="104">
        <f t="shared" si="49"/>
        <v>0</v>
      </c>
      <c r="AA48" s="104">
        <f t="shared" si="50"/>
        <v>0</v>
      </c>
      <c r="AB48" s="103"/>
      <c r="AC48" s="103">
        <f t="shared" si="5"/>
        <v>0</v>
      </c>
      <c r="AD48" s="104">
        <f t="shared" si="6"/>
        <v>0</v>
      </c>
      <c r="AE48" s="104">
        <f t="shared" si="34"/>
        <v>0</v>
      </c>
      <c r="AF48" s="105">
        <f t="shared" si="51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52"/>
        <v>0</v>
      </c>
      <c r="AK48" s="106" t="str">
        <f t="shared" si="53"/>
        <v>-</v>
      </c>
      <c r="AL48" s="108">
        <v>43</v>
      </c>
      <c r="AM48" s="106" t="str">
        <f t="shared" si="54"/>
        <v>-</v>
      </c>
      <c r="AN48" s="109" t="str">
        <f t="shared" si="55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40"/>
        <v>0</v>
      </c>
      <c r="M49" s="103">
        <v>0</v>
      </c>
      <c r="N49" s="104">
        <f t="shared" si="41"/>
        <v>0</v>
      </c>
      <c r="O49" s="104">
        <f t="shared" si="42"/>
        <v>0</v>
      </c>
      <c r="P49" s="103">
        <v>0</v>
      </c>
      <c r="Q49" s="104">
        <f t="shared" si="43"/>
        <v>0</v>
      </c>
      <c r="R49" s="104">
        <f t="shared" si="44"/>
        <v>0</v>
      </c>
      <c r="S49" s="103">
        <v>0</v>
      </c>
      <c r="T49" s="104">
        <f t="shared" si="45"/>
        <v>0</v>
      </c>
      <c r="U49" s="104">
        <f t="shared" si="46"/>
        <v>0</v>
      </c>
      <c r="V49" s="103">
        <v>0</v>
      </c>
      <c r="W49" s="104">
        <f t="shared" si="47"/>
        <v>0</v>
      </c>
      <c r="X49" s="104">
        <f t="shared" si="48"/>
        <v>0</v>
      </c>
      <c r="Y49" s="103"/>
      <c r="Z49" s="104">
        <f t="shared" si="49"/>
        <v>0</v>
      </c>
      <c r="AA49" s="104">
        <f t="shared" si="50"/>
        <v>0</v>
      </c>
      <c r="AB49" s="103"/>
      <c r="AC49" s="103">
        <f t="shared" si="5"/>
        <v>0</v>
      </c>
      <c r="AD49" s="104">
        <f t="shared" si="6"/>
        <v>0</v>
      </c>
      <c r="AE49" s="104">
        <f t="shared" si="34"/>
        <v>0</v>
      </c>
      <c r="AF49" s="105">
        <f t="shared" si="51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52"/>
        <v>0</v>
      </c>
      <c r="AK49" s="106" t="str">
        <f t="shared" si="53"/>
        <v>-</v>
      </c>
      <c r="AL49" s="108">
        <v>44</v>
      </c>
      <c r="AM49" s="106" t="str">
        <f t="shared" si="54"/>
        <v>-</v>
      </c>
      <c r="AN49" s="109" t="str">
        <f t="shared" si="55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40"/>
        <v>0</v>
      </c>
      <c r="M50" s="103">
        <v>0</v>
      </c>
      <c r="N50" s="104">
        <f t="shared" si="41"/>
        <v>0</v>
      </c>
      <c r="O50" s="104">
        <f t="shared" si="42"/>
        <v>0</v>
      </c>
      <c r="P50" s="103">
        <v>0</v>
      </c>
      <c r="Q50" s="104">
        <f t="shared" si="43"/>
        <v>0</v>
      </c>
      <c r="R50" s="104">
        <f t="shared" si="44"/>
        <v>0</v>
      </c>
      <c r="S50" s="103">
        <v>0</v>
      </c>
      <c r="T50" s="104">
        <f t="shared" si="45"/>
        <v>0</v>
      </c>
      <c r="U50" s="104">
        <f t="shared" si="46"/>
        <v>0</v>
      </c>
      <c r="V50" s="103">
        <v>0</v>
      </c>
      <c r="W50" s="104">
        <f t="shared" si="47"/>
        <v>0</v>
      </c>
      <c r="X50" s="104">
        <f t="shared" si="48"/>
        <v>0</v>
      </c>
      <c r="Y50" s="103"/>
      <c r="Z50" s="104">
        <f t="shared" si="49"/>
        <v>0</v>
      </c>
      <c r="AA50" s="104">
        <f t="shared" si="50"/>
        <v>0</v>
      </c>
      <c r="AB50" s="103"/>
      <c r="AC50" s="103">
        <f t="shared" si="5"/>
        <v>0</v>
      </c>
      <c r="AD50" s="104">
        <f t="shared" si="6"/>
        <v>0</v>
      </c>
      <c r="AE50" s="104">
        <f t="shared" si="34"/>
        <v>0</v>
      </c>
      <c r="AF50" s="105">
        <f t="shared" si="51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52"/>
        <v>0</v>
      </c>
      <c r="AK50" s="106" t="str">
        <f t="shared" si="53"/>
        <v>-</v>
      </c>
      <c r="AL50" s="108">
        <v>45</v>
      </c>
      <c r="AM50" s="106" t="str">
        <f t="shared" si="54"/>
        <v>-</v>
      </c>
      <c r="AN50" s="109" t="str">
        <f t="shared" si="55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40"/>
        <v>0</v>
      </c>
      <c r="M51" s="103">
        <v>0</v>
      </c>
      <c r="N51" s="104">
        <f t="shared" si="41"/>
        <v>0</v>
      </c>
      <c r="O51" s="104">
        <f t="shared" si="42"/>
        <v>0</v>
      </c>
      <c r="P51" s="103">
        <v>0</v>
      </c>
      <c r="Q51" s="104">
        <f t="shared" si="43"/>
        <v>0</v>
      </c>
      <c r="R51" s="104">
        <f t="shared" si="44"/>
        <v>0</v>
      </c>
      <c r="S51" s="103">
        <v>0</v>
      </c>
      <c r="T51" s="104">
        <f t="shared" si="45"/>
        <v>0</v>
      </c>
      <c r="U51" s="104">
        <f t="shared" si="46"/>
        <v>0</v>
      </c>
      <c r="V51" s="103">
        <v>0</v>
      </c>
      <c r="W51" s="104">
        <f t="shared" si="47"/>
        <v>0</v>
      </c>
      <c r="X51" s="104">
        <f t="shared" si="48"/>
        <v>0</v>
      </c>
      <c r="Y51" s="103"/>
      <c r="Z51" s="104">
        <f t="shared" si="49"/>
        <v>0</v>
      </c>
      <c r="AA51" s="104">
        <f t="shared" si="50"/>
        <v>0</v>
      </c>
      <c r="AB51" s="103"/>
      <c r="AC51" s="103">
        <f t="shared" si="5"/>
        <v>0</v>
      </c>
      <c r="AD51" s="104">
        <f t="shared" si="6"/>
        <v>0</v>
      </c>
      <c r="AE51" s="104">
        <f t="shared" si="34"/>
        <v>0</v>
      </c>
      <c r="AF51" s="105">
        <f t="shared" si="51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52"/>
        <v>0</v>
      </c>
      <c r="AK51" s="106" t="str">
        <f t="shared" si="53"/>
        <v>-</v>
      </c>
      <c r="AL51" s="108">
        <v>46</v>
      </c>
      <c r="AM51" s="106" t="str">
        <f t="shared" si="54"/>
        <v>-</v>
      </c>
      <c r="AN51" s="109" t="str">
        <f t="shared" si="55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40"/>
        <v>0</v>
      </c>
      <c r="M52" s="103">
        <v>0</v>
      </c>
      <c r="N52" s="104">
        <f t="shared" si="41"/>
        <v>0</v>
      </c>
      <c r="O52" s="104">
        <f t="shared" si="42"/>
        <v>0</v>
      </c>
      <c r="P52" s="103">
        <v>0</v>
      </c>
      <c r="Q52" s="104">
        <f t="shared" si="43"/>
        <v>0</v>
      </c>
      <c r="R52" s="104">
        <f t="shared" si="44"/>
        <v>0</v>
      </c>
      <c r="S52" s="103">
        <v>0</v>
      </c>
      <c r="T52" s="104">
        <f t="shared" si="45"/>
        <v>0</v>
      </c>
      <c r="U52" s="104">
        <f t="shared" si="46"/>
        <v>0</v>
      </c>
      <c r="V52" s="103">
        <v>0</v>
      </c>
      <c r="W52" s="104">
        <f t="shared" si="47"/>
        <v>0</v>
      </c>
      <c r="X52" s="104">
        <f t="shared" si="48"/>
        <v>0</v>
      </c>
      <c r="Y52" s="103"/>
      <c r="Z52" s="104">
        <f t="shared" si="49"/>
        <v>0</v>
      </c>
      <c r="AA52" s="104">
        <f t="shared" si="50"/>
        <v>0</v>
      </c>
      <c r="AB52" s="103"/>
      <c r="AC52" s="103">
        <f t="shared" si="5"/>
        <v>0</v>
      </c>
      <c r="AD52" s="104">
        <f t="shared" si="6"/>
        <v>0</v>
      </c>
      <c r="AE52" s="104">
        <f t="shared" si="34"/>
        <v>0</v>
      </c>
      <c r="AF52" s="105">
        <f t="shared" si="51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52"/>
        <v>0</v>
      </c>
      <c r="AK52" s="106" t="str">
        <f t="shared" si="53"/>
        <v>-</v>
      </c>
      <c r="AL52" s="108">
        <v>47</v>
      </c>
      <c r="AM52" s="106" t="str">
        <f t="shared" si="54"/>
        <v>-</v>
      </c>
      <c r="AN52" s="109" t="str">
        <f t="shared" si="55"/>
        <v>-</v>
      </c>
      <c r="AO52" s="35" t="str">
        <f t="shared" si="10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40"/>
        <v>0</v>
      </c>
      <c r="M53" s="103">
        <v>0</v>
      </c>
      <c r="N53" s="104">
        <f t="shared" si="41"/>
        <v>0</v>
      </c>
      <c r="O53" s="104">
        <f t="shared" si="42"/>
        <v>0</v>
      </c>
      <c r="P53" s="103">
        <v>0</v>
      </c>
      <c r="Q53" s="104">
        <f t="shared" si="43"/>
        <v>0</v>
      </c>
      <c r="R53" s="104">
        <f t="shared" si="44"/>
        <v>0</v>
      </c>
      <c r="S53" s="103">
        <v>0</v>
      </c>
      <c r="T53" s="104">
        <f t="shared" si="45"/>
        <v>0</v>
      </c>
      <c r="U53" s="104">
        <f t="shared" si="46"/>
        <v>0</v>
      </c>
      <c r="V53" s="103">
        <v>0</v>
      </c>
      <c r="W53" s="104">
        <f t="shared" si="47"/>
        <v>0</v>
      </c>
      <c r="X53" s="104">
        <f t="shared" si="48"/>
        <v>0</v>
      </c>
      <c r="Y53" s="103"/>
      <c r="Z53" s="104">
        <f t="shared" si="49"/>
        <v>0</v>
      </c>
      <c r="AA53" s="104">
        <f t="shared" si="50"/>
        <v>0</v>
      </c>
      <c r="AB53" s="103"/>
      <c r="AC53" s="103">
        <f t="shared" si="5"/>
        <v>0</v>
      </c>
      <c r="AD53" s="104">
        <f t="shared" si="6"/>
        <v>0</v>
      </c>
      <c r="AE53" s="104">
        <f t="shared" si="34"/>
        <v>0</v>
      </c>
      <c r="AF53" s="105">
        <f t="shared" si="51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7">
        <f t="shared" si="52"/>
        <v>0</v>
      </c>
      <c r="AK53" s="106" t="str">
        <f t="shared" si="53"/>
        <v>-</v>
      </c>
      <c r="AL53" s="108">
        <v>48</v>
      </c>
      <c r="AM53" s="106" t="str">
        <f t="shared" si="54"/>
        <v>-</v>
      </c>
      <c r="AN53" s="109" t="str">
        <f t="shared" si="55"/>
        <v>-</v>
      </c>
      <c r="AO53" s="35" t="str">
        <f t="shared" si="10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40"/>
        <v>0</v>
      </c>
      <c r="M54" s="26">
        <v>0</v>
      </c>
      <c r="N54" s="16">
        <f t="shared" si="41"/>
        <v>0</v>
      </c>
      <c r="O54" s="16">
        <f t="shared" si="42"/>
        <v>0</v>
      </c>
      <c r="P54" s="26">
        <v>0</v>
      </c>
      <c r="Q54" s="16">
        <f t="shared" si="43"/>
        <v>0</v>
      </c>
      <c r="R54" s="16">
        <f t="shared" si="44"/>
        <v>0</v>
      </c>
      <c r="S54" s="26">
        <v>0</v>
      </c>
      <c r="T54" s="16">
        <f t="shared" si="45"/>
        <v>0</v>
      </c>
      <c r="U54" s="16">
        <f t="shared" si="46"/>
        <v>0</v>
      </c>
      <c r="V54" s="26">
        <v>0</v>
      </c>
      <c r="W54" s="16">
        <f t="shared" si="47"/>
        <v>0</v>
      </c>
      <c r="X54" s="16">
        <f t="shared" si="48"/>
        <v>0</v>
      </c>
      <c r="Y54" s="26"/>
      <c r="Z54" s="16">
        <f t="shared" si="49"/>
        <v>0</v>
      </c>
      <c r="AA54" s="16">
        <f t="shared" si="50"/>
        <v>0</v>
      </c>
      <c r="AC54" s="52">
        <f t="shared" si="5"/>
        <v>0</v>
      </c>
      <c r="AD54" s="16">
        <f t="shared" si="6"/>
        <v>0</v>
      </c>
      <c r="AE54" s="37">
        <f t="shared" si="34"/>
        <v>0</v>
      </c>
      <c r="AF54" s="42">
        <f t="shared" si="51"/>
        <v>0</v>
      </c>
      <c r="AG54" s="37">
        <f t="shared" si="8"/>
        <v>0</v>
      </c>
      <c r="AH54" s="63">
        <f t="shared" si="9"/>
        <v>0</v>
      </c>
      <c r="AI54" s="26">
        <v>0</v>
      </c>
      <c r="AJ54" s="37">
        <f t="shared" si="52"/>
        <v>0</v>
      </c>
      <c r="AK54" s="37" t="str">
        <f t="shared" si="53"/>
        <v>-</v>
      </c>
      <c r="AL54" s="47">
        <v>49</v>
      </c>
      <c r="AM54" s="37" t="str">
        <f t="shared" si="54"/>
        <v>-</v>
      </c>
      <c r="AN54" s="52" t="str">
        <f t="shared" si="55"/>
        <v>-</v>
      </c>
      <c r="AO54" s="35" t="str">
        <f t="shared" si="10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1"/>
        <v>0</v>
      </c>
      <c r="L55" s="16">
        <f t="shared" ref="L55:L89" si="56">J55*$G55</f>
        <v>0</v>
      </c>
      <c r="M55" s="26">
        <v>0</v>
      </c>
      <c r="N55" s="16">
        <f t="shared" ref="N55:N89" si="57">M55*$F55</f>
        <v>0</v>
      </c>
      <c r="O55" s="16">
        <f t="shared" ref="O55:O89" si="58">M55*$G55</f>
        <v>0</v>
      </c>
      <c r="P55" s="26">
        <v>0</v>
      </c>
      <c r="Q55" s="16">
        <f t="shared" ref="Q55:Q89" si="59">P55*$F55</f>
        <v>0</v>
      </c>
      <c r="R55" s="16">
        <f t="shared" ref="R55:R89" si="60">P55*$G55</f>
        <v>0</v>
      </c>
      <c r="S55" s="26">
        <v>0</v>
      </c>
      <c r="T55" s="16">
        <f t="shared" ref="T55:T89" si="61">S55*$F55</f>
        <v>0</v>
      </c>
      <c r="U55" s="16">
        <f t="shared" ref="U55:U89" si="62">S55*$G55</f>
        <v>0</v>
      </c>
      <c r="V55" s="26">
        <v>0</v>
      </c>
      <c r="W55" s="16">
        <f t="shared" ref="W55:W89" si="63">V55*$F55</f>
        <v>0</v>
      </c>
      <c r="X55" s="16">
        <f t="shared" ref="X55:X89" si="64">V55*$G55</f>
        <v>0</v>
      </c>
      <c r="Y55" s="26"/>
      <c r="Z55" s="16">
        <f t="shared" ref="Z55:Z89" si="65">Y55*$F55</f>
        <v>0</v>
      </c>
      <c r="AA55" s="16">
        <f t="shared" ref="AA55:AA89" si="66">Y55*$G55</f>
        <v>0</v>
      </c>
      <c r="AB55" s="51"/>
      <c r="AC55" s="52">
        <f t="shared" si="5"/>
        <v>0</v>
      </c>
      <c r="AD55" s="16">
        <f t="shared" si="6"/>
        <v>0</v>
      </c>
      <c r="AE55" s="37">
        <f t="shared" si="34"/>
        <v>0</v>
      </c>
      <c r="AF55" s="42">
        <f t="shared" ref="AF55:AF89" si="67">AC55/AQ$10</f>
        <v>0</v>
      </c>
      <c r="AG55" s="37">
        <f t="shared" si="8"/>
        <v>0</v>
      </c>
      <c r="AH55" s="63">
        <f t="shared" si="9"/>
        <v>0</v>
      </c>
      <c r="AI55" s="26">
        <v>0</v>
      </c>
      <c r="AJ55" s="37">
        <f t="shared" ref="AJ55:AJ89" si="68">AI55*G55</f>
        <v>0</v>
      </c>
      <c r="AK55" s="37" t="str">
        <f t="shared" ref="AK55:AK89" si="69">IFERROR(AI55/AF55, "-")</f>
        <v>-</v>
      </c>
      <c r="AL55" s="47">
        <v>51</v>
      </c>
      <c r="AM55" s="37" t="str">
        <f t="shared" ref="AM55:AM89" si="70">IFERROR(AK55/7,"-")</f>
        <v>-</v>
      </c>
      <c r="AN55" s="52" t="str">
        <f t="shared" ref="AN55:AN89" si="71">IFERROR(AK55/30,"-")</f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56"/>
        <v>0</v>
      </c>
      <c r="M56" s="26">
        <v>0</v>
      </c>
      <c r="N56" s="16">
        <f t="shared" si="57"/>
        <v>0</v>
      </c>
      <c r="O56" s="16">
        <f t="shared" si="58"/>
        <v>0</v>
      </c>
      <c r="P56" s="26">
        <v>0</v>
      </c>
      <c r="Q56" s="16">
        <f t="shared" si="59"/>
        <v>0</v>
      </c>
      <c r="R56" s="16">
        <f t="shared" si="60"/>
        <v>0</v>
      </c>
      <c r="S56" s="26">
        <v>0</v>
      </c>
      <c r="T56" s="16">
        <f t="shared" si="61"/>
        <v>0</v>
      </c>
      <c r="U56" s="16">
        <f t="shared" si="62"/>
        <v>0</v>
      </c>
      <c r="V56" s="26">
        <v>0</v>
      </c>
      <c r="W56" s="16">
        <f t="shared" si="63"/>
        <v>0</v>
      </c>
      <c r="X56" s="16">
        <f t="shared" si="64"/>
        <v>0</v>
      </c>
      <c r="Y56" s="26"/>
      <c r="Z56" s="16">
        <f t="shared" si="65"/>
        <v>0</v>
      </c>
      <c r="AA56" s="16">
        <f t="shared" si="66"/>
        <v>0</v>
      </c>
      <c r="AB56" s="51"/>
      <c r="AC56" s="52">
        <f t="shared" si="5"/>
        <v>0</v>
      </c>
      <c r="AD56" s="16">
        <f t="shared" si="6"/>
        <v>0</v>
      </c>
      <c r="AE56" s="37">
        <f t="shared" si="34"/>
        <v>0</v>
      </c>
      <c r="AF56" s="42">
        <f t="shared" si="6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8"/>
        <v>0</v>
      </c>
      <c r="AK56" s="37" t="str">
        <f t="shared" si="69"/>
        <v>-</v>
      </c>
      <c r="AL56" s="47">
        <v>52</v>
      </c>
      <c r="AM56" s="37" t="str">
        <f t="shared" si="70"/>
        <v>-</v>
      </c>
      <c r="AN56" s="52" t="str">
        <f t="shared" si="71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56"/>
        <v>0</v>
      </c>
      <c r="M57" s="26">
        <v>0</v>
      </c>
      <c r="N57" s="16">
        <f t="shared" si="57"/>
        <v>0</v>
      </c>
      <c r="O57" s="16">
        <f t="shared" si="58"/>
        <v>0</v>
      </c>
      <c r="P57" s="26">
        <v>0</v>
      </c>
      <c r="Q57" s="16">
        <f t="shared" si="59"/>
        <v>0</v>
      </c>
      <c r="R57" s="16">
        <f t="shared" si="60"/>
        <v>0</v>
      </c>
      <c r="S57" s="26">
        <v>0</v>
      </c>
      <c r="T57" s="16">
        <f t="shared" si="61"/>
        <v>0</v>
      </c>
      <c r="U57" s="16">
        <f t="shared" si="62"/>
        <v>0</v>
      </c>
      <c r="V57" s="26">
        <v>0</v>
      </c>
      <c r="W57" s="16">
        <f t="shared" si="63"/>
        <v>0</v>
      </c>
      <c r="X57" s="16">
        <f t="shared" si="64"/>
        <v>0</v>
      </c>
      <c r="Y57" s="26"/>
      <c r="Z57" s="16">
        <f t="shared" si="65"/>
        <v>0</v>
      </c>
      <c r="AA57" s="16">
        <f t="shared" si="66"/>
        <v>0</v>
      </c>
      <c r="AB57" s="51"/>
      <c r="AC57" s="52">
        <f t="shared" si="5"/>
        <v>0</v>
      </c>
      <c r="AD57" s="16">
        <f t="shared" si="6"/>
        <v>0</v>
      </c>
      <c r="AE57" s="37">
        <f t="shared" si="34"/>
        <v>0</v>
      </c>
      <c r="AF57" s="42">
        <f t="shared" si="6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8"/>
        <v>0</v>
      </c>
      <c r="AK57" s="37" t="str">
        <f t="shared" si="69"/>
        <v>-</v>
      </c>
      <c r="AL57" s="47">
        <v>53</v>
      </c>
      <c r="AM57" s="37" t="str">
        <f t="shared" si="70"/>
        <v>-</v>
      </c>
      <c r="AN57" s="52" t="str">
        <f t="shared" si="71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56"/>
        <v>0</v>
      </c>
      <c r="M58" s="26">
        <v>0</v>
      </c>
      <c r="N58" s="16">
        <f t="shared" si="57"/>
        <v>0</v>
      </c>
      <c r="O58" s="16">
        <f t="shared" si="58"/>
        <v>0</v>
      </c>
      <c r="P58" s="26">
        <v>0</v>
      </c>
      <c r="Q58" s="16">
        <f t="shared" si="59"/>
        <v>0</v>
      </c>
      <c r="R58" s="16">
        <f t="shared" si="60"/>
        <v>0</v>
      </c>
      <c r="S58" s="26">
        <v>0</v>
      </c>
      <c r="T58" s="16">
        <f t="shared" si="61"/>
        <v>0</v>
      </c>
      <c r="U58" s="16">
        <f t="shared" si="62"/>
        <v>0</v>
      </c>
      <c r="V58" s="26">
        <v>0</v>
      </c>
      <c r="W58" s="16">
        <f t="shared" si="63"/>
        <v>0</v>
      </c>
      <c r="X58" s="16">
        <f t="shared" si="64"/>
        <v>0</v>
      </c>
      <c r="Y58" s="26"/>
      <c r="Z58" s="16">
        <f t="shared" si="65"/>
        <v>0</v>
      </c>
      <c r="AA58" s="16">
        <f t="shared" si="66"/>
        <v>0</v>
      </c>
      <c r="AB58" s="51"/>
      <c r="AC58" s="52">
        <f t="shared" si="5"/>
        <v>0</v>
      </c>
      <c r="AD58" s="16">
        <f t="shared" si="6"/>
        <v>0</v>
      </c>
      <c r="AE58" s="37">
        <f t="shared" si="34"/>
        <v>0</v>
      </c>
      <c r="AF58" s="42">
        <f t="shared" si="67"/>
        <v>0</v>
      </c>
      <c r="AG58" s="37">
        <f t="shared" si="8"/>
        <v>0</v>
      </c>
      <c r="AH58" s="63">
        <f t="shared" si="9"/>
        <v>0</v>
      </c>
      <c r="AI58" s="26">
        <v>0</v>
      </c>
      <c r="AJ58" s="37">
        <f t="shared" si="68"/>
        <v>0</v>
      </c>
      <c r="AK58" s="37" t="str">
        <f t="shared" si="69"/>
        <v>-</v>
      </c>
      <c r="AL58" s="47">
        <v>54</v>
      </c>
      <c r="AM58" s="37" t="str">
        <f t="shared" si="70"/>
        <v>-</v>
      </c>
      <c r="AN58" s="52" t="str">
        <f t="shared" si="71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56"/>
        <v>0</v>
      </c>
      <c r="M59" s="26">
        <v>0</v>
      </c>
      <c r="N59" s="16">
        <f t="shared" si="57"/>
        <v>0</v>
      </c>
      <c r="O59" s="16">
        <f t="shared" si="58"/>
        <v>0</v>
      </c>
      <c r="P59" s="26">
        <v>0</v>
      </c>
      <c r="Q59" s="16">
        <f t="shared" si="59"/>
        <v>0</v>
      </c>
      <c r="R59" s="16">
        <f t="shared" si="60"/>
        <v>0</v>
      </c>
      <c r="S59" s="26">
        <v>0</v>
      </c>
      <c r="T59" s="16">
        <f t="shared" si="61"/>
        <v>0</v>
      </c>
      <c r="U59" s="16">
        <f t="shared" si="62"/>
        <v>0</v>
      </c>
      <c r="V59" s="26">
        <v>0</v>
      </c>
      <c r="W59" s="16">
        <f t="shared" si="63"/>
        <v>0</v>
      </c>
      <c r="X59" s="16">
        <f t="shared" si="64"/>
        <v>0</v>
      </c>
      <c r="Y59" s="26"/>
      <c r="Z59" s="16">
        <f t="shared" si="65"/>
        <v>0</v>
      </c>
      <c r="AA59" s="16">
        <f t="shared" si="66"/>
        <v>0</v>
      </c>
      <c r="AB59" s="51"/>
      <c r="AC59" s="52">
        <f t="shared" si="5"/>
        <v>0</v>
      </c>
      <c r="AD59" s="16">
        <f t="shared" si="6"/>
        <v>0</v>
      </c>
      <c r="AE59" s="37">
        <f t="shared" si="34"/>
        <v>0</v>
      </c>
      <c r="AF59" s="42">
        <f t="shared" si="67"/>
        <v>0</v>
      </c>
      <c r="AG59" s="37">
        <f t="shared" si="8"/>
        <v>0</v>
      </c>
      <c r="AH59" s="63">
        <f t="shared" si="9"/>
        <v>0</v>
      </c>
      <c r="AI59" s="26">
        <v>2</v>
      </c>
      <c r="AJ59" s="37">
        <f t="shared" si="68"/>
        <v>99</v>
      </c>
      <c r="AK59" s="37" t="str">
        <f t="shared" si="69"/>
        <v>-</v>
      </c>
      <c r="AL59" s="47">
        <v>55</v>
      </c>
      <c r="AM59" s="37" t="str">
        <f t="shared" si="70"/>
        <v>-</v>
      </c>
      <c r="AN59" s="52" t="str">
        <f t="shared" si="71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56"/>
        <v>0</v>
      </c>
      <c r="M60" s="26">
        <v>0</v>
      </c>
      <c r="N60" s="16">
        <f t="shared" si="57"/>
        <v>0</v>
      </c>
      <c r="O60" s="16">
        <f t="shared" si="58"/>
        <v>0</v>
      </c>
      <c r="P60" s="26">
        <v>0</v>
      </c>
      <c r="Q60" s="16">
        <f t="shared" si="59"/>
        <v>0</v>
      </c>
      <c r="R60" s="16">
        <f t="shared" si="60"/>
        <v>0</v>
      </c>
      <c r="S60" s="26">
        <v>0</v>
      </c>
      <c r="T60" s="16">
        <f t="shared" si="61"/>
        <v>0</v>
      </c>
      <c r="U60" s="16">
        <f t="shared" si="62"/>
        <v>0</v>
      </c>
      <c r="V60" s="26">
        <v>0</v>
      </c>
      <c r="W60" s="16">
        <f t="shared" si="63"/>
        <v>0</v>
      </c>
      <c r="X60" s="16">
        <f t="shared" si="64"/>
        <v>0</v>
      </c>
      <c r="Y60" s="26"/>
      <c r="Z60" s="16">
        <f t="shared" si="65"/>
        <v>0</v>
      </c>
      <c r="AA60" s="16">
        <f t="shared" si="66"/>
        <v>0</v>
      </c>
      <c r="AB60" s="51"/>
      <c r="AC60" s="52">
        <f t="shared" si="5"/>
        <v>0</v>
      </c>
      <c r="AD60" s="16">
        <f t="shared" si="6"/>
        <v>0</v>
      </c>
      <c r="AE60" s="37">
        <f t="shared" si="34"/>
        <v>0</v>
      </c>
      <c r="AF60" s="42">
        <f t="shared" si="67"/>
        <v>0</v>
      </c>
      <c r="AG60" s="37">
        <f t="shared" si="8"/>
        <v>0</v>
      </c>
      <c r="AH60" s="63">
        <f t="shared" si="9"/>
        <v>0</v>
      </c>
      <c r="AI60" s="26">
        <v>0</v>
      </c>
      <c r="AJ60" s="37">
        <f t="shared" si="68"/>
        <v>0</v>
      </c>
      <c r="AK60" s="37" t="str">
        <f t="shared" si="69"/>
        <v>-</v>
      </c>
      <c r="AL60" s="47">
        <v>56</v>
      </c>
      <c r="AM60" s="37" t="str">
        <f t="shared" si="70"/>
        <v>-</v>
      </c>
      <c r="AN60" s="52" t="str">
        <f t="shared" si="71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56"/>
        <v>0</v>
      </c>
      <c r="M61" s="103">
        <v>0</v>
      </c>
      <c r="N61" s="104">
        <f t="shared" si="57"/>
        <v>0</v>
      </c>
      <c r="O61" s="104">
        <f t="shared" si="58"/>
        <v>0</v>
      </c>
      <c r="P61" s="103">
        <v>0</v>
      </c>
      <c r="Q61" s="104">
        <f t="shared" si="59"/>
        <v>0</v>
      </c>
      <c r="R61" s="104">
        <f t="shared" si="60"/>
        <v>0</v>
      </c>
      <c r="S61" s="103">
        <v>0</v>
      </c>
      <c r="T61" s="104">
        <f t="shared" si="61"/>
        <v>0</v>
      </c>
      <c r="U61" s="104">
        <f t="shared" si="62"/>
        <v>0</v>
      </c>
      <c r="V61" s="103">
        <v>0</v>
      </c>
      <c r="W61" s="104">
        <f t="shared" si="63"/>
        <v>0</v>
      </c>
      <c r="X61" s="104">
        <f t="shared" si="64"/>
        <v>0</v>
      </c>
      <c r="Y61" s="103"/>
      <c r="Z61" s="104">
        <f t="shared" si="65"/>
        <v>0</v>
      </c>
      <c r="AA61" s="104">
        <f t="shared" si="66"/>
        <v>0</v>
      </c>
      <c r="AB61" s="103"/>
      <c r="AC61" s="103">
        <f t="shared" si="5"/>
        <v>0</v>
      </c>
      <c r="AD61" s="104">
        <f t="shared" si="6"/>
        <v>0</v>
      </c>
      <c r="AE61" s="104">
        <f t="shared" si="34"/>
        <v>0</v>
      </c>
      <c r="AF61" s="105">
        <f t="shared" si="6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8"/>
        <v>0</v>
      </c>
      <c r="AK61" s="106" t="str">
        <f t="shared" si="69"/>
        <v>-</v>
      </c>
      <c r="AL61" s="108">
        <v>57</v>
      </c>
      <c r="AM61" s="106" t="str">
        <f t="shared" si="70"/>
        <v>-</v>
      </c>
      <c r="AN61" s="109" t="str">
        <f t="shared" si="71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1"/>
        <v>0</v>
      </c>
      <c r="L62" s="104">
        <f t="shared" si="56"/>
        <v>0</v>
      </c>
      <c r="M62" s="103">
        <v>0</v>
      </c>
      <c r="N62" s="104">
        <f t="shared" si="57"/>
        <v>0</v>
      </c>
      <c r="O62" s="104">
        <f t="shared" si="58"/>
        <v>0</v>
      </c>
      <c r="P62" s="103">
        <v>0</v>
      </c>
      <c r="Q62" s="104">
        <f t="shared" si="59"/>
        <v>0</v>
      </c>
      <c r="R62" s="104">
        <f t="shared" si="60"/>
        <v>0</v>
      </c>
      <c r="S62" s="103">
        <v>0</v>
      </c>
      <c r="T62" s="104">
        <f t="shared" si="61"/>
        <v>0</v>
      </c>
      <c r="U62" s="104">
        <f t="shared" si="62"/>
        <v>0</v>
      </c>
      <c r="V62" s="103">
        <v>0</v>
      </c>
      <c r="W62" s="104">
        <f t="shared" si="63"/>
        <v>0</v>
      </c>
      <c r="X62" s="104">
        <f t="shared" si="64"/>
        <v>0</v>
      </c>
      <c r="Y62" s="103"/>
      <c r="Z62" s="104">
        <f t="shared" si="65"/>
        <v>0</v>
      </c>
      <c r="AA62" s="104">
        <f t="shared" si="66"/>
        <v>0</v>
      </c>
      <c r="AB62" s="103"/>
      <c r="AC62" s="103">
        <f t="shared" si="5"/>
        <v>0</v>
      </c>
      <c r="AD62" s="104">
        <f t="shared" si="6"/>
        <v>0</v>
      </c>
      <c r="AE62" s="104">
        <f t="shared" si="34"/>
        <v>0</v>
      </c>
      <c r="AF62" s="105">
        <f t="shared" si="6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8"/>
        <v>0</v>
      </c>
      <c r="AK62" s="106" t="str">
        <f t="shared" si="69"/>
        <v>-</v>
      </c>
      <c r="AL62" s="108">
        <v>58</v>
      </c>
      <c r="AM62" s="106" t="str">
        <f t="shared" si="70"/>
        <v>-</v>
      </c>
      <c r="AN62" s="109" t="str">
        <f t="shared" si="71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56"/>
        <v>0</v>
      </c>
      <c r="M63" s="103">
        <v>1</v>
      </c>
      <c r="N63" s="104">
        <f t="shared" si="57"/>
        <v>79.89</v>
      </c>
      <c r="O63" s="104">
        <f t="shared" si="58"/>
        <v>169.5</v>
      </c>
      <c r="P63" s="103">
        <v>0</v>
      </c>
      <c r="Q63" s="104">
        <f t="shared" si="59"/>
        <v>0</v>
      </c>
      <c r="R63" s="104">
        <f t="shared" si="60"/>
        <v>0</v>
      </c>
      <c r="S63" s="103">
        <v>0</v>
      </c>
      <c r="T63" s="104">
        <f t="shared" si="61"/>
        <v>0</v>
      </c>
      <c r="U63" s="104">
        <f t="shared" si="62"/>
        <v>0</v>
      </c>
      <c r="V63" s="103">
        <v>0</v>
      </c>
      <c r="W63" s="104">
        <f t="shared" si="63"/>
        <v>0</v>
      </c>
      <c r="X63" s="104">
        <f t="shared" si="64"/>
        <v>0</v>
      </c>
      <c r="Y63" s="103"/>
      <c r="Z63" s="104">
        <f t="shared" si="65"/>
        <v>0</v>
      </c>
      <c r="AA63" s="104">
        <f t="shared" si="66"/>
        <v>0</v>
      </c>
      <c r="AB63" s="103"/>
      <c r="AC63" s="103">
        <f t="shared" si="5"/>
        <v>1</v>
      </c>
      <c r="AD63" s="104">
        <f t="shared" si="6"/>
        <v>79.89</v>
      </c>
      <c r="AE63" s="104">
        <f t="shared" si="34"/>
        <v>169.5</v>
      </c>
      <c r="AF63" s="105">
        <f t="shared" si="67"/>
        <v>8.130081300813009E-3</v>
      </c>
      <c r="AG63" s="37">
        <f t="shared" si="8"/>
        <v>0.24390243902439027</v>
      </c>
      <c r="AH63" s="63">
        <f t="shared" si="9"/>
        <v>41.341463414634141</v>
      </c>
      <c r="AI63" s="103">
        <v>0</v>
      </c>
      <c r="AJ63" s="107">
        <f t="shared" si="68"/>
        <v>0</v>
      </c>
      <c r="AK63" s="106">
        <f t="shared" si="69"/>
        <v>0</v>
      </c>
      <c r="AL63" s="108">
        <v>59</v>
      </c>
      <c r="AM63" s="106">
        <f t="shared" si="70"/>
        <v>0</v>
      </c>
      <c r="AN63" s="109">
        <f t="shared" si="71"/>
        <v>0</v>
      </c>
      <c r="AO63" s="35">
        <f t="shared" si="10"/>
        <v>43589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2</v>
      </c>
      <c r="K64" s="104">
        <f t="shared" si="11"/>
        <v>54</v>
      </c>
      <c r="L64" s="104">
        <f t="shared" si="56"/>
        <v>119</v>
      </c>
      <c r="M64" s="103">
        <v>0</v>
      </c>
      <c r="N64" s="104">
        <f t="shared" si="57"/>
        <v>0</v>
      </c>
      <c r="O64" s="104">
        <f t="shared" si="58"/>
        <v>0</v>
      </c>
      <c r="P64" s="103">
        <v>1</v>
      </c>
      <c r="Q64" s="104">
        <f t="shared" si="59"/>
        <v>27</v>
      </c>
      <c r="R64" s="104">
        <f t="shared" si="60"/>
        <v>59.5</v>
      </c>
      <c r="S64" s="103">
        <v>0</v>
      </c>
      <c r="T64" s="104">
        <f t="shared" si="61"/>
        <v>0</v>
      </c>
      <c r="U64" s="104">
        <f t="shared" si="62"/>
        <v>0</v>
      </c>
      <c r="V64" s="103">
        <v>0</v>
      </c>
      <c r="W64" s="104">
        <f t="shared" si="63"/>
        <v>0</v>
      </c>
      <c r="X64" s="104">
        <f t="shared" si="64"/>
        <v>0</v>
      </c>
      <c r="Y64" s="103"/>
      <c r="Z64" s="104">
        <f t="shared" si="65"/>
        <v>0</v>
      </c>
      <c r="AA64" s="104">
        <f t="shared" si="66"/>
        <v>0</v>
      </c>
      <c r="AB64" s="103"/>
      <c r="AC64" s="103">
        <f t="shared" si="5"/>
        <v>3</v>
      </c>
      <c r="AD64" s="104">
        <f t="shared" si="6"/>
        <v>81</v>
      </c>
      <c r="AE64" s="104">
        <f t="shared" si="34"/>
        <v>178.5</v>
      </c>
      <c r="AF64" s="105">
        <f t="shared" si="67"/>
        <v>2.4390243902439025E-2</v>
      </c>
      <c r="AG64" s="37">
        <f t="shared" si="8"/>
        <v>0.73170731707317072</v>
      </c>
      <c r="AH64" s="63">
        <f t="shared" si="9"/>
        <v>43.536585365853654</v>
      </c>
      <c r="AI64" s="103">
        <v>3</v>
      </c>
      <c r="AJ64" s="107">
        <f t="shared" si="68"/>
        <v>178.5</v>
      </c>
      <c r="AK64" s="106">
        <f t="shared" si="69"/>
        <v>123</v>
      </c>
      <c r="AL64" s="108">
        <v>60</v>
      </c>
      <c r="AM64" s="106">
        <f t="shared" si="70"/>
        <v>17.571428571428573</v>
      </c>
      <c r="AN64" s="109">
        <f t="shared" si="71"/>
        <v>4.0999999999999996</v>
      </c>
      <c r="AO64" s="35">
        <f t="shared" si="10"/>
        <v>43712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56"/>
        <v>0</v>
      </c>
      <c r="M65" s="103">
        <v>0</v>
      </c>
      <c r="N65" s="104">
        <f t="shared" si="57"/>
        <v>0</v>
      </c>
      <c r="O65" s="104">
        <f t="shared" si="58"/>
        <v>0</v>
      </c>
      <c r="P65" s="103">
        <v>0</v>
      </c>
      <c r="Q65" s="104">
        <f t="shared" si="59"/>
        <v>0</v>
      </c>
      <c r="R65" s="104">
        <f t="shared" si="60"/>
        <v>0</v>
      </c>
      <c r="S65" s="103">
        <v>0</v>
      </c>
      <c r="T65" s="104">
        <f t="shared" si="61"/>
        <v>0</v>
      </c>
      <c r="U65" s="104">
        <f t="shared" si="62"/>
        <v>0</v>
      </c>
      <c r="V65" s="103">
        <v>0</v>
      </c>
      <c r="W65" s="104">
        <f t="shared" si="63"/>
        <v>0</v>
      </c>
      <c r="X65" s="104">
        <f t="shared" si="64"/>
        <v>0</v>
      </c>
      <c r="Y65" s="103"/>
      <c r="Z65" s="104">
        <f t="shared" si="65"/>
        <v>0</v>
      </c>
      <c r="AA65" s="104">
        <f t="shared" si="66"/>
        <v>0</v>
      </c>
      <c r="AB65" s="103"/>
      <c r="AC65" s="103">
        <f t="shared" si="5"/>
        <v>0</v>
      </c>
      <c r="AD65" s="104">
        <f t="shared" si="6"/>
        <v>0</v>
      </c>
      <c r="AE65" s="104">
        <f t="shared" si="34"/>
        <v>0</v>
      </c>
      <c r="AF65" s="105">
        <f t="shared" si="6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8"/>
        <v>0</v>
      </c>
      <c r="AK65" s="106" t="str">
        <f t="shared" si="69"/>
        <v>-</v>
      </c>
      <c r="AL65" s="108">
        <v>61</v>
      </c>
      <c r="AM65" s="106" t="str">
        <f t="shared" si="70"/>
        <v>-</v>
      </c>
      <c r="AN65" s="109" t="str">
        <f t="shared" si="71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56"/>
        <v>0</v>
      </c>
      <c r="M66" s="103">
        <v>0</v>
      </c>
      <c r="N66" s="104">
        <f t="shared" si="57"/>
        <v>0</v>
      </c>
      <c r="O66" s="104">
        <f t="shared" si="58"/>
        <v>0</v>
      </c>
      <c r="P66" s="103">
        <v>0</v>
      </c>
      <c r="Q66" s="104">
        <f t="shared" si="59"/>
        <v>0</v>
      </c>
      <c r="R66" s="104">
        <f t="shared" si="60"/>
        <v>0</v>
      </c>
      <c r="S66" s="103">
        <v>0</v>
      </c>
      <c r="T66" s="104">
        <f t="shared" si="61"/>
        <v>0</v>
      </c>
      <c r="U66" s="104">
        <f t="shared" si="62"/>
        <v>0</v>
      </c>
      <c r="V66" s="103">
        <v>0</v>
      </c>
      <c r="W66" s="104">
        <f t="shared" si="63"/>
        <v>0</v>
      </c>
      <c r="X66" s="104">
        <f t="shared" si="64"/>
        <v>0</v>
      </c>
      <c r="Y66" s="103"/>
      <c r="Z66" s="104">
        <f t="shared" si="65"/>
        <v>0</v>
      </c>
      <c r="AA66" s="104">
        <f t="shared" si="66"/>
        <v>0</v>
      </c>
      <c r="AB66" s="103"/>
      <c r="AC66" s="103">
        <f t="shared" si="5"/>
        <v>0</v>
      </c>
      <c r="AD66" s="104">
        <f t="shared" si="6"/>
        <v>0</v>
      </c>
      <c r="AE66" s="104">
        <f t="shared" si="34"/>
        <v>0</v>
      </c>
      <c r="AF66" s="105">
        <f t="shared" si="67"/>
        <v>0</v>
      </c>
      <c r="AG66" s="37">
        <f t="shared" si="8"/>
        <v>0</v>
      </c>
      <c r="AH66" s="63">
        <f t="shared" si="9"/>
        <v>0</v>
      </c>
      <c r="AI66" s="103">
        <v>1</v>
      </c>
      <c r="AJ66" s="107">
        <f t="shared" si="68"/>
        <v>49.5</v>
      </c>
      <c r="AK66" s="106" t="str">
        <f t="shared" si="69"/>
        <v>-</v>
      </c>
      <c r="AL66" s="108">
        <v>62</v>
      </c>
      <c r="AM66" s="106" t="str">
        <f t="shared" si="70"/>
        <v>-</v>
      </c>
      <c r="AN66" s="109" t="str">
        <f t="shared" si="71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6"/>
        <v>0</v>
      </c>
      <c r="M67" s="103">
        <v>0</v>
      </c>
      <c r="N67" s="104">
        <f t="shared" si="57"/>
        <v>0</v>
      </c>
      <c r="O67" s="104">
        <f t="shared" si="58"/>
        <v>0</v>
      </c>
      <c r="P67" s="103">
        <v>0</v>
      </c>
      <c r="Q67" s="104">
        <f t="shared" si="59"/>
        <v>0</v>
      </c>
      <c r="R67" s="104">
        <f t="shared" si="60"/>
        <v>0</v>
      </c>
      <c r="S67" s="103">
        <v>0</v>
      </c>
      <c r="T67" s="104">
        <f t="shared" si="61"/>
        <v>0</v>
      </c>
      <c r="U67" s="104">
        <f t="shared" si="62"/>
        <v>0</v>
      </c>
      <c r="V67" s="103">
        <v>0</v>
      </c>
      <c r="W67" s="104">
        <f t="shared" si="63"/>
        <v>0</v>
      </c>
      <c r="X67" s="104">
        <f t="shared" si="64"/>
        <v>0</v>
      </c>
      <c r="Y67" s="103"/>
      <c r="Z67" s="104">
        <f t="shared" si="65"/>
        <v>0</v>
      </c>
      <c r="AA67" s="104">
        <f t="shared" si="66"/>
        <v>0</v>
      </c>
      <c r="AB67" s="103"/>
      <c r="AC67" s="103">
        <f t="shared" si="5"/>
        <v>0</v>
      </c>
      <c r="AD67" s="104">
        <f t="shared" si="6"/>
        <v>0</v>
      </c>
      <c r="AE67" s="104">
        <f t="shared" si="34"/>
        <v>0</v>
      </c>
      <c r="AF67" s="105">
        <f t="shared" si="6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68"/>
        <v>0</v>
      </c>
      <c r="AK67" s="106" t="str">
        <f t="shared" si="69"/>
        <v>-</v>
      </c>
      <c r="AL67" s="108">
        <v>63</v>
      </c>
      <c r="AM67" s="106" t="str">
        <f t="shared" si="70"/>
        <v>-</v>
      </c>
      <c r="AN67" s="109" t="str">
        <f t="shared" si="71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1</v>
      </c>
      <c r="K68" s="104">
        <f t="shared" si="11"/>
        <v>11.76</v>
      </c>
      <c r="L68" s="104">
        <f t="shared" si="56"/>
        <v>24.5</v>
      </c>
      <c r="M68" s="103">
        <v>4</v>
      </c>
      <c r="N68" s="104">
        <f t="shared" si="57"/>
        <v>47.04</v>
      </c>
      <c r="O68" s="104">
        <f t="shared" si="58"/>
        <v>98</v>
      </c>
      <c r="P68" s="103">
        <v>0</v>
      </c>
      <c r="Q68" s="104">
        <f t="shared" si="59"/>
        <v>0</v>
      </c>
      <c r="R68" s="104">
        <f t="shared" si="60"/>
        <v>0</v>
      </c>
      <c r="S68" s="103">
        <v>0</v>
      </c>
      <c r="T68" s="104">
        <f t="shared" si="61"/>
        <v>0</v>
      </c>
      <c r="U68" s="104">
        <f t="shared" si="62"/>
        <v>0</v>
      </c>
      <c r="V68" s="103">
        <v>0</v>
      </c>
      <c r="W68" s="104">
        <f t="shared" si="63"/>
        <v>0</v>
      </c>
      <c r="X68" s="104">
        <f t="shared" si="64"/>
        <v>0</v>
      </c>
      <c r="Y68" s="103"/>
      <c r="Z68" s="104">
        <f t="shared" si="65"/>
        <v>0</v>
      </c>
      <c r="AA68" s="104">
        <f t="shared" si="66"/>
        <v>0</v>
      </c>
      <c r="AB68" s="103"/>
      <c r="AC68" s="103">
        <f t="shared" si="5"/>
        <v>5</v>
      </c>
      <c r="AD68" s="104">
        <f t="shared" si="6"/>
        <v>58.8</v>
      </c>
      <c r="AE68" s="104">
        <f t="shared" si="34"/>
        <v>122.5</v>
      </c>
      <c r="AF68" s="105">
        <f t="shared" si="67"/>
        <v>4.065040650406504E-2</v>
      </c>
      <c r="AG68" s="37">
        <f t="shared" si="8"/>
        <v>1.2195121951219512</v>
      </c>
      <c r="AH68" s="63">
        <f t="shared" si="9"/>
        <v>29.878048780487806</v>
      </c>
      <c r="AI68" s="103">
        <v>2</v>
      </c>
      <c r="AJ68" s="107">
        <f t="shared" si="68"/>
        <v>49</v>
      </c>
      <c r="AK68" s="106">
        <f t="shared" si="69"/>
        <v>49.2</v>
      </c>
      <c r="AL68" s="108">
        <v>64</v>
      </c>
      <c r="AM68" s="106">
        <f t="shared" si="70"/>
        <v>7.0285714285714294</v>
      </c>
      <c r="AN68" s="109">
        <f t="shared" si="71"/>
        <v>1.6400000000000001</v>
      </c>
      <c r="AO68" s="35">
        <f t="shared" si="10"/>
        <v>43638.2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6"/>
        <v>0</v>
      </c>
      <c r="M69" s="103">
        <v>0</v>
      </c>
      <c r="N69" s="104">
        <f t="shared" si="57"/>
        <v>0</v>
      </c>
      <c r="O69" s="104">
        <f t="shared" si="58"/>
        <v>0</v>
      </c>
      <c r="P69" s="103">
        <v>0</v>
      </c>
      <c r="Q69" s="104">
        <f t="shared" si="59"/>
        <v>0</v>
      </c>
      <c r="R69" s="104">
        <f t="shared" si="60"/>
        <v>0</v>
      </c>
      <c r="S69" s="103">
        <v>0</v>
      </c>
      <c r="T69" s="104">
        <f t="shared" si="61"/>
        <v>0</v>
      </c>
      <c r="U69" s="104">
        <f t="shared" si="62"/>
        <v>0</v>
      </c>
      <c r="V69" s="103">
        <v>0</v>
      </c>
      <c r="W69" s="104">
        <f t="shared" si="63"/>
        <v>0</v>
      </c>
      <c r="X69" s="104">
        <f t="shared" si="64"/>
        <v>0</v>
      </c>
      <c r="Y69" s="103"/>
      <c r="Z69" s="104">
        <f t="shared" si="65"/>
        <v>0</v>
      </c>
      <c r="AA69" s="104">
        <f t="shared" si="66"/>
        <v>0</v>
      </c>
      <c r="AB69" s="103"/>
      <c r="AC69" s="103">
        <f t="shared" si="5"/>
        <v>0</v>
      </c>
      <c r="AD69" s="104">
        <f t="shared" si="6"/>
        <v>0</v>
      </c>
      <c r="AE69" s="104">
        <f t="shared" si="34"/>
        <v>0</v>
      </c>
      <c r="AF69" s="105">
        <f t="shared" si="67"/>
        <v>0</v>
      </c>
      <c r="AG69" s="37">
        <f t="shared" si="8"/>
        <v>0</v>
      </c>
      <c r="AH69" s="63">
        <f t="shared" si="9"/>
        <v>0</v>
      </c>
      <c r="AI69" s="103">
        <v>0</v>
      </c>
      <c r="AJ69" s="107">
        <f t="shared" si="68"/>
        <v>0</v>
      </c>
      <c r="AK69" s="106" t="str">
        <f t="shared" si="69"/>
        <v>-</v>
      </c>
      <c r="AL69" s="108">
        <v>65</v>
      </c>
      <c r="AM69" s="106" t="str">
        <f t="shared" si="70"/>
        <v>-</v>
      </c>
      <c r="AN69" s="109" t="str">
        <f t="shared" si="71"/>
        <v>-</v>
      </c>
      <c r="AO69" s="35" t="str">
        <f t="shared" si="10"/>
        <v>-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2</v>
      </c>
      <c r="K70" s="104">
        <f t="shared" si="11"/>
        <v>24.099999999999994</v>
      </c>
      <c r="L70" s="104">
        <f t="shared" si="56"/>
        <v>49</v>
      </c>
      <c r="M70" s="103">
        <v>3</v>
      </c>
      <c r="N70" s="104">
        <f t="shared" si="57"/>
        <v>36.149999999999991</v>
      </c>
      <c r="O70" s="104">
        <f t="shared" si="58"/>
        <v>73.5</v>
      </c>
      <c r="P70" s="103">
        <v>4</v>
      </c>
      <c r="Q70" s="104">
        <f t="shared" si="59"/>
        <v>48.199999999999989</v>
      </c>
      <c r="R70" s="104">
        <f t="shared" si="60"/>
        <v>98</v>
      </c>
      <c r="S70" s="103">
        <v>0</v>
      </c>
      <c r="T70" s="104">
        <f t="shared" si="61"/>
        <v>0</v>
      </c>
      <c r="U70" s="104">
        <f t="shared" si="62"/>
        <v>0</v>
      </c>
      <c r="V70" s="103">
        <v>0</v>
      </c>
      <c r="W70" s="104">
        <f t="shared" si="63"/>
        <v>0</v>
      </c>
      <c r="X70" s="104">
        <f t="shared" si="64"/>
        <v>0</v>
      </c>
      <c r="Y70" s="103"/>
      <c r="Z70" s="104">
        <f t="shared" si="65"/>
        <v>0</v>
      </c>
      <c r="AA70" s="104">
        <f t="shared" si="66"/>
        <v>0</v>
      </c>
      <c r="AB70" s="103"/>
      <c r="AC70" s="103">
        <f t="shared" si="5"/>
        <v>9</v>
      </c>
      <c r="AD70" s="104">
        <f t="shared" si="6"/>
        <v>108.44999999999997</v>
      </c>
      <c r="AE70" s="104">
        <f t="shared" si="34"/>
        <v>220.5</v>
      </c>
      <c r="AF70" s="105">
        <f t="shared" si="67"/>
        <v>7.3170731707317069E-2</v>
      </c>
      <c r="AG70" s="37">
        <f t="shared" si="8"/>
        <v>2.1951219512195119</v>
      </c>
      <c r="AH70" s="63">
        <f t="shared" si="9"/>
        <v>53.780487804878049</v>
      </c>
      <c r="AI70" s="103">
        <v>2</v>
      </c>
      <c r="AJ70" s="107">
        <f t="shared" si="68"/>
        <v>49</v>
      </c>
      <c r="AK70" s="106">
        <f t="shared" si="69"/>
        <v>27.333333333333336</v>
      </c>
      <c r="AL70" s="108">
        <v>66</v>
      </c>
      <c r="AM70" s="106">
        <f t="shared" si="70"/>
        <v>3.9047619047619051</v>
      </c>
      <c r="AN70" s="109">
        <f t="shared" si="71"/>
        <v>0.9111111111111112</v>
      </c>
      <c r="AO70" s="35">
        <f t="shared" si="10"/>
        <v>43616.333333333336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1</v>
      </c>
      <c r="K71" s="104">
        <f t="shared" si="11"/>
        <v>11.109999999999989</v>
      </c>
      <c r="L71" s="104">
        <f t="shared" si="56"/>
        <v>24.5</v>
      </c>
      <c r="M71" s="103">
        <v>0</v>
      </c>
      <c r="N71" s="104">
        <f t="shared" si="57"/>
        <v>0</v>
      </c>
      <c r="O71" s="104">
        <f t="shared" si="58"/>
        <v>0</v>
      </c>
      <c r="P71" s="103">
        <v>0</v>
      </c>
      <c r="Q71" s="104">
        <f t="shared" si="59"/>
        <v>0</v>
      </c>
      <c r="R71" s="104">
        <f t="shared" si="60"/>
        <v>0</v>
      </c>
      <c r="S71" s="103">
        <v>0</v>
      </c>
      <c r="T71" s="104">
        <f t="shared" si="61"/>
        <v>0</v>
      </c>
      <c r="U71" s="104">
        <f t="shared" si="62"/>
        <v>0</v>
      </c>
      <c r="V71" s="103">
        <v>0</v>
      </c>
      <c r="W71" s="104">
        <f t="shared" si="63"/>
        <v>0</v>
      </c>
      <c r="X71" s="104">
        <f t="shared" si="64"/>
        <v>0</v>
      </c>
      <c r="Y71" s="103"/>
      <c r="Z71" s="104">
        <f t="shared" si="65"/>
        <v>0</v>
      </c>
      <c r="AA71" s="104">
        <f t="shared" si="66"/>
        <v>0</v>
      </c>
      <c r="AB71" s="103"/>
      <c r="AC71" s="103">
        <f t="shared" si="5"/>
        <v>1</v>
      </c>
      <c r="AD71" s="104">
        <f t="shared" si="6"/>
        <v>11.109999999999989</v>
      </c>
      <c r="AE71" s="104">
        <f t="shared" si="34"/>
        <v>24.5</v>
      </c>
      <c r="AF71" s="105">
        <f t="shared" si="67"/>
        <v>8.130081300813009E-3</v>
      </c>
      <c r="AG71" s="37">
        <f t="shared" si="8"/>
        <v>0.24390243902439027</v>
      </c>
      <c r="AH71" s="63">
        <f t="shared" si="9"/>
        <v>5.975609756097561</v>
      </c>
      <c r="AI71" s="103">
        <v>0</v>
      </c>
      <c r="AJ71" s="107">
        <f t="shared" si="68"/>
        <v>0</v>
      </c>
      <c r="AK71" s="106">
        <f t="shared" si="69"/>
        <v>0</v>
      </c>
      <c r="AL71" s="108">
        <v>67</v>
      </c>
      <c r="AM71" s="106">
        <f t="shared" si="70"/>
        <v>0</v>
      </c>
      <c r="AN71" s="109">
        <f t="shared" si="71"/>
        <v>0</v>
      </c>
      <c r="AO71" s="35">
        <f t="shared" si="10"/>
        <v>43589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1</v>
      </c>
      <c r="K72" s="104">
        <f t="shared" si="11"/>
        <v>11.109999999999996</v>
      </c>
      <c r="L72" s="104">
        <f t="shared" si="56"/>
        <v>24.5</v>
      </c>
      <c r="M72" s="103">
        <v>0</v>
      </c>
      <c r="N72" s="104">
        <f t="shared" si="57"/>
        <v>0</v>
      </c>
      <c r="O72" s="104">
        <f t="shared" si="58"/>
        <v>0</v>
      </c>
      <c r="P72" s="103">
        <v>0</v>
      </c>
      <c r="Q72" s="104">
        <f t="shared" si="59"/>
        <v>0</v>
      </c>
      <c r="R72" s="104">
        <f t="shared" si="60"/>
        <v>0</v>
      </c>
      <c r="S72" s="103">
        <v>0</v>
      </c>
      <c r="T72" s="104">
        <f t="shared" si="61"/>
        <v>0</v>
      </c>
      <c r="U72" s="104">
        <f t="shared" si="62"/>
        <v>0</v>
      </c>
      <c r="V72" s="103">
        <v>0</v>
      </c>
      <c r="W72" s="104">
        <f t="shared" si="63"/>
        <v>0</v>
      </c>
      <c r="X72" s="104">
        <f t="shared" si="64"/>
        <v>0</v>
      </c>
      <c r="Y72" s="103"/>
      <c r="Z72" s="104">
        <f t="shared" si="65"/>
        <v>0</v>
      </c>
      <c r="AA72" s="104">
        <f t="shared" si="66"/>
        <v>0</v>
      </c>
      <c r="AB72" s="103"/>
      <c r="AC72" s="103">
        <f t="shared" ref="AC72:AC128" si="72">J72+M72+P72+S72+V72+Y72</f>
        <v>1</v>
      </c>
      <c r="AD72" s="104">
        <f t="shared" si="6"/>
        <v>11.109999999999996</v>
      </c>
      <c r="AE72" s="104">
        <f t="shared" si="34"/>
        <v>24.5</v>
      </c>
      <c r="AF72" s="105">
        <f t="shared" si="67"/>
        <v>8.130081300813009E-3</v>
      </c>
      <c r="AG72" s="37">
        <f t="shared" si="8"/>
        <v>0.24390243902439027</v>
      </c>
      <c r="AH72" s="63">
        <f t="shared" si="9"/>
        <v>5.975609756097561</v>
      </c>
      <c r="AI72" s="103">
        <v>0</v>
      </c>
      <c r="AJ72" s="107">
        <f t="shared" si="68"/>
        <v>0</v>
      </c>
      <c r="AK72" s="106">
        <f t="shared" si="69"/>
        <v>0</v>
      </c>
      <c r="AL72" s="108">
        <v>68</v>
      </c>
      <c r="AM72" s="106">
        <f t="shared" si="70"/>
        <v>0</v>
      </c>
      <c r="AN72" s="109">
        <f t="shared" si="71"/>
        <v>0</v>
      </c>
      <c r="AO72" s="35">
        <f t="shared" si="10"/>
        <v>43589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56"/>
        <v>0</v>
      </c>
      <c r="M73" s="103">
        <v>0</v>
      </c>
      <c r="N73" s="104">
        <f t="shared" si="57"/>
        <v>0</v>
      </c>
      <c r="O73" s="104">
        <f t="shared" si="58"/>
        <v>0</v>
      </c>
      <c r="P73" s="103">
        <v>1</v>
      </c>
      <c r="Q73" s="104">
        <f t="shared" si="59"/>
        <v>10.259999999999996</v>
      </c>
      <c r="R73" s="104">
        <f t="shared" si="60"/>
        <v>24.5</v>
      </c>
      <c r="S73" s="103">
        <v>0</v>
      </c>
      <c r="T73" s="104">
        <f t="shared" si="61"/>
        <v>0</v>
      </c>
      <c r="U73" s="104">
        <f t="shared" si="62"/>
        <v>0</v>
      </c>
      <c r="V73" s="103">
        <v>1</v>
      </c>
      <c r="W73" s="104">
        <f t="shared" si="63"/>
        <v>10.259999999999996</v>
      </c>
      <c r="X73" s="104">
        <f t="shared" si="64"/>
        <v>24.5</v>
      </c>
      <c r="Y73" s="103"/>
      <c r="Z73" s="104">
        <f t="shared" si="65"/>
        <v>0</v>
      </c>
      <c r="AA73" s="104">
        <f t="shared" si="66"/>
        <v>0</v>
      </c>
      <c r="AB73" s="103"/>
      <c r="AC73" s="103">
        <f t="shared" si="72"/>
        <v>2</v>
      </c>
      <c r="AD73" s="104">
        <f t="shared" si="6"/>
        <v>20.519999999999992</v>
      </c>
      <c r="AE73" s="104">
        <f t="shared" si="34"/>
        <v>49</v>
      </c>
      <c r="AF73" s="105">
        <f t="shared" si="67"/>
        <v>1.6260162601626018E-2</v>
      </c>
      <c r="AG73" s="37">
        <f t="shared" si="8"/>
        <v>0.48780487804878053</v>
      </c>
      <c r="AH73" s="63">
        <f t="shared" si="9"/>
        <v>11.951219512195122</v>
      </c>
      <c r="AI73" s="103">
        <v>1</v>
      </c>
      <c r="AJ73" s="107">
        <f t="shared" si="68"/>
        <v>24.5</v>
      </c>
      <c r="AK73" s="106">
        <f t="shared" si="69"/>
        <v>61.499999999999993</v>
      </c>
      <c r="AL73" s="108">
        <v>69</v>
      </c>
      <c r="AM73" s="106">
        <f t="shared" si="70"/>
        <v>8.7857142857142847</v>
      </c>
      <c r="AN73" s="109">
        <f t="shared" si="71"/>
        <v>2.0499999999999998</v>
      </c>
      <c r="AO73" s="35">
        <f t="shared" si="10"/>
        <v>43650.5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56"/>
        <v>0</v>
      </c>
      <c r="M74" s="103">
        <v>0</v>
      </c>
      <c r="N74" s="104">
        <f t="shared" si="57"/>
        <v>0</v>
      </c>
      <c r="O74" s="104">
        <f t="shared" si="58"/>
        <v>0</v>
      </c>
      <c r="P74" s="103">
        <v>0</v>
      </c>
      <c r="Q74" s="104">
        <f t="shared" si="59"/>
        <v>0</v>
      </c>
      <c r="R74" s="104">
        <f t="shared" si="60"/>
        <v>0</v>
      </c>
      <c r="S74" s="103">
        <v>0</v>
      </c>
      <c r="T74" s="104">
        <f t="shared" si="61"/>
        <v>0</v>
      </c>
      <c r="U74" s="104">
        <f t="shared" si="62"/>
        <v>0</v>
      </c>
      <c r="V74" s="103">
        <v>0</v>
      </c>
      <c r="W74" s="104">
        <f t="shared" si="63"/>
        <v>0</v>
      </c>
      <c r="X74" s="104">
        <f t="shared" si="64"/>
        <v>0</v>
      </c>
      <c r="Y74" s="103"/>
      <c r="Z74" s="104">
        <f t="shared" si="65"/>
        <v>0</v>
      </c>
      <c r="AA74" s="104">
        <f t="shared" si="66"/>
        <v>0</v>
      </c>
      <c r="AB74" s="103"/>
      <c r="AC74" s="103">
        <f t="shared" si="72"/>
        <v>0</v>
      </c>
      <c r="AD74" s="104">
        <f t="shared" si="6"/>
        <v>0</v>
      </c>
      <c r="AE74" s="104">
        <f t="shared" si="34"/>
        <v>0</v>
      </c>
      <c r="AF74" s="105">
        <f t="shared" si="6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68"/>
        <v>0</v>
      </c>
      <c r="AK74" s="106" t="str">
        <f t="shared" si="69"/>
        <v>-</v>
      </c>
      <c r="AL74" s="108">
        <v>70</v>
      </c>
      <c r="AM74" s="106" t="str">
        <f t="shared" si="70"/>
        <v>-</v>
      </c>
      <c r="AN74" s="109" t="str">
        <f t="shared" si="71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6"/>
        <v>0</v>
      </c>
      <c r="M75" s="103">
        <v>0</v>
      </c>
      <c r="N75" s="104">
        <f t="shared" si="57"/>
        <v>0</v>
      </c>
      <c r="O75" s="104">
        <f t="shared" si="58"/>
        <v>0</v>
      </c>
      <c r="P75" s="103">
        <v>0</v>
      </c>
      <c r="Q75" s="104">
        <f t="shared" si="59"/>
        <v>0</v>
      </c>
      <c r="R75" s="104">
        <f t="shared" si="60"/>
        <v>0</v>
      </c>
      <c r="S75" s="103">
        <v>0</v>
      </c>
      <c r="T75" s="104">
        <f t="shared" si="61"/>
        <v>0</v>
      </c>
      <c r="U75" s="104">
        <f t="shared" si="62"/>
        <v>0</v>
      </c>
      <c r="V75" s="103">
        <v>0</v>
      </c>
      <c r="W75" s="104">
        <f t="shared" si="63"/>
        <v>0</v>
      </c>
      <c r="X75" s="104">
        <f t="shared" si="64"/>
        <v>0</v>
      </c>
      <c r="Y75" s="103"/>
      <c r="Z75" s="104">
        <f t="shared" si="65"/>
        <v>0</v>
      </c>
      <c r="AA75" s="104">
        <f t="shared" si="66"/>
        <v>0</v>
      </c>
      <c r="AB75" s="103"/>
      <c r="AC75" s="103">
        <f t="shared" si="72"/>
        <v>0</v>
      </c>
      <c r="AD75" s="104">
        <f t="shared" ref="AD75:AD131" si="73">AC75*F75</f>
        <v>0</v>
      </c>
      <c r="AE75" s="104">
        <f t="shared" si="34"/>
        <v>0</v>
      </c>
      <c r="AF75" s="105">
        <f t="shared" si="67"/>
        <v>0</v>
      </c>
      <c r="AG75" s="37">
        <f t="shared" si="8"/>
        <v>0</v>
      </c>
      <c r="AH75" s="63">
        <f t="shared" si="9"/>
        <v>0</v>
      </c>
      <c r="AI75" s="103">
        <v>1</v>
      </c>
      <c r="AJ75" s="107">
        <f t="shared" si="68"/>
        <v>29.5</v>
      </c>
      <c r="AK75" s="106" t="str">
        <f t="shared" si="69"/>
        <v>-</v>
      </c>
      <c r="AL75" s="108">
        <v>71</v>
      </c>
      <c r="AM75" s="106" t="str">
        <f t="shared" si="70"/>
        <v>-</v>
      </c>
      <c r="AN75" s="109" t="str">
        <f t="shared" si="71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1"/>
        <v>0</v>
      </c>
      <c r="L76" s="104">
        <f t="shared" si="56"/>
        <v>0</v>
      </c>
      <c r="M76" s="103">
        <v>0</v>
      </c>
      <c r="N76" s="104">
        <f t="shared" si="57"/>
        <v>0</v>
      </c>
      <c r="O76" s="104">
        <f t="shared" si="58"/>
        <v>0</v>
      </c>
      <c r="P76" s="103">
        <v>0</v>
      </c>
      <c r="Q76" s="104">
        <f t="shared" si="59"/>
        <v>0</v>
      </c>
      <c r="R76" s="104">
        <f t="shared" si="60"/>
        <v>0</v>
      </c>
      <c r="S76" s="103">
        <v>0</v>
      </c>
      <c r="T76" s="104">
        <f t="shared" si="61"/>
        <v>0</v>
      </c>
      <c r="U76" s="104">
        <f t="shared" si="62"/>
        <v>0</v>
      </c>
      <c r="V76" s="103">
        <v>0</v>
      </c>
      <c r="W76" s="104">
        <f t="shared" si="63"/>
        <v>0</v>
      </c>
      <c r="X76" s="104">
        <f t="shared" si="64"/>
        <v>0</v>
      </c>
      <c r="Y76" s="103"/>
      <c r="Z76" s="104">
        <f t="shared" si="65"/>
        <v>0</v>
      </c>
      <c r="AA76" s="104">
        <f t="shared" si="66"/>
        <v>0</v>
      </c>
      <c r="AB76" s="103"/>
      <c r="AC76" s="103">
        <f t="shared" si="72"/>
        <v>0</v>
      </c>
      <c r="AD76" s="104">
        <f t="shared" si="73"/>
        <v>0</v>
      </c>
      <c r="AE76" s="104">
        <f t="shared" si="34"/>
        <v>0</v>
      </c>
      <c r="AF76" s="105">
        <f t="shared" si="6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68"/>
        <v>0</v>
      </c>
      <c r="AK76" s="106" t="str">
        <f t="shared" si="69"/>
        <v>-</v>
      </c>
      <c r="AL76" s="108">
        <v>72</v>
      </c>
      <c r="AM76" s="106" t="str">
        <f t="shared" si="70"/>
        <v>-</v>
      </c>
      <c r="AN76" s="109" t="str">
        <f t="shared" si="71"/>
        <v>-</v>
      </c>
      <c r="AO76" s="35" t="str">
        <f t="shared" si="10"/>
        <v>-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4">J77*$F77</f>
        <v>0</v>
      </c>
      <c r="L77" s="104">
        <f t="shared" si="56"/>
        <v>0</v>
      </c>
      <c r="M77" s="103">
        <v>0</v>
      </c>
      <c r="N77" s="104">
        <f t="shared" si="57"/>
        <v>0</v>
      </c>
      <c r="O77" s="104">
        <f t="shared" si="58"/>
        <v>0</v>
      </c>
      <c r="P77" s="103">
        <v>0</v>
      </c>
      <c r="Q77" s="104">
        <f t="shared" si="59"/>
        <v>0</v>
      </c>
      <c r="R77" s="104">
        <f t="shared" si="60"/>
        <v>0</v>
      </c>
      <c r="S77" s="103">
        <v>0</v>
      </c>
      <c r="T77" s="104">
        <f t="shared" si="61"/>
        <v>0</v>
      </c>
      <c r="U77" s="104">
        <f t="shared" si="62"/>
        <v>0</v>
      </c>
      <c r="V77" s="103">
        <v>0</v>
      </c>
      <c r="W77" s="104">
        <f t="shared" si="63"/>
        <v>0</v>
      </c>
      <c r="X77" s="104">
        <f t="shared" si="64"/>
        <v>0</v>
      </c>
      <c r="Y77" s="103"/>
      <c r="Z77" s="104">
        <f t="shared" si="65"/>
        <v>0</v>
      </c>
      <c r="AA77" s="104">
        <f t="shared" si="66"/>
        <v>0</v>
      </c>
      <c r="AB77" s="103"/>
      <c r="AC77" s="103">
        <f t="shared" si="72"/>
        <v>0</v>
      </c>
      <c r="AD77" s="104">
        <f t="shared" si="73"/>
        <v>0</v>
      </c>
      <c r="AE77" s="104">
        <f t="shared" si="34"/>
        <v>0</v>
      </c>
      <c r="AF77" s="105">
        <f t="shared" si="6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68"/>
        <v>0</v>
      </c>
      <c r="AK77" s="106" t="str">
        <f t="shared" si="69"/>
        <v>-</v>
      </c>
      <c r="AL77" s="108">
        <v>73</v>
      </c>
      <c r="AM77" s="106" t="str">
        <f t="shared" si="70"/>
        <v>-</v>
      </c>
      <c r="AN77" s="109" t="str">
        <f t="shared" si="71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74"/>
        <v>0</v>
      </c>
      <c r="L78" s="104">
        <f t="shared" si="56"/>
        <v>0</v>
      </c>
      <c r="M78" s="103">
        <v>1</v>
      </c>
      <c r="N78" s="104">
        <f t="shared" si="57"/>
        <v>13.620000000000053</v>
      </c>
      <c r="O78" s="104">
        <f t="shared" si="58"/>
        <v>34.5</v>
      </c>
      <c r="P78" s="103">
        <v>3</v>
      </c>
      <c r="Q78" s="104">
        <f t="shared" si="59"/>
        <v>40.860000000000156</v>
      </c>
      <c r="R78" s="104">
        <f t="shared" si="60"/>
        <v>103.5</v>
      </c>
      <c r="S78" s="103">
        <v>2</v>
      </c>
      <c r="T78" s="104">
        <f t="shared" si="61"/>
        <v>27.240000000000105</v>
      </c>
      <c r="U78" s="104">
        <f t="shared" si="62"/>
        <v>69</v>
      </c>
      <c r="V78" s="103">
        <v>0</v>
      </c>
      <c r="W78" s="104">
        <f t="shared" si="63"/>
        <v>0</v>
      </c>
      <c r="X78" s="104">
        <f t="shared" si="64"/>
        <v>0</v>
      </c>
      <c r="Y78" s="103"/>
      <c r="Z78" s="104">
        <f t="shared" si="65"/>
        <v>0</v>
      </c>
      <c r="AA78" s="104">
        <f t="shared" si="66"/>
        <v>0</v>
      </c>
      <c r="AB78" s="103"/>
      <c r="AC78" s="103">
        <f t="shared" si="72"/>
        <v>6</v>
      </c>
      <c r="AD78" s="104">
        <f t="shared" si="73"/>
        <v>81.720000000000312</v>
      </c>
      <c r="AE78" s="104">
        <f t="shared" si="34"/>
        <v>207</v>
      </c>
      <c r="AF78" s="105">
        <f t="shared" si="67"/>
        <v>4.878048780487805E-2</v>
      </c>
      <c r="AG78" s="37">
        <f t="shared" si="8"/>
        <v>1.4634146341463414</v>
      </c>
      <c r="AH78" s="63">
        <f t="shared" si="9"/>
        <v>50.487804878048777</v>
      </c>
      <c r="AI78" s="103">
        <v>2</v>
      </c>
      <c r="AJ78" s="107">
        <f t="shared" si="68"/>
        <v>69</v>
      </c>
      <c r="AK78" s="106">
        <f t="shared" si="69"/>
        <v>41</v>
      </c>
      <c r="AL78" s="108">
        <v>74</v>
      </c>
      <c r="AM78" s="106">
        <f t="shared" si="70"/>
        <v>5.8571428571428568</v>
      </c>
      <c r="AN78" s="109">
        <f t="shared" si="71"/>
        <v>1.3666666666666667</v>
      </c>
      <c r="AO78" s="35">
        <f t="shared" si="10"/>
        <v>43630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74"/>
        <v>0</v>
      </c>
      <c r="L79" s="104">
        <f t="shared" si="56"/>
        <v>0</v>
      </c>
      <c r="M79" s="103">
        <v>0</v>
      </c>
      <c r="N79" s="104">
        <f t="shared" si="57"/>
        <v>0</v>
      </c>
      <c r="O79" s="104">
        <f t="shared" si="58"/>
        <v>0</v>
      </c>
      <c r="P79" s="103">
        <v>3</v>
      </c>
      <c r="Q79" s="104">
        <f t="shared" si="59"/>
        <v>41.849999999999994</v>
      </c>
      <c r="R79" s="104">
        <f t="shared" si="60"/>
        <v>103.5</v>
      </c>
      <c r="S79" s="103">
        <v>0</v>
      </c>
      <c r="T79" s="104">
        <f t="shared" si="61"/>
        <v>0</v>
      </c>
      <c r="U79" s="104">
        <f t="shared" si="62"/>
        <v>0</v>
      </c>
      <c r="V79" s="103">
        <v>0</v>
      </c>
      <c r="W79" s="104">
        <f t="shared" si="63"/>
        <v>0</v>
      </c>
      <c r="X79" s="104">
        <f t="shared" si="64"/>
        <v>0</v>
      </c>
      <c r="Y79" s="103"/>
      <c r="Z79" s="104">
        <f t="shared" si="65"/>
        <v>0</v>
      </c>
      <c r="AA79" s="104">
        <f t="shared" si="66"/>
        <v>0</v>
      </c>
      <c r="AB79" s="103"/>
      <c r="AC79" s="103">
        <f t="shared" si="72"/>
        <v>3</v>
      </c>
      <c r="AD79" s="104">
        <f t="shared" si="73"/>
        <v>41.849999999999994</v>
      </c>
      <c r="AE79" s="104">
        <f t="shared" si="34"/>
        <v>103.5</v>
      </c>
      <c r="AF79" s="105">
        <f t="shared" si="67"/>
        <v>2.4390243902439025E-2</v>
      </c>
      <c r="AG79" s="37">
        <f t="shared" ref="AG79:AG142" si="75">AF79*30</f>
        <v>0.73170731707317072</v>
      </c>
      <c r="AH79" s="63">
        <f t="shared" ref="AH79:AH142" si="76">AE79/AQ$10*30</f>
        <v>25.243902439024389</v>
      </c>
      <c r="AI79" s="103">
        <v>0</v>
      </c>
      <c r="AJ79" s="107">
        <f t="shared" si="68"/>
        <v>0</v>
      </c>
      <c r="AK79" s="106">
        <f t="shared" si="69"/>
        <v>0</v>
      </c>
      <c r="AL79" s="108">
        <v>75</v>
      </c>
      <c r="AM79" s="106">
        <f t="shared" si="70"/>
        <v>0</v>
      </c>
      <c r="AN79" s="109">
        <f t="shared" si="71"/>
        <v>0</v>
      </c>
      <c r="AO79" s="35">
        <f t="shared" ref="AO79:AO142" si="77">IFERROR(AO$10+AK79,"-")</f>
        <v>43589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0</v>
      </c>
      <c r="K80" s="104">
        <f t="shared" si="74"/>
        <v>0</v>
      </c>
      <c r="L80" s="104">
        <f t="shared" si="56"/>
        <v>0</v>
      </c>
      <c r="M80" s="103">
        <v>0</v>
      </c>
      <c r="N80" s="104">
        <f t="shared" si="57"/>
        <v>0</v>
      </c>
      <c r="O80" s="104">
        <f t="shared" si="58"/>
        <v>0</v>
      </c>
      <c r="P80" s="103">
        <v>1</v>
      </c>
      <c r="Q80" s="104">
        <f t="shared" si="59"/>
        <v>13.950000000000014</v>
      </c>
      <c r="R80" s="104">
        <f t="shared" si="60"/>
        <v>34.5</v>
      </c>
      <c r="S80" s="103">
        <v>0</v>
      </c>
      <c r="T80" s="104">
        <f t="shared" si="61"/>
        <v>0</v>
      </c>
      <c r="U80" s="104">
        <f t="shared" si="62"/>
        <v>0</v>
      </c>
      <c r="V80" s="103">
        <v>0</v>
      </c>
      <c r="W80" s="104">
        <f t="shared" si="63"/>
        <v>0</v>
      </c>
      <c r="X80" s="104">
        <f t="shared" si="64"/>
        <v>0</v>
      </c>
      <c r="Y80" s="103"/>
      <c r="Z80" s="104">
        <f t="shared" si="65"/>
        <v>0</v>
      </c>
      <c r="AA80" s="104">
        <f t="shared" si="66"/>
        <v>0</v>
      </c>
      <c r="AB80" s="103"/>
      <c r="AC80" s="103">
        <f t="shared" si="72"/>
        <v>1</v>
      </c>
      <c r="AD80" s="104">
        <f t="shared" si="73"/>
        <v>13.950000000000014</v>
      </c>
      <c r="AE80" s="104">
        <f t="shared" si="34"/>
        <v>34.5</v>
      </c>
      <c r="AF80" s="105">
        <f t="shared" si="67"/>
        <v>8.130081300813009E-3</v>
      </c>
      <c r="AG80" s="37">
        <f t="shared" si="75"/>
        <v>0.24390243902439027</v>
      </c>
      <c r="AH80" s="63">
        <f t="shared" si="76"/>
        <v>8.4146341463414647</v>
      </c>
      <c r="AI80" s="103">
        <v>0</v>
      </c>
      <c r="AJ80" s="107">
        <f t="shared" si="68"/>
        <v>0</v>
      </c>
      <c r="AK80" s="106">
        <f t="shared" si="69"/>
        <v>0</v>
      </c>
      <c r="AL80" s="108">
        <v>76</v>
      </c>
      <c r="AM80" s="106">
        <f t="shared" si="70"/>
        <v>0</v>
      </c>
      <c r="AN80" s="109">
        <f t="shared" si="71"/>
        <v>0</v>
      </c>
      <c r="AO80" s="35">
        <f t="shared" si="77"/>
        <v>43589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4"/>
        <v>0</v>
      </c>
      <c r="L81" s="104">
        <f t="shared" si="56"/>
        <v>0</v>
      </c>
      <c r="M81" s="103">
        <v>0</v>
      </c>
      <c r="N81" s="104">
        <f t="shared" si="57"/>
        <v>0</v>
      </c>
      <c r="O81" s="104">
        <f t="shared" si="58"/>
        <v>0</v>
      </c>
      <c r="P81" s="103">
        <v>0</v>
      </c>
      <c r="Q81" s="104">
        <f t="shared" si="59"/>
        <v>0</v>
      </c>
      <c r="R81" s="104">
        <f t="shared" si="60"/>
        <v>0</v>
      </c>
      <c r="S81" s="103">
        <v>0</v>
      </c>
      <c r="T81" s="104">
        <f t="shared" si="61"/>
        <v>0</v>
      </c>
      <c r="U81" s="104">
        <f t="shared" si="62"/>
        <v>0</v>
      </c>
      <c r="V81" s="103">
        <v>0</v>
      </c>
      <c r="W81" s="104">
        <f t="shared" si="63"/>
        <v>0</v>
      </c>
      <c r="X81" s="104">
        <f t="shared" si="64"/>
        <v>0</v>
      </c>
      <c r="Y81" s="103"/>
      <c r="Z81" s="104">
        <f t="shared" si="65"/>
        <v>0</v>
      </c>
      <c r="AA81" s="104">
        <f t="shared" si="66"/>
        <v>0</v>
      </c>
      <c r="AB81" s="103"/>
      <c r="AC81" s="103">
        <f t="shared" si="72"/>
        <v>0</v>
      </c>
      <c r="AD81" s="104">
        <f t="shared" si="73"/>
        <v>0</v>
      </c>
      <c r="AE81" s="104">
        <f t="shared" si="34"/>
        <v>0</v>
      </c>
      <c r="AF81" s="105">
        <f t="shared" si="67"/>
        <v>0</v>
      </c>
      <c r="AG81" s="37">
        <f t="shared" si="75"/>
        <v>0</v>
      </c>
      <c r="AH81" s="63">
        <f t="shared" si="76"/>
        <v>0</v>
      </c>
      <c r="AI81" s="103">
        <v>0</v>
      </c>
      <c r="AJ81" s="107">
        <f t="shared" si="68"/>
        <v>0</v>
      </c>
      <c r="AK81" s="106" t="str">
        <f t="shared" si="69"/>
        <v>-</v>
      </c>
      <c r="AL81" s="108">
        <v>77</v>
      </c>
      <c r="AM81" s="106" t="str">
        <f t="shared" si="70"/>
        <v>-</v>
      </c>
      <c r="AN81" s="109" t="str">
        <f t="shared" si="71"/>
        <v>-</v>
      </c>
      <c r="AO81" s="35" t="str">
        <f t="shared" si="77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4"/>
        <v>0</v>
      </c>
      <c r="L82" s="104">
        <f t="shared" si="56"/>
        <v>0</v>
      </c>
      <c r="M82" s="103">
        <v>0</v>
      </c>
      <c r="N82" s="104">
        <f t="shared" si="57"/>
        <v>0</v>
      </c>
      <c r="O82" s="104">
        <f t="shared" si="58"/>
        <v>0</v>
      </c>
      <c r="P82" s="103">
        <v>0</v>
      </c>
      <c r="Q82" s="104">
        <f t="shared" si="59"/>
        <v>0</v>
      </c>
      <c r="R82" s="104">
        <f t="shared" si="60"/>
        <v>0</v>
      </c>
      <c r="S82" s="103">
        <v>0</v>
      </c>
      <c r="T82" s="104">
        <f t="shared" si="61"/>
        <v>0</v>
      </c>
      <c r="U82" s="104">
        <f t="shared" si="62"/>
        <v>0</v>
      </c>
      <c r="V82" s="103">
        <v>0</v>
      </c>
      <c r="W82" s="104">
        <f t="shared" si="63"/>
        <v>0</v>
      </c>
      <c r="X82" s="104">
        <f t="shared" si="64"/>
        <v>0</v>
      </c>
      <c r="Y82" s="103"/>
      <c r="Z82" s="104">
        <f t="shared" si="65"/>
        <v>0</v>
      </c>
      <c r="AA82" s="104">
        <f t="shared" si="66"/>
        <v>0</v>
      </c>
      <c r="AB82" s="103"/>
      <c r="AC82" s="103">
        <f t="shared" si="72"/>
        <v>0</v>
      </c>
      <c r="AD82" s="104">
        <f t="shared" si="73"/>
        <v>0</v>
      </c>
      <c r="AE82" s="104">
        <f t="shared" si="34"/>
        <v>0</v>
      </c>
      <c r="AF82" s="105">
        <f t="shared" si="67"/>
        <v>0</v>
      </c>
      <c r="AG82" s="37">
        <f t="shared" si="75"/>
        <v>0</v>
      </c>
      <c r="AH82" s="63">
        <f t="shared" si="76"/>
        <v>0</v>
      </c>
      <c r="AI82" s="103">
        <v>0</v>
      </c>
      <c r="AJ82" s="107">
        <f t="shared" si="68"/>
        <v>0</v>
      </c>
      <c r="AK82" s="106" t="str">
        <f t="shared" si="69"/>
        <v>-</v>
      </c>
      <c r="AL82" s="108">
        <v>78</v>
      </c>
      <c r="AM82" s="106" t="str">
        <f t="shared" si="70"/>
        <v>-</v>
      </c>
      <c r="AN82" s="109" t="str">
        <f t="shared" si="71"/>
        <v>-</v>
      </c>
      <c r="AO82" s="35" t="str">
        <f t="shared" si="77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4"/>
        <v>0</v>
      </c>
      <c r="L83" s="104">
        <f t="shared" si="56"/>
        <v>0</v>
      </c>
      <c r="M83" s="103">
        <v>0</v>
      </c>
      <c r="N83" s="104">
        <f t="shared" si="57"/>
        <v>0</v>
      </c>
      <c r="O83" s="104">
        <f t="shared" si="58"/>
        <v>0</v>
      </c>
      <c r="P83" s="103">
        <v>0</v>
      </c>
      <c r="Q83" s="104">
        <f t="shared" si="59"/>
        <v>0</v>
      </c>
      <c r="R83" s="104">
        <f t="shared" si="60"/>
        <v>0</v>
      </c>
      <c r="S83" s="103">
        <v>0</v>
      </c>
      <c r="T83" s="104">
        <f t="shared" si="61"/>
        <v>0</v>
      </c>
      <c r="U83" s="104">
        <f t="shared" si="62"/>
        <v>0</v>
      </c>
      <c r="V83" s="103">
        <v>0</v>
      </c>
      <c r="W83" s="104">
        <f t="shared" si="63"/>
        <v>0</v>
      </c>
      <c r="X83" s="104">
        <f t="shared" si="64"/>
        <v>0</v>
      </c>
      <c r="Y83" s="103"/>
      <c r="Z83" s="104">
        <f t="shared" si="65"/>
        <v>0</v>
      </c>
      <c r="AA83" s="104">
        <f t="shared" si="66"/>
        <v>0</v>
      </c>
      <c r="AB83" s="103"/>
      <c r="AC83" s="103">
        <f t="shared" si="72"/>
        <v>0</v>
      </c>
      <c r="AD83" s="104">
        <f t="shared" si="73"/>
        <v>0</v>
      </c>
      <c r="AE83" s="104">
        <f t="shared" ref="AE83:AE89" si="78">AC83*G83</f>
        <v>0</v>
      </c>
      <c r="AF83" s="105">
        <f t="shared" si="67"/>
        <v>0</v>
      </c>
      <c r="AG83" s="37">
        <f t="shared" si="75"/>
        <v>0</v>
      </c>
      <c r="AH83" s="63">
        <f t="shared" si="76"/>
        <v>0</v>
      </c>
      <c r="AI83" s="103">
        <v>0</v>
      </c>
      <c r="AJ83" s="107">
        <f t="shared" si="68"/>
        <v>0</v>
      </c>
      <c r="AK83" s="106" t="str">
        <f t="shared" si="69"/>
        <v>-</v>
      </c>
      <c r="AL83" s="108">
        <v>79</v>
      </c>
      <c r="AM83" s="106" t="str">
        <f t="shared" si="70"/>
        <v>-</v>
      </c>
      <c r="AN83" s="109" t="str">
        <f t="shared" si="71"/>
        <v>-</v>
      </c>
      <c r="AO83" s="35" t="str">
        <f t="shared" si="77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4"/>
        <v>0</v>
      </c>
      <c r="L84" s="104">
        <f t="shared" si="56"/>
        <v>0</v>
      </c>
      <c r="M84" s="103">
        <v>0</v>
      </c>
      <c r="N84" s="104">
        <f t="shared" si="57"/>
        <v>0</v>
      </c>
      <c r="O84" s="104">
        <f t="shared" si="58"/>
        <v>0</v>
      </c>
      <c r="P84" s="103">
        <v>0</v>
      </c>
      <c r="Q84" s="104">
        <f t="shared" si="59"/>
        <v>0</v>
      </c>
      <c r="R84" s="104">
        <f t="shared" si="60"/>
        <v>0</v>
      </c>
      <c r="S84" s="103">
        <v>0</v>
      </c>
      <c r="T84" s="104">
        <f t="shared" si="61"/>
        <v>0</v>
      </c>
      <c r="U84" s="104">
        <f t="shared" si="62"/>
        <v>0</v>
      </c>
      <c r="V84" s="103">
        <v>0</v>
      </c>
      <c r="W84" s="104">
        <f t="shared" si="63"/>
        <v>0</v>
      </c>
      <c r="X84" s="104">
        <f t="shared" si="64"/>
        <v>0</v>
      </c>
      <c r="Y84" s="103"/>
      <c r="Z84" s="104">
        <f t="shared" si="65"/>
        <v>0</v>
      </c>
      <c r="AA84" s="104">
        <f t="shared" si="66"/>
        <v>0</v>
      </c>
      <c r="AB84" s="103"/>
      <c r="AC84" s="103">
        <f t="shared" si="72"/>
        <v>0</v>
      </c>
      <c r="AD84" s="104">
        <f t="shared" si="73"/>
        <v>0</v>
      </c>
      <c r="AE84" s="104">
        <f t="shared" si="78"/>
        <v>0</v>
      </c>
      <c r="AF84" s="105">
        <f t="shared" si="67"/>
        <v>0</v>
      </c>
      <c r="AG84" s="37">
        <f t="shared" si="75"/>
        <v>0</v>
      </c>
      <c r="AH84" s="63">
        <f t="shared" si="76"/>
        <v>0</v>
      </c>
      <c r="AI84" s="103">
        <v>0</v>
      </c>
      <c r="AJ84" s="107">
        <f t="shared" si="68"/>
        <v>0</v>
      </c>
      <c r="AK84" s="106" t="str">
        <f t="shared" si="69"/>
        <v>-</v>
      </c>
      <c r="AL84" s="108">
        <v>80</v>
      </c>
      <c r="AM84" s="106" t="str">
        <f t="shared" si="70"/>
        <v>-</v>
      </c>
      <c r="AN84" s="109" t="str">
        <f t="shared" si="71"/>
        <v>-</v>
      </c>
      <c r="AO84" s="35" t="str">
        <f t="shared" si="77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0</v>
      </c>
      <c r="K85" s="104">
        <f t="shared" si="74"/>
        <v>0</v>
      </c>
      <c r="L85" s="104">
        <f t="shared" si="56"/>
        <v>0</v>
      </c>
      <c r="M85" s="103">
        <v>3</v>
      </c>
      <c r="N85" s="104">
        <f t="shared" si="57"/>
        <v>35.280000000000022</v>
      </c>
      <c r="O85" s="104">
        <f t="shared" si="58"/>
        <v>73.5</v>
      </c>
      <c r="P85" s="103">
        <v>0</v>
      </c>
      <c r="Q85" s="104">
        <f t="shared" si="59"/>
        <v>0</v>
      </c>
      <c r="R85" s="104">
        <f t="shared" si="60"/>
        <v>0</v>
      </c>
      <c r="S85" s="103">
        <v>1</v>
      </c>
      <c r="T85" s="104">
        <f t="shared" si="61"/>
        <v>11.760000000000007</v>
      </c>
      <c r="U85" s="104">
        <f t="shared" si="62"/>
        <v>24.5</v>
      </c>
      <c r="V85" s="103">
        <v>0</v>
      </c>
      <c r="W85" s="104">
        <f t="shared" si="63"/>
        <v>0</v>
      </c>
      <c r="X85" s="104">
        <f t="shared" si="64"/>
        <v>0</v>
      </c>
      <c r="Y85" s="103"/>
      <c r="Z85" s="104">
        <f t="shared" si="65"/>
        <v>0</v>
      </c>
      <c r="AA85" s="104">
        <f t="shared" si="66"/>
        <v>0</v>
      </c>
      <c r="AB85" s="103"/>
      <c r="AC85" s="103">
        <f t="shared" si="72"/>
        <v>4</v>
      </c>
      <c r="AD85" s="104">
        <f t="shared" si="73"/>
        <v>47.040000000000028</v>
      </c>
      <c r="AE85" s="104">
        <f t="shared" si="78"/>
        <v>98</v>
      </c>
      <c r="AF85" s="105">
        <f t="shared" si="67"/>
        <v>3.2520325203252036E-2</v>
      </c>
      <c r="AG85" s="37">
        <f t="shared" si="75"/>
        <v>0.97560975609756106</v>
      </c>
      <c r="AH85" s="63">
        <f t="shared" si="76"/>
        <v>23.902439024390244</v>
      </c>
      <c r="AI85" s="103">
        <v>1</v>
      </c>
      <c r="AJ85" s="107">
        <f t="shared" si="68"/>
        <v>24.5</v>
      </c>
      <c r="AK85" s="106">
        <f t="shared" si="69"/>
        <v>30.749999999999996</v>
      </c>
      <c r="AL85" s="108">
        <v>81</v>
      </c>
      <c r="AM85" s="106">
        <f t="shared" si="70"/>
        <v>4.3928571428571423</v>
      </c>
      <c r="AN85" s="109">
        <f t="shared" si="71"/>
        <v>1.0249999999999999</v>
      </c>
      <c r="AO85" s="35">
        <f t="shared" si="77"/>
        <v>43619.75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74"/>
        <v>0</v>
      </c>
      <c r="L86" s="104">
        <f t="shared" si="56"/>
        <v>0</v>
      </c>
      <c r="M86" s="103">
        <v>1</v>
      </c>
      <c r="N86" s="104">
        <f t="shared" si="57"/>
        <v>11.76</v>
      </c>
      <c r="O86" s="104">
        <f t="shared" si="58"/>
        <v>24</v>
      </c>
      <c r="P86" s="103">
        <v>0</v>
      </c>
      <c r="Q86" s="104">
        <f t="shared" si="59"/>
        <v>0</v>
      </c>
      <c r="R86" s="104">
        <f t="shared" si="60"/>
        <v>0</v>
      </c>
      <c r="S86" s="103">
        <v>0</v>
      </c>
      <c r="T86" s="104">
        <f t="shared" si="61"/>
        <v>0</v>
      </c>
      <c r="U86" s="104">
        <f t="shared" si="62"/>
        <v>0</v>
      </c>
      <c r="V86" s="103">
        <v>0</v>
      </c>
      <c r="W86" s="104">
        <f t="shared" si="63"/>
        <v>0</v>
      </c>
      <c r="X86" s="104">
        <f t="shared" si="64"/>
        <v>0</v>
      </c>
      <c r="Y86" s="103"/>
      <c r="Z86" s="104">
        <f t="shared" si="65"/>
        <v>0</v>
      </c>
      <c r="AA86" s="104">
        <f t="shared" si="66"/>
        <v>0</v>
      </c>
      <c r="AB86" s="103"/>
      <c r="AC86" s="103">
        <f t="shared" si="72"/>
        <v>1</v>
      </c>
      <c r="AD86" s="104">
        <f t="shared" si="73"/>
        <v>11.76</v>
      </c>
      <c r="AE86" s="104">
        <f t="shared" si="78"/>
        <v>24</v>
      </c>
      <c r="AF86" s="105">
        <f t="shared" si="67"/>
        <v>8.130081300813009E-3</v>
      </c>
      <c r="AG86" s="37">
        <f t="shared" si="75"/>
        <v>0.24390243902439027</v>
      </c>
      <c r="AH86" s="63">
        <f t="shared" si="76"/>
        <v>5.8536585365853657</v>
      </c>
      <c r="AI86" s="103">
        <v>0</v>
      </c>
      <c r="AJ86" s="107">
        <f t="shared" si="68"/>
        <v>0</v>
      </c>
      <c r="AK86" s="106">
        <f t="shared" si="69"/>
        <v>0</v>
      </c>
      <c r="AL86" s="108">
        <v>82</v>
      </c>
      <c r="AM86" s="106">
        <f t="shared" si="70"/>
        <v>0</v>
      </c>
      <c r="AN86" s="109">
        <f t="shared" si="71"/>
        <v>0</v>
      </c>
      <c r="AO86" s="35">
        <f t="shared" si="77"/>
        <v>43589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1</v>
      </c>
      <c r="K87" s="104">
        <f t="shared" si="74"/>
        <v>11.76</v>
      </c>
      <c r="L87" s="104">
        <f t="shared" si="56"/>
        <v>24.5</v>
      </c>
      <c r="M87" s="103">
        <v>0</v>
      </c>
      <c r="N87" s="104">
        <f t="shared" si="57"/>
        <v>0</v>
      </c>
      <c r="O87" s="104">
        <f t="shared" si="58"/>
        <v>0</v>
      </c>
      <c r="P87" s="103">
        <v>0</v>
      </c>
      <c r="Q87" s="104">
        <f t="shared" si="59"/>
        <v>0</v>
      </c>
      <c r="R87" s="104">
        <f t="shared" si="60"/>
        <v>0</v>
      </c>
      <c r="S87" s="103">
        <v>0</v>
      </c>
      <c r="T87" s="104">
        <f t="shared" si="61"/>
        <v>0</v>
      </c>
      <c r="U87" s="104">
        <f t="shared" si="62"/>
        <v>0</v>
      </c>
      <c r="V87" s="103">
        <v>0</v>
      </c>
      <c r="W87" s="104">
        <f t="shared" si="63"/>
        <v>0</v>
      </c>
      <c r="X87" s="104">
        <f t="shared" si="64"/>
        <v>0</v>
      </c>
      <c r="Y87" s="103"/>
      <c r="Z87" s="104">
        <f t="shared" si="65"/>
        <v>0</v>
      </c>
      <c r="AA87" s="104">
        <f t="shared" si="66"/>
        <v>0</v>
      </c>
      <c r="AB87" s="103"/>
      <c r="AC87" s="103">
        <f t="shared" si="72"/>
        <v>1</v>
      </c>
      <c r="AD87" s="104">
        <f t="shared" si="73"/>
        <v>11.76</v>
      </c>
      <c r="AE87" s="104">
        <f t="shared" si="78"/>
        <v>24.5</v>
      </c>
      <c r="AF87" s="105">
        <f t="shared" si="67"/>
        <v>8.130081300813009E-3</v>
      </c>
      <c r="AG87" s="37">
        <f t="shared" si="75"/>
        <v>0.24390243902439027</v>
      </c>
      <c r="AH87" s="63">
        <f t="shared" si="76"/>
        <v>5.975609756097561</v>
      </c>
      <c r="AI87" s="103">
        <v>0</v>
      </c>
      <c r="AJ87" s="107">
        <f t="shared" si="68"/>
        <v>0</v>
      </c>
      <c r="AK87" s="106">
        <f t="shared" si="69"/>
        <v>0</v>
      </c>
      <c r="AL87" s="108">
        <v>83</v>
      </c>
      <c r="AM87" s="106">
        <f t="shared" si="70"/>
        <v>0</v>
      </c>
      <c r="AN87" s="109">
        <f t="shared" si="71"/>
        <v>0</v>
      </c>
      <c r="AO87" s="35">
        <f t="shared" si="77"/>
        <v>43589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1</v>
      </c>
      <c r="K88" s="104">
        <f t="shared" si="74"/>
        <v>12.049999999999988</v>
      </c>
      <c r="L88" s="104">
        <f t="shared" si="56"/>
        <v>24.5</v>
      </c>
      <c r="M88" s="103">
        <v>1</v>
      </c>
      <c r="N88" s="104">
        <f t="shared" si="57"/>
        <v>12.049999999999988</v>
      </c>
      <c r="O88" s="104">
        <f t="shared" si="58"/>
        <v>24.5</v>
      </c>
      <c r="P88" s="103">
        <v>0</v>
      </c>
      <c r="Q88" s="104">
        <f t="shared" si="59"/>
        <v>0</v>
      </c>
      <c r="R88" s="104">
        <f t="shared" si="60"/>
        <v>0</v>
      </c>
      <c r="S88" s="103">
        <v>0</v>
      </c>
      <c r="T88" s="104">
        <f t="shared" si="61"/>
        <v>0</v>
      </c>
      <c r="U88" s="104">
        <f t="shared" si="62"/>
        <v>0</v>
      </c>
      <c r="V88" s="103">
        <v>0</v>
      </c>
      <c r="W88" s="104">
        <f t="shared" si="63"/>
        <v>0</v>
      </c>
      <c r="X88" s="104">
        <f t="shared" si="64"/>
        <v>0</v>
      </c>
      <c r="Y88" s="103"/>
      <c r="Z88" s="104">
        <f t="shared" si="65"/>
        <v>0</v>
      </c>
      <c r="AA88" s="104">
        <f t="shared" si="66"/>
        <v>0</v>
      </c>
      <c r="AB88" s="103"/>
      <c r="AC88" s="103">
        <f t="shared" si="72"/>
        <v>2</v>
      </c>
      <c r="AD88" s="104">
        <f t="shared" si="73"/>
        <v>24.099999999999977</v>
      </c>
      <c r="AE88" s="104">
        <f t="shared" si="78"/>
        <v>49</v>
      </c>
      <c r="AF88" s="105">
        <f t="shared" si="67"/>
        <v>1.6260162601626018E-2</v>
      </c>
      <c r="AG88" s="37">
        <f t="shared" si="75"/>
        <v>0.48780487804878053</v>
      </c>
      <c r="AH88" s="63">
        <f t="shared" si="76"/>
        <v>11.951219512195122</v>
      </c>
      <c r="AI88" s="103">
        <v>0</v>
      </c>
      <c r="AJ88" s="107">
        <f t="shared" si="68"/>
        <v>0</v>
      </c>
      <c r="AK88" s="106">
        <f t="shared" si="69"/>
        <v>0</v>
      </c>
      <c r="AL88" s="108">
        <v>84</v>
      </c>
      <c r="AM88" s="106">
        <f t="shared" si="70"/>
        <v>0</v>
      </c>
      <c r="AN88" s="109">
        <f t="shared" si="71"/>
        <v>0</v>
      </c>
      <c r="AO88" s="35">
        <f t="shared" si="77"/>
        <v>43589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4"/>
        <v>0</v>
      </c>
      <c r="L89" s="104">
        <f t="shared" si="56"/>
        <v>0</v>
      </c>
      <c r="M89" s="103">
        <v>0</v>
      </c>
      <c r="N89" s="104">
        <f t="shared" si="57"/>
        <v>0</v>
      </c>
      <c r="O89" s="104">
        <f t="shared" si="58"/>
        <v>0</v>
      </c>
      <c r="P89" s="103">
        <v>0</v>
      </c>
      <c r="Q89" s="104">
        <f t="shared" si="59"/>
        <v>0</v>
      </c>
      <c r="R89" s="104">
        <f t="shared" si="60"/>
        <v>0</v>
      </c>
      <c r="S89" s="103">
        <v>0</v>
      </c>
      <c r="T89" s="104">
        <f t="shared" si="61"/>
        <v>0</v>
      </c>
      <c r="U89" s="104">
        <f t="shared" si="62"/>
        <v>0</v>
      </c>
      <c r="V89" s="103">
        <v>0</v>
      </c>
      <c r="W89" s="104">
        <f t="shared" si="63"/>
        <v>0</v>
      </c>
      <c r="X89" s="104">
        <f t="shared" si="64"/>
        <v>0</v>
      </c>
      <c r="Y89" s="103"/>
      <c r="Z89" s="104">
        <f t="shared" si="65"/>
        <v>0</v>
      </c>
      <c r="AA89" s="104">
        <f t="shared" si="66"/>
        <v>0</v>
      </c>
      <c r="AB89" s="103"/>
      <c r="AC89" s="103">
        <f t="shared" si="72"/>
        <v>0</v>
      </c>
      <c r="AD89" s="104">
        <f t="shared" si="73"/>
        <v>0</v>
      </c>
      <c r="AE89" s="104">
        <f t="shared" si="78"/>
        <v>0</v>
      </c>
      <c r="AF89" s="105">
        <f t="shared" si="67"/>
        <v>0</v>
      </c>
      <c r="AG89" s="37">
        <f t="shared" si="75"/>
        <v>0</v>
      </c>
      <c r="AH89" s="63">
        <f t="shared" si="76"/>
        <v>0</v>
      </c>
      <c r="AI89" s="103">
        <v>0</v>
      </c>
      <c r="AJ89" s="107">
        <f t="shared" si="68"/>
        <v>0</v>
      </c>
      <c r="AK89" s="106" t="str">
        <f t="shared" si="69"/>
        <v>-</v>
      </c>
      <c r="AL89" s="108">
        <v>85</v>
      </c>
      <c r="AM89" s="106" t="str">
        <f t="shared" si="70"/>
        <v>-</v>
      </c>
      <c r="AN89" s="109" t="str">
        <f t="shared" si="71"/>
        <v>-</v>
      </c>
      <c r="AO89" s="35" t="str">
        <f t="shared" si="77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183" si="79">J90*$F90</f>
        <v>0</v>
      </c>
      <c r="L90" s="16">
        <f t="shared" ref="L90:L95" si="80">J90*$G90</f>
        <v>0</v>
      </c>
      <c r="M90" s="26">
        <v>0</v>
      </c>
      <c r="N90" s="16">
        <f t="shared" ref="N90:N95" si="81">M90*$F90</f>
        <v>0</v>
      </c>
      <c r="O90" s="16">
        <f t="shared" ref="O90:O95" si="82">M90*$G90</f>
        <v>0</v>
      </c>
      <c r="P90" s="26">
        <v>0</v>
      </c>
      <c r="Q90" s="16">
        <f t="shared" ref="Q90:Q95" si="83">P90*$F90</f>
        <v>0</v>
      </c>
      <c r="R90" s="16">
        <f t="shared" ref="R90:R95" si="84">P90*$G90</f>
        <v>0</v>
      </c>
      <c r="S90" s="26">
        <v>0</v>
      </c>
      <c r="T90" s="16">
        <f t="shared" ref="T90:T95" si="85">S90*$F90</f>
        <v>0</v>
      </c>
      <c r="U90" s="16">
        <f t="shared" ref="U90:U95" si="86">S90*$G90</f>
        <v>0</v>
      </c>
      <c r="V90" s="26">
        <v>0</v>
      </c>
      <c r="W90" s="16">
        <f t="shared" ref="W90:W95" si="87">V90*$F90</f>
        <v>0</v>
      </c>
      <c r="X90" s="16">
        <f t="shared" ref="X90:X95" si="88">V90*$G90</f>
        <v>0</v>
      </c>
      <c r="Y90" s="26"/>
      <c r="Z90" s="16">
        <f t="shared" ref="Z90:Z95" si="89">Y90*$F90</f>
        <v>0</v>
      </c>
      <c r="AA90" s="16">
        <f t="shared" ref="AA90:AA95" si="90">Y90*$G90</f>
        <v>0</v>
      </c>
      <c r="AB90" s="51"/>
      <c r="AC90" s="52">
        <f t="shared" si="72"/>
        <v>0</v>
      </c>
      <c r="AD90" s="16">
        <f t="shared" si="73"/>
        <v>0</v>
      </c>
      <c r="AE90" s="37">
        <f t="shared" ref="AE90:AE95" si="91">AC90*G90</f>
        <v>0</v>
      </c>
      <c r="AF90" s="42">
        <f t="shared" ref="AF90:AF95" si="92">AC90/AQ$10</f>
        <v>0</v>
      </c>
      <c r="AG90" s="37">
        <f t="shared" si="75"/>
        <v>0</v>
      </c>
      <c r="AH90" s="63">
        <f t="shared" si="76"/>
        <v>0</v>
      </c>
      <c r="AI90" s="26">
        <v>0</v>
      </c>
      <c r="AJ90" s="37">
        <f t="shared" ref="AJ90:AJ95" si="93">AI90*G90</f>
        <v>0</v>
      </c>
      <c r="AK90" s="37" t="str">
        <f t="shared" ref="AK90:AK95" si="94">IFERROR(AI90/AF90, "-")</f>
        <v>-</v>
      </c>
      <c r="AL90" s="47">
        <v>87</v>
      </c>
      <c r="AM90" s="37" t="str">
        <f t="shared" ref="AM90:AM95" si="95">IFERROR(AK90/7,"-")</f>
        <v>-</v>
      </c>
      <c r="AN90" s="52" t="str">
        <f t="shared" ref="AN90:AN95" si="96">IFERROR(AK90/30,"-")</f>
        <v>-</v>
      </c>
      <c r="AO90" s="35" t="str">
        <f t="shared" si="77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9"/>
        <v>0</v>
      </c>
      <c r="L91" s="104">
        <f t="shared" si="80"/>
        <v>0</v>
      </c>
      <c r="M91" s="103">
        <v>0</v>
      </c>
      <c r="N91" s="104">
        <f t="shared" si="81"/>
        <v>0</v>
      </c>
      <c r="O91" s="104">
        <f t="shared" si="82"/>
        <v>0</v>
      </c>
      <c r="P91" s="103">
        <v>0</v>
      </c>
      <c r="Q91" s="104">
        <f t="shared" si="83"/>
        <v>0</v>
      </c>
      <c r="R91" s="104">
        <f t="shared" si="84"/>
        <v>0</v>
      </c>
      <c r="S91" s="103">
        <v>0</v>
      </c>
      <c r="T91" s="104">
        <f t="shared" si="85"/>
        <v>0</v>
      </c>
      <c r="U91" s="104">
        <f t="shared" si="86"/>
        <v>0</v>
      </c>
      <c r="V91" s="103">
        <v>0</v>
      </c>
      <c r="W91" s="104">
        <f t="shared" si="87"/>
        <v>0</v>
      </c>
      <c r="X91" s="104">
        <f t="shared" si="88"/>
        <v>0</v>
      </c>
      <c r="Y91" s="103"/>
      <c r="Z91" s="104">
        <f t="shared" si="89"/>
        <v>0</v>
      </c>
      <c r="AA91" s="104">
        <f t="shared" si="90"/>
        <v>0</v>
      </c>
      <c r="AB91" s="103"/>
      <c r="AC91" s="103">
        <f t="shared" si="72"/>
        <v>0</v>
      </c>
      <c r="AD91" s="104">
        <f t="shared" si="73"/>
        <v>0</v>
      </c>
      <c r="AE91" s="104">
        <f t="shared" si="91"/>
        <v>0</v>
      </c>
      <c r="AF91" s="105">
        <f t="shared" si="92"/>
        <v>0</v>
      </c>
      <c r="AG91" s="37">
        <f t="shared" si="75"/>
        <v>0</v>
      </c>
      <c r="AH91" s="63">
        <f t="shared" si="76"/>
        <v>0</v>
      </c>
      <c r="AI91" s="103">
        <v>0</v>
      </c>
      <c r="AJ91" s="107">
        <f t="shared" si="93"/>
        <v>0</v>
      </c>
      <c r="AK91" s="106" t="str">
        <f t="shared" si="94"/>
        <v>-</v>
      </c>
      <c r="AL91" s="108">
        <v>88</v>
      </c>
      <c r="AM91" s="106" t="str">
        <f t="shared" si="95"/>
        <v>-</v>
      </c>
      <c r="AN91" s="109" t="str">
        <f t="shared" si="96"/>
        <v>-</v>
      </c>
      <c r="AO91" s="35" t="str">
        <f t="shared" si="77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9"/>
        <v>0</v>
      </c>
      <c r="L92" s="104">
        <f t="shared" si="80"/>
        <v>0</v>
      </c>
      <c r="M92" s="103">
        <v>0</v>
      </c>
      <c r="N92" s="104">
        <f t="shared" si="81"/>
        <v>0</v>
      </c>
      <c r="O92" s="104">
        <f t="shared" si="82"/>
        <v>0</v>
      </c>
      <c r="P92" s="103">
        <v>0</v>
      </c>
      <c r="Q92" s="104">
        <f t="shared" si="83"/>
        <v>0</v>
      </c>
      <c r="R92" s="104">
        <f t="shared" si="84"/>
        <v>0</v>
      </c>
      <c r="S92" s="103">
        <v>0</v>
      </c>
      <c r="T92" s="104">
        <f t="shared" si="85"/>
        <v>0</v>
      </c>
      <c r="U92" s="104">
        <f t="shared" si="86"/>
        <v>0</v>
      </c>
      <c r="V92" s="103">
        <v>0</v>
      </c>
      <c r="W92" s="104">
        <f t="shared" si="87"/>
        <v>0</v>
      </c>
      <c r="X92" s="104">
        <f t="shared" si="88"/>
        <v>0</v>
      </c>
      <c r="Y92" s="103"/>
      <c r="Z92" s="104">
        <f t="shared" si="89"/>
        <v>0</v>
      </c>
      <c r="AA92" s="104">
        <f t="shared" si="90"/>
        <v>0</v>
      </c>
      <c r="AB92" s="103"/>
      <c r="AC92" s="103">
        <f t="shared" si="72"/>
        <v>0</v>
      </c>
      <c r="AD92" s="104">
        <f t="shared" si="73"/>
        <v>0</v>
      </c>
      <c r="AE92" s="104">
        <f t="shared" si="91"/>
        <v>0</v>
      </c>
      <c r="AF92" s="105">
        <f t="shared" si="92"/>
        <v>0</v>
      </c>
      <c r="AG92" s="37">
        <f t="shared" si="75"/>
        <v>0</v>
      </c>
      <c r="AH92" s="63">
        <f t="shared" si="76"/>
        <v>0</v>
      </c>
      <c r="AI92" s="103">
        <v>0</v>
      </c>
      <c r="AJ92" s="107">
        <f t="shared" si="93"/>
        <v>0</v>
      </c>
      <c r="AK92" s="106" t="str">
        <f t="shared" si="94"/>
        <v>-</v>
      </c>
      <c r="AL92" s="108">
        <v>89</v>
      </c>
      <c r="AM92" s="106" t="str">
        <f t="shared" si="95"/>
        <v>-</v>
      </c>
      <c r="AN92" s="109" t="str">
        <f t="shared" si="96"/>
        <v>-</v>
      </c>
      <c r="AO92" s="35" t="str">
        <f t="shared" si="77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9"/>
        <v>0</v>
      </c>
      <c r="L93" s="104">
        <f t="shared" si="80"/>
        <v>0</v>
      </c>
      <c r="M93" s="103">
        <v>0</v>
      </c>
      <c r="N93" s="104">
        <f t="shared" si="81"/>
        <v>0</v>
      </c>
      <c r="O93" s="104">
        <f t="shared" si="82"/>
        <v>0</v>
      </c>
      <c r="P93" s="103">
        <v>0</v>
      </c>
      <c r="Q93" s="104">
        <f t="shared" si="83"/>
        <v>0</v>
      </c>
      <c r="R93" s="104">
        <f t="shared" si="84"/>
        <v>0</v>
      </c>
      <c r="S93" s="103">
        <v>0</v>
      </c>
      <c r="T93" s="104">
        <f t="shared" si="85"/>
        <v>0</v>
      </c>
      <c r="U93" s="104">
        <f t="shared" si="86"/>
        <v>0</v>
      </c>
      <c r="V93" s="103">
        <v>0</v>
      </c>
      <c r="W93" s="104">
        <f t="shared" si="87"/>
        <v>0</v>
      </c>
      <c r="X93" s="104">
        <f t="shared" si="88"/>
        <v>0</v>
      </c>
      <c r="Y93" s="103"/>
      <c r="Z93" s="104">
        <f t="shared" si="89"/>
        <v>0</v>
      </c>
      <c r="AA93" s="104">
        <f t="shared" si="90"/>
        <v>0</v>
      </c>
      <c r="AB93" s="103"/>
      <c r="AC93" s="103">
        <f t="shared" si="72"/>
        <v>0</v>
      </c>
      <c r="AD93" s="104">
        <f t="shared" si="73"/>
        <v>0</v>
      </c>
      <c r="AE93" s="104">
        <f t="shared" si="91"/>
        <v>0</v>
      </c>
      <c r="AF93" s="105">
        <f t="shared" si="92"/>
        <v>0</v>
      </c>
      <c r="AG93" s="37">
        <f t="shared" si="75"/>
        <v>0</v>
      </c>
      <c r="AH93" s="63">
        <f t="shared" si="76"/>
        <v>0</v>
      </c>
      <c r="AI93" s="103">
        <v>0</v>
      </c>
      <c r="AJ93" s="107">
        <f t="shared" si="93"/>
        <v>0</v>
      </c>
      <c r="AK93" s="106" t="str">
        <f t="shared" si="94"/>
        <v>-</v>
      </c>
      <c r="AL93" s="108">
        <v>90</v>
      </c>
      <c r="AM93" s="106" t="str">
        <f t="shared" si="95"/>
        <v>-</v>
      </c>
      <c r="AN93" s="109" t="str">
        <f t="shared" si="96"/>
        <v>-</v>
      </c>
      <c r="AO93" s="35" t="str">
        <f t="shared" si="77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9"/>
        <v>0</v>
      </c>
      <c r="L94" s="104">
        <f t="shared" si="80"/>
        <v>0</v>
      </c>
      <c r="M94" s="103">
        <v>0</v>
      </c>
      <c r="N94" s="104">
        <f t="shared" si="81"/>
        <v>0</v>
      </c>
      <c r="O94" s="104">
        <f t="shared" si="82"/>
        <v>0</v>
      </c>
      <c r="P94" s="103">
        <v>0</v>
      </c>
      <c r="Q94" s="104">
        <f t="shared" si="83"/>
        <v>0</v>
      </c>
      <c r="R94" s="104">
        <f t="shared" si="84"/>
        <v>0</v>
      </c>
      <c r="S94" s="103">
        <v>0</v>
      </c>
      <c r="T94" s="104">
        <f t="shared" si="85"/>
        <v>0</v>
      </c>
      <c r="U94" s="104">
        <f t="shared" si="86"/>
        <v>0</v>
      </c>
      <c r="V94" s="103">
        <v>0</v>
      </c>
      <c r="W94" s="104">
        <f t="shared" si="87"/>
        <v>0</v>
      </c>
      <c r="X94" s="104">
        <f t="shared" si="88"/>
        <v>0</v>
      </c>
      <c r="Y94" s="103"/>
      <c r="Z94" s="104">
        <f t="shared" si="89"/>
        <v>0</v>
      </c>
      <c r="AA94" s="104">
        <f t="shared" si="90"/>
        <v>0</v>
      </c>
      <c r="AB94" s="103"/>
      <c r="AC94" s="103">
        <f t="shared" si="72"/>
        <v>0</v>
      </c>
      <c r="AD94" s="104">
        <f t="shared" si="73"/>
        <v>0</v>
      </c>
      <c r="AE94" s="104">
        <f t="shared" si="91"/>
        <v>0</v>
      </c>
      <c r="AF94" s="105">
        <f t="shared" si="92"/>
        <v>0</v>
      </c>
      <c r="AG94" s="37">
        <f t="shared" si="75"/>
        <v>0</v>
      </c>
      <c r="AH94" s="63">
        <f t="shared" si="76"/>
        <v>0</v>
      </c>
      <c r="AI94" s="103">
        <v>0</v>
      </c>
      <c r="AJ94" s="107">
        <f t="shared" si="93"/>
        <v>0</v>
      </c>
      <c r="AK94" s="106" t="str">
        <f t="shared" si="94"/>
        <v>-</v>
      </c>
      <c r="AL94" s="108">
        <v>91</v>
      </c>
      <c r="AM94" s="106" t="str">
        <f t="shared" si="95"/>
        <v>-</v>
      </c>
      <c r="AN94" s="109" t="str">
        <f t="shared" si="96"/>
        <v>-</v>
      </c>
      <c r="AO94" s="35" t="str">
        <f t="shared" si="77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9"/>
        <v>0</v>
      </c>
      <c r="L95" s="104">
        <f t="shared" si="80"/>
        <v>0</v>
      </c>
      <c r="M95" s="103">
        <v>0</v>
      </c>
      <c r="N95" s="104">
        <f t="shared" si="81"/>
        <v>0</v>
      </c>
      <c r="O95" s="104">
        <f t="shared" si="82"/>
        <v>0</v>
      </c>
      <c r="P95" s="103">
        <v>0</v>
      </c>
      <c r="Q95" s="104">
        <f t="shared" si="83"/>
        <v>0</v>
      </c>
      <c r="R95" s="104">
        <f t="shared" si="84"/>
        <v>0</v>
      </c>
      <c r="S95" s="103">
        <v>0</v>
      </c>
      <c r="T95" s="104">
        <f t="shared" si="85"/>
        <v>0</v>
      </c>
      <c r="U95" s="104">
        <f t="shared" si="86"/>
        <v>0</v>
      </c>
      <c r="V95" s="103">
        <v>0</v>
      </c>
      <c r="W95" s="104">
        <f t="shared" si="87"/>
        <v>0</v>
      </c>
      <c r="X95" s="104">
        <f t="shared" si="88"/>
        <v>0</v>
      </c>
      <c r="Y95" s="103"/>
      <c r="Z95" s="104">
        <f t="shared" si="89"/>
        <v>0</v>
      </c>
      <c r="AA95" s="104">
        <f t="shared" si="90"/>
        <v>0</v>
      </c>
      <c r="AB95" s="103"/>
      <c r="AC95" s="103">
        <f t="shared" si="72"/>
        <v>0</v>
      </c>
      <c r="AD95" s="104">
        <f t="shared" si="73"/>
        <v>0</v>
      </c>
      <c r="AE95" s="104">
        <f t="shared" si="91"/>
        <v>0</v>
      </c>
      <c r="AF95" s="105">
        <f t="shared" si="92"/>
        <v>0</v>
      </c>
      <c r="AG95" s="37">
        <f t="shared" si="75"/>
        <v>0</v>
      </c>
      <c r="AH95" s="63">
        <f t="shared" si="76"/>
        <v>0</v>
      </c>
      <c r="AI95" s="103">
        <v>0</v>
      </c>
      <c r="AJ95" s="107">
        <f t="shared" si="93"/>
        <v>0</v>
      </c>
      <c r="AK95" s="106" t="str">
        <f t="shared" si="94"/>
        <v>-</v>
      </c>
      <c r="AL95" s="108">
        <v>92</v>
      </c>
      <c r="AM95" s="106" t="str">
        <f t="shared" si="95"/>
        <v>-</v>
      </c>
      <c r="AN95" s="109" t="str">
        <f t="shared" si="96"/>
        <v>-</v>
      </c>
      <c r="AO95" s="35" t="str">
        <f t="shared" si="77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7">M96*$F96</f>
        <v>0</v>
      </c>
      <c r="O96" s="16">
        <f t="shared" ref="O96:O97" si="98">M96*$G96</f>
        <v>0</v>
      </c>
      <c r="P96" s="26">
        <v>0</v>
      </c>
      <c r="Q96" s="16">
        <f t="shared" ref="Q96:Q97" si="99">P96*$F96</f>
        <v>0</v>
      </c>
      <c r="R96" s="16">
        <f t="shared" ref="R96:R97" si="100">P96*$G96</f>
        <v>0</v>
      </c>
      <c r="S96" s="26">
        <v>0</v>
      </c>
      <c r="T96" s="16">
        <f t="shared" ref="T96:T97" si="101">S96*$F96</f>
        <v>0</v>
      </c>
      <c r="U96" s="16">
        <f t="shared" ref="U96:U97" si="102">S96*$G96</f>
        <v>0</v>
      </c>
      <c r="V96" s="26">
        <v>0</v>
      </c>
      <c r="W96" s="16">
        <f t="shared" ref="W96:W97" si="103">V96*$F96</f>
        <v>0</v>
      </c>
      <c r="X96" s="16">
        <f t="shared" ref="X96:X97" si="104">V96*$G96</f>
        <v>0</v>
      </c>
      <c r="Y96" s="26"/>
      <c r="Z96" s="16">
        <f t="shared" ref="Z96:Z97" si="105">Y96*$F96</f>
        <v>0</v>
      </c>
      <c r="AA96" s="16">
        <f t="shared" ref="AA96:AA97" si="106">Y96*$G96</f>
        <v>0</v>
      </c>
      <c r="AC96" s="52">
        <f t="shared" si="72"/>
        <v>0</v>
      </c>
      <c r="AD96" s="16">
        <f t="shared" si="73"/>
        <v>0</v>
      </c>
      <c r="AE96" s="37">
        <f t="shared" ref="AE96:AE128" si="107">AC96*G96</f>
        <v>0</v>
      </c>
      <c r="AF96" s="42">
        <f t="shared" ref="AF96:AF103" si="108">AC96/AQ$10</f>
        <v>0</v>
      </c>
      <c r="AG96" s="37">
        <f t="shared" si="75"/>
        <v>0</v>
      </c>
      <c r="AH96" s="63">
        <f t="shared" si="76"/>
        <v>0</v>
      </c>
      <c r="AI96" s="26">
        <v>0</v>
      </c>
      <c r="AJ96" s="37">
        <f t="shared" ref="AJ96:AJ103" si="109">AI96*G96</f>
        <v>0</v>
      </c>
      <c r="AK96" s="37" t="str">
        <f t="shared" ref="AK96:AK103" si="110">IFERROR(AI96/AF96, "-")</f>
        <v>-</v>
      </c>
      <c r="AL96" s="47">
        <v>94</v>
      </c>
      <c r="AM96" s="37" t="str">
        <f t="shared" ref="AM96:AM103" si="111">IFERROR(AK96/7,"-")</f>
        <v>-</v>
      </c>
      <c r="AN96" s="52" t="str">
        <f t="shared" ref="AN96:AN103" si="112">IFERROR(AK96/30,"-")</f>
        <v>-</v>
      </c>
      <c r="AO96" s="35" t="str">
        <f t="shared" si="77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9"/>
        <v>0</v>
      </c>
      <c r="L97" s="16">
        <f t="shared" ref="L97" si="113">J97*$G97</f>
        <v>0</v>
      </c>
      <c r="M97" s="26">
        <v>0</v>
      </c>
      <c r="N97" s="16">
        <f t="shared" si="97"/>
        <v>0</v>
      </c>
      <c r="O97" s="16">
        <f t="shared" si="98"/>
        <v>0</v>
      </c>
      <c r="P97" s="26">
        <v>0</v>
      </c>
      <c r="Q97" s="16">
        <f t="shared" si="99"/>
        <v>0</v>
      </c>
      <c r="R97" s="16">
        <f t="shared" si="100"/>
        <v>0</v>
      </c>
      <c r="S97" s="26">
        <v>0</v>
      </c>
      <c r="T97" s="16">
        <f t="shared" si="101"/>
        <v>0</v>
      </c>
      <c r="U97" s="16">
        <f t="shared" si="102"/>
        <v>0</v>
      </c>
      <c r="V97" s="26">
        <v>0</v>
      </c>
      <c r="W97" s="16">
        <f t="shared" si="103"/>
        <v>0</v>
      </c>
      <c r="X97" s="16">
        <f t="shared" si="104"/>
        <v>0</v>
      </c>
      <c r="Y97" s="26"/>
      <c r="Z97" s="16">
        <f t="shared" si="105"/>
        <v>0</v>
      </c>
      <c r="AA97" s="16">
        <f t="shared" si="106"/>
        <v>0</v>
      </c>
      <c r="AC97" s="52">
        <f t="shared" si="72"/>
        <v>0</v>
      </c>
      <c r="AD97" s="16">
        <f t="shared" si="73"/>
        <v>0</v>
      </c>
      <c r="AE97" s="37">
        <f t="shared" si="107"/>
        <v>0</v>
      </c>
      <c r="AF97" s="42">
        <f t="shared" si="108"/>
        <v>0</v>
      </c>
      <c r="AG97" s="37">
        <f t="shared" si="75"/>
        <v>0</v>
      </c>
      <c r="AH97" s="63">
        <f t="shared" si="76"/>
        <v>0</v>
      </c>
      <c r="AI97" s="26">
        <v>1</v>
      </c>
      <c r="AJ97" s="37">
        <f t="shared" si="109"/>
        <v>44.5</v>
      </c>
      <c r="AK97" s="37" t="str">
        <f t="shared" si="110"/>
        <v>-</v>
      </c>
      <c r="AL97" s="47">
        <v>95</v>
      </c>
      <c r="AM97" s="37" t="str">
        <f t="shared" si="111"/>
        <v>-</v>
      </c>
      <c r="AN97" s="52" t="str">
        <f t="shared" si="112"/>
        <v>-</v>
      </c>
      <c r="AO97" s="35" t="str">
        <f t="shared" si="77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9"/>
        <v>0</v>
      </c>
      <c r="L98" s="16">
        <f t="shared" ref="L98:L101" si="114">J98*$G98</f>
        <v>0</v>
      </c>
      <c r="M98" s="26">
        <v>0</v>
      </c>
      <c r="N98" s="16">
        <f t="shared" ref="N98:N101" si="115">M98*$F98</f>
        <v>0</v>
      </c>
      <c r="O98" s="16">
        <f t="shared" ref="O98:O101" si="116">M98*$G98</f>
        <v>0</v>
      </c>
      <c r="P98" s="26">
        <v>0</v>
      </c>
      <c r="Q98" s="16">
        <f t="shared" ref="Q98:Q101" si="117">P98*$F98</f>
        <v>0</v>
      </c>
      <c r="R98" s="16">
        <f t="shared" ref="R98:R101" si="118">P98*$G98</f>
        <v>0</v>
      </c>
      <c r="S98" s="26">
        <v>0</v>
      </c>
      <c r="T98" s="16">
        <f t="shared" ref="T98:T101" si="119">S98*$F98</f>
        <v>0</v>
      </c>
      <c r="U98" s="16">
        <f t="shared" ref="U98:U101" si="120">S98*$G98</f>
        <v>0</v>
      </c>
      <c r="V98" s="26">
        <v>0</v>
      </c>
      <c r="W98" s="16">
        <f t="shared" ref="W98:W101" si="121">V98*$F98</f>
        <v>0</v>
      </c>
      <c r="X98" s="16">
        <f t="shared" ref="X98:X101" si="122">V98*$G98</f>
        <v>0</v>
      </c>
      <c r="Y98" s="26"/>
      <c r="Z98" s="16">
        <f t="shared" ref="Z98:Z101" si="123">Y98*$F98</f>
        <v>0</v>
      </c>
      <c r="AA98" s="16">
        <f t="shared" ref="AA98:AA101" si="124">Y98*$G98</f>
        <v>0</v>
      </c>
      <c r="AC98" s="52">
        <f t="shared" si="72"/>
        <v>0</v>
      </c>
      <c r="AD98" s="16">
        <f t="shared" si="73"/>
        <v>0</v>
      </c>
      <c r="AE98" s="37">
        <f t="shared" si="107"/>
        <v>0</v>
      </c>
      <c r="AF98" s="42">
        <f t="shared" si="108"/>
        <v>0</v>
      </c>
      <c r="AG98" s="37">
        <f t="shared" si="75"/>
        <v>0</v>
      </c>
      <c r="AH98" s="63">
        <f t="shared" si="76"/>
        <v>0</v>
      </c>
      <c r="AI98" s="26">
        <v>0</v>
      </c>
      <c r="AJ98" s="37">
        <f t="shared" si="109"/>
        <v>0</v>
      </c>
      <c r="AK98" s="37" t="str">
        <f t="shared" si="110"/>
        <v>-</v>
      </c>
      <c r="AL98" s="47">
        <v>97</v>
      </c>
      <c r="AM98" s="37" t="str">
        <f t="shared" si="111"/>
        <v>-</v>
      </c>
      <c r="AN98" s="52" t="str">
        <f t="shared" si="112"/>
        <v>-</v>
      </c>
      <c r="AO98" s="35" t="str">
        <f t="shared" si="77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1</v>
      </c>
      <c r="K99" s="16">
        <f t="shared" si="79"/>
        <v>7.4611494252873589</v>
      </c>
      <c r="L99" s="16">
        <f t="shared" si="114"/>
        <v>24.5</v>
      </c>
      <c r="M99" s="26">
        <v>0</v>
      </c>
      <c r="N99" s="16">
        <f t="shared" si="115"/>
        <v>0</v>
      </c>
      <c r="O99" s="16">
        <f t="shared" si="116"/>
        <v>0</v>
      </c>
      <c r="P99" s="26">
        <v>0</v>
      </c>
      <c r="Q99" s="16">
        <f t="shared" si="117"/>
        <v>0</v>
      </c>
      <c r="R99" s="16">
        <f t="shared" si="118"/>
        <v>0</v>
      </c>
      <c r="S99" s="26">
        <v>0</v>
      </c>
      <c r="T99" s="16">
        <f t="shared" si="119"/>
        <v>0</v>
      </c>
      <c r="U99" s="16">
        <f t="shared" si="120"/>
        <v>0</v>
      </c>
      <c r="V99" s="26">
        <v>0</v>
      </c>
      <c r="W99" s="16">
        <f t="shared" si="121"/>
        <v>0</v>
      </c>
      <c r="X99" s="16">
        <f t="shared" si="122"/>
        <v>0</v>
      </c>
      <c r="Y99" s="26"/>
      <c r="Z99" s="16">
        <f t="shared" si="123"/>
        <v>0</v>
      </c>
      <c r="AA99" s="16">
        <f t="shared" si="124"/>
        <v>0</v>
      </c>
      <c r="AC99" s="52">
        <f t="shared" si="72"/>
        <v>1</v>
      </c>
      <c r="AD99" s="16">
        <f t="shared" si="73"/>
        <v>7.4611494252873589</v>
      </c>
      <c r="AE99" s="37">
        <f t="shared" si="107"/>
        <v>24.5</v>
      </c>
      <c r="AF99" s="42">
        <f t="shared" si="108"/>
        <v>8.130081300813009E-3</v>
      </c>
      <c r="AG99" s="37">
        <f t="shared" si="75"/>
        <v>0.24390243902439027</v>
      </c>
      <c r="AH99" s="63">
        <f t="shared" si="76"/>
        <v>5.975609756097561</v>
      </c>
      <c r="AI99" s="26">
        <v>1</v>
      </c>
      <c r="AJ99" s="37">
        <f t="shared" si="109"/>
        <v>24.5</v>
      </c>
      <c r="AK99" s="37">
        <f t="shared" si="110"/>
        <v>122.99999999999999</v>
      </c>
      <c r="AL99" s="47">
        <v>98</v>
      </c>
      <c r="AM99" s="37">
        <f t="shared" si="111"/>
        <v>17.571428571428569</v>
      </c>
      <c r="AN99" s="52">
        <f t="shared" si="112"/>
        <v>4.0999999999999996</v>
      </c>
      <c r="AO99" s="35">
        <f t="shared" si="77"/>
        <v>43712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1</v>
      </c>
      <c r="K100" s="16">
        <f t="shared" si="79"/>
        <v>7.6100000000000083</v>
      </c>
      <c r="L100" s="16">
        <f t="shared" si="114"/>
        <v>24.5</v>
      </c>
      <c r="M100" s="26">
        <v>0</v>
      </c>
      <c r="N100" s="16">
        <f t="shared" si="115"/>
        <v>0</v>
      </c>
      <c r="O100" s="16">
        <f t="shared" si="116"/>
        <v>0</v>
      </c>
      <c r="P100" s="26">
        <v>0</v>
      </c>
      <c r="Q100" s="16">
        <f t="shared" si="117"/>
        <v>0</v>
      </c>
      <c r="R100" s="16">
        <f t="shared" si="118"/>
        <v>0</v>
      </c>
      <c r="S100" s="26">
        <v>0</v>
      </c>
      <c r="T100" s="16">
        <f t="shared" si="119"/>
        <v>0</v>
      </c>
      <c r="U100" s="16">
        <f t="shared" si="120"/>
        <v>0</v>
      </c>
      <c r="V100" s="26">
        <v>0</v>
      </c>
      <c r="W100" s="16">
        <f t="shared" si="121"/>
        <v>0</v>
      </c>
      <c r="X100" s="16">
        <f t="shared" si="122"/>
        <v>0</v>
      </c>
      <c r="Y100" s="26"/>
      <c r="Z100" s="16">
        <f t="shared" si="123"/>
        <v>0</v>
      </c>
      <c r="AA100" s="16">
        <f t="shared" si="124"/>
        <v>0</v>
      </c>
      <c r="AC100" s="52">
        <f t="shared" si="72"/>
        <v>1</v>
      </c>
      <c r="AD100" s="16">
        <f t="shared" si="73"/>
        <v>7.6100000000000083</v>
      </c>
      <c r="AE100" s="37">
        <f t="shared" si="107"/>
        <v>24.5</v>
      </c>
      <c r="AF100" s="42">
        <f t="shared" si="108"/>
        <v>8.130081300813009E-3</v>
      </c>
      <c r="AG100" s="37">
        <f t="shared" si="75"/>
        <v>0.24390243902439027</v>
      </c>
      <c r="AH100" s="63">
        <f t="shared" si="76"/>
        <v>5.975609756097561</v>
      </c>
      <c r="AI100" s="26">
        <v>2</v>
      </c>
      <c r="AJ100" s="37">
        <f t="shared" si="109"/>
        <v>49</v>
      </c>
      <c r="AK100" s="37">
        <f t="shared" si="110"/>
        <v>245.99999999999997</v>
      </c>
      <c r="AL100" s="47">
        <v>99</v>
      </c>
      <c r="AM100" s="37">
        <f t="shared" si="111"/>
        <v>35.142857142857139</v>
      </c>
      <c r="AN100" s="52">
        <f t="shared" si="112"/>
        <v>8.1999999999999993</v>
      </c>
      <c r="AO100" s="35">
        <f t="shared" si="77"/>
        <v>43835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9"/>
        <v>0</v>
      </c>
      <c r="L101" s="16">
        <f t="shared" si="114"/>
        <v>0</v>
      </c>
      <c r="M101" s="26">
        <v>0</v>
      </c>
      <c r="N101" s="16">
        <f t="shared" si="115"/>
        <v>0</v>
      </c>
      <c r="O101" s="16">
        <f t="shared" si="116"/>
        <v>0</v>
      </c>
      <c r="P101" s="26">
        <v>0</v>
      </c>
      <c r="Q101" s="16">
        <f t="shared" si="117"/>
        <v>0</v>
      </c>
      <c r="R101" s="16">
        <f t="shared" si="118"/>
        <v>0</v>
      </c>
      <c r="S101" s="26">
        <v>0</v>
      </c>
      <c r="T101" s="16">
        <f t="shared" si="119"/>
        <v>0</v>
      </c>
      <c r="U101" s="16">
        <f t="shared" si="120"/>
        <v>0</v>
      </c>
      <c r="V101" s="26">
        <v>0</v>
      </c>
      <c r="W101" s="16">
        <f t="shared" si="121"/>
        <v>0</v>
      </c>
      <c r="X101" s="16">
        <f t="shared" si="122"/>
        <v>0</v>
      </c>
      <c r="Y101" s="26"/>
      <c r="Z101" s="16">
        <f t="shared" si="123"/>
        <v>0</v>
      </c>
      <c r="AA101" s="16">
        <f t="shared" si="124"/>
        <v>0</v>
      </c>
      <c r="AC101" s="52">
        <f t="shared" si="72"/>
        <v>0</v>
      </c>
      <c r="AD101" s="16">
        <f t="shared" si="73"/>
        <v>0</v>
      </c>
      <c r="AE101" s="37">
        <f t="shared" si="107"/>
        <v>0</v>
      </c>
      <c r="AF101" s="42">
        <f t="shared" si="108"/>
        <v>0</v>
      </c>
      <c r="AG101" s="37">
        <f t="shared" si="75"/>
        <v>0</v>
      </c>
      <c r="AH101" s="63">
        <f t="shared" si="76"/>
        <v>0</v>
      </c>
      <c r="AI101" s="26">
        <v>3</v>
      </c>
      <c r="AJ101" s="37">
        <f t="shared" si="109"/>
        <v>73.5</v>
      </c>
      <c r="AK101" s="37" t="str">
        <f t="shared" si="110"/>
        <v>-</v>
      </c>
      <c r="AL101" s="47">
        <v>100</v>
      </c>
      <c r="AM101" s="37" t="str">
        <f t="shared" si="111"/>
        <v>-</v>
      </c>
      <c r="AN101" s="52" t="str">
        <f t="shared" si="112"/>
        <v>-</v>
      </c>
      <c r="AO101" s="35" t="str">
        <f t="shared" si="77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9"/>
        <v>0</v>
      </c>
      <c r="L102" s="16">
        <f t="shared" ref="L102:L103" si="125">J102*$G102</f>
        <v>0</v>
      </c>
      <c r="M102" s="26">
        <v>0</v>
      </c>
      <c r="N102" s="16">
        <f t="shared" ref="N102:N103" si="126">M102*$F102</f>
        <v>0</v>
      </c>
      <c r="O102" s="16">
        <f t="shared" ref="O102:O103" si="127">M102*$G102</f>
        <v>0</v>
      </c>
      <c r="P102" s="26">
        <v>0</v>
      </c>
      <c r="Q102" s="16">
        <f t="shared" ref="Q102:Q103" si="128">P102*$F102</f>
        <v>0</v>
      </c>
      <c r="R102" s="16">
        <f t="shared" ref="R102:R103" si="129">P102*$G102</f>
        <v>0</v>
      </c>
      <c r="S102" s="26">
        <v>0</v>
      </c>
      <c r="T102" s="16">
        <f t="shared" ref="T102:T103" si="130">S102*$F102</f>
        <v>0</v>
      </c>
      <c r="U102" s="16">
        <f t="shared" ref="U102:U103" si="131">S102*$G102</f>
        <v>0</v>
      </c>
      <c r="V102" s="26">
        <v>0</v>
      </c>
      <c r="W102" s="16">
        <f t="shared" ref="W102:W103" si="132">V102*$F102</f>
        <v>0</v>
      </c>
      <c r="X102" s="16">
        <f t="shared" ref="X102:X103" si="133">V102*$G102</f>
        <v>0</v>
      </c>
      <c r="Y102" s="26"/>
      <c r="Z102" s="16">
        <f t="shared" ref="Z102:Z103" si="134">Y102*$F102</f>
        <v>0</v>
      </c>
      <c r="AA102" s="16">
        <f t="shared" ref="AA102:AA103" si="135">Y102*$G102</f>
        <v>0</v>
      </c>
      <c r="AC102" s="52">
        <f t="shared" si="72"/>
        <v>0</v>
      </c>
      <c r="AD102" s="16">
        <f t="shared" si="73"/>
        <v>0</v>
      </c>
      <c r="AE102" s="37">
        <f t="shared" si="107"/>
        <v>0</v>
      </c>
      <c r="AF102" s="42">
        <f t="shared" si="108"/>
        <v>0</v>
      </c>
      <c r="AG102" s="37">
        <f t="shared" si="75"/>
        <v>0</v>
      </c>
      <c r="AH102" s="63">
        <f t="shared" si="76"/>
        <v>0</v>
      </c>
      <c r="AI102" s="26">
        <v>0</v>
      </c>
      <c r="AJ102" s="37">
        <f t="shared" si="109"/>
        <v>0</v>
      </c>
      <c r="AK102" s="37" t="str">
        <f t="shared" si="110"/>
        <v>-</v>
      </c>
      <c r="AL102" s="47">
        <v>102</v>
      </c>
      <c r="AM102" s="37" t="str">
        <f t="shared" si="111"/>
        <v>-</v>
      </c>
      <c r="AN102" s="52" t="str">
        <f t="shared" si="112"/>
        <v>-</v>
      </c>
      <c r="AO102" s="35" t="str">
        <f t="shared" si="77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9"/>
        <v>0</v>
      </c>
      <c r="L103" s="16">
        <f t="shared" si="125"/>
        <v>0</v>
      </c>
      <c r="M103" s="26">
        <v>0</v>
      </c>
      <c r="N103" s="16">
        <f t="shared" si="126"/>
        <v>0</v>
      </c>
      <c r="O103" s="16">
        <f t="shared" si="127"/>
        <v>0</v>
      </c>
      <c r="P103" s="26">
        <v>0</v>
      </c>
      <c r="Q103" s="16">
        <f t="shared" si="128"/>
        <v>0</v>
      </c>
      <c r="R103" s="16">
        <f t="shared" si="129"/>
        <v>0</v>
      </c>
      <c r="S103" s="26">
        <v>0</v>
      </c>
      <c r="T103" s="16">
        <f t="shared" si="130"/>
        <v>0</v>
      </c>
      <c r="U103" s="16">
        <f t="shared" si="131"/>
        <v>0</v>
      </c>
      <c r="V103" s="26">
        <v>0</v>
      </c>
      <c r="W103" s="16">
        <f t="shared" si="132"/>
        <v>0</v>
      </c>
      <c r="X103" s="16">
        <f t="shared" si="133"/>
        <v>0</v>
      </c>
      <c r="Y103" s="26"/>
      <c r="Z103" s="16">
        <f t="shared" si="134"/>
        <v>0</v>
      </c>
      <c r="AA103" s="16">
        <f t="shared" si="135"/>
        <v>0</v>
      </c>
      <c r="AC103" s="52">
        <f t="shared" si="72"/>
        <v>0</v>
      </c>
      <c r="AD103" s="16">
        <f t="shared" si="73"/>
        <v>0</v>
      </c>
      <c r="AE103" s="37">
        <f t="shared" si="107"/>
        <v>0</v>
      </c>
      <c r="AF103" s="42">
        <f t="shared" si="108"/>
        <v>0</v>
      </c>
      <c r="AG103" s="37">
        <f t="shared" si="75"/>
        <v>0</v>
      </c>
      <c r="AH103" s="63">
        <f t="shared" si="76"/>
        <v>0</v>
      </c>
      <c r="AI103" s="26">
        <v>0</v>
      </c>
      <c r="AJ103" s="37">
        <f t="shared" si="109"/>
        <v>0</v>
      </c>
      <c r="AK103" s="37" t="str">
        <f t="shared" si="110"/>
        <v>-</v>
      </c>
      <c r="AL103" s="47">
        <v>103</v>
      </c>
      <c r="AM103" s="37" t="str">
        <f t="shared" si="111"/>
        <v>-</v>
      </c>
      <c r="AN103" s="52" t="str">
        <f t="shared" si="112"/>
        <v>-</v>
      </c>
      <c r="AO103" s="35" t="str">
        <f t="shared" si="77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9"/>
        <v>0</v>
      </c>
      <c r="L104" s="16">
        <f t="shared" ref="L104:L112" si="136">J104*$G104</f>
        <v>0</v>
      </c>
      <c r="M104" s="26">
        <v>0</v>
      </c>
      <c r="N104" s="16">
        <f t="shared" ref="N104:N112" si="137">M104*$F104</f>
        <v>0</v>
      </c>
      <c r="O104" s="16">
        <f t="shared" ref="O104:O112" si="138">M104*$G104</f>
        <v>0</v>
      </c>
      <c r="P104" s="26">
        <v>0</v>
      </c>
      <c r="Q104" s="16">
        <f t="shared" ref="Q104:Q112" si="139">P104*$F104</f>
        <v>0</v>
      </c>
      <c r="R104" s="16">
        <f t="shared" ref="R104:R112" si="140">P104*$G104</f>
        <v>0</v>
      </c>
      <c r="S104" s="26">
        <v>0</v>
      </c>
      <c r="T104" s="16">
        <f t="shared" ref="T104:T112" si="141">S104*$F104</f>
        <v>0</v>
      </c>
      <c r="U104" s="16">
        <f t="shared" ref="U104:U112" si="142">S104*$G104</f>
        <v>0</v>
      </c>
      <c r="V104" s="26">
        <v>0</v>
      </c>
      <c r="W104" s="16">
        <f t="shared" ref="W104:W112" si="143">V104*$F104</f>
        <v>0</v>
      </c>
      <c r="X104" s="16">
        <f t="shared" ref="X104:X112" si="144">V104*$G104</f>
        <v>0</v>
      </c>
      <c r="Y104" s="26"/>
      <c r="Z104" s="16">
        <f t="shared" ref="Z104:Z112" si="145">Y104*$F104</f>
        <v>0</v>
      </c>
      <c r="AA104" s="16">
        <f t="shared" ref="AA104:AA112" si="146">Y104*$G104</f>
        <v>0</v>
      </c>
      <c r="AC104" s="52">
        <f t="shared" si="72"/>
        <v>0</v>
      </c>
      <c r="AD104" s="16">
        <f t="shared" si="73"/>
        <v>0</v>
      </c>
      <c r="AE104" s="37">
        <f t="shared" si="107"/>
        <v>0</v>
      </c>
      <c r="AF104" s="42">
        <f t="shared" ref="AF104:AF112" si="147">AC104/AQ$10</f>
        <v>0</v>
      </c>
      <c r="AG104" s="37">
        <f t="shared" si="75"/>
        <v>0</v>
      </c>
      <c r="AH104" s="63">
        <f t="shared" si="76"/>
        <v>0</v>
      </c>
      <c r="AI104" s="26">
        <v>0</v>
      </c>
      <c r="AJ104" s="37">
        <f t="shared" ref="AJ104:AJ112" si="148">AI104*G104</f>
        <v>0</v>
      </c>
      <c r="AK104" s="37" t="str">
        <f t="shared" ref="AK104:AK112" si="149">IFERROR(AI104/AF104, "-")</f>
        <v>-</v>
      </c>
      <c r="AL104" s="47">
        <v>105</v>
      </c>
      <c r="AM104" s="37" t="str">
        <f t="shared" ref="AM104:AM112" si="150">IFERROR(AK104/7,"-")</f>
        <v>-</v>
      </c>
      <c r="AN104" s="52" t="str">
        <f t="shared" ref="AN104:AN112" si="151">IFERROR(AK104/30,"-")</f>
        <v>-</v>
      </c>
      <c r="AO104" s="35" t="str">
        <f t="shared" si="77"/>
        <v>-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9"/>
        <v>0</v>
      </c>
      <c r="L105" s="16">
        <f t="shared" si="136"/>
        <v>0</v>
      </c>
      <c r="M105" s="26">
        <v>0</v>
      </c>
      <c r="N105" s="16">
        <f t="shared" si="137"/>
        <v>0</v>
      </c>
      <c r="O105" s="16">
        <f t="shared" si="138"/>
        <v>0</v>
      </c>
      <c r="P105" s="26">
        <v>0</v>
      </c>
      <c r="Q105" s="16">
        <f t="shared" si="139"/>
        <v>0</v>
      </c>
      <c r="R105" s="16">
        <f t="shared" si="140"/>
        <v>0</v>
      </c>
      <c r="S105" s="26">
        <v>0</v>
      </c>
      <c r="T105" s="16">
        <f t="shared" si="141"/>
        <v>0</v>
      </c>
      <c r="U105" s="16">
        <f t="shared" si="142"/>
        <v>0</v>
      </c>
      <c r="V105" s="26">
        <v>0</v>
      </c>
      <c r="W105" s="16">
        <f t="shared" si="143"/>
        <v>0</v>
      </c>
      <c r="X105" s="16">
        <f t="shared" si="144"/>
        <v>0</v>
      </c>
      <c r="Y105" s="26"/>
      <c r="Z105" s="16">
        <f t="shared" si="145"/>
        <v>0</v>
      </c>
      <c r="AA105" s="16">
        <f t="shared" si="146"/>
        <v>0</v>
      </c>
      <c r="AC105" s="52">
        <f t="shared" si="72"/>
        <v>0</v>
      </c>
      <c r="AD105" s="16">
        <f t="shared" si="73"/>
        <v>0</v>
      </c>
      <c r="AE105" s="37">
        <f t="shared" si="107"/>
        <v>0</v>
      </c>
      <c r="AF105" s="42">
        <f t="shared" si="147"/>
        <v>0</v>
      </c>
      <c r="AG105" s="37">
        <f t="shared" si="75"/>
        <v>0</v>
      </c>
      <c r="AH105" s="63">
        <f t="shared" si="76"/>
        <v>0</v>
      </c>
      <c r="AI105" s="26">
        <v>0</v>
      </c>
      <c r="AJ105" s="37">
        <f t="shared" si="148"/>
        <v>0</v>
      </c>
      <c r="AK105" s="37" t="str">
        <f t="shared" si="149"/>
        <v>-</v>
      </c>
      <c r="AL105" s="47">
        <v>106</v>
      </c>
      <c r="AM105" s="37" t="str">
        <f t="shared" si="150"/>
        <v>-</v>
      </c>
      <c r="AN105" s="52" t="str">
        <f t="shared" si="151"/>
        <v>-</v>
      </c>
      <c r="AO105" s="35" t="str">
        <f t="shared" si="77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9"/>
        <v>0</v>
      </c>
      <c r="L106" s="16">
        <f t="shared" si="136"/>
        <v>0</v>
      </c>
      <c r="M106" s="26">
        <v>0</v>
      </c>
      <c r="N106" s="16">
        <f t="shared" si="137"/>
        <v>0</v>
      </c>
      <c r="O106" s="16">
        <f t="shared" si="138"/>
        <v>0</v>
      </c>
      <c r="P106" s="26">
        <v>0</v>
      </c>
      <c r="Q106" s="16">
        <f t="shared" si="139"/>
        <v>0</v>
      </c>
      <c r="R106" s="16">
        <f t="shared" si="140"/>
        <v>0</v>
      </c>
      <c r="S106" s="26">
        <v>0</v>
      </c>
      <c r="T106" s="16">
        <f t="shared" si="141"/>
        <v>0</v>
      </c>
      <c r="U106" s="16">
        <f t="shared" si="142"/>
        <v>0</v>
      </c>
      <c r="V106" s="26">
        <v>0</v>
      </c>
      <c r="W106" s="16">
        <f t="shared" si="143"/>
        <v>0</v>
      </c>
      <c r="X106" s="16">
        <f t="shared" si="144"/>
        <v>0</v>
      </c>
      <c r="Y106" s="26"/>
      <c r="Z106" s="16">
        <f t="shared" si="145"/>
        <v>0</v>
      </c>
      <c r="AA106" s="16">
        <f t="shared" si="146"/>
        <v>0</v>
      </c>
      <c r="AC106" s="52">
        <f t="shared" si="72"/>
        <v>0</v>
      </c>
      <c r="AD106" s="16">
        <f t="shared" si="73"/>
        <v>0</v>
      </c>
      <c r="AE106" s="37">
        <f t="shared" si="107"/>
        <v>0</v>
      </c>
      <c r="AF106" s="42">
        <f t="shared" si="147"/>
        <v>0</v>
      </c>
      <c r="AG106" s="37">
        <f t="shared" si="75"/>
        <v>0</v>
      </c>
      <c r="AH106" s="63">
        <f t="shared" si="76"/>
        <v>0</v>
      </c>
      <c r="AI106" s="26">
        <v>0</v>
      </c>
      <c r="AJ106" s="37">
        <f t="shared" si="148"/>
        <v>0</v>
      </c>
      <c r="AK106" s="37" t="str">
        <f t="shared" si="149"/>
        <v>-</v>
      </c>
      <c r="AL106" s="47">
        <v>107</v>
      </c>
      <c r="AM106" s="37" t="str">
        <f t="shared" si="150"/>
        <v>-</v>
      </c>
      <c r="AN106" s="52" t="str">
        <f t="shared" si="151"/>
        <v>-</v>
      </c>
      <c r="AO106" s="35" t="str">
        <f t="shared" si="77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9"/>
        <v>0</v>
      </c>
      <c r="L107" s="16">
        <f t="shared" si="136"/>
        <v>0</v>
      </c>
      <c r="M107" s="26">
        <v>0</v>
      </c>
      <c r="N107" s="16">
        <f t="shared" si="137"/>
        <v>0</v>
      </c>
      <c r="O107" s="16">
        <f t="shared" si="138"/>
        <v>0</v>
      </c>
      <c r="P107" s="26">
        <v>0</v>
      </c>
      <c r="Q107" s="16">
        <f t="shared" si="139"/>
        <v>0</v>
      </c>
      <c r="R107" s="16">
        <f t="shared" si="140"/>
        <v>0</v>
      </c>
      <c r="S107" s="26">
        <v>0</v>
      </c>
      <c r="T107" s="16">
        <f t="shared" si="141"/>
        <v>0</v>
      </c>
      <c r="U107" s="16">
        <f t="shared" si="142"/>
        <v>0</v>
      </c>
      <c r="V107" s="26">
        <v>0</v>
      </c>
      <c r="W107" s="16">
        <f t="shared" si="143"/>
        <v>0</v>
      </c>
      <c r="X107" s="16">
        <f t="shared" si="144"/>
        <v>0</v>
      </c>
      <c r="Y107" s="26"/>
      <c r="Z107" s="16">
        <f t="shared" si="145"/>
        <v>0</v>
      </c>
      <c r="AA107" s="16">
        <f t="shared" si="146"/>
        <v>0</v>
      </c>
      <c r="AC107" s="52">
        <f t="shared" si="72"/>
        <v>0</v>
      </c>
      <c r="AD107" s="16">
        <f t="shared" si="73"/>
        <v>0</v>
      </c>
      <c r="AE107" s="37">
        <f t="shared" si="107"/>
        <v>0</v>
      </c>
      <c r="AF107" s="42">
        <f t="shared" si="147"/>
        <v>0</v>
      </c>
      <c r="AG107" s="37">
        <f t="shared" si="75"/>
        <v>0</v>
      </c>
      <c r="AH107" s="63">
        <f t="shared" si="76"/>
        <v>0</v>
      </c>
      <c r="AI107" s="26">
        <v>0</v>
      </c>
      <c r="AJ107" s="37">
        <f t="shared" si="148"/>
        <v>0</v>
      </c>
      <c r="AK107" s="37" t="str">
        <f t="shared" si="149"/>
        <v>-</v>
      </c>
      <c r="AL107" s="47">
        <v>108</v>
      </c>
      <c r="AM107" s="37" t="str">
        <f t="shared" si="150"/>
        <v>-</v>
      </c>
      <c r="AN107" s="52" t="str">
        <f t="shared" si="151"/>
        <v>-</v>
      </c>
      <c r="AO107" s="35" t="str">
        <f t="shared" si="77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9"/>
        <v>0</v>
      </c>
      <c r="L108" s="16">
        <f t="shared" si="136"/>
        <v>0</v>
      </c>
      <c r="M108" s="26">
        <v>0</v>
      </c>
      <c r="N108" s="16">
        <f t="shared" si="137"/>
        <v>0</v>
      </c>
      <c r="O108" s="16">
        <f t="shared" si="138"/>
        <v>0</v>
      </c>
      <c r="P108" s="26">
        <v>0</v>
      </c>
      <c r="Q108" s="16">
        <f t="shared" si="139"/>
        <v>0</v>
      </c>
      <c r="R108" s="16">
        <f t="shared" si="140"/>
        <v>0</v>
      </c>
      <c r="S108" s="26">
        <v>0</v>
      </c>
      <c r="T108" s="16">
        <f t="shared" si="141"/>
        <v>0</v>
      </c>
      <c r="U108" s="16">
        <f t="shared" si="142"/>
        <v>0</v>
      </c>
      <c r="V108" s="26">
        <v>0</v>
      </c>
      <c r="W108" s="16">
        <f t="shared" si="143"/>
        <v>0</v>
      </c>
      <c r="X108" s="16">
        <f t="shared" si="144"/>
        <v>0</v>
      </c>
      <c r="Y108" s="26"/>
      <c r="Z108" s="16">
        <f t="shared" si="145"/>
        <v>0</v>
      </c>
      <c r="AA108" s="16">
        <f t="shared" si="146"/>
        <v>0</v>
      </c>
      <c r="AC108" s="52">
        <f t="shared" si="72"/>
        <v>0</v>
      </c>
      <c r="AD108" s="16">
        <f t="shared" si="73"/>
        <v>0</v>
      </c>
      <c r="AE108" s="37">
        <f t="shared" si="107"/>
        <v>0</v>
      </c>
      <c r="AF108" s="42">
        <f t="shared" si="147"/>
        <v>0</v>
      </c>
      <c r="AG108" s="37">
        <f t="shared" si="75"/>
        <v>0</v>
      </c>
      <c r="AH108" s="63">
        <f t="shared" si="76"/>
        <v>0</v>
      </c>
      <c r="AI108" s="26">
        <v>0</v>
      </c>
      <c r="AJ108" s="37">
        <f t="shared" si="148"/>
        <v>0</v>
      </c>
      <c r="AK108" s="37" t="str">
        <f t="shared" si="149"/>
        <v>-</v>
      </c>
      <c r="AL108" s="47">
        <v>109</v>
      </c>
      <c r="AM108" s="37" t="str">
        <f t="shared" si="150"/>
        <v>-</v>
      </c>
      <c r="AN108" s="52" t="str">
        <f t="shared" si="151"/>
        <v>-</v>
      </c>
      <c r="AO108" s="35" t="str">
        <f t="shared" si="77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9"/>
        <v>0</v>
      </c>
      <c r="L109" s="16">
        <f t="shared" si="136"/>
        <v>0</v>
      </c>
      <c r="M109" s="26">
        <v>0</v>
      </c>
      <c r="N109" s="16">
        <f t="shared" si="137"/>
        <v>0</v>
      </c>
      <c r="O109" s="16">
        <f t="shared" si="138"/>
        <v>0</v>
      </c>
      <c r="P109" s="26">
        <v>0</v>
      </c>
      <c r="Q109" s="16">
        <f t="shared" si="139"/>
        <v>0</v>
      </c>
      <c r="R109" s="16">
        <f t="shared" si="140"/>
        <v>0</v>
      </c>
      <c r="S109" s="26">
        <v>0</v>
      </c>
      <c r="T109" s="16">
        <f t="shared" si="141"/>
        <v>0</v>
      </c>
      <c r="U109" s="16">
        <f t="shared" si="142"/>
        <v>0</v>
      </c>
      <c r="V109" s="26">
        <v>0</v>
      </c>
      <c r="W109" s="16">
        <f t="shared" si="143"/>
        <v>0</v>
      </c>
      <c r="X109" s="16">
        <f t="shared" si="144"/>
        <v>0</v>
      </c>
      <c r="Y109" s="26"/>
      <c r="Z109" s="16">
        <f t="shared" si="145"/>
        <v>0</v>
      </c>
      <c r="AA109" s="16">
        <f t="shared" si="146"/>
        <v>0</v>
      </c>
      <c r="AC109" s="52">
        <f t="shared" si="72"/>
        <v>0</v>
      </c>
      <c r="AD109" s="16">
        <f t="shared" si="73"/>
        <v>0</v>
      </c>
      <c r="AE109" s="37">
        <f t="shared" si="107"/>
        <v>0</v>
      </c>
      <c r="AF109" s="42">
        <f t="shared" si="147"/>
        <v>0</v>
      </c>
      <c r="AG109" s="37">
        <f t="shared" si="75"/>
        <v>0</v>
      </c>
      <c r="AH109" s="63">
        <f t="shared" si="76"/>
        <v>0</v>
      </c>
      <c r="AI109" s="26">
        <v>0</v>
      </c>
      <c r="AJ109" s="37">
        <f t="shared" si="148"/>
        <v>0</v>
      </c>
      <c r="AK109" s="37" t="str">
        <f t="shared" si="149"/>
        <v>-</v>
      </c>
      <c r="AL109" s="47">
        <v>110</v>
      </c>
      <c r="AM109" s="37" t="str">
        <f t="shared" si="150"/>
        <v>-</v>
      </c>
      <c r="AN109" s="52" t="str">
        <f t="shared" si="151"/>
        <v>-</v>
      </c>
      <c r="AO109" s="35" t="str">
        <f t="shared" si="77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9"/>
        <v>0</v>
      </c>
      <c r="L110" s="16">
        <f t="shared" si="136"/>
        <v>0</v>
      </c>
      <c r="M110" s="26">
        <v>0</v>
      </c>
      <c r="N110" s="16">
        <f t="shared" si="137"/>
        <v>0</v>
      </c>
      <c r="O110" s="16">
        <f t="shared" si="138"/>
        <v>0</v>
      </c>
      <c r="P110" s="26">
        <v>0</v>
      </c>
      <c r="Q110" s="16">
        <f t="shared" si="139"/>
        <v>0</v>
      </c>
      <c r="R110" s="16">
        <f t="shared" si="140"/>
        <v>0</v>
      </c>
      <c r="S110" s="26">
        <v>0</v>
      </c>
      <c r="T110" s="16">
        <f t="shared" si="141"/>
        <v>0</v>
      </c>
      <c r="U110" s="16">
        <f t="shared" si="142"/>
        <v>0</v>
      </c>
      <c r="V110" s="26">
        <v>0</v>
      </c>
      <c r="W110" s="16">
        <f t="shared" si="143"/>
        <v>0</v>
      </c>
      <c r="X110" s="16">
        <f t="shared" si="144"/>
        <v>0</v>
      </c>
      <c r="Y110" s="26"/>
      <c r="Z110" s="16">
        <f t="shared" si="145"/>
        <v>0</v>
      </c>
      <c r="AA110" s="16">
        <f t="shared" si="146"/>
        <v>0</v>
      </c>
      <c r="AC110" s="52">
        <f t="shared" si="72"/>
        <v>0</v>
      </c>
      <c r="AD110" s="16">
        <f t="shared" si="73"/>
        <v>0</v>
      </c>
      <c r="AE110" s="37">
        <f t="shared" si="107"/>
        <v>0</v>
      </c>
      <c r="AF110" s="42">
        <f t="shared" si="147"/>
        <v>0</v>
      </c>
      <c r="AG110" s="37">
        <f t="shared" si="75"/>
        <v>0</v>
      </c>
      <c r="AH110" s="63">
        <f t="shared" si="76"/>
        <v>0</v>
      </c>
      <c r="AI110" s="26">
        <v>0</v>
      </c>
      <c r="AJ110" s="37">
        <f t="shared" si="148"/>
        <v>0</v>
      </c>
      <c r="AK110" s="37" t="str">
        <f t="shared" si="149"/>
        <v>-</v>
      </c>
      <c r="AL110" s="47">
        <v>111</v>
      </c>
      <c r="AM110" s="37" t="str">
        <f t="shared" si="150"/>
        <v>-</v>
      </c>
      <c r="AN110" s="52" t="str">
        <f t="shared" si="151"/>
        <v>-</v>
      </c>
      <c r="AO110" s="35" t="str">
        <f t="shared" si="77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9"/>
        <v>0</v>
      </c>
      <c r="L111" s="16">
        <f t="shared" si="136"/>
        <v>0</v>
      </c>
      <c r="M111" s="26">
        <v>0</v>
      </c>
      <c r="N111" s="16">
        <f t="shared" si="137"/>
        <v>0</v>
      </c>
      <c r="O111" s="16">
        <f t="shared" si="138"/>
        <v>0</v>
      </c>
      <c r="P111" s="26">
        <v>0</v>
      </c>
      <c r="Q111" s="16">
        <f t="shared" si="139"/>
        <v>0</v>
      </c>
      <c r="R111" s="16">
        <f t="shared" si="140"/>
        <v>0</v>
      </c>
      <c r="S111" s="26">
        <v>0</v>
      </c>
      <c r="T111" s="16">
        <f t="shared" si="141"/>
        <v>0</v>
      </c>
      <c r="U111" s="16">
        <f t="shared" si="142"/>
        <v>0</v>
      </c>
      <c r="V111" s="26">
        <v>0</v>
      </c>
      <c r="W111" s="16">
        <f t="shared" si="143"/>
        <v>0</v>
      </c>
      <c r="X111" s="16">
        <f t="shared" si="144"/>
        <v>0</v>
      </c>
      <c r="Y111" s="26"/>
      <c r="Z111" s="16">
        <f t="shared" si="145"/>
        <v>0</v>
      </c>
      <c r="AA111" s="16">
        <f t="shared" si="146"/>
        <v>0</v>
      </c>
      <c r="AC111" s="52">
        <f t="shared" si="72"/>
        <v>0</v>
      </c>
      <c r="AD111" s="16">
        <f t="shared" si="73"/>
        <v>0</v>
      </c>
      <c r="AE111" s="37">
        <f t="shared" si="107"/>
        <v>0</v>
      </c>
      <c r="AF111" s="42">
        <f t="shared" si="147"/>
        <v>0</v>
      </c>
      <c r="AG111" s="37">
        <f t="shared" si="75"/>
        <v>0</v>
      </c>
      <c r="AH111" s="63">
        <f t="shared" si="76"/>
        <v>0</v>
      </c>
      <c r="AI111" s="26">
        <v>0</v>
      </c>
      <c r="AJ111" s="37">
        <f t="shared" si="148"/>
        <v>0</v>
      </c>
      <c r="AK111" s="37" t="str">
        <f t="shared" si="149"/>
        <v>-</v>
      </c>
      <c r="AL111" s="47">
        <v>112</v>
      </c>
      <c r="AM111" s="37" t="str">
        <f t="shared" si="150"/>
        <v>-</v>
      </c>
      <c r="AN111" s="52" t="str">
        <f t="shared" si="151"/>
        <v>-</v>
      </c>
      <c r="AO111" s="35" t="str">
        <f t="shared" si="77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9"/>
        <v>0</v>
      </c>
      <c r="L112" s="16">
        <f t="shared" si="136"/>
        <v>0</v>
      </c>
      <c r="M112" s="26">
        <v>0</v>
      </c>
      <c r="N112" s="16">
        <f t="shared" si="137"/>
        <v>0</v>
      </c>
      <c r="O112" s="16">
        <f t="shared" si="138"/>
        <v>0</v>
      </c>
      <c r="P112" s="26">
        <v>0</v>
      </c>
      <c r="Q112" s="16">
        <f t="shared" si="139"/>
        <v>0</v>
      </c>
      <c r="R112" s="16">
        <f t="shared" si="140"/>
        <v>0</v>
      </c>
      <c r="S112" s="26">
        <v>0</v>
      </c>
      <c r="T112" s="16">
        <f t="shared" si="141"/>
        <v>0</v>
      </c>
      <c r="U112" s="16">
        <f t="shared" si="142"/>
        <v>0</v>
      </c>
      <c r="V112" s="26">
        <v>0</v>
      </c>
      <c r="W112" s="16">
        <f t="shared" si="143"/>
        <v>0</v>
      </c>
      <c r="X112" s="16">
        <f t="shared" si="144"/>
        <v>0</v>
      </c>
      <c r="Y112" s="26"/>
      <c r="Z112" s="16">
        <f t="shared" si="145"/>
        <v>0</v>
      </c>
      <c r="AA112" s="16">
        <f t="shared" si="146"/>
        <v>0</v>
      </c>
      <c r="AC112" s="52">
        <f t="shared" si="72"/>
        <v>0</v>
      </c>
      <c r="AD112" s="16">
        <f t="shared" si="73"/>
        <v>0</v>
      </c>
      <c r="AE112" s="37">
        <f t="shared" si="107"/>
        <v>0</v>
      </c>
      <c r="AF112" s="42">
        <f t="shared" si="147"/>
        <v>0</v>
      </c>
      <c r="AG112" s="37">
        <f t="shared" si="75"/>
        <v>0</v>
      </c>
      <c r="AH112" s="63">
        <f t="shared" si="76"/>
        <v>0</v>
      </c>
      <c r="AI112" s="26">
        <v>0</v>
      </c>
      <c r="AJ112" s="37">
        <f t="shared" si="148"/>
        <v>0</v>
      </c>
      <c r="AK112" s="37" t="str">
        <f t="shared" si="149"/>
        <v>-</v>
      </c>
      <c r="AL112" s="47">
        <v>113</v>
      </c>
      <c r="AM112" s="37" t="str">
        <f t="shared" si="150"/>
        <v>-</v>
      </c>
      <c r="AN112" s="52" t="str">
        <f t="shared" si="151"/>
        <v>-</v>
      </c>
      <c r="AO112" s="35" t="str">
        <f t="shared" si="77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9"/>
        <v>0</v>
      </c>
      <c r="L113" s="16">
        <f t="shared" ref="L113:L121" si="152">J113*$G113</f>
        <v>0</v>
      </c>
      <c r="M113" s="26">
        <v>0</v>
      </c>
      <c r="N113" s="16">
        <f t="shared" ref="N113:N121" si="153">M113*$F113</f>
        <v>0</v>
      </c>
      <c r="O113" s="16">
        <f t="shared" ref="O113:O121" si="154">M113*$G113</f>
        <v>0</v>
      </c>
      <c r="P113" s="26">
        <v>0</v>
      </c>
      <c r="Q113" s="16">
        <f t="shared" ref="Q113:Q121" si="155">P113*$F113</f>
        <v>0</v>
      </c>
      <c r="R113" s="16">
        <f t="shared" ref="R113:R121" si="156">P113*$G113</f>
        <v>0</v>
      </c>
      <c r="S113" s="26">
        <v>0</v>
      </c>
      <c r="T113" s="16">
        <f t="shared" ref="T113:T121" si="157">S113*$F113</f>
        <v>0</v>
      </c>
      <c r="U113" s="16">
        <f t="shared" ref="U113:U121" si="158">S113*$G113</f>
        <v>0</v>
      </c>
      <c r="V113" s="26">
        <v>0</v>
      </c>
      <c r="W113" s="16">
        <f t="shared" ref="W113:W131" si="159">V113*$F113</f>
        <v>0</v>
      </c>
      <c r="X113" s="16">
        <f t="shared" ref="X113:X121" si="160">V113*$G113</f>
        <v>0</v>
      </c>
      <c r="Y113" s="26"/>
      <c r="Z113" s="16">
        <f t="shared" ref="Z113:Z121" si="161">Y113*$F113</f>
        <v>0</v>
      </c>
      <c r="AA113" s="16">
        <f t="shared" ref="AA113:AA121" si="162">Y113*$G113</f>
        <v>0</v>
      </c>
      <c r="AC113" s="52">
        <f t="shared" si="72"/>
        <v>0</v>
      </c>
      <c r="AD113" s="16">
        <f t="shared" si="73"/>
        <v>0</v>
      </c>
      <c r="AE113" s="37">
        <f t="shared" si="107"/>
        <v>0</v>
      </c>
      <c r="AF113" s="42">
        <f t="shared" ref="AF113:AF176" si="163">AC113/AQ$10</f>
        <v>0</v>
      </c>
      <c r="AG113" s="37">
        <f t="shared" si="75"/>
        <v>0</v>
      </c>
      <c r="AH113" s="63">
        <f t="shared" si="76"/>
        <v>0</v>
      </c>
      <c r="AI113" s="26">
        <v>0</v>
      </c>
      <c r="AJ113" s="37">
        <f t="shared" ref="AJ113:AJ121" si="164">AI113*G113</f>
        <v>0</v>
      </c>
      <c r="AK113" s="37" t="str">
        <f t="shared" ref="AK113:AK121" si="165">IFERROR(AI113/AF113, "-")</f>
        <v>-</v>
      </c>
      <c r="AL113" s="47">
        <v>115</v>
      </c>
      <c r="AM113" s="37" t="str">
        <f t="shared" ref="AM113:AM121" si="166">IFERROR(AK113/7,"-")</f>
        <v>-</v>
      </c>
      <c r="AN113" s="52" t="str">
        <f t="shared" ref="AN113:AN121" si="167">IFERROR(AK113/30,"-")</f>
        <v>-</v>
      </c>
      <c r="AO113" s="35" t="str">
        <f t="shared" si="77"/>
        <v>-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9"/>
        <v>0</v>
      </c>
      <c r="L114" s="16">
        <f t="shared" si="152"/>
        <v>0</v>
      </c>
      <c r="M114" s="26">
        <v>1</v>
      </c>
      <c r="N114" s="16">
        <f t="shared" si="153"/>
        <v>7.44</v>
      </c>
      <c r="O114" s="16">
        <f t="shared" si="154"/>
        <v>44.5</v>
      </c>
      <c r="P114" s="26">
        <v>0</v>
      </c>
      <c r="Q114" s="16">
        <f t="shared" si="155"/>
        <v>0</v>
      </c>
      <c r="R114" s="16">
        <f t="shared" si="156"/>
        <v>0</v>
      </c>
      <c r="S114" s="26">
        <v>0</v>
      </c>
      <c r="T114" s="16">
        <f t="shared" si="157"/>
        <v>0</v>
      </c>
      <c r="U114" s="16">
        <f t="shared" si="158"/>
        <v>0</v>
      </c>
      <c r="V114" s="26">
        <v>0</v>
      </c>
      <c r="W114" s="16">
        <f t="shared" si="159"/>
        <v>0</v>
      </c>
      <c r="X114" s="16">
        <f t="shared" si="160"/>
        <v>0</v>
      </c>
      <c r="Y114" s="26"/>
      <c r="Z114" s="16">
        <f t="shared" si="161"/>
        <v>0</v>
      </c>
      <c r="AA114" s="16">
        <f t="shared" si="162"/>
        <v>0</v>
      </c>
      <c r="AC114" s="52">
        <f t="shared" si="72"/>
        <v>1</v>
      </c>
      <c r="AD114" s="16">
        <f t="shared" si="73"/>
        <v>7.44</v>
      </c>
      <c r="AE114" s="37">
        <f t="shared" si="107"/>
        <v>44.5</v>
      </c>
      <c r="AF114" s="42">
        <f t="shared" si="163"/>
        <v>8.130081300813009E-3</v>
      </c>
      <c r="AG114" s="37">
        <f t="shared" si="75"/>
        <v>0.24390243902439027</v>
      </c>
      <c r="AH114" s="63">
        <f t="shared" si="76"/>
        <v>10.853658536585368</v>
      </c>
      <c r="AI114" s="26">
        <v>6</v>
      </c>
      <c r="AJ114" s="37">
        <f t="shared" si="164"/>
        <v>267</v>
      </c>
      <c r="AK114" s="37">
        <f t="shared" si="165"/>
        <v>737.99999999999989</v>
      </c>
      <c r="AL114" s="47">
        <v>116</v>
      </c>
      <c r="AM114" s="37">
        <f t="shared" si="166"/>
        <v>105.42857142857142</v>
      </c>
      <c r="AN114" s="52">
        <f t="shared" si="167"/>
        <v>24.599999999999998</v>
      </c>
      <c r="AO114" s="35">
        <f t="shared" si="77"/>
        <v>44327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9"/>
        <v>0</v>
      </c>
      <c r="L115" s="16">
        <f t="shared" si="152"/>
        <v>0</v>
      </c>
      <c r="M115" s="26">
        <v>0</v>
      </c>
      <c r="N115" s="16">
        <f t="shared" si="153"/>
        <v>0</v>
      </c>
      <c r="O115" s="16">
        <f t="shared" si="154"/>
        <v>0</v>
      </c>
      <c r="P115" s="26">
        <v>0</v>
      </c>
      <c r="Q115" s="16">
        <f t="shared" si="155"/>
        <v>0</v>
      </c>
      <c r="R115" s="16">
        <f t="shared" si="156"/>
        <v>0</v>
      </c>
      <c r="S115" s="26">
        <v>0</v>
      </c>
      <c r="T115" s="16">
        <f t="shared" si="157"/>
        <v>0</v>
      </c>
      <c r="U115" s="16">
        <f t="shared" si="158"/>
        <v>0</v>
      </c>
      <c r="V115" s="26">
        <v>0</v>
      </c>
      <c r="W115" s="16">
        <f t="shared" si="159"/>
        <v>0</v>
      </c>
      <c r="X115" s="16">
        <f t="shared" si="160"/>
        <v>0</v>
      </c>
      <c r="Y115" s="26"/>
      <c r="Z115" s="16">
        <f t="shared" si="161"/>
        <v>0</v>
      </c>
      <c r="AA115" s="16">
        <f t="shared" si="162"/>
        <v>0</v>
      </c>
      <c r="AC115" s="52">
        <f t="shared" si="72"/>
        <v>0</v>
      </c>
      <c r="AD115" s="16">
        <f t="shared" si="73"/>
        <v>0</v>
      </c>
      <c r="AE115" s="37">
        <f t="shared" si="107"/>
        <v>0</v>
      </c>
      <c r="AF115" s="42">
        <f t="shared" si="163"/>
        <v>0</v>
      </c>
      <c r="AG115" s="37">
        <f t="shared" si="75"/>
        <v>0</v>
      </c>
      <c r="AH115" s="63">
        <f t="shared" si="76"/>
        <v>0</v>
      </c>
      <c r="AI115" s="26">
        <v>0</v>
      </c>
      <c r="AJ115" s="37">
        <f t="shared" si="164"/>
        <v>0</v>
      </c>
      <c r="AK115" s="37" t="str">
        <f t="shared" si="165"/>
        <v>-</v>
      </c>
      <c r="AL115" s="47">
        <v>117</v>
      </c>
      <c r="AM115" s="37" t="str">
        <f t="shared" si="166"/>
        <v>-</v>
      </c>
      <c r="AN115" s="52" t="str">
        <f t="shared" si="167"/>
        <v>-</v>
      </c>
      <c r="AO115" s="35" t="str">
        <f t="shared" si="77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9"/>
        <v>0</v>
      </c>
      <c r="L116" s="16">
        <f t="shared" si="152"/>
        <v>0</v>
      </c>
      <c r="M116" s="26">
        <v>0</v>
      </c>
      <c r="N116" s="16">
        <f t="shared" si="153"/>
        <v>0</v>
      </c>
      <c r="O116" s="16">
        <f t="shared" si="154"/>
        <v>0</v>
      </c>
      <c r="P116" s="26">
        <v>0</v>
      </c>
      <c r="Q116" s="16">
        <f t="shared" si="155"/>
        <v>0</v>
      </c>
      <c r="R116" s="16">
        <f t="shared" si="156"/>
        <v>0</v>
      </c>
      <c r="S116" s="26">
        <v>0</v>
      </c>
      <c r="T116" s="16">
        <f t="shared" si="157"/>
        <v>0</v>
      </c>
      <c r="U116" s="16">
        <f t="shared" si="158"/>
        <v>0</v>
      </c>
      <c r="V116" s="26">
        <v>0</v>
      </c>
      <c r="W116" s="16">
        <f t="shared" si="159"/>
        <v>0</v>
      </c>
      <c r="X116" s="16">
        <f t="shared" si="160"/>
        <v>0</v>
      </c>
      <c r="Y116" s="26"/>
      <c r="Z116" s="16">
        <f t="shared" si="161"/>
        <v>0</v>
      </c>
      <c r="AA116" s="16">
        <f t="shared" si="162"/>
        <v>0</v>
      </c>
      <c r="AC116" s="52">
        <f t="shared" si="72"/>
        <v>0</v>
      </c>
      <c r="AD116" s="16">
        <f t="shared" si="73"/>
        <v>0</v>
      </c>
      <c r="AE116" s="37">
        <f t="shared" si="107"/>
        <v>0</v>
      </c>
      <c r="AF116" s="42">
        <f t="shared" si="163"/>
        <v>0</v>
      </c>
      <c r="AG116" s="37">
        <f t="shared" si="75"/>
        <v>0</v>
      </c>
      <c r="AH116" s="63">
        <f t="shared" si="76"/>
        <v>0</v>
      </c>
      <c r="AI116" s="26">
        <v>0</v>
      </c>
      <c r="AJ116" s="37">
        <f t="shared" si="164"/>
        <v>0</v>
      </c>
      <c r="AK116" s="37" t="str">
        <f t="shared" si="165"/>
        <v>-</v>
      </c>
      <c r="AL116" s="47">
        <v>118</v>
      </c>
      <c r="AM116" s="37" t="str">
        <f t="shared" si="166"/>
        <v>-</v>
      </c>
      <c r="AN116" s="52" t="str">
        <f t="shared" si="167"/>
        <v>-</v>
      </c>
      <c r="AO116" s="35" t="str">
        <f t="shared" si="77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9"/>
        <v>0</v>
      </c>
      <c r="L117" s="16">
        <f t="shared" si="152"/>
        <v>0</v>
      </c>
      <c r="M117" s="26">
        <v>0</v>
      </c>
      <c r="N117" s="16">
        <f t="shared" si="153"/>
        <v>0</v>
      </c>
      <c r="O117" s="16">
        <f t="shared" si="154"/>
        <v>0</v>
      </c>
      <c r="P117" s="26">
        <v>0</v>
      </c>
      <c r="Q117" s="16">
        <f t="shared" si="155"/>
        <v>0</v>
      </c>
      <c r="R117" s="16">
        <f t="shared" si="156"/>
        <v>0</v>
      </c>
      <c r="S117" s="26">
        <v>0</v>
      </c>
      <c r="T117" s="16">
        <f t="shared" si="157"/>
        <v>0</v>
      </c>
      <c r="U117" s="16">
        <f t="shared" si="158"/>
        <v>0</v>
      </c>
      <c r="V117" s="26">
        <v>0</v>
      </c>
      <c r="W117" s="16">
        <f t="shared" si="159"/>
        <v>0</v>
      </c>
      <c r="X117" s="16">
        <f t="shared" si="160"/>
        <v>0</v>
      </c>
      <c r="Y117" s="26"/>
      <c r="Z117" s="16">
        <f t="shared" si="161"/>
        <v>0</v>
      </c>
      <c r="AA117" s="16">
        <f t="shared" si="162"/>
        <v>0</v>
      </c>
      <c r="AC117" s="52">
        <f t="shared" si="72"/>
        <v>0</v>
      </c>
      <c r="AD117" s="16">
        <f t="shared" si="73"/>
        <v>0</v>
      </c>
      <c r="AE117" s="37">
        <f t="shared" si="107"/>
        <v>0</v>
      </c>
      <c r="AF117" s="42">
        <f t="shared" si="163"/>
        <v>0</v>
      </c>
      <c r="AG117" s="37">
        <f t="shared" si="75"/>
        <v>0</v>
      </c>
      <c r="AH117" s="63">
        <f t="shared" si="76"/>
        <v>0</v>
      </c>
      <c r="AI117" s="26">
        <v>0</v>
      </c>
      <c r="AJ117" s="37">
        <f t="shared" si="164"/>
        <v>0</v>
      </c>
      <c r="AK117" s="37" t="str">
        <f t="shared" si="165"/>
        <v>-</v>
      </c>
      <c r="AL117" s="47">
        <v>119</v>
      </c>
      <c r="AM117" s="37" t="str">
        <f t="shared" si="166"/>
        <v>-</v>
      </c>
      <c r="AN117" s="52" t="str">
        <f t="shared" si="167"/>
        <v>-</v>
      </c>
      <c r="AO117" s="35" t="str">
        <f t="shared" si="77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9"/>
        <v>0</v>
      </c>
      <c r="L118" s="16">
        <f t="shared" si="152"/>
        <v>0</v>
      </c>
      <c r="M118" s="26">
        <v>0</v>
      </c>
      <c r="N118" s="16">
        <f t="shared" si="153"/>
        <v>0</v>
      </c>
      <c r="O118" s="16">
        <f t="shared" si="154"/>
        <v>0</v>
      </c>
      <c r="P118" s="26">
        <v>0</v>
      </c>
      <c r="Q118" s="16">
        <f t="shared" si="155"/>
        <v>0</v>
      </c>
      <c r="R118" s="16">
        <f t="shared" si="156"/>
        <v>0</v>
      </c>
      <c r="S118" s="26">
        <v>0</v>
      </c>
      <c r="T118" s="16">
        <f t="shared" si="157"/>
        <v>0</v>
      </c>
      <c r="U118" s="16">
        <f t="shared" si="158"/>
        <v>0</v>
      </c>
      <c r="V118" s="26">
        <v>0</v>
      </c>
      <c r="W118" s="16">
        <f t="shared" si="159"/>
        <v>0</v>
      </c>
      <c r="X118" s="16">
        <f t="shared" si="160"/>
        <v>0</v>
      </c>
      <c r="Y118" s="26"/>
      <c r="Z118" s="16">
        <f t="shared" si="161"/>
        <v>0</v>
      </c>
      <c r="AA118" s="16">
        <f t="shared" si="162"/>
        <v>0</v>
      </c>
      <c r="AC118" s="52">
        <f t="shared" si="72"/>
        <v>0</v>
      </c>
      <c r="AD118" s="16">
        <f t="shared" si="73"/>
        <v>0</v>
      </c>
      <c r="AE118" s="37">
        <f t="shared" si="107"/>
        <v>0</v>
      </c>
      <c r="AF118" s="42">
        <f t="shared" si="163"/>
        <v>0</v>
      </c>
      <c r="AG118" s="37">
        <f t="shared" si="75"/>
        <v>0</v>
      </c>
      <c r="AH118" s="63">
        <f t="shared" si="76"/>
        <v>0</v>
      </c>
      <c r="AI118" s="26">
        <v>0</v>
      </c>
      <c r="AJ118" s="37">
        <f t="shared" si="164"/>
        <v>0</v>
      </c>
      <c r="AK118" s="37" t="str">
        <f t="shared" si="165"/>
        <v>-</v>
      </c>
      <c r="AL118" s="47">
        <v>120</v>
      </c>
      <c r="AM118" s="37" t="str">
        <f t="shared" si="166"/>
        <v>-</v>
      </c>
      <c r="AN118" s="52" t="str">
        <f t="shared" si="167"/>
        <v>-</v>
      </c>
      <c r="AO118" s="35" t="str">
        <f t="shared" si="77"/>
        <v>-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9"/>
        <v>0</v>
      </c>
      <c r="L119" s="16">
        <f t="shared" si="152"/>
        <v>0</v>
      </c>
      <c r="M119" s="26">
        <v>0</v>
      </c>
      <c r="N119" s="16">
        <f t="shared" si="153"/>
        <v>0</v>
      </c>
      <c r="O119" s="16">
        <f t="shared" si="154"/>
        <v>0</v>
      </c>
      <c r="P119" s="26">
        <v>0</v>
      </c>
      <c r="Q119" s="16">
        <f t="shared" si="155"/>
        <v>0</v>
      </c>
      <c r="R119" s="16">
        <f t="shared" si="156"/>
        <v>0</v>
      </c>
      <c r="S119" s="26">
        <v>0</v>
      </c>
      <c r="T119" s="16">
        <f t="shared" si="157"/>
        <v>0</v>
      </c>
      <c r="U119" s="16">
        <f t="shared" si="158"/>
        <v>0</v>
      </c>
      <c r="V119" s="26">
        <v>0</v>
      </c>
      <c r="W119" s="16">
        <f t="shared" si="159"/>
        <v>0</v>
      </c>
      <c r="X119" s="16">
        <f t="shared" si="160"/>
        <v>0</v>
      </c>
      <c r="Y119" s="26"/>
      <c r="Z119" s="16">
        <f t="shared" si="161"/>
        <v>0</v>
      </c>
      <c r="AA119" s="16">
        <f t="shared" si="162"/>
        <v>0</v>
      </c>
      <c r="AC119" s="52">
        <f t="shared" si="72"/>
        <v>0</v>
      </c>
      <c r="AD119" s="16">
        <f t="shared" si="73"/>
        <v>0</v>
      </c>
      <c r="AE119" s="37">
        <f t="shared" si="107"/>
        <v>0</v>
      </c>
      <c r="AF119" s="42">
        <f t="shared" si="163"/>
        <v>0</v>
      </c>
      <c r="AG119" s="37">
        <f t="shared" si="75"/>
        <v>0</v>
      </c>
      <c r="AH119" s="63">
        <f t="shared" si="76"/>
        <v>0</v>
      </c>
      <c r="AI119" s="26">
        <v>0</v>
      </c>
      <c r="AJ119" s="37">
        <f t="shared" si="164"/>
        <v>0</v>
      </c>
      <c r="AK119" s="37" t="str">
        <f t="shared" si="165"/>
        <v>-</v>
      </c>
      <c r="AL119" s="47">
        <v>121</v>
      </c>
      <c r="AM119" s="37" t="str">
        <f t="shared" si="166"/>
        <v>-</v>
      </c>
      <c r="AN119" s="52" t="str">
        <f t="shared" si="167"/>
        <v>-</v>
      </c>
      <c r="AO119" s="35" t="str">
        <f t="shared" si="77"/>
        <v>-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9"/>
        <v>0</v>
      </c>
      <c r="L120" s="16">
        <f t="shared" si="152"/>
        <v>0</v>
      </c>
      <c r="M120" s="26">
        <v>0</v>
      </c>
      <c r="N120" s="16">
        <f t="shared" si="153"/>
        <v>0</v>
      </c>
      <c r="O120" s="16">
        <f t="shared" si="154"/>
        <v>0</v>
      </c>
      <c r="P120" s="26">
        <v>0</v>
      </c>
      <c r="Q120" s="16">
        <f t="shared" si="155"/>
        <v>0</v>
      </c>
      <c r="R120" s="16">
        <f t="shared" si="156"/>
        <v>0</v>
      </c>
      <c r="S120" s="26">
        <v>0</v>
      </c>
      <c r="T120" s="16">
        <f t="shared" si="157"/>
        <v>0</v>
      </c>
      <c r="U120" s="16">
        <f t="shared" si="158"/>
        <v>0</v>
      </c>
      <c r="V120" s="26">
        <v>0</v>
      </c>
      <c r="W120" s="16">
        <f t="shared" si="159"/>
        <v>0</v>
      </c>
      <c r="X120" s="16">
        <f t="shared" si="160"/>
        <v>0</v>
      </c>
      <c r="Y120" s="26"/>
      <c r="Z120" s="16">
        <f t="shared" si="161"/>
        <v>0</v>
      </c>
      <c r="AA120" s="16">
        <f t="shared" si="162"/>
        <v>0</v>
      </c>
      <c r="AC120" s="52">
        <f t="shared" si="72"/>
        <v>0</v>
      </c>
      <c r="AD120" s="16">
        <f t="shared" si="73"/>
        <v>0</v>
      </c>
      <c r="AE120" s="37">
        <f t="shared" si="107"/>
        <v>0</v>
      </c>
      <c r="AF120" s="42">
        <f t="shared" si="163"/>
        <v>0</v>
      </c>
      <c r="AG120" s="37">
        <f t="shared" si="75"/>
        <v>0</v>
      </c>
      <c r="AH120" s="63">
        <f t="shared" si="76"/>
        <v>0</v>
      </c>
      <c r="AI120" s="26">
        <v>0</v>
      </c>
      <c r="AJ120" s="37">
        <f t="shared" si="164"/>
        <v>0</v>
      </c>
      <c r="AK120" s="37" t="str">
        <f t="shared" si="165"/>
        <v>-</v>
      </c>
      <c r="AL120" s="47">
        <v>122</v>
      </c>
      <c r="AM120" s="37" t="str">
        <f t="shared" si="166"/>
        <v>-</v>
      </c>
      <c r="AN120" s="52" t="str">
        <f t="shared" si="167"/>
        <v>-</v>
      </c>
      <c r="AO120" s="35" t="str">
        <f t="shared" si="77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9"/>
        <v>0</v>
      </c>
      <c r="L121" s="16">
        <f t="shared" si="152"/>
        <v>0</v>
      </c>
      <c r="M121" s="26">
        <v>0</v>
      </c>
      <c r="N121" s="16">
        <f t="shared" si="153"/>
        <v>0</v>
      </c>
      <c r="O121" s="16">
        <f t="shared" si="154"/>
        <v>0</v>
      </c>
      <c r="P121" s="26">
        <v>0</v>
      </c>
      <c r="Q121" s="16">
        <f t="shared" si="155"/>
        <v>0</v>
      </c>
      <c r="R121" s="16">
        <f t="shared" si="156"/>
        <v>0</v>
      </c>
      <c r="S121" s="26">
        <v>0</v>
      </c>
      <c r="T121" s="16">
        <f t="shared" si="157"/>
        <v>0</v>
      </c>
      <c r="U121" s="16">
        <f t="shared" si="158"/>
        <v>0</v>
      </c>
      <c r="V121" s="26">
        <v>0</v>
      </c>
      <c r="W121" s="16">
        <f t="shared" si="159"/>
        <v>0</v>
      </c>
      <c r="X121" s="16">
        <f t="shared" si="160"/>
        <v>0</v>
      </c>
      <c r="Y121" s="26"/>
      <c r="Z121" s="16">
        <f t="shared" si="161"/>
        <v>0</v>
      </c>
      <c r="AA121" s="16">
        <f t="shared" si="162"/>
        <v>0</v>
      </c>
      <c r="AC121" s="52">
        <f t="shared" si="72"/>
        <v>0</v>
      </c>
      <c r="AD121" s="16">
        <f t="shared" si="73"/>
        <v>0</v>
      </c>
      <c r="AE121" s="37">
        <f t="shared" si="107"/>
        <v>0</v>
      </c>
      <c r="AF121" s="42">
        <f t="shared" si="163"/>
        <v>0</v>
      </c>
      <c r="AG121" s="37">
        <f t="shared" si="75"/>
        <v>0</v>
      </c>
      <c r="AH121" s="63">
        <f t="shared" si="76"/>
        <v>0</v>
      </c>
      <c r="AI121" s="26">
        <v>0</v>
      </c>
      <c r="AJ121" s="37">
        <f t="shared" si="164"/>
        <v>0</v>
      </c>
      <c r="AK121" s="37" t="str">
        <f t="shared" si="165"/>
        <v>-</v>
      </c>
      <c r="AL121" s="47">
        <v>123</v>
      </c>
      <c r="AM121" s="37" t="str">
        <f t="shared" si="166"/>
        <v>-</v>
      </c>
      <c r="AN121" s="52" t="str">
        <f t="shared" si="167"/>
        <v>-</v>
      </c>
      <c r="AO121" s="35" t="str">
        <f t="shared" si="77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9"/>
        <v>0</v>
      </c>
      <c r="L122" s="16">
        <f t="shared" ref="L122:L131" si="168">J122*$G122</f>
        <v>0</v>
      </c>
      <c r="M122" s="26">
        <v>0</v>
      </c>
      <c r="N122" s="16">
        <f t="shared" ref="N122:N131" si="169">M122*$F122</f>
        <v>0</v>
      </c>
      <c r="O122" s="16">
        <f t="shared" ref="O122:O131" si="170">M122*$G122</f>
        <v>0</v>
      </c>
      <c r="P122" s="26">
        <v>0</v>
      </c>
      <c r="Q122" s="16">
        <f t="shared" ref="Q122:Q131" si="171">P122*$F122</f>
        <v>0</v>
      </c>
      <c r="R122" s="16">
        <f t="shared" ref="R122:R131" si="172">P122*$G122</f>
        <v>0</v>
      </c>
      <c r="S122" s="26">
        <v>0</v>
      </c>
      <c r="T122" s="16">
        <f t="shared" ref="T122:T131" si="173">S122*$F122</f>
        <v>0</v>
      </c>
      <c r="U122" s="16">
        <f t="shared" ref="U122:U131" si="174">S122*$G122</f>
        <v>0</v>
      </c>
      <c r="V122" s="26">
        <v>0</v>
      </c>
      <c r="W122" s="16">
        <f t="shared" si="159"/>
        <v>0</v>
      </c>
      <c r="X122" s="16">
        <f t="shared" ref="X122:X131" si="175">V122*$G122</f>
        <v>0</v>
      </c>
      <c r="Y122" s="26"/>
      <c r="Z122" s="16">
        <f t="shared" ref="Z122:Z131" si="176">Y122*$F122</f>
        <v>0</v>
      </c>
      <c r="AA122" s="16">
        <f t="shared" ref="AA122:AA131" si="177">Y122*$G122</f>
        <v>0</v>
      </c>
      <c r="AC122" s="52">
        <f t="shared" si="72"/>
        <v>0</v>
      </c>
      <c r="AD122" s="16">
        <f t="shared" si="73"/>
        <v>0</v>
      </c>
      <c r="AE122" s="37">
        <f t="shared" si="107"/>
        <v>0</v>
      </c>
      <c r="AF122" s="42">
        <f t="shared" si="163"/>
        <v>0</v>
      </c>
      <c r="AG122" s="37">
        <f t="shared" si="75"/>
        <v>0</v>
      </c>
      <c r="AH122" s="63">
        <f t="shared" si="76"/>
        <v>0</v>
      </c>
      <c r="AI122" s="26">
        <v>0</v>
      </c>
      <c r="AJ122" s="37">
        <f t="shared" ref="AJ122:AJ131" si="178">AI122*G122</f>
        <v>0</v>
      </c>
      <c r="AK122" s="37" t="str">
        <f t="shared" ref="AK122:AK131" si="179">IFERROR(AI122/AF122, "-")</f>
        <v>-</v>
      </c>
      <c r="AL122" s="47">
        <v>125</v>
      </c>
      <c r="AM122" s="37" t="str">
        <f t="shared" ref="AM122:AM131" si="180">IFERROR(AK122/7,"-")</f>
        <v>-</v>
      </c>
      <c r="AN122" s="52" t="str">
        <f t="shared" ref="AN122:AN131" si="181">IFERROR(AK122/30,"-")</f>
        <v>-</v>
      </c>
      <c r="AO122" s="35" t="str">
        <f t="shared" si="77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79"/>
        <v>0</v>
      </c>
      <c r="L123" s="16">
        <f t="shared" si="168"/>
        <v>0</v>
      </c>
      <c r="M123" s="26">
        <v>0</v>
      </c>
      <c r="N123" s="16">
        <f t="shared" si="169"/>
        <v>0</v>
      </c>
      <c r="O123" s="16">
        <f t="shared" si="170"/>
        <v>0</v>
      </c>
      <c r="P123" s="26">
        <v>0</v>
      </c>
      <c r="Q123" s="16">
        <f t="shared" si="171"/>
        <v>0</v>
      </c>
      <c r="R123" s="16">
        <f t="shared" si="172"/>
        <v>0</v>
      </c>
      <c r="S123" s="26">
        <v>0</v>
      </c>
      <c r="T123" s="16">
        <f t="shared" si="173"/>
        <v>0</v>
      </c>
      <c r="U123" s="16">
        <f t="shared" si="174"/>
        <v>0</v>
      </c>
      <c r="V123" s="26">
        <v>0</v>
      </c>
      <c r="W123" s="16">
        <f t="shared" si="159"/>
        <v>0</v>
      </c>
      <c r="X123" s="16">
        <f t="shared" si="175"/>
        <v>0</v>
      </c>
      <c r="Y123" s="26"/>
      <c r="Z123" s="16">
        <f t="shared" si="176"/>
        <v>0</v>
      </c>
      <c r="AA123" s="16">
        <f t="shared" si="177"/>
        <v>0</v>
      </c>
      <c r="AC123" s="52">
        <f t="shared" si="72"/>
        <v>0</v>
      </c>
      <c r="AD123" s="16">
        <f t="shared" si="73"/>
        <v>0</v>
      </c>
      <c r="AE123" s="37">
        <f t="shared" si="107"/>
        <v>0</v>
      </c>
      <c r="AF123" s="42">
        <f t="shared" si="163"/>
        <v>0</v>
      </c>
      <c r="AG123" s="37">
        <f t="shared" si="75"/>
        <v>0</v>
      </c>
      <c r="AH123" s="63">
        <f t="shared" si="76"/>
        <v>0</v>
      </c>
      <c r="AI123" s="26">
        <v>0</v>
      </c>
      <c r="AJ123" s="37">
        <f t="shared" si="178"/>
        <v>0</v>
      </c>
      <c r="AK123" s="37" t="str">
        <f t="shared" si="179"/>
        <v>-</v>
      </c>
      <c r="AL123" s="47">
        <v>126</v>
      </c>
      <c r="AM123" s="37" t="str">
        <f t="shared" si="180"/>
        <v>-</v>
      </c>
      <c r="AN123" s="52" t="str">
        <f t="shared" si="181"/>
        <v>-</v>
      </c>
      <c r="AO123" s="35" t="str">
        <f t="shared" si="77"/>
        <v>-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0</v>
      </c>
      <c r="K124" s="16">
        <f t="shared" si="79"/>
        <v>0</v>
      </c>
      <c r="L124" s="16">
        <f t="shared" si="168"/>
        <v>0</v>
      </c>
      <c r="M124" s="26">
        <v>0</v>
      </c>
      <c r="N124" s="16">
        <f t="shared" si="169"/>
        <v>0</v>
      </c>
      <c r="O124" s="16">
        <f t="shared" si="170"/>
        <v>0</v>
      </c>
      <c r="P124" s="26">
        <v>0</v>
      </c>
      <c r="Q124" s="16">
        <f t="shared" si="171"/>
        <v>0</v>
      </c>
      <c r="R124" s="16">
        <f t="shared" si="172"/>
        <v>0</v>
      </c>
      <c r="S124" s="26">
        <v>1</v>
      </c>
      <c r="T124" s="16">
        <f t="shared" si="173"/>
        <v>9.509999999999998</v>
      </c>
      <c r="U124" s="16">
        <f t="shared" si="174"/>
        <v>24.5</v>
      </c>
      <c r="V124" s="26">
        <v>0</v>
      </c>
      <c r="W124" s="16">
        <f t="shared" si="159"/>
        <v>0</v>
      </c>
      <c r="X124" s="16">
        <f t="shared" si="175"/>
        <v>0</v>
      </c>
      <c r="Y124" s="26"/>
      <c r="Z124" s="16">
        <f t="shared" si="176"/>
        <v>0</v>
      </c>
      <c r="AA124" s="16">
        <f t="shared" si="177"/>
        <v>0</v>
      </c>
      <c r="AC124" s="52">
        <f t="shared" si="72"/>
        <v>1</v>
      </c>
      <c r="AD124" s="16">
        <f t="shared" si="73"/>
        <v>9.509999999999998</v>
      </c>
      <c r="AE124" s="37">
        <f t="shared" si="107"/>
        <v>24.5</v>
      </c>
      <c r="AF124" s="42">
        <f t="shared" si="163"/>
        <v>8.130081300813009E-3</v>
      </c>
      <c r="AG124" s="37">
        <f t="shared" si="75"/>
        <v>0.24390243902439027</v>
      </c>
      <c r="AH124" s="63">
        <f t="shared" si="76"/>
        <v>5.975609756097561</v>
      </c>
      <c r="AI124" s="26">
        <v>2</v>
      </c>
      <c r="AJ124" s="37">
        <f t="shared" si="178"/>
        <v>49</v>
      </c>
      <c r="AK124" s="37">
        <f t="shared" si="179"/>
        <v>245.99999999999997</v>
      </c>
      <c r="AL124" s="47">
        <v>127</v>
      </c>
      <c r="AM124" s="37">
        <f t="shared" si="180"/>
        <v>35.142857142857139</v>
      </c>
      <c r="AN124" s="52">
        <f t="shared" si="181"/>
        <v>8.1999999999999993</v>
      </c>
      <c r="AO124" s="35">
        <f t="shared" si="77"/>
        <v>43835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79"/>
        <v>0</v>
      </c>
      <c r="L125" s="16">
        <f t="shared" si="168"/>
        <v>0</v>
      </c>
      <c r="M125" s="26">
        <v>0</v>
      </c>
      <c r="N125" s="16">
        <f t="shared" si="169"/>
        <v>0</v>
      </c>
      <c r="O125" s="16">
        <f t="shared" si="170"/>
        <v>0</v>
      </c>
      <c r="P125" s="26">
        <v>0</v>
      </c>
      <c r="Q125" s="16">
        <f t="shared" si="171"/>
        <v>0</v>
      </c>
      <c r="R125" s="16">
        <f t="shared" si="172"/>
        <v>0</v>
      </c>
      <c r="S125" s="26">
        <v>0</v>
      </c>
      <c r="T125" s="16">
        <f t="shared" si="173"/>
        <v>0</v>
      </c>
      <c r="U125" s="16">
        <f t="shared" si="174"/>
        <v>0</v>
      </c>
      <c r="V125" s="26">
        <v>0</v>
      </c>
      <c r="W125" s="16">
        <f t="shared" si="159"/>
        <v>0</v>
      </c>
      <c r="X125" s="16">
        <f t="shared" si="175"/>
        <v>0</v>
      </c>
      <c r="Y125" s="26"/>
      <c r="Z125" s="16">
        <f t="shared" si="176"/>
        <v>0</v>
      </c>
      <c r="AA125" s="16">
        <f t="shared" si="177"/>
        <v>0</v>
      </c>
      <c r="AC125" s="52">
        <f t="shared" si="72"/>
        <v>0</v>
      </c>
      <c r="AD125" s="16">
        <f t="shared" si="73"/>
        <v>0</v>
      </c>
      <c r="AE125" s="37">
        <f t="shared" si="107"/>
        <v>0</v>
      </c>
      <c r="AF125" s="42">
        <f t="shared" si="163"/>
        <v>0</v>
      </c>
      <c r="AG125" s="37">
        <f t="shared" si="75"/>
        <v>0</v>
      </c>
      <c r="AH125" s="63">
        <f t="shared" si="76"/>
        <v>0</v>
      </c>
      <c r="AI125" s="26">
        <v>0</v>
      </c>
      <c r="AJ125" s="37">
        <f t="shared" si="178"/>
        <v>0</v>
      </c>
      <c r="AK125" s="37" t="str">
        <f t="shared" si="179"/>
        <v>-</v>
      </c>
      <c r="AL125" s="47">
        <v>128</v>
      </c>
      <c r="AM125" s="37" t="str">
        <f t="shared" si="180"/>
        <v>-</v>
      </c>
      <c r="AN125" s="52" t="str">
        <f t="shared" si="181"/>
        <v>-</v>
      </c>
      <c r="AO125" s="35" t="str">
        <f t="shared" si="77"/>
        <v>-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79"/>
        <v>0</v>
      </c>
      <c r="L126" s="16">
        <f t="shared" si="168"/>
        <v>0</v>
      </c>
      <c r="M126" s="26">
        <v>0</v>
      </c>
      <c r="N126" s="16">
        <f t="shared" si="169"/>
        <v>0</v>
      </c>
      <c r="O126" s="16">
        <f t="shared" si="170"/>
        <v>0</v>
      </c>
      <c r="P126" s="26">
        <v>0</v>
      </c>
      <c r="Q126" s="16">
        <f t="shared" si="171"/>
        <v>0</v>
      </c>
      <c r="R126" s="16">
        <f t="shared" si="172"/>
        <v>0</v>
      </c>
      <c r="S126" s="26">
        <v>0</v>
      </c>
      <c r="T126" s="16">
        <f t="shared" si="173"/>
        <v>0</v>
      </c>
      <c r="U126" s="16">
        <f t="shared" si="174"/>
        <v>0</v>
      </c>
      <c r="V126" s="26">
        <v>0</v>
      </c>
      <c r="W126" s="16">
        <f t="shared" si="159"/>
        <v>0</v>
      </c>
      <c r="X126" s="16">
        <f t="shared" si="175"/>
        <v>0</v>
      </c>
      <c r="Y126" s="26"/>
      <c r="Z126" s="16">
        <f t="shared" si="176"/>
        <v>0</v>
      </c>
      <c r="AA126" s="16">
        <f t="shared" si="177"/>
        <v>0</v>
      </c>
      <c r="AC126" s="52">
        <f t="shared" si="72"/>
        <v>0</v>
      </c>
      <c r="AD126" s="16">
        <f t="shared" si="73"/>
        <v>0</v>
      </c>
      <c r="AE126" s="37">
        <f t="shared" si="107"/>
        <v>0</v>
      </c>
      <c r="AF126" s="42">
        <f t="shared" si="163"/>
        <v>0</v>
      </c>
      <c r="AG126" s="37">
        <f t="shared" si="75"/>
        <v>0</v>
      </c>
      <c r="AH126" s="63">
        <f t="shared" si="76"/>
        <v>0</v>
      </c>
      <c r="AI126" s="26">
        <v>1</v>
      </c>
      <c r="AJ126" s="37">
        <f t="shared" si="178"/>
        <v>49.5</v>
      </c>
      <c r="AK126" s="37" t="str">
        <f t="shared" si="179"/>
        <v>-</v>
      </c>
      <c r="AL126" s="47">
        <v>129</v>
      </c>
      <c r="AM126" s="37" t="str">
        <f t="shared" si="180"/>
        <v>-</v>
      </c>
      <c r="AN126" s="52" t="str">
        <f t="shared" si="181"/>
        <v>-</v>
      </c>
      <c r="AO126" s="35" t="str">
        <f t="shared" si="77"/>
        <v>-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9"/>
        <v>0</v>
      </c>
      <c r="L127" s="16">
        <f t="shared" si="168"/>
        <v>0</v>
      </c>
      <c r="M127" s="26">
        <v>0</v>
      </c>
      <c r="N127" s="16">
        <f t="shared" si="169"/>
        <v>0</v>
      </c>
      <c r="O127" s="16">
        <f t="shared" si="170"/>
        <v>0</v>
      </c>
      <c r="P127" s="26">
        <v>0</v>
      </c>
      <c r="Q127" s="16">
        <f t="shared" si="171"/>
        <v>0</v>
      </c>
      <c r="R127" s="16">
        <f t="shared" si="172"/>
        <v>0</v>
      </c>
      <c r="S127" s="26">
        <v>0</v>
      </c>
      <c r="T127" s="16">
        <f t="shared" si="173"/>
        <v>0</v>
      </c>
      <c r="U127" s="16">
        <f t="shared" si="174"/>
        <v>0</v>
      </c>
      <c r="V127" s="26">
        <v>0</v>
      </c>
      <c r="W127" s="16">
        <f t="shared" si="159"/>
        <v>0</v>
      </c>
      <c r="X127" s="16">
        <f t="shared" si="175"/>
        <v>0</v>
      </c>
      <c r="Y127" s="26"/>
      <c r="Z127" s="16">
        <f t="shared" si="176"/>
        <v>0</v>
      </c>
      <c r="AA127" s="16">
        <f t="shared" si="177"/>
        <v>0</v>
      </c>
      <c r="AC127" s="52">
        <f t="shared" si="72"/>
        <v>0</v>
      </c>
      <c r="AD127" s="16">
        <f t="shared" si="73"/>
        <v>0</v>
      </c>
      <c r="AE127" s="37">
        <f t="shared" si="107"/>
        <v>0</v>
      </c>
      <c r="AF127" s="42">
        <f t="shared" si="163"/>
        <v>0</v>
      </c>
      <c r="AG127" s="37">
        <f t="shared" si="75"/>
        <v>0</v>
      </c>
      <c r="AH127" s="63">
        <f t="shared" si="76"/>
        <v>0</v>
      </c>
      <c r="AI127" s="26">
        <v>0</v>
      </c>
      <c r="AJ127" s="37">
        <f t="shared" si="178"/>
        <v>0</v>
      </c>
      <c r="AK127" s="37" t="str">
        <f t="shared" si="179"/>
        <v>-</v>
      </c>
      <c r="AL127" s="47">
        <v>130</v>
      </c>
      <c r="AM127" s="37" t="str">
        <f t="shared" si="180"/>
        <v>-</v>
      </c>
      <c r="AN127" s="52" t="str">
        <f t="shared" si="181"/>
        <v>-</v>
      </c>
      <c r="AO127" s="35" t="str">
        <f t="shared" si="77"/>
        <v>-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1</v>
      </c>
      <c r="K128" s="16">
        <f t="shared" si="79"/>
        <v>17.329999999999998</v>
      </c>
      <c r="L128" s="16">
        <f t="shared" si="168"/>
        <v>44.5</v>
      </c>
      <c r="M128" s="26">
        <v>0</v>
      </c>
      <c r="N128" s="16">
        <f t="shared" si="169"/>
        <v>0</v>
      </c>
      <c r="O128" s="16">
        <f t="shared" si="170"/>
        <v>0</v>
      </c>
      <c r="P128" s="26">
        <v>1</v>
      </c>
      <c r="Q128" s="16">
        <f t="shared" si="171"/>
        <v>17.329999999999998</v>
      </c>
      <c r="R128" s="16">
        <f t="shared" si="172"/>
        <v>44.5</v>
      </c>
      <c r="S128" s="26">
        <v>0</v>
      </c>
      <c r="T128" s="16">
        <f t="shared" si="173"/>
        <v>0</v>
      </c>
      <c r="U128" s="16">
        <f t="shared" si="174"/>
        <v>0</v>
      </c>
      <c r="V128" s="26">
        <v>0</v>
      </c>
      <c r="W128" s="16">
        <f t="shared" si="159"/>
        <v>0</v>
      </c>
      <c r="X128" s="16">
        <f t="shared" si="175"/>
        <v>0</v>
      </c>
      <c r="Y128" s="26"/>
      <c r="Z128" s="16">
        <f t="shared" si="176"/>
        <v>0</v>
      </c>
      <c r="AA128" s="16">
        <f t="shared" si="177"/>
        <v>0</v>
      </c>
      <c r="AC128" s="52">
        <f t="shared" si="72"/>
        <v>2</v>
      </c>
      <c r="AD128" s="16">
        <f t="shared" si="73"/>
        <v>34.659999999999997</v>
      </c>
      <c r="AE128" s="37">
        <f t="shared" si="107"/>
        <v>89</v>
      </c>
      <c r="AF128" s="42">
        <f t="shared" si="163"/>
        <v>1.6260162601626018E-2</v>
      </c>
      <c r="AG128" s="37">
        <f t="shared" si="75"/>
        <v>0.48780487804878053</v>
      </c>
      <c r="AH128" s="63">
        <f t="shared" si="76"/>
        <v>21.707317073170735</v>
      </c>
      <c r="AI128" s="26">
        <v>3</v>
      </c>
      <c r="AJ128" s="37">
        <f t="shared" si="178"/>
        <v>133.5</v>
      </c>
      <c r="AK128" s="37">
        <f t="shared" si="179"/>
        <v>184.49999999999997</v>
      </c>
      <c r="AL128" s="47">
        <v>131</v>
      </c>
      <c r="AM128" s="37">
        <f t="shared" si="180"/>
        <v>26.357142857142854</v>
      </c>
      <c r="AN128" s="52">
        <f t="shared" si="181"/>
        <v>6.1499999999999995</v>
      </c>
      <c r="AO128" s="35">
        <f t="shared" si="77"/>
        <v>43773.5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1</v>
      </c>
      <c r="K129" s="16">
        <f t="shared" si="79"/>
        <v>17.329999999999998</v>
      </c>
      <c r="L129" s="16">
        <f t="shared" si="168"/>
        <v>44.5</v>
      </c>
      <c r="M129" s="26">
        <v>1</v>
      </c>
      <c r="N129" s="16">
        <f t="shared" si="169"/>
        <v>17.329999999999998</v>
      </c>
      <c r="O129" s="16">
        <f t="shared" si="170"/>
        <v>44.5</v>
      </c>
      <c r="P129" s="26">
        <v>0</v>
      </c>
      <c r="Q129" s="16">
        <f t="shared" si="171"/>
        <v>0</v>
      </c>
      <c r="R129" s="16">
        <f t="shared" si="172"/>
        <v>0</v>
      </c>
      <c r="S129" s="26">
        <v>1</v>
      </c>
      <c r="T129" s="16">
        <f t="shared" si="173"/>
        <v>17.329999999999998</v>
      </c>
      <c r="U129" s="16">
        <f t="shared" si="174"/>
        <v>44.5</v>
      </c>
      <c r="V129" s="26">
        <v>0</v>
      </c>
      <c r="W129" s="16">
        <f t="shared" si="159"/>
        <v>0</v>
      </c>
      <c r="X129" s="16">
        <f t="shared" si="175"/>
        <v>0</v>
      </c>
      <c r="Y129" s="26"/>
      <c r="Z129" s="16">
        <f t="shared" si="176"/>
        <v>0</v>
      </c>
      <c r="AA129" s="16">
        <f t="shared" si="177"/>
        <v>0</v>
      </c>
      <c r="AC129" s="52">
        <f t="shared" ref="AC129:AC205" si="182">J129+M129+P129+S129+V129+Y129</f>
        <v>3</v>
      </c>
      <c r="AD129" s="16">
        <f t="shared" si="73"/>
        <v>51.989999999999995</v>
      </c>
      <c r="AE129" s="37">
        <f t="shared" ref="AE129:AE205" si="183">AC129*G129</f>
        <v>133.5</v>
      </c>
      <c r="AF129" s="42">
        <f t="shared" si="163"/>
        <v>2.4390243902439025E-2</v>
      </c>
      <c r="AG129" s="37">
        <f t="shared" si="75"/>
        <v>0.73170731707317072</v>
      </c>
      <c r="AH129" s="63">
        <f t="shared" si="76"/>
        <v>32.560975609756099</v>
      </c>
      <c r="AI129" s="26">
        <v>3</v>
      </c>
      <c r="AJ129" s="37">
        <f t="shared" si="178"/>
        <v>133.5</v>
      </c>
      <c r="AK129" s="37">
        <f t="shared" si="179"/>
        <v>123</v>
      </c>
      <c r="AL129" s="47">
        <v>132</v>
      </c>
      <c r="AM129" s="37">
        <f t="shared" si="180"/>
        <v>17.571428571428573</v>
      </c>
      <c r="AN129" s="52">
        <f t="shared" si="181"/>
        <v>4.0999999999999996</v>
      </c>
      <c r="AO129" s="35">
        <f t="shared" si="77"/>
        <v>43712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9"/>
        <v>0</v>
      </c>
      <c r="L130" s="16">
        <f t="shared" si="168"/>
        <v>0</v>
      </c>
      <c r="M130" s="26">
        <v>0</v>
      </c>
      <c r="N130" s="16">
        <f t="shared" si="169"/>
        <v>0</v>
      </c>
      <c r="O130" s="16">
        <f t="shared" si="170"/>
        <v>0</v>
      </c>
      <c r="P130" s="26">
        <v>0</v>
      </c>
      <c r="Q130" s="16">
        <f t="shared" si="171"/>
        <v>0</v>
      </c>
      <c r="R130" s="16">
        <f t="shared" si="172"/>
        <v>0</v>
      </c>
      <c r="S130" s="26">
        <v>0</v>
      </c>
      <c r="T130" s="16">
        <f t="shared" si="173"/>
        <v>0</v>
      </c>
      <c r="U130" s="16">
        <f t="shared" si="174"/>
        <v>0</v>
      </c>
      <c r="V130" s="26">
        <v>0</v>
      </c>
      <c r="W130" s="16">
        <f t="shared" si="159"/>
        <v>0</v>
      </c>
      <c r="X130" s="16">
        <f t="shared" si="175"/>
        <v>0</v>
      </c>
      <c r="Y130" s="26"/>
      <c r="Z130" s="16">
        <f t="shared" si="176"/>
        <v>0</v>
      </c>
      <c r="AA130" s="16">
        <f t="shared" si="177"/>
        <v>0</v>
      </c>
      <c r="AC130" s="52">
        <f t="shared" si="182"/>
        <v>0</v>
      </c>
      <c r="AD130" s="16">
        <f t="shared" si="73"/>
        <v>0</v>
      </c>
      <c r="AE130" s="37">
        <f t="shared" si="183"/>
        <v>0</v>
      </c>
      <c r="AF130" s="42">
        <f t="shared" si="163"/>
        <v>0</v>
      </c>
      <c r="AG130" s="37">
        <f t="shared" si="75"/>
        <v>0</v>
      </c>
      <c r="AH130" s="63">
        <f t="shared" si="76"/>
        <v>0</v>
      </c>
      <c r="AI130" s="26">
        <v>0</v>
      </c>
      <c r="AJ130" s="37">
        <f t="shared" si="178"/>
        <v>0</v>
      </c>
      <c r="AK130" s="37" t="str">
        <f t="shared" si="179"/>
        <v>-</v>
      </c>
      <c r="AL130" s="47">
        <v>133</v>
      </c>
      <c r="AM130" s="37" t="str">
        <f t="shared" si="180"/>
        <v>-</v>
      </c>
      <c r="AN130" s="52" t="str">
        <f t="shared" si="181"/>
        <v>-</v>
      </c>
      <c r="AO130" s="35" t="str">
        <f t="shared" si="77"/>
        <v>-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9"/>
        <v>0</v>
      </c>
      <c r="L131" s="16">
        <f t="shared" si="168"/>
        <v>0</v>
      </c>
      <c r="M131" s="26">
        <v>0</v>
      </c>
      <c r="N131" s="16">
        <f t="shared" si="169"/>
        <v>0</v>
      </c>
      <c r="O131" s="16">
        <f t="shared" si="170"/>
        <v>0</v>
      </c>
      <c r="P131" s="26">
        <v>0</v>
      </c>
      <c r="Q131" s="16">
        <f t="shared" si="171"/>
        <v>0</v>
      </c>
      <c r="R131" s="16">
        <f t="shared" si="172"/>
        <v>0</v>
      </c>
      <c r="S131" s="26">
        <v>0</v>
      </c>
      <c r="T131" s="16">
        <f t="shared" si="173"/>
        <v>0</v>
      </c>
      <c r="U131" s="16">
        <f t="shared" si="174"/>
        <v>0</v>
      </c>
      <c r="V131" s="26">
        <v>0</v>
      </c>
      <c r="W131" s="16">
        <f t="shared" si="159"/>
        <v>0</v>
      </c>
      <c r="X131" s="16">
        <f t="shared" si="175"/>
        <v>0</v>
      </c>
      <c r="Y131" s="26"/>
      <c r="Z131" s="16">
        <f t="shared" si="176"/>
        <v>0</v>
      </c>
      <c r="AA131" s="16">
        <f t="shared" si="177"/>
        <v>0</v>
      </c>
      <c r="AC131" s="52">
        <f t="shared" si="182"/>
        <v>0</v>
      </c>
      <c r="AD131" s="16">
        <f t="shared" si="73"/>
        <v>0</v>
      </c>
      <c r="AE131" s="37">
        <f t="shared" si="183"/>
        <v>0</v>
      </c>
      <c r="AF131" s="42">
        <f t="shared" si="163"/>
        <v>0</v>
      </c>
      <c r="AG131" s="37">
        <f t="shared" si="75"/>
        <v>0</v>
      </c>
      <c r="AH131" s="63">
        <f t="shared" si="76"/>
        <v>0</v>
      </c>
      <c r="AI131" s="26">
        <v>0</v>
      </c>
      <c r="AJ131" s="37">
        <f t="shared" si="178"/>
        <v>0</v>
      </c>
      <c r="AK131" s="37" t="str">
        <f t="shared" si="179"/>
        <v>-</v>
      </c>
      <c r="AL131" s="47">
        <v>134</v>
      </c>
      <c r="AM131" s="37" t="str">
        <f t="shared" si="180"/>
        <v>-</v>
      </c>
      <c r="AN131" s="52" t="str">
        <f t="shared" si="181"/>
        <v>-</v>
      </c>
      <c r="AO131" s="35" t="str">
        <f t="shared" si="77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9"/>
        <v>0</v>
      </c>
      <c r="L132" s="16">
        <f t="shared" ref="L132:L134" si="184">J132*$G132</f>
        <v>0</v>
      </c>
      <c r="M132" s="26">
        <v>0</v>
      </c>
      <c r="N132" s="16">
        <f t="shared" ref="N132:N134" si="185">M132*$F132</f>
        <v>0</v>
      </c>
      <c r="O132" s="16">
        <f t="shared" ref="O132:O134" si="186">M132*$G132</f>
        <v>0</v>
      </c>
      <c r="P132" s="26">
        <v>0</v>
      </c>
      <c r="Q132" s="16">
        <f t="shared" ref="Q132:Q134" si="187">P132*$F132</f>
        <v>0</v>
      </c>
      <c r="R132" s="16">
        <f t="shared" ref="R132:R134" si="188">P132*$G132</f>
        <v>0</v>
      </c>
      <c r="S132" s="26">
        <v>0</v>
      </c>
      <c r="T132" s="16">
        <f t="shared" ref="T132:T134" si="189">S132*$F132</f>
        <v>0</v>
      </c>
      <c r="U132" s="16">
        <f t="shared" ref="U132:U134" si="190">S132*$G132</f>
        <v>0</v>
      </c>
      <c r="V132" s="26">
        <v>0</v>
      </c>
      <c r="W132" s="16">
        <f t="shared" ref="W132:W134" si="191">V132*$F132</f>
        <v>0</v>
      </c>
      <c r="X132" s="16">
        <f t="shared" ref="X132:X134" si="192">V132*$G132</f>
        <v>0</v>
      </c>
      <c r="Y132" s="26"/>
      <c r="Z132" s="16">
        <f t="shared" ref="Z132:Z134" si="193">Y132*$F132</f>
        <v>0</v>
      </c>
      <c r="AA132" s="16">
        <f t="shared" ref="AA132:AA134" si="194">Y132*$G132</f>
        <v>0</v>
      </c>
      <c r="AC132" s="52">
        <f t="shared" si="182"/>
        <v>0</v>
      </c>
      <c r="AD132" s="16">
        <f t="shared" ref="AD132:AD205" si="195">AC132*F132</f>
        <v>0</v>
      </c>
      <c r="AE132" s="37">
        <f t="shared" si="183"/>
        <v>0</v>
      </c>
      <c r="AF132" s="42">
        <f t="shared" si="163"/>
        <v>0</v>
      </c>
      <c r="AG132" s="37">
        <f t="shared" si="75"/>
        <v>0</v>
      </c>
      <c r="AH132" s="63">
        <f t="shared" si="76"/>
        <v>0</v>
      </c>
      <c r="AI132" s="26">
        <v>0</v>
      </c>
      <c r="AJ132" s="37">
        <f>AI132*G132</f>
        <v>0</v>
      </c>
      <c r="AK132" s="37" t="str">
        <f>IFERROR(AI132/AF132, "-")</f>
        <v>-</v>
      </c>
      <c r="AL132" s="47">
        <v>136</v>
      </c>
      <c r="AM132" s="37" t="str">
        <f>IFERROR(AK132/7,"-")</f>
        <v>-</v>
      </c>
      <c r="AN132" s="52" t="str">
        <f>IFERROR(AK132/30,"-")</f>
        <v>-</v>
      </c>
      <c r="AO132" s="35" t="str">
        <f t="shared" si="77"/>
        <v>-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0</v>
      </c>
      <c r="K133" s="16">
        <f t="shared" si="79"/>
        <v>0</v>
      </c>
      <c r="L133" s="16">
        <f t="shared" si="184"/>
        <v>0</v>
      </c>
      <c r="M133" s="26">
        <v>0</v>
      </c>
      <c r="N133" s="16">
        <f t="shared" si="185"/>
        <v>0</v>
      </c>
      <c r="O133" s="16">
        <f t="shared" si="186"/>
        <v>0</v>
      </c>
      <c r="P133" s="26">
        <v>0</v>
      </c>
      <c r="Q133" s="16">
        <f t="shared" si="187"/>
        <v>0</v>
      </c>
      <c r="R133" s="16">
        <f t="shared" si="188"/>
        <v>0</v>
      </c>
      <c r="S133" s="26">
        <v>1</v>
      </c>
      <c r="T133" s="16">
        <f t="shared" si="189"/>
        <v>9.3133662145499425</v>
      </c>
      <c r="U133" s="16">
        <f t="shared" si="190"/>
        <v>24.5</v>
      </c>
      <c r="V133" s="26">
        <v>0</v>
      </c>
      <c r="W133" s="16">
        <f t="shared" si="191"/>
        <v>0</v>
      </c>
      <c r="X133" s="16">
        <f t="shared" si="192"/>
        <v>0</v>
      </c>
      <c r="Y133" s="26"/>
      <c r="Z133" s="16">
        <f t="shared" si="193"/>
        <v>0</v>
      </c>
      <c r="AA133" s="16">
        <f t="shared" si="194"/>
        <v>0</v>
      </c>
      <c r="AC133" s="52">
        <f t="shared" si="182"/>
        <v>1</v>
      </c>
      <c r="AD133" s="16">
        <f t="shared" si="195"/>
        <v>9.3133662145499425</v>
      </c>
      <c r="AE133" s="37">
        <f t="shared" si="183"/>
        <v>24.5</v>
      </c>
      <c r="AF133" s="42">
        <f t="shared" si="163"/>
        <v>8.130081300813009E-3</v>
      </c>
      <c r="AG133" s="37">
        <f t="shared" si="75"/>
        <v>0.24390243902439027</v>
      </c>
      <c r="AH133" s="63">
        <f t="shared" si="76"/>
        <v>5.975609756097561</v>
      </c>
      <c r="AI133" s="26">
        <v>2</v>
      </c>
      <c r="AJ133" s="37">
        <f>AI133*G133</f>
        <v>49</v>
      </c>
      <c r="AK133" s="37">
        <f>IFERROR(AI133/AF133, "-")</f>
        <v>245.99999999999997</v>
      </c>
      <c r="AL133" s="47">
        <v>137</v>
      </c>
      <c r="AM133" s="37">
        <f>IFERROR(AK133/7,"-")</f>
        <v>35.142857142857139</v>
      </c>
      <c r="AN133" s="52">
        <f>IFERROR(AK133/30,"-")</f>
        <v>8.1999999999999993</v>
      </c>
      <c r="AO133" s="35">
        <f t="shared" si="77"/>
        <v>43835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0</v>
      </c>
      <c r="K134" s="16">
        <f t="shared" si="79"/>
        <v>0</v>
      </c>
      <c r="L134" s="16">
        <f t="shared" si="184"/>
        <v>0</v>
      </c>
      <c r="M134" s="26">
        <v>1</v>
      </c>
      <c r="N134" s="16">
        <f t="shared" si="185"/>
        <v>21.039999999999992</v>
      </c>
      <c r="O134" s="16">
        <f t="shared" si="186"/>
        <v>44.5</v>
      </c>
      <c r="P134" s="26">
        <v>0</v>
      </c>
      <c r="Q134" s="16">
        <f t="shared" si="187"/>
        <v>0</v>
      </c>
      <c r="R134" s="16">
        <f t="shared" si="188"/>
        <v>0</v>
      </c>
      <c r="S134" s="26">
        <v>0</v>
      </c>
      <c r="T134" s="16">
        <f t="shared" si="189"/>
        <v>0</v>
      </c>
      <c r="U134" s="16">
        <f t="shared" si="190"/>
        <v>0</v>
      </c>
      <c r="V134" s="26">
        <v>0</v>
      </c>
      <c r="W134" s="16">
        <f t="shared" si="191"/>
        <v>0</v>
      </c>
      <c r="X134" s="16">
        <f t="shared" si="192"/>
        <v>0</v>
      </c>
      <c r="Y134" s="26"/>
      <c r="Z134" s="16">
        <f t="shared" si="193"/>
        <v>0</v>
      </c>
      <c r="AA134" s="16">
        <f t="shared" si="194"/>
        <v>0</v>
      </c>
      <c r="AC134" s="52">
        <f t="shared" si="182"/>
        <v>1</v>
      </c>
      <c r="AD134" s="16">
        <f t="shared" si="195"/>
        <v>21.039999999999992</v>
      </c>
      <c r="AE134" s="37">
        <f t="shared" si="183"/>
        <v>44.5</v>
      </c>
      <c r="AF134" s="42">
        <f t="shared" si="163"/>
        <v>8.130081300813009E-3</v>
      </c>
      <c r="AG134" s="37">
        <f t="shared" si="75"/>
        <v>0.24390243902439027</v>
      </c>
      <c r="AH134" s="63">
        <f t="shared" si="76"/>
        <v>10.853658536585368</v>
      </c>
      <c r="AI134" s="26">
        <v>2</v>
      </c>
      <c r="AJ134" s="37">
        <f>AI134*G134</f>
        <v>89</v>
      </c>
      <c r="AK134" s="37">
        <f>IFERROR(AI134/AF134, "-")</f>
        <v>245.99999999999997</v>
      </c>
      <c r="AL134" s="47">
        <v>138</v>
      </c>
      <c r="AM134" s="37">
        <f>IFERROR(AK134/7,"-")</f>
        <v>35.142857142857139</v>
      </c>
      <c r="AN134" s="52">
        <f>IFERROR(AK134/30,"-")</f>
        <v>8.1999999999999993</v>
      </c>
      <c r="AO134" s="35">
        <f t="shared" si="77"/>
        <v>43835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9"/>
        <v>0</v>
      </c>
      <c r="L135" s="16">
        <f t="shared" ref="L135:L186" si="196">J135*$G135</f>
        <v>0</v>
      </c>
      <c r="M135" s="26">
        <v>0</v>
      </c>
      <c r="N135" s="16">
        <f t="shared" ref="N135:N186" si="197">M135*$F135</f>
        <v>0</v>
      </c>
      <c r="O135" s="16">
        <f t="shared" ref="O135:O186" si="198">M135*$G135</f>
        <v>0</v>
      </c>
      <c r="P135" s="26">
        <v>0</v>
      </c>
      <c r="Q135" s="16">
        <f t="shared" ref="Q135:Q186" si="199">P135*$F135</f>
        <v>0</v>
      </c>
      <c r="R135" s="16">
        <f t="shared" ref="R135:R186" si="200">P135*$G135</f>
        <v>0</v>
      </c>
      <c r="S135" s="26">
        <v>0</v>
      </c>
      <c r="T135" s="16">
        <f t="shared" ref="T135:T186" si="201">S135*$F135</f>
        <v>0</v>
      </c>
      <c r="U135" s="16">
        <f t="shared" ref="U135:U186" si="202">S135*$G135</f>
        <v>0</v>
      </c>
      <c r="V135" s="26">
        <v>0</v>
      </c>
      <c r="W135" s="16">
        <f t="shared" ref="W135:W186" si="203">V135*$F135</f>
        <v>0</v>
      </c>
      <c r="X135" s="16">
        <f t="shared" ref="X135:X186" si="204">V135*$G135</f>
        <v>0</v>
      </c>
      <c r="Y135" s="26"/>
      <c r="Z135" s="16">
        <f t="shared" ref="Z135:Z186" si="205">Y135*$F135</f>
        <v>0</v>
      </c>
      <c r="AA135" s="16">
        <f t="shared" ref="AA135:AA186" si="206">Y135*$G135</f>
        <v>0</v>
      </c>
      <c r="AC135" s="52">
        <f t="shared" si="182"/>
        <v>0</v>
      </c>
      <c r="AD135" s="16">
        <f t="shared" si="195"/>
        <v>0</v>
      </c>
      <c r="AE135" s="37">
        <f t="shared" si="183"/>
        <v>0</v>
      </c>
      <c r="AF135" s="42">
        <f t="shared" si="163"/>
        <v>0</v>
      </c>
      <c r="AG135" s="37">
        <f t="shared" si="75"/>
        <v>0</v>
      </c>
      <c r="AH135" s="63">
        <f t="shared" si="76"/>
        <v>0</v>
      </c>
      <c r="AI135" s="26">
        <v>4</v>
      </c>
      <c r="AJ135" s="37">
        <f t="shared" ref="AJ135:AJ186" si="207">AI135*G135</f>
        <v>158</v>
      </c>
      <c r="AK135" s="37" t="str">
        <f t="shared" ref="AK135:AK186" si="208">IFERROR(AI135/AF135, "-")</f>
        <v>-</v>
      </c>
      <c r="AL135" s="47">
        <v>140</v>
      </c>
      <c r="AM135" s="37" t="str">
        <f t="shared" ref="AM135:AM186" si="209">IFERROR(AK135/7,"-")</f>
        <v>-</v>
      </c>
      <c r="AN135" s="52" t="str">
        <f t="shared" ref="AN135:AN186" si="210">IFERROR(AK135/30,"-")</f>
        <v>-</v>
      </c>
      <c r="AO135" s="35" t="str">
        <f t="shared" si="77"/>
        <v>-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79"/>
        <v>0</v>
      </c>
      <c r="L136" s="16">
        <f t="shared" si="196"/>
        <v>0</v>
      </c>
      <c r="M136" s="26">
        <v>0</v>
      </c>
      <c r="N136" s="16">
        <f t="shared" si="197"/>
        <v>0</v>
      </c>
      <c r="O136" s="16">
        <f t="shared" si="198"/>
        <v>0</v>
      </c>
      <c r="P136" s="26">
        <v>0</v>
      </c>
      <c r="Q136" s="16">
        <f t="shared" si="199"/>
        <v>0</v>
      </c>
      <c r="R136" s="16">
        <f t="shared" si="200"/>
        <v>0</v>
      </c>
      <c r="S136" s="26">
        <v>0</v>
      </c>
      <c r="T136" s="16">
        <f t="shared" si="201"/>
        <v>0</v>
      </c>
      <c r="U136" s="16">
        <f t="shared" si="202"/>
        <v>0</v>
      </c>
      <c r="V136" s="26">
        <v>0</v>
      </c>
      <c r="W136" s="16">
        <f t="shared" si="203"/>
        <v>0</v>
      </c>
      <c r="X136" s="16">
        <f t="shared" si="204"/>
        <v>0</v>
      </c>
      <c r="Y136" s="26"/>
      <c r="Z136" s="16">
        <f t="shared" si="205"/>
        <v>0</v>
      </c>
      <c r="AA136" s="16">
        <f t="shared" si="206"/>
        <v>0</v>
      </c>
      <c r="AC136" s="52">
        <f t="shared" si="182"/>
        <v>0</v>
      </c>
      <c r="AD136" s="16">
        <f t="shared" si="195"/>
        <v>0</v>
      </c>
      <c r="AE136" s="37">
        <f t="shared" si="183"/>
        <v>0</v>
      </c>
      <c r="AF136" s="42">
        <f t="shared" si="163"/>
        <v>0</v>
      </c>
      <c r="AG136" s="37">
        <f t="shared" si="75"/>
        <v>0</v>
      </c>
      <c r="AH136" s="63">
        <f t="shared" si="76"/>
        <v>0</v>
      </c>
      <c r="AI136" s="26">
        <v>0</v>
      </c>
      <c r="AJ136" s="37">
        <f t="shared" si="207"/>
        <v>0</v>
      </c>
      <c r="AK136" s="37" t="str">
        <f t="shared" si="208"/>
        <v>-</v>
      </c>
      <c r="AL136" s="47">
        <v>141</v>
      </c>
      <c r="AM136" s="37" t="str">
        <f t="shared" si="209"/>
        <v>-</v>
      </c>
      <c r="AN136" s="52" t="str">
        <f t="shared" si="210"/>
        <v>-</v>
      </c>
      <c r="AO136" s="35" t="str">
        <f t="shared" si="77"/>
        <v>-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9"/>
        <v>0</v>
      </c>
      <c r="L137" s="16">
        <f t="shared" si="196"/>
        <v>0</v>
      </c>
      <c r="M137" s="26">
        <v>0</v>
      </c>
      <c r="N137" s="16">
        <f t="shared" si="197"/>
        <v>0</v>
      </c>
      <c r="O137" s="16">
        <f t="shared" si="198"/>
        <v>0</v>
      </c>
      <c r="P137" s="26">
        <v>0</v>
      </c>
      <c r="Q137" s="16">
        <f t="shared" si="199"/>
        <v>0</v>
      </c>
      <c r="R137" s="16">
        <f t="shared" si="200"/>
        <v>0</v>
      </c>
      <c r="S137" s="26">
        <v>0</v>
      </c>
      <c r="T137" s="16">
        <f t="shared" si="201"/>
        <v>0</v>
      </c>
      <c r="U137" s="16">
        <f t="shared" si="202"/>
        <v>0</v>
      </c>
      <c r="V137" s="26">
        <v>0</v>
      </c>
      <c r="W137" s="16">
        <f t="shared" si="203"/>
        <v>0</v>
      </c>
      <c r="X137" s="16">
        <f t="shared" si="204"/>
        <v>0</v>
      </c>
      <c r="Y137" s="26"/>
      <c r="Z137" s="16">
        <f t="shared" si="205"/>
        <v>0</v>
      </c>
      <c r="AA137" s="16">
        <f t="shared" si="206"/>
        <v>0</v>
      </c>
      <c r="AC137" s="52">
        <f t="shared" si="182"/>
        <v>0</v>
      </c>
      <c r="AD137" s="16">
        <f t="shared" si="195"/>
        <v>0</v>
      </c>
      <c r="AE137" s="37">
        <f t="shared" si="183"/>
        <v>0</v>
      </c>
      <c r="AF137" s="42">
        <f t="shared" si="163"/>
        <v>0</v>
      </c>
      <c r="AG137" s="37">
        <f t="shared" si="75"/>
        <v>0</v>
      </c>
      <c r="AH137" s="63">
        <f t="shared" si="76"/>
        <v>0</v>
      </c>
      <c r="AI137" s="26">
        <v>3</v>
      </c>
      <c r="AJ137" s="37">
        <f t="shared" si="207"/>
        <v>223.5</v>
      </c>
      <c r="AK137" s="37" t="str">
        <f t="shared" si="208"/>
        <v>-</v>
      </c>
      <c r="AL137" s="47">
        <v>142</v>
      </c>
      <c r="AM137" s="37" t="str">
        <f t="shared" si="209"/>
        <v>-</v>
      </c>
      <c r="AN137" s="52" t="str">
        <f t="shared" si="210"/>
        <v>-</v>
      </c>
      <c r="AO137" s="35" t="str">
        <f t="shared" si="77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9"/>
        <v>0</v>
      </c>
      <c r="L138" s="16">
        <f t="shared" si="196"/>
        <v>0</v>
      </c>
      <c r="M138" s="26">
        <v>1</v>
      </c>
      <c r="N138" s="16">
        <f t="shared" si="197"/>
        <v>17.77999999999999</v>
      </c>
      <c r="O138" s="16">
        <f t="shared" si="198"/>
        <v>39.5</v>
      </c>
      <c r="P138" s="26">
        <v>0</v>
      </c>
      <c r="Q138" s="16">
        <f t="shared" si="199"/>
        <v>0</v>
      </c>
      <c r="R138" s="16">
        <f t="shared" si="200"/>
        <v>0</v>
      </c>
      <c r="S138" s="26">
        <v>0</v>
      </c>
      <c r="T138" s="16">
        <f t="shared" si="201"/>
        <v>0</v>
      </c>
      <c r="U138" s="16">
        <f t="shared" si="202"/>
        <v>0</v>
      </c>
      <c r="V138" s="26">
        <v>0</v>
      </c>
      <c r="W138" s="16">
        <f t="shared" si="203"/>
        <v>0</v>
      </c>
      <c r="X138" s="16">
        <f t="shared" si="204"/>
        <v>0</v>
      </c>
      <c r="Y138" s="26"/>
      <c r="Z138" s="16">
        <f t="shared" si="205"/>
        <v>0</v>
      </c>
      <c r="AA138" s="16">
        <f t="shared" si="206"/>
        <v>0</v>
      </c>
      <c r="AC138" s="52">
        <f t="shared" si="182"/>
        <v>1</v>
      </c>
      <c r="AD138" s="16">
        <f t="shared" si="195"/>
        <v>17.77999999999999</v>
      </c>
      <c r="AE138" s="37">
        <f t="shared" si="183"/>
        <v>39.5</v>
      </c>
      <c r="AF138" s="42">
        <f t="shared" si="163"/>
        <v>8.130081300813009E-3</v>
      </c>
      <c r="AG138" s="37">
        <f t="shared" si="75"/>
        <v>0.24390243902439027</v>
      </c>
      <c r="AH138" s="63">
        <f t="shared" si="76"/>
        <v>9.6341463414634152</v>
      </c>
      <c r="AI138" s="26">
        <v>0</v>
      </c>
      <c r="AJ138" s="37">
        <f t="shared" si="207"/>
        <v>0</v>
      </c>
      <c r="AK138" s="37">
        <f t="shared" si="208"/>
        <v>0</v>
      </c>
      <c r="AL138" s="47">
        <v>143</v>
      </c>
      <c r="AM138" s="37">
        <f t="shared" si="209"/>
        <v>0</v>
      </c>
      <c r="AN138" s="52">
        <f t="shared" si="210"/>
        <v>0</v>
      </c>
      <c r="AO138" s="35">
        <f t="shared" si="77"/>
        <v>43589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1</v>
      </c>
      <c r="K139" s="16">
        <f t="shared" si="79"/>
        <v>17.770731707317079</v>
      </c>
      <c r="L139" s="16">
        <f t="shared" si="196"/>
        <v>39.5</v>
      </c>
      <c r="M139" s="26">
        <v>1</v>
      </c>
      <c r="N139" s="16">
        <f t="shared" si="197"/>
        <v>17.770731707317079</v>
      </c>
      <c r="O139" s="16">
        <f t="shared" si="198"/>
        <v>39.5</v>
      </c>
      <c r="P139" s="26">
        <v>0</v>
      </c>
      <c r="Q139" s="16">
        <f t="shared" si="199"/>
        <v>0</v>
      </c>
      <c r="R139" s="16">
        <f t="shared" si="200"/>
        <v>0</v>
      </c>
      <c r="S139" s="26">
        <v>0</v>
      </c>
      <c r="T139" s="16">
        <f t="shared" si="201"/>
        <v>0</v>
      </c>
      <c r="U139" s="16">
        <f t="shared" si="202"/>
        <v>0</v>
      </c>
      <c r="V139" s="26">
        <v>0</v>
      </c>
      <c r="W139" s="16">
        <f t="shared" si="203"/>
        <v>0</v>
      </c>
      <c r="X139" s="16">
        <f t="shared" si="204"/>
        <v>0</v>
      </c>
      <c r="Y139" s="26"/>
      <c r="Z139" s="16">
        <f t="shared" si="205"/>
        <v>0</v>
      </c>
      <c r="AA139" s="16">
        <f t="shared" si="206"/>
        <v>0</v>
      </c>
      <c r="AC139" s="52">
        <f t="shared" si="182"/>
        <v>2</v>
      </c>
      <c r="AD139" s="16">
        <f t="shared" si="195"/>
        <v>35.541463414634158</v>
      </c>
      <c r="AE139" s="37">
        <f t="shared" si="183"/>
        <v>79</v>
      </c>
      <c r="AF139" s="42">
        <f t="shared" si="163"/>
        <v>1.6260162601626018E-2</v>
      </c>
      <c r="AG139" s="37">
        <f t="shared" si="75"/>
        <v>0.48780487804878053</v>
      </c>
      <c r="AH139" s="63">
        <f t="shared" si="76"/>
        <v>19.26829268292683</v>
      </c>
      <c r="AI139" s="26">
        <v>2</v>
      </c>
      <c r="AJ139" s="37">
        <f t="shared" si="207"/>
        <v>79</v>
      </c>
      <c r="AK139" s="37">
        <f t="shared" si="208"/>
        <v>122.99999999999999</v>
      </c>
      <c r="AL139" s="47">
        <v>144</v>
      </c>
      <c r="AM139" s="37">
        <f t="shared" si="209"/>
        <v>17.571428571428569</v>
      </c>
      <c r="AN139" s="52">
        <f t="shared" si="210"/>
        <v>4.0999999999999996</v>
      </c>
      <c r="AO139" s="35">
        <f t="shared" si="77"/>
        <v>43712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79"/>
        <v>0</v>
      </c>
      <c r="L140" s="16">
        <f t="shared" si="196"/>
        <v>0</v>
      </c>
      <c r="M140" s="26">
        <v>0</v>
      </c>
      <c r="N140" s="16">
        <f t="shared" si="197"/>
        <v>0</v>
      </c>
      <c r="O140" s="16">
        <f t="shared" si="198"/>
        <v>0</v>
      </c>
      <c r="P140" s="26">
        <v>0</v>
      </c>
      <c r="Q140" s="16">
        <f t="shared" si="199"/>
        <v>0</v>
      </c>
      <c r="R140" s="16">
        <f t="shared" si="200"/>
        <v>0</v>
      </c>
      <c r="S140" s="26">
        <v>0</v>
      </c>
      <c r="T140" s="16">
        <f t="shared" si="201"/>
        <v>0</v>
      </c>
      <c r="U140" s="16">
        <f t="shared" si="202"/>
        <v>0</v>
      </c>
      <c r="V140" s="26">
        <v>0</v>
      </c>
      <c r="W140" s="16">
        <f t="shared" si="203"/>
        <v>0</v>
      </c>
      <c r="X140" s="16">
        <f t="shared" si="204"/>
        <v>0</v>
      </c>
      <c r="Y140" s="26"/>
      <c r="Z140" s="16">
        <f t="shared" si="205"/>
        <v>0</v>
      </c>
      <c r="AA140" s="16">
        <f t="shared" si="206"/>
        <v>0</v>
      </c>
      <c r="AC140" s="52">
        <f t="shared" si="182"/>
        <v>0</v>
      </c>
      <c r="AD140" s="16">
        <f t="shared" si="195"/>
        <v>0</v>
      </c>
      <c r="AE140" s="37">
        <f t="shared" si="183"/>
        <v>0</v>
      </c>
      <c r="AF140" s="42">
        <f t="shared" si="163"/>
        <v>0</v>
      </c>
      <c r="AG140" s="37">
        <f t="shared" si="75"/>
        <v>0</v>
      </c>
      <c r="AH140" s="63">
        <f t="shared" si="76"/>
        <v>0</v>
      </c>
      <c r="AI140" s="26">
        <v>0</v>
      </c>
      <c r="AJ140" s="37">
        <f t="shared" si="207"/>
        <v>0</v>
      </c>
      <c r="AK140" s="37" t="str">
        <f t="shared" si="208"/>
        <v>-</v>
      </c>
      <c r="AL140" s="47">
        <v>145</v>
      </c>
      <c r="AM140" s="37" t="str">
        <f t="shared" si="209"/>
        <v>-</v>
      </c>
      <c r="AN140" s="52" t="str">
        <f t="shared" si="210"/>
        <v>-</v>
      </c>
      <c r="AO140" s="35" t="str">
        <f t="shared" si="77"/>
        <v>-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1</v>
      </c>
      <c r="K141" s="16">
        <f t="shared" si="79"/>
        <v>46.776027397260265</v>
      </c>
      <c r="L141" s="16">
        <f t="shared" si="196"/>
        <v>89.5</v>
      </c>
      <c r="M141" s="26">
        <v>0</v>
      </c>
      <c r="N141" s="16">
        <f t="shared" si="197"/>
        <v>0</v>
      </c>
      <c r="O141" s="16">
        <f t="shared" si="198"/>
        <v>0</v>
      </c>
      <c r="P141" s="26">
        <v>0</v>
      </c>
      <c r="Q141" s="16">
        <f t="shared" si="199"/>
        <v>0</v>
      </c>
      <c r="R141" s="16">
        <f t="shared" si="200"/>
        <v>0</v>
      </c>
      <c r="S141" s="26">
        <v>0</v>
      </c>
      <c r="T141" s="16">
        <f t="shared" si="201"/>
        <v>0</v>
      </c>
      <c r="U141" s="16">
        <f t="shared" si="202"/>
        <v>0</v>
      </c>
      <c r="V141" s="26">
        <v>0</v>
      </c>
      <c r="W141" s="16">
        <f t="shared" si="203"/>
        <v>0</v>
      </c>
      <c r="X141" s="16">
        <f t="shared" si="204"/>
        <v>0</v>
      </c>
      <c r="Y141" s="26"/>
      <c r="Z141" s="16">
        <f t="shared" si="205"/>
        <v>0</v>
      </c>
      <c r="AA141" s="16">
        <f t="shared" si="206"/>
        <v>0</v>
      </c>
      <c r="AC141" s="52">
        <f t="shared" si="182"/>
        <v>1</v>
      </c>
      <c r="AD141" s="16">
        <f t="shared" si="195"/>
        <v>46.776027397260265</v>
      </c>
      <c r="AE141" s="37">
        <f t="shared" si="183"/>
        <v>89.5</v>
      </c>
      <c r="AF141" s="42">
        <f t="shared" si="163"/>
        <v>8.130081300813009E-3</v>
      </c>
      <c r="AG141" s="37">
        <f t="shared" si="75"/>
        <v>0.24390243902439027</v>
      </c>
      <c r="AH141" s="63">
        <f t="shared" si="76"/>
        <v>21.829268292682926</v>
      </c>
      <c r="AI141" s="26">
        <v>0</v>
      </c>
      <c r="AJ141" s="37">
        <f t="shared" si="207"/>
        <v>0</v>
      </c>
      <c r="AK141" s="37">
        <f t="shared" si="208"/>
        <v>0</v>
      </c>
      <c r="AL141" s="47">
        <v>146</v>
      </c>
      <c r="AM141" s="37">
        <f t="shared" si="209"/>
        <v>0</v>
      </c>
      <c r="AN141" s="52">
        <f t="shared" si="210"/>
        <v>0</v>
      </c>
      <c r="AO141" s="35">
        <f t="shared" si="77"/>
        <v>43589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0</v>
      </c>
      <c r="K142" s="16">
        <f t="shared" si="79"/>
        <v>0</v>
      </c>
      <c r="L142" s="16">
        <f t="shared" si="196"/>
        <v>0</v>
      </c>
      <c r="M142" s="26">
        <v>0</v>
      </c>
      <c r="N142" s="16">
        <f t="shared" si="197"/>
        <v>0</v>
      </c>
      <c r="O142" s="16">
        <f t="shared" si="198"/>
        <v>0</v>
      </c>
      <c r="P142" s="26">
        <v>0</v>
      </c>
      <c r="Q142" s="16">
        <f t="shared" si="199"/>
        <v>0</v>
      </c>
      <c r="R142" s="16">
        <f t="shared" si="200"/>
        <v>0</v>
      </c>
      <c r="S142" s="26">
        <v>0</v>
      </c>
      <c r="T142" s="16">
        <f t="shared" si="201"/>
        <v>0</v>
      </c>
      <c r="U142" s="16">
        <f t="shared" si="202"/>
        <v>0</v>
      </c>
      <c r="V142" s="26">
        <v>0</v>
      </c>
      <c r="W142" s="16">
        <f t="shared" si="203"/>
        <v>0</v>
      </c>
      <c r="X142" s="16">
        <f t="shared" si="204"/>
        <v>0</v>
      </c>
      <c r="Y142" s="26"/>
      <c r="Z142" s="16">
        <f t="shared" si="205"/>
        <v>0</v>
      </c>
      <c r="AA142" s="16">
        <f t="shared" si="206"/>
        <v>0</v>
      </c>
      <c r="AC142" s="52">
        <f t="shared" si="182"/>
        <v>0</v>
      </c>
      <c r="AD142" s="16">
        <f t="shared" si="195"/>
        <v>0</v>
      </c>
      <c r="AE142" s="37">
        <f t="shared" si="183"/>
        <v>0</v>
      </c>
      <c r="AF142" s="42">
        <f t="shared" si="163"/>
        <v>0</v>
      </c>
      <c r="AG142" s="37">
        <f t="shared" si="75"/>
        <v>0</v>
      </c>
      <c r="AH142" s="63">
        <f t="shared" si="76"/>
        <v>0</v>
      </c>
      <c r="AI142" s="26">
        <v>0</v>
      </c>
      <c r="AJ142" s="37">
        <f t="shared" si="207"/>
        <v>0</v>
      </c>
      <c r="AK142" s="37" t="str">
        <f t="shared" si="208"/>
        <v>-</v>
      </c>
      <c r="AL142" s="47">
        <v>150</v>
      </c>
      <c r="AM142" s="37" t="str">
        <f t="shared" si="209"/>
        <v>-</v>
      </c>
      <c r="AN142" s="52" t="str">
        <f t="shared" si="210"/>
        <v>-</v>
      </c>
      <c r="AO142" s="35" t="str">
        <f t="shared" si="77"/>
        <v>-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si="79"/>
        <v>0</v>
      </c>
      <c r="L143" s="16">
        <f t="shared" si="196"/>
        <v>0</v>
      </c>
      <c r="M143" s="26">
        <v>0</v>
      </c>
      <c r="N143" s="16">
        <f t="shared" si="197"/>
        <v>0</v>
      </c>
      <c r="O143" s="16">
        <f t="shared" si="198"/>
        <v>0</v>
      </c>
      <c r="P143" s="26">
        <v>0</v>
      </c>
      <c r="Q143" s="16">
        <f t="shared" si="199"/>
        <v>0</v>
      </c>
      <c r="R143" s="16">
        <f t="shared" si="200"/>
        <v>0</v>
      </c>
      <c r="S143" s="26">
        <v>0</v>
      </c>
      <c r="T143" s="16">
        <f t="shared" si="201"/>
        <v>0</v>
      </c>
      <c r="U143" s="16">
        <f t="shared" si="202"/>
        <v>0</v>
      </c>
      <c r="V143" s="26">
        <v>0</v>
      </c>
      <c r="W143" s="16">
        <f t="shared" si="203"/>
        <v>0</v>
      </c>
      <c r="X143" s="16">
        <f t="shared" si="204"/>
        <v>0</v>
      </c>
      <c r="Y143" s="26"/>
      <c r="Z143" s="16">
        <f t="shared" si="205"/>
        <v>0</v>
      </c>
      <c r="AA143" s="16">
        <f t="shared" si="206"/>
        <v>0</v>
      </c>
      <c r="AC143" s="52">
        <f t="shared" si="182"/>
        <v>0</v>
      </c>
      <c r="AD143" s="16">
        <f t="shared" si="195"/>
        <v>0</v>
      </c>
      <c r="AE143" s="37">
        <f t="shared" si="183"/>
        <v>0</v>
      </c>
      <c r="AF143" s="42">
        <f t="shared" si="163"/>
        <v>0</v>
      </c>
      <c r="AG143" s="37">
        <f t="shared" ref="AG143:AG205" si="211">AF143*30</f>
        <v>0</v>
      </c>
      <c r="AH143" s="63">
        <f t="shared" ref="AH143:AH205" si="212">AE143/AQ$10*30</f>
        <v>0</v>
      </c>
      <c r="AI143" s="26">
        <v>0</v>
      </c>
      <c r="AJ143" s="37">
        <f t="shared" si="207"/>
        <v>0</v>
      </c>
      <c r="AK143" s="37" t="str">
        <f t="shared" si="208"/>
        <v>-</v>
      </c>
      <c r="AL143" s="47">
        <v>151</v>
      </c>
      <c r="AM143" s="37" t="str">
        <f t="shared" si="209"/>
        <v>-</v>
      </c>
      <c r="AN143" s="52" t="str">
        <f t="shared" si="210"/>
        <v>-</v>
      </c>
      <c r="AO143" s="35" t="str">
        <f t="shared" ref="AO143:AO205" si="213">IFERROR(AO$10+AK143,"-")</f>
        <v>-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79"/>
        <v>0</v>
      </c>
      <c r="L144" s="16">
        <f t="shared" si="196"/>
        <v>0</v>
      </c>
      <c r="M144" s="26">
        <v>0</v>
      </c>
      <c r="N144" s="16">
        <f t="shared" si="197"/>
        <v>0</v>
      </c>
      <c r="O144" s="16">
        <f t="shared" si="198"/>
        <v>0</v>
      </c>
      <c r="P144" s="26">
        <v>0</v>
      </c>
      <c r="Q144" s="16">
        <f t="shared" si="199"/>
        <v>0</v>
      </c>
      <c r="R144" s="16">
        <f t="shared" si="200"/>
        <v>0</v>
      </c>
      <c r="S144" s="26">
        <v>0</v>
      </c>
      <c r="T144" s="16">
        <f t="shared" si="201"/>
        <v>0</v>
      </c>
      <c r="U144" s="16">
        <f t="shared" si="202"/>
        <v>0</v>
      </c>
      <c r="V144" s="26">
        <v>0</v>
      </c>
      <c r="W144" s="16">
        <f t="shared" si="203"/>
        <v>0</v>
      </c>
      <c r="X144" s="16">
        <f t="shared" si="204"/>
        <v>0</v>
      </c>
      <c r="Y144" s="26"/>
      <c r="Z144" s="16">
        <f t="shared" si="205"/>
        <v>0</v>
      </c>
      <c r="AA144" s="16">
        <f t="shared" si="206"/>
        <v>0</v>
      </c>
      <c r="AC144" s="52">
        <f t="shared" si="182"/>
        <v>0</v>
      </c>
      <c r="AD144" s="16">
        <f t="shared" si="195"/>
        <v>0</v>
      </c>
      <c r="AE144" s="37">
        <f t="shared" si="183"/>
        <v>0</v>
      </c>
      <c r="AF144" s="42">
        <f t="shared" si="163"/>
        <v>0</v>
      </c>
      <c r="AG144" s="37">
        <f t="shared" si="211"/>
        <v>0</v>
      </c>
      <c r="AH144" s="63">
        <f t="shared" si="212"/>
        <v>0</v>
      </c>
      <c r="AI144" s="26">
        <v>3</v>
      </c>
      <c r="AJ144" s="37">
        <f t="shared" si="207"/>
        <v>420</v>
      </c>
      <c r="AK144" s="37" t="str">
        <f t="shared" si="208"/>
        <v>-</v>
      </c>
      <c r="AL144" s="47">
        <v>152</v>
      </c>
      <c r="AM144" s="37" t="str">
        <f t="shared" si="209"/>
        <v>-</v>
      </c>
      <c r="AN144" s="52" t="str">
        <f t="shared" si="210"/>
        <v>-</v>
      </c>
      <c r="AO144" s="35" t="str">
        <f t="shared" si="213"/>
        <v>-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0</v>
      </c>
      <c r="K145" s="16">
        <f t="shared" si="79"/>
        <v>0</v>
      </c>
      <c r="L145" s="16">
        <f t="shared" si="196"/>
        <v>0</v>
      </c>
      <c r="M145" s="26">
        <v>0</v>
      </c>
      <c r="N145" s="16">
        <f t="shared" si="197"/>
        <v>0</v>
      </c>
      <c r="O145" s="16">
        <f t="shared" si="198"/>
        <v>0</v>
      </c>
      <c r="P145" s="26">
        <v>1</v>
      </c>
      <c r="Q145" s="16">
        <f t="shared" si="199"/>
        <v>76</v>
      </c>
      <c r="R145" s="16">
        <f t="shared" si="200"/>
        <v>140</v>
      </c>
      <c r="S145" s="26">
        <v>0</v>
      </c>
      <c r="T145" s="16">
        <f t="shared" si="201"/>
        <v>0</v>
      </c>
      <c r="U145" s="16">
        <f t="shared" si="202"/>
        <v>0</v>
      </c>
      <c r="V145" s="26">
        <v>0</v>
      </c>
      <c r="W145" s="16">
        <f t="shared" si="203"/>
        <v>0</v>
      </c>
      <c r="X145" s="16">
        <f t="shared" si="204"/>
        <v>0</v>
      </c>
      <c r="Y145" s="26"/>
      <c r="Z145" s="16">
        <f t="shared" si="205"/>
        <v>0</v>
      </c>
      <c r="AA145" s="16">
        <f t="shared" si="206"/>
        <v>0</v>
      </c>
      <c r="AC145" s="52">
        <f t="shared" si="182"/>
        <v>1</v>
      </c>
      <c r="AD145" s="16">
        <f t="shared" si="195"/>
        <v>76</v>
      </c>
      <c r="AE145" s="37">
        <f t="shared" si="183"/>
        <v>140</v>
      </c>
      <c r="AF145" s="42">
        <f t="shared" si="163"/>
        <v>8.130081300813009E-3</v>
      </c>
      <c r="AG145" s="37">
        <f t="shared" si="211"/>
        <v>0.24390243902439027</v>
      </c>
      <c r="AH145" s="63">
        <f t="shared" si="212"/>
        <v>34.146341463414636</v>
      </c>
      <c r="AI145" s="26">
        <v>3</v>
      </c>
      <c r="AJ145" s="37">
        <f t="shared" si="207"/>
        <v>420</v>
      </c>
      <c r="AK145" s="37">
        <f t="shared" si="208"/>
        <v>368.99999999999994</v>
      </c>
      <c r="AL145" s="47">
        <v>153</v>
      </c>
      <c r="AM145" s="37">
        <f t="shared" si="209"/>
        <v>52.714285714285708</v>
      </c>
      <c r="AN145" s="52">
        <f t="shared" si="210"/>
        <v>12.299999999999999</v>
      </c>
      <c r="AO145" s="35">
        <f t="shared" si="213"/>
        <v>43958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79"/>
        <v>0</v>
      </c>
      <c r="L146" s="16">
        <f t="shared" si="196"/>
        <v>0</v>
      </c>
      <c r="M146" s="26">
        <v>0</v>
      </c>
      <c r="N146" s="16">
        <f t="shared" si="197"/>
        <v>0</v>
      </c>
      <c r="O146" s="16">
        <f t="shared" si="198"/>
        <v>0</v>
      </c>
      <c r="P146" s="26">
        <v>0</v>
      </c>
      <c r="Q146" s="16">
        <f t="shared" si="199"/>
        <v>0</v>
      </c>
      <c r="R146" s="16">
        <f t="shared" si="200"/>
        <v>0</v>
      </c>
      <c r="S146" s="26">
        <v>0</v>
      </c>
      <c r="T146" s="16">
        <f t="shared" si="201"/>
        <v>0</v>
      </c>
      <c r="U146" s="16">
        <f t="shared" si="202"/>
        <v>0</v>
      </c>
      <c r="V146" s="26">
        <v>0</v>
      </c>
      <c r="W146" s="16">
        <f t="shared" si="203"/>
        <v>0</v>
      </c>
      <c r="X146" s="16">
        <f t="shared" si="204"/>
        <v>0</v>
      </c>
      <c r="Y146" s="26"/>
      <c r="Z146" s="16">
        <f t="shared" si="205"/>
        <v>0</v>
      </c>
      <c r="AA146" s="16">
        <f t="shared" si="206"/>
        <v>0</v>
      </c>
      <c r="AC146" s="52">
        <f t="shared" si="182"/>
        <v>0</v>
      </c>
      <c r="AD146" s="16">
        <f t="shared" si="195"/>
        <v>0</v>
      </c>
      <c r="AE146" s="37">
        <f t="shared" si="183"/>
        <v>0</v>
      </c>
      <c r="AF146" s="42">
        <f t="shared" si="163"/>
        <v>0</v>
      </c>
      <c r="AG146" s="37">
        <f t="shared" si="211"/>
        <v>0</v>
      </c>
      <c r="AH146" s="63">
        <f t="shared" si="212"/>
        <v>0</v>
      </c>
      <c r="AI146" s="26">
        <v>0</v>
      </c>
      <c r="AJ146" s="37">
        <f t="shared" si="207"/>
        <v>0</v>
      </c>
      <c r="AK146" s="37" t="str">
        <f t="shared" si="208"/>
        <v>-</v>
      </c>
      <c r="AL146" s="47">
        <v>155</v>
      </c>
      <c r="AM146" s="37" t="str">
        <f t="shared" si="209"/>
        <v>-</v>
      </c>
      <c r="AN146" s="52" t="str">
        <f t="shared" si="210"/>
        <v>-</v>
      </c>
      <c r="AO146" s="35" t="str">
        <f t="shared" si="213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79"/>
        <v>0</v>
      </c>
      <c r="L147" s="16">
        <f t="shared" si="196"/>
        <v>0</v>
      </c>
      <c r="M147" s="26">
        <v>0</v>
      </c>
      <c r="N147" s="16">
        <f t="shared" si="197"/>
        <v>0</v>
      </c>
      <c r="O147" s="16">
        <f t="shared" si="198"/>
        <v>0</v>
      </c>
      <c r="P147" s="26">
        <v>0</v>
      </c>
      <c r="Q147" s="16">
        <f t="shared" si="199"/>
        <v>0</v>
      </c>
      <c r="R147" s="16">
        <f t="shared" si="200"/>
        <v>0</v>
      </c>
      <c r="S147" s="26">
        <v>0</v>
      </c>
      <c r="T147" s="16">
        <f t="shared" si="201"/>
        <v>0</v>
      </c>
      <c r="U147" s="16">
        <f t="shared" si="202"/>
        <v>0</v>
      </c>
      <c r="V147" s="26">
        <v>0</v>
      </c>
      <c r="W147" s="16">
        <f t="shared" si="203"/>
        <v>0</v>
      </c>
      <c r="X147" s="16">
        <f t="shared" si="204"/>
        <v>0</v>
      </c>
      <c r="Y147" s="26"/>
      <c r="Z147" s="16">
        <f t="shared" si="205"/>
        <v>0</v>
      </c>
      <c r="AA147" s="16">
        <f t="shared" si="206"/>
        <v>0</v>
      </c>
      <c r="AC147" s="52">
        <f t="shared" si="182"/>
        <v>0</v>
      </c>
      <c r="AD147" s="16">
        <f t="shared" si="195"/>
        <v>0</v>
      </c>
      <c r="AE147" s="37">
        <f t="shared" si="183"/>
        <v>0</v>
      </c>
      <c r="AF147" s="42">
        <f t="shared" si="163"/>
        <v>0</v>
      </c>
      <c r="AG147" s="37">
        <f t="shared" si="211"/>
        <v>0</v>
      </c>
      <c r="AH147" s="63">
        <f t="shared" si="212"/>
        <v>0</v>
      </c>
      <c r="AI147" s="26">
        <v>0</v>
      </c>
      <c r="AJ147" s="37">
        <f t="shared" si="207"/>
        <v>0</v>
      </c>
      <c r="AK147" s="37" t="str">
        <f t="shared" si="208"/>
        <v>-</v>
      </c>
      <c r="AL147" s="47">
        <v>156</v>
      </c>
      <c r="AM147" s="37" t="str">
        <f t="shared" si="209"/>
        <v>-</v>
      </c>
      <c r="AN147" s="52" t="str">
        <f t="shared" si="210"/>
        <v>-</v>
      </c>
      <c r="AO147" s="35" t="str">
        <f t="shared" si="213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79"/>
        <v>0</v>
      </c>
      <c r="L148" s="16">
        <f t="shared" si="196"/>
        <v>0</v>
      </c>
      <c r="M148" s="26">
        <v>0</v>
      </c>
      <c r="N148" s="16">
        <f t="shared" si="197"/>
        <v>0</v>
      </c>
      <c r="O148" s="16">
        <f t="shared" si="198"/>
        <v>0</v>
      </c>
      <c r="P148" s="26">
        <v>0</v>
      </c>
      <c r="Q148" s="16">
        <f t="shared" si="199"/>
        <v>0</v>
      </c>
      <c r="R148" s="16">
        <f t="shared" si="200"/>
        <v>0</v>
      </c>
      <c r="S148" s="26">
        <v>0</v>
      </c>
      <c r="T148" s="16">
        <f t="shared" si="201"/>
        <v>0</v>
      </c>
      <c r="U148" s="16">
        <f t="shared" si="202"/>
        <v>0</v>
      </c>
      <c r="V148" s="26">
        <v>0</v>
      </c>
      <c r="W148" s="16">
        <f t="shared" si="203"/>
        <v>0</v>
      </c>
      <c r="X148" s="16">
        <f t="shared" si="204"/>
        <v>0</v>
      </c>
      <c r="Y148" s="26"/>
      <c r="Z148" s="16">
        <f t="shared" si="205"/>
        <v>0</v>
      </c>
      <c r="AA148" s="16">
        <f t="shared" si="206"/>
        <v>0</v>
      </c>
      <c r="AC148" s="52">
        <f t="shared" si="182"/>
        <v>0</v>
      </c>
      <c r="AD148" s="16">
        <f t="shared" si="195"/>
        <v>0</v>
      </c>
      <c r="AE148" s="37">
        <f t="shared" si="183"/>
        <v>0</v>
      </c>
      <c r="AF148" s="42">
        <f t="shared" si="163"/>
        <v>0</v>
      </c>
      <c r="AG148" s="37">
        <f t="shared" si="211"/>
        <v>0</v>
      </c>
      <c r="AH148" s="63">
        <f t="shared" si="212"/>
        <v>0</v>
      </c>
      <c r="AI148" s="26">
        <v>0</v>
      </c>
      <c r="AJ148" s="37">
        <f t="shared" si="207"/>
        <v>0</v>
      </c>
      <c r="AK148" s="37" t="str">
        <f t="shared" si="208"/>
        <v>-</v>
      </c>
      <c r="AL148" s="47">
        <v>157</v>
      </c>
      <c r="AM148" s="37" t="str">
        <f t="shared" si="209"/>
        <v>-</v>
      </c>
      <c r="AN148" s="52" t="str">
        <f t="shared" si="210"/>
        <v>-</v>
      </c>
      <c r="AO148" s="35" t="str">
        <f t="shared" si="213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79"/>
        <v>0</v>
      </c>
      <c r="L149" s="16">
        <f t="shared" si="196"/>
        <v>0</v>
      </c>
      <c r="M149" s="26">
        <v>0</v>
      </c>
      <c r="N149" s="16">
        <f t="shared" si="197"/>
        <v>0</v>
      </c>
      <c r="O149" s="16">
        <f t="shared" si="198"/>
        <v>0</v>
      </c>
      <c r="P149" s="26">
        <v>0</v>
      </c>
      <c r="Q149" s="16">
        <f t="shared" si="199"/>
        <v>0</v>
      </c>
      <c r="R149" s="16">
        <f t="shared" si="200"/>
        <v>0</v>
      </c>
      <c r="S149" s="26">
        <v>0</v>
      </c>
      <c r="T149" s="16">
        <f t="shared" si="201"/>
        <v>0</v>
      </c>
      <c r="U149" s="16">
        <f t="shared" si="202"/>
        <v>0</v>
      </c>
      <c r="V149" s="26">
        <v>0</v>
      </c>
      <c r="W149" s="16">
        <f t="shared" si="203"/>
        <v>0</v>
      </c>
      <c r="X149" s="16">
        <f t="shared" si="204"/>
        <v>0</v>
      </c>
      <c r="Y149" s="26"/>
      <c r="Z149" s="16">
        <f t="shared" si="205"/>
        <v>0</v>
      </c>
      <c r="AA149" s="16">
        <f t="shared" si="206"/>
        <v>0</v>
      </c>
      <c r="AC149" s="52">
        <f t="shared" si="182"/>
        <v>0</v>
      </c>
      <c r="AD149" s="16">
        <f t="shared" si="195"/>
        <v>0</v>
      </c>
      <c r="AE149" s="37">
        <f t="shared" si="183"/>
        <v>0</v>
      </c>
      <c r="AF149" s="42">
        <f t="shared" si="163"/>
        <v>0</v>
      </c>
      <c r="AG149" s="37">
        <f t="shared" si="211"/>
        <v>0</v>
      </c>
      <c r="AH149" s="63">
        <f t="shared" si="212"/>
        <v>0</v>
      </c>
      <c r="AI149" s="26">
        <v>0</v>
      </c>
      <c r="AJ149" s="37">
        <f t="shared" si="207"/>
        <v>0</v>
      </c>
      <c r="AK149" s="37" t="str">
        <f t="shared" si="208"/>
        <v>-</v>
      </c>
      <c r="AL149" s="47">
        <v>158</v>
      </c>
      <c r="AM149" s="37" t="str">
        <f t="shared" si="209"/>
        <v>-</v>
      </c>
      <c r="AN149" s="52" t="str">
        <f t="shared" si="210"/>
        <v>-</v>
      </c>
      <c r="AO149" s="35" t="str">
        <f t="shared" si="213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0</v>
      </c>
      <c r="K150" s="16">
        <f t="shared" si="79"/>
        <v>0</v>
      </c>
      <c r="L150" s="16">
        <f t="shared" si="196"/>
        <v>0</v>
      </c>
      <c r="M150" s="26">
        <v>2</v>
      </c>
      <c r="N150" s="16">
        <f t="shared" si="197"/>
        <v>23.400000000000091</v>
      </c>
      <c r="O150" s="16">
        <f t="shared" si="198"/>
        <v>69</v>
      </c>
      <c r="P150" s="26">
        <v>0</v>
      </c>
      <c r="Q150" s="16">
        <f t="shared" si="199"/>
        <v>0</v>
      </c>
      <c r="R150" s="16">
        <f t="shared" si="200"/>
        <v>0</v>
      </c>
      <c r="S150" s="26">
        <v>4</v>
      </c>
      <c r="T150" s="16">
        <f t="shared" si="201"/>
        <v>46.800000000000182</v>
      </c>
      <c r="U150" s="16">
        <f t="shared" si="202"/>
        <v>138</v>
      </c>
      <c r="V150" s="26">
        <v>0</v>
      </c>
      <c r="W150" s="16">
        <f t="shared" si="203"/>
        <v>0</v>
      </c>
      <c r="X150" s="16">
        <f t="shared" si="204"/>
        <v>0</v>
      </c>
      <c r="Y150" s="26"/>
      <c r="Z150" s="16">
        <f t="shared" si="205"/>
        <v>0</v>
      </c>
      <c r="AA150" s="16">
        <f t="shared" si="206"/>
        <v>0</v>
      </c>
      <c r="AC150" s="52">
        <f t="shared" si="182"/>
        <v>6</v>
      </c>
      <c r="AD150" s="16">
        <f t="shared" si="195"/>
        <v>70.200000000000273</v>
      </c>
      <c r="AE150" s="37">
        <f t="shared" si="183"/>
        <v>207</v>
      </c>
      <c r="AF150" s="42">
        <f t="shared" si="163"/>
        <v>4.878048780487805E-2</v>
      </c>
      <c r="AG150" s="37">
        <f t="shared" si="211"/>
        <v>1.4634146341463414</v>
      </c>
      <c r="AH150" s="63">
        <f t="shared" si="212"/>
        <v>50.487804878048777</v>
      </c>
      <c r="AI150" s="26">
        <v>0</v>
      </c>
      <c r="AJ150" s="37">
        <f t="shared" si="207"/>
        <v>0</v>
      </c>
      <c r="AK150" s="37">
        <f t="shared" si="208"/>
        <v>0</v>
      </c>
      <c r="AL150" s="47">
        <v>159</v>
      </c>
      <c r="AM150" s="37">
        <f t="shared" si="209"/>
        <v>0</v>
      </c>
      <c r="AN150" s="52">
        <f t="shared" si="210"/>
        <v>0</v>
      </c>
      <c r="AO150" s="35">
        <f t="shared" si="213"/>
        <v>43589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0</v>
      </c>
      <c r="K151" s="16">
        <f t="shared" si="79"/>
        <v>0</v>
      </c>
      <c r="L151" s="16">
        <f t="shared" si="196"/>
        <v>0</v>
      </c>
      <c r="M151" s="26">
        <v>0</v>
      </c>
      <c r="N151" s="16">
        <f t="shared" si="197"/>
        <v>0</v>
      </c>
      <c r="O151" s="16">
        <f t="shared" si="198"/>
        <v>0</v>
      </c>
      <c r="P151" s="26">
        <v>0</v>
      </c>
      <c r="Q151" s="16">
        <f t="shared" si="199"/>
        <v>0</v>
      </c>
      <c r="R151" s="16">
        <f t="shared" si="200"/>
        <v>0</v>
      </c>
      <c r="S151" s="26">
        <v>1</v>
      </c>
      <c r="T151" s="16">
        <f t="shared" si="201"/>
        <v>12.379999999999997</v>
      </c>
      <c r="U151" s="16">
        <f t="shared" si="202"/>
        <v>34.5</v>
      </c>
      <c r="V151" s="26">
        <v>1</v>
      </c>
      <c r="W151" s="16">
        <f t="shared" si="203"/>
        <v>12.379999999999997</v>
      </c>
      <c r="X151" s="16">
        <f t="shared" si="204"/>
        <v>34.5</v>
      </c>
      <c r="Y151" s="26"/>
      <c r="Z151" s="16">
        <f t="shared" si="205"/>
        <v>0</v>
      </c>
      <c r="AA151" s="16">
        <f t="shared" si="206"/>
        <v>0</v>
      </c>
      <c r="AC151" s="52">
        <f t="shared" si="182"/>
        <v>2</v>
      </c>
      <c r="AD151" s="16">
        <f t="shared" si="195"/>
        <v>24.759999999999994</v>
      </c>
      <c r="AE151" s="37">
        <f t="shared" si="183"/>
        <v>69</v>
      </c>
      <c r="AF151" s="42">
        <f t="shared" si="163"/>
        <v>1.6260162601626018E-2</v>
      </c>
      <c r="AG151" s="37">
        <f t="shared" si="211"/>
        <v>0.48780487804878053</v>
      </c>
      <c r="AH151" s="63">
        <f t="shared" si="212"/>
        <v>16.829268292682929</v>
      </c>
      <c r="AI151" s="26">
        <v>0</v>
      </c>
      <c r="AJ151" s="37">
        <f t="shared" si="207"/>
        <v>0</v>
      </c>
      <c r="AK151" s="37">
        <f t="shared" si="208"/>
        <v>0</v>
      </c>
      <c r="AL151" s="47">
        <v>160</v>
      </c>
      <c r="AM151" s="37">
        <f t="shared" si="209"/>
        <v>0</v>
      </c>
      <c r="AN151" s="52">
        <f t="shared" si="210"/>
        <v>0</v>
      </c>
      <c r="AO151" s="35">
        <f t="shared" si="213"/>
        <v>43589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0</v>
      </c>
      <c r="K152" s="16">
        <f t="shared" si="79"/>
        <v>0</v>
      </c>
      <c r="L152" s="16">
        <f t="shared" si="196"/>
        <v>0</v>
      </c>
      <c r="M152" s="26">
        <v>1</v>
      </c>
      <c r="N152" s="16">
        <f t="shared" si="197"/>
        <v>12.679999999999998</v>
      </c>
      <c r="O152" s="16">
        <f t="shared" si="198"/>
        <v>34.5</v>
      </c>
      <c r="P152" s="26">
        <v>0</v>
      </c>
      <c r="Q152" s="16">
        <f t="shared" si="199"/>
        <v>0</v>
      </c>
      <c r="R152" s="16">
        <f t="shared" si="200"/>
        <v>0</v>
      </c>
      <c r="S152" s="26">
        <v>1</v>
      </c>
      <c r="T152" s="16">
        <f t="shared" si="201"/>
        <v>12.679999999999998</v>
      </c>
      <c r="U152" s="16">
        <f t="shared" si="202"/>
        <v>34.5</v>
      </c>
      <c r="V152" s="26">
        <v>1</v>
      </c>
      <c r="W152" s="16">
        <f t="shared" si="203"/>
        <v>12.679999999999998</v>
      </c>
      <c r="X152" s="16">
        <f t="shared" si="204"/>
        <v>34.5</v>
      </c>
      <c r="Y152" s="26"/>
      <c r="Z152" s="16">
        <f t="shared" si="205"/>
        <v>0</v>
      </c>
      <c r="AA152" s="16">
        <f t="shared" si="206"/>
        <v>0</v>
      </c>
      <c r="AC152" s="52">
        <f t="shared" si="182"/>
        <v>3</v>
      </c>
      <c r="AD152" s="16">
        <f t="shared" si="195"/>
        <v>38.039999999999992</v>
      </c>
      <c r="AE152" s="37">
        <f t="shared" si="183"/>
        <v>103.5</v>
      </c>
      <c r="AF152" s="42">
        <f t="shared" si="163"/>
        <v>2.4390243902439025E-2</v>
      </c>
      <c r="AG152" s="37">
        <f t="shared" si="211"/>
        <v>0.73170731707317072</v>
      </c>
      <c r="AH152" s="63">
        <f t="shared" si="212"/>
        <v>25.243902439024389</v>
      </c>
      <c r="AI152" s="26">
        <v>1</v>
      </c>
      <c r="AJ152" s="37">
        <f t="shared" si="207"/>
        <v>34.5</v>
      </c>
      <c r="AK152" s="37">
        <f t="shared" si="208"/>
        <v>41</v>
      </c>
      <c r="AL152" s="47">
        <v>161</v>
      </c>
      <c r="AM152" s="37">
        <f t="shared" si="209"/>
        <v>5.8571428571428568</v>
      </c>
      <c r="AN152" s="52">
        <f t="shared" si="210"/>
        <v>1.3666666666666667</v>
      </c>
      <c r="AO152" s="35">
        <f t="shared" si="213"/>
        <v>43630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1</v>
      </c>
      <c r="K153" s="16">
        <f t="shared" si="79"/>
        <v>12.38</v>
      </c>
      <c r="L153" s="16">
        <f t="shared" si="196"/>
        <v>34.5</v>
      </c>
      <c r="M153" s="26">
        <v>0</v>
      </c>
      <c r="N153" s="16">
        <f t="shared" si="197"/>
        <v>0</v>
      </c>
      <c r="O153" s="16">
        <f t="shared" si="198"/>
        <v>0</v>
      </c>
      <c r="P153" s="26">
        <v>2</v>
      </c>
      <c r="Q153" s="16">
        <f t="shared" si="199"/>
        <v>24.76</v>
      </c>
      <c r="R153" s="16">
        <f t="shared" si="200"/>
        <v>69</v>
      </c>
      <c r="S153" s="26">
        <v>0</v>
      </c>
      <c r="T153" s="16">
        <f t="shared" si="201"/>
        <v>0</v>
      </c>
      <c r="U153" s="16">
        <f t="shared" si="202"/>
        <v>0</v>
      </c>
      <c r="V153" s="26">
        <v>0</v>
      </c>
      <c r="W153" s="16">
        <f t="shared" si="203"/>
        <v>0</v>
      </c>
      <c r="X153" s="16">
        <f t="shared" si="204"/>
        <v>0</v>
      </c>
      <c r="Y153" s="26"/>
      <c r="Z153" s="16">
        <f t="shared" si="205"/>
        <v>0</v>
      </c>
      <c r="AA153" s="16">
        <f t="shared" si="206"/>
        <v>0</v>
      </c>
      <c r="AC153" s="52">
        <f t="shared" si="182"/>
        <v>3</v>
      </c>
      <c r="AD153" s="16">
        <f t="shared" si="195"/>
        <v>37.14</v>
      </c>
      <c r="AE153" s="37">
        <f t="shared" si="183"/>
        <v>103.5</v>
      </c>
      <c r="AF153" s="42">
        <f t="shared" si="163"/>
        <v>2.4390243902439025E-2</v>
      </c>
      <c r="AG153" s="37">
        <f t="shared" si="211"/>
        <v>0.73170731707317072</v>
      </c>
      <c r="AH153" s="63">
        <f t="shared" si="212"/>
        <v>25.243902439024389</v>
      </c>
      <c r="AI153" s="26">
        <v>1</v>
      </c>
      <c r="AJ153" s="37">
        <f t="shared" si="207"/>
        <v>34.5</v>
      </c>
      <c r="AK153" s="37">
        <f t="shared" si="208"/>
        <v>41</v>
      </c>
      <c r="AL153" s="47">
        <v>162</v>
      </c>
      <c r="AM153" s="37">
        <f t="shared" si="209"/>
        <v>5.8571428571428568</v>
      </c>
      <c r="AN153" s="52">
        <f t="shared" si="210"/>
        <v>1.3666666666666667</v>
      </c>
      <c r="AO153" s="35">
        <f t="shared" si="213"/>
        <v>43630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1</v>
      </c>
      <c r="K154" s="16">
        <f t="shared" si="79"/>
        <v>11.99000000000002</v>
      </c>
      <c r="L154" s="16">
        <f t="shared" si="196"/>
        <v>34.5</v>
      </c>
      <c r="M154" s="26">
        <v>2</v>
      </c>
      <c r="N154" s="16">
        <f t="shared" si="197"/>
        <v>23.98000000000004</v>
      </c>
      <c r="O154" s="16">
        <f t="shared" si="198"/>
        <v>69</v>
      </c>
      <c r="P154" s="26">
        <v>1</v>
      </c>
      <c r="Q154" s="16">
        <f t="shared" si="199"/>
        <v>11.99000000000002</v>
      </c>
      <c r="R154" s="16">
        <f t="shared" si="200"/>
        <v>34.5</v>
      </c>
      <c r="S154" s="26">
        <v>0</v>
      </c>
      <c r="T154" s="16">
        <f t="shared" si="201"/>
        <v>0</v>
      </c>
      <c r="U154" s="16">
        <f t="shared" si="202"/>
        <v>0</v>
      </c>
      <c r="V154" s="26">
        <v>0</v>
      </c>
      <c r="W154" s="16">
        <f t="shared" si="203"/>
        <v>0</v>
      </c>
      <c r="X154" s="16">
        <f t="shared" si="204"/>
        <v>0</v>
      </c>
      <c r="Y154" s="26"/>
      <c r="Z154" s="16">
        <f t="shared" si="205"/>
        <v>0</v>
      </c>
      <c r="AA154" s="16">
        <f t="shared" si="206"/>
        <v>0</v>
      </c>
      <c r="AC154" s="52">
        <f t="shared" si="182"/>
        <v>4</v>
      </c>
      <c r="AD154" s="16">
        <f t="shared" si="195"/>
        <v>47.960000000000079</v>
      </c>
      <c r="AE154" s="37">
        <f t="shared" si="183"/>
        <v>138</v>
      </c>
      <c r="AF154" s="42">
        <f t="shared" si="163"/>
        <v>3.2520325203252036E-2</v>
      </c>
      <c r="AG154" s="37">
        <f t="shared" si="211"/>
        <v>0.97560975609756106</v>
      </c>
      <c r="AH154" s="63">
        <f t="shared" si="212"/>
        <v>33.658536585365859</v>
      </c>
      <c r="AI154" s="26">
        <v>6</v>
      </c>
      <c r="AJ154" s="37">
        <f t="shared" si="207"/>
        <v>207</v>
      </c>
      <c r="AK154" s="37">
        <f t="shared" si="208"/>
        <v>184.49999999999997</v>
      </c>
      <c r="AL154" s="47">
        <v>163</v>
      </c>
      <c r="AM154" s="37">
        <f t="shared" si="209"/>
        <v>26.357142857142854</v>
      </c>
      <c r="AN154" s="52">
        <f t="shared" si="210"/>
        <v>6.1499999999999995</v>
      </c>
      <c r="AO154" s="35">
        <f t="shared" si="213"/>
        <v>43773.5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9"/>
        <v>0</v>
      </c>
      <c r="L155" s="16">
        <f t="shared" si="196"/>
        <v>0</v>
      </c>
      <c r="M155" s="26">
        <v>0</v>
      </c>
      <c r="N155" s="16">
        <f t="shared" si="197"/>
        <v>0</v>
      </c>
      <c r="O155" s="16">
        <f t="shared" si="198"/>
        <v>0</v>
      </c>
      <c r="P155" s="26">
        <v>0</v>
      </c>
      <c r="Q155" s="16">
        <f t="shared" si="199"/>
        <v>0</v>
      </c>
      <c r="R155" s="16">
        <f t="shared" si="200"/>
        <v>0</v>
      </c>
      <c r="S155" s="26">
        <v>0</v>
      </c>
      <c r="T155" s="16">
        <f t="shared" si="201"/>
        <v>0</v>
      </c>
      <c r="U155" s="16">
        <f t="shared" si="202"/>
        <v>0</v>
      </c>
      <c r="V155" s="26">
        <v>0</v>
      </c>
      <c r="W155" s="16">
        <f t="shared" si="203"/>
        <v>0</v>
      </c>
      <c r="X155" s="16">
        <f t="shared" si="204"/>
        <v>0</v>
      </c>
      <c r="Y155" s="26"/>
      <c r="Z155" s="16">
        <f t="shared" si="205"/>
        <v>0</v>
      </c>
      <c r="AA155" s="16">
        <f t="shared" si="206"/>
        <v>0</v>
      </c>
      <c r="AC155" s="52">
        <f t="shared" si="182"/>
        <v>0</v>
      </c>
      <c r="AD155" s="16">
        <f t="shared" si="195"/>
        <v>0</v>
      </c>
      <c r="AE155" s="37">
        <f t="shared" si="183"/>
        <v>0</v>
      </c>
      <c r="AF155" s="42">
        <f t="shared" si="163"/>
        <v>0</v>
      </c>
      <c r="AG155" s="37">
        <f t="shared" si="211"/>
        <v>0</v>
      </c>
      <c r="AH155" s="63">
        <f t="shared" si="212"/>
        <v>0</v>
      </c>
      <c r="AI155" s="26">
        <v>2</v>
      </c>
      <c r="AJ155" s="37">
        <f t="shared" si="207"/>
        <v>69</v>
      </c>
      <c r="AK155" s="37" t="str">
        <f t="shared" si="208"/>
        <v>-</v>
      </c>
      <c r="AL155" s="47">
        <v>164</v>
      </c>
      <c r="AM155" s="37" t="str">
        <f t="shared" si="209"/>
        <v>-</v>
      </c>
      <c r="AN155" s="52" t="str">
        <f t="shared" si="210"/>
        <v>-</v>
      </c>
      <c r="AO155" s="35" t="str">
        <f t="shared" si="213"/>
        <v>-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9"/>
        <v>0</v>
      </c>
      <c r="L156" s="16">
        <f t="shared" si="196"/>
        <v>0</v>
      </c>
      <c r="M156" s="26">
        <v>0</v>
      </c>
      <c r="N156" s="16">
        <f t="shared" si="197"/>
        <v>0</v>
      </c>
      <c r="O156" s="16">
        <f t="shared" si="198"/>
        <v>0</v>
      </c>
      <c r="P156" s="26">
        <v>0</v>
      </c>
      <c r="Q156" s="16">
        <f t="shared" si="199"/>
        <v>0</v>
      </c>
      <c r="R156" s="16">
        <f t="shared" si="200"/>
        <v>0</v>
      </c>
      <c r="S156" s="26">
        <v>0</v>
      </c>
      <c r="T156" s="16">
        <f t="shared" si="201"/>
        <v>0</v>
      </c>
      <c r="U156" s="16">
        <f t="shared" si="202"/>
        <v>0</v>
      </c>
      <c r="V156" s="26">
        <v>0</v>
      </c>
      <c r="W156" s="16">
        <f t="shared" si="203"/>
        <v>0</v>
      </c>
      <c r="X156" s="16">
        <f t="shared" si="204"/>
        <v>0</v>
      </c>
      <c r="Y156" s="26"/>
      <c r="Z156" s="16">
        <f t="shared" si="205"/>
        <v>0</v>
      </c>
      <c r="AA156" s="16">
        <f t="shared" si="206"/>
        <v>0</v>
      </c>
      <c r="AC156" s="52">
        <f t="shared" si="182"/>
        <v>0</v>
      </c>
      <c r="AD156" s="16">
        <f t="shared" si="195"/>
        <v>0</v>
      </c>
      <c r="AE156" s="37">
        <f t="shared" si="183"/>
        <v>0</v>
      </c>
      <c r="AF156" s="42">
        <f t="shared" si="163"/>
        <v>0</v>
      </c>
      <c r="AG156" s="37">
        <f t="shared" si="211"/>
        <v>0</v>
      </c>
      <c r="AH156" s="63">
        <f t="shared" si="212"/>
        <v>0</v>
      </c>
      <c r="AI156" s="26">
        <v>0</v>
      </c>
      <c r="AJ156" s="37">
        <f t="shared" si="207"/>
        <v>0</v>
      </c>
      <c r="AK156" s="37" t="str">
        <f t="shared" si="208"/>
        <v>-</v>
      </c>
      <c r="AL156" s="47">
        <v>165</v>
      </c>
      <c r="AM156" s="37" t="str">
        <f t="shared" si="209"/>
        <v>-</v>
      </c>
      <c r="AN156" s="52" t="str">
        <f t="shared" si="210"/>
        <v>-</v>
      </c>
      <c r="AO156" s="35" t="str">
        <f t="shared" si="213"/>
        <v>-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79"/>
        <v>0</v>
      </c>
      <c r="L157" s="16">
        <f t="shared" si="196"/>
        <v>0</v>
      </c>
      <c r="M157" s="26">
        <v>0</v>
      </c>
      <c r="N157" s="16">
        <f t="shared" si="197"/>
        <v>0</v>
      </c>
      <c r="O157" s="16">
        <f t="shared" si="198"/>
        <v>0</v>
      </c>
      <c r="P157" s="26">
        <v>1</v>
      </c>
      <c r="Q157" s="16">
        <f t="shared" si="199"/>
        <v>11.99</v>
      </c>
      <c r="R157" s="16">
        <f t="shared" si="200"/>
        <v>34.5</v>
      </c>
      <c r="S157" s="26">
        <v>0</v>
      </c>
      <c r="T157" s="16">
        <f t="shared" si="201"/>
        <v>0</v>
      </c>
      <c r="U157" s="16">
        <f t="shared" si="202"/>
        <v>0</v>
      </c>
      <c r="V157" s="26">
        <v>0</v>
      </c>
      <c r="W157" s="16">
        <f t="shared" si="203"/>
        <v>0</v>
      </c>
      <c r="X157" s="16">
        <f t="shared" si="204"/>
        <v>0</v>
      </c>
      <c r="Y157" s="26"/>
      <c r="Z157" s="16">
        <f t="shared" si="205"/>
        <v>0</v>
      </c>
      <c r="AA157" s="16">
        <f t="shared" si="206"/>
        <v>0</v>
      </c>
      <c r="AC157" s="52">
        <f t="shared" si="182"/>
        <v>1</v>
      </c>
      <c r="AD157" s="16">
        <f t="shared" si="195"/>
        <v>11.99</v>
      </c>
      <c r="AE157" s="37">
        <f t="shared" si="183"/>
        <v>34.5</v>
      </c>
      <c r="AF157" s="42">
        <f t="shared" si="163"/>
        <v>8.130081300813009E-3</v>
      </c>
      <c r="AG157" s="37">
        <f t="shared" si="211"/>
        <v>0.24390243902439027</v>
      </c>
      <c r="AH157" s="63">
        <f t="shared" si="212"/>
        <v>8.4146341463414647</v>
      </c>
      <c r="AI157" s="26">
        <v>0</v>
      </c>
      <c r="AJ157" s="37">
        <f t="shared" si="207"/>
        <v>0</v>
      </c>
      <c r="AK157" s="37">
        <f t="shared" si="208"/>
        <v>0</v>
      </c>
      <c r="AL157" s="47">
        <v>166</v>
      </c>
      <c r="AM157" s="37">
        <f t="shared" si="209"/>
        <v>0</v>
      </c>
      <c r="AN157" s="52">
        <f t="shared" si="210"/>
        <v>0</v>
      </c>
      <c r="AO157" s="35">
        <f t="shared" si="213"/>
        <v>43589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79"/>
        <v>0</v>
      </c>
      <c r="L158" s="16">
        <f t="shared" si="196"/>
        <v>0</v>
      </c>
      <c r="M158" s="26">
        <v>0</v>
      </c>
      <c r="N158" s="16">
        <f t="shared" si="197"/>
        <v>0</v>
      </c>
      <c r="O158" s="16">
        <f t="shared" si="198"/>
        <v>0</v>
      </c>
      <c r="P158" s="26">
        <v>0</v>
      </c>
      <c r="Q158" s="16">
        <f t="shared" si="199"/>
        <v>0</v>
      </c>
      <c r="R158" s="16">
        <f t="shared" si="200"/>
        <v>0</v>
      </c>
      <c r="S158" s="26">
        <v>0</v>
      </c>
      <c r="T158" s="16">
        <f t="shared" si="201"/>
        <v>0</v>
      </c>
      <c r="U158" s="16">
        <f t="shared" si="202"/>
        <v>0</v>
      </c>
      <c r="V158" s="26">
        <v>0</v>
      </c>
      <c r="W158" s="16">
        <f t="shared" si="203"/>
        <v>0</v>
      </c>
      <c r="X158" s="16">
        <f t="shared" si="204"/>
        <v>0</v>
      </c>
      <c r="Y158" s="26"/>
      <c r="Z158" s="16">
        <f t="shared" si="205"/>
        <v>0</v>
      </c>
      <c r="AA158" s="16">
        <f t="shared" si="206"/>
        <v>0</v>
      </c>
      <c r="AC158" s="52">
        <f t="shared" si="182"/>
        <v>0</v>
      </c>
      <c r="AD158" s="16">
        <f t="shared" si="195"/>
        <v>0</v>
      </c>
      <c r="AE158" s="37">
        <f t="shared" si="183"/>
        <v>0</v>
      </c>
      <c r="AF158" s="42">
        <f t="shared" si="163"/>
        <v>0</v>
      </c>
      <c r="AG158" s="37">
        <f t="shared" si="211"/>
        <v>0</v>
      </c>
      <c r="AH158" s="63">
        <f t="shared" si="212"/>
        <v>0</v>
      </c>
      <c r="AI158" s="26">
        <v>0</v>
      </c>
      <c r="AJ158" s="37">
        <f t="shared" si="207"/>
        <v>0</v>
      </c>
      <c r="AK158" s="37" t="str">
        <f t="shared" si="208"/>
        <v>-</v>
      </c>
      <c r="AL158" s="47">
        <v>167</v>
      </c>
      <c r="AM158" s="37" t="str">
        <f t="shared" si="209"/>
        <v>-</v>
      </c>
      <c r="AN158" s="52" t="str">
        <f t="shared" si="210"/>
        <v>-</v>
      </c>
      <c r="AO158" s="35" t="str">
        <f t="shared" si="213"/>
        <v>-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0</v>
      </c>
      <c r="K159" s="16">
        <f t="shared" si="79"/>
        <v>0</v>
      </c>
      <c r="L159" s="16">
        <f t="shared" si="196"/>
        <v>0</v>
      </c>
      <c r="M159" s="26">
        <v>0</v>
      </c>
      <c r="N159" s="16">
        <f t="shared" si="197"/>
        <v>0</v>
      </c>
      <c r="O159" s="16">
        <f t="shared" si="198"/>
        <v>0</v>
      </c>
      <c r="P159" s="26">
        <v>0</v>
      </c>
      <c r="Q159" s="16">
        <f t="shared" si="199"/>
        <v>0</v>
      </c>
      <c r="R159" s="16">
        <f t="shared" si="200"/>
        <v>0</v>
      </c>
      <c r="S159" s="26">
        <v>1</v>
      </c>
      <c r="T159" s="16">
        <f t="shared" si="201"/>
        <v>5.2599999999999989</v>
      </c>
      <c r="U159" s="16">
        <f t="shared" si="202"/>
        <v>24.5</v>
      </c>
      <c r="V159" s="26">
        <v>0</v>
      </c>
      <c r="W159" s="16">
        <f t="shared" si="203"/>
        <v>0</v>
      </c>
      <c r="X159" s="16">
        <f t="shared" si="204"/>
        <v>0</v>
      </c>
      <c r="Y159" s="26"/>
      <c r="Z159" s="16">
        <f t="shared" si="205"/>
        <v>0</v>
      </c>
      <c r="AA159" s="16">
        <f t="shared" si="206"/>
        <v>0</v>
      </c>
      <c r="AC159" s="52">
        <f t="shared" si="182"/>
        <v>1</v>
      </c>
      <c r="AD159" s="16">
        <f t="shared" si="195"/>
        <v>5.2599999999999989</v>
      </c>
      <c r="AE159" s="37">
        <f t="shared" si="183"/>
        <v>24.5</v>
      </c>
      <c r="AF159" s="42">
        <f t="shared" si="163"/>
        <v>8.130081300813009E-3</v>
      </c>
      <c r="AG159" s="37">
        <f t="shared" si="211"/>
        <v>0.24390243902439027</v>
      </c>
      <c r="AH159" s="63">
        <f t="shared" si="212"/>
        <v>5.975609756097561</v>
      </c>
      <c r="AI159" s="26">
        <v>3</v>
      </c>
      <c r="AJ159" s="37">
        <f t="shared" si="207"/>
        <v>73.5</v>
      </c>
      <c r="AK159" s="37">
        <f t="shared" si="208"/>
        <v>368.99999999999994</v>
      </c>
      <c r="AL159" s="47">
        <v>168</v>
      </c>
      <c r="AM159" s="37">
        <f t="shared" si="209"/>
        <v>52.714285714285708</v>
      </c>
      <c r="AN159" s="52">
        <f t="shared" si="210"/>
        <v>12.299999999999999</v>
      </c>
      <c r="AO159" s="35">
        <f t="shared" si="213"/>
        <v>43958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0</v>
      </c>
      <c r="K160" s="16">
        <f t="shared" si="79"/>
        <v>0</v>
      </c>
      <c r="L160" s="16">
        <f t="shared" si="196"/>
        <v>0</v>
      </c>
      <c r="M160" s="26">
        <v>0</v>
      </c>
      <c r="N160" s="16">
        <f t="shared" si="197"/>
        <v>0</v>
      </c>
      <c r="O160" s="16">
        <f t="shared" si="198"/>
        <v>0</v>
      </c>
      <c r="P160" s="26">
        <v>1</v>
      </c>
      <c r="Q160" s="16">
        <f t="shared" si="199"/>
        <v>5.259999999999998</v>
      </c>
      <c r="R160" s="16">
        <f t="shared" si="200"/>
        <v>24.5</v>
      </c>
      <c r="S160" s="26">
        <v>0</v>
      </c>
      <c r="T160" s="16">
        <f t="shared" si="201"/>
        <v>0</v>
      </c>
      <c r="U160" s="16">
        <f t="shared" si="202"/>
        <v>0</v>
      </c>
      <c r="V160" s="26">
        <v>0</v>
      </c>
      <c r="W160" s="16">
        <f t="shared" si="203"/>
        <v>0</v>
      </c>
      <c r="X160" s="16">
        <f t="shared" si="204"/>
        <v>0</v>
      </c>
      <c r="Y160" s="26"/>
      <c r="Z160" s="16">
        <f t="shared" si="205"/>
        <v>0</v>
      </c>
      <c r="AA160" s="16">
        <f t="shared" si="206"/>
        <v>0</v>
      </c>
      <c r="AC160" s="52">
        <f t="shared" si="182"/>
        <v>1</v>
      </c>
      <c r="AD160" s="16">
        <f t="shared" si="195"/>
        <v>5.259999999999998</v>
      </c>
      <c r="AE160" s="37">
        <f t="shared" si="183"/>
        <v>24.5</v>
      </c>
      <c r="AF160" s="42">
        <f t="shared" si="163"/>
        <v>8.130081300813009E-3</v>
      </c>
      <c r="AG160" s="37">
        <f t="shared" si="211"/>
        <v>0.24390243902439027</v>
      </c>
      <c r="AH160" s="63">
        <f t="shared" si="212"/>
        <v>5.975609756097561</v>
      </c>
      <c r="AI160" s="26">
        <v>2</v>
      </c>
      <c r="AJ160" s="37">
        <f t="shared" si="207"/>
        <v>49</v>
      </c>
      <c r="AK160" s="37">
        <f t="shared" si="208"/>
        <v>245.99999999999997</v>
      </c>
      <c r="AL160" s="47">
        <v>169</v>
      </c>
      <c r="AM160" s="37">
        <f t="shared" si="209"/>
        <v>35.142857142857139</v>
      </c>
      <c r="AN160" s="52">
        <f t="shared" si="210"/>
        <v>8.1999999999999993</v>
      </c>
      <c r="AO160" s="35">
        <f t="shared" si="213"/>
        <v>43835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79"/>
        <v>0</v>
      </c>
      <c r="L161" s="16">
        <f t="shared" si="196"/>
        <v>0</v>
      </c>
      <c r="M161" s="26">
        <v>0</v>
      </c>
      <c r="N161" s="16">
        <f t="shared" si="197"/>
        <v>0</v>
      </c>
      <c r="O161" s="16">
        <f t="shared" si="198"/>
        <v>0</v>
      </c>
      <c r="P161" s="26">
        <v>0</v>
      </c>
      <c r="Q161" s="16">
        <f t="shared" si="199"/>
        <v>0</v>
      </c>
      <c r="R161" s="16">
        <f t="shared" si="200"/>
        <v>0</v>
      </c>
      <c r="S161" s="26">
        <v>0</v>
      </c>
      <c r="T161" s="16">
        <f t="shared" si="201"/>
        <v>0</v>
      </c>
      <c r="U161" s="16">
        <f t="shared" si="202"/>
        <v>0</v>
      </c>
      <c r="V161" s="26">
        <v>0</v>
      </c>
      <c r="W161" s="16">
        <f t="shared" si="203"/>
        <v>0</v>
      </c>
      <c r="X161" s="16">
        <f t="shared" si="204"/>
        <v>0</v>
      </c>
      <c r="Y161" s="26"/>
      <c r="Z161" s="16">
        <f t="shared" si="205"/>
        <v>0</v>
      </c>
      <c r="AA161" s="16">
        <f t="shared" si="206"/>
        <v>0</v>
      </c>
      <c r="AC161" s="52">
        <f t="shared" si="182"/>
        <v>0</v>
      </c>
      <c r="AD161" s="16">
        <f t="shared" si="195"/>
        <v>0</v>
      </c>
      <c r="AE161" s="37">
        <f t="shared" si="183"/>
        <v>0</v>
      </c>
      <c r="AF161" s="42">
        <f t="shared" si="163"/>
        <v>0</v>
      </c>
      <c r="AG161" s="37">
        <f t="shared" si="211"/>
        <v>0</v>
      </c>
      <c r="AH161" s="63">
        <f t="shared" si="212"/>
        <v>0</v>
      </c>
      <c r="AI161" s="26">
        <v>0</v>
      </c>
      <c r="AJ161" s="37">
        <f t="shared" si="207"/>
        <v>0</v>
      </c>
      <c r="AK161" s="37" t="str">
        <f t="shared" si="208"/>
        <v>-</v>
      </c>
      <c r="AL161" s="47">
        <v>147</v>
      </c>
      <c r="AM161" s="37" t="str">
        <f t="shared" si="209"/>
        <v>-</v>
      </c>
      <c r="AN161" s="52" t="str">
        <f t="shared" si="210"/>
        <v>-</v>
      </c>
      <c r="AO161" s="35" t="str">
        <f t="shared" si="213"/>
        <v>-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79"/>
        <v>0</v>
      </c>
      <c r="L162" s="16">
        <f t="shared" si="196"/>
        <v>0</v>
      </c>
      <c r="M162" s="26">
        <v>0</v>
      </c>
      <c r="N162" s="16">
        <f t="shared" si="197"/>
        <v>0</v>
      </c>
      <c r="O162" s="16">
        <f t="shared" si="198"/>
        <v>0</v>
      </c>
      <c r="P162" s="26">
        <v>0</v>
      </c>
      <c r="Q162" s="16">
        <f t="shared" si="199"/>
        <v>0</v>
      </c>
      <c r="R162" s="16">
        <f t="shared" si="200"/>
        <v>0</v>
      </c>
      <c r="S162" s="26">
        <v>0</v>
      </c>
      <c r="T162" s="16">
        <f t="shared" si="201"/>
        <v>0</v>
      </c>
      <c r="U162" s="16">
        <f t="shared" si="202"/>
        <v>0</v>
      </c>
      <c r="V162" s="26">
        <v>0</v>
      </c>
      <c r="W162" s="16">
        <f t="shared" si="203"/>
        <v>0</v>
      </c>
      <c r="X162" s="16">
        <f t="shared" si="204"/>
        <v>0</v>
      </c>
      <c r="Y162" s="26"/>
      <c r="Z162" s="16">
        <f t="shared" si="205"/>
        <v>0</v>
      </c>
      <c r="AA162" s="16">
        <f t="shared" si="206"/>
        <v>0</v>
      </c>
      <c r="AC162" s="52">
        <f t="shared" si="182"/>
        <v>0</v>
      </c>
      <c r="AD162" s="16">
        <f t="shared" si="195"/>
        <v>0</v>
      </c>
      <c r="AE162" s="37">
        <f t="shared" si="183"/>
        <v>0</v>
      </c>
      <c r="AF162" s="42">
        <f t="shared" si="163"/>
        <v>0</v>
      </c>
      <c r="AG162" s="37">
        <f t="shared" si="211"/>
        <v>0</v>
      </c>
      <c r="AH162" s="63">
        <f t="shared" si="212"/>
        <v>0</v>
      </c>
      <c r="AI162" s="26">
        <v>0</v>
      </c>
      <c r="AJ162" s="37">
        <f t="shared" si="207"/>
        <v>0</v>
      </c>
      <c r="AK162" s="37" t="str">
        <f t="shared" si="208"/>
        <v>-</v>
      </c>
      <c r="AL162" s="47">
        <v>148</v>
      </c>
      <c r="AM162" s="37" t="str">
        <f t="shared" si="209"/>
        <v>-</v>
      </c>
      <c r="AN162" s="52" t="str">
        <f t="shared" si="210"/>
        <v>-</v>
      </c>
      <c r="AO162" s="35" t="str">
        <f t="shared" si="213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9"/>
        <v>0</v>
      </c>
      <c r="L163" s="16">
        <f t="shared" si="196"/>
        <v>0</v>
      </c>
      <c r="M163" s="26">
        <v>0</v>
      </c>
      <c r="N163" s="16">
        <f t="shared" si="197"/>
        <v>0</v>
      </c>
      <c r="O163" s="16">
        <f t="shared" si="198"/>
        <v>0</v>
      </c>
      <c r="P163" s="26">
        <v>0</v>
      </c>
      <c r="Q163" s="16">
        <f t="shared" si="199"/>
        <v>0</v>
      </c>
      <c r="R163" s="16">
        <f t="shared" si="200"/>
        <v>0</v>
      </c>
      <c r="S163" s="26">
        <v>0</v>
      </c>
      <c r="T163" s="16">
        <f t="shared" si="201"/>
        <v>0</v>
      </c>
      <c r="U163" s="16">
        <f t="shared" si="202"/>
        <v>0</v>
      </c>
      <c r="V163" s="26">
        <v>0</v>
      </c>
      <c r="W163" s="16">
        <f t="shared" si="203"/>
        <v>0</v>
      </c>
      <c r="X163" s="16">
        <f t="shared" si="204"/>
        <v>0</v>
      </c>
      <c r="Y163" s="26"/>
      <c r="Z163" s="16">
        <f t="shared" si="205"/>
        <v>0</v>
      </c>
      <c r="AA163" s="16">
        <f t="shared" si="206"/>
        <v>0</v>
      </c>
      <c r="AC163" s="52">
        <f t="shared" si="182"/>
        <v>0</v>
      </c>
      <c r="AD163" s="16">
        <f t="shared" si="195"/>
        <v>0</v>
      </c>
      <c r="AE163" s="37">
        <f t="shared" si="183"/>
        <v>0</v>
      </c>
      <c r="AF163" s="42">
        <f t="shared" si="163"/>
        <v>0</v>
      </c>
      <c r="AG163" s="37">
        <f t="shared" si="211"/>
        <v>0</v>
      </c>
      <c r="AH163" s="63">
        <f t="shared" si="212"/>
        <v>0</v>
      </c>
      <c r="AI163" s="26">
        <v>0</v>
      </c>
      <c r="AJ163" s="37">
        <f t="shared" si="207"/>
        <v>0</v>
      </c>
      <c r="AK163" s="37" t="str">
        <f t="shared" si="208"/>
        <v>-</v>
      </c>
      <c r="AL163" s="47">
        <v>149</v>
      </c>
      <c r="AM163" s="37" t="str">
        <f t="shared" si="209"/>
        <v>-</v>
      </c>
      <c r="AN163" s="52" t="str">
        <f t="shared" si="210"/>
        <v>-</v>
      </c>
      <c r="AO163" s="35" t="str">
        <f t="shared" si="213"/>
        <v>-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ref="K164:K182" si="214">J164*$F164</f>
        <v>0</v>
      </c>
      <c r="L164" s="16">
        <f t="shared" ref="L164:L182" si="215">J164*$G164</f>
        <v>0</v>
      </c>
      <c r="M164" s="26">
        <v>0</v>
      </c>
      <c r="N164" s="16">
        <f t="shared" ref="N164:N182" si="216">M164*$F164</f>
        <v>0</v>
      </c>
      <c r="O164" s="16">
        <f t="shared" ref="O164:O182" si="217">M164*$G164</f>
        <v>0</v>
      </c>
      <c r="P164" s="26">
        <v>0</v>
      </c>
      <c r="Q164" s="16">
        <f t="shared" ref="Q164:Q182" si="218">P164*$F164</f>
        <v>0</v>
      </c>
      <c r="R164" s="16">
        <f t="shared" ref="R164:R182" si="219">P164*$G164</f>
        <v>0</v>
      </c>
      <c r="S164" s="26">
        <v>0</v>
      </c>
      <c r="T164" s="16">
        <f t="shared" ref="T164:T182" si="220">S164*$F164</f>
        <v>0</v>
      </c>
      <c r="U164" s="16">
        <f t="shared" ref="U164:U182" si="221">S164*$G164</f>
        <v>0</v>
      </c>
      <c r="V164" s="26">
        <v>0</v>
      </c>
      <c r="W164" s="16">
        <f t="shared" ref="W164:W182" si="222">V164*$F164</f>
        <v>0</v>
      </c>
      <c r="X164" s="16">
        <f t="shared" ref="X164:X182" si="223">V164*$G164</f>
        <v>0</v>
      </c>
      <c r="Y164" s="26"/>
      <c r="Z164" s="16">
        <f t="shared" ref="Z164:Z182" si="224">Y164*$F164</f>
        <v>0</v>
      </c>
      <c r="AA164" s="16">
        <f t="shared" ref="AA164:AA182" si="225">Y164*$G164</f>
        <v>0</v>
      </c>
      <c r="AC164" s="52">
        <f t="shared" ref="AC164:AC182" si="226">J164+M164+P164+S164+V164+Y164</f>
        <v>0</v>
      </c>
      <c r="AD164" s="16">
        <f t="shared" ref="AD164:AD182" si="227">AC164*F164</f>
        <v>0</v>
      </c>
      <c r="AE164" s="37">
        <f t="shared" ref="AE164:AE182" si="228">AC164*G164</f>
        <v>0</v>
      </c>
      <c r="AF164" s="42">
        <f t="shared" si="163"/>
        <v>0</v>
      </c>
      <c r="AG164" s="37">
        <f t="shared" si="211"/>
        <v>0</v>
      </c>
      <c r="AH164" s="63">
        <f t="shared" si="212"/>
        <v>0</v>
      </c>
      <c r="AI164" s="26">
        <v>0</v>
      </c>
      <c r="AJ164" s="37">
        <f t="shared" ref="AJ164:AJ182" si="229">AI164*G164</f>
        <v>0</v>
      </c>
      <c r="AK164" s="37" t="str">
        <f t="shared" ref="AK164:AK182" si="230">IFERROR(AI164/AF164, "-")</f>
        <v>-</v>
      </c>
      <c r="AL164" s="47">
        <v>150</v>
      </c>
      <c r="AM164" s="37" t="str">
        <f t="shared" ref="AM164:AM182" si="231">IFERROR(AK164/7,"-")</f>
        <v>-</v>
      </c>
      <c r="AN164" s="52" t="str">
        <f t="shared" ref="AN164:AN182" si="232">IFERROR(AK164/30,"-")</f>
        <v>-</v>
      </c>
      <c r="AO164" s="35" t="str">
        <f t="shared" si="213"/>
        <v>-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214"/>
        <v>0</v>
      </c>
      <c r="L165" s="16">
        <f t="shared" si="215"/>
        <v>0</v>
      </c>
      <c r="M165" s="26">
        <v>0</v>
      </c>
      <c r="N165" s="16">
        <f t="shared" si="216"/>
        <v>0</v>
      </c>
      <c r="O165" s="16">
        <f t="shared" si="217"/>
        <v>0</v>
      </c>
      <c r="P165" s="26">
        <v>0</v>
      </c>
      <c r="Q165" s="16">
        <f t="shared" si="218"/>
        <v>0</v>
      </c>
      <c r="R165" s="16">
        <f t="shared" si="219"/>
        <v>0</v>
      </c>
      <c r="S165" s="26">
        <v>0</v>
      </c>
      <c r="T165" s="16">
        <f t="shared" si="220"/>
        <v>0</v>
      </c>
      <c r="U165" s="16">
        <f t="shared" si="221"/>
        <v>0</v>
      </c>
      <c r="V165" s="26">
        <v>0</v>
      </c>
      <c r="W165" s="16">
        <f t="shared" si="222"/>
        <v>0</v>
      </c>
      <c r="X165" s="16">
        <f t="shared" si="223"/>
        <v>0</v>
      </c>
      <c r="Y165" s="26"/>
      <c r="Z165" s="16">
        <f t="shared" si="224"/>
        <v>0</v>
      </c>
      <c r="AA165" s="16">
        <f t="shared" si="225"/>
        <v>0</v>
      </c>
      <c r="AC165" s="52">
        <f t="shared" si="226"/>
        <v>0</v>
      </c>
      <c r="AD165" s="16">
        <f t="shared" si="227"/>
        <v>0</v>
      </c>
      <c r="AE165" s="37">
        <f t="shared" si="228"/>
        <v>0</v>
      </c>
      <c r="AF165" s="42">
        <f t="shared" si="163"/>
        <v>0</v>
      </c>
      <c r="AG165" s="37">
        <f t="shared" si="211"/>
        <v>0</v>
      </c>
      <c r="AH165" s="63">
        <f t="shared" si="212"/>
        <v>0</v>
      </c>
      <c r="AI165" s="26">
        <v>0</v>
      </c>
      <c r="AJ165" s="37">
        <f t="shared" si="229"/>
        <v>0</v>
      </c>
      <c r="AK165" s="37" t="str">
        <f t="shared" si="230"/>
        <v>-</v>
      </c>
      <c r="AL165" s="47">
        <v>151</v>
      </c>
      <c r="AM165" s="37" t="str">
        <f t="shared" si="231"/>
        <v>-</v>
      </c>
      <c r="AN165" s="52" t="str">
        <f t="shared" si="232"/>
        <v>-</v>
      </c>
      <c r="AO165" s="35" t="str">
        <f t="shared" si="213"/>
        <v>-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2</v>
      </c>
      <c r="K166" s="16">
        <f t="shared" si="214"/>
        <v>88.674125874125892</v>
      </c>
      <c r="L166" s="16">
        <f t="shared" si="215"/>
        <v>179</v>
      </c>
      <c r="M166" s="26">
        <v>0</v>
      </c>
      <c r="N166" s="16">
        <f t="shared" si="216"/>
        <v>0</v>
      </c>
      <c r="O166" s="16">
        <f t="shared" si="217"/>
        <v>0</v>
      </c>
      <c r="P166" s="26">
        <v>0</v>
      </c>
      <c r="Q166" s="16">
        <f t="shared" si="218"/>
        <v>0</v>
      </c>
      <c r="R166" s="16">
        <f t="shared" si="219"/>
        <v>0</v>
      </c>
      <c r="S166" s="26">
        <v>0</v>
      </c>
      <c r="T166" s="16">
        <f t="shared" si="220"/>
        <v>0</v>
      </c>
      <c r="U166" s="16">
        <f t="shared" si="221"/>
        <v>0</v>
      </c>
      <c r="V166" s="26">
        <v>0</v>
      </c>
      <c r="W166" s="16">
        <f t="shared" si="222"/>
        <v>0</v>
      </c>
      <c r="X166" s="16">
        <f t="shared" si="223"/>
        <v>0</v>
      </c>
      <c r="Y166" s="26"/>
      <c r="Z166" s="16">
        <f t="shared" si="224"/>
        <v>0</v>
      </c>
      <c r="AA166" s="16">
        <f t="shared" si="225"/>
        <v>0</v>
      </c>
      <c r="AC166" s="52">
        <f t="shared" si="226"/>
        <v>2</v>
      </c>
      <c r="AD166" s="16">
        <f t="shared" si="227"/>
        <v>88.674125874125892</v>
      </c>
      <c r="AE166" s="37">
        <f t="shared" si="228"/>
        <v>179</v>
      </c>
      <c r="AF166" s="42">
        <f t="shared" si="163"/>
        <v>1.6260162601626018E-2</v>
      </c>
      <c r="AG166" s="37">
        <f t="shared" si="211"/>
        <v>0.48780487804878053</v>
      </c>
      <c r="AH166" s="63">
        <f t="shared" si="212"/>
        <v>43.658536585365852</v>
      </c>
      <c r="AI166" s="26">
        <v>0</v>
      </c>
      <c r="AJ166" s="37">
        <f t="shared" si="229"/>
        <v>0</v>
      </c>
      <c r="AK166" s="37">
        <f t="shared" si="230"/>
        <v>0</v>
      </c>
      <c r="AL166" s="47">
        <v>152</v>
      </c>
      <c r="AM166" s="37">
        <f t="shared" si="231"/>
        <v>0</v>
      </c>
      <c r="AN166" s="52">
        <f t="shared" si="232"/>
        <v>0</v>
      </c>
      <c r="AO166" s="35">
        <f t="shared" si="213"/>
        <v>43589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0</v>
      </c>
      <c r="K167" s="16">
        <f t="shared" si="214"/>
        <v>0</v>
      </c>
      <c r="L167" s="16">
        <f t="shared" si="215"/>
        <v>0</v>
      </c>
      <c r="M167" s="26">
        <v>0</v>
      </c>
      <c r="N167" s="16">
        <f t="shared" si="216"/>
        <v>0</v>
      </c>
      <c r="O167" s="16">
        <f t="shared" si="217"/>
        <v>0</v>
      </c>
      <c r="P167" s="26">
        <v>1</v>
      </c>
      <c r="Q167" s="16">
        <f t="shared" si="218"/>
        <v>12.99</v>
      </c>
      <c r="R167" s="16">
        <f t="shared" si="219"/>
        <v>34.5</v>
      </c>
      <c r="S167" s="26">
        <v>0</v>
      </c>
      <c r="T167" s="16">
        <f t="shared" si="220"/>
        <v>0</v>
      </c>
      <c r="U167" s="16">
        <f t="shared" si="221"/>
        <v>0</v>
      </c>
      <c r="V167" s="26">
        <v>0</v>
      </c>
      <c r="W167" s="16">
        <f t="shared" si="222"/>
        <v>0</v>
      </c>
      <c r="X167" s="16">
        <f t="shared" si="223"/>
        <v>0</v>
      </c>
      <c r="Y167" s="26"/>
      <c r="Z167" s="16">
        <f t="shared" si="224"/>
        <v>0</v>
      </c>
      <c r="AA167" s="16">
        <f t="shared" si="225"/>
        <v>0</v>
      </c>
      <c r="AC167" s="52">
        <f t="shared" si="226"/>
        <v>1</v>
      </c>
      <c r="AD167" s="16">
        <f t="shared" si="227"/>
        <v>12.99</v>
      </c>
      <c r="AE167" s="37">
        <f t="shared" si="228"/>
        <v>34.5</v>
      </c>
      <c r="AF167" s="42">
        <f t="shared" si="163"/>
        <v>8.130081300813009E-3</v>
      </c>
      <c r="AG167" s="37">
        <f t="shared" si="211"/>
        <v>0.24390243902439027</v>
      </c>
      <c r="AH167" s="63">
        <f t="shared" si="212"/>
        <v>8.4146341463414647</v>
      </c>
      <c r="AI167" s="26">
        <v>0</v>
      </c>
      <c r="AJ167" s="37">
        <f t="shared" si="229"/>
        <v>0</v>
      </c>
      <c r="AK167" s="37">
        <f t="shared" si="230"/>
        <v>0</v>
      </c>
      <c r="AL167" s="47">
        <v>153</v>
      </c>
      <c r="AM167" s="37">
        <f t="shared" si="231"/>
        <v>0</v>
      </c>
      <c r="AN167" s="52">
        <f t="shared" si="232"/>
        <v>0</v>
      </c>
      <c r="AO167" s="35">
        <f t="shared" si="213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1</v>
      </c>
      <c r="K168" s="16">
        <f t="shared" si="214"/>
        <v>12.81</v>
      </c>
      <c r="L168" s="16">
        <f t="shared" si="215"/>
        <v>29.5</v>
      </c>
      <c r="M168" s="26">
        <v>1</v>
      </c>
      <c r="N168" s="16">
        <f t="shared" si="216"/>
        <v>12.81</v>
      </c>
      <c r="O168" s="16">
        <f t="shared" si="217"/>
        <v>29.5</v>
      </c>
      <c r="P168" s="26">
        <v>0</v>
      </c>
      <c r="Q168" s="16">
        <f t="shared" si="218"/>
        <v>0</v>
      </c>
      <c r="R168" s="16">
        <f t="shared" si="219"/>
        <v>0</v>
      </c>
      <c r="S168" s="26">
        <v>0</v>
      </c>
      <c r="T168" s="16">
        <f t="shared" si="220"/>
        <v>0</v>
      </c>
      <c r="U168" s="16">
        <f t="shared" si="221"/>
        <v>0</v>
      </c>
      <c r="V168" s="26">
        <v>0</v>
      </c>
      <c r="W168" s="16">
        <f t="shared" si="222"/>
        <v>0</v>
      </c>
      <c r="X168" s="16">
        <f t="shared" si="223"/>
        <v>0</v>
      </c>
      <c r="Y168" s="26"/>
      <c r="Z168" s="16">
        <f t="shared" si="224"/>
        <v>0</v>
      </c>
      <c r="AA168" s="16">
        <f t="shared" si="225"/>
        <v>0</v>
      </c>
      <c r="AC168" s="52">
        <f t="shared" si="226"/>
        <v>2</v>
      </c>
      <c r="AD168" s="16">
        <f t="shared" si="227"/>
        <v>25.62</v>
      </c>
      <c r="AE168" s="37">
        <f t="shared" si="228"/>
        <v>59</v>
      </c>
      <c r="AF168" s="42">
        <f t="shared" si="163"/>
        <v>1.6260162601626018E-2</v>
      </c>
      <c r="AG168" s="37">
        <f t="shared" si="211"/>
        <v>0.48780487804878053</v>
      </c>
      <c r="AH168" s="63">
        <f t="shared" si="212"/>
        <v>14.390243902439025</v>
      </c>
      <c r="AI168" s="26">
        <v>2</v>
      </c>
      <c r="AJ168" s="37">
        <f t="shared" si="229"/>
        <v>59</v>
      </c>
      <c r="AK168" s="37">
        <f t="shared" si="230"/>
        <v>122.99999999999999</v>
      </c>
      <c r="AL168" s="47">
        <v>155</v>
      </c>
      <c r="AM168" s="37">
        <f t="shared" si="231"/>
        <v>17.571428571428569</v>
      </c>
      <c r="AN168" s="52">
        <f t="shared" si="232"/>
        <v>4.0999999999999996</v>
      </c>
      <c r="AO168" s="35">
        <f t="shared" si="213"/>
        <v>43712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14"/>
        <v>0</v>
      </c>
      <c r="L169" s="16">
        <f t="shared" si="215"/>
        <v>0</v>
      </c>
      <c r="M169" s="26">
        <v>0</v>
      </c>
      <c r="N169" s="16">
        <f t="shared" si="216"/>
        <v>0</v>
      </c>
      <c r="O169" s="16">
        <f t="shared" si="217"/>
        <v>0</v>
      </c>
      <c r="P169" s="26">
        <v>0</v>
      </c>
      <c r="Q169" s="16">
        <f t="shared" si="218"/>
        <v>0</v>
      </c>
      <c r="R169" s="16">
        <f t="shared" si="219"/>
        <v>0</v>
      </c>
      <c r="S169" s="26">
        <v>0</v>
      </c>
      <c r="T169" s="16">
        <f t="shared" si="220"/>
        <v>0</v>
      </c>
      <c r="U169" s="16">
        <f t="shared" si="221"/>
        <v>0</v>
      </c>
      <c r="V169" s="26">
        <v>0</v>
      </c>
      <c r="W169" s="16">
        <f t="shared" si="222"/>
        <v>0</v>
      </c>
      <c r="X169" s="16">
        <f t="shared" si="223"/>
        <v>0</v>
      </c>
      <c r="Y169" s="26"/>
      <c r="Z169" s="16">
        <f t="shared" si="224"/>
        <v>0</v>
      </c>
      <c r="AA169" s="16">
        <f t="shared" si="225"/>
        <v>0</v>
      </c>
      <c r="AC169" s="52">
        <f t="shared" si="226"/>
        <v>0</v>
      </c>
      <c r="AD169" s="16">
        <f t="shared" si="227"/>
        <v>0</v>
      </c>
      <c r="AE169" s="37">
        <f t="shared" si="228"/>
        <v>0</v>
      </c>
      <c r="AF169" s="42">
        <f t="shared" si="163"/>
        <v>0</v>
      </c>
      <c r="AG169" s="37">
        <f t="shared" si="211"/>
        <v>0</v>
      </c>
      <c r="AH169" s="63">
        <f t="shared" si="212"/>
        <v>0</v>
      </c>
      <c r="AI169" s="26">
        <v>0</v>
      </c>
      <c r="AJ169" s="37">
        <f t="shared" si="229"/>
        <v>0</v>
      </c>
      <c r="AK169" s="37" t="str">
        <f t="shared" si="230"/>
        <v>-</v>
      </c>
      <c r="AL169" s="47">
        <v>156</v>
      </c>
      <c r="AM169" s="37" t="str">
        <f t="shared" si="231"/>
        <v>-</v>
      </c>
      <c r="AN169" s="52" t="str">
        <f t="shared" si="232"/>
        <v>-</v>
      </c>
      <c r="AO169" s="35" t="str">
        <f t="shared" si="213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14"/>
        <v>0</v>
      </c>
      <c r="L170" s="16">
        <f t="shared" si="215"/>
        <v>0</v>
      </c>
      <c r="M170" s="26">
        <v>0</v>
      </c>
      <c r="N170" s="16">
        <f t="shared" si="216"/>
        <v>0</v>
      </c>
      <c r="O170" s="16">
        <f t="shared" si="217"/>
        <v>0</v>
      </c>
      <c r="P170" s="26">
        <v>0</v>
      </c>
      <c r="Q170" s="16">
        <f t="shared" si="218"/>
        <v>0</v>
      </c>
      <c r="R170" s="16">
        <f t="shared" si="219"/>
        <v>0</v>
      </c>
      <c r="S170" s="26">
        <v>0</v>
      </c>
      <c r="T170" s="16">
        <f t="shared" si="220"/>
        <v>0</v>
      </c>
      <c r="U170" s="16">
        <f t="shared" si="221"/>
        <v>0</v>
      </c>
      <c r="V170" s="26">
        <v>0</v>
      </c>
      <c r="W170" s="16">
        <f t="shared" si="222"/>
        <v>0</v>
      </c>
      <c r="X170" s="16">
        <f t="shared" si="223"/>
        <v>0</v>
      </c>
      <c r="Y170" s="26"/>
      <c r="Z170" s="16">
        <f t="shared" si="224"/>
        <v>0</v>
      </c>
      <c r="AA170" s="16">
        <f t="shared" si="225"/>
        <v>0</v>
      </c>
      <c r="AC170" s="52">
        <f t="shared" si="226"/>
        <v>0</v>
      </c>
      <c r="AD170" s="16">
        <f t="shared" si="227"/>
        <v>0</v>
      </c>
      <c r="AE170" s="37">
        <f t="shared" si="228"/>
        <v>0</v>
      </c>
      <c r="AF170" s="42">
        <f t="shared" si="163"/>
        <v>0</v>
      </c>
      <c r="AG170" s="37">
        <f t="shared" si="211"/>
        <v>0</v>
      </c>
      <c r="AH170" s="63">
        <f t="shared" si="212"/>
        <v>0</v>
      </c>
      <c r="AI170" s="26">
        <v>0</v>
      </c>
      <c r="AJ170" s="37">
        <f t="shared" si="229"/>
        <v>0</v>
      </c>
      <c r="AK170" s="37" t="str">
        <f t="shared" si="230"/>
        <v>-</v>
      </c>
      <c r="AL170" s="47">
        <v>157</v>
      </c>
      <c r="AM170" s="37" t="str">
        <f t="shared" si="231"/>
        <v>-</v>
      </c>
      <c r="AN170" s="52" t="str">
        <f t="shared" si="232"/>
        <v>-</v>
      </c>
      <c r="AO170" s="35" t="str">
        <f t="shared" si="213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14"/>
        <v>0</v>
      </c>
      <c r="L171" s="16">
        <f t="shared" si="215"/>
        <v>0</v>
      </c>
      <c r="M171" s="26">
        <v>0</v>
      </c>
      <c r="N171" s="16">
        <f t="shared" si="216"/>
        <v>0</v>
      </c>
      <c r="O171" s="16">
        <f t="shared" si="217"/>
        <v>0</v>
      </c>
      <c r="P171" s="26">
        <v>0</v>
      </c>
      <c r="Q171" s="16">
        <f t="shared" si="218"/>
        <v>0</v>
      </c>
      <c r="R171" s="16">
        <f t="shared" si="219"/>
        <v>0</v>
      </c>
      <c r="S171" s="26">
        <v>0</v>
      </c>
      <c r="T171" s="16">
        <f t="shared" si="220"/>
        <v>0</v>
      </c>
      <c r="U171" s="16">
        <f t="shared" si="221"/>
        <v>0</v>
      </c>
      <c r="V171" s="26">
        <v>0</v>
      </c>
      <c r="W171" s="16">
        <f t="shared" si="222"/>
        <v>0</v>
      </c>
      <c r="X171" s="16">
        <f t="shared" si="223"/>
        <v>0</v>
      </c>
      <c r="Y171" s="26"/>
      <c r="Z171" s="16">
        <f t="shared" si="224"/>
        <v>0</v>
      </c>
      <c r="AA171" s="16">
        <f t="shared" si="225"/>
        <v>0</v>
      </c>
      <c r="AC171" s="52">
        <f t="shared" si="226"/>
        <v>0</v>
      </c>
      <c r="AD171" s="16">
        <f t="shared" si="227"/>
        <v>0</v>
      </c>
      <c r="AE171" s="37">
        <f t="shared" si="228"/>
        <v>0</v>
      </c>
      <c r="AF171" s="42">
        <f t="shared" si="163"/>
        <v>0</v>
      </c>
      <c r="AG171" s="37">
        <f t="shared" si="211"/>
        <v>0</v>
      </c>
      <c r="AH171" s="63">
        <f t="shared" si="212"/>
        <v>0</v>
      </c>
      <c r="AI171" s="26">
        <v>0</v>
      </c>
      <c r="AJ171" s="37">
        <f t="shared" si="229"/>
        <v>0</v>
      </c>
      <c r="AK171" s="37" t="str">
        <f t="shared" si="230"/>
        <v>-</v>
      </c>
      <c r="AL171" s="47">
        <v>158</v>
      </c>
      <c r="AM171" s="37" t="str">
        <f t="shared" si="231"/>
        <v>-</v>
      </c>
      <c r="AN171" s="52" t="str">
        <f t="shared" si="232"/>
        <v>-</v>
      </c>
      <c r="AO171" s="35" t="str">
        <f t="shared" si="213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14"/>
        <v>0</v>
      </c>
      <c r="L172" s="16">
        <f t="shared" si="215"/>
        <v>0</v>
      </c>
      <c r="M172" s="26">
        <v>0</v>
      </c>
      <c r="N172" s="16">
        <f t="shared" si="216"/>
        <v>0</v>
      </c>
      <c r="O172" s="16">
        <f t="shared" si="217"/>
        <v>0</v>
      </c>
      <c r="P172" s="26">
        <v>0</v>
      </c>
      <c r="Q172" s="16">
        <f t="shared" si="218"/>
        <v>0</v>
      </c>
      <c r="R172" s="16">
        <f t="shared" si="219"/>
        <v>0</v>
      </c>
      <c r="S172" s="26">
        <v>0</v>
      </c>
      <c r="T172" s="16">
        <f t="shared" si="220"/>
        <v>0</v>
      </c>
      <c r="U172" s="16">
        <f t="shared" si="221"/>
        <v>0</v>
      </c>
      <c r="V172" s="26">
        <v>0</v>
      </c>
      <c r="W172" s="16">
        <f t="shared" si="222"/>
        <v>0</v>
      </c>
      <c r="X172" s="16">
        <f t="shared" si="223"/>
        <v>0</v>
      </c>
      <c r="Y172" s="26"/>
      <c r="Z172" s="16">
        <f t="shared" si="224"/>
        <v>0</v>
      </c>
      <c r="AA172" s="16">
        <f t="shared" si="225"/>
        <v>0</v>
      </c>
      <c r="AC172" s="52">
        <f t="shared" si="226"/>
        <v>0</v>
      </c>
      <c r="AD172" s="16">
        <f t="shared" si="227"/>
        <v>0</v>
      </c>
      <c r="AE172" s="37">
        <f t="shared" si="228"/>
        <v>0</v>
      </c>
      <c r="AF172" s="42">
        <f t="shared" si="163"/>
        <v>0</v>
      </c>
      <c r="AG172" s="37">
        <f t="shared" si="211"/>
        <v>0</v>
      </c>
      <c r="AH172" s="63">
        <f t="shared" si="212"/>
        <v>0</v>
      </c>
      <c r="AI172" s="26">
        <v>0</v>
      </c>
      <c r="AJ172" s="37">
        <f t="shared" si="229"/>
        <v>0</v>
      </c>
      <c r="AK172" s="37" t="str">
        <f t="shared" si="230"/>
        <v>-</v>
      </c>
      <c r="AL172" s="47">
        <v>159</v>
      </c>
      <c r="AM172" s="37" t="str">
        <f t="shared" si="231"/>
        <v>-</v>
      </c>
      <c r="AN172" s="52" t="str">
        <f t="shared" si="232"/>
        <v>-</v>
      </c>
      <c r="AO172" s="35" t="str">
        <f t="shared" si="213"/>
        <v>-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214"/>
        <v>0</v>
      </c>
      <c r="L173" s="16">
        <f t="shared" si="215"/>
        <v>0</v>
      </c>
      <c r="M173" s="26">
        <v>0</v>
      </c>
      <c r="N173" s="16">
        <f t="shared" si="216"/>
        <v>0</v>
      </c>
      <c r="O173" s="16">
        <f t="shared" si="217"/>
        <v>0</v>
      </c>
      <c r="P173" s="26">
        <v>0</v>
      </c>
      <c r="Q173" s="16">
        <f t="shared" si="218"/>
        <v>0</v>
      </c>
      <c r="R173" s="16">
        <f t="shared" si="219"/>
        <v>0</v>
      </c>
      <c r="S173" s="26">
        <v>0</v>
      </c>
      <c r="T173" s="16">
        <f t="shared" si="220"/>
        <v>0</v>
      </c>
      <c r="U173" s="16">
        <f t="shared" si="221"/>
        <v>0</v>
      </c>
      <c r="V173" s="26">
        <v>0</v>
      </c>
      <c r="W173" s="16">
        <f t="shared" si="222"/>
        <v>0</v>
      </c>
      <c r="X173" s="16">
        <f t="shared" si="223"/>
        <v>0</v>
      </c>
      <c r="Y173" s="26"/>
      <c r="Z173" s="16">
        <f t="shared" si="224"/>
        <v>0</v>
      </c>
      <c r="AA173" s="16">
        <f t="shared" si="225"/>
        <v>0</v>
      </c>
      <c r="AC173" s="52">
        <f t="shared" si="226"/>
        <v>0</v>
      </c>
      <c r="AD173" s="16">
        <f t="shared" si="227"/>
        <v>0</v>
      </c>
      <c r="AE173" s="37">
        <f t="shared" si="228"/>
        <v>0</v>
      </c>
      <c r="AF173" s="42">
        <f t="shared" si="163"/>
        <v>0</v>
      </c>
      <c r="AG173" s="37">
        <f t="shared" si="211"/>
        <v>0</v>
      </c>
      <c r="AH173" s="63">
        <f t="shared" si="212"/>
        <v>0</v>
      </c>
      <c r="AI173" s="26">
        <v>0</v>
      </c>
      <c r="AJ173" s="37">
        <f t="shared" si="229"/>
        <v>0</v>
      </c>
      <c r="AK173" s="37" t="str">
        <f t="shared" si="230"/>
        <v>-</v>
      </c>
      <c r="AL173" s="47">
        <v>160</v>
      </c>
      <c r="AM173" s="37" t="str">
        <f t="shared" si="231"/>
        <v>-</v>
      </c>
      <c r="AN173" s="52" t="str">
        <f t="shared" si="232"/>
        <v>-</v>
      </c>
      <c r="AO173" s="35" t="str">
        <f t="shared" si="213"/>
        <v>-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3</v>
      </c>
      <c r="K174" s="16">
        <f t="shared" si="214"/>
        <v>86.850000000000009</v>
      </c>
      <c r="L174" s="16">
        <f t="shared" si="215"/>
        <v>208.5</v>
      </c>
      <c r="M174" s="26">
        <v>0</v>
      </c>
      <c r="N174" s="16">
        <f t="shared" si="216"/>
        <v>0</v>
      </c>
      <c r="O174" s="16">
        <f t="shared" si="217"/>
        <v>0</v>
      </c>
      <c r="P174" s="26">
        <v>2</v>
      </c>
      <c r="Q174" s="16">
        <f t="shared" si="218"/>
        <v>57.900000000000006</v>
      </c>
      <c r="R174" s="16">
        <f t="shared" si="219"/>
        <v>139</v>
      </c>
      <c r="S174" s="26">
        <v>0</v>
      </c>
      <c r="T174" s="16">
        <f t="shared" si="220"/>
        <v>0</v>
      </c>
      <c r="U174" s="16">
        <f t="shared" si="221"/>
        <v>0</v>
      </c>
      <c r="V174" s="26">
        <v>0</v>
      </c>
      <c r="W174" s="16">
        <f t="shared" si="222"/>
        <v>0</v>
      </c>
      <c r="X174" s="16">
        <f t="shared" si="223"/>
        <v>0</v>
      </c>
      <c r="Y174" s="26"/>
      <c r="Z174" s="16">
        <f t="shared" si="224"/>
        <v>0</v>
      </c>
      <c r="AA174" s="16">
        <f t="shared" si="225"/>
        <v>0</v>
      </c>
      <c r="AC174" s="52">
        <f t="shared" si="226"/>
        <v>5</v>
      </c>
      <c r="AD174" s="16">
        <f t="shared" si="227"/>
        <v>144.75</v>
      </c>
      <c r="AE174" s="37">
        <f t="shared" si="228"/>
        <v>347.5</v>
      </c>
      <c r="AF174" s="42">
        <f t="shared" si="163"/>
        <v>4.065040650406504E-2</v>
      </c>
      <c r="AG174" s="37">
        <f t="shared" si="211"/>
        <v>1.2195121951219512</v>
      </c>
      <c r="AH174" s="63">
        <f t="shared" si="212"/>
        <v>84.756097560975604</v>
      </c>
      <c r="AI174" s="26">
        <v>0</v>
      </c>
      <c r="AJ174" s="37">
        <f t="shared" si="229"/>
        <v>0</v>
      </c>
      <c r="AK174" s="37">
        <f t="shared" si="230"/>
        <v>0</v>
      </c>
      <c r="AL174" s="47">
        <v>161</v>
      </c>
      <c r="AM174" s="37">
        <f t="shared" si="231"/>
        <v>0</v>
      </c>
      <c r="AN174" s="52">
        <f t="shared" si="232"/>
        <v>0</v>
      </c>
      <c r="AO174" s="35">
        <f t="shared" si="213"/>
        <v>43589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2</v>
      </c>
      <c r="K175" s="16">
        <f t="shared" si="214"/>
        <v>57.900000000000134</v>
      </c>
      <c r="L175" s="16">
        <f t="shared" si="215"/>
        <v>139</v>
      </c>
      <c r="M175" s="26">
        <v>0</v>
      </c>
      <c r="N175" s="16">
        <f t="shared" si="216"/>
        <v>0</v>
      </c>
      <c r="O175" s="16">
        <f t="shared" si="217"/>
        <v>0</v>
      </c>
      <c r="P175" s="26">
        <v>0</v>
      </c>
      <c r="Q175" s="16">
        <f t="shared" si="218"/>
        <v>0</v>
      </c>
      <c r="R175" s="16">
        <f t="shared" si="219"/>
        <v>0</v>
      </c>
      <c r="S175" s="26">
        <v>0</v>
      </c>
      <c r="T175" s="16">
        <f t="shared" si="220"/>
        <v>0</v>
      </c>
      <c r="U175" s="16">
        <f t="shared" si="221"/>
        <v>0</v>
      </c>
      <c r="V175" s="26">
        <v>0</v>
      </c>
      <c r="W175" s="16">
        <f t="shared" si="222"/>
        <v>0</v>
      </c>
      <c r="X175" s="16">
        <f t="shared" si="223"/>
        <v>0</v>
      </c>
      <c r="Y175" s="26"/>
      <c r="Z175" s="16">
        <f t="shared" si="224"/>
        <v>0</v>
      </c>
      <c r="AA175" s="16">
        <f t="shared" si="225"/>
        <v>0</v>
      </c>
      <c r="AC175" s="52">
        <f t="shared" si="226"/>
        <v>2</v>
      </c>
      <c r="AD175" s="16">
        <f t="shared" si="227"/>
        <v>57.900000000000134</v>
      </c>
      <c r="AE175" s="37">
        <f t="shared" si="228"/>
        <v>139</v>
      </c>
      <c r="AF175" s="42">
        <f t="shared" si="163"/>
        <v>1.6260162601626018E-2</v>
      </c>
      <c r="AG175" s="37">
        <f t="shared" si="211"/>
        <v>0.48780487804878053</v>
      </c>
      <c r="AH175" s="63">
        <f t="shared" si="212"/>
        <v>33.902439024390247</v>
      </c>
      <c r="AI175" s="26">
        <v>0</v>
      </c>
      <c r="AJ175" s="37">
        <f t="shared" si="229"/>
        <v>0</v>
      </c>
      <c r="AK175" s="37">
        <f t="shared" si="230"/>
        <v>0</v>
      </c>
      <c r="AL175" s="47">
        <v>162</v>
      </c>
      <c r="AM175" s="37">
        <f t="shared" si="231"/>
        <v>0</v>
      </c>
      <c r="AN175" s="52">
        <f t="shared" si="232"/>
        <v>0</v>
      </c>
      <c r="AO175" s="35">
        <f t="shared" si="213"/>
        <v>43589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214"/>
        <v>0</v>
      </c>
      <c r="L176" s="16">
        <f t="shared" si="215"/>
        <v>0</v>
      </c>
      <c r="M176" s="26">
        <v>0</v>
      </c>
      <c r="N176" s="16">
        <f t="shared" si="216"/>
        <v>0</v>
      </c>
      <c r="O176" s="16">
        <f t="shared" si="217"/>
        <v>0</v>
      </c>
      <c r="P176" s="26">
        <v>0</v>
      </c>
      <c r="Q176" s="16">
        <f t="shared" si="218"/>
        <v>0</v>
      </c>
      <c r="R176" s="16">
        <f t="shared" si="219"/>
        <v>0</v>
      </c>
      <c r="S176" s="26">
        <v>0</v>
      </c>
      <c r="T176" s="16">
        <f t="shared" si="220"/>
        <v>0</v>
      </c>
      <c r="U176" s="16">
        <f t="shared" si="221"/>
        <v>0</v>
      </c>
      <c r="V176" s="26">
        <v>0</v>
      </c>
      <c r="W176" s="16">
        <f t="shared" si="222"/>
        <v>0</v>
      </c>
      <c r="X176" s="16">
        <f t="shared" si="223"/>
        <v>0</v>
      </c>
      <c r="Y176" s="26"/>
      <c r="Z176" s="16">
        <f t="shared" si="224"/>
        <v>0</v>
      </c>
      <c r="AA176" s="16">
        <f t="shared" si="225"/>
        <v>0</v>
      </c>
      <c r="AC176" s="52">
        <f t="shared" si="226"/>
        <v>0</v>
      </c>
      <c r="AD176" s="16">
        <f t="shared" si="227"/>
        <v>0</v>
      </c>
      <c r="AE176" s="37">
        <f t="shared" si="228"/>
        <v>0</v>
      </c>
      <c r="AF176" s="42">
        <f t="shared" si="163"/>
        <v>0</v>
      </c>
      <c r="AG176" s="37">
        <f t="shared" si="211"/>
        <v>0</v>
      </c>
      <c r="AH176" s="63">
        <f t="shared" si="212"/>
        <v>0</v>
      </c>
      <c r="AI176" s="26">
        <v>2</v>
      </c>
      <c r="AJ176" s="37">
        <f t="shared" si="229"/>
        <v>232.7</v>
      </c>
      <c r="AK176" s="37" t="str">
        <f t="shared" si="230"/>
        <v>-</v>
      </c>
      <c r="AL176" s="47">
        <v>163</v>
      </c>
      <c r="AM176" s="37" t="str">
        <f t="shared" si="231"/>
        <v>-</v>
      </c>
      <c r="AN176" s="52" t="str">
        <f t="shared" si="232"/>
        <v>-</v>
      </c>
      <c r="AO176" s="35" t="str">
        <f t="shared" si="213"/>
        <v>-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214"/>
        <v>0</v>
      </c>
      <c r="L177" s="16">
        <f t="shared" si="215"/>
        <v>0</v>
      </c>
      <c r="M177" s="26">
        <v>0</v>
      </c>
      <c r="N177" s="16">
        <f t="shared" si="216"/>
        <v>0</v>
      </c>
      <c r="O177" s="16">
        <f t="shared" si="217"/>
        <v>0</v>
      </c>
      <c r="P177" s="26">
        <v>0</v>
      </c>
      <c r="Q177" s="16">
        <f t="shared" si="218"/>
        <v>0</v>
      </c>
      <c r="R177" s="16">
        <f t="shared" si="219"/>
        <v>0</v>
      </c>
      <c r="S177" s="26">
        <v>0</v>
      </c>
      <c r="T177" s="16">
        <f t="shared" si="220"/>
        <v>0</v>
      </c>
      <c r="U177" s="16">
        <f t="shared" si="221"/>
        <v>0</v>
      </c>
      <c r="V177" s="26">
        <v>0</v>
      </c>
      <c r="W177" s="16">
        <f t="shared" si="222"/>
        <v>0</v>
      </c>
      <c r="X177" s="16">
        <f t="shared" si="223"/>
        <v>0</v>
      </c>
      <c r="Y177" s="26"/>
      <c r="Z177" s="16">
        <f t="shared" si="224"/>
        <v>0</v>
      </c>
      <c r="AA177" s="16">
        <f t="shared" si="225"/>
        <v>0</v>
      </c>
      <c r="AC177" s="52">
        <f t="shared" si="226"/>
        <v>0</v>
      </c>
      <c r="AD177" s="16">
        <f t="shared" si="227"/>
        <v>0</v>
      </c>
      <c r="AE177" s="37">
        <f t="shared" si="228"/>
        <v>0</v>
      </c>
      <c r="AF177" s="42">
        <f t="shared" ref="AF177:AF205" si="233">AC177/AQ$10</f>
        <v>0</v>
      </c>
      <c r="AG177" s="37">
        <f t="shared" si="211"/>
        <v>0</v>
      </c>
      <c r="AH177" s="63">
        <f t="shared" si="212"/>
        <v>0</v>
      </c>
      <c r="AI177" s="26">
        <v>0</v>
      </c>
      <c r="AJ177" s="37">
        <f t="shared" si="229"/>
        <v>0</v>
      </c>
      <c r="AK177" s="37" t="str">
        <f t="shared" si="230"/>
        <v>-</v>
      </c>
      <c r="AL177" s="47">
        <v>164</v>
      </c>
      <c r="AM177" s="37" t="str">
        <f t="shared" si="231"/>
        <v>-</v>
      </c>
      <c r="AN177" s="52" t="str">
        <f t="shared" si="232"/>
        <v>-</v>
      </c>
      <c r="AO177" s="35" t="str">
        <f t="shared" si="213"/>
        <v>-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214"/>
        <v>0</v>
      </c>
      <c r="L178" s="16">
        <f t="shared" si="215"/>
        <v>0</v>
      </c>
      <c r="M178" s="26">
        <v>0</v>
      </c>
      <c r="N178" s="16">
        <f t="shared" si="216"/>
        <v>0</v>
      </c>
      <c r="O178" s="16">
        <f t="shared" si="217"/>
        <v>0</v>
      </c>
      <c r="P178" s="26">
        <v>0</v>
      </c>
      <c r="Q178" s="16">
        <f t="shared" si="218"/>
        <v>0</v>
      </c>
      <c r="R178" s="16">
        <f t="shared" si="219"/>
        <v>0</v>
      </c>
      <c r="S178" s="26">
        <v>0</v>
      </c>
      <c r="T178" s="16">
        <f t="shared" si="220"/>
        <v>0</v>
      </c>
      <c r="U178" s="16">
        <f t="shared" si="221"/>
        <v>0</v>
      </c>
      <c r="V178" s="26">
        <v>0</v>
      </c>
      <c r="W178" s="16">
        <f t="shared" si="222"/>
        <v>0</v>
      </c>
      <c r="X178" s="16">
        <f t="shared" si="223"/>
        <v>0</v>
      </c>
      <c r="Y178" s="26"/>
      <c r="Z178" s="16">
        <f t="shared" si="224"/>
        <v>0</v>
      </c>
      <c r="AA178" s="16">
        <f t="shared" si="225"/>
        <v>0</v>
      </c>
      <c r="AC178" s="52">
        <f t="shared" si="226"/>
        <v>0</v>
      </c>
      <c r="AD178" s="16">
        <f t="shared" si="227"/>
        <v>0</v>
      </c>
      <c r="AE178" s="37">
        <f t="shared" si="228"/>
        <v>0</v>
      </c>
      <c r="AF178" s="42">
        <f t="shared" si="233"/>
        <v>0</v>
      </c>
      <c r="AG178" s="37">
        <f t="shared" si="211"/>
        <v>0</v>
      </c>
      <c r="AH178" s="63">
        <f t="shared" si="212"/>
        <v>0</v>
      </c>
      <c r="AI178" s="26">
        <v>0</v>
      </c>
      <c r="AJ178" s="37">
        <f t="shared" si="229"/>
        <v>0</v>
      </c>
      <c r="AK178" s="37" t="str">
        <f t="shared" si="230"/>
        <v>-</v>
      </c>
      <c r="AL178" s="47">
        <v>165</v>
      </c>
      <c r="AM178" s="37" t="str">
        <f t="shared" si="231"/>
        <v>-</v>
      </c>
      <c r="AN178" s="52" t="str">
        <f t="shared" si="232"/>
        <v>-</v>
      </c>
      <c r="AO178" s="35" t="str">
        <f t="shared" si="213"/>
        <v>-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214"/>
        <v>0</v>
      </c>
      <c r="L179" s="16">
        <f t="shared" si="215"/>
        <v>0</v>
      </c>
      <c r="M179" s="26">
        <v>1</v>
      </c>
      <c r="N179" s="16">
        <f t="shared" si="216"/>
        <v>9.509999999999982</v>
      </c>
      <c r="O179" s="16">
        <f t="shared" si="217"/>
        <v>34.5</v>
      </c>
      <c r="P179" s="26">
        <v>1</v>
      </c>
      <c r="Q179" s="16">
        <f t="shared" si="218"/>
        <v>9.509999999999982</v>
      </c>
      <c r="R179" s="16">
        <f t="shared" si="219"/>
        <v>34.5</v>
      </c>
      <c r="S179" s="26">
        <v>0</v>
      </c>
      <c r="T179" s="16">
        <f t="shared" si="220"/>
        <v>0</v>
      </c>
      <c r="U179" s="16">
        <f t="shared" si="221"/>
        <v>0</v>
      </c>
      <c r="V179" s="26">
        <v>1</v>
      </c>
      <c r="W179" s="16">
        <f t="shared" si="222"/>
        <v>9.509999999999982</v>
      </c>
      <c r="X179" s="16">
        <f t="shared" si="223"/>
        <v>34.5</v>
      </c>
      <c r="Y179" s="26"/>
      <c r="Z179" s="16">
        <f t="shared" si="224"/>
        <v>0</v>
      </c>
      <c r="AA179" s="16">
        <f t="shared" si="225"/>
        <v>0</v>
      </c>
      <c r="AC179" s="52">
        <f t="shared" si="226"/>
        <v>3</v>
      </c>
      <c r="AD179" s="16">
        <f t="shared" si="227"/>
        <v>28.529999999999944</v>
      </c>
      <c r="AE179" s="37">
        <f t="shared" si="228"/>
        <v>103.5</v>
      </c>
      <c r="AF179" s="42">
        <f t="shared" si="233"/>
        <v>2.4390243902439025E-2</v>
      </c>
      <c r="AG179" s="37">
        <f t="shared" si="211"/>
        <v>0.73170731707317072</v>
      </c>
      <c r="AH179" s="63">
        <f t="shared" si="212"/>
        <v>25.243902439024389</v>
      </c>
      <c r="AI179" s="26">
        <v>7</v>
      </c>
      <c r="AJ179" s="37">
        <f t="shared" si="229"/>
        <v>241.5</v>
      </c>
      <c r="AK179" s="37">
        <f t="shared" si="230"/>
        <v>287</v>
      </c>
      <c r="AL179" s="47">
        <v>166</v>
      </c>
      <c r="AM179" s="37">
        <f t="shared" si="231"/>
        <v>41</v>
      </c>
      <c r="AN179" s="52">
        <f t="shared" si="232"/>
        <v>9.5666666666666664</v>
      </c>
      <c r="AO179" s="35">
        <f t="shared" si="213"/>
        <v>43876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214"/>
        <v>0</v>
      </c>
      <c r="L180" s="16">
        <f t="shared" si="215"/>
        <v>0</v>
      </c>
      <c r="M180" s="26">
        <v>0</v>
      </c>
      <c r="N180" s="16">
        <f t="shared" si="216"/>
        <v>0</v>
      </c>
      <c r="O180" s="16">
        <f t="shared" si="217"/>
        <v>0</v>
      </c>
      <c r="P180" s="26">
        <v>0</v>
      </c>
      <c r="Q180" s="16">
        <f t="shared" si="218"/>
        <v>0</v>
      </c>
      <c r="R180" s="16">
        <f t="shared" si="219"/>
        <v>0</v>
      </c>
      <c r="S180" s="26">
        <v>0</v>
      </c>
      <c r="T180" s="16">
        <f t="shared" si="220"/>
        <v>0</v>
      </c>
      <c r="U180" s="16">
        <f t="shared" si="221"/>
        <v>0</v>
      </c>
      <c r="V180" s="26">
        <v>0</v>
      </c>
      <c r="W180" s="16">
        <f t="shared" si="222"/>
        <v>0</v>
      </c>
      <c r="X180" s="16">
        <f t="shared" si="223"/>
        <v>0</v>
      </c>
      <c r="Y180" s="26"/>
      <c r="Z180" s="16">
        <f t="shared" si="224"/>
        <v>0</v>
      </c>
      <c r="AA180" s="16">
        <f t="shared" si="225"/>
        <v>0</v>
      </c>
      <c r="AC180" s="52">
        <f t="shared" si="226"/>
        <v>0</v>
      </c>
      <c r="AD180" s="16">
        <f t="shared" si="227"/>
        <v>0</v>
      </c>
      <c r="AE180" s="37">
        <f t="shared" si="228"/>
        <v>0</v>
      </c>
      <c r="AF180" s="42">
        <f t="shared" si="233"/>
        <v>0</v>
      </c>
      <c r="AG180" s="37">
        <f t="shared" si="211"/>
        <v>0</v>
      </c>
      <c r="AH180" s="63">
        <f t="shared" si="212"/>
        <v>0</v>
      </c>
      <c r="AI180" s="26">
        <v>10</v>
      </c>
      <c r="AJ180" s="37">
        <f t="shared" si="229"/>
        <v>345</v>
      </c>
      <c r="AK180" s="37" t="str">
        <f t="shared" si="230"/>
        <v>-</v>
      </c>
      <c r="AL180" s="47">
        <v>167</v>
      </c>
      <c r="AM180" s="37" t="str">
        <f t="shared" si="231"/>
        <v>-</v>
      </c>
      <c r="AN180" s="52" t="str">
        <f t="shared" si="232"/>
        <v>-</v>
      </c>
      <c r="AO180" s="35" t="str">
        <f t="shared" si="213"/>
        <v>-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214"/>
        <v>0</v>
      </c>
      <c r="L181" s="16">
        <f t="shared" si="215"/>
        <v>0</v>
      </c>
      <c r="M181" s="26">
        <v>0</v>
      </c>
      <c r="N181" s="16">
        <f t="shared" si="216"/>
        <v>0</v>
      </c>
      <c r="O181" s="16">
        <f t="shared" si="217"/>
        <v>0</v>
      </c>
      <c r="P181" s="26">
        <v>0</v>
      </c>
      <c r="Q181" s="16">
        <f t="shared" si="218"/>
        <v>0</v>
      </c>
      <c r="R181" s="16">
        <f t="shared" si="219"/>
        <v>0</v>
      </c>
      <c r="S181" s="26">
        <v>0</v>
      </c>
      <c r="T181" s="16">
        <f t="shared" si="220"/>
        <v>0</v>
      </c>
      <c r="U181" s="16">
        <f t="shared" si="221"/>
        <v>0</v>
      </c>
      <c r="V181" s="26">
        <v>1</v>
      </c>
      <c r="W181" s="16">
        <f t="shared" si="222"/>
        <v>13.189999999999635</v>
      </c>
      <c r="X181" s="16">
        <f t="shared" si="223"/>
        <v>29.5</v>
      </c>
      <c r="Y181" s="26"/>
      <c r="Z181" s="16">
        <f t="shared" si="224"/>
        <v>0</v>
      </c>
      <c r="AA181" s="16">
        <f t="shared" si="225"/>
        <v>0</v>
      </c>
      <c r="AC181" s="52">
        <f t="shared" si="226"/>
        <v>1</v>
      </c>
      <c r="AD181" s="16">
        <f t="shared" si="227"/>
        <v>13.189999999999635</v>
      </c>
      <c r="AE181" s="37">
        <f t="shared" si="228"/>
        <v>29.5</v>
      </c>
      <c r="AF181" s="42">
        <f t="shared" si="233"/>
        <v>8.130081300813009E-3</v>
      </c>
      <c r="AG181" s="37">
        <f t="shared" si="211"/>
        <v>0.24390243902439027</v>
      </c>
      <c r="AH181" s="63">
        <f t="shared" si="212"/>
        <v>7.1951219512195124</v>
      </c>
      <c r="AI181" s="26">
        <v>4</v>
      </c>
      <c r="AJ181" s="37">
        <f t="shared" si="229"/>
        <v>118</v>
      </c>
      <c r="AK181" s="37">
        <f t="shared" si="230"/>
        <v>491.99999999999994</v>
      </c>
      <c r="AL181" s="47">
        <v>168</v>
      </c>
      <c r="AM181" s="37">
        <f t="shared" si="231"/>
        <v>70.285714285714278</v>
      </c>
      <c r="AN181" s="52">
        <f t="shared" si="232"/>
        <v>16.399999999999999</v>
      </c>
      <c r="AO181" s="35">
        <f t="shared" si="213"/>
        <v>44081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214"/>
        <v>0</v>
      </c>
      <c r="L182" s="16">
        <f t="shared" si="215"/>
        <v>0</v>
      </c>
      <c r="M182" s="26">
        <v>0</v>
      </c>
      <c r="N182" s="16">
        <f t="shared" si="216"/>
        <v>0</v>
      </c>
      <c r="O182" s="16">
        <f t="shared" si="217"/>
        <v>0</v>
      </c>
      <c r="P182" s="26">
        <v>0</v>
      </c>
      <c r="Q182" s="16">
        <f t="shared" si="218"/>
        <v>0</v>
      </c>
      <c r="R182" s="16">
        <f t="shared" si="219"/>
        <v>0</v>
      </c>
      <c r="S182" s="26">
        <v>0</v>
      </c>
      <c r="T182" s="16">
        <f t="shared" si="220"/>
        <v>0</v>
      </c>
      <c r="U182" s="16">
        <f t="shared" si="221"/>
        <v>0</v>
      </c>
      <c r="V182" s="26">
        <v>2</v>
      </c>
      <c r="W182" s="16">
        <f t="shared" si="222"/>
        <v>27.9</v>
      </c>
      <c r="X182" s="16">
        <f t="shared" si="223"/>
        <v>59</v>
      </c>
      <c r="Y182" s="26"/>
      <c r="Z182" s="16">
        <f t="shared" si="224"/>
        <v>0</v>
      </c>
      <c r="AA182" s="16">
        <f t="shared" si="225"/>
        <v>0</v>
      </c>
      <c r="AC182" s="52">
        <f t="shared" si="226"/>
        <v>2</v>
      </c>
      <c r="AD182" s="16">
        <f t="shared" si="227"/>
        <v>27.9</v>
      </c>
      <c r="AE182" s="37">
        <f t="shared" si="228"/>
        <v>59</v>
      </c>
      <c r="AF182" s="42">
        <f t="shared" si="233"/>
        <v>1.6260162601626018E-2</v>
      </c>
      <c r="AG182" s="37">
        <f t="shared" si="211"/>
        <v>0.48780487804878053</v>
      </c>
      <c r="AH182" s="63">
        <f t="shared" si="212"/>
        <v>14.390243902439025</v>
      </c>
      <c r="AI182" s="26">
        <v>3</v>
      </c>
      <c r="AJ182" s="37">
        <f t="shared" si="229"/>
        <v>88.5</v>
      </c>
      <c r="AK182" s="37">
        <f t="shared" si="230"/>
        <v>184.49999999999997</v>
      </c>
      <c r="AL182" s="47">
        <v>169</v>
      </c>
      <c r="AM182" s="37">
        <f t="shared" si="231"/>
        <v>26.357142857142854</v>
      </c>
      <c r="AN182" s="52">
        <f t="shared" si="232"/>
        <v>6.1499999999999995</v>
      </c>
      <c r="AO182" s="35">
        <f t="shared" si="213"/>
        <v>43773.5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79"/>
        <v>0</v>
      </c>
      <c r="L183" s="16">
        <f t="shared" si="196"/>
        <v>0</v>
      </c>
      <c r="M183" s="26"/>
      <c r="N183" s="16">
        <f t="shared" si="197"/>
        <v>0</v>
      </c>
      <c r="O183" s="16">
        <f t="shared" si="198"/>
        <v>0</v>
      </c>
      <c r="P183" s="26">
        <v>0</v>
      </c>
      <c r="Q183" s="16">
        <f t="shared" si="199"/>
        <v>0</v>
      </c>
      <c r="R183" s="16">
        <f t="shared" si="200"/>
        <v>0</v>
      </c>
      <c r="S183" s="26">
        <v>0</v>
      </c>
      <c r="T183" s="16">
        <f t="shared" si="201"/>
        <v>0</v>
      </c>
      <c r="U183" s="16">
        <f t="shared" si="202"/>
        <v>0</v>
      </c>
      <c r="V183" s="26">
        <v>2</v>
      </c>
      <c r="W183" s="16">
        <f t="shared" si="203"/>
        <v>46</v>
      </c>
      <c r="X183" s="16">
        <f t="shared" si="204"/>
        <v>89</v>
      </c>
      <c r="Y183" s="26"/>
      <c r="Z183" s="16">
        <f t="shared" si="205"/>
        <v>0</v>
      </c>
      <c r="AA183" s="16">
        <f t="shared" si="206"/>
        <v>0</v>
      </c>
      <c r="AC183" s="52">
        <f t="shared" si="182"/>
        <v>2</v>
      </c>
      <c r="AD183" s="16">
        <f t="shared" si="195"/>
        <v>46</v>
      </c>
      <c r="AE183" s="37">
        <f t="shared" si="183"/>
        <v>89</v>
      </c>
      <c r="AF183" s="42">
        <f t="shared" si="233"/>
        <v>1.6260162601626018E-2</v>
      </c>
      <c r="AG183" s="37">
        <f t="shared" si="211"/>
        <v>0.48780487804878053</v>
      </c>
      <c r="AH183" s="63">
        <f t="shared" si="212"/>
        <v>21.707317073170735</v>
      </c>
      <c r="AI183" s="26">
        <v>13</v>
      </c>
      <c r="AJ183" s="37">
        <f t="shared" si="207"/>
        <v>578.5</v>
      </c>
      <c r="AK183" s="37">
        <f t="shared" si="208"/>
        <v>799.49999999999989</v>
      </c>
      <c r="AL183" s="47">
        <v>150</v>
      </c>
      <c r="AM183" s="37">
        <f t="shared" si="209"/>
        <v>114.21428571428569</v>
      </c>
      <c r="AN183" s="52">
        <f t="shared" si="210"/>
        <v>26.649999999999995</v>
      </c>
      <c r="AO183" s="35">
        <f t="shared" si="213"/>
        <v>44388.5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ref="K184:K205" si="234">J184*$F184</f>
        <v>0</v>
      </c>
      <c r="L184" s="16">
        <f t="shared" si="196"/>
        <v>0</v>
      </c>
      <c r="M184" s="26"/>
      <c r="N184" s="16">
        <f t="shared" si="197"/>
        <v>0</v>
      </c>
      <c r="O184" s="16">
        <f t="shared" si="198"/>
        <v>0</v>
      </c>
      <c r="P184" s="26">
        <v>0</v>
      </c>
      <c r="Q184" s="16">
        <f t="shared" si="199"/>
        <v>0</v>
      </c>
      <c r="R184" s="16">
        <f t="shared" si="200"/>
        <v>0</v>
      </c>
      <c r="S184" s="26">
        <v>0</v>
      </c>
      <c r="T184" s="16">
        <f t="shared" si="201"/>
        <v>0</v>
      </c>
      <c r="U184" s="16">
        <f t="shared" si="202"/>
        <v>0</v>
      </c>
      <c r="V184" s="26">
        <v>0</v>
      </c>
      <c r="W184" s="16">
        <f t="shared" si="203"/>
        <v>0</v>
      </c>
      <c r="X184" s="16">
        <f t="shared" si="204"/>
        <v>0</v>
      </c>
      <c r="Y184" s="26"/>
      <c r="Z184" s="16">
        <f t="shared" si="205"/>
        <v>0</v>
      </c>
      <c r="AA184" s="16">
        <f t="shared" si="206"/>
        <v>0</v>
      </c>
      <c r="AC184" s="52">
        <f t="shared" si="182"/>
        <v>0</v>
      </c>
      <c r="AD184" s="16">
        <f t="shared" si="195"/>
        <v>0</v>
      </c>
      <c r="AE184" s="37">
        <f t="shared" si="183"/>
        <v>0</v>
      </c>
      <c r="AF184" s="42">
        <f t="shared" si="233"/>
        <v>0</v>
      </c>
      <c r="AG184" s="37">
        <f t="shared" si="211"/>
        <v>0</v>
      </c>
      <c r="AH184" s="63">
        <f t="shared" si="212"/>
        <v>0</v>
      </c>
      <c r="AI184" s="26">
        <v>0</v>
      </c>
      <c r="AJ184" s="37">
        <f t="shared" si="207"/>
        <v>0</v>
      </c>
      <c r="AK184" s="37" t="str">
        <f t="shared" si="208"/>
        <v>-</v>
      </c>
      <c r="AL184" s="47">
        <v>151</v>
      </c>
      <c r="AM184" s="37" t="str">
        <f t="shared" si="209"/>
        <v>-</v>
      </c>
      <c r="AN184" s="52" t="str">
        <f t="shared" si="210"/>
        <v>-</v>
      </c>
      <c r="AO184" s="35" t="str">
        <f t="shared" si="213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234"/>
        <v>0</v>
      </c>
      <c r="L185" s="16">
        <f t="shared" si="196"/>
        <v>0</v>
      </c>
      <c r="M185" s="26"/>
      <c r="N185" s="16">
        <f t="shared" si="197"/>
        <v>0</v>
      </c>
      <c r="O185" s="16">
        <f t="shared" si="198"/>
        <v>0</v>
      </c>
      <c r="P185" s="26">
        <v>0</v>
      </c>
      <c r="Q185" s="16">
        <f t="shared" si="199"/>
        <v>0</v>
      </c>
      <c r="R185" s="16">
        <f t="shared" si="200"/>
        <v>0</v>
      </c>
      <c r="S185" s="26">
        <v>0</v>
      </c>
      <c r="T185" s="16">
        <f t="shared" si="201"/>
        <v>0</v>
      </c>
      <c r="U185" s="16">
        <f t="shared" si="202"/>
        <v>0</v>
      </c>
      <c r="V185" s="26">
        <v>0</v>
      </c>
      <c r="W185" s="16">
        <f t="shared" si="203"/>
        <v>0</v>
      </c>
      <c r="X185" s="16">
        <f t="shared" si="204"/>
        <v>0</v>
      </c>
      <c r="Y185" s="26"/>
      <c r="Z185" s="16">
        <f t="shared" si="205"/>
        <v>0</v>
      </c>
      <c r="AA185" s="16">
        <f t="shared" si="206"/>
        <v>0</v>
      </c>
      <c r="AC185" s="52">
        <f t="shared" si="182"/>
        <v>0</v>
      </c>
      <c r="AD185" s="16">
        <f t="shared" si="195"/>
        <v>0</v>
      </c>
      <c r="AE185" s="37">
        <f t="shared" si="183"/>
        <v>0</v>
      </c>
      <c r="AF185" s="42">
        <f t="shared" si="233"/>
        <v>0</v>
      </c>
      <c r="AG185" s="37">
        <f t="shared" si="211"/>
        <v>0</v>
      </c>
      <c r="AH185" s="63">
        <f t="shared" si="212"/>
        <v>0</v>
      </c>
      <c r="AI185" s="26">
        <v>0</v>
      </c>
      <c r="AJ185" s="37">
        <f t="shared" si="207"/>
        <v>0</v>
      </c>
      <c r="AK185" s="37" t="str">
        <f t="shared" si="208"/>
        <v>-</v>
      </c>
      <c r="AL185" s="47">
        <v>152</v>
      </c>
      <c r="AM185" s="37" t="str">
        <f t="shared" si="209"/>
        <v>-</v>
      </c>
      <c r="AN185" s="52" t="str">
        <f t="shared" si="210"/>
        <v>-</v>
      </c>
      <c r="AO185" s="35" t="str">
        <f t="shared" si="213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234"/>
        <v>0</v>
      </c>
      <c r="L186" s="16">
        <f t="shared" si="196"/>
        <v>0</v>
      </c>
      <c r="M186" s="26"/>
      <c r="N186" s="16">
        <f t="shared" si="197"/>
        <v>0</v>
      </c>
      <c r="O186" s="16">
        <f t="shared" si="198"/>
        <v>0</v>
      </c>
      <c r="P186" s="26">
        <v>0</v>
      </c>
      <c r="Q186" s="16">
        <f t="shared" si="199"/>
        <v>0</v>
      </c>
      <c r="R186" s="16">
        <f t="shared" si="200"/>
        <v>0</v>
      </c>
      <c r="S186" s="26">
        <v>0</v>
      </c>
      <c r="T186" s="16">
        <f t="shared" si="201"/>
        <v>0</v>
      </c>
      <c r="U186" s="16">
        <f t="shared" si="202"/>
        <v>0</v>
      </c>
      <c r="V186" s="26">
        <v>0</v>
      </c>
      <c r="W186" s="16">
        <f t="shared" si="203"/>
        <v>0</v>
      </c>
      <c r="X186" s="16">
        <f t="shared" si="204"/>
        <v>0</v>
      </c>
      <c r="Y186" s="26"/>
      <c r="Z186" s="16">
        <f t="shared" si="205"/>
        <v>0</v>
      </c>
      <c r="AA186" s="16">
        <f t="shared" si="206"/>
        <v>0</v>
      </c>
      <c r="AC186" s="52">
        <f t="shared" si="182"/>
        <v>0</v>
      </c>
      <c r="AD186" s="16">
        <f t="shared" si="195"/>
        <v>0</v>
      </c>
      <c r="AE186" s="37">
        <f t="shared" si="183"/>
        <v>0</v>
      </c>
      <c r="AF186" s="42">
        <f t="shared" si="233"/>
        <v>0</v>
      </c>
      <c r="AG186" s="37">
        <f t="shared" si="211"/>
        <v>0</v>
      </c>
      <c r="AH186" s="63">
        <f t="shared" si="212"/>
        <v>0</v>
      </c>
      <c r="AI186" s="26">
        <v>5</v>
      </c>
      <c r="AJ186" s="37">
        <f t="shared" si="207"/>
        <v>147.5</v>
      </c>
      <c r="AK186" s="37" t="str">
        <f t="shared" si="208"/>
        <v>-</v>
      </c>
      <c r="AL186" s="47">
        <v>153</v>
      </c>
      <c r="AM186" s="37" t="str">
        <f t="shared" si="209"/>
        <v>-</v>
      </c>
      <c r="AN186" s="52" t="str">
        <f t="shared" si="210"/>
        <v>-</v>
      </c>
      <c r="AO186" s="35" t="str">
        <f t="shared" si="213"/>
        <v>-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234"/>
        <v>0</v>
      </c>
      <c r="L187" s="16">
        <f t="shared" ref="L187:L205" si="235">J187*$G187</f>
        <v>0</v>
      </c>
      <c r="M187" s="26"/>
      <c r="N187" s="16">
        <f t="shared" ref="N187:N205" si="236">M187*$F187</f>
        <v>0</v>
      </c>
      <c r="O187" s="16">
        <f t="shared" ref="O187:O205" si="237">M187*$G187</f>
        <v>0</v>
      </c>
      <c r="P187" s="26">
        <v>0</v>
      </c>
      <c r="Q187" s="16">
        <f t="shared" ref="Q187:Q205" si="238">P187*$F187</f>
        <v>0</v>
      </c>
      <c r="R187" s="16">
        <f t="shared" ref="R187:R205" si="239">P187*$G187</f>
        <v>0</v>
      </c>
      <c r="S187" s="26">
        <v>0</v>
      </c>
      <c r="T187" s="16">
        <f t="shared" ref="T187:T205" si="240">S187*$F187</f>
        <v>0</v>
      </c>
      <c r="U187" s="16">
        <f t="shared" ref="U187:U205" si="241">S187*$G187</f>
        <v>0</v>
      </c>
      <c r="V187" s="26">
        <v>0</v>
      </c>
      <c r="W187" s="16">
        <f t="shared" ref="W187:W205" si="242">V187*$F187</f>
        <v>0</v>
      </c>
      <c r="X187" s="16">
        <f t="shared" ref="X187:X205" si="243">V187*$G187</f>
        <v>0</v>
      </c>
      <c r="Y187" s="26"/>
      <c r="Z187" s="16">
        <f t="shared" ref="Z187:Z205" si="244">Y187*$F187</f>
        <v>0</v>
      </c>
      <c r="AA187" s="16">
        <f t="shared" ref="AA187:AA205" si="245">Y187*$G187</f>
        <v>0</v>
      </c>
      <c r="AC187" s="52">
        <f t="shared" si="182"/>
        <v>0</v>
      </c>
      <c r="AD187" s="16">
        <f t="shared" si="195"/>
        <v>0</v>
      </c>
      <c r="AE187" s="37">
        <f t="shared" si="183"/>
        <v>0</v>
      </c>
      <c r="AF187" s="42">
        <f t="shared" si="233"/>
        <v>0</v>
      </c>
      <c r="AG187" s="37">
        <f t="shared" si="211"/>
        <v>0</v>
      </c>
      <c r="AH187" s="63">
        <f t="shared" si="212"/>
        <v>0</v>
      </c>
      <c r="AI187" s="26">
        <v>0</v>
      </c>
      <c r="AJ187" s="37">
        <f t="shared" ref="AJ187:AJ205" si="246">AI187*G187</f>
        <v>0</v>
      </c>
      <c r="AK187" s="37" t="str">
        <f t="shared" ref="AK187:AK205" si="247">IFERROR(AI187/AF187, "-")</f>
        <v>-</v>
      </c>
      <c r="AL187" s="47">
        <v>155</v>
      </c>
      <c r="AM187" s="37" t="str">
        <f t="shared" ref="AM187:AM205" si="248">IFERROR(AK187/7,"-")</f>
        <v>-</v>
      </c>
      <c r="AN187" s="52" t="str">
        <f t="shared" ref="AN187:AN205" si="249">IFERROR(AK187/30,"-")</f>
        <v>-</v>
      </c>
      <c r="AO187" s="35" t="str">
        <f t="shared" si="213"/>
        <v>-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234"/>
        <v>0</v>
      </c>
      <c r="L188" s="16">
        <f t="shared" si="235"/>
        <v>0</v>
      </c>
      <c r="M188" s="26"/>
      <c r="N188" s="16">
        <f t="shared" si="236"/>
        <v>0</v>
      </c>
      <c r="O188" s="16">
        <f t="shared" si="237"/>
        <v>0</v>
      </c>
      <c r="P188" s="26">
        <v>0</v>
      </c>
      <c r="Q188" s="16">
        <f t="shared" si="238"/>
        <v>0</v>
      </c>
      <c r="R188" s="16">
        <f t="shared" si="239"/>
        <v>0</v>
      </c>
      <c r="S188" s="26">
        <v>0</v>
      </c>
      <c r="T188" s="16">
        <f t="shared" si="240"/>
        <v>0</v>
      </c>
      <c r="U188" s="16">
        <f t="shared" si="241"/>
        <v>0</v>
      </c>
      <c r="V188" s="26">
        <v>0</v>
      </c>
      <c r="W188" s="16">
        <f t="shared" si="242"/>
        <v>0</v>
      </c>
      <c r="X188" s="16">
        <f t="shared" si="243"/>
        <v>0</v>
      </c>
      <c r="Y188" s="26"/>
      <c r="Z188" s="16">
        <f t="shared" si="244"/>
        <v>0</v>
      </c>
      <c r="AA188" s="16">
        <f t="shared" si="245"/>
        <v>0</v>
      </c>
      <c r="AC188" s="52">
        <f t="shared" si="182"/>
        <v>0</v>
      </c>
      <c r="AD188" s="16">
        <f t="shared" si="195"/>
        <v>0</v>
      </c>
      <c r="AE188" s="37">
        <f t="shared" si="183"/>
        <v>0</v>
      </c>
      <c r="AF188" s="42">
        <f t="shared" si="233"/>
        <v>0</v>
      </c>
      <c r="AG188" s="37">
        <f t="shared" si="211"/>
        <v>0</v>
      </c>
      <c r="AH188" s="63">
        <f t="shared" si="212"/>
        <v>0</v>
      </c>
      <c r="AI188" s="26">
        <v>5</v>
      </c>
      <c r="AJ188" s="37">
        <f t="shared" si="246"/>
        <v>147.5</v>
      </c>
      <c r="AK188" s="37" t="str">
        <f t="shared" si="247"/>
        <v>-</v>
      </c>
      <c r="AL188" s="47">
        <v>156</v>
      </c>
      <c r="AM188" s="37" t="str">
        <f t="shared" si="248"/>
        <v>-</v>
      </c>
      <c r="AN188" s="52" t="str">
        <f t="shared" si="249"/>
        <v>-</v>
      </c>
      <c r="AO188" s="35" t="str">
        <f t="shared" si="213"/>
        <v>-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34"/>
        <v>0</v>
      </c>
      <c r="L189" s="16">
        <f t="shared" si="235"/>
        <v>0</v>
      </c>
      <c r="M189" s="26"/>
      <c r="N189" s="16">
        <f t="shared" si="236"/>
        <v>0</v>
      </c>
      <c r="O189" s="16">
        <f t="shared" si="237"/>
        <v>0</v>
      </c>
      <c r="P189" s="26">
        <v>0</v>
      </c>
      <c r="Q189" s="16">
        <f t="shared" si="238"/>
        <v>0</v>
      </c>
      <c r="R189" s="16">
        <f t="shared" si="239"/>
        <v>0</v>
      </c>
      <c r="S189" s="26">
        <v>0</v>
      </c>
      <c r="T189" s="16">
        <f t="shared" si="240"/>
        <v>0</v>
      </c>
      <c r="U189" s="16">
        <f t="shared" si="241"/>
        <v>0</v>
      </c>
      <c r="V189" s="26">
        <v>0</v>
      </c>
      <c r="W189" s="16">
        <f t="shared" si="242"/>
        <v>0</v>
      </c>
      <c r="X189" s="16">
        <f t="shared" si="243"/>
        <v>0</v>
      </c>
      <c r="Y189" s="26"/>
      <c r="Z189" s="16">
        <f t="shared" si="244"/>
        <v>0</v>
      </c>
      <c r="AA189" s="16">
        <f t="shared" si="245"/>
        <v>0</v>
      </c>
      <c r="AC189" s="52">
        <f t="shared" si="182"/>
        <v>0</v>
      </c>
      <c r="AD189" s="16">
        <f t="shared" si="195"/>
        <v>0</v>
      </c>
      <c r="AE189" s="37">
        <f t="shared" si="183"/>
        <v>0</v>
      </c>
      <c r="AF189" s="42">
        <f t="shared" si="233"/>
        <v>0</v>
      </c>
      <c r="AG189" s="37">
        <f t="shared" si="211"/>
        <v>0</v>
      </c>
      <c r="AH189" s="63">
        <f t="shared" si="212"/>
        <v>0</v>
      </c>
      <c r="AI189" s="26">
        <v>0</v>
      </c>
      <c r="AJ189" s="37">
        <f t="shared" si="246"/>
        <v>0</v>
      </c>
      <c r="AK189" s="37" t="str">
        <f t="shared" si="247"/>
        <v>-</v>
      </c>
      <c r="AL189" s="47">
        <v>157</v>
      </c>
      <c r="AM189" s="37" t="str">
        <f t="shared" si="248"/>
        <v>-</v>
      </c>
      <c r="AN189" s="52" t="str">
        <f t="shared" si="249"/>
        <v>-</v>
      </c>
      <c r="AO189" s="35" t="str">
        <f t="shared" si="213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34"/>
        <v>0</v>
      </c>
      <c r="L190" s="16">
        <f t="shared" si="235"/>
        <v>0</v>
      </c>
      <c r="M190" s="26"/>
      <c r="N190" s="16">
        <f t="shared" si="236"/>
        <v>0</v>
      </c>
      <c r="O190" s="16">
        <f t="shared" si="237"/>
        <v>0</v>
      </c>
      <c r="P190" s="26">
        <v>0</v>
      </c>
      <c r="Q190" s="16">
        <f t="shared" si="238"/>
        <v>0</v>
      </c>
      <c r="R190" s="16">
        <f t="shared" si="239"/>
        <v>0</v>
      </c>
      <c r="S190" s="26">
        <v>0</v>
      </c>
      <c r="T190" s="16">
        <f t="shared" si="240"/>
        <v>0</v>
      </c>
      <c r="U190" s="16">
        <f t="shared" si="241"/>
        <v>0</v>
      </c>
      <c r="V190" s="26">
        <v>0</v>
      </c>
      <c r="W190" s="16">
        <f t="shared" si="242"/>
        <v>0</v>
      </c>
      <c r="X190" s="16">
        <f t="shared" si="243"/>
        <v>0</v>
      </c>
      <c r="Y190" s="26"/>
      <c r="Z190" s="16">
        <f t="shared" si="244"/>
        <v>0</v>
      </c>
      <c r="AA190" s="16">
        <f t="shared" si="245"/>
        <v>0</v>
      </c>
      <c r="AC190" s="52">
        <f t="shared" si="182"/>
        <v>0</v>
      </c>
      <c r="AD190" s="16">
        <f t="shared" si="195"/>
        <v>0</v>
      </c>
      <c r="AE190" s="37">
        <f t="shared" si="183"/>
        <v>0</v>
      </c>
      <c r="AF190" s="42">
        <f t="shared" si="233"/>
        <v>0</v>
      </c>
      <c r="AG190" s="37">
        <f t="shared" si="211"/>
        <v>0</v>
      </c>
      <c r="AH190" s="63">
        <f t="shared" si="212"/>
        <v>0</v>
      </c>
      <c r="AI190" s="26">
        <v>0</v>
      </c>
      <c r="AJ190" s="37">
        <f t="shared" si="246"/>
        <v>0</v>
      </c>
      <c r="AK190" s="37" t="str">
        <f t="shared" si="247"/>
        <v>-</v>
      </c>
      <c r="AL190" s="47">
        <v>158</v>
      </c>
      <c r="AM190" s="37" t="str">
        <f t="shared" si="248"/>
        <v>-</v>
      </c>
      <c r="AN190" s="52" t="str">
        <f t="shared" si="249"/>
        <v>-</v>
      </c>
      <c r="AO190" s="35" t="str">
        <f t="shared" si="213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34"/>
        <v>0</v>
      </c>
      <c r="L191" s="16">
        <f t="shared" si="235"/>
        <v>0</v>
      </c>
      <c r="M191" s="26"/>
      <c r="N191" s="16">
        <f t="shared" si="236"/>
        <v>0</v>
      </c>
      <c r="O191" s="16">
        <f t="shared" si="237"/>
        <v>0</v>
      </c>
      <c r="P191" s="26">
        <v>0</v>
      </c>
      <c r="Q191" s="16">
        <f t="shared" si="238"/>
        <v>0</v>
      </c>
      <c r="R191" s="16">
        <f t="shared" si="239"/>
        <v>0</v>
      </c>
      <c r="S191" s="26">
        <v>0</v>
      </c>
      <c r="T191" s="16">
        <f t="shared" si="240"/>
        <v>0</v>
      </c>
      <c r="U191" s="16">
        <f t="shared" si="241"/>
        <v>0</v>
      </c>
      <c r="V191" s="26">
        <v>0</v>
      </c>
      <c r="W191" s="16">
        <f t="shared" si="242"/>
        <v>0</v>
      </c>
      <c r="X191" s="16">
        <f t="shared" si="243"/>
        <v>0</v>
      </c>
      <c r="Y191" s="26"/>
      <c r="Z191" s="16">
        <f t="shared" si="244"/>
        <v>0</v>
      </c>
      <c r="AA191" s="16">
        <f t="shared" si="245"/>
        <v>0</v>
      </c>
      <c r="AC191" s="52">
        <f t="shared" si="182"/>
        <v>0</v>
      </c>
      <c r="AD191" s="16">
        <f t="shared" si="195"/>
        <v>0</v>
      </c>
      <c r="AE191" s="37">
        <f t="shared" si="183"/>
        <v>0</v>
      </c>
      <c r="AF191" s="42">
        <f t="shared" si="233"/>
        <v>0</v>
      </c>
      <c r="AG191" s="37">
        <f t="shared" si="211"/>
        <v>0</v>
      </c>
      <c r="AH191" s="63">
        <f t="shared" si="212"/>
        <v>0</v>
      </c>
      <c r="AI191" s="26">
        <v>0</v>
      </c>
      <c r="AJ191" s="37">
        <f t="shared" si="246"/>
        <v>0</v>
      </c>
      <c r="AK191" s="37" t="str">
        <f t="shared" si="247"/>
        <v>-</v>
      </c>
      <c r="AL191" s="47">
        <v>159</v>
      </c>
      <c r="AM191" s="37" t="str">
        <f t="shared" si="248"/>
        <v>-</v>
      </c>
      <c r="AN191" s="52" t="str">
        <f t="shared" si="249"/>
        <v>-</v>
      </c>
      <c r="AO191" s="35" t="str">
        <f t="shared" si="213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34"/>
        <v>0</v>
      </c>
      <c r="L192" s="16">
        <f t="shared" si="235"/>
        <v>0</v>
      </c>
      <c r="M192" s="26"/>
      <c r="N192" s="16">
        <f t="shared" si="236"/>
        <v>0</v>
      </c>
      <c r="O192" s="16">
        <f t="shared" si="237"/>
        <v>0</v>
      </c>
      <c r="P192" s="26">
        <v>0</v>
      </c>
      <c r="Q192" s="16">
        <f t="shared" si="238"/>
        <v>0</v>
      </c>
      <c r="R192" s="16">
        <f t="shared" si="239"/>
        <v>0</v>
      </c>
      <c r="S192" s="26">
        <v>0</v>
      </c>
      <c r="T192" s="16">
        <f t="shared" si="240"/>
        <v>0</v>
      </c>
      <c r="U192" s="16">
        <f t="shared" si="241"/>
        <v>0</v>
      </c>
      <c r="V192" s="26">
        <v>0</v>
      </c>
      <c r="W192" s="16">
        <f t="shared" si="242"/>
        <v>0</v>
      </c>
      <c r="X192" s="16">
        <f t="shared" si="243"/>
        <v>0</v>
      </c>
      <c r="Y192" s="26"/>
      <c r="Z192" s="16">
        <f t="shared" si="244"/>
        <v>0</v>
      </c>
      <c r="AA192" s="16">
        <f t="shared" si="245"/>
        <v>0</v>
      </c>
      <c r="AC192" s="52">
        <f t="shared" si="182"/>
        <v>0</v>
      </c>
      <c r="AD192" s="16">
        <f t="shared" si="195"/>
        <v>0</v>
      </c>
      <c r="AE192" s="37">
        <f t="shared" si="183"/>
        <v>0</v>
      </c>
      <c r="AF192" s="42">
        <f t="shared" si="233"/>
        <v>0</v>
      </c>
      <c r="AG192" s="37">
        <f t="shared" si="211"/>
        <v>0</v>
      </c>
      <c r="AH192" s="63">
        <f t="shared" si="212"/>
        <v>0</v>
      </c>
      <c r="AI192" s="26">
        <v>0</v>
      </c>
      <c r="AJ192" s="37">
        <f t="shared" si="246"/>
        <v>0</v>
      </c>
      <c r="AK192" s="37" t="str">
        <f t="shared" si="247"/>
        <v>-</v>
      </c>
      <c r="AL192" s="47">
        <v>160</v>
      </c>
      <c r="AM192" s="37" t="str">
        <f t="shared" si="248"/>
        <v>-</v>
      </c>
      <c r="AN192" s="52" t="str">
        <f t="shared" si="249"/>
        <v>-</v>
      </c>
      <c r="AO192" s="35" t="str">
        <f t="shared" si="213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234"/>
        <v>0</v>
      </c>
      <c r="L193" s="16">
        <f t="shared" si="235"/>
        <v>0</v>
      </c>
      <c r="M193" s="26"/>
      <c r="N193" s="16">
        <f t="shared" si="236"/>
        <v>0</v>
      </c>
      <c r="O193" s="16">
        <f t="shared" si="237"/>
        <v>0</v>
      </c>
      <c r="P193" s="26">
        <v>0</v>
      </c>
      <c r="Q193" s="16">
        <f t="shared" si="238"/>
        <v>0</v>
      </c>
      <c r="R193" s="16">
        <f t="shared" si="239"/>
        <v>0</v>
      </c>
      <c r="S193" s="26">
        <v>0</v>
      </c>
      <c r="T193" s="16">
        <f t="shared" si="240"/>
        <v>0</v>
      </c>
      <c r="U193" s="16">
        <f t="shared" si="241"/>
        <v>0</v>
      </c>
      <c r="V193" s="26">
        <v>0</v>
      </c>
      <c r="W193" s="16">
        <f t="shared" si="242"/>
        <v>0</v>
      </c>
      <c r="X193" s="16">
        <f t="shared" si="243"/>
        <v>0</v>
      </c>
      <c r="Y193" s="26"/>
      <c r="Z193" s="16">
        <f t="shared" si="244"/>
        <v>0</v>
      </c>
      <c r="AA193" s="16">
        <f t="shared" si="245"/>
        <v>0</v>
      </c>
      <c r="AC193" s="52">
        <f t="shared" si="182"/>
        <v>0</v>
      </c>
      <c r="AD193" s="16">
        <f t="shared" si="195"/>
        <v>0</v>
      </c>
      <c r="AE193" s="37">
        <f t="shared" si="183"/>
        <v>0</v>
      </c>
      <c r="AF193" s="42">
        <f t="shared" si="233"/>
        <v>0</v>
      </c>
      <c r="AG193" s="37">
        <f t="shared" si="211"/>
        <v>0</v>
      </c>
      <c r="AH193" s="63">
        <f t="shared" si="212"/>
        <v>0</v>
      </c>
      <c r="AI193" s="26">
        <v>0</v>
      </c>
      <c r="AJ193" s="37">
        <f t="shared" si="246"/>
        <v>0</v>
      </c>
      <c r="AK193" s="37" t="str">
        <f t="shared" si="247"/>
        <v>-</v>
      </c>
      <c r="AL193" s="47">
        <v>161</v>
      </c>
      <c r="AM193" s="37" t="str">
        <f t="shared" si="248"/>
        <v>-</v>
      </c>
      <c r="AN193" s="52" t="str">
        <f t="shared" si="249"/>
        <v>-</v>
      </c>
      <c r="AO193" s="35" t="str">
        <f t="shared" si="213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234"/>
        <v>0</v>
      </c>
      <c r="L194" s="16">
        <f t="shared" si="235"/>
        <v>0</v>
      </c>
      <c r="M194" s="26"/>
      <c r="N194" s="16">
        <f t="shared" si="236"/>
        <v>0</v>
      </c>
      <c r="O194" s="16">
        <f t="shared" si="237"/>
        <v>0</v>
      </c>
      <c r="P194" s="26">
        <v>0</v>
      </c>
      <c r="Q194" s="16">
        <f t="shared" si="238"/>
        <v>0</v>
      </c>
      <c r="R194" s="16">
        <f t="shared" si="239"/>
        <v>0</v>
      </c>
      <c r="S194" s="26">
        <v>0</v>
      </c>
      <c r="T194" s="16">
        <f t="shared" si="240"/>
        <v>0</v>
      </c>
      <c r="U194" s="16">
        <f t="shared" si="241"/>
        <v>0</v>
      </c>
      <c r="V194" s="26">
        <v>0</v>
      </c>
      <c r="W194" s="16">
        <f t="shared" si="242"/>
        <v>0</v>
      </c>
      <c r="X194" s="16">
        <f t="shared" si="243"/>
        <v>0</v>
      </c>
      <c r="Y194" s="26"/>
      <c r="Z194" s="16">
        <f t="shared" si="244"/>
        <v>0</v>
      </c>
      <c r="AA194" s="16">
        <f t="shared" si="245"/>
        <v>0</v>
      </c>
      <c r="AC194" s="52">
        <f t="shared" si="182"/>
        <v>0</v>
      </c>
      <c r="AD194" s="16">
        <f t="shared" si="195"/>
        <v>0</v>
      </c>
      <c r="AE194" s="37">
        <f t="shared" si="183"/>
        <v>0</v>
      </c>
      <c r="AF194" s="42">
        <f t="shared" si="233"/>
        <v>0</v>
      </c>
      <c r="AG194" s="37">
        <f t="shared" si="211"/>
        <v>0</v>
      </c>
      <c r="AH194" s="63">
        <f t="shared" si="212"/>
        <v>0</v>
      </c>
      <c r="AI194" s="26">
        <v>0</v>
      </c>
      <c r="AJ194" s="37">
        <f t="shared" si="246"/>
        <v>0</v>
      </c>
      <c r="AK194" s="37" t="str">
        <f t="shared" si="247"/>
        <v>-</v>
      </c>
      <c r="AL194" s="47">
        <v>162</v>
      </c>
      <c r="AM194" s="37" t="str">
        <f t="shared" si="248"/>
        <v>-</v>
      </c>
      <c r="AN194" s="52" t="str">
        <f t="shared" si="249"/>
        <v>-</v>
      </c>
      <c r="AO194" s="35" t="str">
        <f t="shared" si="213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234"/>
        <v>0</v>
      </c>
      <c r="L195" s="16">
        <f t="shared" si="235"/>
        <v>0</v>
      </c>
      <c r="M195" s="26"/>
      <c r="N195" s="16">
        <f t="shared" si="236"/>
        <v>0</v>
      </c>
      <c r="O195" s="16">
        <f t="shared" si="237"/>
        <v>0</v>
      </c>
      <c r="P195" s="26">
        <v>0</v>
      </c>
      <c r="Q195" s="16">
        <f t="shared" si="238"/>
        <v>0</v>
      </c>
      <c r="R195" s="16">
        <f t="shared" si="239"/>
        <v>0</v>
      </c>
      <c r="S195" s="26">
        <v>0</v>
      </c>
      <c r="T195" s="16">
        <f t="shared" si="240"/>
        <v>0</v>
      </c>
      <c r="U195" s="16">
        <f t="shared" si="241"/>
        <v>0</v>
      </c>
      <c r="V195" s="26">
        <v>0</v>
      </c>
      <c r="W195" s="16">
        <f t="shared" si="242"/>
        <v>0</v>
      </c>
      <c r="X195" s="16">
        <f t="shared" si="243"/>
        <v>0</v>
      </c>
      <c r="Y195" s="26"/>
      <c r="Z195" s="16">
        <f t="shared" si="244"/>
        <v>0</v>
      </c>
      <c r="AA195" s="16">
        <f t="shared" si="245"/>
        <v>0</v>
      </c>
      <c r="AC195" s="52">
        <f t="shared" si="182"/>
        <v>0</v>
      </c>
      <c r="AD195" s="16">
        <f t="shared" si="195"/>
        <v>0</v>
      </c>
      <c r="AE195" s="37">
        <f t="shared" si="183"/>
        <v>0</v>
      </c>
      <c r="AF195" s="42">
        <f t="shared" si="233"/>
        <v>0</v>
      </c>
      <c r="AG195" s="37">
        <f t="shared" si="211"/>
        <v>0</v>
      </c>
      <c r="AH195" s="63">
        <f t="shared" si="212"/>
        <v>0</v>
      </c>
      <c r="AI195" s="26">
        <v>0</v>
      </c>
      <c r="AJ195" s="37">
        <f t="shared" si="246"/>
        <v>0</v>
      </c>
      <c r="AK195" s="37" t="str">
        <f t="shared" si="247"/>
        <v>-</v>
      </c>
      <c r="AL195" s="47">
        <v>163</v>
      </c>
      <c r="AM195" s="37" t="str">
        <f t="shared" si="248"/>
        <v>-</v>
      </c>
      <c r="AN195" s="52" t="str">
        <f t="shared" si="249"/>
        <v>-</v>
      </c>
      <c r="AO195" s="35" t="str">
        <f t="shared" si="213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234"/>
        <v>0</v>
      </c>
      <c r="L196" s="16">
        <f t="shared" si="235"/>
        <v>0</v>
      </c>
      <c r="M196" s="26"/>
      <c r="N196" s="16">
        <f t="shared" si="236"/>
        <v>0</v>
      </c>
      <c r="O196" s="16">
        <f t="shared" si="237"/>
        <v>0</v>
      </c>
      <c r="P196" s="26">
        <v>0</v>
      </c>
      <c r="Q196" s="16">
        <f t="shared" si="238"/>
        <v>0</v>
      </c>
      <c r="R196" s="16">
        <f t="shared" si="239"/>
        <v>0</v>
      </c>
      <c r="S196" s="26">
        <v>0</v>
      </c>
      <c r="T196" s="16">
        <f t="shared" si="240"/>
        <v>0</v>
      </c>
      <c r="U196" s="16">
        <f t="shared" si="241"/>
        <v>0</v>
      </c>
      <c r="V196" s="26">
        <v>0</v>
      </c>
      <c r="W196" s="16">
        <f t="shared" si="242"/>
        <v>0</v>
      </c>
      <c r="X196" s="16">
        <f t="shared" si="243"/>
        <v>0</v>
      </c>
      <c r="Y196" s="26"/>
      <c r="Z196" s="16">
        <f t="shared" si="244"/>
        <v>0</v>
      </c>
      <c r="AA196" s="16">
        <f t="shared" si="245"/>
        <v>0</v>
      </c>
      <c r="AC196" s="52">
        <f t="shared" si="182"/>
        <v>0</v>
      </c>
      <c r="AD196" s="16">
        <f t="shared" si="195"/>
        <v>0</v>
      </c>
      <c r="AE196" s="37">
        <f t="shared" si="183"/>
        <v>0</v>
      </c>
      <c r="AF196" s="42">
        <f t="shared" si="233"/>
        <v>0</v>
      </c>
      <c r="AG196" s="37">
        <f t="shared" si="211"/>
        <v>0</v>
      </c>
      <c r="AH196" s="63">
        <f t="shared" si="212"/>
        <v>0</v>
      </c>
      <c r="AI196" s="26">
        <v>0</v>
      </c>
      <c r="AJ196" s="37">
        <f t="shared" si="246"/>
        <v>0</v>
      </c>
      <c r="AK196" s="37" t="str">
        <f t="shared" si="247"/>
        <v>-</v>
      </c>
      <c r="AL196" s="47">
        <v>164</v>
      </c>
      <c r="AM196" s="37" t="str">
        <f t="shared" si="248"/>
        <v>-</v>
      </c>
      <c r="AN196" s="52" t="str">
        <f t="shared" si="249"/>
        <v>-</v>
      </c>
      <c r="AO196" s="35" t="str">
        <f t="shared" si="213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234"/>
        <v>0</v>
      </c>
      <c r="L197" s="16">
        <f t="shared" si="235"/>
        <v>0</v>
      </c>
      <c r="M197" s="26"/>
      <c r="N197" s="16">
        <f t="shared" si="236"/>
        <v>0</v>
      </c>
      <c r="O197" s="16">
        <f t="shared" si="237"/>
        <v>0</v>
      </c>
      <c r="P197" s="26">
        <v>0</v>
      </c>
      <c r="Q197" s="16">
        <f t="shared" si="238"/>
        <v>0</v>
      </c>
      <c r="R197" s="16">
        <f t="shared" si="239"/>
        <v>0</v>
      </c>
      <c r="S197" s="26">
        <v>0</v>
      </c>
      <c r="T197" s="16">
        <f t="shared" si="240"/>
        <v>0</v>
      </c>
      <c r="U197" s="16">
        <f t="shared" si="241"/>
        <v>0</v>
      </c>
      <c r="V197" s="26">
        <v>0</v>
      </c>
      <c r="W197" s="16">
        <f t="shared" si="242"/>
        <v>0</v>
      </c>
      <c r="X197" s="16">
        <f t="shared" si="243"/>
        <v>0</v>
      </c>
      <c r="Y197" s="26"/>
      <c r="Z197" s="16">
        <f t="shared" si="244"/>
        <v>0</v>
      </c>
      <c r="AA197" s="16">
        <f t="shared" si="245"/>
        <v>0</v>
      </c>
      <c r="AC197" s="52">
        <f t="shared" si="182"/>
        <v>0</v>
      </c>
      <c r="AD197" s="16">
        <f t="shared" si="195"/>
        <v>0</v>
      </c>
      <c r="AE197" s="37">
        <f t="shared" si="183"/>
        <v>0</v>
      </c>
      <c r="AF197" s="42">
        <f t="shared" si="233"/>
        <v>0</v>
      </c>
      <c r="AG197" s="37">
        <f t="shared" si="211"/>
        <v>0</v>
      </c>
      <c r="AH197" s="63">
        <f t="shared" si="212"/>
        <v>0</v>
      </c>
      <c r="AI197" s="26">
        <v>0</v>
      </c>
      <c r="AJ197" s="37">
        <f t="shared" si="246"/>
        <v>0</v>
      </c>
      <c r="AK197" s="37" t="str">
        <f t="shared" si="247"/>
        <v>-</v>
      </c>
      <c r="AL197" s="47">
        <v>165</v>
      </c>
      <c r="AM197" s="37" t="str">
        <f t="shared" si="248"/>
        <v>-</v>
      </c>
      <c r="AN197" s="52" t="str">
        <f t="shared" si="249"/>
        <v>-</v>
      </c>
      <c r="AO197" s="35" t="str">
        <f t="shared" si="213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34"/>
        <v>0</v>
      </c>
      <c r="L198" s="16">
        <f t="shared" si="235"/>
        <v>0</v>
      </c>
      <c r="M198" s="26"/>
      <c r="N198" s="16">
        <f t="shared" si="236"/>
        <v>0</v>
      </c>
      <c r="O198" s="16">
        <f t="shared" si="237"/>
        <v>0</v>
      </c>
      <c r="P198" s="26">
        <v>0</v>
      </c>
      <c r="Q198" s="16">
        <f t="shared" si="238"/>
        <v>0</v>
      </c>
      <c r="R198" s="16">
        <f t="shared" si="239"/>
        <v>0</v>
      </c>
      <c r="S198" s="26">
        <v>0</v>
      </c>
      <c r="T198" s="16">
        <f t="shared" si="240"/>
        <v>0</v>
      </c>
      <c r="U198" s="16">
        <f t="shared" si="241"/>
        <v>0</v>
      </c>
      <c r="V198" s="26">
        <v>0</v>
      </c>
      <c r="W198" s="16">
        <f t="shared" si="242"/>
        <v>0</v>
      </c>
      <c r="X198" s="16">
        <f t="shared" si="243"/>
        <v>0</v>
      </c>
      <c r="Y198" s="26"/>
      <c r="Z198" s="16">
        <f t="shared" si="244"/>
        <v>0</v>
      </c>
      <c r="AA198" s="16">
        <f t="shared" si="245"/>
        <v>0</v>
      </c>
      <c r="AC198" s="52">
        <f t="shared" si="182"/>
        <v>0</v>
      </c>
      <c r="AD198" s="16">
        <f t="shared" si="195"/>
        <v>0</v>
      </c>
      <c r="AE198" s="37">
        <f t="shared" si="183"/>
        <v>0</v>
      </c>
      <c r="AF198" s="42">
        <f t="shared" si="233"/>
        <v>0</v>
      </c>
      <c r="AG198" s="37">
        <f t="shared" si="211"/>
        <v>0</v>
      </c>
      <c r="AH198" s="63">
        <f t="shared" si="212"/>
        <v>0</v>
      </c>
      <c r="AI198" s="26">
        <v>0</v>
      </c>
      <c r="AJ198" s="37">
        <f t="shared" si="246"/>
        <v>0</v>
      </c>
      <c r="AK198" s="37" t="str">
        <f t="shared" si="247"/>
        <v>-</v>
      </c>
      <c r="AL198" s="47">
        <v>166</v>
      </c>
      <c r="AM198" s="37" t="str">
        <f t="shared" si="248"/>
        <v>-</v>
      </c>
      <c r="AN198" s="52" t="str">
        <f t="shared" si="249"/>
        <v>-</v>
      </c>
      <c r="AO198" s="35" t="str">
        <f t="shared" si="213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ref="K199:K201" si="250">J199*$F199</f>
        <v>0</v>
      </c>
      <c r="L199" s="16">
        <f t="shared" ref="L199:L201" si="251">J199*$G199</f>
        <v>0</v>
      </c>
      <c r="M199" s="26"/>
      <c r="N199" s="16">
        <f t="shared" ref="N199:N201" si="252">M199*$F199</f>
        <v>0</v>
      </c>
      <c r="O199" s="16">
        <f t="shared" ref="O199:O201" si="253">M199*$G199</f>
        <v>0</v>
      </c>
      <c r="P199" s="26">
        <v>0</v>
      </c>
      <c r="Q199" s="16">
        <f t="shared" ref="Q199:Q201" si="254">P199*$F199</f>
        <v>0</v>
      </c>
      <c r="R199" s="16">
        <f t="shared" ref="R199:R201" si="255">P199*$G199</f>
        <v>0</v>
      </c>
      <c r="S199" s="26">
        <v>0</v>
      </c>
      <c r="T199" s="16">
        <f t="shared" ref="T199:T201" si="256">S199*$F199</f>
        <v>0</v>
      </c>
      <c r="U199" s="16">
        <f t="shared" ref="U199:U201" si="257">S199*$G199</f>
        <v>0</v>
      </c>
      <c r="V199" s="26">
        <v>0</v>
      </c>
      <c r="W199" s="16">
        <f t="shared" ref="W199:W201" si="258">V199*$F199</f>
        <v>0</v>
      </c>
      <c r="X199" s="16">
        <f t="shared" ref="X199:X201" si="259">V199*$G199</f>
        <v>0</v>
      </c>
      <c r="Y199" s="26"/>
      <c r="Z199" s="16">
        <f t="shared" ref="Z199:Z201" si="260">Y199*$F199</f>
        <v>0</v>
      </c>
      <c r="AA199" s="16">
        <f t="shared" ref="AA199:AA201" si="261">Y199*$G199</f>
        <v>0</v>
      </c>
      <c r="AC199" s="52">
        <f t="shared" ref="AC199:AC201" si="262">J199+M199+P199+S199+V199+Y199</f>
        <v>0</v>
      </c>
      <c r="AD199" s="16">
        <f t="shared" ref="AD199:AD201" si="263">AC199*F199</f>
        <v>0</v>
      </c>
      <c r="AE199" s="37">
        <f t="shared" ref="AE199:AE201" si="264">AC199*G199</f>
        <v>0</v>
      </c>
      <c r="AF199" s="42">
        <f t="shared" si="233"/>
        <v>0</v>
      </c>
      <c r="AG199" s="37">
        <f t="shared" si="211"/>
        <v>0</v>
      </c>
      <c r="AH199" s="63">
        <f t="shared" si="212"/>
        <v>0</v>
      </c>
      <c r="AI199" s="26">
        <v>0</v>
      </c>
      <c r="AJ199" s="37">
        <f t="shared" ref="AJ199:AJ201" si="265">AI199*G199</f>
        <v>0</v>
      </c>
      <c r="AK199" s="37" t="str">
        <f t="shared" ref="AK199:AK201" si="266">IFERROR(AI199/AF199, "-")</f>
        <v>-</v>
      </c>
      <c r="AL199" s="47">
        <v>167</v>
      </c>
      <c r="AM199" s="37" t="str">
        <f t="shared" ref="AM199:AM201" si="267">IFERROR(AK199/7,"-")</f>
        <v>-</v>
      </c>
      <c r="AN199" s="52" t="str">
        <f t="shared" ref="AN199:AN201" si="268">IFERROR(AK199/30,"-")</f>
        <v>-</v>
      </c>
      <c r="AO199" s="35" t="str">
        <f t="shared" si="213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50"/>
        <v>0</v>
      </c>
      <c r="L200" s="16">
        <f t="shared" si="251"/>
        <v>0</v>
      </c>
      <c r="M200" s="26"/>
      <c r="N200" s="16">
        <f t="shared" si="252"/>
        <v>0</v>
      </c>
      <c r="O200" s="16">
        <f t="shared" si="253"/>
        <v>0</v>
      </c>
      <c r="P200" s="26">
        <v>0</v>
      </c>
      <c r="Q200" s="16">
        <f t="shared" si="254"/>
        <v>0</v>
      </c>
      <c r="R200" s="16">
        <f t="shared" si="255"/>
        <v>0</v>
      </c>
      <c r="S200" s="26">
        <v>0</v>
      </c>
      <c r="T200" s="16">
        <f t="shared" si="256"/>
        <v>0</v>
      </c>
      <c r="U200" s="16">
        <f t="shared" si="257"/>
        <v>0</v>
      </c>
      <c r="V200" s="26">
        <v>0</v>
      </c>
      <c r="W200" s="16">
        <f t="shared" si="258"/>
        <v>0</v>
      </c>
      <c r="X200" s="16">
        <f t="shared" si="259"/>
        <v>0</v>
      </c>
      <c r="Y200" s="26"/>
      <c r="Z200" s="16">
        <f t="shared" si="260"/>
        <v>0</v>
      </c>
      <c r="AA200" s="16">
        <f t="shared" si="261"/>
        <v>0</v>
      </c>
      <c r="AC200" s="52">
        <f t="shared" si="262"/>
        <v>0</v>
      </c>
      <c r="AD200" s="16">
        <f t="shared" si="263"/>
        <v>0</v>
      </c>
      <c r="AE200" s="37">
        <f t="shared" si="264"/>
        <v>0</v>
      </c>
      <c r="AF200" s="42">
        <f t="shared" si="233"/>
        <v>0</v>
      </c>
      <c r="AG200" s="37">
        <f t="shared" si="211"/>
        <v>0</v>
      </c>
      <c r="AH200" s="63">
        <f t="shared" si="212"/>
        <v>0</v>
      </c>
      <c r="AI200" s="26">
        <v>0</v>
      </c>
      <c r="AJ200" s="37">
        <f t="shared" si="265"/>
        <v>0</v>
      </c>
      <c r="AK200" s="37" t="str">
        <f t="shared" si="266"/>
        <v>-</v>
      </c>
      <c r="AL200" s="47">
        <v>168</v>
      </c>
      <c r="AM200" s="37" t="str">
        <f t="shared" si="267"/>
        <v>-</v>
      </c>
      <c r="AN200" s="52" t="str">
        <f t="shared" si="268"/>
        <v>-</v>
      </c>
      <c r="AO200" s="35" t="str">
        <f t="shared" si="213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50"/>
        <v>0</v>
      </c>
      <c r="L201" s="16">
        <f t="shared" si="251"/>
        <v>0</v>
      </c>
      <c r="M201" s="26"/>
      <c r="N201" s="16">
        <f t="shared" si="252"/>
        <v>0</v>
      </c>
      <c r="O201" s="16">
        <f t="shared" si="253"/>
        <v>0</v>
      </c>
      <c r="P201" s="26">
        <v>0</v>
      </c>
      <c r="Q201" s="16">
        <f t="shared" si="254"/>
        <v>0</v>
      </c>
      <c r="R201" s="16">
        <f t="shared" si="255"/>
        <v>0</v>
      </c>
      <c r="S201" s="26">
        <v>0</v>
      </c>
      <c r="T201" s="16">
        <f t="shared" si="256"/>
        <v>0</v>
      </c>
      <c r="U201" s="16">
        <f t="shared" si="257"/>
        <v>0</v>
      </c>
      <c r="V201" s="26">
        <v>0</v>
      </c>
      <c r="W201" s="16">
        <f t="shared" si="258"/>
        <v>0</v>
      </c>
      <c r="X201" s="16">
        <f t="shared" si="259"/>
        <v>0</v>
      </c>
      <c r="Y201" s="26"/>
      <c r="Z201" s="16">
        <f t="shared" si="260"/>
        <v>0</v>
      </c>
      <c r="AA201" s="16">
        <f t="shared" si="261"/>
        <v>0</v>
      </c>
      <c r="AC201" s="52">
        <f t="shared" si="262"/>
        <v>0</v>
      </c>
      <c r="AD201" s="16">
        <f t="shared" si="263"/>
        <v>0</v>
      </c>
      <c r="AE201" s="37">
        <f t="shared" si="264"/>
        <v>0</v>
      </c>
      <c r="AF201" s="42">
        <f t="shared" si="233"/>
        <v>0</v>
      </c>
      <c r="AG201" s="37">
        <f t="shared" si="211"/>
        <v>0</v>
      </c>
      <c r="AH201" s="63">
        <f t="shared" si="212"/>
        <v>0</v>
      </c>
      <c r="AI201" s="26">
        <v>0</v>
      </c>
      <c r="AJ201" s="37">
        <f t="shared" si="265"/>
        <v>0</v>
      </c>
      <c r="AK201" s="37" t="str">
        <f t="shared" si="266"/>
        <v>-</v>
      </c>
      <c r="AL201" s="47">
        <v>169</v>
      </c>
      <c r="AM201" s="37" t="str">
        <f t="shared" si="267"/>
        <v>-</v>
      </c>
      <c r="AN201" s="52" t="str">
        <f t="shared" si="268"/>
        <v>-</v>
      </c>
      <c r="AO201" s="35" t="str">
        <f t="shared" si="213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34"/>
        <v>0</v>
      </c>
      <c r="L202" s="16">
        <f t="shared" si="235"/>
        <v>0</v>
      </c>
      <c r="M202" s="26"/>
      <c r="N202" s="16">
        <f t="shared" si="236"/>
        <v>0</v>
      </c>
      <c r="O202" s="16">
        <f t="shared" si="237"/>
        <v>0</v>
      </c>
      <c r="P202" s="26">
        <v>0</v>
      </c>
      <c r="Q202" s="16">
        <f t="shared" si="238"/>
        <v>0</v>
      </c>
      <c r="R202" s="16">
        <f t="shared" si="239"/>
        <v>0</v>
      </c>
      <c r="S202" s="26">
        <v>0</v>
      </c>
      <c r="T202" s="16">
        <f t="shared" si="240"/>
        <v>0</v>
      </c>
      <c r="U202" s="16">
        <f t="shared" si="241"/>
        <v>0</v>
      </c>
      <c r="V202" s="26">
        <v>0</v>
      </c>
      <c r="W202" s="16">
        <f t="shared" si="242"/>
        <v>0</v>
      </c>
      <c r="X202" s="16">
        <f t="shared" si="243"/>
        <v>0</v>
      </c>
      <c r="Y202" s="26"/>
      <c r="Z202" s="16">
        <f t="shared" si="244"/>
        <v>0</v>
      </c>
      <c r="AA202" s="16">
        <f t="shared" si="245"/>
        <v>0</v>
      </c>
      <c r="AC202" s="52">
        <f t="shared" si="182"/>
        <v>0</v>
      </c>
      <c r="AD202" s="16">
        <f t="shared" si="195"/>
        <v>0</v>
      </c>
      <c r="AE202" s="37">
        <f t="shared" si="183"/>
        <v>0</v>
      </c>
      <c r="AF202" s="42">
        <f t="shared" si="233"/>
        <v>0</v>
      </c>
      <c r="AG202" s="37">
        <f t="shared" si="211"/>
        <v>0</v>
      </c>
      <c r="AH202" s="63">
        <f t="shared" si="212"/>
        <v>0</v>
      </c>
      <c r="AI202" s="26">
        <v>0</v>
      </c>
      <c r="AJ202" s="37">
        <f t="shared" si="246"/>
        <v>0</v>
      </c>
      <c r="AK202" s="37" t="str">
        <f t="shared" si="247"/>
        <v>-</v>
      </c>
      <c r="AL202" s="47">
        <v>167</v>
      </c>
      <c r="AM202" s="37" t="str">
        <f t="shared" si="248"/>
        <v>-</v>
      </c>
      <c r="AN202" s="52" t="str">
        <f t="shared" si="249"/>
        <v>-</v>
      </c>
      <c r="AO202" s="35" t="str">
        <f t="shared" si="213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34"/>
        <v>0</v>
      </c>
      <c r="L203" s="16">
        <f t="shared" si="235"/>
        <v>0</v>
      </c>
      <c r="M203" s="26"/>
      <c r="N203" s="16">
        <f t="shared" si="236"/>
        <v>0</v>
      </c>
      <c r="O203" s="16">
        <f t="shared" si="237"/>
        <v>0</v>
      </c>
      <c r="P203" s="26">
        <v>0</v>
      </c>
      <c r="Q203" s="16">
        <f t="shared" si="238"/>
        <v>0</v>
      </c>
      <c r="R203" s="16">
        <f t="shared" si="239"/>
        <v>0</v>
      </c>
      <c r="S203" s="26">
        <v>0</v>
      </c>
      <c r="T203" s="16">
        <f t="shared" si="240"/>
        <v>0</v>
      </c>
      <c r="U203" s="16">
        <f t="shared" si="241"/>
        <v>0</v>
      </c>
      <c r="V203" s="26">
        <v>0</v>
      </c>
      <c r="W203" s="16">
        <f t="shared" si="242"/>
        <v>0</v>
      </c>
      <c r="X203" s="16">
        <f t="shared" si="243"/>
        <v>0</v>
      </c>
      <c r="Y203" s="26"/>
      <c r="Z203" s="16">
        <f t="shared" si="244"/>
        <v>0</v>
      </c>
      <c r="AA203" s="16">
        <f t="shared" si="245"/>
        <v>0</v>
      </c>
      <c r="AC203" s="52">
        <f t="shared" si="182"/>
        <v>0</v>
      </c>
      <c r="AD203" s="16">
        <f t="shared" si="195"/>
        <v>0</v>
      </c>
      <c r="AE203" s="37">
        <f t="shared" si="183"/>
        <v>0</v>
      </c>
      <c r="AF203" s="42">
        <f t="shared" si="233"/>
        <v>0</v>
      </c>
      <c r="AG203" s="37">
        <f t="shared" si="211"/>
        <v>0</v>
      </c>
      <c r="AH203" s="63">
        <f t="shared" si="212"/>
        <v>0</v>
      </c>
      <c r="AI203" s="26">
        <v>0</v>
      </c>
      <c r="AJ203" s="37">
        <f t="shared" si="246"/>
        <v>0</v>
      </c>
      <c r="AK203" s="37" t="str">
        <f t="shared" si="247"/>
        <v>-</v>
      </c>
      <c r="AL203" s="47">
        <v>168</v>
      </c>
      <c r="AM203" s="37" t="str">
        <f t="shared" si="248"/>
        <v>-</v>
      </c>
      <c r="AN203" s="52" t="str">
        <f t="shared" si="249"/>
        <v>-</v>
      </c>
      <c r="AO203" s="35" t="str">
        <f t="shared" si="213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4"/>
        <v>0</v>
      </c>
      <c r="L204" s="16">
        <f t="shared" si="235"/>
        <v>0</v>
      </c>
      <c r="M204" s="26"/>
      <c r="N204" s="16">
        <f t="shared" si="236"/>
        <v>0</v>
      </c>
      <c r="O204" s="16">
        <f t="shared" si="237"/>
        <v>0</v>
      </c>
      <c r="P204" s="26"/>
      <c r="Q204" s="16">
        <f t="shared" si="238"/>
        <v>0</v>
      </c>
      <c r="R204" s="16">
        <f t="shared" si="239"/>
        <v>0</v>
      </c>
      <c r="S204" s="26"/>
      <c r="T204" s="16">
        <f t="shared" si="240"/>
        <v>0</v>
      </c>
      <c r="U204" s="16">
        <f t="shared" si="241"/>
        <v>0</v>
      </c>
      <c r="V204" s="26"/>
      <c r="W204" s="16">
        <f t="shared" si="242"/>
        <v>0</v>
      </c>
      <c r="X204" s="16">
        <f t="shared" si="243"/>
        <v>0</v>
      </c>
      <c r="Y204" s="26"/>
      <c r="Z204" s="16">
        <f t="shared" si="244"/>
        <v>0</v>
      </c>
      <c r="AA204" s="16">
        <f t="shared" si="245"/>
        <v>0</v>
      </c>
      <c r="AC204" s="52">
        <f t="shared" si="182"/>
        <v>0</v>
      </c>
      <c r="AD204" s="16">
        <f t="shared" si="195"/>
        <v>0</v>
      </c>
      <c r="AE204" s="37">
        <f t="shared" si="183"/>
        <v>0</v>
      </c>
      <c r="AF204" s="42">
        <f t="shared" si="233"/>
        <v>0</v>
      </c>
      <c r="AG204" s="37">
        <f t="shared" si="211"/>
        <v>0</v>
      </c>
      <c r="AH204" s="63">
        <f t="shared" si="212"/>
        <v>0</v>
      </c>
      <c r="AI204" s="26"/>
      <c r="AJ204" s="37">
        <f t="shared" si="246"/>
        <v>0</v>
      </c>
      <c r="AK204" s="37" t="str">
        <f t="shared" si="247"/>
        <v>-</v>
      </c>
      <c r="AL204" s="47">
        <v>169</v>
      </c>
      <c r="AM204" s="37" t="str">
        <f t="shared" si="248"/>
        <v>-</v>
      </c>
      <c r="AN204" s="52" t="str">
        <f t="shared" si="249"/>
        <v>-</v>
      </c>
      <c r="AO204" s="35" t="str">
        <f t="shared" si="213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4"/>
        <v>0</v>
      </c>
      <c r="L205" s="16">
        <f t="shared" si="235"/>
        <v>0</v>
      </c>
      <c r="M205" s="26"/>
      <c r="N205" s="16">
        <f t="shared" si="236"/>
        <v>0</v>
      </c>
      <c r="O205" s="16">
        <f t="shared" si="237"/>
        <v>0</v>
      </c>
      <c r="P205" s="26"/>
      <c r="Q205" s="16">
        <f t="shared" si="238"/>
        <v>0</v>
      </c>
      <c r="R205" s="16">
        <f t="shared" si="239"/>
        <v>0</v>
      </c>
      <c r="S205" s="26"/>
      <c r="T205" s="16">
        <f t="shared" si="240"/>
        <v>0</v>
      </c>
      <c r="U205" s="16">
        <f t="shared" si="241"/>
        <v>0</v>
      </c>
      <c r="V205" s="26"/>
      <c r="W205" s="16">
        <f t="shared" si="242"/>
        <v>0</v>
      </c>
      <c r="X205" s="16">
        <f t="shared" si="243"/>
        <v>0</v>
      </c>
      <c r="Y205" s="26"/>
      <c r="Z205" s="16">
        <f t="shared" si="244"/>
        <v>0</v>
      </c>
      <c r="AA205" s="16">
        <f t="shared" si="245"/>
        <v>0</v>
      </c>
      <c r="AC205" s="52">
        <f t="shared" si="182"/>
        <v>0</v>
      </c>
      <c r="AD205" s="16">
        <f t="shared" si="195"/>
        <v>0</v>
      </c>
      <c r="AE205" s="37">
        <f t="shared" si="183"/>
        <v>0</v>
      </c>
      <c r="AF205" s="42">
        <f t="shared" si="233"/>
        <v>0</v>
      </c>
      <c r="AG205" s="37">
        <f t="shared" si="211"/>
        <v>0</v>
      </c>
      <c r="AH205" s="63">
        <f t="shared" si="212"/>
        <v>0</v>
      </c>
      <c r="AI205" s="26"/>
      <c r="AJ205" s="37">
        <f t="shared" si="246"/>
        <v>0</v>
      </c>
      <c r="AK205" s="37" t="str">
        <f t="shared" si="247"/>
        <v>-</v>
      </c>
      <c r="AL205" s="47">
        <v>170</v>
      </c>
      <c r="AM205" s="37" t="str">
        <f t="shared" si="248"/>
        <v>-</v>
      </c>
      <c r="AN205" s="52" t="str">
        <f t="shared" si="249"/>
        <v>-</v>
      </c>
      <c r="AO205" s="35" t="str">
        <f t="shared" si="213"/>
        <v>-</v>
      </c>
    </row>
    <row r="207" spans="1:41" ht="16.5" customHeight="1" x14ac:dyDescent="0.2">
      <c r="B207" s="7"/>
      <c r="C207" s="7"/>
      <c r="D207" s="8"/>
      <c r="E207" s="12" t="s">
        <v>4</v>
      </c>
      <c r="F207" s="9"/>
      <c r="G207" s="9"/>
      <c r="H207" s="9"/>
      <c r="J207" s="25">
        <f>SUM(J14:J205)</f>
        <v>30</v>
      </c>
      <c r="K207" s="25">
        <f t="shared" ref="K207:AJ207" si="269">SUM(K14:K205)</f>
        <v>740.53651201593095</v>
      </c>
      <c r="L207" s="25">
        <f t="shared" si="269"/>
        <v>1620</v>
      </c>
      <c r="M207" s="25">
        <f t="shared" si="269"/>
        <v>28</v>
      </c>
      <c r="N207" s="25">
        <f t="shared" si="269"/>
        <v>497.29940427368899</v>
      </c>
      <c r="O207" s="25">
        <f t="shared" si="269"/>
        <v>1115.5</v>
      </c>
      <c r="P207" s="25">
        <f t="shared" si="269"/>
        <v>26</v>
      </c>
      <c r="Q207" s="25">
        <f t="shared" si="269"/>
        <v>523.97000000000014</v>
      </c>
      <c r="R207" s="25">
        <f t="shared" si="269"/>
        <v>1187.5</v>
      </c>
      <c r="S207" s="25">
        <f t="shared" si="269"/>
        <v>14</v>
      </c>
      <c r="T207" s="25">
        <f t="shared" si="269"/>
        <v>193.42336621455001</v>
      </c>
      <c r="U207" s="25">
        <f t="shared" si="269"/>
        <v>503</v>
      </c>
      <c r="V207" s="25">
        <f t="shared" si="269"/>
        <v>10</v>
      </c>
      <c r="W207" s="25">
        <f t="shared" si="269"/>
        <v>173.06999999999937</v>
      </c>
      <c r="X207" s="25">
        <f t="shared" si="269"/>
        <v>390</v>
      </c>
      <c r="Y207" s="25">
        <f t="shared" si="269"/>
        <v>0</v>
      </c>
      <c r="Z207" s="25">
        <f t="shared" si="269"/>
        <v>0</v>
      </c>
      <c r="AA207" s="25">
        <f t="shared" si="269"/>
        <v>0</v>
      </c>
      <c r="AB207" s="25">
        <f t="shared" si="269"/>
        <v>0</v>
      </c>
      <c r="AC207" s="25">
        <f t="shared" si="269"/>
        <v>108</v>
      </c>
      <c r="AD207" s="25">
        <f t="shared" si="269"/>
        <v>2128.2992825041697</v>
      </c>
      <c r="AE207" s="25">
        <f t="shared" si="269"/>
        <v>4816</v>
      </c>
      <c r="AF207" s="25">
        <f t="shared" si="269"/>
        <v>0.87804878048780499</v>
      </c>
      <c r="AG207" s="25">
        <f t="shared" si="269"/>
        <v>26.341463414634145</v>
      </c>
      <c r="AH207" s="25">
        <f t="shared" si="269"/>
        <v>1174.6341463414637</v>
      </c>
      <c r="AI207" s="25">
        <f t="shared" si="269"/>
        <v>129</v>
      </c>
      <c r="AJ207" s="25">
        <f t="shared" si="269"/>
        <v>5687.2</v>
      </c>
      <c r="AL207" s="1">
        <v>173</v>
      </c>
    </row>
    <row r="208" spans="1:41" ht="6" customHeight="1" x14ac:dyDescent="0.2"/>
    <row r="209" spans="5:48" s="71" customFormat="1" x14ac:dyDescent="0.2">
      <c r="E209" s="75" t="s">
        <v>21</v>
      </c>
      <c r="F209" s="76"/>
      <c r="G209" s="76"/>
      <c r="H209" s="77"/>
      <c r="I209" s="77"/>
      <c r="J209" s="77"/>
      <c r="K209" s="77"/>
      <c r="L209" s="77">
        <f>K207</f>
        <v>740.53651201593095</v>
      </c>
      <c r="M209" s="77"/>
      <c r="N209" s="77"/>
      <c r="O209" s="77">
        <f>N207</f>
        <v>497.29940427368899</v>
      </c>
      <c r="P209" s="77"/>
      <c r="Q209" s="77"/>
      <c r="R209" s="77">
        <f>Q207</f>
        <v>523.97000000000014</v>
      </c>
      <c r="S209" s="77"/>
      <c r="T209" s="77"/>
      <c r="U209" s="77">
        <f>T207</f>
        <v>193.42336621455001</v>
      </c>
      <c r="V209" s="77"/>
      <c r="W209" s="77"/>
      <c r="X209" s="77">
        <f>W207</f>
        <v>173.06999999999937</v>
      </c>
      <c r="Y209" s="77"/>
      <c r="Z209" s="77"/>
      <c r="AA209" s="77">
        <f>Z207</f>
        <v>0</v>
      </c>
      <c r="AB209" s="77"/>
      <c r="AC209" s="78"/>
      <c r="AD209" s="77"/>
      <c r="AE209" s="77">
        <f>AD207</f>
        <v>2128.2992825041697</v>
      </c>
      <c r="AF209" s="79"/>
      <c r="AG209" s="79"/>
      <c r="AH209" s="76"/>
      <c r="AI209" s="79"/>
      <c r="AJ209" s="79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5:48" s="43" customFormat="1" x14ac:dyDescent="0.2">
      <c r="E210" s="75" t="s">
        <v>22</v>
      </c>
      <c r="F210" s="80"/>
      <c r="G210" s="80"/>
      <c r="H210" s="81"/>
      <c r="I210" s="81"/>
      <c r="J210" s="81"/>
      <c r="K210" s="81"/>
      <c r="L210" s="77">
        <v>0</v>
      </c>
      <c r="M210" s="81"/>
      <c r="N210" s="81"/>
      <c r="O210" s="77">
        <v>0</v>
      </c>
      <c r="P210" s="81"/>
      <c r="Q210" s="81"/>
      <c r="R210" s="77">
        <v>0</v>
      </c>
      <c r="S210" s="81"/>
      <c r="T210" s="81"/>
      <c r="U210" s="77">
        <v>0</v>
      </c>
      <c r="V210" s="81"/>
      <c r="W210" s="81"/>
      <c r="X210" s="77">
        <v>0</v>
      </c>
      <c r="Y210" s="81"/>
      <c r="Z210" s="81"/>
      <c r="AA210" s="77">
        <v>0</v>
      </c>
      <c r="AB210" s="81"/>
      <c r="AC210" s="82"/>
      <c r="AD210" s="81"/>
      <c r="AE210" s="77">
        <f>L210+O210+R210+U210+X210</f>
        <v>0</v>
      </c>
      <c r="AF210" s="83"/>
      <c r="AG210" s="83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41</v>
      </c>
      <c r="F211" s="80"/>
      <c r="G211" s="80"/>
      <c r="H211" s="81"/>
      <c r="I211" s="81"/>
      <c r="J211" s="81"/>
      <c r="K211" s="81"/>
      <c r="L211" s="92">
        <f>L210/L207</f>
        <v>0</v>
      </c>
      <c r="M211" s="93"/>
      <c r="N211" s="93"/>
      <c r="O211" s="92">
        <f>O210/O207</f>
        <v>0</v>
      </c>
      <c r="P211" s="93"/>
      <c r="Q211" s="93"/>
      <c r="R211" s="92">
        <f>R210/R207</f>
        <v>0</v>
      </c>
      <c r="S211" s="93"/>
      <c r="T211" s="93"/>
      <c r="U211" s="92">
        <f>U210/U207</f>
        <v>0</v>
      </c>
      <c r="V211" s="93"/>
      <c r="W211" s="93"/>
      <c r="X211" s="92">
        <f>X210/X207</f>
        <v>0</v>
      </c>
      <c r="Y211" s="93"/>
      <c r="Z211" s="93"/>
      <c r="AA211" s="92" t="e">
        <f>AA210/AA207</f>
        <v>#DIV/0!</v>
      </c>
      <c r="AB211" s="81"/>
      <c r="AC211" s="82"/>
      <c r="AD211" s="81"/>
      <c r="AE211" s="92">
        <f>AE210/AE207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23</v>
      </c>
      <c r="F212" s="80"/>
      <c r="G212" s="80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2"/>
      <c r="AD212" s="81"/>
      <c r="AE212" s="81"/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71" customFormat="1" x14ac:dyDescent="0.2">
      <c r="E213" s="75" t="s">
        <v>24</v>
      </c>
      <c r="F213" s="76"/>
      <c r="G213" s="76"/>
      <c r="H213" s="77"/>
      <c r="I213" s="77"/>
      <c r="J213" s="77"/>
      <c r="K213" s="77"/>
      <c r="L213" s="77">
        <f>L207-L209-L210-L212</f>
        <v>879.46348798406905</v>
      </c>
      <c r="M213" s="77"/>
      <c r="N213" s="77"/>
      <c r="O213" s="77">
        <f>O207-O209-O210-O212</f>
        <v>618.20059572631101</v>
      </c>
      <c r="P213" s="77"/>
      <c r="Q213" s="77"/>
      <c r="R213" s="77">
        <f>R207-R209-R210-R212</f>
        <v>663.52999999999986</v>
      </c>
      <c r="S213" s="77"/>
      <c r="T213" s="77"/>
      <c r="U213" s="77">
        <f>U207-U209-U210-U212</f>
        <v>309.57663378544999</v>
      </c>
      <c r="V213" s="77"/>
      <c r="W213" s="77"/>
      <c r="X213" s="77">
        <f>X207-X209-X210-X212</f>
        <v>216.93000000000063</v>
      </c>
      <c r="Y213" s="77"/>
      <c r="Z213" s="77"/>
      <c r="AA213" s="77">
        <f>AA207-AA209-AA210-AA212</f>
        <v>0</v>
      </c>
      <c r="AB213" s="77"/>
      <c r="AC213" s="78"/>
      <c r="AD213" s="77"/>
      <c r="AE213" s="77">
        <f>AE207-AE209-AE210-AE212</f>
        <v>2687.7007174958303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43" customFormat="1" x14ac:dyDescent="0.2">
      <c r="E214" s="75" t="s">
        <v>25</v>
      </c>
      <c r="F214" s="85"/>
      <c r="G214" s="85"/>
      <c r="H214" s="83"/>
      <c r="I214" s="83"/>
      <c r="J214" s="83"/>
      <c r="K214" s="83"/>
      <c r="L214" s="86">
        <f>L213/L207</f>
        <v>0.54287869628646235</v>
      </c>
      <c r="M214" s="83"/>
      <c r="N214" s="83"/>
      <c r="O214" s="86">
        <f>O213/O207</f>
        <v>0.55419147980843664</v>
      </c>
      <c r="P214" s="83"/>
      <c r="Q214" s="83"/>
      <c r="R214" s="86">
        <f>R213/R207</f>
        <v>0.55876210526315773</v>
      </c>
      <c r="S214" s="83"/>
      <c r="T214" s="83"/>
      <c r="U214" s="86">
        <f>U213/U207</f>
        <v>0.6154605045436381</v>
      </c>
      <c r="V214" s="83"/>
      <c r="W214" s="83"/>
      <c r="X214" s="86">
        <f>X213/X207</f>
        <v>0.55623076923077086</v>
      </c>
      <c r="Y214" s="83"/>
      <c r="Z214" s="83"/>
      <c r="AA214" s="86" t="e">
        <f>AA213/AA207</f>
        <v>#DIV/0!</v>
      </c>
      <c r="AB214" s="83"/>
      <c r="AC214" s="87"/>
      <c r="AD214" s="83"/>
      <c r="AE214" s="86">
        <f>AE213/AE207</f>
        <v>0.55807739150660929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7" spans="5:48" x14ac:dyDescent="0.2">
      <c r="AD217" s="43" t="s">
        <v>239</v>
      </c>
    </row>
    <row r="218" spans="5:48" x14ac:dyDescent="0.2">
      <c r="AA218" s="43" t="s">
        <v>26</v>
      </c>
      <c r="AC218" s="53">
        <f>J207+M207+P207+S207+V207+Y207</f>
        <v>108</v>
      </c>
      <c r="AD218" s="88">
        <f>AC218-AC207</f>
        <v>0</v>
      </c>
    </row>
    <row r="219" spans="5:48" x14ac:dyDescent="0.2">
      <c r="AA219" s="43" t="s">
        <v>27</v>
      </c>
      <c r="AC219" s="53">
        <f>K207+N207+Q207+T207+W207+Z207</f>
        <v>2128.2992825041697</v>
      </c>
      <c r="AD219" s="88">
        <f>AC219-AD207</f>
        <v>0</v>
      </c>
    </row>
    <row r="220" spans="5:48" x14ac:dyDescent="0.2">
      <c r="AA220" s="43" t="s">
        <v>28</v>
      </c>
      <c r="AC220" s="53">
        <f>L207+O207+R207+U207+X207+AA207</f>
        <v>4816</v>
      </c>
      <c r="AD220" s="89">
        <f>AC220-AE207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7">
    <cfRule type="duplicateValues" dxfId="1661" priority="1259"/>
  </conditionalFormatting>
  <conditionalFormatting sqref="B17">
    <cfRule type="duplicateValues" dxfId="1660" priority="1258"/>
  </conditionalFormatting>
  <conditionalFormatting sqref="D39:D42">
    <cfRule type="duplicateValues" dxfId="1659" priority="1257"/>
  </conditionalFormatting>
  <conditionalFormatting sqref="B39:B42">
    <cfRule type="duplicateValues" dxfId="1658" priority="1256"/>
  </conditionalFormatting>
  <conditionalFormatting sqref="D44">
    <cfRule type="duplicateValues" dxfId="1657" priority="1255"/>
  </conditionalFormatting>
  <conditionalFormatting sqref="B44">
    <cfRule type="duplicateValues" dxfId="1656" priority="1254"/>
  </conditionalFormatting>
  <conditionalFormatting sqref="D46">
    <cfRule type="duplicateValues" dxfId="1655" priority="1253"/>
  </conditionalFormatting>
  <conditionalFormatting sqref="B46">
    <cfRule type="duplicateValues" dxfId="1654" priority="1252"/>
  </conditionalFormatting>
  <conditionalFormatting sqref="D50">
    <cfRule type="duplicateValues" dxfId="1653" priority="1251"/>
  </conditionalFormatting>
  <conditionalFormatting sqref="B50">
    <cfRule type="duplicateValues" dxfId="1652" priority="1250"/>
  </conditionalFormatting>
  <conditionalFormatting sqref="D51:D53">
    <cfRule type="duplicateValues" dxfId="1651" priority="1249"/>
  </conditionalFormatting>
  <conditionalFormatting sqref="B51:B53">
    <cfRule type="duplicateValues" dxfId="1650" priority="1248"/>
  </conditionalFormatting>
  <conditionalFormatting sqref="D55:D65">
    <cfRule type="duplicateValues" dxfId="1649" priority="1247"/>
  </conditionalFormatting>
  <conditionalFormatting sqref="B55:B65">
    <cfRule type="duplicateValues" dxfId="1648" priority="1246"/>
  </conditionalFormatting>
  <conditionalFormatting sqref="D68:D76">
    <cfRule type="duplicateValues" dxfId="1647" priority="1245"/>
  </conditionalFormatting>
  <conditionalFormatting sqref="B68:B76">
    <cfRule type="duplicateValues" dxfId="1646" priority="1244"/>
  </conditionalFormatting>
  <conditionalFormatting sqref="D67">
    <cfRule type="duplicateValues" dxfId="1645" priority="1243"/>
  </conditionalFormatting>
  <conditionalFormatting sqref="B67">
    <cfRule type="duplicateValues" dxfId="1644" priority="1242"/>
  </conditionalFormatting>
  <conditionalFormatting sqref="D78">
    <cfRule type="duplicateValues" dxfId="1643" priority="1241"/>
  </conditionalFormatting>
  <conditionalFormatting sqref="B78">
    <cfRule type="duplicateValues" dxfId="1642" priority="1240"/>
  </conditionalFormatting>
  <conditionalFormatting sqref="D80:D81">
    <cfRule type="duplicateValues" dxfId="1641" priority="1239"/>
  </conditionalFormatting>
  <conditionalFormatting sqref="B80:B81">
    <cfRule type="duplicateValues" dxfId="1640" priority="1238"/>
  </conditionalFormatting>
  <conditionalFormatting sqref="D85:D89">
    <cfRule type="duplicateValues" dxfId="1639" priority="1237"/>
  </conditionalFormatting>
  <conditionalFormatting sqref="B85:B89">
    <cfRule type="duplicateValues" dxfId="1638" priority="1236"/>
  </conditionalFormatting>
  <conditionalFormatting sqref="D90:D94">
    <cfRule type="duplicateValues" dxfId="1637" priority="1235"/>
  </conditionalFormatting>
  <conditionalFormatting sqref="B90:B94">
    <cfRule type="duplicateValues" dxfId="1636" priority="1234"/>
  </conditionalFormatting>
  <conditionalFormatting sqref="D67:D76">
    <cfRule type="duplicateValues" dxfId="1635" priority="1233"/>
  </conditionalFormatting>
  <conditionalFormatting sqref="B67:B76">
    <cfRule type="duplicateValues" dxfId="1634" priority="1232"/>
  </conditionalFormatting>
  <conditionalFormatting sqref="B1:B1048576">
    <cfRule type="duplicateValues" dxfId="1633" priority="1231"/>
  </conditionalFormatting>
  <conditionalFormatting sqref="B20">
    <cfRule type="duplicateValues" dxfId="1632" priority="1230"/>
  </conditionalFormatting>
  <conditionalFormatting sqref="D45:D53">
    <cfRule type="duplicateValues" dxfId="1631" priority="1172"/>
  </conditionalFormatting>
  <conditionalFormatting sqref="B45:B53">
    <cfRule type="duplicateValues" dxfId="1630" priority="1171"/>
  </conditionalFormatting>
  <conditionalFormatting sqref="D62 D71 D80 D89">
    <cfRule type="duplicateValues" dxfId="1629" priority="1116"/>
  </conditionalFormatting>
  <conditionalFormatting sqref="B62 B71 B80 B89">
    <cfRule type="duplicateValues" dxfId="1628" priority="1115"/>
  </conditionalFormatting>
  <conditionalFormatting sqref="D66 D75 D84">
    <cfRule type="duplicateValues" dxfId="1627" priority="1114"/>
  </conditionalFormatting>
  <conditionalFormatting sqref="B66 B75 B84">
    <cfRule type="duplicateValues" dxfId="1626" priority="1113"/>
  </conditionalFormatting>
  <conditionalFormatting sqref="D67:D69 D76:D78 D85:D87">
    <cfRule type="duplicateValues" dxfId="1625" priority="1112"/>
  </conditionalFormatting>
  <conditionalFormatting sqref="B67:B69 B76:B78 B85:B87">
    <cfRule type="duplicateValues" dxfId="1624" priority="1111"/>
  </conditionalFormatting>
  <conditionalFormatting sqref="D61:D89">
    <cfRule type="duplicateValues" dxfId="1623" priority="1110"/>
  </conditionalFormatting>
  <conditionalFormatting sqref="B61:B89">
    <cfRule type="duplicateValues" dxfId="1622" priority="1109"/>
  </conditionalFormatting>
  <conditionalFormatting sqref="D91:D95">
    <cfRule type="duplicateValues" dxfId="1621" priority="1054"/>
  </conditionalFormatting>
  <conditionalFormatting sqref="B91:B95">
    <cfRule type="duplicateValues" dxfId="1620" priority="1053"/>
  </conditionalFormatting>
  <conditionalFormatting sqref="D92">
    <cfRule type="duplicateValues" dxfId="1619" priority="1052"/>
  </conditionalFormatting>
  <conditionalFormatting sqref="B92">
    <cfRule type="duplicateValues" dxfId="1618" priority="1051"/>
  </conditionalFormatting>
  <conditionalFormatting sqref="B209:B214">
    <cfRule type="duplicateValues" dxfId="1617" priority="646"/>
  </conditionalFormatting>
  <conditionalFormatting sqref="D209:D214">
    <cfRule type="duplicateValues" dxfId="1616" priority="645"/>
  </conditionalFormatting>
  <conditionalFormatting sqref="B207">
    <cfRule type="duplicateValues" dxfId="1615" priority="626"/>
  </conditionalFormatting>
  <conditionalFormatting sqref="D207">
    <cfRule type="duplicateValues" dxfId="1614" priority="625"/>
  </conditionalFormatting>
  <conditionalFormatting sqref="B9">
    <cfRule type="duplicateValues" dxfId="1613" priority="186"/>
  </conditionalFormatting>
  <conditionalFormatting sqref="D204:D217 D9:D194 D197:D201">
    <cfRule type="duplicateValues" dxfId="1612" priority="2067"/>
  </conditionalFormatting>
  <conditionalFormatting sqref="D1:D217">
    <cfRule type="duplicateValues" dxfId="1611" priority="2100"/>
  </conditionalFormatting>
  <conditionalFormatting sqref="B1:B217">
    <cfRule type="duplicateValues" dxfId="1610" priority="2102"/>
  </conditionalFormatting>
  <conditionalFormatting sqref="D17">
    <cfRule type="duplicateValues" dxfId="1609" priority="184"/>
  </conditionalFormatting>
  <conditionalFormatting sqref="B17">
    <cfRule type="duplicateValues" dxfId="1608" priority="183"/>
  </conditionalFormatting>
  <conditionalFormatting sqref="D39:D42">
    <cfRule type="duplicateValues" dxfId="1607" priority="182"/>
  </conditionalFormatting>
  <conditionalFormatting sqref="B39:B42">
    <cfRule type="duplicateValues" dxfId="1606" priority="181"/>
  </conditionalFormatting>
  <conditionalFormatting sqref="D44">
    <cfRule type="duplicateValues" dxfId="1605" priority="180"/>
  </conditionalFormatting>
  <conditionalFormatting sqref="B44">
    <cfRule type="duplicateValues" dxfId="1604" priority="179"/>
  </conditionalFormatting>
  <conditionalFormatting sqref="D46">
    <cfRule type="duplicateValues" dxfId="1603" priority="178"/>
  </conditionalFormatting>
  <conditionalFormatting sqref="B46">
    <cfRule type="duplicateValues" dxfId="1602" priority="177"/>
  </conditionalFormatting>
  <conditionalFormatting sqref="D50">
    <cfRule type="duplicateValues" dxfId="1601" priority="176"/>
  </conditionalFormatting>
  <conditionalFormatting sqref="B50">
    <cfRule type="duplicateValues" dxfId="1600" priority="175"/>
  </conditionalFormatting>
  <conditionalFormatting sqref="D51:D53">
    <cfRule type="duplicateValues" dxfId="1599" priority="174"/>
  </conditionalFormatting>
  <conditionalFormatting sqref="B51:B53">
    <cfRule type="duplicateValues" dxfId="1598" priority="173"/>
  </conditionalFormatting>
  <conditionalFormatting sqref="D55:D65">
    <cfRule type="duplicateValues" dxfId="1597" priority="172"/>
  </conditionalFormatting>
  <conditionalFormatting sqref="B55:B65">
    <cfRule type="duplicateValues" dxfId="1596" priority="171"/>
  </conditionalFormatting>
  <conditionalFormatting sqref="D68:D76">
    <cfRule type="duplicateValues" dxfId="1595" priority="170"/>
  </conditionalFormatting>
  <conditionalFormatting sqref="B68:B76">
    <cfRule type="duplicateValues" dxfId="1594" priority="169"/>
  </conditionalFormatting>
  <conditionalFormatting sqref="D67">
    <cfRule type="duplicateValues" dxfId="1593" priority="168"/>
  </conditionalFormatting>
  <conditionalFormatting sqref="B67">
    <cfRule type="duplicateValues" dxfId="1592" priority="167"/>
  </conditionalFormatting>
  <conditionalFormatting sqref="D78">
    <cfRule type="duplicateValues" dxfId="1591" priority="166"/>
  </conditionalFormatting>
  <conditionalFormatting sqref="B78">
    <cfRule type="duplicateValues" dxfId="1590" priority="165"/>
  </conditionalFormatting>
  <conditionalFormatting sqref="D80:D81">
    <cfRule type="duplicateValues" dxfId="1589" priority="164"/>
  </conditionalFormatting>
  <conditionalFormatting sqref="B80:B81">
    <cfRule type="duplicateValues" dxfId="1588" priority="163"/>
  </conditionalFormatting>
  <conditionalFormatting sqref="D85:D89">
    <cfRule type="duplicateValues" dxfId="1587" priority="162"/>
  </conditionalFormatting>
  <conditionalFormatting sqref="B85:B89">
    <cfRule type="duplicateValues" dxfId="1586" priority="161"/>
  </conditionalFormatting>
  <conditionalFormatting sqref="D90:D94">
    <cfRule type="duplicateValues" dxfId="1585" priority="160"/>
  </conditionalFormatting>
  <conditionalFormatting sqref="B90:B94">
    <cfRule type="duplicateValues" dxfId="1584" priority="159"/>
  </conditionalFormatting>
  <conditionalFormatting sqref="D67:D76">
    <cfRule type="duplicateValues" dxfId="1583" priority="158"/>
  </conditionalFormatting>
  <conditionalFormatting sqref="B67:B76">
    <cfRule type="duplicateValues" dxfId="1582" priority="157"/>
  </conditionalFormatting>
  <conditionalFormatting sqref="B14:B203">
    <cfRule type="duplicateValues" dxfId="1581" priority="156"/>
  </conditionalFormatting>
  <conditionalFormatting sqref="B20">
    <cfRule type="duplicateValues" dxfId="1580" priority="155"/>
  </conditionalFormatting>
  <conditionalFormatting sqref="D45:D53">
    <cfRule type="duplicateValues" dxfId="1579" priority="154"/>
  </conditionalFormatting>
  <conditionalFormatting sqref="B45:B53">
    <cfRule type="duplicateValues" dxfId="1578" priority="153"/>
  </conditionalFormatting>
  <conditionalFormatting sqref="D62 D71 D80 D89">
    <cfRule type="duplicateValues" dxfId="1577" priority="152"/>
  </conditionalFormatting>
  <conditionalFormatting sqref="B62 B71 B80 B89">
    <cfRule type="duplicateValues" dxfId="1576" priority="151"/>
  </conditionalFormatting>
  <conditionalFormatting sqref="D66 D75 D84">
    <cfRule type="duplicateValues" dxfId="1575" priority="150"/>
  </conditionalFormatting>
  <conditionalFormatting sqref="B66 B75 B84">
    <cfRule type="duplicateValues" dxfId="1574" priority="149"/>
  </conditionalFormatting>
  <conditionalFormatting sqref="D67:D69 D76:D78 D85:D87">
    <cfRule type="duplicateValues" dxfId="1573" priority="148"/>
  </conditionalFormatting>
  <conditionalFormatting sqref="B67:B69 B76:B78 B85:B87">
    <cfRule type="duplicateValues" dxfId="1572" priority="147"/>
  </conditionalFormatting>
  <conditionalFormatting sqref="D61:D89">
    <cfRule type="duplicateValues" dxfId="1571" priority="146"/>
  </conditionalFormatting>
  <conditionalFormatting sqref="B61:B89">
    <cfRule type="duplicateValues" dxfId="1570" priority="145"/>
  </conditionalFormatting>
  <conditionalFormatting sqref="D91:D95">
    <cfRule type="duplicateValues" dxfId="1569" priority="144"/>
  </conditionalFormatting>
  <conditionalFormatting sqref="B91:B95">
    <cfRule type="duplicateValues" dxfId="1568" priority="143"/>
  </conditionalFormatting>
  <conditionalFormatting sqref="D92">
    <cfRule type="duplicateValues" dxfId="1567" priority="142"/>
  </conditionalFormatting>
  <conditionalFormatting sqref="B92">
    <cfRule type="duplicateValues" dxfId="1566" priority="141"/>
  </conditionalFormatting>
  <conditionalFormatting sqref="D14:D203">
    <cfRule type="duplicateValues" dxfId="1565" priority="140"/>
  </conditionalFormatting>
  <conditionalFormatting sqref="D14:D203">
    <cfRule type="duplicateValues" dxfId="1564" priority="139"/>
  </conditionalFormatting>
  <conditionalFormatting sqref="B14:B203">
    <cfRule type="duplicateValues" dxfId="1563" priority="138"/>
  </conditionalFormatting>
  <conditionalFormatting sqref="D17">
    <cfRule type="duplicateValues" dxfId="1562" priority="137"/>
  </conditionalFormatting>
  <conditionalFormatting sqref="B17">
    <cfRule type="duplicateValues" dxfId="1561" priority="136"/>
  </conditionalFormatting>
  <conditionalFormatting sqref="D39:D42">
    <cfRule type="duplicateValues" dxfId="1560" priority="135"/>
  </conditionalFormatting>
  <conditionalFormatting sqref="B39:B42">
    <cfRule type="duplicateValues" dxfId="1559" priority="134"/>
  </conditionalFormatting>
  <conditionalFormatting sqref="D44">
    <cfRule type="duplicateValues" dxfId="1558" priority="133"/>
  </conditionalFormatting>
  <conditionalFormatting sqref="B44">
    <cfRule type="duplicateValues" dxfId="1557" priority="132"/>
  </conditionalFormatting>
  <conditionalFormatting sqref="D46">
    <cfRule type="duplicateValues" dxfId="1556" priority="131"/>
  </conditionalFormatting>
  <conditionalFormatting sqref="B46">
    <cfRule type="duplicateValues" dxfId="1555" priority="130"/>
  </conditionalFormatting>
  <conditionalFormatting sqref="D50">
    <cfRule type="duplicateValues" dxfId="1554" priority="129"/>
  </conditionalFormatting>
  <conditionalFormatting sqref="B50">
    <cfRule type="duplicateValues" dxfId="1553" priority="128"/>
  </conditionalFormatting>
  <conditionalFormatting sqref="D51:D53">
    <cfRule type="duplicateValues" dxfId="1552" priority="127"/>
  </conditionalFormatting>
  <conditionalFormatting sqref="B51:B53">
    <cfRule type="duplicateValues" dxfId="1551" priority="126"/>
  </conditionalFormatting>
  <conditionalFormatting sqref="D56:D66">
    <cfRule type="duplicateValues" dxfId="1550" priority="125"/>
  </conditionalFormatting>
  <conditionalFormatting sqref="B56:B66">
    <cfRule type="duplicateValues" dxfId="1549" priority="124"/>
  </conditionalFormatting>
  <conditionalFormatting sqref="D69:D77">
    <cfRule type="duplicateValues" dxfId="1548" priority="123"/>
  </conditionalFormatting>
  <conditionalFormatting sqref="B69:B77">
    <cfRule type="duplicateValues" dxfId="1547" priority="122"/>
  </conditionalFormatting>
  <conditionalFormatting sqref="D68">
    <cfRule type="duplicateValues" dxfId="1546" priority="121"/>
  </conditionalFormatting>
  <conditionalFormatting sqref="B68">
    <cfRule type="duplicateValues" dxfId="1545" priority="120"/>
  </conditionalFormatting>
  <conditionalFormatting sqref="D79">
    <cfRule type="duplicateValues" dxfId="1544" priority="119"/>
  </conditionalFormatting>
  <conditionalFormatting sqref="B79">
    <cfRule type="duplicateValues" dxfId="1543" priority="118"/>
  </conditionalFormatting>
  <conditionalFormatting sqref="D81:D82">
    <cfRule type="duplicateValues" dxfId="1542" priority="117"/>
  </conditionalFormatting>
  <conditionalFormatting sqref="B81:B82">
    <cfRule type="duplicateValues" dxfId="1541" priority="116"/>
  </conditionalFormatting>
  <conditionalFormatting sqref="D86:D90">
    <cfRule type="duplicateValues" dxfId="1540" priority="115"/>
  </conditionalFormatting>
  <conditionalFormatting sqref="B86:B90">
    <cfRule type="duplicateValues" dxfId="1539" priority="114"/>
  </conditionalFormatting>
  <conditionalFormatting sqref="D91:D95">
    <cfRule type="duplicateValues" dxfId="1538" priority="113"/>
  </conditionalFormatting>
  <conditionalFormatting sqref="B91:B95">
    <cfRule type="duplicateValues" dxfId="1537" priority="112"/>
  </conditionalFormatting>
  <conditionalFormatting sqref="D68:D77">
    <cfRule type="duplicateValues" dxfId="1536" priority="111"/>
  </conditionalFormatting>
  <conditionalFormatting sqref="B68:B77">
    <cfRule type="duplicateValues" dxfId="1535" priority="110"/>
  </conditionalFormatting>
  <conditionalFormatting sqref="B14:B203">
    <cfRule type="duplicateValues" dxfId="1534" priority="109"/>
  </conditionalFormatting>
  <conditionalFormatting sqref="B20">
    <cfRule type="duplicateValues" dxfId="1533" priority="108"/>
  </conditionalFormatting>
  <conditionalFormatting sqref="D45:D53">
    <cfRule type="duplicateValues" dxfId="1532" priority="107"/>
  </conditionalFormatting>
  <conditionalFormatting sqref="B45:B53">
    <cfRule type="duplicateValues" dxfId="1531" priority="106"/>
  </conditionalFormatting>
  <conditionalFormatting sqref="D63 D72 D81 D90">
    <cfRule type="duplicateValues" dxfId="1530" priority="105"/>
  </conditionalFormatting>
  <conditionalFormatting sqref="B63 B72 B81 B90">
    <cfRule type="duplicateValues" dxfId="1529" priority="104"/>
  </conditionalFormatting>
  <conditionalFormatting sqref="D67 D76 D85">
    <cfRule type="duplicateValues" dxfId="1528" priority="103"/>
  </conditionalFormatting>
  <conditionalFormatting sqref="B67 B76 B85">
    <cfRule type="duplicateValues" dxfId="1527" priority="102"/>
  </conditionalFormatting>
  <conditionalFormatting sqref="D68:D70 D77:D79 D86:D88">
    <cfRule type="duplicateValues" dxfId="1526" priority="101"/>
  </conditionalFormatting>
  <conditionalFormatting sqref="B68:B70 B77:B79 B86:B88">
    <cfRule type="duplicateValues" dxfId="1525" priority="100"/>
  </conditionalFormatting>
  <conditionalFormatting sqref="D62:D90">
    <cfRule type="duplicateValues" dxfId="1524" priority="99"/>
  </conditionalFormatting>
  <conditionalFormatting sqref="B62:B90">
    <cfRule type="duplicateValues" dxfId="1523" priority="98"/>
  </conditionalFormatting>
  <conditionalFormatting sqref="D63">
    <cfRule type="duplicateValues" dxfId="1522" priority="97"/>
  </conditionalFormatting>
  <conditionalFormatting sqref="B63">
    <cfRule type="duplicateValues" dxfId="1521" priority="96"/>
  </conditionalFormatting>
  <conditionalFormatting sqref="D67">
    <cfRule type="duplicateValues" dxfId="1520" priority="95"/>
  </conditionalFormatting>
  <conditionalFormatting sqref="B67">
    <cfRule type="duplicateValues" dxfId="1519" priority="94"/>
  </conditionalFormatting>
  <conditionalFormatting sqref="D68:D70">
    <cfRule type="duplicateValues" dxfId="1518" priority="93"/>
  </conditionalFormatting>
  <conditionalFormatting sqref="B68:B70">
    <cfRule type="duplicateValues" dxfId="1517" priority="92"/>
  </conditionalFormatting>
  <conditionalFormatting sqref="D92:D96">
    <cfRule type="duplicateValues" dxfId="1516" priority="91"/>
  </conditionalFormatting>
  <conditionalFormatting sqref="B92:B96">
    <cfRule type="duplicateValues" dxfId="1515" priority="90"/>
  </conditionalFormatting>
  <conditionalFormatting sqref="D93">
    <cfRule type="duplicateValues" dxfId="1514" priority="89"/>
  </conditionalFormatting>
  <conditionalFormatting sqref="B93">
    <cfRule type="duplicateValues" dxfId="1513" priority="88"/>
  </conditionalFormatting>
  <conditionalFormatting sqref="B55">
    <cfRule type="duplicateValues" dxfId="1512" priority="87"/>
  </conditionalFormatting>
  <conditionalFormatting sqref="D55">
    <cfRule type="duplicateValues" dxfId="1511" priority="86"/>
  </conditionalFormatting>
  <conditionalFormatting sqref="D14:D203">
    <cfRule type="duplicateValues" dxfId="1510" priority="85"/>
  </conditionalFormatting>
  <conditionalFormatting sqref="D14:D203">
    <cfRule type="duplicateValues" dxfId="1509" priority="84"/>
  </conditionalFormatting>
  <conditionalFormatting sqref="B14:B203">
    <cfRule type="duplicateValues" dxfId="1508" priority="83"/>
  </conditionalFormatting>
  <conditionalFormatting sqref="D17">
    <cfRule type="duplicateValues" dxfId="1507" priority="82"/>
  </conditionalFormatting>
  <conditionalFormatting sqref="B17">
    <cfRule type="duplicateValues" dxfId="1506" priority="81"/>
  </conditionalFormatting>
  <conditionalFormatting sqref="D39:D42">
    <cfRule type="duplicateValues" dxfId="1505" priority="80"/>
  </conditionalFormatting>
  <conditionalFormatting sqref="B39:B42">
    <cfRule type="duplicateValues" dxfId="1504" priority="79"/>
  </conditionalFormatting>
  <conditionalFormatting sqref="D44">
    <cfRule type="duplicateValues" dxfId="1503" priority="78"/>
  </conditionalFormatting>
  <conditionalFormatting sqref="B44">
    <cfRule type="duplicateValues" dxfId="1502" priority="77"/>
  </conditionalFormatting>
  <conditionalFormatting sqref="D46">
    <cfRule type="duplicateValues" dxfId="1501" priority="76"/>
  </conditionalFormatting>
  <conditionalFormatting sqref="B46">
    <cfRule type="duplicateValues" dxfId="1500" priority="75"/>
  </conditionalFormatting>
  <conditionalFormatting sqref="D50">
    <cfRule type="duplicateValues" dxfId="1499" priority="74"/>
  </conditionalFormatting>
  <conditionalFormatting sqref="B50">
    <cfRule type="duplicateValues" dxfId="1498" priority="73"/>
  </conditionalFormatting>
  <conditionalFormatting sqref="D51:D53">
    <cfRule type="duplicateValues" dxfId="1497" priority="72"/>
  </conditionalFormatting>
  <conditionalFormatting sqref="B51:B53">
    <cfRule type="duplicateValues" dxfId="1496" priority="71"/>
  </conditionalFormatting>
  <conditionalFormatting sqref="D55:D65">
    <cfRule type="duplicateValues" dxfId="1495" priority="70"/>
  </conditionalFormatting>
  <conditionalFormatting sqref="B55:B65">
    <cfRule type="duplicateValues" dxfId="1494" priority="69"/>
  </conditionalFormatting>
  <conditionalFormatting sqref="D68:D76">
    <cfRule type="duplicateValues" dxfId="1493" priority="68"/>
  </conditionalFormatting>
  <conditionalFormatting sqref="B68:B76">
    <cfRule type="duplicateValues" dxfId="1492" priority="67"/>
  </conditionalFormatting>
  <conditionalFormatting sqref="D67">
    <cfRule type="duplicateValues" dxfId="1491" priority="66"/>
  </conditionalFormatting>
  <conditionalFormatting sqref="B67">
    <cfRule type="duplicateValues" dxfId="1490" priority="65"/>
  </conditionalFormatting>
  <conditionalFormatting sqref="D78">
    <cfRule type="duplicateValues" dxfId="1489" priority="64"/>
  </conditionalFormatting>
  <conditionalFormatting sqref="B78">
    <cfRule type="duplicateValues" dxfId="1488" priority="63"/>
  </conditionalFormatting>
  <conditionalFormatting sqref="D80:D81">
    <cfRule type="duplicateValues" dxfId="1487" priority="62"/>
  </conditionalFormatting>
  <conditionalFormatting sqref="B80:B81">
    <cfRule type="duplicateValues" dxfId="1486" priority="61"/>
  </conditionalFormatting>
  <conditionalFormatting sqref="D85:D89">
    <cfRule type="duplicateValues" dxfId="1485" priority="60"/>
  </conditionalFormatting>
  <conditionalFormatting sqref="B85:B89">
    <cfRule type="duplicateValues" dxfId="1484" priority="59"/>
  </conditionalFormatting>
  <conditionalFormatting sqref="D90:D94">
    <cfRule type="duplicateValues" dxfId="1483" priority="58"/>
  </conditionalFormatting>
  <conditionalFormatting sqref="B90:B94">
    <cfRule type="duplicateValues" dxfId="1482" priority="57"/>
  </conditionalFormatting>
  <conditionalFormatting sqref="D67:D76">
    <cfRule type="duplicateValues" dxfId="1481" priority="56"/>
  </conditionalFormatting>
  <conditionalFormatting sqref="B67:B76">
    <cfRule type="duplicateValues" dxfId="1480" priority="55"/>
  </conditionalFormatting>
  <conditionalFormatting sqref="B14:B203">
    <cfRule type="duplicateValues" dxfId="1479" priority="54"/>
  </conditionalFormatting>
  <conditionalFormatting sqref="B20">
    <cfRule type="duplicateValues" dxfId="1478" priority="53"/>
  </conditionalFormatting>
  <conditionalFormatting sqref="D45:D53">
    <cfRule type="duplicateValues" dxfId="1477" priority="52"/>
  </conditionalFormatting>
  <conditionalFormatting sqref="B45:B53">
    <cfRule type="duplicateValues" dxfId="1476" priority="51"/>
  </conditionalFormatting>
  <conditionalFormatting sqref="D61:D89">
    <cfRule type="duplicateValues" dxfId="1475" priority="50"/>
  </conditionalFormatting>
  <conditionalFormatting sqref="B61:B89">
    <cfRule type="duplicateValues" dxfId="1474" priority="49"/>
  </conditionalFormatting>
  <conditionalFormatting sqref="D91:D95">
    <cfRule type="duplicateValues" dxfId="1473" priority="48"/>
  </conditionalFormatting>
  <conditionalFormatting sqref="B91:B95">
    <cfRule type="duplicateValues" dxfId="1472" priority="47"/>
  </conditionalFormatting>
  <conditionalFormatting sqref="D200:D201 D14:D197">
    <cfRule type="duplicateValues" dxfId="1471" priority="46"/>
  </conditionalFormatting>
  <conditionalFormatting sqref="D14:D203">
    <cfRule type="duplicateValues" dxfId="1470" priority="45"/>
  </conditionalFormatting>
  <conditionalFormatting sqref="B14:B203">
    <cfRule type="duplicateValues" dxfId="1469" priority="44"/>
  </conditionalFormatting>
  <conditionalFormatting sqref="D17">
    <cfRule type="duplicateValues" dxfId="1468" priority="43"/>
  </conditionalFormatting>
  <conditionalFormatting sqref="B17">
    <cfRule type="duplicateValues" dxfId="1467" priority="42"/>
  </conditionalFormatting>
  <conditionalFormatting sqref="D39:D42">
    <cfRule type="duplicateValues" dxfId="1466" priority="41"/>
  </conditionalFormatting>
  <conditionalFormatting sqref="B39:B42">
    <cfRule type="duplicateValues" dxfId="1465" priority="40"/>
  </conditionalFormatting>
  <conditionalFormatting sqref="D44">
    <cfRule type="duplicateValues" dxfId="1464" priority="39"/>
  </conditionalFormatting>
  <conditionalFormatting sqref="B44">
    <cfRule type="duplicateValues" dxfId="1463" priority="38"/>
  </conditionalFormatting>
  <conditionalFormatting sqref="D46">
    <cfRule type="duplicateValues" dxfId="1462" priority="37"/>
  </conditionalFormatting>
  <conditionalFormatting sqref="B46">
    <cfRule type="duplicateValues" dxfId="1461" priority="36"/>
  </conditionalFormatting>
  <conditionalFormatting sqref="D50">
    <cfRule type="duplicateValues" dxfId="1460" priority="35"/>
  </conditionalFormatting>
  <conditionalFormatting sqref="B50">
    <cfRule type="duplicateValues" dxfId="1459" priority="34"/>
  </conditionalFormatting>
  <conditionalFormatting sqref="D51:D53">
    <cfRule type="duplicateValues" dxfId="1458" priority="33"/>
  </conditionalFormatting>
  <conditionalFormatting sqref="B51:B53">
    <cfRule type="duplicateValues" dxfId="1457" priority="32"/>
  </conditionalFormatting>
  <conditionalFormatting sqref="D55:D65">
    <cfRule type="duplicateValues" dxfId="1456" priority="31"/>
  </conditionalFormatting>
  <conditionalFormatting sqref="B55:B65">
    <cfRule type="duplicateValues" dxfId="1455" priority="30"/>
  </conditionalFormatting>
  <conditionalFormatting sqref="D68:D76">
    <cfRule type="duplicateValues" dxfId="1454" priority="29"/>
  </conditionalFormatting>
  <conditionalFormatting sqref="B68:B76">
    <cfRule type="duplicateValues" dxfId="1453" priority="28"/>
  </conditionalFormatting>
  <conditionalFormatting sqref="D67">
    <cfRule type="duplicateValues" dxfId="1452" priority="27"/>
  </conditionalFormatting>
  <conditionalFormatting sqref="B67">
    <cfRule type="duplicateValues" dxfId="1451" priority="26"/>
  </conditionalFormatting>
  <conditionalFormatting sqref="D78">
    <cfRule type="duplicateValues" dxfId="1450" priority="25"/>
  </conditionalFormatting>
  <conditionalFormatting sqref="B78">
    <cfRule type="duplicateValues" dxfId="1449" priority="24"/>
  </conditionalFormatting>
  <conditionalFormatting sqref="D80:D81">
    <cfRule type="duplicateValues" dxfId="1448" priority="23"/>
  </conditionalFormatting>
  <conditionalFormatting sqref="B80:B81">
    <cfRule type="duplicateValues" dxfId="1447" priority="22"/>
  </conditionalFormatting>
  <conditionalFormatting sqref="D85:D89">
    <cfRule type="duplicateValues" dxfId="1446" priority="21"/>
  </conditionalFormatting>
  <conditionalFormatting sqref="B85:B89">
    <cfRule type="duplicateValues" dxfId="1445" priority="20"/>
  </conditionalFormatting>
  <conditionalFormatting sqref="D90:D94">
    <cfRule type="duplicateValues" dxfId="1444" priority="19"/>
  </conditionalFormatting>
  <conditionalFormatting sqref="B90:B94">
    <cfRule type="duplicateValues" dxfId="1443" priority="18"/>
  </conditionalFormatting>
  <conditionalFormatting sqref="D67:D76">
    <cfRule type="duplicateValues" dxfId="1442" priority="17"/>
  </conditionalFormatting>
  <conditionalFormatting sqref="B67:B76">
    <cfRule type="duplicateValues" dxfId="1441" priority="16"/>
  </conditionalFormatting>
  <conditionalFormatting sqref="B14:B203">
    <cfRule type="duplicateValues" dxfId="1440" priority="15"/>
  </conditionalFormatting>
  <conditionalFormatting sqref="B20">
    <cfRule type="duplicateValues" dxfId="1439" priority="14"/>
  </conditionalFormatting>
  <conditionalFormatting sqref="D45:D53">
    <cfRule type="duplicateValues" dxfId="1438" priority="13"/>
  </conditionalFormatting>
  <conditionalFormatting sqref="B45:B53">
    <cfRule type="duplicateValues" dxfId="1437" priority="12"/>
  </conditionalFormatting>
  <conditionalFormatting sqref="D61:D89">
    <cfRule type="duplicateValues" dxfId="1436" priority="11"/>
  </conditionalFormatting>
  <conditionalFormatting sqref="B61:B89">
    <cfRule type="duplicateValues" dxfId="1435" priority="10"/>
  </conditionalFormatting>
  <conditionalFormatting sqref="D91:D95">
    <cfRule type="duplicateValues" dxfId="1434" priority="9"/>
  </conditionalFormatting>
  <conditionalFormatting sqref="B91:B95">
    <cfRule type="duplicateValues" dxfId="1433" priority="8"/>
  </conditionalFormatting>
  <conditionalFormatting sqref="D201 D192:D198">
    <cfRule type="duplicateValues" dxfId="1432" priority="7"/>
  </conditionalFormatting>
  <conditionalFormatting sqref="D188:D189">
    <cfRule type="duplicateValues" dxfId="1431" priority="6"/>
  </conditionalFormatting>
  <conditionalFormatting sqref="D183:D184 D187">
    <cfRule type="duplicateValues" dxfId="1430" priority="5"/>
  </conditionalFormatting>
  <conditionalFormatting sqref="D197:D198">
    <cfRule type="duplicateValues" dxfId="1429" priority="4"/>
  </conditionalFormatting>
  <conditionalFormatting sqref="D202:D203 D14:D180">
    <cfRule type="duplicateValues" dxfId="1428" priority="3"/>
  </conditionalFormatting>
  <conditionalFormatting sqref="D14:D203">
    <cfRule type="duplicateValues" dxfId="1427" priority="2"/>
  </conditionalFormatting>
  <conditionalFormatting sqref="B14:B203">
    <cfRule type="duplicateValues" dxfId="1426" priority="1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23"/>
  <sheetViews>
    <sheetView workbookViewId="0">
      <pane xSplit="5" ySplit="12" topLeftCell="N152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4.140625" style="1" customWidth="1"/>
    <col min="3" max="3" width="6.5703125" style="1" hidden="1" customWidth="1"/>
    <col min="4" max="4" width="7.140625" style="1" customWidth="1"/>
    <col min="5" max="5" width="60.140625" style="1" customWidth="1"/>
    <col min="6" max="6" width="8.140625" style="48" customWidth="1"/>
    <col min="7" max="7" width="8" style="48" customWidth="1"/>
    <col min="8" max="8" width="7.7109375" style="1" customWidth="1"/>
    <col min="9" max="9" width="0.710937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2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7" x14ac:dyDescent="0.2">
      <c r="AO1" s="38" t="s">
        <v>236</v>
      </c>
    </row>
    <row r="2" spans="1:47" x14ac:dyDescent="0.2">
      <c r="AO2" s="38" t="s">
        <v>237</v>
      </c>
    </row>
    <row r="3" spans="1:47" x14ac:dyDescent="0.2">
      <c r="AO3" s="38" t="s">
        <v>238</v>
      </c>
    </row>
    <row r="4" spans="1:47" x14ac:dyDescent="0.2">
      <c r="AO4" s="38"/>
    </row>
    <row r="5" spans="1:47" x14ac:dyDescent="0.2">
      <c r="AO5" s="38"/>
    </row>
    <row r="6" spans="1:47" x14ac:dyDescent="0.2">
      <c r="AO6" s="39"/>
    </row>
    <row r="7" spans="1:47" x14ac:dyDescent="0.2">
      <c r="AO7" s="39"/>
    </row>
    <row r="8" spans="1:47" x14ac:dyDescent="0.2">
      <c r="AO8" s="39"/>
    </row>
    <row r="9" spans="1:47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1"/>
      <c r="AL9" s="41"/>
      <c r="AM9" s="41"/>
      <c r="AN9" s="40"/>
      <c r="AO9" s="41" t="s">
        <v>40</v>
      </c>
      <c r="AQ9" s="33">
        <v>43466</v>
      </c>
      <c r="AR9" s="34"/>
      <c r="AT9" s="33">
        <v>43616</v>
      </c>
      <c r="AU9" s="34"/>
    </row>
    <row r="10" spans="1:47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7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ht="7.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47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0</v>
      </c>
      <c r="AD14" s="16">
        <f>AC14*F14</f>
        <v>0</v>
      </c>
      <c r="AE14" s="37">
        <f>AC14*G14</f>
        <v>0</v>
      </c>
      <c r="AF14" s="42">
        <f>AC14/AQ$10</f>
        <v>0</v>
      </c>
      <c r="AG14" s="37">
        <f t="shared" ref="AG14:AG20" si="0">AF14*30</f>
        <v>0</v>
      </c>
      <c r="AH14" s="63">
        <f>AG14*G14</f>
        <v>0</v>
      </c>
      <c r="AI14" s="26">
        <v>0</v>
      </c>
      <c r="AJ14" s="37">
        <f t="shared" ref="AJ14:AJ20" si="1">AI14*G14</f>
        <v>0</v>
      </c>
      <c r="AK14" s="37" t="str">
        <f t="shared" ref="AK14:AK20" si="2">IFERROR(AI14/AF14, "-")</f>
        <v>-</v>
      </c>
      <c r="AL14" s="47">
        <v>2</v>
      </c>
      <c r="AM14" s="37" t="str">
        <f t="shared" ref="AM14:AM20" si="3">IFERROR(AK14/7,"-")</f>
        <v>-</v>
      </c>
      <c r="AN14" s="52" t="str">
        <f t="shared" ref="AN14:AN20" si="4">IFERROR(AK14/30,"-")</f>
        <v>-</v>
      </c>
      <c r="AO14" s="35" t="str">
        <f>IFERROR(AO$10+AK14,"-")</f>
        <v>-</v>
      </c>
    </row>
    <row r="15" spans="1:47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5">J15+M15+P15+S15+V15+Y15</f>
        <v>0</v>
      </c>
      <c r="AD15" s="16">
        <f t="shared" ref="AD15:AD71" si="6">AC15*F15</f>
        <v>0</v>
      </c>
      <c r="AE15" s="37">
        <f t="shared" ref="AE15:AE71" si="7">AC15*G15</f>
        <v>0</v>
      </c>
      <c r="AF15" s="42">
        <f t="shared" ref="AF15:AF78" si="8">AC15/AQ$10</f>
        <v>0</v>
      </c>
      <c r="AG15" s="37">
        <f t="shared" si="0"/>
        <v>0</v>
      </c>
      <c r="AH15" s="63">
        <f t="shared" ref="AH15:AH78" si="9">AG15*G15</f>
        <v>0</v>
      </c>
      <c r="AI15" s="26">
        <v>3</v>
      </c>
      <c r="AJ15" s="37">
        <f t="shared" si="1"/>
        <v>208.5</v>
      </c>
      <c r="AK15" s="37" t="str">
        <f t="shared" si="2"/>
        <v>-</v>
      </c>
      <c r="AL15" s="47">
        <v>3</v>
      </c>
      <c r="AM15" s="37" t="str">
        <f t="shared" si="3"/>
        <v>-</v>
      </c>
      <c r="AN15" s="52" t="str">
        <f t="shared" si="4"/>
        <v>-</v>
      </c>
      <c r="AO15" s="35" t="str">
        <f t="shared" ref="AO15:AO78" si="10">IFERROR(AO$10+AK15,"-")</f>
        <v>-</v>
      </c>
    </row>
    <row r="16" spans="1:47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16</v>
      </c>
      <c r="K16" s="16">
        <f t="shared" ref="K16:K76" si="11">J16*$F16</f>
        <v>84.160000000000025</v>
      </c>
      <c r="L16" s="16">
        <f t="shared" ref="L16:L20" si="12">J16*$G16</f>
        <v>392</v>
      </c>
      <c r="M16" s="26">
        <v>5</v>
      </c>
      <c r="N16" s="16">
        <f t="shared" ref="N16:N20" si="13">M16*$F16</f>
        <v>26.300000000000008</v>
      </c>
      <c r="O16" s="16">
        <f t="shared" ref="O16:O20" si="14">M16*$G16</f>
        <v>122.5</v>
      </c>
      <c r="P16" s="26">
        <v>6</v>
      </c>
      <c r="Q16" s="16">
        <f t="shared" ref="Q16:Q20" si="15">P16*$F16</f>
        <v>31.560000000000009</v>
      </c>
      <c r="R16" s="16">
        <f t="shared" ref="R16:R20" si="16">P16*$G16</f>
        <v>147</v>
      </c>
      <c r="S16" s="26">
        <v>6</v>
      </c>
      <c r="T16" s="16">
        <f t="shared" ref="T16:T20" si="17">S16*$F16</f>
        <v>31.560000000000009</v>
      </c>
      <c r="U16" s="16">
        <f t="shared" ref="U16:U20" si="18">S16*$G16</f>
        <v>147</v>
      </c>
      <c r="V16" s="26">
        <v>1</v>
      </c>
      <c r="W16" s="16">
        <f t="shared" ref="W16:W20" si="19">V16*$F16</f>
        <v>5.2600000000000016</v>
      </c>
      <c r="X16" s="16">
        <f>V16*$G16</f>
        <v>24.5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5"/>
        <v>34</v>
      </c>
      <c r="AD16" s="16">
        <f t="shared" si="6"/>
        <v>178.84000000000006</v>
      </c>
      <c r="AE16" s="37">
        <f t="shared" si="7"/>
        <v>833</v>
      </c>
      <c r="AF16" s="42">
        <f t="shared" si="8"/>
        <v>0.27642276422764228</v>
      </c>
      <c r="AG16" s="37">
        <f t="shared" si="0"/>
        <v>8.2926829268292686</v>
      </c>
      <c r="AH16" s="63">
        <f t="shared" si="9"/>
        <v>203.17073170731709</v>
      </c>
      <c r="AI16" s="26">
        <v>3</v>
      </c>
      <c r="AJ16" s="37">
        <f t="shared" si="1"/>
        <v>73.5</v>
      </c>
      <c r="AK16" s="37">
        <f t="shared" si="2"/>
        <v>10.852941176470589</v>
      </c>
      <c r="AL16" s="47">
        <v>8</v>
      </c>
      <c r="AM16" s="37">
        <f t="shared" si="3"/>
        <v>1.5504201680672269</v>
      </c>
      <c r="AN16" s="52">
        <f t="shared" si="4"/>
        <v>0.36176470588235293</v>
      </c>
      <c r="AO16" s="35">
        <f t="shared" si="10"/>
        <v>43599.852941176468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11</v>
      </c>
      <c r="K17" s="104">
        <f t="shared" si="11"/>
        <v>59.289999999999907</v>
      </c>
      <c r="L17" s="104">
        <f t="shared" si="12"/>
        <v>269.5</v>
      </c>
      <c r="M17" s="103">
        <v>9</v>
      </c>
      <c r="N17" s="104">
        <f t="shared" si="13"/>
        <v>48.509999999999927</v>
      </c>
      <c r="O17" s="104">
        <f t="shared" si="14"/>
        <v>220.5</v>
      </c>
      <c r="P17" s="103">
        <v>7</v>
      </c>
      <c r="Q17" s="104">
        <f t="shared" si="15"/>
        <v>37.72999999999994</v>
      </c>
      <c r="R17" s="104">
        <f t="shared" si="16"/>
        <v>171.5</v>
      </c>
      <c r="S17" s="103">
        <v>2</v>
      </c>
      <c r="T17" s="104">
        <f t="shared" si="17"/>
        <v>10.779999999999983</v>
      </c>
      <c r="U17" s="104">
        <f t="shared" si="18"/>
        <v>49</v>
      </c>
      <c r="V17" s="103">
        <v>2</v>
      </c>
      <c r="W17" s="104">
        <f t="shared" si="19"/>
        <v>10.779999999999983</v>
      </c>
      <c r="X17" s="104">
        <f t="shared" ref="X17:X20" si="21">V17*$G17</f>
        <v>49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 t="shared" si="5"/>
        <v>31</v>
      </c>
      <c r="AD17" s="104">
        <f t="shared" si="6"/>
        <v>167.08999999999975</v>
      </c>
      <c r="AE17" s="104">
        <f t="shared" si="7"/>
        <v>759.5</v>
      </c>
      <c r="AF17" s="42">
        <f t="shared" si="8"/>
        <v>0.25203252032520324</v>
      </c>
      <c r="AG17" s="106">
        <f t="shared" si="0"/>
        <v>7.5609756097560972</v>
      </c>
      <c r="AH17" s="63">
        <f t="shared" si="9"/>
        <v>185.24390243902437</v>
      </c>
      <c r="AI17" s="103">
        <v>7</v>
      </c>
      <c r="AJ17" s="107">
        <f t="shared" si="1"/>
        <v>171.5</v>
      </c>
      <c r="AK17" s="106">
        <f t="shared" si="2"/>
        <v>27.7741935483871</v>
      </c>
      <c r="AL17" s="108">
        <v>9</v>
      </c>
      <c r="AM17" s="106">
        <f t="shared" si="3"/>
        <v>3.9677419354838714</v>
      </c>
      <c r="AN17" s="109">
        <f t="shared" si="4"/>
        <v>0.92580645161290331</v>
      </c>
      <c r="AO17" s="35">
        <f t="shared" si="10"/>
        <v>43616.774193548386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5"/>
        <v>0</v>
      </c>
      <c r="AD18" s="16">
        <f t="shared" si="6"/>
        <v>0</v>
      </c>
      <c r="AE18" s="37">
        <f t="shared" si="7"/>
        <v>0</v>
      </c>
      <c r="AF18" s="42">
        <f t="shared" si="8"/>
        <v>0</v>
      </c>
      <c r="AG18" s="37">
        <f t="shared" si="0"/>
        <v>0</v>
      </c>
      <c r="AH18" s="63">
        <f t="shared" si="9"/>
        <v>0</v>
      </c>
      <c r="AI18" s="26">
        <v>0</v>
      </c>
      <c r="AJ18" s="37">
        <f t="shared" si="1"/>
        <v>0</v>
      </c>
      <c r="AK18" s="37" t="str">
        <f t="shared" si="2"/>
        <v>-</v>
      </c>
      <c r="AL18" s="47">
        <v>10</v>
      </c>
      <c r="AM18" s="37" t="str">
        <f t="shared" si="3"/>
        <v>-</v>
      </c>
      <c r="AN18" s="52" t="str">
        <f t="shared" si="4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5"/>
        <v>0</v>
      </c>
      <c r="AD19" s="16">
        <f t="shared" si="6"/>
        <v>0</v>
      </c>
      <c r="AE19" s="37">
        <f t="shared" si="7"/>
        <v>0</v>
      </c>
      <c r="AF19" s="42">
        <f t="shared" si="8"/>
        <v>0</v>
      </c>
      <c r="AG19" s="37">
        <f t="shared" si="0"/>
        <v>0</v>
      </c>
      <c r="AH19" s="63">
        <f t="shared" si="9"/>
        <v>0</v>
      </c>
      <c r="AI19" s="26">
        <v>0</v>
      </c>
      <c r="AJ19" s="37">
        <f t="shared" si="1"/>
        <v>0</v>
      </c>
      <c r="AK19" s="37" t="str">
        <f t="shared" si="2"/>
        <v>-</v>
      </c>
      <c r="AL19" s="47">
        <v>11</v>
      </c>
      <c r="AM19" s="37" t="str">
        <f t="shared" si="3"/>
        <v>-</v>
      </c>
      <c r="AN19" s="52" t="str">
        <f t="shared" si="4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5"/>
        <v>0</v>
      </c>
      <c r="AD20" s="16">
        <f t="shared" si="6"/>
        <v>0</v>
      </c>
      <c r="AE20" s="37">
        <f t="shared" si="7"/>
        <v>0</v>
      </c>
      <c r="AF20" s="42">
        <f t="shared" si="8"/>
        <v>0</v>
      </c>
      <c r="AG20" s="37">
        <f t="shared" si="0"/>
        <v>0</v>
      </c>
      <c r="AH20" s="63">
        <f t="shared" si="9"/>
        <v>0</v>
      </c>
      <c r="AI20" s="26">
        <v>0</v>
      </c>
      <c r="AJ20" s="37">
        <f t="shared" si="1"/>
        <v>0</v>
      </c>
      <c r="AK20" s="37" t="str">
        <f t="shared" si="2"/>
        <v>-</v>
      </c>
      <c r="AL20" s="47">
        <v>12</v>
      </c>
      <c r="AM20" s="37" t="str">
        <f t="shared" si="3"/>
        <v>-</v>
      </c>
      <c r="AN20" s="52" t="str">
        <f t="shared" si="4"/>
        <v>-</v>
      </c>
      <c r="AO20" s="35" t="str">
        <f t="shared" si="10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5"/>
        <v>0</v>
      </c>
      <c r="AD21" s="16">
        <f t="shared" si="6"/>
        <v>0</v>
      </c>
      <c r="AE21" s="37">
        <f t="shared" si="7"/>
        <v>0</v>
      </c>
      <c r="AF21" s="42">
        <f t="shared" si="8"/>
        <v>0</v>
      </c>
      <c r="AG21" s="37">
        <f t="shared" ref="AG21:AG38" si="34">AF21*30</f>
        <v>0</v>
      </c>
      <c r="AH21" s="63">
        <f t="shared" si="9"/>
        <v>0</v>
      </c>
      <c r="AI21" s="26">
        <v>0</v>
      </c>
      <c r="AJ21" s="37">
        <f t="shared" ref="AJ21:AJ38" si="35">AI21*G21</f>
        <v>0</v>
      </c>
      <c r="AK21" s="37" t="str">
        <f t="shared" ref="AK21:AK38" si="36">IFERROR(AI21/AF21, "-")</f>
        <v>-</v>
      </c>
      <c r="AL21" s="47">
        <v>14</v>
      </c>
      <c r="AM21" s="37" t="str">
        <f t="shared" ref="AM21:AM38" si="37">IFERROR(AK21/7,"-")</f>
        <v>-</v>
      </c>
      <c r="AN21" s="52" t="str">
        <f t="shared" ref="AN21:AN38" si="38">IFERROR(AK21/30,"-")</f>
        <v>-</v>
      </c>
      <c r="AO21" s="35" t="str">
        <f t="shared" si="10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5"/>
        <v>0</v>
      </c>
      <c r="AD22" s="16">
        <f t="shared" si="6"/>
        <v>0</v>
      </c>
      <c r="AE22" s="37">
        <f t="shared" si="7"/>
        <v>0</v>
      </c>
      <c r="AF22" s="42">
        <f t="shared" si="8"/>
        <v>0</v>
      </c>
      <c r="AG22" s="37">
        <f t="shared" si="34"/>
        <v>0</v>
      </c>
      <c r="AH22" s="63">
        <f t="shared" si="9"/>
        <v>0</v>
      </c>
      <c r="AI22" s="26">
        <v>0</v>
      </c>
      <c r="AJ22" s="37">
        <f t="shared" si="35"/>
        <v>0</v>
      </c>
      <c r="AK22" s="37" t="str">
        <f t="shared" si="36"/>
        <v>-</v>
      </c>
      <c r="AL22" s="47">
        <v>15</v>
      </c>
      <c r="AM22" s="37" t="str">
        <f t="shared" si="37"/>
        <v>-</v>
      </c>
      <c r="AN22" s="52" t="str">
        <f t="shared" si="38"/>
        <v>-</v>
      </c>
      <c r="AO22" s="35" t="str">
        <f t="shared" si="10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5"/>
        <v>0</v>
      </c>
      <c r="AD23" s="16">
        <f t="shared" si="6"/>
        <v>0</v>
      </c>
      <c r="AE23" s="37">
        <f t="shared" si="7"/>
        <v>0</v>
      </c>
      <c r="AF23" s="42">
        <f t="shared" si="8"/>
        <v>0</v>
      </c>
      <c r="AG23" s="37">
        <f t="shared" si="34"/>
        <v>0</v>
      </c>
      <c r="AH23" s="63">
        <f t="shared" si="9"/>
        <v>0</v>
      </c>
      <c r="AI23" s="26">
        <v>0</v>
      </c>
      <c r="AJ23" s="37">
        <f t="shared" si="35"/>
        <v>0</v>
      </c>
      <c r="AK23" s="37" t="str">
        <f t="shared" si="36"/>
        <v>-</v>
      </c>
      <c r="AL23" s="47">
        <v>16</v>
      </c>
      <c r="AM23" s="37" t="str">
        <f t="shared" si="37"/>
        <v>-</v>
      </c>
      <c r="AN23" s="52" t="str">
        <f t="shared" si="38"/>
        <v>-</v>
      </c>
      <c r="AO23" s="35" t="str">
        <f t="shared" si="10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1</v>
      </c>
      <c r="Q24" s="16">
        <f t="shared" si="26"/>
        <v>9.3699999999999992</v>
      </c>
      <c r="R24" s="16">
        <f t="shared" si="27"/>
        <v>24.5</v>
      </c>
      <c r="S24" s="26">
        <v>1</v>
      </c>
      <c r="T24" s="16">
        <f t="shared" si="28"/>
        <v>9.3699999999999992</v>
      </c>
      <c r="U24" s="16">
        <f t="shared" si="29"/>
        <v>24.5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5"/>
        <v>2</v>
      </c>
      <c r="AD24" s="16">
        <f t="shared" si="6"/>
        <v>18.739999999999998</v>
      </c>
      <c r="AE24" s="37">
        <f t="shared" si="7"/>
        <v>49</v>
      </c>
      <c r="AF24" s="42">
        <f t="shared" si="8"/>
        <v>1.6260162601626018E-2</v>
      </c>
      <c r="AG24" s="37">
        <f t="shared" si="34"/>
        <v>0.48780487804878053</v>
      </c>
      <c r="AH24" s="63">
        <f t="shared" si="9"/>
        <v>11.951219512195124</v>
      </c>
      <c r="AI24" s="26">
        <v>3</v>
      </c>
      <c r="AJ24" s="37">
        <f t="shared" si="35"/>
        <v>73.5</v>
      </c>
      <c r="AK24" s="37">
        <f t="shared" si="36"/>
        <v>184.49999999999997</v>
      </c>
      <c r="AL24" s="47">
        <v>17</v>
      </c>
      <c r="AM24" s="37">
        <f t="shared" si="37"/>
        <v>26.357142857142854</v>
      </c>
      <c r="AN24" s="52">
        <f t="shared" si="38"/>
        <v>6.1499999999999995</v>
      </c>
      <c r="AO24" s="35">
        <f t="shared" si="10"/>
        <v>43773.5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1</v>
      </c>
      <c r="Q25" s="16">
        <f t="shared" si="26"/>
        <v>9.3699999999999974</v>
      </c>
      <c r="R25" s="16">
        <f t="shared" si="27"/>
        <v>24.5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5"/>
        <v>1</v>
      </c>
      <c r="AD25" s="16">
        <f t="shared" si="6"/>
        <v>9.3699999999999974</v>
      </c>
      <c r="AE25" s="37">
        <f t="shared" si="7"/>
        <v>24.5</v>
      </c>
      <c r="AF25" s="42">
        <f t="shared" si="8"/>
        <v>8.130081300813009E-3</v>
      </c>
      <c r="AG25" s="37">
        <f t="shared" si="34"/>
        <v>0.24390243902439027</v>
      </c>
      <c r="AH25" s="63">
        <f t="shared" si="9"/>
        <v>5.9756097560975618</v>
      </c>
      <c r="AI25" s="26">
        <v>4</v>
      </c>
      <c r="AJ25" s="37">
        <f t="shared" si="35"/>
        <v>98</v>
      </c>
      <c r="AK25" s="37">
        <f t="shared" si="36"/>
        <v>491.99999999999994</v>
      </c>
      <c r="AL25" s="47">
        <v>18</v>
      </c>
      <c r="AM25" s="37">
        <f t="shared" si="37"/>
        <v>70.285714285714278</v>
      </c>
      <c r="AN25" s="52">
        <f t="shared" si="38"/>
        <v>16.399999999999999</v>
      </c>
      <c r="AO25" s="35">
        <f t="shared" si="10"/>
        <v>44081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5"/>
        <v>0</v>
      </c>
      <c r="AD26" s="16">
        <f t="shared" si="6"/>
        <v>0</v>
      </c>
      <c r="AE26" s="37">
        <f t="shared" si="7"/>
        <v>0</v>
      </c>
      <c r="AF26" s="42">
        <f t="shared" si="8"/>
        <v>0</v>
      </c>
      <c r="AG26" s="37">
        <f t="shared" si="34"/>
        <v>0</v>
      </c>
      <c r="AH26" s="63">
        <f t="shared" si="9"/>
        <v>0</v>
      </c>
      <c r="AI26" s="26">
        <v>0</v>
      </c>
      <c r="AJ26" s="37">
        <f t="shared" si="35"/>
        <v>0</v>
      </c>
      <c r="AK26" s="37" t="str">
        <f t="shared" si="36"/>
        <v>-</v>
      </c>
      <c r="AL26" s="47">
        <v>19</v>
      </c>
      <c r="AM26" s="37" t="str">
        <f t="shared" si="37"/>
        <v>-</v>
      </c>
      <c r="AN26" s="52" t="str">
        <f t="shared" si="38"/>
        <v>-</v>
      </c>
      <c r="AO26" s="35" t="str">
        <f t="shared" si="10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1</v>
      </c>
      <c r="T27" s="16">
        <f t="shared" si="28"/>
        <v>57.060000000000038</v>
      </c>
      <c r="U27" s="16">
        <f t="shared" si="29"/>
        <v>104.5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5"/>
        <v>1</v>
      </c>
      <c r="AD27" s="16">
        <f t="shared" si="6"/>
        <v>57.060000000000038</v>
      </c>
      <c r="AE27" s="37">
        <f t="shared" si="7"/>
        <v>104.5</v>
      </c>
      <c r="AF27" s="42">
        <f t="shared" si="8"/>
        <v>8.130081300813009E-3</v>
      </c>
      <c r="AG27" s="37">
        <f t="shared" si="34"/>
        <v>0.24390243902439027</v>
      </c>
      <c r="AH27" s="63">
        <f t="shared" si="9"/>
        <v>25.487804878048784</v>
      </c>
      <c r="AI27" s="26">
        <v>2</v>
      </c>
      <c r="AJ27" s="37">
        <f t="shared" si="35"/>
        <v>209</v>
      </c>
      <c r="AK27" s="37">
        <f t="shared" si="36"/>
        <v>245.99999999999997</v>
      </c>
      <c r="AL27" s="47">
        <v>20</v>
      </c>
      <c r="AM27" s="37">
        <f t="shared" si="37"/>
        <v>35.142857142857139</v>
      </c>
      <c r="AN27" s="52">
        <f t="shared" si="38"/>
        <v>8.1999999999999993</v>
      </c>
      <c r="AO27" s="35">
        <f t="shared" si="10"/>
        <v>43835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1</v>
      </c>
      <c r="T28" s="16">
        <f t="shared" si="28"/>
        <v>53.97</v>
      </c>
      <c r="U28" s="16">
        <f t="shared" si="29"/>
        <v>104.5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5"/>
        <v>1</v>
      </c>
      <c r="AD28" s="16">
        <f t="shared" si="6"/>
        <v>53.97</v>
      </c>
      <c r="AE28" s="37">
        <f t="shared" si="7"/>
        <v>104.5</v>
      </c>
      <c r="AF28" s="42">
        <f t="shared" si="8"/>
        <v>8.130081300813009E-3</v>
      </c>
      <c r="AG28" s="37">
        <f t="shared" si="34"/>
        <v>0.24390243902439027</v>
      </c>
      <c r="AH28" s="63">
        <f t="shared" si="9"/>
        <v>25.487804878048784</v>
      </c>
      <c r="AI28" s="26">
        <v>1</v>
      </c>
      <c r="AJ28" s="37">
        <f t="shared" si="35"/>
        <v>104.5</v>
      </c>
      <c r="AK28" s="37">
        <f t="shared" si="36"/>
        <v>122.99999999999999</v>
      </c>
      <c r="AL28" s="47">
        <v>21</v>
      </c>
      <c r="AM28" s="37">
        <f t="shared" si="37"/>
        <v>17.571428571428569</v>
      </c>
      <c r="AN28" s="52">
        <f t="shared" si="38"/>
        <v>4.0999999999999996</v>
      </c>
      <c r="AO28" s="35">
        <f t="shared" si="10"/>
        <v>43712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5"/>
        <v>0</v>
      </c>
      <c r="AD29" s="16">
        <f t="shared" si="6"/>
        <v>0</v>
      </c>
      <c r="AE29" s="37">
        <f t="shared" si="7"/>
        <v>0</v>
      </c>
      <c r="AF29" s="42">
        <f t="shared" si="8"/>
        <v>0</v>
      </c>
      <c r="AG29" s="37">
        <f t="shared" si="34"/>
        <v>0</v>
      </c>
      <c r="AH29" s="63">
        <f t="shared" si="9"/>
        <v>0</v>
      </c>
      <c r="AI29" s="26">
        <v>0</v>
      </c>
      <c r="AJ29" s="37">
        <f t="shared" si="35"/>
        <v>0</v>
      </c>
      <c r="AK29" s="37" t="str">
        <f t="shared" si="36"/>
        <v>-</v>
      </c>
      <c r="AL29" s="47">
        <v>22</v>
      </c>
      <c r="AM29" s="37" t="str">
        <f t="shared" si="37"/>
        <v>-</v>
      </c>
      <c r="AN29" s="52" t="str">
        <f t="shared" si="38"/>
        <v>-</v>
      </c>
      <c r="AO29" s="35" t="str">
        <f t="shared" si="10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5"/>
        <v>0</v>
      </c>
      <c r="AD30" s="16">
        <f t="shared" si="6"/>
        <v>0</v>
      </c>
      <c r="AE30" s="37">
        <f t="shared" si="7"/>
        <v>0</v>
      </c>
      <c r="AF30" s="42">
        <f t="shared" si="8"/>
        <v>0</v>
      </c>
      <c r="AG30" s="37">
        <f t="shared" si="34"/>
        <v>0</v>
      </c>
      <c r="AH30" s="63">
        <f t="shared" si="9"/>
        <v>0</v>
      </c>
      <c r="AI30" s="26">
        <v>1</v>
      </c>
      <c r="AJ30" s="37">
        <f t="shared" si="35"/>
        <v>99.5</v>
      </c>
      <c r="AK30" s="37" t="str">
        <f t="shared" si="36"/>
        <v>-</v>
      </c>
      <c r="AL30" s="47">
        <v>23</v>
      </c>
      <c r="AM30" s="37" t="str">
        <f t="shared" si="37"/>
        <v>-</v>
      </c>
      <c r="AN30" s="52" t="str">
        <f t="shared" si="38"/>
        <v>-</v>
      </c>
      <c r="AO30" s="35" t="str">
        <f t="shared" si="10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5"/>
        <v>0</v>
      </c>
      <c r="AD31" s="16">
        <f t="shared" si="6"/>
        <v>0</v>
      </c>
      <c r="AE31" s="37">
        <f t="shared" si="7"/>
        <v>0</v>
      </c>
      <c r="AF31" s="42">
        <f t="shared" si="8"/>
        <v>0</v>
      </c>
      <c r="AG31" s="37">
        <f t="shared" si="34"/>
        <v>0</v>
      </c>
      <c r="AH31" s="63">
        <f t="shared" si="9"/>
        <v>0</v>
      </c>
      <c r="AI31" s="26">
        <v>0</v>
      </c>
      <c r="AJ31" s="37">
        <f t="shared" si="35"/>
        <v>0</v>
      </c>
      <c r="AK31" s="37" t="str">
        <f t="shared" si="36"/>
        <v>-</v>
      </c>
      <c r="AL31" s="47">
        <v>24</v>
      </c>
      <c r="AM31" s="37" t="str">
        <f t="shared" si="37"/>
        <v>-</v>
      </c>
      <c r="AN31" s="52" t="str">
        <f t="shared" si="38"/>
        <v>-</v>
      </c>
      <c r="AO31" s="35" t="str">
        <f t="shared" si="10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5"/>
        <v>0</v>
      </c>
      <c r="AD32" s="16">
        <f t="shared" si="6"/>
        <v>0</v>
      </c>
      <c r="AE32" s="37">
        <f t="shared" si="7"/>
        <v>0</v>
      </c>
      <c r="AF32" s="42">
        <f t="shared" si="8"/>
        <v>0</v>
      </c>
      <c r="AG32" s="37">
        <f t="shared" si="34"/>
        <v>0</v>
      </c>
      <c r="AH32" s="63">
        <f t="shared" si="9"/>
        <v>0</v>
      </c>
      <c r="AI32" s="26">
        <v>0</v>
      </c>
      <c r="AJ32" s="37">
        <f t="shared" si="35"/>
        <v>0</v>
      </c>
      <c r="AK32" s="37" t="str">
        <f t="shared" si="36"/>
        <v>-</v>
      </c>
      <c r="AL32" s="47">
        <v>25</v>
      </c>
      <c r="AM32" s="37" t="str">
        <f t="shared" si="37"/>
        <v>-</v>
      </c>
      <c r="AN32" s="52" t="str">
        <f t="shared" si="38"/>
        <v>-</v>
      </c>
      <c r="AO32" s="35" t="str">
        <f t="shared" si="10"/>
        <v>-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5"/>
        <v>0</v>
      </c>
      <c r="AD33" s="16">
        <f t="shared" si="6"/>
        <v>0</v>
      </c>
      <c r="AE33" s="37">
        <f t="shared" si="7"/>
        <v>0</v>
      </c>
      <c r="AF33" s="42">
        <f t="shared" si="8"/>
        <v>0</v>
      </c>
      <c r="AG33" s="37">
        <f t="shared" si="34"/>
        <v>0</v>
      </c>
      <c r="AH33" s="63">
        <f t="shared" si="9"/>
        <v>0</v>
      </c>
      <c r="AI33" s="26">
        <v>0</v>
      </c>
      <c r="AJ33" s="37">
        <f t="shared" si="35"/>
        <v>0</v>
      </c>
      <c r="AK33" s="37" t="str">
        <f t="shared" si="36"/>
        <v>-</v>
      </c>
      <c r="AL33" s="47">
        <v>26</v>
      </c>
      <c r="AM33" s="37" t="str">
        <f t="shared" si="37"/>
        <v>-</v>
      </c>
      <c r="AN33" s="52" t="str">
        <f t="shared" si="38"/>
        <v>-</v>
      </c>
      <c r="AO33" s="35" t="str">
        <f t="shared" si="10"/>
        <v>-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5"/>
        <v>0</v>
      </c>
      <c r="AD34" s="16">
        <f t="shared" si="6"/>
        <v>0</v>
      </c>
      <c r="AE34" s="37">
        <f t="shared" si="7"/>
        <v>0</v>
      </c>
      <c r="AF34" s="42">
        <f t="shared" si="8"/>
        <v>0</v>
      </c>
      <c r="AG34" s="37">
        <f t="shared" si="34"/>
        <v>0</v>
      </c>
      <c r="AH34" s="63">
        <f t="shared" si="9"/>
        <v>0</v>
      </c>
      <c r="AI34" s="26">
        <v>0</v>
      </c>
      <c r="AJ34" s="37">
        <f t="shared" si="35"/>
        <v>0</v>
      </c>
      <c r="AK34" s="37" t="str">
        <f t="shared" si="36"/>
        <v>-</v>
      </c>
      <c r="AL34" s="47">
        <v>27</v>
      </c>
      <c r="AM34" s="37" t="str">
        <f t="shared" si="37"/>
        <v>-</v>
      </c>
      <c r="AN34" s="52" t="str">
        <f t="shared" si="38"/>
        <v>-</v>
      </c>
      <c r="AO34" s="35" t="str">
        <f t="shared" si="10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5"/>
        <v>0</v>
      </c>
      <c r="AD35" s="16">
        <f t="shared" si="6"/>
        <v>0</v>
      </c>
      <c r="AE35" s="37">
        <f t="shared" si="7"/>
        <v>0</v>
      </c>
      <c r="AF35" s="42">
        <f t="shared" si="8"/>
        <v>0</v>
      </c>
      <c r="AG35" s="37">
        <f t="shared" si="34"/>
        <v>0</v>
      </c>
      <c r="AH35" s="63">
        <f t="shared" si="9"/>
        <v>0</v>
      </c>
      <c r="AI35" s="26">
        <v>0</v>
      </c>
      <c r="AJ35" s="37">
        <f t="shared" si="35"/>
        <v>0</v>
      </c>
      <c r="AK35" s="37" t="str">
        <f t="shared" si="36"/>
        <v>-</v>
      </c>
      <c r="AL35" s="47">
        <v>28</v>
      </c>
      <c r="AM35" s="37" t="str">
        <f t="shared" si="37"/>
        <v>-</v>
      </c>
      <c r="AN35" s="52" t="str">
        <f t="shared" si="38"/>
        <v>-</v>
      </c>
      <c r="AO35" s="35" t="str">
        <f t="shared" si="10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5"/>
        <v>0</v>
      </c>
      <c r="AD36" s="16">
        <f t="shared" si="6"/>
        <v>0</v>
      </c>
      <c r="AE36" s="37">
        <f t="shared" si="7"/>
        <v>0</v>
      </c>
      <c r="AF36" s="42">
        <f t="shared" si="8"/>
        <v>0</v>
      </c>
      <c r="AG36" s="37">
        <f t="shared" si="34"/>
        <v>0</v>
      </c>
      <c r="AH36" s="63">
        <f t="shared" si="9"/>
        <v>0</v>
      </c>
      <c r="AI36" s="26">
        <v>0</v>
      </c>
      <c r="AJ36" s="37">
        <f t="shared" si="35"/>
        <v>0</v>
      </c>
      <c r="AK36" s="37" t="str">
        <f t="shared" si="36"/>
        <v>-</v>
      </c>
      <c r="AL36" s="47">
        <v>29</v>
      </c>
      <c r="AM36" s="37" t="str">
        <f t="shared" si="37"/>
        <v>-</v>
      </c>
      <c r="AN36" s="52" t="str">
        <f t="shared" si="38"/>
        <v>-</v>
      </c>
      <c r="AO36" s="35" t="str">
        <f t="shared" si="10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5"/>
        <v>0</v>
      </c>
      <c r="AD37" s="16">
        <f t="shared" si="6"/>
        <v>0</v>
      </c>
      <c r="AE37" s="37">
        <f t="shared" si="7"/>
        <v>0</v>
      </c>
      <c r="AF37" s="42">
        <f t="shared" si="8"/>
        <v>0</v>
      </c>
      <c r="AG37" s="37">
        <f t="shared" si="34"/>
        <v>0</v>
      </c>
      <c r="AH37" s="63">
        <f t="shared" si="9"/>
        <v>0</v>
      </c>
      <c r="AI37" s="26">
        <v>0</v>
      </c>
      <c r="AJ37" s="37">
        <f t="shared" si="35"/>
        <v>0</v>
      </c>
      <c r="AK37" s="37" t="str">
        <f t="shared" si="36"/>
        <v>-</v>
      </c>
      <c r="AL37" s="47">
        <v>30</v>
      </c>
      <c r="AM37" s="37" t="str">
        <f t="shared" si="37"/>
        <v>-</v>
      </c>
      <c r="AN37" s="52" t="str">
        <f t="shared" si="38"/>
        <v>-</v>
      </c>
      <c r="AO37" s="35" t="str">
        <f t="shared" si="10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5"/>
        <v>0</v>
      </c>
      <c r="AD38" s="16">
        <f t="shared" si="6"/>
        <v>0</v>
      </c>
      <c r="AE38" s="37">
        <f t="shared" si="7"/>
        <v>0</v>
      </c>
      <c r="AF38" s="42">
        <f t="shared" si="8"/>
        <v>0</v>
      </c>
      <c r="AG38" s="37">
        <f t="shared" si="34"/>
        <v>0</v>
      </c>
      <c r="AH38" s="63">
        <f t="shared" si="9"/>
        <v>0</v>
      </c>
      <c r="AI38" s="26">
        <v>0</v>
      </c>
      <c r="AJ38" s="37">
        <f t="shared" si="35"/>
        <v>0</v>
      </c>
      <c r="AK38" s="37" t="str">
        <f t="shared" si="36"/>
        <v>-</v>
      </c>
      <c r="AL38" s="47">
        <v>31</v>
      </c>
      <c r="AM38" s="37" t="str">
        <f t="shared" si="37"/>
        <v>-</v>
      </c>
      <c r="AN38" s="52" t="str">
        <f t="shared" si="38"/>
        <v>-</v>
      </c>
      <c r="AO38" s="35" t="str">
        <f t="shared" si="10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ref="L39:L54" si="39">J39*$G39</f>
        <v>0</v>
      </c>
      <c r="M39" s="26">
        <v>0</v>
      </c>
      <c r="N39" s="16">
        <f t="shared" ref="N39:N54" si="40">M39*$F39</f>
        <v>0</v>
      </c>
      <c r="O39" s="16">
        <f t="shared" ref="O39:O54" si="41">M39*$G39</f>
        <v>0</v>
      </c>
      <c r="P39" s="26">
        <v>0</v>
      </c>
      <c r="Q39" s="16">
        <f t="shared" ref="Q39:Q54" si="42">P39*$F39</f>
        <v>0</v>
      </c>
      <c r="R39" s="16">
        <f t="shared" ref="R39:R54" si="43">P39*$G39</f>
        <v>0</v>
      </c>
      <c r="S39" s="26">
        <v>0</v>
      </c>
      <c r="T39" s="16">
        <f t="shared" ref="T39:T54" si="44">S39*$F39</f>
        <v>0</v>
      </c>
      <c r="U39" s="16">
        <f t="shared" ref="U39:U54" si="45">S39*$G39</f>
        <v>0</v>
      </c>
      <c r="V39" s="26">
        <v>0</v>
      </c>
      <c r="W39" s="16">
        <f t="shared" ref="W39:W54" si="46">V39*$F39</f>
        <v>0</v>
      </c>
      <c r="X39" s="16">
        <f t="shared" ref="X39:X54" si="47">V39*$G39</f>
        <v>0</v>
      </c>
      <c r="Y39" s="26"/>
      <c r="Z39" s="16">
        <f t="shared" ref="Z39:Z54" si="48">Y39*$F39</f>
        <v>0</v>
      </c>
      <c r="AA39" s="16">
        <f t="shared" ref="AA39:AA54" si="49">Y39*$G39</f>
        <v>0</v>
      </c>
      <c r="AB39" s="51"/>
      <c r="AC39" s="52">
        <f t="shared" si="5"/>
        <v>0</v>
      </c>
      <c r="AD39" s="16">
        <f t="shared" si="6"/>
        <v>0</v>
      </c>
      <c r="AE39" s="37">
        <f t="shared" si="7"/>
        <v>0</v>
      </c>
      <c r="AF39" s="42">
        <f t="shared" si="8"/>
        <v>0</v>
      </c>
      <c r="AG39" s="37">
        <f t="shared" ref="AG39:AG54" si="50">AF39*30</f>
        <v>0</v>
      </c>
      <c r="AH39" s="63">
        <f t="shared" si="9"/>
        <v>0</v>
      </c>
      <c r="AI39" s="26">
        <v>0</v>
      </c>
      <c r="AJ39" s="37">
        <f t="shared" ref="AJ39:AJ54" si="51">AI39*G39</f>
        <v>0</v>
      </c>
      <c r="AK39" s="37" t="str">
        <f t="shared" ref="AK39:AK54" si="52">IFERROR(AI39/AF39, "-")</f>
        <v>-</v>
      </c>
      <c r="AL39" s="47">
        <v>33</v>
      </c>
      <c r="AM39" s="37" t="str">
        <f t="shared" ref="AM39:AM54" si="53">IFERROR(AK39/7,"-")</f>
        <v>-</v>
      </c>
      <c r="AN39" s="52" t="str">
        <f t="shared" ref="AN39:AN54" si="54">IFERROR(AK39/30,"-")</f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39"/>
        <v>0</v>
      </c>
      <c r="M40" s="26">
        <v>0</v>
      </c>
      <c r="N40" s="16">
        <f t="shared" si="40"/>
        <v>0</v>
      </c>
      <c r="O40" s="16">
        <f t="shared" si="41"/>
        <v>0</v>
      </c>
      <c r="P40" s="26">
        <v>0</v>
      </c>
      <c r="Q40" s="16">
        <f t="shared" si="42"/>
        <v>0</v>
      </c>
      <c r="R40" s="16">
        <f t="shared" si="43"/>
        <v>0</v>
      </c>
      <c r="S40" s="26">
        <v>0</v>
      </c>
      <c r="T40" s="16">
        <f t="shared" si="44"/>
        <v>0</v>
      </c>
      <c r="U40" s="16">
        <f t="shared" si="45"/>
        <v>0</v>
      </c>
      <c r="V40" s="26">
        <v>0</v>
      </c>
      <c r="W40" s="16">
        <f t="shared" si="46"/>
        <v>0</v>
      </c>
      <c r="X40" s="16">
        <f t="shared" si="47"/>
        <v>0</v>
      </c>
      <c r="Y40" s="26"/>
      <c r="Z40" s="16">
        <f t="shared" si="48"/>
        <v>0</v>
      </c>
      <c r="AA40" s="16">
        <f t="shared" si="49"/>
        <v>0</v>
      </c>
      <c r="AB40" s="51"/>
      <c r="AC40" s="52">
        <f t="shared" si="5"/>
        <v>0</v>
      </c>
      <c r="AD40" s="16">
        <f t="shared" si="6"/>
        <v>0</v>
      </c>
      <c r="AE40" s="37">
        <f t="shared" si="7"/>
        <v>0</v>
      </c>
      <c r="AF40" s="42">
        <f t="shared" si="8"/>
        <v>0</v>
      </c>
      <c r="AG40" s="37">
        <f t="shared" si="50"/>
        <v>0</v>
      </c>
      <c r="AH40" s="63">
        <f t="shared" si="9"/>
        <v>0</v>
      </c>
      <c r="AI40" s="26">
        <v>0</v>
      </c>
      <c r="AJ40" s="37">
        <f t="shared" si="51"/>
        <v>0</v>
      </c>
      <c r="AK40" s="37" t="str">
        <f t="shared" si="52"/>
        <v>-</v>
      </c>
      <c r="AL40" s="47">
        <v>34</v>
      </c>
      <c r="AM40" s="37" t="str">
        <f t="shared" si="53"/>
        <v>-</v>
      </c>
      <c r="AN40" s="52" t="str">
        <f t="shared" si="54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-1</v>
      </c>
      <c r="K41" s="16">
        <f t="shared" si="11"/>
        <v>-41.149999999999771</v>
      </c>
      <c r="L41" s="16">
        <f t="shared" si="39"/>
        <v>-84.5</v>
      </c>
      <c r="M41" s="26">
        <v>0</v>
      </c>
      <c r="N41" s="16">
        <f t="shared" si="40"/>
        <v>0</v>
      </c>
      <c r="O41" s="16">
        <f t="shared" si="41"/>
        <v>0</v>
      </c>
      <c r="P41" s="26">
        <v>0</v>
      </c>
      <c r="Q41" s="16">
        <f t="shared" si="42"/>
        <v>0</v>
      </c>
      <c r="R41" s="16">
        <f t="shared" si="43"/>
        <v>0</v>
      </c>
      <c r="S41" s="26">
        <v>1</v>
      </c>
      <c r="T41" s="16">
        <f t="shared" si="44"/>
        <v>41.149999999999771</v>
      </c>
      <c r="U41" s="16">
        <f t="shared" si="45"/>
        <v>84.5</v>
      </c>
      <c r="V41" s="26">
        <v>0</v>
      </c>
      <c r="W41" s="16">
        <f t="shared" si="46"/>
        <v>0</v>
      </c>
      <c r="X41" s="16">
        <f t="shared" si="47"/>
        <v>0</v>
      </c>
      <c r="Y41" s="26"/>
      <c r="Z41" s="16">
        <f t="shared" si="48"/>
        <v>0</v>
      </c>
      <c r="AA41" s="16">
        <f t="shared" si="49"/>
        <v>0</v>
      </c>
      <c r="AB41" s="51"/>
      <c r="AC41" s="52">
        <f t="shared" si="5"/>
        <v>0</v>
      </c>
      <c r="AD41" s="16">
        <f t="shared" si="6"/>
        <v>0</v>
      </c>
      <c r="AE41" s="37">
        <f t="shared" si="7"/>
        <v>0</v>
      </c>
      <c r="AF41" s="42">
        <f t="shared" si="8"/>
        <v>0</v>
      </c>
      <c r="AG41" s="37">
        <f t="shared" si="50"/>
        <v>0</v>
      </c>
      <c r="AH41" s="63">
        <f t="shared" si="9"/>
        <v>0</v>
      </c>
      <c r="AI41" s="26">
        <v>1</v>
      </c>
      <c r="AJ41" s="37">
        <f t="shared" si="51"/>
        <v>84.5</v>
      </c>
      <c r="AK41" s="37" t="str">
        <f t="shared" si="52"/>
        <v>-</v>
      </c>
      <c r="AL41" s="47">
        <v>35</v>
      </c>
      <c r="AM41" s="37" t="str">
        <f t="shared" si="53"/>
        <v>-</v>
      </c>
      <c r="AN41" s="52" t="str">
        <f t="shared" si="54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39"/>
        <v>0</v>
      </c>
      <c r="M42" s="26">
        <v>0</v>
      </c>
      <c r="N42" s="16">
        <f t="shared" si="40"/>
        <v>0</v>
      </c>
      <c r="O42" s="16">
        <f t="shared" si="41"/>
        <v>0</v>
      </c>
      <c r="P42" s="26">
        <v>0</v>
      </c>
      <c r="Q42" s="16">
        <f t="shared" si="42"/>
        <v>0</v>
      </c>
      <c r="R42" s="16">
        <f t="shared" si="43"/>
        <v>0</v>
      </c>
      <c r="S42" s="26">
        <v>0</v>
      </c>
      <c r="T42" s="16">
        <f t="shared" si="44"/>
        <v>0</v>
      </c>
      <c r="U42" s="16">
        <f t="shared" si="45"/>
        <v>0</v>
      </c>
      <c r="V42" s="26">
        <v>0</v>
      </c>
      <c r="W42" s="16">
        <f t="shared" si="46"/>
        <v>0</v>
      </c>
      <c r="X42" s="16">
        <f t="shared" si="47"/>
        <v>0</v>
      </c>
      <c r="Y42" s="26"/>
      <c r="Z42" s="16">
        <f t="shared" si="48"/>
        <v>0</v>
      </c>
      <c r="AA42" s="16">
        <f t="shared" si="49"/>
        <v>0</v>
      </c>
      <c r="AB42" s="51"/>
      <c r="AC42" s="52">
        <f t="shared" si="5"/>
        <v>0</v>
      </c>
      <c r="AD42" s="16">
        <f t="shared" si="6"/>
        <v>0</v>
      </c>
      <c r="AE42" s="37">
        <f t="shared" si="7"/>
        <v>0</v>
      </c>
      <c r="AF42" s="42">
        <f t="shared" si="8"/>
        <v>0</v>
      </c>
      <c r="AG42" s="37">
        <f t="shared" si="50"/>
        <v>0</v>
      </c>
      <c r="AH42" s="63">
        <f t="shared" si="9"/>
        <v>0</v>
      </c>
      <c r="AI42" s="26">
        <v>2</v>
      </c>
      <c r="AJ42" s="37">
        <f t="shared" si="51"/>
        <v>129</v>
      </c>
      <c r="AK42" s="37" t="str">
        <f t="shared" si="52"/>
        <v>-</v>
      </c>
      <c r="AL42" s="47">
        <v>36</v>
      </c>
      <c r="AM42" s="37" t="str">
        <f t="shared" si="53"/>
        <v>-</v>
      </c>
      <c r="AN42" s="52" t="str">
        <f t="shared" si="54"/>
        <v>-</v>
      </c>
      <c r="AO42" s="35" t="str">
        <f t="shared" si="10"/>
        <v>-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1</v>
      </c>
      <c r="K43" s="16">
        <f t="shared" si="11"/>
        <v>31.070000000000004</v>
      </c>
      <c r="L43" s="16">
        <f t="shared" si="39"/>
        <v>64.5</v>
      </c>
      <c r="M43" s="26">
        <v>0</v>
      </c>
      <c r="N43" s="16">
        <f t="shared" si="40"/>
        <v>0</v>
      </c>
      <c r="O43" s="16">
        <f t="shared" si="41"/>
        <v>0</v>
      </c>
      <c r="P43" s="26">
        <v>0</v>
      </c>
      <c r="Q43" s="16">
        <f t="shared" si="42"/>
        <v>0</v>
      </c>
      <c r="R43" s="16">
        <f t="shared" si="43"/>
        <v>0</v>
      </c>
      <c r="S43" s="26">
        <v>0</v>
      </c>
      <c r="T43" s="16">
        <f t="shared" si="44"/>
        <v>0</v>
      </c>
      <c r="U43" s="16">
        <f t="shared" si="45"/>
        <v>0</v>
      </c>
      <c r="V43" s="26">
        <v>0</v>
      </c>
      <c r="W43" s="16">
        <f t="shared" si="46"/>
        <v>0</v>
      </c>
      <c r="X43" s="16">
        <f t="shared" si="47"/>
        <v>0</v>
      </c>
      <c r="Y43" s="26"/>
      <c r="Z43" s="16">
        <f t="shared" si="48"/>
        <v>0</v>
      </c>
      <c r="AA43" s="16">
        <f t="shared" si="49"/>
        <v>0</v>
      </c>
      <c r="AC43" s="52">
        <f t="shared" si="5"/>
        <v>1</v>
      </c>
      <c r="AD43" s="16">
        <f t="shared" si="6"/>
        <v>31.070000000000004</v>
      </c>
      <c r="AE43" s="37">
        <f t="shared" si="7"/>
        <v>64.5</v>
      </c>
      <c r="AF43" s="42">
        <f t="shared" si="8"/>
        <v>8.130081300813009E-3</v>
      </c>
      <c r="AG43" s="37">
        <f t="shared" si="50"/>
        <v>0.24390243902439027</v>
      </c>
      <c r="AH43" s="63">
        <f t="shared" si="9"/>
        <v>15.731707317073171</v>
      </c>
      <c r="AI43" s="26">
        <v>0</v>
      </c>
      <c r="AJ43" s="37">
        <f t="shared" si="51"/>
        <v>0</v>
      </c>
      <c r="AK43" s="37">
        <f t="shared" si="52"/>
        <v>0</v>
      </c>
      <c r="AL43" s="47">
        <v>37</v>
      </c>
      <c r="AM43" s="37">
        <f t="shared" si="53"/>
        <v>0</v>
      </c>
      <c r="AN43" s="52">
        <f t="shared" si="54"/>
        <v>0</v>
      </c>
      <c r="AO43" s="35">
        <f t="shared" si="10"/>
        <v>43589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1"/>
        <v>0</v>
      </c>
      <c r="L44" s="16">
        <f t="shared" si="39"/>
        <v>0</v>
      </c>
      <c r="M44" s="26">
        <v>0</v>
      </c>
      <c r="N44" s="16">
        <f t="shared" si="40"/>
        <v>0</v>
      </c>
      <c r="O44" s="16">
        <f t="shared" si="41"/>
        <v>0</v>
      </c>
      <c r="P44" s="26">
        <v>0</v>
      </c>
      <c r="Q44" s="16">
        <f t="shared" si="42"/>
        <v>0</v>
      </c>
      <c r="R44" s="16">
        <f t="shared" si="43"/>
        <v>0</v>
      </c>
      <c r="S44" s="26">
        <v>0</v>
      </c>
      <c r="T44" s="16">
        <f t="shared" si="44"/>
        <v>0</v>
      </c>
      <c r="U44" s="16">
        <f t="shared" si="45"/>
        <v>0</v>
      </c>
      <c r="V44" s="26">
        <v>0</v>
      </c>
      <c r="W44" s="16">
        <f t="shared" si="46"/>
        <v>0</v>
      </c>
      <c r="X44" s="16">
        <f t="shared" si="47"/>
        <v>0</v>
      </c>
      <c r="Y44" s="26"/>
      <c r="Z44" s="16">
        <f t="shared" si="48"/>
        <v>0</v>
      </c>
      <c r="AA44" s="16">
        <f t="shared" si="49"/>
        <v>0</v>
      </c>
      <c r="AB44" s="51"/>
      <c r="AC44" s="52">
        <f t="shared" si="5"/>
        <v>0</v>
      </c>
      <c r="AD44" s="16">
        <f t="shared" si="6"/>
        <v>0</v>
      </c>
      <c r="AE44" s="37">
        <f t="shared" si="7"/>
        <v>0</v>
      </c>
      <c r="AF44" s="42">
        <f t="shared" si="8"/>
        <v>0</v>
      </c>
      <c r="AG44" s="37">
        <f t="shared" si="50"/>
        <v>0</v>
      </c>
      <c r="AH44" s="63">
        <f t="shared" si="9"/>
        <v>0</v>
      </c>
      <c r="AI44" s="26">
        <v>0</v>
      </c>
      <c r="AJ44" s="37">
        <f t="shared" si="51"/>
        <v>0</v>
      </c>
      <c r="AK44" s="37" t="str">
        <f t="shared" si="52"/>
        <v>-</v>
      </c>
      <c r="AL44" s="47">
        <v>38</v>
      </c>
      <c r="AM44" s="37" t="str">
        <f t="shared" si="53"/>
        <v>-</v>
      </c>
      <c r="AN44" s="52" t="str">
        <f t="shared" si="54"/>
        <v>-</v>
      </c>
      <c r="AO44" s="35" t="str">
        <f t="shared" si="10"/>
        <v>-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1"/>
        <v>0</v>
      </c>
      <c r="L45" s="104">
        <f t="shared" si="39"/>
        <v>0</v>
      </c>
      <c r="M45" s="103">
        <v>0</v>
      </c>
      <c r="N45" s="104">
        <f t="shared" si="40"/>
        <v>0</v>
      </c>
      <c r="O45" s="104">
        <f t="shared" si="41"/>
        <v>0</v>
      </c>
      <c r="P45" s="103">
        <v>0</v>
      </c>
      <c r="Q45" s="104">
        <f t="shared" si="42"/>
        <v>0</v>
      </c>
      <c r="R45" s="104">
        <f t="shared" si="43"/>
        <v>0</v>
      </c>
      <c r="S45" s="103">
        <v>1</v>
      </c>
      <c r="T45" s="104">
        <f t="shared" si="44"/>
        <v>43.134477611940298</v>
      </c>
      <c r="U45" s="104">
        <f t="shared" si="45"/>
        <v>79.5</v>
      </c>
      <c r="V45" s="103">
        <v>0</v>
      </c>
      <c r="W45" s="104">
        <f t="shared" si="46"/>
        <v>0</v>
      </c>
      <c r="X45" s="104">
        <f t="shared" si="47"/>
        <v>0</v>
      </c>
      <c r="Y45" s="103"/>
      <c r="Z45" s="104">
        <f t="shared" si="48"/>
        <v>0</v>
      </c>
      <c r="AA45" s="104">
        <f t="shared" si="49"/>
        <v>0</v>
      </c>
      <c r="AB45" s="103"/>
      <c r="AC45" s="103">
        <f t="shared" si="5"/>
        <v>1</v>
      </c>
      <c r="AD45" s="104">
        <f t="shared" si="6"/>
        <v>43.134477611940298</v>
      </c>
      <c r="AE45" s="104">
        <f t="shared" si="7"/>
        <v>79.5</v>
      </c>
      <c r="AF45" s="42">
        <f t="shared" si="8"/>
        <v>8.130081300813009E-3</v>
      </c>
      <c r="AG45" s="106">
        <f t="shared" si="50"/>
        <v>0.24390243902439027</v>
      </c>
      <c r="AH45" s="63">
        <f t="shared" si="9"/>
        <v>19.390243902439025</v>
      </c>
      <c r="AI45" s="103">
        <v>5</v>
      </c>
      <c r="AJ45" s="107">
        <f t="shared" si="51"/>
        <v>397.5</v>
      </c>
      <c r="AK45" s="106">
        <f t="shared" si="52"/>
        <v>614.99999999999989</v>
      </c>
      <c r="AL45" s="108">
        <v>40</v>
      </c>
      <c r="AM45" s="106">
        <f t="shared" si="53"/>
        <v>87.857142857142847</v>
      </c>
      <c r="AN45" s="109">
        <f t="shared" si="54"/>
        <v>20.499999999999996</v>
      </c>
      <c r="AO45" s="35">
        <f t="shared" si="10"/>
        <v>44204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39"/>
        <v>0</v>
      </c>
      <c r="M46" s="103">
        <v>0</v>
      </c>
      <c r="N46" s="104">
        <f t="shared" si="40"/>
        <v>0</v>
      </c>
      <c r="O46" s="104">
        <f t="shared" si="41"/>
        <v>0</v>
      </c>
      <c r="P46" s="103">
        <v>0</v>
      </c>
      <c r="Q46" s="104">
        <f t="shared" si="42"/>
        <v>0</v>
      </c>
      <c r="R46" s="104">
        <f t="shared" si="43"/>
        <v>0</v>
      </c>
      <c r="S46" s="103">
        <v>0</v>
      </c>
      <c r="T46" s="104">
        <f t="shared" si="44"/>
        <v>0</v>
      </c>
      <c r="U46" s="104">
        <f t="shared" si="45"/>
        <v>0</v>
      </c>
      <c r="V46" s="103">
        <v>0</v>
      </c>
      <c r="W46" s="104">
        <f t="shared" si="46"/>
        <v>0</v>
      </c>
      <c r="X46" s="104">
        <f t="shared" si="47"/>
        <v>0</v>
      </c>
      <c r="Y46" s="103"/>
      <c r="Z46" s="104">
        <f t="shared" si="48"/>
        <v>0</v>
      </c>
      <c r="AA46" s="104">
        <f t="shared" si="49"/>
        <v>0</v>
      </c>
      <c r="AB46" s="103"/>
      <c r="AC46" s="103">
        <f t="shared" si="5"/>
        <v>0</v>
      </c>
      <c r="AD46" s="104">
        <f t="shared" si="6"/>
        <v>0</v>
      </c>
      <c r="AE46" s="104">
        <f t="shared" si="7"/>
        <v>0</v>
      </c>
      <c r="AF46" s="42">
        <f t="shared" si="8"/>
        <v>0</v>
      </c>
      <c r="AG46" s="106">
        <f t="shared" si="50"/>
        <v>0</v>
      </c>
      <c r="AH46" s="63">
        <f t="shared" si="9"/>
        <v>0</v>
      </c>
      <c r="AI46" s="103">
        <v>0</v>
      </c>
      <c r="AJ46" s="107">
        <f t="shared" si="51"/>
        <v>0</v>
      </c>
      <c r="AK46" s="106" t="str">
        <f t="shared" si="52"/>
        <v>-</v>
      </c>
      <c r="AL46" s="108">
        <v>41</v>
      </c>
      <c r="AM46" s="106" t="str">
        <f t="shared" si="53"/>
        <v>-</v>
      </c>
      <c r="AN46" s="109" t="str">
        <f t="shared" si="54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39"/>
        <v>0</v>
      </c>
      <c r="M47" s="103">
        <v>0</v>
      </c>
      <c r="N47" s="104">
        <f t="shared" si="40"/>
        <v>0</v>
      </c>
      <c r="O47" s="104">
        <f t="shared" si="41"/>
        <v>0</v>
      </c>
      <c r="P47" s="103">
        <v>0</v>
      </c>
      <c r="Q47" s="104">
        <f t="shared" si="42"/>
        <v>0</v>
      </c>
      <c r="R47" s="104">
        <f t="shared" si="43"/>
        <v>0</v>
      </c>
      <c r="S47" s="103">
        <v>0</v>
      </c>
      <c r="T47" s="104">
        <f t="shared" si="44"/>
        <v>0</v>
      </c>
      <c r="U47" s="104">
        <f t="shared" si="45"/>
        <v>0</v>
      </c>
      <c r="V47" s="103">
        <v>0</v>
      </c>
      <c r="W47" s="104">
        <f t="shared" si="46"/>
        <v>0</v>
      </c>
      <c r="X47" s="104">
        <f t="shared" si="47"/>
        <v>0</v>
      </c>
      <c r="Y47" s="103"/>
      <c r="Z47" s="104">
        <f t="shared" si="48"/>
        <v>0</v>
      </c>
      <c r="AA47" s="104">
        <f t="shared" si="49"/>
        <v>0</v>
      </c>
      <c r="AB47" s="103"/>
      <c r="AC47" s="103">
        <f t="shared" si="5"/>
        <v>0</v>
      </c>
      <c r="AD47" s="104">
        <f t="shared" si="6"/>
        <v>0</v>
      </c>
      <c r="AE47" s="104">
        <f t="shared" si="7"/>
        <v>0</v>
      </c>
      <c r="AF47" s="42">
        <f t="shared" si="8"/>
        <v>0</v>
      </c>
      <c r="AG47" s="106">
        <f t="shared" si="50"/>
        <v>0</v>
      </c>
      <c r="AH47" s="63">
        <f t="shared" si="9"/>
        <v>0</v>
      </c>
      <c r="AI47" s="103">
        <v>0</v>
      </c>
      <c r="AJ47" s="107">
        <f t="shared" si="51"/>
        <v>0</v>
      </c>
      <c r="AK47" s="106" t="str">
        <f t="shared" si="52"/>
        <v>-</v>
      </c>
      <c r="AL47" s="108">
        <v>42</v>
      </c>
      <c r="AM47" s="106" t="str">
        <f t="shared" si="53"/>
        <v>-</v>
      </c>
      <c r="AN47" s="109" t="str">
        <f t="shared" si="54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39"/>
        <v>0</v>
      </c>
      <c r="M48" s="103">
        <v>0</v>
      </c>
      <c r="N48" s="104">
        <f t="shared" si="40"/>
        <v>0</v>
      </c>
      <c r="O48" s="104">
        <f t="shared" si="41"/>
        <v>0</v>
      </c>
      <c r="P48" s="103">
        <v>0</v>
      </c>
      <c r="Q48" s="104">
        <f t="shared" si="42"/>
        <v>0</v>
      </c>
      <c r="R48" s="104">
        <f t="shared" si="43"/>
        <v>0</v>
      </c>
      <c r="S48" s="103">
        <v>0</v>
      </c>
      <c r="T48" s="104">
        <f t="shared" si="44"/>
        <v>0</v>
      </c>
      <c r="U48" s="104">
        <f t="shared" si="45"/>
        <v>0</v>
      </c>
      <c r="V48" s="103">
        <v>0</v>
      </c>
      <c r="W48" s="104">
        <f t="shared" si="46"/>
        <v>0</v>
      </c>
      <c r="X48" s="104">
        <f t="shared" si="47"/>
        <v>0</v>
      </c>
      <c r="Y48" s="103"/>
      <c r="Z48" s="104">
        <f t="shared" si="48"/>
        <v>0</v>
      </c>
      <c r="AA48" s="104">
        <f t="shared" si="49"/>
        <v>0</v>
      </c>
      <c r="AB48" s="103"/>
      <c r="AC48" s="103">
        <f t="shared" si="5"/>
        <v>0</v>
      </c>
      <c r="AD48" s="104">
        <f t="shared" si="6"/>
        <v>0</v>
      </c>
      <c r="AE48" s="104">
        <f t="shared" si="7"/>
        <v>0</v>
      </c>
      <c r="AF48" s="42">
        <f t="shared" si="8"/>
        <v>0</v>
      </c>
      <c r="AG48" s="106">
        <f t="shared" si="50"/>
        <v>0</v>
      </c>
      <c r="AH48" s="63">
        <f t="shared" si="9"/>
        <v>0</v>
      </c>
      <c r="AI48" s="103">
        <v>0</v>
      </c>
      <c r="AJ48" s="107">
        <f t="shared" si="51"/>
        <v>0</v>
      </c>
      <c r="AK48" s="106" t="str">
        <f t="shared" si="52"/>
        <v>-</v>
      </c>
      <c r="AL48" s="108">
        <v>43</v>
      </c>
      <c r="AM48" s="106" t="str">
        <f t="shared" si="53"/>
        <v>-</v>
      </c>
      <c r="AN48" s="109" t="str">
        <f t="shared" si="54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9"/>
        <v>0</v>
      </c>
      <c r="M49" s="103">
        <v>0</v>
      </c>
      <c r="N49" s="104">
        <f t="shared" si="40"/>
        <v>0</v>
      </c>
      <c r="O49" s="104">
        <f t="shared" si="41"/>
        <v>0</v>
      </c>
      <c r="P49" s="103">
        <v>0</v>
      </c>
      <c r="Q49" s="104">
        <f t="shared" si="42"/>
        <v>0</v>
      </c>
      <c r="R49" s="104">
        <f t="shared" si="43"/>
        <v>0</v>
      </c>
      <c r="S49" s="103">
        <v>0</v>
      </c>
      <c r="T49" s="104">
        <f t="shared" si="44"/>
        <v>0</v>
      </c>
      <c r="U49" s="104">
        <f t="shared" si="45"/>
        <v>0</v>
      </c>
      <c r="V49" s="103">
        <v>0</v>
      </c>
      <c r="W49" s="104">
        <f t="shared" si="46"/>
        <v>0</v>
      </c>
      <c r="X49" s="104">
        <f t="shared" si="47"/>
        <v>0</v>
      </c>
      <c r="Y49" s="103"/>
      <c r="Z49" s="104">
        <f t="shared" si="48"/>
        <v>0</v>
      </c>
      <c r="AA49" s="104">
        <f t="shared" si="49"/>
        <v>0</v>
      </c>
      <c r="AB49" s="103"/>
      <c r="AC49" s="103">
        <f t="shared" si="5"/>
        <v>0</v>
      </c>
      <c r="AD49" s="104">
        <f t="shared" si="6"/>
        <v>0</v>
      </c>
      <c r="AE49" s="104">
        <f t="shared" si="7"/>
        <v>0</v>
      </c>
      <c r="AF49" s="42">
        <f t="shared" si="8"/>
        <v>0</v>
      </c>
      <c r="AG49" s="106">
        <f t="shared" si="50"/>
        <v>0</v>
      </c>
      <c r="AH49" s="63">
        <f t="shared" si="9"/>
        <v>0</v>
      </c>
      <c r="AI49" s="103">
        <v>0</v>
      </c>
      <c r="AJ49" s="107">
        <f t="shared" si="51"/>
        <v>0</v>
      </c>
      <c r="AK49" s="106" t="str">
        <f t="shared" si="52"/>
        <v>-</v>
      </c>
      <c r="AL49" s="108">
        <v>44</v>
      </c>
      <c r="AM49" s="106" t="str">
        <f t="shared" si="53"/>
        <v>-</v>
      </c>
      <c r="AN49" s="109" t="str">
        <f t="shared" si="54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9"/>
        <v>0</v>
      </c>
      <c r="M50" s="103">
        <v>0</v>
      </c>
      <c r="N50" s="104">
        <f t="shared" si="40"/>
        <v>0</v>
      </c>
      <c r="O50" s="104">
        <f t="shared" si="41"/>
        <v>0</v>
      </c>
      <c r="P50" s="103">
        <v>0</v>
      </c>
      <c r="Q50" s="104">
        <f t="shared" si="42"/>
        <v>0</v>
      </c>
      <c r="R50" s="104">
        <f t="shared" si="43"/>
        <v>0</v>
      </c>
      <c r="S50" s="103">
        <v>0</v>
      </c>
      <c r="T50" s="104">
        <f t="shared" si="44"/>
        <v>0</v>
      </c>
      <c r="U50" s="104">
        <f t="shared" si="45"/>
        <v>0</v>
      </c>
      <c r="V50" s="103">
        <v>0</v>
      </c>
      <c r="W50" s="104">
        <f t="shared" si="46"/>
        <v>0</v>
      </c>
      <c r="X50" s="104">
        <f t="shared" si="47"/>
        <v>0</v>
      </c>
      <c r="Y50" s="103"/>
      <c r="Z50" s="104">
        <f t="shared" si="48"/>
        <v>0</v>
      </c>
      <c r="AA50" s="104">
        <f t="shared" si="49"/>
        <v>0</v>
      </c>
      <c r="AB50" s="103"/>
      <c r="AC50" s="103">
        <f t="shared" si="5"/>
        <v>0</v>
      </c>
      <c r="AD50" s="104">
        <f t="shared" si="6"/>
        <v>0</v>
      </c>
      <c r="AE50" s="104">
        <f t="shared" si="7"/>
        <v>0</v>
      </c>
      <c r="AF50" s="42">
        <f t="shared" si="8"/>
        <v>0</v>
      </c>
      <c r="AG50" s="106">
        <f t="shared" si="50"/>
        <v>0</v>
      </c>
      <c r="AH50" s="63">
        <f t="shared" si="9"/>
        <v>0</v>
      </c>
      <c r="AI50" s="103">
        <v>0</v>
      </c>
      <c r="AJ50" s="107">
        <f t="shared" si="51"/>
        <v>0</v>
      </c>
      <c r="AK50" s="106" t="str">
        <f t="shared" si="52"/>
        <v>-</v>
      </c>
      <c r="AL50" s="108">
        <v>45</v>
      </c>
      <c r="AM50" s="106" t="str">
        <f t="shared" si="53"/>
        <v>-</v>
      </c>
      <c r="AN50" s="109" t="str">
        <f t="shared" si="54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39"/>
        <v>0</v>
      </c>
      <c r="M51" s="103">
        <v>0</v>
      </c>
      <c r="N51" s="104">
        <f t="shared" si="40"/>
        <v>0</v>
      </c>
      <c r="O51" s="104">
        <f t="shared" si="41"/>
        <v>0</v>
      </c>
      <c r="P51" s="103">
        <v>0</v>
      </c>
      <c r="Q51" s="104">
        <f t="shared" si="42"/>
        <v>0</v>
      </c>
      <c r="R51" s="104">
        <f t="shared" si="43"/>
        <v>0</v>
      </c>
      <c r="S51" s="103">
        <v>0</v>
      </c>
      <c r="T51" s="104">
        <f t="shared" si="44"/>
        <v>0</v>
      </c>
      <c r="U51" s="104">
        <f t="shared" si="45"/>
        <v>0</v>
      </c>
      <c r="V51" s="103">
        <v>0</v>
      </c>
      <c r="W51" s="104">
        <f t="shared" si="46"/>
        <v>0</v>
      </c>
      <c r="X51" s="104">
        <f t="shared" si="47"/>
        <v>0</v>
      </c>
      <c r="Y51" s="103"/>
      <c r="Z51" s="104">
        <f t="shared" si="48"/>
        <v>0</v>
      </c>
      <c r="AA51" s="104">
        <f t="shared" si="49"/>
        <v>0</v>
      </c>
      <c r="AB51" s="103"/>
      <c r="AC51" s="103">
        <f t="shared" si="5"/>
        <v>0</v>
      </c>
      <c r="AD51" s="104">
        <f t="shared" si="6"/>
        <v>0</v>
      </c>
      <c r="AE51" s="104">
        <f t="shared" si="7"/>
        <v>0</v>
      </c>
      <c r="AF51" s="42">
        <f t="shared" si="8"/>
        <v>0</v>
      </c>
      <c r="AG51" s="106">
        <f t="shared" si="50"/>
        <v>0</v>
      </c>
      <c r="AH51" s="63">
        <f t="shared" si="9"/>
        <v>0</v>
      </c>
      <c r="AI51" s="103">
        <v>0</v>
      </c>
      <c r="AJ51" s="107">
        <f t="shared" si="51"/>
        <v>0</v>
      </c>
      <c r="AK51" s="106" t="str">
        <f t="shared" si="52"/>
        <v>-</v>
      </c>
      <c r="AL51" s="108">
        <v>46</v>
      </c>
      <c r="AM51" s="106" t="str">
        <f t="shared" si="53"/>
        <v>-</v>
      </c>
      <c r="AN51" s="109" t="str">
        <f t="shared" si="54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9"/>
        <v>0</v>
      </c>
      <c r="M52" s="103">
        <v>0</v>
      </c>
      <c r="N52" s="104">
        <f t="shared" si="40"/>
        <v>0</v>
      </c>
      <c r="O52" s="104">
        <f t="shared" si="41"/>
        <v>0</v>
      </c>
      <c r="P52" s="103">
        <v>0</v>
      </c>
      <c r="Q52" s="104">
        <f t="shared" si="42"/>
        <v>0</v>
      </c>
      <c r="R52" s="104">
        <f t="shared" si="43"/>
        <v>0</v>
      </c>
      <c r="S52" s="103">
        <v>0</v>
      </c>
      <c r="T52" s="104">
        <f t="shared" si="44"/>
        <v>0</v>
      </c>
      <c r="U52" s="104">
        <f t="shared" si="45"/>
        <v>0</v>
      </c>
      <c r="V52" s="103">
        <v>0</v>
      </c>
      <c r="W52" s="104">
        <f t="shared" si="46"/>
        <v>0</v>
      </c>
      <c r="X52" s="104">
        <f t="shared" si="47"/>
        <v>0</v>
      </c>
      <c r="Y52" s="103"/>
      <c r="Z52" s="104">
        <f t="shared" si="48"/>
        <v>0</v>
      </c>
      <c r="AA52" s="104">
        <f t="shared" si="49"/>
        <v>0</v>
      </c>
      <c r="AB52" s="103"/>
      <c r="AC52" s="103">
        <f t="shared" si="5"/>
        <v>0</v>
      </c>
      <c r="AD52" s="104">
        <f t="shared" si="6"/>
        <v>0</v>
      </c>
      <c r="AE52" s="104">
        <f t="shared" si="7"/>
        <v>0</v>
      </c>
      <c r="AF52" s="42">
        <f t="shared" si="8"/>
        <v>0</v>
      </c>
      <c r="AG52" s="106">
        <f t="shared" si="50"/>
        <v>0</v>
      </c>
      <c r="AH52" s="63">
        <f t="shared" si="9"/>
        <v>0</v>
      </c>
      <c r="AI52" s="103">
        <v>3</v>
      </c>
      <c r="AJ52" s="107">
        <f t="shared" si="51"/>
        <v>328.5</v>
      </c>
      <c r="AK52" s="106" t="str">
        <f t="shared" si="52"/>
        <v>-</v>
      </c>
      <c r="AL52" s="108">
        <v>47</v>
      </c>
      <c r="AM52" s="106" t="str">
        <f t="shared" si="53"/>
        <v>-</v>
      </c>
      <c r="AN52" s="109" t="str">
        <f t="shared" si="54"/>
        <v>-</v>
      </c>
      <c r="AO52" s="35" t="str">
        <f t="shared" si="10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39"/>
        <v>0</v>
      </c>
      <c r="M53" s="103">
        <v>0</v>
      </c>
      <c r="N53" s="104">
        <f t="shared" si="40"/>
        <v>0</v>
      </c>
      <c r="O53" s="104">
        <f t="shared" si="41"/>
        <v>0</v>
      </c>
      <c r="P53" s="103">
        <v>0</v>
      </c>
      <c r="Q53" s="104">
        <f t="shared" si="42"/>
        <v>0</v>
      </c>
      <c r="R53" s="104">
        <f t="shared" si="43"/>
        <v>0</v>
      </c>
      <c r="S53" s="103">
        <v>0</v>
      </c>
      <c r="T53" s="104">
        <f t="shared" si="44"/>
        <v>0</v>
      </c>
      <c r="U53" s="104">
        <f t="shared" si="45"/>
        <v>0</v>
      </c>
      <c r="V53" s="103">
        <v>0</v>
      </c>
      <c r="W53" s="104">
        <f t="shared" si="46"/>
        <v>0</v>
      </c>
      <c r="X53" s="104">
        <f t="shared" si="47"/>
        <v>0</v>
      </c>
      <c r="Y53" s="103"/>
      <c r="Z53" s="104">
        <f t="shared" si="48"/>
        <v>0</v>
      </c>
      <c r="AA53" s="104">
        <f t="shared" si="49"/>
        <v>0</v>
      </c>
      <c r="AB53" s="103"/>
      <c r="AC53" s="103">
        <f t="shared" si="5"/>
        <v>0</v>
      </c>
      <c r="AD53" s="104">
        <f t="shared" si="6"/>
        <v>0</v>
      </c>
      <c r="AE53" s="104">
        <f t="shared" si="7"/>
        <v>0</v>
      </c>
      <c r="AF53" s="42">
        <f t="shared" si="8"/>
        <v>0</v>
      </c>
      <c r="AG53" s="106">
        <f t="shared" si="50"/>
        <v>0</v>
      </c>
      <c r="AH53" s="63">
        <f t="shared" si="9"/>
        <v>0</v>
      </c>
      <c r="AI53" s="103">
        <v>0</v>
      </c>
      <c r="AJ53" s="107">
        <f t="shared" si="51"/>
        <v>0</v>
      </c>
      <c r="AK53" s="106" t="str">
        <f t="shared" si="52"/>
        <v>-</v>
      </c>
      <c r="AL53" s="108">
        <v>48</v>
      </c>
      <c r="AM53" s="106" t="str">
        <f t="shared" si="53"/>
        <v>-</v>
      </c>
      <c r="AN53" s="109" t="str">
        <f t="shared" si="54"/>
        <v>-</v>
      </c>
      <c r="AO53" s="35" t="str">
        <f t="shared" si="10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39"/>
        <v>0</v>
      </c>
      <c r="M54" s="26">
        <v>0</v>
      </c>
      <c r="N54" s="16">
        <f t="shared" si="40"/>
        <v>0</v>
      </c>
      <c r="O54" s="16">
        <f t="shared" si="41"/>
        <v>0</v>
      </c>
      <c r="P54" s="26">
        <v>0</v>
      </c>
      <c r="Q54" s="16">
        <f t="shared" si="42"/>
        <v>0</v>
      </c>
      <c r="R54" s="16">
        <f t="shared" si="43"/>
        <v>0</v>
      </c>
      <c r="S54" s="26">
        <v>0</v>
      </c>
      <c r="T54" s="16">
        <f t="shared" si="44"/>
        <v>0</v>
      </c>
      <c r="U54" s="16">
        <f t="shared" si="45"/>
        <v>0</v>
      </c>
      <c r="V54" s="26">
        <v>0</v>
      </c>
      <c r="W54" s="16">
        <f t="shared" si="46"/>
        <v>0</v>
      </c>
      <c r="X54" s="16">
        <f t="shared" si="47"/>
        <v>0</v>
      </c>
      <c r="Y54" s="26"/>
      <c r="Z54" s="16">
        <f t="shared" si="48"/>
        <v>0</v>
      </c>
      <c r="AA54" s="16">
        <f t="shared" si="49"/>
        <v>0</v>
      </c>
      <c r="AC54" s="52">
        <f t="shared" si="5"/>
        <v>0</v>
      </c>
      <c r="AD54" s="16">
        <f t="shared" si="6"/>
        <v>0</v>
      </c>
      <c r="AE54" s="37">
        <f t="shared" si="7"/>
        <v>0</v>
      </c>
      <c r="AF54" s="42">
        <f t="shared" si="8"/>
        <v>0</v>
      </c>
      <c r="AG54" s="37">
        <f t="shared" si="50"/>
        <v>0</v>
      </c>
      <c r="AH54" s="63">
        <f t="shared" si="9"/>
        <v>0</v>
      </c>
      <c r="AI54" s="26">
        <v>1</v>
      </c>
      <c r="AJ54" s="37">
        <f t="shared" si="51"/>
        <v>109.5</v>
      </c>
      <c r="AK54" s="37" t="str">
        <f t="shared" si="52"/>
        <v>-</v>
      </c>
      <c r="AL54" s="47">
        <v>49</v>
      </c>
      <c r="AM54" s="37" t="str">
        <f t="shared" si="53"/>
        <v>-</v>
      </c>
      <c r="AN54" s="52" t="str">
        <f t="shared" si="54"/>
        <v>-</v>
      </c>
      <c r="AO54" s="35" t="str">
        <f t="shared" si="10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1</v>
      </c>
      <c r="K55" s="16">
        <f t="shared" si="11"/>
        <v>24.729999999999976</v>
      </c>
      <c r="L55" s="16">
        <f t="shared" ref="L55:L89" si="55">J55*$G55</f>
        <v>44.5</v>
      </c>
      <c r="M55" s="26">
        <v>1</v>
      </c>
      <c r="N55" s="16">
        <f t="shared" ref="N55:N89" si="56">M55*$F55</f>
        <v>24.729999999999976</v>
      </c>
      <c r="O55" s="16">
        <f t="shared" ref="O55:O89" si="57">M55*$G55</f>
        <v>44.5</v>
      </c>
      <c r="P55" s="26">
        <v>0</v>
      </c>
      <c r="Q55" s="16">
        <f t="shared" ref="Q55:Q89" si="58">P55*$F55</f>
        <v>0</v>
      </c>
      <c r="R55" s="16">
        <f t="shared" ref="R55:R89" si="59">P55*$G55</f>
        <v>0</v>
      </c>
      <c r="S55" s="26">
        <v>0</v>
      </c>
      <c r="T55" s="16">
        <f t="shared" ref="T55:T89" si="60">S55*$F55</f>
        <v>0</v>
      </c>
      <c r="U55" s="16">
        <f t="shared" ref="U55:U89" si="61">S55*$G55</f>
        <v>0</v>
      </c>
      <c r="V55" s="26">
        <v>0</v>
      </c>
      <c r="W55" s="16">
        <f t="shared" ref="W55:W89" si="62">V55*$F55</f>
        <v>0</v>
      </c>
      <c r="X55" s="16">
        <f t="shared" ref="X55:X89" si="63">V55*$G55</f>
        <v>0</v>
      </c>
      <c r="Y55" s="26"/>
      <c r="Z55" s="16">
        <f t="shared" ref="Z55:Z89" si="64">Y55*$F55</f>
        <v>0</v>
      </c>
      <c r="AA55" s="16">
        <f t="shared" ref="AA55:AA89" si="65">Y55*$G55</f>
        <v>0</v>
      </c>
      <c r="AB55" s="51"/>
      <c r="AC55" s="52">
        <f t="shared" si="5"/>
        <v>2</v>
      </c>
      <c r="AD55" s="16">
        <f t="shared" si="6"/>
        <v>49.459999999999951</v>
      </c>
      <c r="AE55" s="37">
        <f t="shared" si="7"/>
        <v>89</v>
      </c>
      <c r="AF55" s="42">
        <f t="shared" si="8"/>
        <v>1.6260162601626018E-2</v>
      </c>
      <c r="AG55" s="37">
        <f t="shared" ref="AG55:AG89" si="66">AF55*30</f>
        <v>0.48780487804878053</v>
      </c>
      <c r="AH55" s="63">
        <f t="shared" si="9"/>
        <v>21.707317073170735</v>
      </c>
      <c r="AI55" s="26">
        <v>2</v>
      </c>
      <c r="AJ55" s="37">
        <f t="shared" ref="AJ55:AJ89" si="67">AI55*G55</f>
        <v>89</v>
      </c>
      <c r="AK55" s="37">
        <f t="shared" ref="AK55:AK89" si="68">IFERROR(AI55/AF55, "-")</f>
        <v>122.99999999999999</v>
      </c>
      <c r="AL55" s="47">
        <v>51</v>
      </c>
      <c r="AM55" s="37">
        <f t="shared" ref="AM55:AM89" si="69">IFERROR(AK55/7,"-")</f>
        <v>17.571428571428569</v>
      </c>
      <c r="AN55" s="52">
        <f t="shared" ref="AN55:AN89" si="70">IFERROR(AK55/30,"-")</f>
        <v>4.0999999999999996</v>
      </c>
      <c r="AO55" s="35">
        <f t="shared" si="10"/>
        <v>43712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55"/>
        <v>0</v>
      </c>
      <c r="M56" s="26">
        <v>0</v>
      </c>
      <c r="N56" s="16">
        <f t="shared" si="56"/>
        <v>0</v>
      </c>
      <c r="O56" s="16">
        <f t="shared" si="57"/>
        <v>0</v>
      </c>
      <c r="P56" s="26">
        <v>0</v>
      </c>
      <c r="Q56" s="16">
        <f t="shared" si="58"/>
        <v>0</v>
      </c>
      <c r="R56" s="16">
        <f t="shared" si="59"/>
        <v>0</v>
      </c>
      <c r="S56" s="26">
        <v>0</v>
      </c>
      <c r="T56" s="16">
        <f t="shared" si="60"/>
        <v>0</v>
      </c>
      <c r="U56" s="16">
        <f t="shared" si="61"/>
        <v>0</v>
      </c>
      <c r="V56" s="26">
        <v>0</v>
      </c>
      <c r="W56" s="16">
        <f t="shared" si="62"/>
        <v>0</v>
      </c>
      <c r="X56" s="16">
        <f t="shared" si="63"/>
        <v>0</v>
      </c>
      <c r="Y56" s="26"/>
      <c r="Z56" s="16">
        <f t="shared" si="64"/>
        <v>0</v>
      </c>
      <c r="AA56" s="16">
        <f t="shared" si="65"/>
        <v>0</v>
      </c>
      <c r="AB56" s="51"/>
      <c r="AC56" s="52">
        <f t="shared" si="5"/>
        <v>0</v>
      </c>
      <c r="AD56" s="16">
        <f t="shared" si="6"/>
        <v>0</v>
      </c>
      <c r="AE56" s="37">
        <f t="shared" si="7"/>
        <v>0</v>
      </c>
      <c r="AF56" s="42">
        <f t="shared" si="8"/>
        <v>0</v>
      </c>
      <c r="AG56" s="37">
        <f t="shared" si="66"/>
        <v>0</v>
      </c>
      <c r="AH56" s="63">
        <f t="shared" si="9"/>
        <v>0</v>
      </c>
      <c r="AI56" s="26">
        <v>0</v>
      </c>
      <c r="AJ56" s="37">
        <f t="shared" si="67"/>
        <v>0</v>
      </c>
      <c r="AK56" s="37" t="str">
        <f t="shared" si="68"/>
        <v>-</v>
      </c>
      <c r="AL56" s="47">
        <v>52</v>
      </c>
      <c r="AM56" s="37" t="str">
        <f t="shared" si="69"/>
        <v>-</v>
      </c>
      <c r="AN56" s="52" t="str">
        <f t="shared" si="70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55"/>
        <v>0</v>
      </c>
      <c r="M57" s="26">
        <v>0</v>
      </c>
      <c r="N57" s="16">
        <f t="shared" si="56"/>
        <v>0</v>
      </c>
      <c r="O57" s="16">
        <f t="shared" si="57"/>
        <v>0</v>
      </c>
      <c r="P57" s="26">
        <v>0</v>
      </c>
      <c r="Q57" s="16">
        <f t="shared" si="58"/>
        <v>0</v>
      </c>
      <c r="R57" s="16">
        <f t="shared" si="59"/>
        <v>0</v>
      </c>
      <c r="S57" s="26">
        <v>0</v>
      </c>
      <c r="T57" s="16">
        <f t="shared" si="60"/>
        <v>0</v>
      </c>
      <c r="U57" s="16">
        <f t="shared" si="61"/>
        <v>0</v>
      </c>
      <c r="V57" s="26">
        <v>0</v>
      </c>
      <c r="W57" s="16">
        <f t="shared" si="62"/>
        <v>0</v>
      </c>
      <c r="X57" s="16">
        <f t="shared" si="63"/>
        <v>0</v>
      </c>
      <c r="Y57" s="26"/>
      <c r="Z57" s="16">
        <f t="shared" si="64"/>
        <v>0</v>
      </c>
      <c r="AA57" s="16">
        <f t="shared" si="65"/>
        <v>0</v>
      </c>
      <c r="AB57" s="51"/>
      <c r="AC57" s="52">
        <f t="shared" si="5"/>
        <v>0</v>
      </c>
      <c r="AD57" s="16">
        <f t="shared" si="6"/>
        <v>0</v>
      </c>
      <c r="AE57" s="37">
        <f t="shared" si="7"/>
        <v>0</v>
      </c>
      <c r="AF57" s="42">
        <f t="shared" si="8"/>
        <v>0</v>
      </c>
      <c r="AG57" s="37">
        <f t="shared" si="66"/>
        <v>0</v>
      </c>
      <c r="AH57" s="63">
        <f t="shared" si="9"/>
        <v>0</v>
      </c>
      <c r="AI57" s="26">
        <v>0</v>
      </c>
      <c r="AJ57" s="37">
        <f t="shared" si="67"/>
        <v>0</v>
      </c>
      <c r="AK57" s="37" t="str">
        <f t="shared" si="68"/>
        <v>-</v>
      </c>
      <c r="AL57" s="47">
        <v>53</v>
      </c>
      <c r="AM57" s="37" t="str">
        <f t="shared" si="69"/>
        <v>-</v>
      </c>
      <c r="AN57" s="52" t="str">
        <f t="shared" si="70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55"/>
        <v>0</v>
      </c>
      <c r="M58" s="26">
        <v>0</v>
      </c>
      <c r="N58" s="16">
        <f t="shared" si="56"/>
        <v>0</v>
      </c>
      <c r="O58" s="16">
        <f t="shared" si="57"/>
        <v>0</v>
      </c>
      <c r="P58" s="26">
        <v>0</v>
      </c>
      <c r="Q58" s="16">
        <f t="shared" si="58"/>
        <v>0</v>
      </c>
      <c r="R58" s="16">
        <f t="shared" si="59"/>
        <v>0</v>
      </c>
      <c r="S58" s="26">
        <v>1</v>
      </c>
      <c r="T58" s="16">
        <f t="shared" si="60"/>
        <v>22.859999999999964</v>
      </c>
      <c r="U58" s="16">
        <f t="shared" si="61"/>
        <v>49.5</v>
      </c>
      <c r="V58" s="26">
        <v>0</v>
      </c>
      <c r="W58" s="16">
        <f t="shared" si="62"/>
        <v>0</v>
      </c>
      <c r="X58" s="16">
        <f t="shared" si="63"/>
        <v>0</v>
      </c>
      <c r="Y58" s="26"/>
      <c r="Z58" s="16">
        <f t="shared" si="64"/>
        <v>0</v>
      </c>
      <c r="AA58" s="16">
        <f t="shared" si="65"/>
        <v>0</v>
      </c>
      <c r="AB58" s="51"/>
      <c r="AC58" s="52">
        <f t="shared" si="5"/>
        <v>1</v>
      </c>
      <c r="AD58" s="16">
        <f t="shared" si="6"/>
        <v>22.859999999999964</v>
      </c>
      <c r="AE58" s="37">
        <f t="shared" si="7"/>
        <v>49.5</v>
      </c>
      <c r="AF58" s="42">
        <f t="shared" si="8"/>
        <v>8.130081300813009E-3</v>
      </c>
      <c r="AG58" s="37">
        <f t="shared" si="66"/>
        <v>0.24390243902439027</v>
      </c>
      <c r="AH58" s="63">
        <f t="shared" si="9"/>
        <v>12.073170731707318</v>
      </c>
      <c r="AI58" s="26">
        <v>1</v>
      </c>
      <c r="AJ58" s="37">
        <f t="shared" si="67"/>
        <v>49.5</v>
      </c>
      <c r="AK58" s="37">
        <f t="shared" si="68"/>
        <v>122.99999999999999</v>
      </c>
      <c r="AL58" s="47">
        <v>54</v>
      </c>
      <c r="AM58" s="37">
        <f t="shared" si="69"/>
        <v>17.571428571428569</v>
      </c>
      <c r="AN58" s="52">
        <f t="shared" si="70"/>
        <v>4.0999999999999996</v>
      </c>
      <c r="AO58" s="35">
        <f t="shared" si="10"/>
        <v>43712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55"/>
        <v>0</v>
      </c>
      <c r="M59" s="26">
        <v>0</v>
      </c>
      <c r="N59" s="16">
        <f t="shared" si="56"/>
        <v>0</v>
      </c>
      <c r="O59" s="16">
        <f t="shared" si="57"/>
        <v>0</v>
      </c>
      <c r="P59" s="26">
        <v>0</v>
      </c>
      <c r="Q59" s="16">
        <f t="shared" si="58"/>
        <v>0</v>
      </c>
      <c r="R59" s="16">
        <f t="shared" si="59"/>
        <v>0</v>
      </c>
      <c r="S59" s="26">
        <v>1</v>
      </c>
      <c r="T59" s="16">
        <f t="shared" si="60"/>
        <v>25.360000000000003</v>
      </c>
      <c r="U59" s="16">
        <f t="shared" si="61"/>
        <v>49.5</v>
      </c>
      <c r="V59" s="26">
        <v>0</v>
      </c>
      <c r="W59" s="16">
        <f t="shared" si="62"/>
        <v>0</v>
      </c>
      <c r="X59" s="16">
        <f t="shared" si="63"/>
        <v>0</v>
      </c>
      <c r="Y59" s="26"/>
      <c r="Z59" s="16">
        <f t="shared" si="64"/>
        <v>0</v>
      </c>
      <c r="AA59" s="16">
        <f t="shared" si="65"/>
        <v>0</v>
      </c>
      <c r="AB59" s="51"/>
      <c r="AC59" s="52">
        <f t="shared" si="5"/>
        <v>1</v>
      </c>
      <c r="AD59" s="16">
        <f t="shared" si="6"/>
        <v>25.360000000000003</v>
      </c>
      <c r="AE59" s="37">
        <f t="shared" si="7"/>
        <v>49.5</v>
      </c>
      <c r="AF59" s="42">
        <f t="shared" si="8"/>
        <v>8.130081300813009E-3</v>
      </c>
      <c r="AG59" s="37">
        <f t="shared" si="66"/>
        <v>0.24390243902439027</v>
      </c>
      <c r="AH59" s="63">
        <f t="shared" si="9"/>
        <v>12.073170731707318</v>
      </c>
      <c r="AI59" s="26">
        <v>2</v>
      </c>
      <c r="AJ59" s="37">
        <f t="shared" si="67"/>
        <v>99</v>
      </c>
      <c r="AK59" s="37">
        <f t="shared" si="68"/>
        <v>245.99999999999997</v>
      </c>
      <c r="AL59" s="47">
        <v>55</v>
      </c>
      <c r="AM59" s="37">
        <f t="shared" si="69"/>
        <v>35.142857142857139</v>
      </c>
      <c r="AN59" s="52">
        <f t="shared" si="70"/>
        <v>8.1999999999999993</v>
      </c>
      <c r="AO59" s="35">
        <f t="shared" si="10"/>
        <v>43835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55"/>
        <v>0</v>
      </c>
      <c r="M60" s="26">
        <v>0</v>
      </c>
      <c r="N60" s="16">
        <f t="shared" si="56"/>
        <v>0</v>
      </c>
      <c r="O60" s="16">
        <f t="shared" si="57"/>
        <v>0</v>
      </c>
      <c r="P60" s="26">
        <v>0</v>
      </c>
      <c r="Q60" s="16">
        <f t="shared" si="58"/>
        <v>0</v>
      </c>
      <c r="R60" s="16">
        <f t="shared" si="59"/>
        <v>0</v>
      </c>
      <c r="S60" s="26">
        <v>0</v>
      </c>
      <c r="T60" s="16">
        <f t="shared" si="60"/>
        <v>0</v>
      </c>
      <c r="U60" s="16">
        <f t="shared" si="61"/>
        <v>0</v>
      </c>
      <c r="V60" s="26">
        <v>0</v>
      </c>
      <c r="W60" s="16">
        <f t="shared" si="62"/>
        <v>0</v>
      </c>
      <c r="X60" s="16">
        <f t="shared" si="63"/>
        <v>0</v>
      </c>
      <c r="Y60" s="26"/>
      <c r="Z60" s="16">
        <f t="shared" si="64"/>
        <v>0</v>
      </c>
      <c r="AA60" s="16">
        <f t="shared" si="65"/>
        <v>0</v>
      </c>
      <c r="AB60" s="51"/>
      <c r="AC60" s="52">
        <f t="shared" si="5"/>
        <v>0</v>
      </c>
      <c r="AD60" s="16">
        <f t="shared" si="6"/>
        <v>0</v>
      </c>
      <c r="AE60" s="37">
        <f t="shared" si="7"/>
        <v>0</v>
      </c>
      <c r="AF60" s="42">
        <f t="shared" si="8"/>
        <v>0</v>
      </c>
      <c r="AG60" s="37">
        <f t="shared" si="66"/>
        <v>0</v>
      </c>
      <c r="AH60" s="63">
        <f t="shared" si="9"/>
        <v>0</v>
      </c>
      <c r="AI60" s="26">
        <v>0</v>
      </c>
      <c r="AJ60" s="37">
        <f t="shared" si="67"/>
        <v>0</v>
      </c>
      <c r="AK60" s="37" t="str">
        <f t="shared" si="68"/>
        <v>-</v>
      </c>
      <c r="AL60" s="47">
        <v>56</v>
      </c>
      <c r="AM60" s="37" t="str">
        <f t="shared" si="69"/>
        <v>-</v>
      </c>
      <c r="AN60" s="52" t="str">
        <f t="shared" si="70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55"/>
        <v>0</v>
      </c>
      <c r="M61" s="103">
        <v>0</v>
      </c>
      <c r="N61" s="104">
        <f t="shared" si="56"/>
        <v>0</v>
      </c>
      <c r="O61" s="104">
        <f t="shared" si="57"/>
        <v>0</v>
      </c>
      <c r="P61" s="103">
        <v>0</v>
      </c>
      <c r="Q61" s="104">
        <f t="shared" si="58"/>
        <v>0</v>
      </c>
      <c r="R61" s="104">
        <f t="shared" si="59"/>
        <v>0</v>
      </c>
      <c r="S61" s="103">
        <v>0</v>
      </c>
      <c r="T61" s="104">
        <f t="shared" si="60"/>
        <v>0</v>
      </c>
      <c r="U61" s="104">
        <f t="shared" si="61"/>
        <v>0</v>
      </c>
      <c r="V61" s="103">
        <v>0</v>
      </c>
      <c r="W61" s="104">
        <f t="shared" si="62"/>
        <v>0</v>
      </c>
      <c r="X61" s="104">
        <f t="shared" si="63"/>
        <v>0</v>
      </c>
      <c r="Y61" s="103"/>
      <c r="Z61" s="104">
        <f t="shared" si="64"/>
        <v>0</v>
      </c>
      <c r="AA61" s="104">
        <f t="shared" si="65"/>
        <v>0</v>
      </c>
      <c r="AB61" s="103"/>
      <c r="AC61" s="103">
        <f t="shared" si="5"/>
        <v>0</v>
      </c>
      <c r="AD61" s="104">
        <f t="shared" si="6"/>
        <v>0</v>
      </c>
      <c r="AE61" s="104">
        <f t="shared" si="7"/>
        <v>0</v>
      </c>
      <c r="AF61" s="42">
        <f t="shared" si="8"/>
        <v>0</v>
      </c>
      <c r="AG61" s="106">
        <f t="shared" si="66"/>
        <v>0</v>
      </c>
      <c r="AH61" s="63">
        <f t="shared" si="9"/>
        <v>0</v>
      </c>
      <c r="AI61" s="103">
        <v>0</v>
      </c>
      <c r="AJ61" s="107">
        <f t="shared" si="67"/>
        <v>0</v>
      </c>
      <c r="AK61" s="106" t="str">
        <f t="shared" si="68"/>
        <v>-</v>
      </c>
      <c r="AL61" s="108">
        <v>57</v>
      </c>
      <c r="AM61" s="106" t="str">
        <f t="shared" si="69"/>
        <v>-</v>
      </c>
      <c r="AN61" s="109" t="str">
        <f t="shared" si="70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1"/>
        <v>0</v>
      </c>
      <c r="L62" s="104">
        <f t="shared" si="55"/>
        <v>0</v>
      </c>
      <c r="M62" s="103">
        <v>0</v>
      </c>
      <c r="N62" s="104">
        <f t="shared" si="56"/>
        <v>0</v>
      </c>
      <c r="O62" s="104">
        <f t="shared" si="57"/>
        <v>0</v>
      </c>
      <c r="P62" s="103">
        <v>0</v>
      </c>
      <c r="Q62" s="104">
        <f t="shared" si="58"/>
        <v>0</v>
      </c>
      <c r="R62" s="104">
        <f t="shared" si="59"/>
        <v>0</v>
      </c>
      <c r="S62" s="103">
        <v>0</v>
      </c>
      <c r="T62" s="104">
        <f t="shared" si="60"/>
        <v>0</v>
      </c>
      <c r="U62" s="104">
        <f t="shared" si="61"/>
        <v>0</v>
      </c>
      <c r="V62" s="103">
        <v>0</v>
      </c>
      <c r="W62" s="104">
        <f t="shared" si="62"/>
        <v>0</v>
      </c>
      <c r="X62" s="104">
        <f t="shared" si="63"/>
        <v>0</v>
      </c>
      <c r="Y62" s="103"/>
      <c r="Z62" s="104">
        <f t="shared" si="64"/>
        <v>0</v>
      </c>
      <c r="AA62" s="104">
        <f t="shared" si="65"/>
        <v>0</v>
      </c>
      <c r="AB62" s="103"/>
      <c r="AC62" s="103">
        <f t="shared" si="5"/>
        <v>0</v>
      </c>
      <c r="AD62" s="104">
        <f t="shared" si="6"/>
        <v>0</v>
      </c>
      <c r="AE62" s="104">
        <f t="shared" si="7"/>
        <v>0</v>
      </c>
      <c r="AF62" s="42">
        <f t="shared" si="8"/>
        <v>0</v>
      </c>
      <c r="AG62" s="106">
        <f t="shared" si="66"/>
        <v>0</v>
      </c>
      <c r="AH62" s="63">
        <f t="shared" si="9"/>
        <v>0</v>
      </c>
      <c r="AI62" s="103">
        <v>6</v>
      </c>
      <c r="AJ62" s="107">
        <f t="shared" si="67"/>
        <v>627</v>
      </c>
      <c r="AK62" s="106" t="str">
        <f t="shared" si="68"/>
        <v>-</v>
      </c>
      <c r="AL62" s="108">
        <v>58</v>
      </c>
      <c r="AM62" s="106" t="str">
        <f t="shared" si="69"/>
        <v>-</v>
      </c>
      <c r="AN62" s="109" t="str">
        <f t="shared" si="70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55"/>
        <v>0</v>
      </c>
      <c r="M63" s="103">
        <v>0</v>
      </c>
      <c r="N63" s="104">
        <f t="shared" si="56"/>
        <v>0</v>
      </c>
      <c r="O63" s="104">
        <f t="shared" si="57"/>
        <v>0</v>
      </c>
      <c r="P63" s="103">
        <v>0</v>
      </c>
      <c r="Q63" s="104">
        <f t="shared" si="58"/>
        <v>0</v>
      </c>
      <c r="R63" s="104">
        <f t="shared" si="59"/>
        <v>0</v>
      </c>
      <c r="S63" s="103">
        <v>0</v>
      </c>
      <c r="T63" s="104">
        <f t="shared" si="60"/>
        <v>0</v>
      </c>
      <c r="U63" s="104">
        <f t="shared" si="61"/>
        <v>0</v>
      </c>
      <c r="V63" s="103">
        <v>0</v>
      </c>
      <c r="W63" s="104">
        <f t="shared" si="62"/>
        <v>0</v>
      </c>
      <c r="X63" s="104">
        <f t="shared" si="63"/>
        <v>0</v>
      </c>
      <c r="Y63" s="103"/>
      <c r="Z63" s="104">
        <f t="shared" si="64"/>
        <v>0</v>
      </c>
      <c r="AA63" s="104">
        <f t="shared" si="65"/>
        <v>0</v>
      </c>
      <c r="AB63" s="103"/>
      <c r="AC63" s="103">
        <f t="shared" si="5"/>
        <v>0</v>
      </c>
      <c r="AD63" s="104">
        <f t="shared" si="6"/>
        <v>0</v>
      </c>
      <c r="AE63" s="104">
        <f t="shared" si="7"/>
        <v>0</v>
      </c>
      <c r="AF63" s="42">
        <f t="shared" si="8"/>
        <v>0</v>
      </c>
      <c r="AG63" s="106">
        <f t="shared" si="66"/>
        <v>0</v>
      </c>
      <c r="AH63" s="63">
        <f t="shared" si="9"/>
        <v>0</v>
      </c>
      <c r="AI63" s="103">
        <v>0</v>
      </c>
      <c r="AJ63" s="107">
        <f t="shared" si="67"/>
        <v>0</v>
      </c>
      <c r="AK63" s="106" t="str">
        <f t="shared" si="68"/>
        <v>-</v>
      </c>
      <c r="AL63" s="108">
        <v>59</v>
      </c>
      <c r="AM63" s="106" t="str">
        <f t="shared" si="69"/>
        <v>-</v>
      </c>
      <c r="AN63" s="109" t="str">
        <f t="shared" si="70"/>
        <v>-</v>
      </c>
      <c r="AO63" s="35" t="str">
        <f t="shared" si="10"/>
        <v>-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1</v>
      </c>
      <c r="K64" s="104">
        <f t="shared" si="11"/>
        <v>27</v>
      </c>
      <c r="L64" s="104">
        <f t="shared" si="55"/>
        <v>59.5</v>
      </c>
      <c r="M64" s="103">
        <v>1</v>
      </c>
      <c r="N64" s="104">
        <f t="shared" si="56"/>
        <v>27</v>
      </c>
      <c r="O64" s="104">
        <f t="shared" si="57"/>
        <v>59.5</v>
      </c>
      <c r="P64" s="103">
        <v>0</v>
      </c>
      <c r="Q64" s="104">
        <f t="shared" si="58"/>
        <v>0</v>
      </c>
      <c r="R64" s="104">
        <f t="shared" si="59"/>
        <v>0</v>
      </c>
      <c r="S64" s="103">
        <v>0</v>
      </c>
      <c r="T64" s="104">
        <f t="shared" si="60"/>
        <v>0</v>
      </c>
      <c r="U64" s="104">
        <f t="shared" si="61"/>
        <v>0</v>
      </c>
      <c r="V64" s="103">
        <v>0</v>
      </c>
      <c r="W64" s="104">
        <f t="shared" si="62"/>
        <v>0</v>
      </c>
      <c r="X64" s="104">
        <f t="shared" si="63"/>
        <v>0</v>
      </c>
      <c r="Y64" s="103"/>
      <c r="Z64" s="104">
        <f t="shared" si="64"/>
        <v>0</v>
      </c>
      <c r="AA64" s="104">
        <f t="shared" si="65"/>
        <v>0</v>
      </c>
      <c r="AB64" s="103"/>
      <c r="AC64" s="103">
        <f t="shared" si="5"/>
        <v>2</v>
      </c>
      <c r="AD64" s="104">
        <f t="shared" si="6"/>
        <v>54</v>
      </c>
      <c r="AE64" s="104">
        <f t="shared" si="7"/>
        <v>119</v>
      </c>
      <c r="AF64" s="42">
        <f t="shared" si="8"/>
        <v>1.6260162601626018E-2</v>
      </c>
      <c r="AG64" s="106">
        <f t="shared" si="66"/>
        <v>0.48780487804878053</v>
      </c>
      <c r="AH64" s="63">
        <f t="shared" si="9"/>
        <v>29.024390243902442</v>
      </c>
      <c r="AI64" s="103">
        <v>2</v>
      </c>
      <c r="AJ64" s="107">
        <f t="shared" si="67"/>
        <v>119</v>
      </c>
      <c r="AK64" s="106">
        <f t="shared" si="68"/>
        <v>122.99999999999999</v>
      </c>
      <c r="AL64" s="108">
        <v>60</v>
      </c>
      <c r="AM64" s="106">
        <f t="shared" si="69"/>
        <v>17.571428571428569</v>
      </c>
      <c r="AN64" s="109">
        <f t="shared" si="70"/>
        <v>4.0999999999999996</v>
      </c>
      <c r="AO64" s="35">
        <f t="shared" si="10"/>
        <v>43712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55"/>
        <v>0</v>
      </c>
      <c r="M65" s="103">
        <v>0</v>
      </c>
      <c r="N65" s="104">
        <f t="shared" si="56"/>
        <v>0</v>
      </c>
      <c r="O65" s="104">
        <f t="shared" si="57"/>
        <v>0</v>
      </c>
      <c r="P65" s="103">
        <v>0</v>
      </c>
      <c r="Q65" s="104">
        <f t="shared" si="58"/>
        <v>0</v>
      </c>
      <c r="R65" s="104">
        <f t="shared" si="59"/>
        <v>0</v>
      </c>
      <c r="S65" s="103">
        <v>0</v>
      </c>
      <c r="T65" s="104">
        <f t="shared" si="60"/>
        <v>0</v>
      </c>
      <c r="U65" s="104">
        <f t="shared" si="61"/>
        <v>0</v>
      </c>
      <c r="V65" s="103">
        <v>0</v>
      </c>
      <c r="W65" s="104">
        <f t="shared" si="62"/>
        <v>0</v>
      </c>
      <c r="X65" s="104">
        <f t="shared" si="63"/>
        <v>0</v>
      </c>
      <c r="Y65" s="103"/>
      <c r="Z65" s="104">
        <f t="shared" si="64"/>
        <v>0</v>
      </c>
      <c r="AA65" s="104">
        <f t="shared" si="65"/>
        <v>0</v>
      </c>
      <c r="AB65" s="103"/>
      <c r="AC65" s="103">
        <f t="shared" si="5"/>
        <v>0</v>
      </c>
      <c r="AD65" s="104">
        <f t="shared" si="6"/>
        <v>0</v>
      </c>
      <c r="AE65" s="104">
        <f t="shared" si="7"/>
        <v>0</v>
      </c>
      <c r="AF65" s="42">
        <f t="shared" si="8"/>
        <v>0</v>
      </c>
      <c r="AG65" s="106">
        <f t="shared" si="66"/>
        <v>0</v>
      </c>
      <c r="AH65" s="63">
        <f t="shared" si="9"/>
        <v>0</v>
      </c>
      <c r="AI65" s="103">
        <v>0</v>
      </c>
      <c r="AJ65" s="107">
        <f t="shared" si="67"/>
        <v>0</v>
      </c>
      <c r="AK65" s="106" t="str">
        <f t="shared" si="68"/>
        <v>-</v>
      </c>
      <c r="AL65" s="108">
        <v>61</v>
      </c>
      <c r="AM65" s="106" t="str">
        <f t="shared" si="69"/>
        <v>-</v>
      </c>
      <c r="AN65" s="109" t="str">
        <f t="shared" si="70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55"/>
        <v>0</v>
      </c>
      <c r="M66" s="103">
        <v>0</v>
      </c>
      <c r="N66" s="104">
        <f t="shared" si="56"/>
        <v>0</v>
      </c>
      <c r="O66" s="104">
        <f t="shared" si="57"/>
        <v>0</v>
      </c>
      <c r="P66" s="103">
        <v>0</v>
      </c>
      <c r="Q66" s="104">
        <f t="shared" si="58"/>
        <v>0</v>
      </c>
      <c r="R66" s="104">
        <f t="shared" si="59"/>
        <v>0</v>
      </c>
      <c r="S66" s="103">
        <v>0</v>
      </c>
      <c r="T66" s="104">
        <f t="shared" si="60"/>
        <v>0</v>
      </c>
      <c r="U66" s="104">
        <f t="shared" si="61"/>
        <v>0</v>
      </c>
      <c r="V66" s="103">
        <v>0</v>
      </c>
      <c r="W66" s="104">
        <f t="shared" si="62"/>
        <v>0</v>
      </c>
      <c r="X66" s="104">
        <f t="shared" si="63"/>
        <v>0</v>
      </c>
      <c r="Y66" s="103"/>
      <c r="Z66" s="104">
        <f t="shared" si="64"/>
        <v>0</v>
      </c>
      <c r="AA66" s="104">
        <f t="shared" si="65"/>
        <v>0</v>
      </c>
      <c r="AB66" s="103"/>
      <c r="AC66" s="103">
        <f t="shared" si="5"/>
        <v>0</v>
      </c>
      <c r="AD66" s="104">
        <f t="shared" si="6"/>
        <v>0</v>
      </c>
      <c r="AE66" s="104">
        <f t="shared" si="7"/>
        <v>0</v>
      </c>
      <c r="AF66" s="42">
        <f t="shared" si="8"/>
        <v>0</v>
      </c>
      <c r="AG66" s="106">
        <f t="shared" si="66"/>
        <v>0</v>
      </c>
      <c r="AH66" s="63">
        <f t="shared" si="9"/>
        <v>0</v>
      </c>
      <c r="AI66" s="103">
        <v>0</v>
      </c>
      <c r="AJ66" s="107">
        <f t="shared" si="67"/>
        <v>0</v>
      </c>
      <c r="AK66" s="106" t="str">
        <f t="shared" si="68"/>
        <v>-</v>
      </c>
      <c r="AL66" s="108">
        <v>62</v>
      </c>
      <c r="AM66" s="106" t="str">
        <f t="shared" si="69"/>
        <v>-</v>
      </c>
      <c r="AN66" s="109" t="str">
        <f t="shared" si="70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5"/>
        <v>0</v>
      </c>
      <c r="M67" s="103">
        <v>0</v>
      </c>
      <c r="N67" s="104">
        <f t="shared" si="56"/>
        <v>0</v>
      </c>
      <c r="O67" s="104">
        <f t="shared" si="57"/>
        <v>0</v>
      </c>
      <c r="P67" s="103">
        <v>0</v>
      </c>
      <c r="Q67" s="104">
        <f t="shared" si="58"/>
        <v>0</v>
      </c>
      <c r="R67" s="104">
        <f t="shared" si="59"/>
        <v>0</v>
      </c>
      <c r="S67" s="103">
        <v>0</v>
      </c>
      <c r="T67" s="104">
        <f t="shared" si="60"/>
        <v>0</v>
      </c>
      <c r="U67" s="104">
        <f t="shared" si="61"/>
        <v>0</v>
      </c>
      <c r="V67" s="103">
        <v>0</v>
      </c>
      <c r="W67" s="104">
        <f t="shared" si="62"/>
        <v>0</v>
      </c>
      <c r="X67" s="104">
        <f t="shared" si="63"/>
        <v>0</v>
      </c>
      <c r="Y67" s="103"/>
      <c r="Z67" s="104">
        <f t="shared" si="64"/>
        <v>0</v>
      </c>
      <c r="AA67" s="104">
        <f t="shared" si="65"/>
        <v>0</v>
      </c>
      <c r="AB67" s="103"/>
      <c r="AC67" s="103">
        <f t="shared" si="5"/>
        <v>0</v>
      </c>
      <c r="AD67" s="104">
        <f t="shared" si="6"/>
        <v>0</v>
      </c>
      <c r="AE67" s="104">
        <f t="shared" si="7"/>
        <v>0</v>
      </c>
      <c r="AF67" s="42">
        <f t="shared" si="8"/>
        <v>0</v>
      </c>
      <c r="AG67" s="106">
        <f t="shared" si="66"/>
        <v>0</v>
      </c>
      <c r="AH67" s="63">
        <f t="shared" si="9"/>
        <v>0</v>
      </c>
      <c r="AI67" s="103">
        <v>0</v>
      </c>
      <c r="AJ67" s="107">
        <f t="shared" si="67"/>
        <v>0</v>
      </c>
      <c r="AK67" s="106" t="str">
        <f t="shared" si="68"/>
        <v>-</v>
      </c>
      <c r="AL67" s="108">
        <v>63</v>
      </c>
      <c r="AM67" s="106" t="str">
        <f t="shared" si="69"/>
        <v>-</v>
      </c>
      <c r="AN67" s="109" t="str">
        <f t="shared" si="70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1</v>
      </c>
      <c r="K68" s="104">
        <f t="shared" si="11"/>
        <v>11.76</v>
      </c>
      <c r="L68" s="104">
        <f t="shared" si="55"/>
        <v>24.5</v>
      </c>
      <c r="M68" s="103">
        <v>1</v>
      </c>
      <c r="N68" s="104">
        <f t="shared" si="56"/>
        <v>11.76</v>
      </c>
      <c r="O68" s="104">
        <f t="shared" si="57"/>
        <v>24.5</v>
      </c>
      <c r="P68" s="103">
        <v>1</v>
      </c>
      <c r="Q68" s="104">
        <f t="shared" si="58"/>
        <v>11.76</v>
      </c>
      <c r="R68" s="104">
        <f t="shared" si="59"/>
        <v>24.5</v>
      </c>
      <c r="S68" s="103">
        <v>0</v>
      </c>
      <c r="T68" s="104">
        <f t="shared" si="60"/>
        <v>0</v>
      </c>
      <c r="U68" s="104">
        <f t="shared" si="61"/>
        <v>0</v>
      </c>
      <c r="V68" s="103">
        <v>1</v>
      </c>
      <c r="W68" s="104">
        <f t="shared" si="62"/>
        <v>11.76</v>
      </c>
      <c r="X68" s="104">
        <f t="shared" si="63"/>
        <v>24.5</v>
      </c>
      <c r="Y68" s="103"/>
      <c r="Z68" s="104">
        <f t="shared" si="64"/>
        <v>0</v>
      </c>
      <c r="AA68" s="104">
        <f t="shared" si="65"/>
        <v>0</v>
      </c>
      <c r="AB68" s="103"/>
      <c r="AC68" s="103">
        <f t="shared" si="5"/>
        <v>4</v>
      </c>
      <c r="AD68" s="104">
        <f t="shared" si="6"/>
        <v>47.04</v>
      </c>
      <c r="AE68" s="104">
        <f t="shared" si="7"/>
        <v>98</v>
      </c>
      <c r="AF68" s="42">
        <f t="shared" si="8"/>
        <v>3.2520325203252036E-2</v>
      </c>
      <c r="AG68" s="106">
        <f t="shared" si="66"/>
        <v>0.97560975609756106</v>
      </c>
      <c r="AH68" s="63">
        <f t="shared" si="9"/>
        <v>23.902439024390247</v>
      </c>
      <c r="AI68" s="103">
        <v>1</v>
      </c>
      <c r="AJ68" s="107">
        <f t="shared" si="67"/>
        <v>24.5</v>
      </c>
      <c r="AK68" s="106">
        <f t="shared" si="68"/>
        <v>30.749999999999996</v>
      </c>
      <c r="AL68" s="108">
        <v>64</v>
      </c>
      <c r="AM68" s="106">
        <f t="shared" si="69"/>
        <v>4.3928571428571423</v>
      </c>
      <c r="AN68" s="109">
        <f t="shared" si="70"/>
        <v>1.0249999999999999</v>
      </c>
      <c r="AO68" s="35">
        <f t="shared" si="10"/>
        <v>43619.75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5"/>
        <v>0</v>
      </c>
      <c r="M69" s="103">
        <v>1</v>
      </c>
      <c r="N69" s="104">
        <f t="shared" si="56"/>
        <v>11.109999999999998</v>
      </c>
      <c r="O69" s="104">
        <f t="shared" si="57"/>
        <v>24.5</v>
      </c>
      <c r="P69" s="103">
        <v>0</v>
      </c>
      <c r="Q69" s="104">
        <f t="shared" si="58"/>
        <v>0</v>
      </c>
      <c r="R69" s="104">
        <f t="shared" si="59"/>
        <v>0</v>
      </c>
      <c r="S69" s="103">
        <v>0</v>
      </c>
      <c r="T69" s="104">
        <f t="shared" si="60"/>
        <v>0</v>
      </c>
      <c r="U69" s="104">
        <f t="shared" si="61"/>
        <v>0</v>
      </c>
      <c r="V69" s="103">
        <v>0</v>
      </c>
      <c r="W69" s="104">
        <f t="shared" si="62"/>
        <v>0</v>
      </c>
      <c r="X69" s="104">
        <f t="shared" si="63"/>
        <v>0</v>
      </c>
      <c r="Y69" s="103"/>
      <c r="Z69" s="104">
        <f t="shared" si="64"/>
        <v>0</v>
      </c>
      <c r="AA69" s="104">
        <f t="shared" si="65"/>
        <v>0</v>
      </c>
      <c r="AB69" s="103"/>
      <c r="AC69" s="103">
        <f t="shared" si="5"/>
        <v>1</v>
      </c>
      <c r="AD69" s="104">
        <f t="shared" si="6"/>
        <v>11.109999999999998</v>
      </c>
      <c r="AE69" s="104">
        <f t="shared" si="7"/>
        <v>24.5</v>
      </c>
      <c r="AF69" s="42">
        <f t="shared" si="8"/>
        <v>8.130081300813009E-3</v>
      </c>
      <c r="AG69" s="106">
        <f t="shared" si="66"/>
        <v>0.24390243902439027</v>
      </c>
      <c r="AH69" s="63">
        <f t="shared" si="9"/>
        <v>5.9756097560975618</v>
      </c>
      <c r="AI69" s="103">
        <v>3</v>
      </c>
      <c r="AJ69" s="107">
        <f t="shared" si="67"/>
        <v>73.5</v>
      </c>
      <c r="AK69" s="106">
        <f t="shared" si="68"/>
        <v>368.99999999999994</v>
      </c>
      <c r="AL69" s="108">
        <v>65</v>
      </c>
      <c r="AM69" s="106">
        <f t="shared" si="69"/>
        <v>52.714285714285708</v>
      </c>
      <c r="AN69" s="109">
        <f t="shared" si="70"/>
        <v>12.299999999999999</v>
      </c>
      <c r="AO69" s="35">
        <f t="shared" si="10"/>
        <v>43958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5"/>
        <v>0</v>
      </c>
      <c r="M70" s="103">
        <v>0</v>
      </c>
      <c r="N70" s="104">
        <f t="shared" si="56"/>
        <v>0</v>
      </c>
      <c r="O70" s="104">
        <f t="shared" si="57"/>
        <v>0</v>
      </c>
      <c r="P70" s="103">
        <v>0</v>
      </c>
      <c r="Q70" s="104">
        <f t="shared" si="58"/>
        <v>0</v>
      </c>
      <c r="R70" s="104">
        <f t="shared" si="59"/>
        <v>0</v>
      </c>
      <c r="S70" s="103">
        <v>0</v>
      </c>
      <c r="T70" s="104">
        <f t="shared" si="60"/>
        <v>0</v>
      </c>
      <c r="U70" s="104">
        <f t="shared" si="61"/>
        <v>0</v>
      </c>
      <c r="V70" s="103">
        <v>0</v>
      </c>
      <c r="W70" s="104">
        <f t="shared" si="62"/>
        <v>0</v>
      </c>
      <c r="X70" s="104">
        <f t="shared" si="63"/>
        <v>0</v>
      </c>
      <c r="Y70" s="103"/>
      <c r="Z70" s="104">
        <f t="shared" si="64"/>
        <v>0</v>
      </c>
      <c r="AA70" s="104">
        <f t="shared" si="65"/>
        <v>0</v>
      </c>
      <c r="AB70" s="103"/>
      <c r="AC70" s="103">
        <f t="shared" si="5"/>
        <v>0</v>
      </c>
      <c r="AD70" s="104">
        <f t="shared" si="6"/>
        <v>0</v>
      </c>
      <c r="AE70" s="104">
        <f t="shared" si="7"/>
        <v>0</v>
      </c>
      <c r="AF70" s="42">
        <f t="shared" si="8"/>
        <v>0</v>
      </c>
      <c r="AG70" s="106">
        <f t="shared" si="66"/>
        <v>0</v>
      </c>
      <c r="AH70" s="63">
        <f t="shared" si="9"/>
        <v>0</v>
      </c>
      <c r="AI70" s="103">
        <v>2</v>
      </c>
      <c r="AJ70" s="107">
        <f t="shared" si="67"/>
        <v>49</v>
      </c>
      <c r="AK70" s="106" t="str">
        <f t="shared" si="68"/>
        <v>-</v>
      </c>
      <c r="AL70" s="108">
        <v>66</v>
      </c>
      <c r="AM70" s="106" t="str">
        <f t="shared" si="69"/>
        <v>-</v>
      </c>
      <c r="AN70" s="109" t="str">
        <f t="shared" si="70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1"/>
        <v>0</v>
      </c>
      <c r="L71" s="104">
        <f t="shared" si="55"/>
        <v>0</v>
      </c>
      <c r="M71" s="103">
        <v>2</v>
      </c>
      <c r="N71" s="104">
        <f t="shared" si="56"/>
        <v>22.219999999999978</v>
      </c>
      <c r="O71" s="104">
        <f t="shared" si="57"/>
        <v>49</v>
      </c>
      <c r="P71" s="103">
        <v>0</v>
      </c>
      <c r="Q71" s="104">
        <f t="shared" si="58"/>
        <v>0</v>
      </c>
      <c r="R71" s="104">
        <f t="shared" si="59"/>
        <v>0</v>
      </c>
      <c r="S71" s="103">
        <v>0</v>
      </c>
      <c r="T71" s="104">
        <f t="shared" si="60"/>
        <v>0</v>
      </c>
      <c r="U71" s="104">
        <f t="shared" si="61"/>
        <v>0</v>
      </c>
      <c r="V71" s="103">
        <v>0</v>
      </c>
      <c r="W71" s="104">
        <f t="shared" si="62"/>
        <v>0</v>
      </c>
      <c r="X71" s="104">
        <f t="shared" si="63"/>
        <v>0</v>
      </c>
      <c r="Y71" s="103"/>
      <c r="Z71" s="104">
        <f t="shared" si="64"/>
        <v>0</v>
      </c>
      <c r="AA71" s="104">
        <f t="shared" si="65"/>
        <v>0</v>
      </c>
      <c r="AB71" s="103"/>
      <c r="AC71" s="103">
        <f t="shared" si="5"/>
        <v>2</v>
      </c>
      <c r="AD71" s="104">
        <f t="shared" si="6"/>
        <v>22.219999999999978</v>
      </c>
      <c r="AE71" s="104">
        <f t="shared" si="7"/>
        <v>49</v>
      </c>
      <c r="AF71" s="42">
        <f t="shared" si="8"/>
        <v>1.6260162601626018E-2</v>
      </c>
      <c r="AG71" s="106">
        <f t="shared" si="66"/>
        <v>0.48780487804878053</v>
      </c>
      <c r="AH71" s="63">
        <f t="shared" si="9"/>
        <v>11.951219512195124</v>
      </c>
      <c r="AI71" s="103">
        <v>3</v>
      </c>
      <c r="AJ71" s="107">
        <f t="shared" si="67"/>
        <v>73.5</v>
      </c>
      <c r="AK71" s="106">
        <f t="shared" si="68"/>
        <v>184.49999999999997</v>
      </c>
      <c r="AL71" s="108">
        <v>67</v>
      </c>
      <c r="AM71" s="106">
        <f t="shared" si="69"/>
        <v>26.357142857142854</v>
      </c>
      <c r="AN71" s="109">
        <f t="shared" si="70"/>
        <v>6.1499999999999995</v>
      </c>
      <c r="AO71" s="35">
        <f t="shared" si="10"/>
        <v>43773.5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5"/>
        <v>0</v>
      </c>
      <c r="M72" s="103">
        <v>0</v>
      </c>
      <c r="N72" s="104">
        <f t="shared" si="56"/>
        <v>0</v>
      </c>
      <c r="O72" s="104">
        <f t="shared" si="57"/>
        <v>0</v>
      </c>
      <c r="P72" s="103">
        <v>2</v>
      </c>
      <c r="Q72" s="104">
        <f t="shared" si="58"/>
        <v>22.219999999999992</v>
      </c>
      <c r="R72" s="104">
        <f t="shared" si="59"/>
        <v>49</v>
      </c>
      <c r="S72" s="103">
        <v>0</v>
      </c>
      <c r="T72" s="104">
        <f t="shared" si="60"/>
        <v>0</v>
      </c>
      <c r="U72" s="104">
        <f t="shared" si="61"/>
        <v>0</v>
      </c>
      <c r="V72" s="103">
        <v>0</v>
      </c>
      <c r="W72" s="104">
        <f t="shared" si="62"/>
        <v>0</v>
      </c>
      <c r="X72" s="104">
        <f t="shared" si="63"/>
        <v>0</v>
      </c>
      <c r="Y72" s="103"/>
      <c r="Z72" s="104">
        <f t="shared" si="64"/>
        <v>0</v>
      </c>
      <c r="AA72" s="104">
        <f t="shared" si="65"/>
        <v>0</v>
      </c>
      <c r="AB72" s="103"/>
      <c r="AC72" s="103">
        <f t="shared" ref="AC72:AC128" si="71">J72+M72+P72+S72+V72+Y72</f>
        <v>2</v>
      </c>
      <c r="AD72" s="104">
        <f t="shared" ref="AD72:AD128" si="72">AC72*F72</f>
        <v>22.219999999999992</v>
      </c>
      <c r="AE72" s="104">
        <f t="shared" ref="AE72:AE128" si="73">AC72*G72</f>
        <v>49</v>
      </c>
      <c r="AF72" s="42">
        <f t="shared" si="8"/>
        <v>1.6260162601626018E-2</v>
      </c>
      <c r="AG72" s="106">
        <f t="shared" si="66"/>
        <v>0.48780487804878053</v>
      </c>
      <c r="AH72" s="63">
        <f t="shared" si="9"/>
        <v>11.951219512195124</v>
      </c>
      <c r="AI72" s="103">
        <v>0</v>
      </c>
      <c r="AJ72" s="107">
        <f t="shared" si="67"/>
        <v>0</v>
      </c>
      <c r="AK72" s="106">
        <f t="shared" si="68"/>
        <v>0</v>
      </c>
      <c r="AL72" s="108">
        <v>68</v>
      </c>
      <c r="AM72" s="106">
        <f t="shared" si="69"/>
        <v>0</v>
      </c>
      <c r="AN72" s="109">
        <f t="shared" si="70"/>
        <v>0</v>
      </c>
      <c r="AO72" s="35">
        <f t="shared" si="10"/>
        <v>43589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55"/>
        <v>0</v>
      </c>
      <c r="M73" s="103">
        <v>0</v>
      </c>
      <c r="N73" s="104">
        <f t="shared" si="56"/>
        <v>0</v>
      </c>
      <c r="O73" s="104">
        <f t="shared" si="57"/>
        <v>0</v>
      </c>
      <c r="P73" s="103">
        <v>1</v>
      </c>
      <c r="Q73" s="104">
        <f t="shared" si="58"/>
        <v>10.259999999999996</v>
      </c>
      <c r="R73" s="104">
        <f t="shared" si="59"/>
        <v>24.5</v>
      </c>
      <c r="S73" s="103">
        <v>0</v>
      </c>
      <c r="T73" s="104">
        <f t="shared" si="60"/>
        <v>0</v>
      </c>
      <c r="U73" s="104">
        <f t="shared" si="61"/>
        <v>0</v>
      </c>
      <c r="V73" s="103">
        <v>0</v>
      </c>
      <c r="W73" s="104">
        <f t="shared" si="62"/>
        <v>0</v>
      </c>
      <c r="X73" s="104">
        <f t="shared" si="63"/>
        <v>0</v>
      </c>
      <c r="Y73" s="103"/>
      <c r="Z73" s="104">
        <f t="shared" si="64"/>
        <v>0</v>
      </c>
      <c r="AA73" s="104">
        <f t="shared" si="65"/>
        <v>0</v>
      </c>
      <c r="AB73" s="103"/>
      <c r="AC73" s="103">
        <f t="shared" si="71"/>
        <v>1</v>
      </c>
      <c r="AD73" s="104">
        <f t="shared" si="72"/>
        <v>10.259999999999996</v>
      </c>
      <c r="AE73" s="104">
        <f t="shared" si="73"/>
        <v>24.5</v>
      </c>
      <c r="AF73" s="42">
        <f t="shared" si="8"/>
        <v>8.130081300813009E-3</v>
      </c>
      <c r="AG73" s="106">
        <f t="shared" si="66"/>
        <v>0.24390243902439027</v>
      </c>
      <c r="AH73" s="63">
        <f t="shared" si="9"/>
        <v>5.9756097560975618</v>
      </c>
      <c r="AI73" s="103">
        <v>1</v>
      </c>
      <c r="AJ73" s="107">
        <f t="shared" si="67"/>
        <v>24.5</v>
      </c>
      <c r="AK73" s="106">
        <f t="shared" si="68"/>
        <v>122.99999999999999</v>
      </c>
      <c r="AL73" s="108">
        <v>69</v>
      </c>
      <c r="AM73" s="106">
        <f t="shared" si="69"/>
        <v>17.571428571428569</v>
      </c>
      <c r="AN73" s="109">
        <f t="shared" si="70"/>
        <v>4.0999999999999996</v>
      </c>
      <c r="AO73" s="35">
        <f t="shared" si="10"/>
        <v>43712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55"/>
        <v>0</v>
      </c>
      <c r="M74" s="103">
        <v>0</v>
      </c>
      <c r="N74" s="104">
        <f t="shared" si="56"/>
        <v>0</v>
      </c>
      <c r="O74" s="104">
        <f t="shared" si="57"/>
        <v>0</v>
      </c>
      <c r="P74" s="103">
        <v>0</v>
      </c>
      <c r="Q74" s="104">
        <f t="shared" si="58"/>
        <v>0</v>
      </c>
      <c r="R74" s="104">
        <f t="shared" si="59"/>
        <v>0</v>
      </c>
      <c r="S74" s="103">
        <v>0</v>
      </c>
      <c r="T74" s="104">
        <f t="shared" si="60"/>
        <v>0</v>
      </c>
      <c r="U74" s="104">
        <f t="shared" si="61"/>
        <v>0</v>
      </c>
      <c r="V74" s="103">
        <v>0</v>
      </c>
      <c r="W74" s="104">
        <f t="shared" si="62"/>
        <v>0</v>
      </c>
      <c r="X74" s="104">
        <f t="shared" si="63"/>
        <v>0</v>
      </c>
      <c r="Y74" s="103"/>
      <c r="Z74" s="104">
        <f t="shared" si="64"/>
        <v>0</v>
      </c>
      <c r="AA74" s="104">
        <f t="shared" si="65"/>
        <v>0</v>
      </c>
      <c r="AB74" s="103"/>
      <c r="AC74" s="103">
        <f t="shared" si="71"/>
        <v>0</v>
      </c>
      <c r="AD74" s="104">
        <f t="shared" si="72"/>
        <v>0</v>
      </c>
      <c r="AE74" s="104">
        <f t="shared" si="73"/>
        <v>0</v>
      </c>
      <c r="AF74" s="42">
        <f t="shared" si="8"/>
        <v>0</v>
      </c>
      <c r="AG74" s="106">
        <f t="shared" si="66"/>
        <v>0</v>
      </c>
      <c r="AH74" s="63">
        <f t="shared" si="9"/>
        <v>0</v>
      </c>
      <c r="AI74" s="103">
        <v>0</v>
      </c>
      <c r="AJ74" s="107">
        <f t="shared" si="67"/>
        <v>0</v>
      </c>
      <c r="AK74" s="106" t="str">
        <f t="shared" si="68"/>
        <v>-</v>
      </c>
      <c r="AL74" s="108">
        <v>70</v>
      </c>
      <c r="AM74" s="106" t="str">
        <f t="shared" si="69"/>
        <v>-</v>
      </c>
      <c r="AN74" s="109" t="str">
        <f t="shared" si="70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5"/>
        <v>0</v>
      </c>
      <c r="M75" s="103">
        <v>0</v>
      </c>
      <c r="N75" s="104">
        <f t="shared" si="56"/>
        <v>0</v>
      </c>
      <c r="O75" s="104">
        <f t="shared" si="57"/>
        <v>0</v>
      </c>
      <c r="P75" s="103">
        <v>0</v>
      </c>
      <c r="Q75" s="104">
        <f t="shared" si="58"/>
        <v>0</v>
      </c>
      <c r="R75" s="104">
        <f t="shared" si="59"/>
        <v>0</v>
      </c>
      <c r="S75" s="103">
        <v>0</v>
      </c>
      <c r="T75" s="104">
        <f t="shared" si="60"/>
        <v>0</v>
      </c>
      <c r="U75" s="104">
        <f t="shared" si="61"/>
        <v>0</v>
      </c>
      <c r="V75" s="103">
        <v>0</v>
      </c>
      <c r="W75" s="104">
        <f t="shared" si="62"/>
        <v>0</v>
      </c>
      <c r="X75" s="104">
        <f t="shared" si="63"/>
        <v>0</v>
      </c>
      <c r="Y75" s="103"/>
      <c r="Z75" s="104">
        <f t="shared" si="64"/>
        <v>0</v>
      </c>
      <c r="AA75" s="104">
        <f t="shared" si="65"/>
        <v>0</v>
      </c>
      <c r="AB75" s="103"/>
      <c r="AC75" s="103">
        <f t="shared" si="71"/>
        <v>0</v>
      </c>
      <c r="AD75" s="104">
        <f t="shared" si="72"/>
        <v>0</v>
      </c>
      <c r="AE75" s="104">
        <f t="shared" si="73"/>
        <v>0</v>
      </c>
      <c r="AF75" s="42">
        <f t="shared" si="8"/>
        <v>0</v>
      </c>
      <c r="AG75" s="106">
        <f t="shared" si="66"/>
        <v>0</v>
      </c>
      <c r="AH75" s="63">
        <f t="shared" si="9"/>
        <v>0</v>
      </c>
      <c r="AI75" s="103">
        <v>0</v>
      </c>
      <c r="AJ75" s="107">
        <f t="shared" si="67"/>
        <v>0</v>
      </c>
      <c r="AK75" s="106" t="str">
        <f t="shared" si="68"/>
        <v>-</v>
      </c>
      <c r="AL75" s="108">
        <v>71</v>
      </c>
      <c r="AM75" s="106" t="str">
        <f t="shared" si="69"/>
        <v>-</v>
      </c>
      <c r="AN75" s="109" t="str">
        <f t="shared" si="70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1"/>
        <v>0</v>
      </c>
      <c r="L76" s="104">
        <f t="shared" si="55"/>
        <v>0</v>
      </c>
      <c r="M76" s="103">
        <v>0</v>
      </c>
      <c r="N76" s="104">
        <f t="shared" si="56"/>
        <v>0</v>
      </c>
      <c r="O76" s="104">
        <f t="shared" si="57"/>
        <v>0</v>
      </c>
      <c r="P76" s="103">
        <v>0</v>
      </c>
      <c r="Q76" s="104">
        <f t="shared" si="58"/>
        <v>0</v>
      </c>
      <c r="R76" s="104">
        <f t="shared" si="59"/>
        <v>0</v>
      </c>
      <c r="S76" s="103">
        <v>0</v>
      </c>
      <c r="T76" s="104">
        <f t="shared" si="60"/>
        <v>0</v>
      </c>
      <c r="U76" s="104">
        <f t="shared" si="61"/>
        <v>0</v>
      </c>
      <c r="V76" s="103">
        <v>0</v>
      </c>
      <c r="W76" s="104">
        <f t="shared" si="62"/>
        <v>0</v>
      </c>
      <c r="X76" s="104">
        <f t="shared" si="63"/>
        <v>0</v>
      </c>
      <c r="Y76" s="103"/>
      <c r="Z76" s="104">
        <f t="shared" si="64"/>
        <v>0</v>
      </c>
      <c r="AA76" s="104">
        <f t="shared" si="65"/>
        <v>0</v>
      </c>
      <c r="AB76" s="103"/>
      <c r="AC76" s="103">
        <f t="shared" si="71"/>
        <v>0</v>
      </c>
      <c r="AD76" s="104">
        <f t="shared" si="72"/>
        <v>0</v>
      </c>
      <c r="AE76" s="104">
        <f t="shared" si="73"/>
        <v>0</v>
      </c>
      <c r="AF76" s="42">
        <f t="shared" si="8"/>
        <v>0</v>
      </c>
      <c r="AG76" s="106">
        <f t="shared" si="66"/>
        <v>0</v>
      </c>
      <c r="AH76" s="63">
        <f t="shared" si="9"/>
        <v>0</v>
      </c>
      <c r="AI76" s="103">
        <v>0</v>
      </c>
      <c r="AJ76" s="107">
        <f t="shared" si="67"/>
        <v>0</v>
      </c>
      <c r="AK76" s="106" t="str">
        <f t="shared" si="68"/>
        <v>-</v>
      </c>
      <c r="AL76" s="108">
        <v>72</v>
      </c>
      <c r="AM76" s="106" t="str">
        <f t="shared" si="69"/>
        <v>-</v>
      </c>
      <c r="AN76" s="109" t="str">
        <f t="shared" si="70"/>
        <v>-</v>
      </c>
      <c r="AO76" s="35" t="str">
        <f t="shared" si="10"/>
        <v>-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4">J77*$F77</f>
        <v>0</v>
      </c>
      <c r="L77" s="104">
        <f t="shared" si="55"/>
        <v>0</v>
      </c>
      <c r="M77" s="103">
        <v>0</v>
      </c>
      <c r="N77" s="104">
        <f t="shared" si="56"/>
        <v>0</v>
      </c>
      <c r="O77" s="104">
        <f t="shared" si="57"/>
        <v>0</v>
      </c>
      <c r="P77" s="103">
        <v>0</v>
      </c>
      <c r="Q77" s="104">
        <f t="shared" si="58"/>
        <v>0</v>
      </c>
      <c r="R77" s="104">
        <f t="shared" si="59"/>
        <v>0</v>
      </c>
      <c r="S77" s="103">
        <v>0</v>
      </c>
      <c r="T77" s="104">
        <f t="shared" si="60"/>
        <v>0</v>
      </c>
      <c r="U77" s="104">
        <f t="shared" si="61"/>
        <v>0</v>
      </c>
      <c r="V77" s="103">
        <v>0</v>
      </c>
      <c r="W77" s="104">
        <f t="shared" si="62"/>
        <v>0</v>
      </c>
      <c r="X77" s="104">
        <f t="shared" si="63"/>
        <v>0</v>
      </c>
      <c r="Y77" s="103"/>
      <c r="Z77" s="104">
        <f t="shared" si="64"/>
        <v>0</v>
      </c>
      <c r="AA77" s="104">
        <f t="shared" si="65"/>
        <v>0</v>
      </c>
      <c r="AB77" s="103"/>
      <c r="AC77" s="103">
        <f t="shared" si="71"/>
        <v>0</v>
      </c>
      <c r="AD77" s="104">
        <f t="shared" si="72"/>
        <v>0</v>
      </c>
      <c r="AE77" s="104">
        <f t="shared" si="73"/>
        <v>0</v>
      </c>
      <c r="AF77" s="42">
        <f t="shared" si="8"/>
        <v>0</v>
      </c>
      <c r="AG77" s="106">
        <f t="shared" si="66"/>
        <v>0</v>
      </c>
      <c r="AH77" s="63">
        <f t="shared" si="9"/>
        <v>0</v>
      </c>
      <c r="AI77" s="103">
        <v>0</v>
      </c>
      <c r="AJ77" s="107">
        <f t="shared" si="67"/>
        <v>0</v>
      </c>
      <c r="AK77" s="106" t="str">
        <f t="shared" si="68"/>
        <v>-</v>
      </c>
      <c r="AL77" s="108">
        <v>73</v>
      </c>
      <c r="AM77" s="106" t="str">
        <f t="shared" si="69"/>
        <v>-</v>
      </c>
      <c r="AN77" s="109" t="str">
        <f t="shared" si="70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3</v>
      </c>
      <c r="K78" s="104">
        <f t="shared" si="74"/>
        <v>40.860000000000156</v>
      </c>
      <c r="L78" s="104">
        <f t="shared" si="55"/>
        <v>103.5</v>
      </c>
      <c r="M78" s="103">
        <v>0</v>
      </c>
      <c r="N78" s="104">
        <f t="shared" si="56"/>
        <v>0</v>
      </c>
      <c r="O78" s="104">
        <f t="shared" si="57"/>
        <v>0</v>
      </c>
      <c r="P78" s="103">
        <v>11</v>
      </c>
      <c r="Q78" s="104">
        <f t="shared" si="58"/>
        <v>149.82000000000059</v>
      </c>
      <c r="R78" s="104">
        <f t="shared" si="59"/>
        <v>379.5</v>
      </c>
      <c r="S78" s="103">
        <v>1</v>
      </c>
      <c r="T78" s="104">
        <f t="shared" si="60"/>
        <v>13.620000000000053</v>
      </c>
      <c r="U78" s="104">
        <f t="shared" si="61"/>
        <v>34.5</v>
      </c>
      <c r="V78" s="103">
        <v>0</v>
      </c>
      <c r="W78" s="104">
        <f t="shared" si="62"/>
        <v>0</v>
      </c>
      <c r="X78" s="104">
        <f t="shared" si="63"/>
        <v>0</v>
      </c>
      <c r="Y78" s="103"/>
      <c r="Z78" s="104">
        <f t="shared" si="64"/>
        <v>0</v>
      </c>
      <c r="AA78" s="104">
        <f t="shared" si="65"/>
        <v>0</v>
      </c>
      <c r="AB78" s="103"/>
      <c r="AC78" s="103">
        <f t="shared" si="71"/>
        <v>15</v>
      </c>
      <c r="AD78" s="104">
        <f t="shared" si="72"/>
        <v>204.30000000000078</v>
      </c>
      <c r="AE78" s="104">
        <f t="shared" si="73"/>
        <v>517.5</v>
      </c>
      <c r="AF78" s="42">
        <f t="shared" si="8"/>
        <v>0.12195121951219512</v>
      </c>
      <c r="AG78" s="106">
        <f t="shared" si="66"/>
        <v>3.6585365853658534</v>
      </c>
      <c r="AH78" s="63">
        <f t="shared" si="9"/>
        <v>126.21951219512194</v>
      </c>
      <c r="AI78" s="103">
        <v>0</v>
      </c>
      <c r="AJ78" s="107">
        <f t="shared" si="67"/>
        <v>0</v>
      </c>
      <c r="AK78" s="106">
        <f t="shared" si="68"/>
        <v>0</v>
      </c>
      <c r="AL78" s="108">
        <v>74</v>
      </c>
      <c r="AM78" s="106">
        <f t="shared" si="69"/>
        <v>0</v>
      </c>
      <c r="AN78" s="109">
        <f t="shared" si="70"/>
        <v>0</v>
      </c>
      <c r="AO78" s="35">
        <f t="shared" si="10"/>
        <v>43589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2</v>
      </c>
      <c r="K79" s="104">
        <f t="shared" si="74"/>
        <v>27.899999999999995</v>
      </c>
      <c r="L79" s="104">
        <f t="shared" si="55"/>
        <v>69</v>
      </c>
      <c r="M79" s="103">
        <v>1</v>
      </c>
      <c r="N79" s="104">
        <f t="shared" si="56"/>
        <v>13.949999999999998</v>
      </c>
      <c r="O79" s="104">
        <f t="shared" si="57"/>
        <v>34.5</v>
      </c>
      <c r="P79" s="103">
        <v>0</v>
      </c>
      <c r="Q79" s="104">
        <f t="shared" si="58"/>
        <v>0</v>
      </c>
      <c r="R79" s="104">
        <f t="shared" si="59"/>
        <v>0</v>
      </c>
      <c r="S79" s="103">
        <v>6</v>
      </c>
      <c r="T79" s="104">
        <f t="shared" si="60"/>
        <v>83.699999999999989</v>
      </c>
      <c r="U79" s="104">
        <f t="shared" si="61"/>
        <v>207</v>
      </c>
      <c r="V79" s="103">
        <v>4</v>
      </c>
      <c r="W79" s="104">
        <f t="shared" si="62"/>
        <v>55.79999999999999</v>
      </c>
      <c r="X79" s="104">
        <f t="shared" si="63"/>
        <v>138</v>
      </c>
      <c r="Y79" s="103"/>
      <c r="Z79" s="104">
        <f t="shared" si="64"/>
        <v>0</v>
      </c>
      <c r="AA79" s="104">
        <f t="shared" si="65"/>
        <v>0</v>
      </c>
      <c r="AB79" s="103"/>
      <c r="AC79" s="103">
        <f t="shared" si="71"/>
        <v>13</v>
      </c>
      <c r="AD79" s="104">
        <f t="shared" si="72"/>
        <v>181.34999999999997</v>
      </c>
      <c r="AE79" s="104">
        <f t="shared" si="73"/>
        <v>448.5</v>
      </c>
      <c r="AF79" s="42">
        <f t="shared" ref="AF79:AF142" si="75">AC79/AQ$10</f>
        <v>0.10569105691056911</v>
      </c>
      <c r="AG79" s="106">
        <f t="shared" si="66"/>
        <v>3.1707317073170733</v>
      </c>
      <c r="AH79" s="63">
        <f t="shared" ref="AH79:AH142" si="76">AG79*G79</f>
        <v>109.39024390243902</v>
      </c>
      <c r="AI79" s="103">
        <v>3</v>
      </c>
      <c r="AJ79" s="107">
        <f t="shared" si="67"/>
        <v>103.5</v>
      </c>
      <c r="AK79" s="106">
        <f t="shared" si="68"/>
        <v>28.384615384615383</v>
      </c>
      <c r="AL79" s="108">
        <v>75</v>
      </c>
      <c r="AM79" s="106">
        <f t="shared" si="69"/>
        <v>4.0549450549450547</v>
      </c>
      <c r="AN79" s="109">
        <f t="shared" si="70"/>
        <v>0.94615384615384612</v>
      </c>
      <c r="AO79" s="35">
        <f t="shared" ref="AO79:AO142" si="77">IFERROR(AO$10+AK79,"-")</f>
        <v>43617.384615384617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3</v>
      </c>
      <c r="K80" s="104">
        <f t="shared" si="74"/>
        <v>41.850000000000037</v>
      </c>
      <c r="L80" s="104">
        <f t="shared" si="55"/>
        <v>103.5</v>
      </c>
      <c r="M80" s="103">
        <v>2</v>
      </c>
      <c r="N80" s="104">
        <f t="shared" si="56"/>
        <v>27.900000000000027</v>
      </c>
      <c r="O80" s="104">
        <f t="shared" si="57"/>
        <v>69</v>
      </c>
      <c r="P80" s="103">
        <v>2</v>
      </c>
      <c r="Q80" s="104">
        <f t="shared" si="58"/>
        <v>27.900000000000027</v>
      </c>
      <c r="R80" s="104">
        <f t="shared" si="59"/>
        <v>69</v>
      </c>
      <c r="S80" s="103">
        <v>1</v>
      </c>
      <c r="T80" s="104">
        <f t="shared" si="60"/>
        <v>13.950000000000014</v>
      </c>
      <c r="U80" s="104">
        <f t="shared" si="61"/>
        <v>34.5</v>
      </c>
      <c r="V80" s="103">
        <v>0</v>
      </c>
      <c r="W80" s="104">
        <f t="shared" si="62"/>
        <v>0</v>
      </c>
      <c r="X80" s="104">
        <f t="shared" si="63"/>
        <v>0</v>
      </c>
      <c r="Y80" s="103"/>
      <c r="Z80" s="104">
        <f t="shared" si="64"/>
        <v>0</v>
      </c>
      <c r="AA80" s="104">
        <f t="shared" si="65"/>
        <v>0</v>
      </c>
      <c r="AB80" s="103"/>
      <c r="AC80" s="103">
        <f t="shared" si="71"/>
        <v>8</v>
      </c>
      <c r="AD80" s="104">
        <f t="shared" si="72"/>
        <v>111.60000000000011</v>
      </c>
      <c r="AE80" s="104">
        <f t="shared" si="73"/>
        <v>276</v>
      </c>
      <c r="AF80" s="42">
        <f t="shared" si="75"/>
        <v>6.5040650406504072E-2</v>
      </c>
      <c r="AG80" s="106">
        <f t="shared" si="66"/>
        <v>1.9512195121951221</v>
      </c>
      <c r="AH80" s="63">
        <f t="shared" si="76"/>
        <v>67.317073170731717</v>
      </c>
      <c r="AI80" s="103">
        <v>0</v>
      </c>
      <c r="AJ80" s="107">
        <f t="shared" si="67"/>
        <v>0</v>
      </c>
      <c r="AK80" s="106">
        <f t="shared" si="68"/>
        <v>0</v>
      </c>
      <c r="AL80" s="108">
        <v>76</v>
      </c>
      <c r="AM80" s="106">
        <f t="shared" si="69"/>
        <v>0</v>
      </c>
      <c r="AN80" s="109">
        <f t="shared" si="70"/>
        <v>0</v>
      </c>
      <c r="AO80" s="35">
        <f t="shared" si="77"/>
        <v>43589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4"/>
        <v>0</v>
      </c>
      <c r="L81" s="104">
        <f t="shared" si="55"/>
        <v>0</v>
      </c>
      <c r="M81" s="103">
        <v>0</v>
      </c>
      <c r="N81" s="104">
        <f t="shared" si="56"/>
        <v>0</v>
      </c>
      <c r="O81" s="104">
        <f t="shared" si="57"/>
        <v>0</v>
      </c>
      <c r="P81" s="103">
        <v>0</v>
      </c>
      <c r="Q81" s="104">
        <f t="shared" si="58"/>
        <v>0</v>
      </c>
      <c r="R81" s="104">
        <f t="shared" si="59"/>
        <v>0</v>
      </c>
      <c r="S81" s="103">
        <v>0</v>
      </c>
      <c r="T81" s="104">
        <f t="shared" si="60"/>
        <v>0</v>
      </c>
      <c r="U81" s="104">
        <f t="shared" si="61"/>
        <v>0</v>
      </c>
      <c r="V81" s="103">
        <v>0</v>
      </c>
      <c r="W81" s="104">
        <f t="shared" si="62"/>
        <v>0</v>
      </c>
      <c r="X81" s="104">
        <f t="shared" si="63"/>
        <v>0</v>
      </c>
      <c r="Y81" s="103"/>
      <c r="Z81" s="104">
        <f t="shared" si="64"/>
        <v>0</v>
      </c>
      <c r="AA81" s="104">
        <f t="shared" si="65"/>
        <v>0</v>
      </c>
      <c r="AB81" s="103"/>
      <c r="AC81" s="103">
        <f t="shared" si="71"/>
        <v>0</v>
      </c>
      <c r="AD81" s="104">
        <f t="shared" si="72"/>
        <v>0</v>
      </c>
      <c r="AE81" s="104">
        <f t="shared" si="73"/>
        <v>0</v>
      </c>
      <c r="AF81" s="42">
        <f t="shared" si="75"/>
        <v>0</v>
      </c>
      <c r="AG81" s="106">
        <f t="shared" si="66"/>
        <v>0</v>
      </c>
      <c r="AH81" s="63">
        <f t="shared" si="76"/>
        <v>0</v>
      </c>
      <c r="AI81" s="103">
        <v>0</v>
      </c>
      <c r="AJ81" s="107">
        <f t="shared" si="67"/>
        <v>0</v>
      </c>
      <c r="AK81" s="106" t="str">
        <f t="shared" si="68"/>
        <v>-</v>
      </c>
      <c r="AL81" s="108">
        <v>77</v>
      </c>
      <c r="AM81" s="106" t="str">
        <f t="shared" si="69"/>
        <v>-</v>
      </c>
      <c r="AN81" s="109" t="str">
        <f t="shared" si="70"/>
        <v>-</v>
      </c>
      <c r="AO81" s="35" t="str">
        <f t="shared" si="77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4"/>
        <v>0</v>
      </c>
      <c r="L82" s="104">
        <f t="shared" si="55"/>
        <v>0</v>
      </c>
      <c r="M82" s="103">
        <v>0</v>
      </c>
      <c r="N82" s="104">
        <f t="shared" si="56"/>
        <v>0</v>
      </c>
      <c r="O82" s="104">
        <f t="shared" si="57"/>
        <v>0</v>
      </c>
      <c r="P82" s="103">
        <v>0</v>
      </c>
      <c r="Q82" s="104">
        <f t="shared" si="58"/>
        <v>0</v>
      </c>
      <c r="R82" s="104">
        <f t="shared" si="59"/>
        <v>0</v>
      </c>
      <c r="S82" s="103">
        <v>0</v>
      </c>
      <c r="T82" s="104">
        <f t="shared" si="60"/>
        <v>0</v>
      </c>
      <c r="U82" s="104">
        <f t="shared" si="61"/>
        <v>0</v>
      </c>
      <c r="V82" s="103">
        <v>0</v>
      </c>
      <c r="W82" s="104">
        <f t="shared" si="62"/>
        <v>0</v>
      </c>
      <c r="X82" s="104">
        <f t="shared" si="63"/>
        <v>0</v>
      </c>
      <c r="Y82" s="103"/>
      <c r="Z82" s="104">
        <f t="shared" si="64"/>
        <v>0</v>
      </c>
      <c r="AA82" s="104">
        <f t="shared" si="65"/>
        <v>0</v>
      </c>
      <c r="AB82" s="103"/>
      <c r="AC82" s="103">
        <f t="shared" si="71"/>
        <v>0</v>
      </c>
      <c r="AD82" s="104">
        <f t="shared" si="72"/>
        <v>0</v>
      </c>
      <c r="AE82" s="104">
        <f t="shared" si="73"/>
        <v>0</v>
      </c>
      <c r="AF82" s="42">
        <f t="shared" si="75"/>
        <v>0</v>
      </c>
      <c r="AG82" s="106">
        <f t="shared" si="66"/>
        <v>0</v>
      </c>
      <c r="AH82" s="63">
        <f t="shared" si="76"/>
        <v>0</v>
      </c>
      <c r="AI82" s="103">
        <v>0</v>
      </c>
      <c r="AJ82" s="107">
        <f t="shared" si="67"/>
        <v>0</v>
      </c>
      <c r="AK82" s="106" t="str">
        <f t="shared" si="68"/>
        <v>-</v>
      </c>
      <c r="AL82" s="108">
        <v>78</v>
      </c>
      <c r="AM82" s="106" t="str">
        <f t="shared" si="69"/>
        <v>-</v>
      </c>
      <c r="AN82" s="109" t="str">
        <f t="shared" si="70"/>
        <v>-</v>
      </c>
      <c r="AO82" s="35" t="str">
        <f t="shared" si="77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4"/>
        <v>0</v>
      </c>
      <c r="L83" s="104">
        <f t="shared" si="55"/>
        <v>0</v>
      </c>
      <c r="M83" s="103">
        <v>0</v>
      </c>
      <c r="N83" s="104">
        <f t="shared" si="56"/>
        <v>0</v>
      </c>
      <c r="O83" s="104">
        <f t="shared" si="57"/>
        <v>0</v>
      </c>
      <c r="P83" s="103">
        <v>0</v>
      </c>
      <c r="Q83" s="104">
        <f t="shared" si="58"/>
        <v>0</v>
      </c>
      <c r="R83" s="104">
        <f t="shared" si="59"/>
        <v>0</v>
      </c>
      <c r="S83" s="103">
        <v>0</v>
      </c>
      <c r="T83" s="104">
        <f t="shared" si="60"/>
        <v>0</v>
      </c>
      <c r="U83" s="104">
        <f t="shared" si="61"/>
        <v>0</v>
      </c>
      <c r="V83" s="103">
        <v>0</v>
      </c>
      <c r="W83" s="104">
        <f t="shared" si="62"/>
        <v>0</v>
      </c>
      <c r="X83" s="104">
        <f t="shared" si="63"/>
        <v>0</v>
      </c>
      <c r="Y83" s="103"/>
      <c r="Z83" s="104">
        <f t="shared" si="64"/>
        <v>0</v>
      </c>
      <c r="AA83" s="104">
        <f t="shared" si="65"/>
        <v>0</v>
      </c>
      <c r="AB83" s="103"/>
      <c r="AC83" s="103">
        <f t="shared" si="71"/>
        <v>0</v>
      </c>
      <c r="AD83" s="104">
        <f t="shared" si="72"/>
        <v>0</v>
      </c>
      <c r="AE83" s="104">
        <f t="shared" si="73"/>
        <v>0</v>
      </c>
      <c r="AF83" s="42">
        <f t="shared" si="75"/>
        <v>0</v>
      </c>
      <c r="AG83" s="106">
        <f t="shared" si="66"/>
        <v>0</v>
      </c>
      <c r="AH83" s="63">
        <f t="shared" si="76"/>
        <v>0</v>
      </c>
      <c r="AI83" s="103">
        <v>0</v>
      </c>
      <c r="AJ83" s="107">
        <f t="shared" si="67"/>
        <v>0</v>
      </c>
      <c r="AK83" s="106" t="str">
        <f t="shared" si="68"/>
        <v>-</v>
      </c>
      <c r="AL83" s="108">
        <v>79</v>
      </c>
      <c r="AM83" s="106" t="str">
        <f t="shared" si="69"/>
        <v>-</v>
      </c>
      <c r="AN83" s="109" t="str">
        <f t="shared" si="70"/>
        <v>-</v>
      </c>
      <c r="AO83" s="35" t="str">
        <f t="shared" si="77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4"/>
        <v>0</v>
      </c>
      <c r="L84" s="104">
        <f t="shared" si="55"/>
        <v>0</v>
      </c>
      <c r="M84" s="103">
        <v>0</v>
      </c>
      <c r="N84" s="104">
        <f t="shared" si="56"/>
        <v>0</v>
      </c>
      <c r="O84" s="104">
        <f t="shared" si="57"/>
        <v>0</v>
      </c>
      <c r="P84" s="103">
        <v>0</v>
      </c>
      <c r="Q84" s="104">
        <f t="shared" si="58"/>
        <v>0</v>
      </c>
      <c r="R84" s="104">
        <f t="shared" si="59"/>
        <v>0</v>
      </c>
      <c r="S84" s="103">
        <v>0</v>
      </c>
      <c r="T84" s="104">
        <f t="shared" si="60"/>
        <v>0</v>
      </c>
      <c r="U84" s="104">
        <f t="shared" si="61"/>
        <v>0</v>
      </c>
      <c r="V84" s="103">
        <v>0</v>
      </c>
      <c r="W84" s="104">
        <f t="shared" si="62"/>
        <v>0</v>
      </c>
      <c r="X84" s="104">
        <f t="shared" si="63"/>
        <v>0</v>
      </c>
      <c r="Y84" s="103"/>
      <c r="Z84" s="104">
        <f t="shared" si="64"/>
        <v>0</v>
      </c>
      <c r="AA84" s="104">
        <f t="shared" si="65"/>
        <v>0</v>
      </c>
      <c r="AB84" s="103"/>
      <c r="AC84" s="103">
        <f t="shared" si="71"/>
        <v>0</v>
      </c>
      <c r="AD84" s="104">
        <f t="shared" si="72"/>
        <v>0</v>
      </c>
      <c r="AE84" s="104">
        <f t="shared" si="73"/>
        <v>0</v>
      </c>
      <c r="AF84" s="42">
        <f t="shared" si="75"/>
        <v>0</v>
      </c>
      <c r="AG84" s="106">
        <f t="shared" si="66"/>
        <v>0</v>
      </c>
      <c r="AH84" s="63">
        <f t="shared" si="76"/>
        <v>0</v>
      </c>
      <c r="AI84" s="103">
        <v>0</v>
      </c>
      <c r="AJ84" s="107">
        <f t="shared" si="67"/>
        <v>0</v>
      </c>
      <c r="AK84" s="106" t="str">
        <f t="shared" si="68"/>
        <v>-</v>
      </c>
      <c r="AL84" s="108">
        <v>80</v>
      </c>
      <c r="AM84" s="106" t="str">
        <f t="shared" si="69"/>
        <v>-</v>
      </c>
      <c r="AN84" s="109" t="str">
        <f t="shared" si="70"/>
        <v>-</v>
      </c>
      <c r="AO84" s="35" t="str">
        <f t="shared" si="77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2</v>
      </c>
      <c r="K85" s="104">
        <f t="shared" si="74"/>
        <v>23.520000000000014</v>
      </c>
      <c r="L85" s="104">
        <f t="shared" si="55"/>
        <v>49</v>
      </c>
      <c r="M85" s="103">
        <v>3</v>
      </c>
      <c r="N85" s="104">
        <f t="shared" si="56"/>
        <v>35.280000000000022</v>
      </c>
      <c r="O85" s="104">
        <f t="shared" si="57"/>
        <v>73.5</v>
      </c>
      <c r="P85" s="103">
        <v>1</v>
      </c>
      <c r="Q85" s="104">
        <f t="shared" si="58"/>
        <v>11.760000000000007</v>
      </c>
      <c r="R85" s="104">
        <f t="shared" si="59"/>
        <v>24.5</v>
      </c>
      <c r="S85" s="103">
        <v>4</v>
      </c>
      <c r="T85" s="104">
        <f t="shared" si="60"/>
        <v>47.040000000000028</v>
      </c>
      <c r="U85" s="104">
        <f t="shared" si="61"/>
        <v>98</v>
      </c>
      <c r="V85" s="103">
        <v>1</v>
      </c>
      <c r="W85" s="104">
        <f t="shared" si="62"/>
        <v>11.760000000000007</v>
      </c>
      <c r="X85" s="104">
        <f t="shared" si="63"/>
        <v>24.5</v>
      </c>
      <c r="Y85" s="103"/>
      <c r="Z85" s="104">
        <f t="shared" si="64"/>
        <v>0</v>
      </c>
      <c r="AA85" s="104">
        <f t="shared" si="65"/>
        <v>0</v>
      </c>
      <c r="AB85" s="103"/>
      <c r="AC85" s="103">
        <f t="shared" si="71"/>
        <v>11</v>
      </c>
      <c r="AD85" s="104">
        <f t="shared" si="72"/>
        <v>129.36000000000007</v>
      </c>
      <c r="AE85" s="104">
        <f t="shared" si="73"/>
        <v>269.5</v>
      </c>
      <c r="AF85" s="42">
        <f t="shared" si="75"/>
        <v>8.943089430894309E-2</v>
      </c>
      <c r="AG85" s="106">
        <f t="shared" si="66"/>
        <v>2.6829268292682928</v>
      </c>
      <c r="AH85" s="63">
        <f t="shared" si="76"/>
        <v>65.731707317073173</v>
      </c>
      <c r="AI85" s="103">
        <v>3</v>
      </c>
      <c r="AJ85" s="107">
        <f t="shared" si="67"/>
        <v>73.5</v>
      </c>
      <c r="AK85" s="106">
        <f t="shared" si="68"/>
        <v>33.545454545454547</v>
      </c>
      <c r="AL85" s="108">
        <v>81</v>
      </c>
      <c r="AM85" s="106">
        <f t="shared" si="69"/>
        <v>4.7922077922077921</v>
      </c>
      <c r="AN85" s="109">
        <f t="shared" si="70"/>
        <v>1.1181818181818182</v>
      </c>
      <c r="AO85" s="35">
        <f t="shared" si="77"/>
        <v>43622.545454545456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1</v>
      </c>
      <c r="K86" s="104">
        <f t="shared" si="74"/>
        <v>11.76</v>
      </c>
      <c r="L86" s="104">
        <f t="shared" si="55"/>
        <v>24</v>
      </c>
      <c r="M86" s="103">
        <v>0</v>
      </c>
      <c r="N86" s="104">
        <f t="shared" si="56"/>
        <v>0</v>
      </c>
      <c r="O86" s="104">
        <f t="shared" si="57"/>
        <v>0</v>
      </c>
      <c r="P86" s="103">
        <v>2</v>
      </c>
      <c r="Q86" s="104">
        <f t="shared" si="58"/>
        <v>23.52</v>
      </c>
      <c r="R86" s="104">
        <f t="shared" si="59"/>
        <v>48</v>
      </c>
      <c r="S86" s="103">
        <v>1</v>
      </c>
      <c r="T86" s="104">
        <f t="shared" si="60"/>
        <v>11.76</v>
      </c>
      <c r="U86" s="104">
        <f t="shared" si="61"/>
        <v>24</v>
      </c>
      <c r="V86" s="103">
        <v>0</v>
      </c>
      <c r="W86" s="104">
        <f t="shared" si="62"/>
        <v>0</v>
      </c>
      <c r="X86" s="104">
        <f t="shared" si="63"/>
        <v>0</v>
      </c>
      <c r="Y86" s="103"/>
      <c r="Z86" s="104">
        <f t="shared" si="64"/>
        <v>0</v>
      </c>
      <c r="AA86" s="104">
        <f t="shared" si="65"/>
        <v>0</v>
      </c>
      <c r="AB86" s="103"/>
      <c r="AC86" s="103">
        <f t="shared" si="71"/>
        <v>4</v>
      </c>
      <c r="AD86" s="104">
        <f t="shared" si="72"/>
        <v>47.04</v>
      </c>
      <c r="AE86" s="104">
        <f t="shared" si="73"/>
        <v>96</v>
      </c>
      <c r="AF86" s="42">
        <f t="shared" si="75"/>
        <v>3.2520325203252036E-2</v>
      </c>
      <c r="AG86" s="106">
        <f t="shared" si="66"/>
        <v>0.97560975609756106</v>
      </c>
      <c r="AH86" s="63">
        <f t="shared" si="76"/>
        <v>23.414634146341466</v>
      </c>
      <c r="AI86" s="103">
        <v>0</v>
      </c>
      <c r="AJ86" s="107">
        <f t="shared" si="67"/>
        <v>0</v>
      </c>
      <c r="AK86" s="106">
        <f t="shared" si="68"/>
        <v>0</v>
      </c>
      <c r="AL86" s="108">
        <v>82</v>
      </c>
      <c r="AM86" s="106">
        <f t="shared" si="69"/>
        <v>0</v>
      </c>
      <c r="AN86" s="109">
        <f t="shared" si="70"/>
        <v>0</v>
      </c>
      <c r="AO86" s="35">
        <f t="shared" si="77"/>
        <v>43589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74"/>
        <v>0</v>
      </c>
      <c r="L87" s="104">
        <f t="shared" si="55"/>
        <v>0</v>
      </c>
      <c r="M87" s="103">
        <v>1</v>
      </c>
      <c r="N87" s="104">
        <f t="shared" si="56"/>
        <v>11.76</v>
      </c>
      <c r="O87" s="104">
        <f t="shared" si="57"/>
        <v>24.5</v>
      </c>
      <c r="P87" s="103">
        <v>2</v>
      </c>
      <c r="Q87" s="104">
        <f t="shared" si="58"/>
        <v>23.52</v>
      </c>
      <c r="R87" s="104">
        <f t="shared" si="59"/>
        <v>49</v>
      </c>
      <c r="S87" s="103">
        <v>1</v>
      </c>
      <c r="T87" s="104">
        <f t="shared" si="60"/>
        <v>11.76</v>
      </c>
      <c r="U87" s="104">
        <f t="shared" si="61"/>
        <v>24.5</v>
      </c>
      <c r="V87" s="103">
        <v>0</v>
      </c>
      <c r="W87" s="104">
        <f t="shared" si="62"/>
        <v>0</v>
      </c>
      <c r="X87" s="104">
        <f t="shared" si="63"/>
        <v>0</v>
      </c>
      <c r="Y87" s="103"/>
      <c r="Z87" s="104">
        <f t="shared" si="64"/>
        <v>0</v>
      </c>
      <c r="AA87" s="104">
        <f t="shared" si="65"/>
        <v>0</v>
      </c>
      <c r="AB87" s="103"/>
      <c r="AC87" s="103">
        <f t="shared" si="71"/>
        <v>4</v>
      </c>
      <c r="AD87" s="104">
        <f t="shared" si="72"/>
        <v>47.04</v>
      </c>
      <c r="AE87" s="104">
        <f t="shared" si="73"/>
        <v>98</v>
      </c>
      <c r="AF87" s="42">
        <f t="shared" si="75"/>
        <v>3.2520325203252036E-2</v>
      </c>
      <c r="AG87" s="106">
        <f t="shared" si="66"/>
        <v>0.97560975609756106</v>
      </c>
      <c r="AH87" s="63">
        <f t="shared" si="76"/>
        <v>23.902439024390247</v>
      </c>
      <c r="AI87" s="103">
        <v>0</v>
      </c>
      <c r="AJ87" s="107">
        <f t="shared" si="67"/>
        <v>0</v>
      </c>
      <c r="AK87" s="106">
        <f t="shared" si="68"/>
        <v>0</v>
      </c>
      <c r="AL87" s="108">
        <v>83</v>
      </c>
      <c r="AM87" s="106">
        <f t="shared" si="69"/>
        <v>0</v>
      </c>
      <c r="AN87" s="109">
        <f t="shared" si="70"/>
        <v>0</v>
      </c>
      <c r="AO87" s="35">
        <f t="shared" si="77"/>
        <v>43589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2</v>
      </c>
      <c r="K88" s="104">
        <f t="shared" si="74"/>
        <v>24.099999999999977</v>
      </c>
      <c r="L88" s="104">
        <f t="shared" si="55"/>
        <v>49</v>
      </c>
      <c r="M88" s="103">
        <v>2</v>
      </c>
      <c r="N88" s="104">
        <f t="shared" si="56"/>
        <v>24.099999999999977</v>
      </c>
      <c r="O88" s="104">
        <f t="shared" si="57"/>
        <v>49</v>
      </c>
      <c r="P88" s="103">
        <v>0</v>
      </c>
      <c r="Q88" s="104">
        <f t="shared" si="58"/>
        <v>0</v>
      </c>
      <c r="R88" s="104">
        <f t="shared" si="59"/>
        <v>0</v>
      </c>
      <c r="S88" s="103">
        <v>4</v>
      </c>
      <c r="T88" s="104">
        <f t="shared" si="60"/>
        <v>48.199999999999953</v>
      </c>
      <c r="U88" s="104">
        <f t="shared" si="61"/>
        <v>98</v>
      </c>
      <c r="V88" s="103">
        <v>1</v>
      </c>
      <c r="W88" s="104">
        <f t="shared" si="62"/>
        <v>12.049999999999988</v>
      </c>
      <c r="X88" s="104">
        <f t="shared" si="63"/>
        <v>24.5</v>
      </c>
      <c r="Y88" s="103"/>
      <c r="Z88" s="104">
        <f t="shared" si="64"/>
        <v>0</v>
      </c>
      <c r="AA88" s="104">
        <f t="shared" si="65"/>
        <v>0</v>
      </c>
      <c r="AB88" s="103"/>
      <c r="AC88" s="103">
        <f t="shared" si="71"/>
        <v>9</v>
      </c>
      <c r="AD88" s="104">
        <f t="shared" si="72"/>
        <v>108.44999999999989</v>
      </c>
      <c r="AE88" s="104">
        <f t="shared" si="73"/>
        <v>220.5</v>
      </c>
      <c r="AF88" s="42">
        <f t="shared" si="75"/>
        <v>7.3170731707317069E-2</v>
      </c>
      <c r="AG88" s="106">
        <f t="shared" si="66"/>
        <v>2.1951219512195119</v>
      </c>
      <c r="AH88" s="63">
        <f t="shared" si="76"/>
        <v>53.780487804878042</v>
      </c>
      <c r="AI88" s="103">
        <v>1</v>
      </c>
      <c r="AJ88" s="107">
        <f t="shared" si="67"/>
        <v>24.5</v>
      </c>
      <c r="AK88" s="106">
        <f t="shared" si="68"/>
        <v>13.666666666666668</v>
      </c>
      <c r="AL88" s="108">
        <v>84</v>
      </c>
      <c r="AM88" s="106">
        <f t="shared" si="69"/>
        <v>1.9523809523809526</v>
      </c>
      <c r="AN88" s="109">
        <f t="shared" si="70"/>
        <v>0.4555555555555556</v>
      </c>
      <c r="AO88" s="35">
        <f t="shared" si="77"/>
        <v>43602.666666666664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4"/>
        <v>0</v>
      </c>
      <c r="L89" s="104">
        <f t="shared" si="55"/>
        <v>0</v>
      </c>
      <c r="M89" s="103">
        <v>0</v>
      </c>
      <c r="N89" s="104">
        <f t="shared" si="56"/>
        <v>0</v>
      </c>
      <c r="O89" s="104">
        <f t="shared" si="57"/>
        <v>0</v>
      </c>
      <c r="P89" s="103">
        <v>0</v>
      </c>
      <c r="Q89" s="104">
        <f t="shared" si="58"/>
        <v>0</v>
      </c>
      <c r="R89" s="104">
        <f t="shared" si="59"/>
        <v>0</v>
      </c>
      <c r="S89" s="103">
        <v>0</v>
      </c>
      <c r="T89" s="104">
        <f t="shared" si="60"/>
        <v>0</v>
      </c>
      <c r="U89" s="104">
        <f t="shared" si="61"/>
        <v>0</v>
      </c>
      <c r="V89" s="103">
        <v>0</v>
      </c>
      <c r="W89" s="104">
        <f t="shared" si="62"/>
        <v>0</v>
      </c>
      <c r="X89" s="104">
        <f t="shared" si="63"/>
        <v>0</v>
      </c>
      <c r="Y89" s="103"/>
      <c r="Z89" s="104">
        <f t="shared" si="64"/>
        <v>0</v>
      </c>
      <c r="AA89" s="104">
        <f t="shared" si="65"/>
        <v>0</v>
      </c>
      <c r="AB89" s="103"/>
      <c r="AC89" s="103">
        <f t="shared" si="71"/>
        <v>0</v>
      </c>
      <c r="AD89" s="104">
        <f t="shared" si="72"/>
        <v>0</v>
      </c>
      <c r="AE89" s="104">
        <f t="shared" si="73"/>
        <v>0</v>
      </c>
      <c r="AF89" s="42">
        <f t="shared" si="75"/>
        <v>0</v>
      </c>
      <c r="AG89" s="106">
        <f t="shared" si="66"/>
        <v>0</v>
      </c>
      <c r="AH89" s="63">
        <f t="shared" si="76"/>
        <v>0</v>
      </c>
      <c r="AI89" s="103">
        <v>0</v>
      </c>
      <c r="AJ89" s="107">
        <f t="shared" si="67"/>
        <v>0</v>
      </c>
      <c r="AK89" s="106" t="str">
        <f t="shared" si="68"/>
        <v>-</v>
      </c>
      <c r="AL89" s="108">
        <v>85</v>
      </c>
      <c r="AM89" s="106" t="str">
        <f t="shared" si="69"/>
        <v>-</v>
      </c>
      <c r="AN89" s="109" t="str">
        <f t="shared" si="70"/>
        <v>-</v>
      </c>
      <c r="AO89" s="35" t="str">
        <f t="shared" si="77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208" si="78">J90*$F90</f>
        <v>0</v>
      </c>
      <c r="L90" s="16">
        <f t="shared" ref="L90:L95" si="79">J90*$G90</f>
        <v>0</v>
      </c>
      <c r="M90" s="26">
        <v>0</v>
      </c>
      <c r="N90" s="16">
        <f t="shared" ref="N90:N95" si="80">M90*$F90</f>
        <v>0</v>
      </c>
      <c r="O90" s="16">
        <f t="shared" ref="O90:O95" si="81">M90*$G90</f>
        <v>0</v>
      </c>
      <c r="P90" s="26">
        <v>0</v>
      </c>
      <c r="Q90" s="16">
        <f t="shared" ref="Q90:Q95" si="82">P90*$F90</f>
        <v>0</v>
      </c>
      <c r="R90" s="16">
        <f t="shared" ref="R90:R95" si="83">P90*$G90</f>
        <v>0</v>
      </c>
      <c r="S90" s="26">
        <v>0</v>
      </c>
      <c r="T90" s="16">
        <f t="shared" ref="T90:T95" si="84">S90*$F90</f>
        <v>0</v>
      </c>
      <c r="U90" s="16">
        <f t="shared" ref="U90:U95" si="85">S90*$G90</f>
        <v>0</v>
      </c>
      <c r="V90" s="26">
        <v>0</v>
      </c>
      <c r="W90" s="16">
        <f t="shared" ref="W90:W95" si="86">V90*$F90</f>
        <v>0</v>
      </c>
      <c r="X90" s="16">
        <f t="shared" ref="X90:X95" si="87">V90*$G90</f>
        <v>0</v>
      </c>
      <c r="Y90" s="26"/>
      <c r="Z90" s="16">
        <f t="shared" ref="Z90:Z95" si="88">Y90*$F90</f>
        <v>0</v>
      </c>
      <c r="AA90" s="16">
        <f t="shared" ref="AA90:AA95" si="89">Y90*$G90</f>
        <v>0</v>
      </c>
      <c r="AB90" s="51"/>
      <c r="AC90" s="52">
        <f t="shared" si="71"/>
        <v>0</v>
      </c>
      <c r="AD90" s="16">
        <f t="shared" si="72"/>
        <v>0</v>
      </c>
      <c r="AE90" s="37">
        <f t="shared" si="73"/>
        <v>0</v>
      </c>
      <c r="AF90" s="42">
        <f t="shared" si="75"/>
        <v>0</v>
      </c>
      <c r="AG90" s="37">
        <f t="shared" ref="AG90:AG95" si="90">AF90*30</f>
        <v>0</v>
      </c>
      <c r="AH90" s="63">
        <f t="shared" si="76"/>
        <v>0</v>
      </c>
      <c r="AI90" s="26">
        <v>0</v>
      </c>
      <c r="AJ90" s="37">
        <f t="shared" ref="AJ90:AJ95" si="91">AI90*G90</f>
        <v>0</v>
      </c>
      <c r="AK90" s="37" t="str">
        <f t="shared" ref="AK90:AK95" si="92">IFERROR(AI90/AF90, "-")</f>
        <v>-</v>
      </c>
      <c r="AL90" s="47">
        <v>87</v>
      </c>
      <c r="AM90" s="37" t="str">
        <f t="shared" ref="AM90:AM95" si="93">IFERROR(AK90/7,"-")</f>
        <v>-</v>
      </c>
      <c r="AN90" s="52" t="str">
        <f t="shared" ref="AN90:AN95" si="94">IFERROR(AK90/30,"-")</f>
        <v>-</v>
      </c>
      <c r="AO90" s="35" t="str">
        <f t="shared" si="77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8"/>
        <v>0</v>
      </c>
      <c r="L91" s="104">
        <f t="shared" si="79"/>
        <v>0</v>
      </c>
      <c r="M91" s="103">
        <v>0</v>
      </c>
      <c r="N91" s="104">
        <f t="shared" si="80"/>
        <v>0</v>
      </c>
      <c r="O91" s="104">
        <f t="shared" si="81"/>
        <v>0</v>
      </c>
      <c r="P91" s="103">
        <v>0</v>
      </c>
      <c r="Q91" s="104">
        <f t="shared" si="82"/>
        <v>0</v>
      </c>
      <c r="R91" s="104">
        <f t="shared" si="83"/>
        <v>0</v>
      </c>
      <c r="S91" s="103">
        <v>0</v>
      </c>
      <c r="T91" s="104">
        <f t="shared" si="84"/>
        <v>0</v>
      </c>
      <c r="U91" s="104">
        <f t="shared" si="85"/>
        <v>0</v>
      </c>
      <c r="V91" s="103">
        <v>0</v>
      </c>
      <c r="W91" s="104">
        <f t="shared" si="86"/>
        <v>0</v>
      </c>
      <c r="X91" s="104">
        <f t="shared" si="87"/>
        <v>0</v>
      </c>
      <c r="Y91" s="103"/>
      <c r="Z91" s="104">
        <f t="shared" si="88"/>
        <v>0</v>
      </c>
      <c r="AA91" s="104">
        <f t="shared" si="89"/>
        <v>0</v>
      </c>
      <c r="AB91" s="103"/>
      <c r="AC91" s="103">
        <f t="shared" si="71"/>
        <v>0</v>
      </c>
      <c r="AD91" s="104">
        <f t="shared" si="72"/>
        <v>0</v>
      </c>
      <c r="AE91" s="104">
        <f t="shared" si="73"/>
        <v>0</v>
      </c>
      <c r="AF91" s="42">
        <f t="shared" si="75"/>
        <v>0</v>
      </c>
      <c r="AG91" s="106">
        <f t="shared" si="90"/>
        <v>0</v>
      </c>
      <c r="AH91" s="63">
        <f t="shared" si="76"/>
        <v>0</v>
      </c>
      <c r="AI91" s="103">
        <v>0</v>
      </c>
      <c r="AJ91" s="107">
        <f t="shared" si="91"/>
        <v>0</v>
      </c>
      <c r="AK91" s="106" t="str">
        <f t="shared" si="92"/>
        <v>-</v>
      </c>
      <c r="AL91" s="108">
        <v>88</v>
      </c>
      <c r="AM91" s="106" t="str">
        <f t="shared" si="93"/>
        <v>-</v>
      </c>
      <c r="AN91" s="109" t="str">
        <f t="shared" si="94"/>
        <v>-</v>
      </c>
      <c r="AO91" s="35" t="str">
        <f t="shared" si="77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8"/>
        <v>0</v>
      </c>
      <c r="L92" s="104">
        <f t="shared" si="79"/>
        <v>0</v>
      </c>
      <c r="M92" s="103">
        <v>0</v>
      </c>
      <c r="N92" s="104">
        <f t="shared" si="80"/>
        <v>0</v>
      </c>
      <c r="O92" s="104">
        <f t="shared" si="81"/>
        <v>0</v>
      </c>
      <c r="P92" s="103">
        <v>0</v>
      </c>
      <c r="Q92" s="104">
        <f t="shared" si="82"/>
        <v>0</v>
      </c>
      <c r="R92" s="104">
        <f t="shared" si="83"/>
        <v>0</v>
      </c>
      <c r="S92" s="103">
        <v>0</v>
      </c>
      <c r="T92" s="104">
        <f t="shared" si="84"/>
        <v>0</v>
      </c>
      <c r="U92" s="104">
        <f t="shared" si="85"/>
        <v>0</v>
      </c>
      <c r="V92" s="103">
        <v>0</v>
      </c>
      <c r="W92" s="104">
        <f t="shared" si="86"/>
        <v>0</v>
      </c>
      <c r="X92" s="104">
        <f t="shared" si="87"/>
        <v>0</v>
      </c>
      <c r="Y92" s="103"/>
      <c r="Z92" s="104">
        <f t="shared" si="88"/>
        <v>0</v>
      </c>
      <c r="AA92" s="104">
        <f t="shared" si="89"/>
        <v>0</v>
      </c>
      <c r="AB92" s="103"/>
      <c r="AC92" s="103">
        <f t="shared" si="71"/>
        <v>0</v>
      </c>
      <c r="AD92" s="104">
        <f t="shared" si="72"/>
        <v>0</v>
      </c>
      <c r="AE92" s="104">
        <f t="shared" si="73"/>
        <v>0</v>
      </c>
      <c r="AF92" s="42">
        <f t="shared" si="75"/>
        <v>0</v>
      </c>
      <c r="AG92" s="106">
        <f t="shared" si="90"/>
        <v>0</v>
      </c>
      <c r="AH92" s="63">
        <f t="shared" si="76"/>
        <v>0</v>
      </c>
      <c r="AI92" s="103">
        <v>0</v>
      </c>
      <c r="AJ92" s="107">
        <f t="shared" si="91"/>
        <v>0</v>
      </c>
      <c r="AK92" s="106" t="str">
        <f t="shared" si="92"/>
        <v>-</v>
      </c>
      <c r="AL92" s="108">
        <v>89</v>
      </c>
      <c r="AM92" s="106" t="str">
        <f t="shared" si="93"/>
        <v>-</v>
      </c>
      <c r="AN92" s="109" t="str">
        <f t="shared" si="94"/>
        <v>-</v>
      </c>
      <c r="AO92" s="35" t="str">
        <f t="shared" si="77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8"/>
        <v>0</v>
      </c>
      <c r="L93" s="104">
        <f t="shared" si="79"/>
        <v>0</v>
      </c>
      <c r="M93" s="103">
        <v>0</v>
      </c>
      <c r="N93" s="104">
        <f t="shared" si="80"/>
        <v>0</v>
      </c>
      <c r="O93" s="104">
        <f t="shared" si="81"/>
        <v>0</v>
      </c>
      <c r="P93" s="103">
        <v>0</v>
      </c>
      <c r="Q93" s="104">
        <f t="shared" si="82"/>
        <v>0</v>
      </c>
      <c r="R93" s="104">
        <f t="shared" si="83"/>
        <v>0</v>
      </c>
      <c r="S93" s="103">
        <v>0</v>
      </c>
      <c r="T93" s="104">
        <f t="shared" si="84"/>
        <v>0</v>
      </c>
      <c r="U93" s="104">
        <f t="shared" si="85"/>
        <v>0</v>
      </c>
      <c r="V93" s="103">
        <v>0</v>
      </c>
      <c r="W93" s="104">
        <f t="shared" si="86"/>
        <v>0</v>
      </c>
      <c r="X93" s="104">
        <f t="shared" si="87"/>
        <v>0</v>
      </c>
      <c r="Y93" s="103"/>
      <c r="Z93" s="104">
        <f t="shared" si="88"/>
        <v>0</v>
      </c>
      <c r="AA93" s="104">
        <f t="shared" si="89"/>
        <v>0</v>
      </c>
      <c r="AB93" s="103"/>
      <c r="AC93" s="103">
        <f t="shared" si="71"/>
        <v>0</v>
      </c>
      <c r="AD93" s="104">
        <f t="shared" si="72"/>
        <v>0</v>
      </c>
      <c r="AE93" s="104">
        <f t="shared" si="73"/>
        <v>0</v>
      </c>
      <c r="AF93" s="42">
        <f t="shared" si="75"/>
        <v>0</v>
      </c>
      <c r="AG93" s="106">
        <f t="shared" si="90"/>
        <v>0</v>
      </c>
      <c r="AH93" s="63">
        <f t="shared" si="76"/>
        <v>0</v>
      </c>
      <c r="AI93" s="103">
        <v>0</v>
      </c>
      <c r="AJ93" s="107">
        <f t="shared" si="91"/>
        <v>0</v>
      </c>
      <c r="AK93" s="106" t="str">
        <f t="shared" si="92"/>
        <v>-</v>
      </c>
      <c r="AL93" s="108">
        <v>90</v>
      </c>
      <c r="AM93" s="106" t="str">
        <f t="shared" si="93"/>
        <v>-</v>
      </c>
      <c r="AN93" s="109" t="str">
        <f t="shared" si="94"/>
        <v>-</v>
      </c>
      <c r="AO93" s="35" t="str">
        <f t="shared" si="77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8"/>
        <v>0</v>
      </c>
      <c r="L94" s="104">
        <f t="shared" si="79"/>
        <v>0</v>
      </c>
      <c r="M94" s="103">
        <v>0</v>
      </c>
      <c r="N94" s="104">
        <f t="shared" si="80"/>
        <v>0</v>
      </c>
      <c r="O94" s="104">
        <f t="shared" si="81"/>
        <v>0</v>
      </c>
      <c r="P94" s="103">
        <v>0</v>
      </c>
      <c r="Q94" s="104">
        <f t="shared" si="82"/>
        <v>0</v>
      </c>
      <c r="R94" s="104">
        <f t="shared" si="83"/>
        <v>0</v>
      </c>
      <c r="S94" s="103">
        <v>0</v>
      </c>
      <c r="T94" s="104">
        <f t="shared" si="84"/>
        <v>0</v>
      </c>
      <c r="U94" s="104">
        <f t="shared" si="85"/>
        <v>0</v>
      </c>
      <c r="V94" s="103">
        <v>0</v>
      </c>
      <c r="W94" s="104">
        <f t="shared" si="86"/>
        <v>0</v>
      </c>
      <c r="X94" s="104">
        <f t="shared" si="87"/>
        <v>0</v>
      </c>
      <c r="Y94" s="103"/>
      <c r="Z94" s="104">
        <f t="shared" si="88"/>
        <v>0</v>
      </c>
      <c r="AA94" s="104">
        <f t="shared" si="89"/>
        <v>0</v>
      </c>
      <c r="AB94" s="103"/>
      <c r="AC94" s="103">
        <f t="shared" si="71"/>
        <v>0</v>
      </c>
      <c r="AD94" s="104">
        <f t="shared" si="72"/>
        <v>0</v>
      </c>
      <c r="AE94" s="104">
        <f t="shared" si="73"/>
        <v>0</v>
      </c>
      <c r="AF94" s="42">
        <f t="shared" si="75"/>
        <v>0</v>
      </c>
      <c r="AG94" s="106">
        <f t="shared" si="90"/>
        <v>0</v>
      </c>
      <c r="AH94" s="63">
        <f t="shared" si="76"/>
        <v>0</v>
      </c>
      <c r="AI94" s="103">
        <v>0</v>
      </c>
      <c r="AJ94" s="107">
        <f t="shared" si="91"/>
        <v>0</v>
      </c>
      <c r="AK94" s="106" t="str">
        <f t="shared" si="92"/>
        <v>-</v>
      </c>
      <c r="AL94" s="108">
        <v>91</v>
      </c>
      <c r="AM94" s="106" t="str">
        <f t="shared" si="93"/>
        <v>-</v>
      </c>
      <c r="AN94" s="109" t="str">
        <f t="shared" si="94"/>
        <v>-</v>
      </c>
      <c r="AO94" s="35" t="str">
        <f t="shared" si="77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8"/>
        <v>0</v>
      </c>
      <c r="L95" s="104">
        <f t="shared" si="79"/>
        <v>0</v>
      </c>
      <c r="M95" s="103">
        <v>0</v>
      </c>
      <c r="N95" s="104">
        <f t="shared" si="80"/>
        <v>0</v>
      </c>
      <c r="O95" s="104">
        <f t="shared" si="81"/>
        <v>0</v>
      </c>
      <c r="P95" s="103">
        <v>0</v>
      </c>
      <c r="Q95" s="104">
        <f t="shared" si="82"/>
        <v>0</v>
      </c>
      <c r="R95" s="104">
        <f t="shared" si="83"/>
        <v>0</v>
      </c>
      <c r="S95" s="103">
        <v>0</v>
      </c>
      <c r="T95" s="104">
        <f t="shared" si="84"/>
        <v>0</v>
      </c>
      <c r="U95" s="104">
        <f t="shared" si="85"/>
        <v>0</v>
      </c>
      <c r="V95" s="103">
        <v>0</v>
      </c>
      <c r="W95" s="104">
        <f t="shared" si="86"/>
        <v>0</v>
      </c>
      <c r="X95" s="104">
        <f t="shared" si="87"/>
        <v>0</v>
      </c>
      <c r="Y95" s="103"/>
      <c r="Z95" s="104">
        <f t="shared" si="88"/>
        <v>0</v>
      </c>
      <c r="AA95" s="104">
        <f t="shared" si="89"/>
        <v>0</v>
      </c>
      <c r="AB95" s="103"/>
      <c r="AC95" s="103">
        <f t="shared" si="71"/>
        <v>0</v>
      </c>
      <c r="AD95" s="104">
        <f t="shared" si="72"/>
        <v>0</v>
      </c>
      <c r="AE95" s="104">
        <f t="shared" si="73"/>
        <v>0</v>
      </c>
      <c r="AF95" s="42">
        <f t="shared" si="75"/>
        <v>0</v>
      </c>
      <c r="AG95" s="106">
        <f t="shared" si="90"/>
        <v>0</v>
      </c>
      <c r="AH95" s="63">
        <f t="shared" si="76"/>
        <v>0</v>
      </c>
      <c r="AI95" s="103">
        <v>0</v>
      </c>
      <c r="AJ95" s="107">
        <f t="shared" si="91"/>
        <v>0</v>
      </c>
      <c r="AK95" s="106" t="str">
        <f t="shared" si="92"/>
        <v>-</v>
      </c>
      <c r="AL95" s="108">
        <v>92</v>
      </c>
      <c r="AM95" s="106" t="str">
        <f t="shared" si="93"/>
        <v>-</v>
      </c>
      <c r="AN95" s="109" t="str">
        <f t="shared" si="94"/>
        <v>-</v>
      </c>
      <c r="AO95" s="35" t="str">
        <f t="shared" si="77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5">M96*$F96</f>
        <v>0</v>
      </c>
      <c r="O96" s="16">
        <f t="shared" ref="O96:O97" si="96">M96*$G96</f>
        <v>0</v>
      </c>
      <c r="P96" s="26">
        <v>0</v>
      </c>
      <c r="Q96" s="16">
        <f t="shared" ref="Q96:Q97" si="97">P96*$F96</f>
        <v>0</v>
      </c>
      <c r="R96" s="16">
        <f t="shared" ref="R96:R97" si="98">P96*$G96</f>
        <v>0</v>
      </c>
      <c r="S96" s="26">
        <v>0</v>
      </c>
      <c r="T96" s="16">
        <f t="shared" ref="T96:T97" si="99">S96*$F96</f>
        <v>0</v>
      </c>
      <c r="U96" s="16">
        <f t="shared" ref="U96:U97" si="100">S96*$G96</f>
        <v>0</v>
      </c>
      <c r="V96" s="26">
        <v>0</v>
      </c>
      <c r="W96" s="16">
        <f t="shared" ref="W96:W97" si="101">V96*$F96</f>
        <v>0</v>
      </c>
      <c r="X96" s="16">
        <f t="shared" ref="X96:X97" si="102">V96*$G96</f>
        <v>0</v>
      </c>
      <c r="Y96" s="26"/>
      <c r="Z96" s="16">
        <f t="shared" ref="Z96:Z97" si="103">Y96*$F96</f>
        <v>0</v>
      </c>
      <c r="AA96" s="16">
        <f t="shared" ref="AA96:AA97" si="104">Y96*$G96</f>
        <v>0</v>
      </c>
      <c r="AC96" s="52">
        <f t="shared" si="71"/>
        <v>0</v>
      </c>
      <c r="AD96" s="16">
        <f t="shared" si="72"/>
        <v>0</v>
      </c>
      <c r="AE96" s="37">
        <f t="shared" si="73"/>
        <v>0</v>
      </c>
      <c r="AF96" s="42">
        <f t="shared" si="75"/>
        <v>0</v>
      </c>
      <c r="AG96" s="37">
        <f t="shared" ref="AG96:AG103" si="105">AF96*30</f>
        <v>0</v>
      </c>
      <c r="AH96" s="63">
        <f t="shared" si="76"/>
        <v>0</v>
      </c>
      <c r="AI96" s="26">
        <v>0</v>
      </c>
      <c r="AJ96" s="37">
        <f t="shared" ref="AJ96:AJ103" si="106">AI96*G96</f>
        <v>0</v>
      </c>
      <c r="AK96" s="37" t="str">
        <f t="shared" ref="AK96:AK103" si="107">IFERROR(AI96/AF96, "-")</f>
        <v>-</v>
      </c>
      <c r="AL96" s="47">
        <v>94</v>
      </c>
      <c r="AM96" s="37" t="str">
        <f t="shared" ref="AM96:AM103" si="108">IFERROR(AK96/7,"-")</f>
        <v>-</v>
      </c>
      <c r="AN96" s="52" t="str">
        <f t="shared" ref="AN96:AN103" si="109">IFERROR(AK96/30,"-")</f>
        <v>-</v>
      </c>
      <c r="AO96" s="35" t="str">
        <f t="shared" si="77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8"/>
        <v>0</v>
      </c>
      <c r="L97" s="16">
        <f t="shared" ref="L97" si="110">J97*$G97</f>
        <v>0</v>
      </c>
      <c r="M97" s="26">
        <v>0</v>
      </c>
      <c r="N97" s="16">
        <f t="shared" si="95"/>
        <v>0</v>
      </c>
      <c r="O97" s="16">
        <f t="shared" si="96"/>
        <v>0</v>
      </c>
      <c r="P97" s="26">
        <v>0</v>
      </c>
      <c r="Q97" s="16">
        <f t="shared" si="97"/>
        <v>0</v>
      </c>
      <c r="R97" s="16">
        <f t="shared" si="98"/>
        <v>0</v>
      </c>
      <c r="S97" s="26">
        <v>0</v>
      </c>
      <c r="T97" s="16">
        <f t="shared" si="99"/>
        <v>0</v>
      </c>
      <c r="U97" s="16">
        <f t="shared" si="100"/>
        <v>0</v>
      </c>
      <c r="V97" s="26">
        <v>0</v>
      </c>
      <c r="W97" s="16">
        <f t="shared" si="101"/>
        <v>0</v>
      </c>
      <c r="X97" s="16">
        <f t="shared" si="102"/>
        <v>0</v>
      </c>
      <c r="Y97" s="26"/>
      <c r="Z97" s="16">
        <f t="shared" si="103"/>
        <v>0</v>
      </c>
      <c r="AA97" s="16">
        <f t="shared" si="104"/>
        <v>0</v>
      </c>
      <c r="AC97" s="52">
        <f t="shared" si="71"/>
        <v>0</v>
      </c>
      <c r="AD97" s="16">
        <f t="shared" si="72"/>
        <v>0</v>
      </c>
      <c r="AE97" s="37">
        <f t="shared" si="73"/>
        <v>0</v>
      </c>
      <c r="AF97" s="42">
        <f t="shared" si="75"/>
        <v>0</v>
      </c>
      <c r="AG97" s="37">
        <f t="shared" si="105"/>
        <v>0</v>
      </c>
      <c r="AH97" s="63">
        <f t="shared" si="76"/>
        <v>0</v>
      </c>
      <c r="AI97" s="26">
        <v>1</v>
      </c>
      <c r="AJ97" s="37">
        <f t="shared" si="106"/>
        <v>44.5</v>
      </c>
      <c r="AK97" s="37" t="str">
        <f t="shared" si="107"/>
        <v>-</v>
      </c>
      <c r="AL97" s="47">
        <v>95</v>
      </c>
      <c r="AM97" s="37" t="str">
        <f t="shared" si="108"/>
        <v>-</v>
      </c>
      <c r="AN97" s="52" t="str">
        <f t="shared" si="109"/>
        <v>-</v>
      </c>
      <c r="AO97" s="35" t="str">
        <f t="shared" si="77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8"/>
        <v>0</v>
      </c>
      <c r="L98" s="16">
        <f t="shared" ref="L98:L101" si="111">J98*$G98</f>
        <v>0</v>
      </c>
      <c r="M98" s="26">
        <v>0</v>
      </c>
      <c r="N98" s="16">
        <f t="shared" ref="N98:N101" si="112">M98*$F98</f>
        <v>0</v>
      </c>
      <c r="O98" s="16">
        <f t="shared" ref="O98:O101" si="113">M98*$G98</f>
        <v>0</v>
      </c>
      <c r="P98" s="26">
        <v>0</v>
      </c>
      <c r="Q98" s="16">
        <f t="shared" ref="Q98:Q101" si="114">P98*$F98</f>
        <v>0</v>
      </c>
      <c r="R98" s="16">
        <f t="shared" ref="R98:R101" si="115">P98*$G98</f>
        <v>0</v>
      </c>
      <c r="S98" s="26">
        <v>0</v>
      </c>
      <c r="T98" s="16">
        <f t="shared" ref="T98:T101" si="116">S98*$F98</f>
        <v>0</v>
      </c>
      <c r="U98" s="16">
        <f t="shared" ref="U98:U101" si="117">S98*$G98</f>
        <v>0</v>
      </c>
      <c r="V98" s="26">
        <v>0</v>
      </c>
      <c r="W98" s="16">
        <f t="shared" ref="W98:W101" si="118">V98*$F98</f>
        <v>0</v>
      </c>
      <c r="X98" s="16">
        <f t="shared" ref="X98:X101" si="119">V98*$G98</f>
        <v>0</v>
      </c>
      <c r="Y98" s="26"/>
      <c r="Z98" s="16">
        <f t="shared" ref="Z98:Z101" si="120">Y98*$F98</f>
        <v>0</v>
      </c>
      <c r="AA98" s="16">
        <f t="shared" ref="AA98:AA101" si="121">Y98*$G98</f>
        <v>0</v>
      </c>
      <c r="AC98" s="52">
        <f t="shared" si="71"/>
        <v>0</v>
      </c>
      <c r="AD98" s="16">
        <f t="shared" si="72"/>
        <v>0</v>
      </c>
      <c r="AE98" s="37">
        <f t="shared" si="73"/>
        <v>0</v>
      </c>
      <c r="AF98" s="42">
        <f t="shared" si="75"/>
        <v>0</v>
      </c>
      <c r="AG98" s="37">
        <f t="shared" si="105"/>
        <v>0</v>
      </c>
      <c r="AH98" s="63">
        <f t="shared" si="76"/>
        <v>0</v>
      </c>
      <c r="AI98" s="26">
        <v>3</v>
      </c>
      <c r="AJ98" s="37">
        <f t="shared" si="106"/>
        <v>133.5</v>
      </c>
      <c r="AK98" s="37" t="str">
        <f t="shared" si="107"/>
        <v>-</v>
      </c>
      <c r="AL98" s="47">
        <v>97</v>
      </c>
      <c r="AM98" s="37" t="str">
        <f t="shared" si="108"/>
        <v>-</v>
      </c>
      <c r="AN98" s="52" t="str">
        <f t="shared" si="109"/>
        <v>-</v>
      </c>
      <c r="AO98" s="35" t="str">
        <f t="shared" si="77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8"/>
        <v>0</v>
      </c>
      <c r="L99" s="16">
        <f t="shared" si="111"/>
        <v>0</v>
      </c>
      <c r="M99" s="26">
        <v>0</v>
      </c>
      <c r="N99" s="16">
        <f t="shared" si="112"/>
        <v>0</v>
      </c>
      <c r="O99" s="16">
        <f t="shared" si="113"/>
        <v>0</v>
      </c>
      <c r="P99" s="26">
        <v>0</v>
      </c>
      <c r="Q99" s="16">
        <f t="shared" si="114"/>
        <v>0</v>
      </c>
      <c r="R99" s="16">
        <f t="shared" si="115"/>
        <v>0</v>
      </c>
      <c r="S99" s="26">
        <v>1</v>
      </c>
      <c r="T99" s="16">
        <f t="shared" si="116"/>
        <v>7.4611494252873589</v>
      </c>
      <c r="U99" s="16">
        <f t="shared" si="117"/>
        <v>24.5</v>
      </c>
      <c r="V99" s="26">
        <v>0</v>
      </c>
      <c r="W99" s="16">
        <f t="shared" si="118"/>
        <v>0</v>
      </c>
      <c r="X99" s="16">
        <f t="shared" si="119"/>
        <v>0</v>
      </c>
      <c r="Y99" s="26"/>
      <c r="Z99" s="16">
        <f t="shared" si="120"/>
        <v>0</v>
      </c>
      <c r="AA99" s="16">
        <f t="shared" si="121"/>
        <v>0</v>
      </c>
      <c r="AC99" s="52">
        <f t="shared" si="71"/>
        <v>1</v>
      </c>
      <c r="AD99" s="16">
        <f t="shared" si="72"/>
        <v>7.4611494252873589</v>
      </c>
      <c r="AE99" s="37">
        <f t="shared" si="73"/>
        <v>24.5</v>
      </c>
      <c r="AF99" s="42">
        <f t="shared" si="75"/>
        <v>8.130081300813009E-3</v>
      </c>
      <c r="AG99" s="37">
        <f t="shared" si="105"/>
        <v>0.24390243902439027</v>
      </c>
      <c r="AH99" s="63">
        <f t="shared" si="76"/>
        <v>5.9756097560975618</v>
      </c>
      <c r="AI99" s="26">
        <v>2</v>
      </c>
      <c r="AJ99" s="37">
        <f t="shared" si="106"/>
        <v>49</v>
      </c>
      <c r="AK99" s="37">
        <f t="shared" si="107"/>
        <v>245.99999999999997</v>
      </c>
      <c r="AL99" s="47">
        <v>98</v>
      </c>
      <c r="AM99" s="37">
        <f t="shared" si="108"/>
        <v>35.142857142857139</v>
      </c>
      <c r="AN99" s="52">
        <f t="shared" si="109"/>
        <v>8.1999999999999993</v>
      </c>
      <c r="AO99" s="35">
        <f t="shared" si="77"/>
        <v>43835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2</v>
      </c>
      <c r="K100" s="16">
        <f t="shared" si="78"/>
        <v>15.220000000000017</v>
      </c>
      <c r="L100" s="16">
        <f t="shared" si="111"/>
        <v>49</v>
      </c>
      <c r="M100" s="26">
        <v>2</v>
      </c>
      <c r="N100" s="16">
        <f t="shared" si="112"/>
        <v>15.220000000000017</v>
      </c>
      <c r="O100" s="16">
        <f t="shared" si="113"/>
        <v>49</v>
      </c>
      <c r="P100" s="26">
        <v>4</v>
      </c>
      <c r="Q100" s="16">
        <f t="shared" si="114"/>
        <v>30.440000000000033</v>
      </c>
      <c r="R100" s="16">
        <f t="shared" si="115"/>
        <v>98</v>
      </c>
      <c r="S100" s="26">
        <v>2</v>
      </c>
      <c r="T100" s="16">
        <f t="shared" si="116"/>
        <v>15.220000000000017</v>
      </c>
      <c r="U100" s="16">
        <f t="shared" si="117"/>
        <v>49</v>
      </c>
      <c r="V100" s="26">
        <v>1</v>
      </c>
      <c r="W100" s="16">
        <f t="shared" si="118"/>
        <v>7.6100000000000083</v>
      </c>
      <c r="X100" s="16">
        <f t="shared" si="119"/>
        <v>24.5</v>
      </c>
      <c r="Y100" s="26"/>
      <c r="Z100" s="16">
        <f t="shared" si="120"/>
        <v>0</v>
      </c>
      <c r="AA100" s="16">
        <f t="shared" si="121"/>
        <v>0</v>
      </c>
      <c r="AC100" s="52">
        <f t="shared" si="71"/>
        <v>11</v>
      </c>
      <c r="AD100" s="16">
        <f t="shared" si="72"/>
        <v>83.710000000000093</v>
      </c>
      <c r="AE100" s="37">
        <f t="shared" si="73"/>
        <v>269.5</v>
      </c>
      <c r="AF100" s="42">
        <f t="shared" si="75"/>
        <v>8.943089430894309E-2</v>
      </c>
      <c r="AG100" s="37">
        <f t="shared" si="105"/>
        <v>2.6829268292682928</v>
      </c>
      <c r="AH100" s="63">
        <f t="shared" si="76"/>
        <v>65.731707317073173</v>
      </c>
      <c r="AI100" s="26">
        <v>2</v>
      </c>
      <c r="AJ100" s="37">
        <f t="shared" si="106"/>
        <v>49</v>
      </c>
      <c r="AK100" s="37">
        <f t="shared" si="107"/>
        <v>22.363636363636363</v>
      </c>
      <c r="AL100" s="47">
        <v>99</v>
      </c>
      <c r="AM100" s="37">
        <f t="shared" si="108"/>
        <v>3.1948051948051948</v>
      </c>
      <c r="AN100" s="52">
        <f t="shared" si="109"/>
        <v>0.74545454545454548</v>
      </c>
      <c r="AO100" s="35">
        <f t="shared" si="77"/>
        <v>43611.36363636364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8"/>
        <v>0</v>
      </c>
      <c r="L101" s="16">
        <f t="shared" si="111"/>
        <v>0</v>
      </c>
      <c r="M101" s="26">
        <v>0</v>
      </c>
      <c r="N101" s="16">
        <f t="shared" si="112"/>
        <v>0</v>
      </c>
      <c r="O101" s="16">
        <f t="shared" si="113"/>
        <v>0</v>
      </c>
      <c r="P101" s="26">
        <v>0</v>
      </c>
      <c r="Q101" s="16">
        <f t="shared" si="114"/>
        <v>0</v>
      </c>
      <c r="R101" s="16">
        <f t="shared" si="115"/>
        <v>0</v>
      </c>
      <c r="S101" s="26">
        <v>0</v>
      </c>
      <c r="T101" s="16">
        <f t="shared" si="116"/>
        <v>0</v>
      </c>
      <c r="U101" s="16">
        <f t="shared" si="117"/>
        <v>0</v>
      </c>
      <c r="V101" s="26">
        <v>0</v>
      </c>
      <c r="W101" s="16">
        <f t="shared" si="118"/>
        <v>0</v>
      </c>
      <c r="X101" s="16">
        <f t="shared" si="119"/>
        <v>0</v>
      </c>
      <c r="Y101" s="26"/>
      <c r="Z101" s="16">
        <f t="shared" si="120"/>
        <v>0</v>
      </c>
      <c r="AA101" s="16">
        <f t="shared" si="121"/>
        <v>0</v>
      </c>
      <c r="AC101" s="52">
        <f t="shared" si="71"/>
        <v>0</v>
      </c>
      <c r="AD101" s="16">
        <f t="shared" si="72"/>
        <v>0</v>
      </c>
      <c r="AE101" s="37">
        <f t="shared" si="73"/>
        <v>0</v>
      </c>
      <c r="AF101" s="42">
        <f t="shared" si="75"/>
        <v>0</v>
      </c>
      <c r="AG101" s="37">
        <f t="shared" si="105"/>
        <v>0</v>
      </c>
      <c r="AH101" s="63">
        <f t="shared" si="76"/>
        <v>0</v>
      </c>
      <c r="AI101" s="26">
        <v>2</v>
      </c>
      <c r="AJ101" s="37">
        <f t="shared" si="106"/>
        <v>49</v>
      </c>
      <c r="AK101" s="37" t="str">
        <f t="shared" si="107"/>
        <v>-</v>
      </c>
      <c r="AL101" s="47">
        <v>100</v>
      </c>
      <c r="AM101" s="37" t="str">
        <f t="shared" si="108"/>
        <v>-</v>
      </c>
      <c r="AN101" s="52" t="str">
        <f t="shared" si="109"/>
        <v>-</v>
      </c>
      <c r="AO101" s="35" t="str">
        <f t="shared" si="77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8"/>
        <v>0</v>
      </c>
      <c r="L102" s="16">
        <f t="shared" ref="L102:L103" si="122">J102*$G102</f>
        <v>0</v>
      </c>
      <c r="M102" s="26">
        <v>0</v>
      </c>
      <c r="N102" s="16">
        <f t="shared" ref="N102:N103" si="123">M102*$F102</f>
        <v>0</v>
      </c>
      <c r="O102" s="16">
        <f t="shared" ref="O102:O103" si="124">M102*$G102</f>
        <v>0</v>
      </c>
      <c r="P102" s="26">
        <v>0</v>
      </c>
      <c r="Q102" s="16">
        <f t="shared" ref="Q102:Q103" si="125">P102*$F102</f>
        <v>0</v>
      </c>
      <c r="R102" s="16">
        <f t="shared" ref="R102:R103" si="126">P102*$G102</f>
        <v>0</v>
      </c>
      <c r="S102" s="26">
        <v>0</v>
      </c>
      <c r="T102" s="16">
        <f t="shared" ref="T102:T103" si="127">S102*$F102</f>
        <v>0</v>
      </c>
      <c r="U102" s="16">
        <f t="shared" ref="U102:U103" si="128">S102*$G102</f>
        <v>0</v>
      </c>
      <c r="V102" s="26">
        <v>0</v>
      </c>
      <c r="W102" s="16">
        <f t="shared" ref="W102:W103" si="129">V102*$F102</f>
        <v>0</v>
      </c>
      <c r="X102" s="16">
        <f t="shared" ref="X102:X103" si="130">V102*$G102</f>
        <v>0</v>
      </c>
      <c r="Y102" s="26"/>
      <c r="Z102" s="16">
        <f t="shared" ref="Z102:Z103" si="131">Y102*$F102</f>
        <v>0</v>
      </c>
      <c r="AA102" s="16">
        <f t="shared" ref="AA102:AA103" si="132">Y102*$G102</f>
        <v>0</v>
      </c>
      <c r="AC102" s="52">
        <f t="shared" si="71"/>
        <v>0</v>
      </c>
      <c r="AD102" s="16">
        <f t="shared" si="72"/>
        <v>0</v>
      </c>
      <c r="AE102" s="37">
        <f t="shared" si="73"/>
        <v>0</v>
      </c>
      <c r="AF102" s="42">
        <f t="shared" si="75"/>
        <v>0</v>
      </c>
      <c r="AG102" s="37">
        <f t="shared" si="105"/>
        <v>0</v>
      </c>
      <c r="AH102" s="63">
        <f t="shared" si="76"/>
        <v>0</v>
      </c>
      <c r="AI102" s="26">
        <v>0</v>
      </c>
      <c r="AJ102" s="37">
        <f t="shared" si="106"/>
        <v>0</v>
      </c>
      <c r="AK102" s="37" t="str">
        <f t="shared" si="107"/>
        <v>-</v>
      </c>
      <c r="AL102" s="47">
        <v>102</v>
      </c>
      <c r="AM102" s="37" t="str">
        <f t="shared" si="108"/>
        <v>-</v>
      </c>
      <c r="AN102" s="52" t="str">
        <f t="shared" si="109"/>
        <v>-</v>
      </c>
      <c r="AO102" s="35" t="str">
        <f t="shared" si="77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8"/>
        <v>0</v>
      </c>
      <c r="L103" s="16">
        <f t="shared" si="122"/>
        <v>0</v>
      </c>
      <c r="M103" s="26">
        <v>0</v>
      </c>
      <c r="N103" s="16">
        <f t="shared" si="123"/>
        <v>0</v>
      </c>
      <c r="O103" s="16">
        <f t="shared" si="124"/>
        <v>0</v>
      </c>
      <c r="P103" s="26">
        <v>0</v>
      </c>
      <c r="Q103" s="16">
        <f t="shared" si="125"/>
        <v>0</v>
      </c>
      <c r="R103" s="16">
        <f t="shared" si="126"/>
        <v>0</v>
      </c>
      <c r="S103" s="26">
        <v>0</v>
      </c>
      <c r="T103" s="16">
        <f t="shared" si="127"/>
        <v>0</v>
      </c>
      <c r="U103" s="16">
        <f t="shared" si="128"/>
        <v>0</v>
      </c>
      <c r="V103" s="26">
        <v>0</v>
      </c>
      <c r="W103" s="16">
        <f t="shared" si="129"/>
        <v>0</v>
      </c>
      <c r="X103" s="16">
        <f t="shared" si="130"/>
        <v>0</v>
      </c>
      <c r="Y103" s="26"/>
      <c r="Z103" s="16">
        <f t="shared" si="131"/>
        <v>0</v>
      </c>
      <c r="AA103" s="16">
        <f t="shared" si="132"/>
        <v>0</v>
      </c>
      <c r="AC103" s="52">
        <f t="shared" si="71"/>
        <v>0</v>
      </c>
      <c r="AD103" s="16">
        <f t="shared" si="72"/>
        <v>0</v>
      </c>
      <c r="AE103" s="37">
        <f t="shared" si="73"/>
        <v>0</v>
      </c>
      <c r="AF103" s="42">
        <f t="shared" si="75"/>
        <v>0</v>
      </c>
      <c r="AG103" s="37">
        <f t="shared" si="105"/>
        <v>0</v>
      </c>
      <c r="AH103" s="63">
        <f t="shared" si="76"/>
        <v>0</v>
      </c>
      <c r="AI103" s="26">
        <v>0</v>
      </c>
      <c r="AJ103" s="37">
        <f t="shared" si="106"/>
        <v>0</v>
      </c>
      <c r="AK103" s="37" t="str">
        <f t="shared" si="107"/>
        <v>-</v>
      </c>
      <c r="AL103" s="47">
        <v>103</v>
      </c>
      <c r="AM103" s="37" t="str">
        <f t="shared" si="108"/>
        <v>-</v>
      </c>
      <c r="AN103" s="52" t="str">
        <f t="shared" si="109"/>
        <v>-</v>
      </c>
      <c r="AO103" s="35" t="str">
        <f t="shared" si="77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1</v>
      </c>
      <c r="K104" s="16">
        <f t="shared" si="78"/>
        <v>24.140000000000008</v>
      </c>
      <c r="L104" s="16">
        <f t="shared" ref="L104:L112" si="133">J104*$G104</f>
        <v>49.5</v>
      </c>
      <c r="M104" s="26">
        <v>1</v>
      </c>
      <c r="N104" s="16">
        <f t="shared" ref="N104:N112" si="134">M104*$F104</f>
        <v>24.140000000000008</v>
      </c>
      <c r="O104" s="16">
        <f t="shared" ref="O104:O112" si="135">M104*$G104</f>
        <v>49.5</v>
      </c>
      <c r="P104" s="26">
        <v>2</v>
      </c>
      <c r="Q104" s="16">
        <f t="shared" ref="Q104:Q112" si="136">P104*$F104</f>
        <v>48.280000000000015</v>
      </c>
      <c r="R104" s="16">
        <f t="shared" ref="R104:R112" si="137">P104*$G104</f>
        <v>99</v>
      </c>
      <c r="S104" s="26">
        <v>2</v>
      </c>
      <c r="T104" s="16">
        <f t="shared" ref="T104:T112" si="138">S104*$F104</f>
        <v>48.280000000000015</v>
      </c>
      <c r="U104" s="16">
        <f t="shared" ref="U104:U112" si="139">S104*$G104</f>
        <v>99</v>
      </c>
      <c r="V104" s="26">
        <v>0</v>
      </c>
      <c r="W104" s="16">
        <f t="shared" ref="W104:W112" si="140">V104*$F104</f>
        <v>0</v>
      </c>
      <c r="X104" s="16">
        <f t="shared" ref="X104:X112" si="141">V104*$G104</f>
        <v>0</v>
      </c>
      <c r="Y104" s="26"/>
      <c r="Z104" s="16">
        <f t="shared" ref="Z104:Z112" si="142">Y104*$F104</f>
        <v>0</v>
      </c>
      <c r="AA104" s="16">
        <f t="shared" ref="AA104:AA112" si="143">Y104*$G104</f>
        <v>0</v>
      </c>
      <c r="AC104" s="52">
        <f t="shared" si="71"/>
        <v>6</v>
      </c>
      <c r="AD104" s="16">
        <f t="shared" si="72"/>
        <v>144.84000000000003</v>
      </c>
      <c r="AE104" s="37">
        <f t="shared" si="73"/>
        <v>297</v>
      </c>
      <c r="AF104" s="42">
        <f t="shared" si="75"/>
        <v>4.878048780487805E-2</v>
      </c>
      <c r="AG104" s="37">
        <f t="shared" ref="AG104:AG112" si="144">AF104*30</f>
        <v>1.4634146341463414</v>
      </c>
      <c r="AH104" s="63">
        <f t="shared" si="76"/>
        <v>72.439024390243901</v>
      </c>
      <c r="AI104" s="26">
        <v>0</v>
      </c>
      <c r="AJ104" s="37">
        <f t="shared" ref="AJ104:AJ112" si="145">AI104*G104</f>
        <v>0</v>
      </c>
      <c r="AK104" s="37">
        <f t="shared" ref="AK104:AK112" si="146">IFERROR(AI104/AF104, "-")</f>
        <v>0</v>
      </c>
      <c r="AL104" s="47">
        <v>105</v>
      </c>
      <c r="AM104" s="37">
        <f t="shared" ref="AM104:AM112" si="147">IFERROR(AK104/7,"-")</f>
        <v>0</v>
      </c>
      <c r="AN104" s="52">
        <f t="shared" ref="AN104:AN112" si="148">IFERROR(AK104/30,"-")</f>
        <v>0</v>
      </c>
      <c r="AO104" s="35">
        <f t="shared" si="77"/>
        <v>43589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8"/>
        <v>0</v>
      </c>
      <c r="L105" s="16">
        <f t="shared" si="133"/>
        <v>0</v>
      </c>
      <c r="M105" s="26">
        <v>0</v>
      </c>
      <c r="N105" s="16">
        <f t="shared" si="134"/>
        <v>0</v>
      </c>
      <c r="O105" s="16">
        <f t="shared" si="135"/>
        <v>0</v>
      </c>
      <c r="P105" s="26">
        <v>0</v>
      </c>
      <c r="Q105" s="16">
        <f t="shared" si="136"/>
        <v>0</v>
      </c>
      <c r="R105" s="16">
        <f t="shared" si="137"/>
        <v>0</v>
      </c>
      <c r="S105" s="26">
        <v>0</v>
      </c>
      <c r="T105" s="16">
        <f t="shared" si="138"/>
        <v>0</v>
      </c>
      <c r="U105" s="16">
        <f t="shared" si="139"/>
        <v>0</v>
      </c>
      <c r="V105" s="26">
        <v>0</v>
      </c>
      <c r="W105" s="16">
        <f t="shared" si="140"/>
        <v>0</v>
      </c>
      <c r="X105" s="16">
        <f t="shared" si="141"/>
        <v>0</v>
      </c>
      <c r="Y105" s="26"/>
      <c r="Z105" s="16">
        <f t="shared" si="142"/>
        <v>0</v>
      </c>
      <c r="AA105" s="16">
        <f t="shared" si="143"/>
        <v>0</v>
      </c>
      <c r="AC105" s="52">
        <f t="shared" si="71"/>
        <v>0</v>
      </c>
      <c r="AD105" s="16">
        <f t="shared" si="72"/>
        <v>0</v>
      </c>
      <c r="AE105" s="37">
        <f t="shared" si="73"/>
        <v>0</v>
      </c>
      <c r="AF105" s="42">
        <f t="shared" si="75"/>
        <v>0</v>
      </c>
      <c r="AG105" s="37">
        <f t="shared" si="144"/>
        <v>0</v>
      </c>
      <c r="AH105" s="63">
        <f t="shared" si="76"/>
        <v>0</v>
      </c>
      <c r="AI105" s="26">
        <v>0</v>
      </c>
      <c r="AJ105" s="37">
        <f t="shared" si="145"/>
        <v>0</v>
      </c>
      <c r="AK105" s="37" t="str">
        <f t="shared" si="146"/>
        <v>-</v>
      </c>
      <c r="AL105" s="47">
        <v>106</v>
      </c>
      <c r="AM105" s="37" t="str">
        <f t="shared" si="147"/>
        <v>-</v>
      </c>
      <c r="AN105" s="52" t="str">
        <f t="shared" si="148"/>
        <v>-</v>
      </c>
      <c r="AO105" s="35" t="str">
        <f t="shared" si="77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8"/>
        <v>0</v>
      </c>
      <c r="L106" s="16">
        <f t="shared" si="133"/>
        <v>0</v>
      </c>
      <c r="M106" s="26">
        <v>0</v>
      </c>
      <c r="N106" s="16">
        <f t="shared" si="134"/>
        <v>0</v>
      </c>
      <c r="O106" s="16">
        <f t="shared" si="135"/>
        <v>0</v>
      </c>
      <c r="P106" s="26">
        <v>0</v>
      </c>
      <c r="Q106" s="16">
        <f t="shared" si="136"/>
        <v>0</v>
      </c>
      <c r="R106" s="16">
        <f t="shared" si="137"/>
        <v>0</v>
      </c>
      <c r="S106" s="26">
        <v>0</v>
      </c>
      <c r="T106" s="16">
        <f t="shared" si="138"/>
        <v>0</v>
      </c>
      <c r="U106" s="16">
        <f t="shared" si="139"/>
        <v>0</v>
      </c>
      <c r="V106" s="26">
        <v>0</v>
      </c>
      <c r="W106" s="16">
        <f t="shared" si="140"/>
        <v>0</v>
      </c>
      <c r="X106" s="16">
        <f t="shared" si="141"/>
        <v>0</v>
      </c>
      <c r="Y106" s="26"/>
      <c r="Z106" s="16">
        <f t="shared" si="142"/>
        <v>0</v>
      </c>
      <c r="AA106" s="16">
        <f t="shared" si="143"/>
        <v>0</v>
      </c>
      <c r="AC106" s="52">
        <f t="shared" si="71"/>
        <v>0</v>
      </c>
      <c r="AD106" s="16">
        <f t="shared" si="72"/>
        <v>0</v>
      </c>
      <c r="AE106" s="37">
        <f t="shared" si="73"/>
        <v>0</v>
      </c>
      <c r="AF106" s="42">
        <f t="shared" si="75"/>
        <v>0</v>
      </c>
      <c r="AG106" s="37">
        <f t="shared" si="144"/>
        <v>0</v>
      </c>
      <c r="AH106" s="63">
        <f t="shared" si="76"/>
        <v>0</v>
      </c>
      <c r="AI106" s="26">
        <v>0</v>
      </c>
      <c r="AJ106" s="37">
        <f t="shared" si="145"/>
        <v>0</v>
      </c>
      <c r="AK106" s="37" t="str">
        <f t="shared" si="146"/>
        <v>-</v>
      </c>
      <c r="AL106" s="47">
        <v>107</v>
      </c>
      <c r="AM106" s="37" t="str">
        <f t="shared" si="147"/>
        <v>-</v>
      </c>
      <c r="AN106" s="52" t="str">
        <f t="shared" si="148"/>
        <v>-</v>
      </c>
      <c r="AO106" s="35" t="str">
        <f t="shared" si="77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8"/>
        <v>0</v>
      </c>
      <c r="L107" s="16">
        <f t="shared" si="133"/>
        <v>0</v>
      </c>
      <c r="M107" s="26">
        <v>0</v>
      </c>
      <c r="N107" s="16">
        <f t="shared" si="134"/>
        <v>0</v>
      </c>
      <c r="O107" s="16">
        <f t="shared" si="135"/>
        <v>0</v>
      </c>
      <c r="P107" s="26">
        <v>0</v>
      </c>
      <c r="Q107" s="16">
        <f t="shared" si="136"/>
        <v>0</v>
      </c>
      <c r="R107" s="16">
        <f t="shared" si="137"/>
        <v>0</v>
      </c>
      <c r="S107" s="26">
        <v>0</v>
      </c>
      <c r="T107" s="16">
        <f t="shared" si="138"/>
        <v>0</v>
      </c>
      <c r="U107" s="16">
        <f t="shared" si="139"/>
        <v>0</v>
      </c>
      <c r="V107" s="26">
        <v>0</v>
      </c>
      <c r="W107" s="16">
        <f t="shared" si="140"/>
        <v>0</v>
      </c>
      <c r="X107" s="16">
        <f t="shared" si="141"/>
        <v>0</v>
      </c>
      <c r="Y107" s="26"/>
      <c r="Z107" s="16">
        <f t="shared" si="142"/>
        <v>0</v>
      </c>
      <c r="AA107" s="16">
        <f t="shared" si="143"/>
        <v>0</v>
      </c>
      <c r="AC107" s="52">
        <f t="shared" si="71"/>
        <v>0</v>
      </c>
      <c r="AD107" s="16">
        <f t="shared" si="72"/>
        <v>0</v>
      </c>
      <c r="AE107" s="37">
        <f t="shared" si="73"/>
        <v>0</v>
      </c>
      <c r="AF107" s="42">
        <f t="shared" si="75"/>
        <v>0</v>
      </c>
      <c r="AG107" s="37">
        <f t="shared" si="144"/>
        <v>0</v>
      </c>
      <c r="AH107" s="63">
        <f t="shared" si="76"/>
        <v>0</v>
      </c>
      <c r="AI107" s="26">
        <v>0</v>
      </c>
      <c r="AJ107" s="37">
        <f t="shared" si="145"/>
        <v>0</v>
      </c>
      <c r="AK107" s="37" t="str">
        <f t="shared" si="146"/>
        <v>-</v>
      </c>
      <c r="AL107" s="47">
        <v>108</v>
      </c>
      <c r="AM107" s="37" t="str">
        <f t="shared" si="147"/>
        <v>-</v>
      </c>
      <c r="AN107" s="52" t="str">
        <f t="shared" si="148"/>
        <v>-</v>
      </c>
      <c r="AO107" s="35" t="str">
        <f t="shared" si="77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8"/>
        <v>0</v>
      </c>
      <c r="L108" s="16">
        <f t="shared" si="133"/>
        <v>0</v>
      </c>
      <c r="M108" s="26">
        <v>0</v>
      </c>
      <c r="N108" s="16">
        <f t="shared" si="134"/>
        <v>0</v>
      </c>
      <c r="O108" s="16">
        <f t="shared" si="135"/>
        <v>0</v>
      </c>
      <c r="P108" s="26">
        <v>0</v>
      </c>
      <c r="Q108" s="16">
        <f t="shared" si="136"/>
        <v>0</v>
      </c>
      <c r="R108" s="16">
        <f t="shared" si="137"/>
        <v>0</v>
      </c>
      <c r="S108" s="26">
        <v>0</v>
      </c>
      <c r="T108" s="16">
        <f t="shared" si="138"/>
        <v>0</v>
      </c>
      <c r="U108" s="16">
        <f t="shared" si="139"/>
        <v>0</v>
      </c>
      <c r="V108" s="26">
        <v>0</v>
      </c>
      <c r="W108" s="16">
        <f t="shared" si="140"/>
        <v>0</v>
      </c>
      <c r="X108" s="16">
        <f t="shared" si="141"/>
        <v>0</v>
      </c>
      <c r="Y108" s="26"/>
      <c r="Z108" s="16">
        <f t="shared" si="142"/>
        <v>0</v>
      </c>
      <c r="AA108" s="16">
        <f t="shared" si="143"/>
        <v>0</v>
      </c>
      <c r="AC108" s="52">
        <f t="shared" si="71"/>
        <v>0</v>
      </c>
      <c r="AD108" s="16">
        <f t="shared" si="72"/>
        <v>0</v>
      </c>
      <c r="AE108" s="37">
        <f t="shared" si="73"/>
        <v>0</v>
      </c>
      <c r="AF108" s="42">
        <f t="shared" si="75"/>
        <v>0</v>
      </c>
      <c r="AG108" s="37">
        <f t="shared" si="144"/>
        <v>0</v>
      </c>
      <c r="AH108" s="63">
        <f t="shared" si="76"/>
        <v>0</v>
      </c>
      <c r="AI108" s="26">
        <v>0</v>
      </c>
      <c r="AJ108" s="37">
        <f t="shared" si="145"/>
        <v>0</v>
      </c>
      <c r="AK108" s="37" t="str">
        <f t="shared" si="146"/>
        <v>-</v>
      </c>
      <c r="AL108" s="47">
        <v>109</v>
      </c>
      <c r="AM108" s="37" t="str">
        <f t="shared" si="147"/>
        <v>-</v>
      </c>
      <c r="AN108" s="52" t="str">
        <f t="shared" si="148"/>
        <v>-</v>
      </c>
      <c r="AO108" s="35" t="str">
        <f t="shared" si="77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8"/>
        <v>0</v>
      </c>
      <c r="L109" s="16">
        <f t="shared" si="133"/>
        <v>0</v>
      </c>
      <c r="M109" s="26">
        <v>0</v>
      </c>
      <c r="N109" s="16">
        <f t="shared" si="134"/>
        <v>0</v>
      </c>
      <c r="O109" s="16">
        <f t="shared" si="135"/>
        <v>0</v>
      </c>
      <c r="P109" s="26">
        <v>0</v>
      </c>
      <c r="Q109" s="16">
        <f t="shared" si="136"/>
        <v>0</v>
      </c>
      <c r="R109" s="16">
        <f t="shared" si="137"/>
        <v>0</v>
      </c>
      <c r="S109" s="26">
        <v>0</v>
      </c>
      <c r="T109" s="16">
        <f t="shared" si="138"/>
        <v>0</v>
      </c>
      <c r="U109" s="16">
        <f t="shared" si="139"/>
        <v>0</v>
      </c>
      <c r="V109" s="26">
        <v>0</v>
      </c>
      <c r="W109" s="16">
        <f t="shared" si="140"/>
        <v>0</v>
      </c>
      <c r="X109" s="16">
        <f t="shared" si="141"/>
        <v>0</v>
      </c>
      <c r="Y109" s="26"/>
      <c r="Z109" s="16">
        <f t="shared" si="142"/>
        <v>0</v>
      </c>
      <c r="AA109" s="16">
        <f t="shared" si="143"/>
        <v>0</v>
      </c>
      <c r="AC109" s="52">
        <f t="shared" si="71"/>
        <v>0</v>
      </c>
      <c r="AD109" s="16">
        <f t="shared" si="72"/>
        <v>0</v>
      </c>
      <c r="AE109" s="37">
        <f t="shared" si="73"/>
        <v>0</v>
      </c>
      <c r="AF109" s="42">
        <f t="shared" si="75"/>
        <v>0</v>
      </c>
      <c r="AG109" s="37">
        <f t="shared" si="144"/>
        <v>0</v>
      </c>
      <c r="AH109" s="63">
        <f t="shared" si="76"/>
        <v>0</v>
      </c>
      <c r="AI109" s="26">
        <v>0</v>
      </c>
      <c r="AJ109" s="37">
        <f t="shared" si="145"/>
        <v>0</v>
      </c>
      <c r="AK109" s="37" t="str">
        <f t="shared" si="146"/>
        <v>-</v>
      </c>
      <c r="AL109" s="47">
        <v>110</v>
      </c>
      <c r="AM109" s="37" t="str">
        <f t="shared" si="147"/>
        <v>-</v>
      </c>
      <c r="AN109" s="52" t="str">
        <f t="shared" si="148"/>
        <v>-</v>
      </c>
      <c r="AO109" s="35" t="str">
        <f t="shared" si="77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8"/>
        <v>0</v>
      </c>
      <c r="L110" s="16">
        <f t="shared" si="133"/>
        <v>0</v>
      </c>
      <c r="M110" s="26">
        <v>0</v>
      </c>
      <c r="N110" s="16">
        <f t="shared" si="134"/>
        <v>0</v>
      </c>
      <c r="O110" s="16">
        <f t="shared" si="135"/>
        <v>0</v>
      </c>
      <c r="P110" s="26">
        <v>0</v>
      </c>
      <c r="Q110" s="16">
        <f t="shared" si="136"/>
        <v>0</v>
      </c>
      <c r="R110" s="16">
        <f t="shared" si="137"/>
        <v>0</v>
      </c>
      <c r="S110" s="26">
        <v>0</v>
      </c>
      <c r="T110" s="16">
        <f t="shared" si="138"/>
        <v>0</v>
      </c>
      <c r="U110" s="16">
        <f t="shared" si="139"/>
        <v>0</v>
      </c>
      <c r="V110" s="26">
        <v>0</v>
      </c>
      <c r="W110" s="16">
        <f t="shared" si="140"/>
        <v>0</v>
      </c>
      <c r="X110" s="16">
        <f t="shared" si="141"/>
        <v>0</v>
      </c>
      <c r="Y110" s="26"/>
      <c r="Z110" s="16">
        <f t="shared" si="142"/>
        <v>0</v>
      </c>
      <c r="AA110" s="16">
        <f t="shared" si="143"/>
        <v>0</v>
      </c>
      <c r="AC110" s="52">
        <f t="shared" si="71"/>
        <v>0</v>
      </c>
      <c r="AD110" s="16">
        <f t="shared" si="72"/>
        <v>0</v>
      </c>
      <c r="AE110" s="37">
        <f t="shared" si="73"/>
        <v>0</v>
      </c>
      <c r="AF110" s="42">
        <f t="shared" si="75"/>
        <v>0</v>
      </c>
      <c r="AG110" s="37">
        <f t="shared" si="144"/>
        <v>0</v>
      </c>
      <c r="AH110" s="63">
        <f t="shared" si="76"/>
        <v>0</v>
      </c>
      <c r="AI110" s="26">
        <v>0</v>
      </c>
      <c r="AJ110" s="37">
        <f t="shared" si="145"/>
        <v>0</v>
      </c>
      <c r="AK110" s="37" t="str">
        <f t="shared" si="146"/>
        <v>-</v>
      </c>
      <c r="AL110" s="47">
        <v>111</v>
      </c>
      <c r="AM110" s="37" t="str">
        <f t="shared" si="147"/>
        <v>-</v>
      </c>
      <c r="AN110" s="52" t="str">
        <f t="shared" si="148"/>
        <v>-</v>
      </c>
      <c r="AO110" s="35" t="str">
        <f t="shared" si="77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8"/>
        <v>0</v>
      </c>
      <c r="L111" s="16">
        <f t="shared" si="133"/>
        <v>0</v>
      </c>
      <c r="M111" s="26">
        <v>0</v>
      </c>
      <c r="N111" s="16">
        <f t="shared" si="134"/>
        <v>0</v>
      </c>
      <c r="O111" s="16">
        <f t="shared" si="135"/>
        <v>0</v>
      </c>
      <c r="P111" s="26">
        <v>0</v>
      </c>
      <c r="Q111" s="16">
        <f t="shared" si="136"/>
        <v>0</v>
      </c>
      <c r="R111" s="16">
        <f t="shared" si="137"/>
        <v>0</v>
      </c>
      <c r="S111" s="26">
        <v>0</v>
      </c>
      <c r="T111" s="16">
        <f t="shared" si="138"/>
        <v>0</v>
      </c>
      <c r="U111" s="16">
        <f t="shared" si="139"/>
        <v>0</v>
      </c>
      <c r="V111" s="26">
        <v>0</v>
      </c>
      <c r="W111" s="16">
        <f t="shared" si="140"/>
        <v>0</v>
      </c>
      <c r="X111" s="16">
        <f t="shared" si="141"/>
        <v>0</v>
      </c>
      <c r="Y111" s="26"/>
      <c r="Z111" s="16">
        <f t="shared" si="142"/>
        <v>0</v>
      </c>
      <c r="AA111" s="16">
        <f t="shared" si="143"/>
        <v>0</v>
      </c>
      <c r="AC111" s="52">
        <f t="shared" si="71"/>
        <v>0</v>
      </c>
      <c r="AD111" s="16">
        <f t="shared" si="72"/>
        <v>0</v>
      </c>
      <c r="AE111" s="37">
        <f t="shared" si="73"/>
        <v>0</v>
      </c>
      <c r="AF111" s="42">
        <f t="shared" si="75"/>
        <v>0</v>
      </c>
      <c r="AG111" s="37">
        <f t="shared" si="144"/>
        <v>0</v>
      </c>
      <c r="AH111" s="63">
        <f t="shared" si="76"/>
        <v>0</v>
      </c>
      <c r="AI111" s="26">
        <v>0</v>
      </c>
      <c r="AJ111" s="37">
        <f t="shared" si="145"/>
        <v>0</v>
      </c>
      <c r="AK111" s="37" t="str">
        <f t="shared" si="146"/>
        <v>-</v>
      </c>
      <c r="AL111" s="47">
        <v>112</v>
      </c>
      <c r="AM111" s="37" t="str">
        <f t="shared" si="147"/>
        <v>-</v>
      </c>
      <c r="AN111" s="52" t="str">
        <f t="shared" si="148"/>
        <v>-</v>
      </c>
      <c r="AO111" s="35" t="str">
        <f t="shared" si="77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8"/>
        <v>0</v>
      </c>
      <c r="L112" s="16">
        <f t="shared" si="133"/>
        <v>0</v>
      </c>
      <c r="M112" s="26">
        <v>0</v>
      </c>
      <c r="N112" s="16">
        <f t="shared" si="134"/>
        <v>0</v>
      </c>
      <c r="O112" s="16">
        <f t="shared" si="135"/>
        <v>0</v>
      </c>
      <c r="P112" s="26">
        <v>0</v>
      </c>
      <c r="Q112" s="16">
        <f t="shared" si="136"/>
        <v>0</v>
      </c>
      <c r="R112" s="16">
        <f t="shared" si="137"/>
        <v>0</v>
      </c>
      <c r="S112" s="26">
        <v>0</v>
      </c>
      <c r="T112" s="16">
        <f t="shared" si="138"/>
        <v>0</v>
      </c>
      <c r="U112" s="16">
        <f t="shared" si="139"/>
        <v>0</v>
      </c>
      <c r="V112" s="26">
        <v>0</v>
      </c>
      <c r="W112" s="16">
        <f t="shared" si="140"/>
        <v>0</v>
      </c>
      <c r="X112" s="16">
        <f t="shared" si="141"/>
        <v>0</v>
      </c>
      <c r="Y112" s="26"/>
      <c r="Z112" s="16">
        <f t="shared" si="142"/>
        <v>0</v>
      </c>
      <c r="AA112" s="16">
        <f t="shared" si="143"/>
        <v>0</v>
      </c>
      <c r="AC112" s="52">
        <f t="shared" si="71"/>
        <v>0</v>
      </c>
      <c r="AD112" s="16">
        <f t="shared" si="72"/>
        <v>0</v>
      </c>
      <c r="AE112" s="37">
        <f t="shared" si="73"/>
        <v>0</v>
      </c>
      <c r="AF112" s="42">
        <f t="shared" si="75"/>
        <v>0</v>
      </c>
      <c r="AG112" s="37">
        <f t="shared" si="144"/>
        <v>0</v>
      </c>
      <c r="AH112" s="63">
        <f t="shared" si="76"/>
        <v>0</v>
      </c>
      <c r="AI112" s="26">
        <v>0</v>
      </c>
      <c r="AJ112" s="37">
        <f t="shared" si="145"/>
        <v>0</v>
      </c>
      <c r="AK112" s="37" t="str">
        <f t="shared" si="146"/>
        <v>-</v>
      </c>
      <c r="AL112" s="47">
        <v>113</v>
      </c>
      <c r="AM112" s="37" t="str">
        <f t="shared" si="147"/>
        <v>-</v>
      </c>
      <c r="AN112" s="52" t="str">
        <f t="shared" si="148"/>
        <v>-</v>
      </c>
      <c r="AO112" s="35" t="str">
        <f t="shared" si="77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8"/>
        <v>0</v>
      </c>
      <c r="L113" s="16">
        <f t="shared" ref="L113:L121" si="149">J113*$G113</f>
        <v>0</v>
      </c>
      <c r="M113" s="26">
        <v>1</v>
      </c>
      <c r="N113" s="16">
        <f t="shared" ref="N113:N121" si="150">M113*$F113</f>
        <v>11.760000000000002</v>
      </c>
      <c r="O113" s="16">
        <f t="shared" ref="O113:O121" si="151">M113*$G113</f>
        <v>24.5</v>
      </c>
      <c r="P113" s="26">
        <v>0</v>
      </c>
      <c r="Q113" s="16">
        <f t="shared" ref="Q113:Q121" si="152">P113*$F113</f>
        <v>0</v>
      </c>
      <c r="R113" s="16">
        <f t="shared" ref="R113:R121" si="153">P113*$G113</f>
        <v>0</v>
      </c>
      <c r="S113" s="26">
        <v>1</v>
      </c>
      <c r="T113" s="16">
        <f t="shared" ref="T113:T121" si="154">S113*$F113</f>
        <v>11.760000000000002</v>
      </c>
      <c r="U113" s="16">
        <f t="shared" ref="U113:U121" si="155">S113*$G113</f>
        <v>24.5</v>
      </c>
      <c r="V113" s="26">
        <v>0</v>
      </c>
      <c r="W113" s="16">
        <f t="shared" ref="W113:W131" si="156">V113*$F113</f>
        <v>0</v>
      </c>
      <c r="X113" s="16">
        <f t="shared" ref="X113:X121" si="157">V113*$G113</f>
        <v>0</v>
      </c>
      <c r="Y113" s="26"/>
      <c r="Z113" s="16">
        <f t="shared" ref="Z113:Z121" si="158">Y113*$F113</f>
        <v>0</v>
      </c>
      <c r="AA113" s="16">
        <f t="shared" ref="AA113:AA121" si="159">Y113*$G113</f>
        <v>0</v>
      </c>
      <c r="AC113" s="52">
        <f t="shared" si="71"/>
        <v>2</v>
      </c>
      <c r="AD113" s="16">
        <f t="shared" si="72"/>
        <v>23.520000000000003</v>
      </c>
      <c r="AE113" s="37">
        <f t="shared" si="73"/>
        <v>49</v>
      </c>
      <c r="AF113" s="42">
        <f t="shared" si="75"/>
        <v>1.6260162601626018E-2</v>
      </c>
      <c r="AG113" s="37">
        <f t="shared" ref="AG113:AG121" si="160">AF113*30</f>
        <v>0.48780487804878053</v>
      </c>
      <c r="AH113" s="63">
        <f t="shared" si="76"/>
        <v>11.951219512195124</v>
      </c>
      <c r="AI113" s="26">
        <v>2</v>
      </c>
      <c r="AJ113" s="37">
        <f t="shared" ref="AJ113:AJ121" si="161">AI113*G113</f>
        <v>49</v>
      </c>
      <c r="AK113" s="37">
        <f t="shared" ref="AK113:AK121" si="162">IFERROR(AI113/AF113, "-")</f>
        <v>122.99999999999999</v>
      </c>
      <c r="AL113" s="47">
        <v>115</v>
      </c>
      <c r="AM113" s="37">
        <f t="shared" ref="AM113:AM121" si="163">IFERROR(AK113/7,"-")</f>
        <v>17.571428571428569</v>
      </c>
      <c r="AN113" s="52">
        <f t="shared" ref="AN113:AN121" si="164">IFERROR(AK113/30,"-")</f>
        <v>4.0999999999999996</v>
      </c>
      <c r="AO113" s="35">
        <f t="shared" si="77"/>
        <v>43712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8"/>
        <v>0</v>
      </c>
      <c r="L114" s="16">
        <f t="shared" si="149"/>
        <v>0</v>
      </c>
      <c r="M114" s="26">
        <v>0</v>
      </c>
      <c r="N114" s="16">
        <f t="shared" si="150"/>
        <v>0</v>
      </c>
      <c r="O114" s="16">
        <f t="shared" si="151"/>
        <v>0</v>
      </c>
      <c r="P114" s="26">
        <v>0</v>
      </c>
      <c r="Q114" s="16">
        <f t="shared" si="152"/>
        <v>0</v>
      </c>
      <c r="R114" s="16">
        <f t="shared" si="153"/>
        <v>0</v>
      </c>
      <c r="S114" s="26">
        <v>3</v>
      </c>
      <c r="T114" s="16">
        <f t="shared" si="154"/>
        <v>22.32</v>
      </c>
      <c r="U114" s="16">
        <f t="shared" si="155"/>
        <v>133.5</v>
      </c>
      <c r="V114" s="26">
        <v>1</v>
      </c>
      <c r="W114" s="16">
        <f t="shared" si="156"/>
        <v>7.44</v>
      </c>
      <c r="X114" s="16">
        <f t="shared" si="157"/>
        <v>44.5</v>
      </c>
      <c r="Y114" s="26"/>
      <c r="Z114" s="16">
        <f t="shared" si="158"/>
        <v>0</v>
      </c>
      <c r="AA114" s="16">
        <f t="shared" si="159"/>
        <v>0</v>
      </c>
      <c r="AC114" s="52">
        <f t="shared" si="71"/>
        <v>4</v>
      </c>
      <c r="AD114" s="16">
        <f t="shared" si="72"/>
        <v>29.76</v>
      </c>
      <c r="AE114" s="37">
        <f t="shared" si="73"/>
        <v>178</v>
      </c>
      <c r="AF114" s="42">
        <f t="shared" si="75"/>
        <v>3.2520325203252036E-2</v>
      </c>
      <c r="AG114" s="37">
        <f t="shared" si="160"/>
        <v>0.97560975609756106</v>
      </c>
      <c r="AH114" s="63">
        <f t="shared" si="76"/>
        <v>43.41463414634147</v>
      </c>
      <c r="AI114" s="26">
        <v>6</v>
      </c>
      <c r="AJ114" s="37">
        <f t="shared" si="161"/>
        <v>267</v>
      </c>
      <c r="AK114" s="37">
        <f t="shared" si="162"/>
        <v>184.49999999999997</v>
      </c>
      <c r="AL114" s="47">
        <v>116</v>
      </c>
      <c r="AM114" s="37">
        <f t="shared" si="163"/>
        <v>26.357142857142854</v>
      </c>
      <c r="AN114" s="52">
        <f t="shared" si="164"/>
        <v>6.1499999999999995</v>
      </c>
      <c r="AO114" s="35">
        <f t="shared" si="77"/>
        <v>43773.5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8"/>
        <v>0</v>
      </c>
      <c r="L115" s="16">
        <f t="shared" si="149"/>
        <v>0</v>
      </c>
      <c r="M115" s="26">
        <v>0</v>
      </c>
      <c r="N115" s="16">
        <f t="shared" si="150"/>
        <v>0</v>
      </c>
      <c r="O115" s="16">
        <f t="shared" si="151"/>
        <v>0</v>
      </c>
      <c r="P115" s="26">
        <v>0</v>
      </c>
      <c r="Q115" s="16">
        <f t="shared" si="152"/>
        <v>0</v>
      </c>
      <c r="R115" s="16">
        <f t="shared" si="153"/>
        <v>0</v>
      </c>
      <c r="S115" s="26">
        <v>0</v>
      </c>
      <c r="T115" s="16">
        <f t="shared" si="154"/>
        <v>0</v>
      </c>
      <c r="U115" s="16">
        <f t="shared" si="155"/>
        <v>0</v>
      </c>
      <c r="V115" s="26">
        <v>0</v>
      </c>
      <c r="W115" s="16">
        <f t="shared" si="156"/>
        <v>0</v>
      </c>
      <c r="X115" s="16">
        <f t="shared" si="157"/>
        <v>0</v>
      </c>
      <c r="Y115" s="26"/>
      <c r="Z115" s="16">
        <f t="shared" si="158"/>
        <v>0</v>
      </c>
      <c r="AA115" s="16">
        <f t="shared" si="159"/>
        <v>0</v>
      </c>
      <c r="AC115" s="52">
        <f t="shared" si="71"/>
        <v>0</v>
      </c>
      <c r="AD115" s="16">
        <f t="shared" si="72"/>
        <v>0</v>
      </c>
      <c r="AE115" s="37">
        <f t="shared" si="73"/>
        <v>0</v>
      </c>
      <c r="AF115" s="42">
        <f t="shared" si="75"/>
        <v>0</v>
      </c>
      <c r="AG115" s="37">
        <f t="shared" si="160"/>
        <v>0</v>
      </c>
      <c r="AH115" s="63">
        <f t="shared" si="76"/>
        <v>0</v>
      </c>
      <c r="AI115" s="26">
        <v>0</v>
      </c>
      <c r="AJ115" s="37">
        <f t="shared" si="161"/>
        <v>0</v>
      </c>
      <c r="AK115" s="37" t="str">
        <f t="shared" si="162"/>
        <v>-</v>
      </c>
      <c r="AL115" s="47">
        <v>117</v>
      </c>
      <c r="AM115" s="37" t="str">
        <f t="shared" si="163"/>
        <v>-</v>
      </c>
      <c r="AN115" s="52" t="str">
        <f t="shared" si="164"/>
        <v>-</v>
      </c>
      <c r="AO115" s="35" t="str">
        <f t="shared" si="77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8"/>
        <v>0</v>
      </c>
      <c r="L116" s="16">
        <f t="shared" si="149"/>
        <v>0</v>
      </c>
      <c r="M116" s="26">
        <v>0</v>
      </c>
      <c r="N116" s="16">
        <f t="shared" si="150"/>
        <v>0</v>
      </c>
      <c r="O116" s="16">
        <f t="shared" si="151"/>
        <v>0</v>
      </c>
      <c r="P116" s="26">
        <v>0</v>
      </c>
      <c r="Q116" s="16">
        <f t="shared" si="152"/>
        <v>0</v>
      </c>
      <c r="R116" s="16">
        <f t="shared" si="153"/>
        <v>0</v>
      </c>
      <c r="S116" s="26">
        <v>0</v>
      </c>
      <c r="T116" s="16">
        <f t="shared" si="154"/>
        <v>0</v>
      </c>
      <c r="U116" s="16">
        <f t="shared" si="155"/>
        <v>0</v>
      </c>
      <c r="V116" s="26">
        <v>0</v>
      </c>
      <c r="W116" s="16">
        <f t="shared" si="156"/>
        <v>0</v>
      </c>
      <c r="X116" s="16">
        <f t="shared" si="157"/>
        <v>0</v>
      </c>
      <c r="Y116" s="26"/>
      <c r="Z116" s="16">
        <f t="shared" si="158"/>
        <v>0</v>
      </c>
      <c r="AA116" s="16">
        <f t="shared" si="159"/>
        <v>0</v>
      </c>
      <c r="AC116" s="52">
        <f t="shared" si="71"/>
        <v>0</v>
      </c>
      <c r="AD116" s="16">
        <f t="shared" si="72"/>
        <v>0</v>
      </c>
      <c r="AE116" s="37">
        <f t="shared" si="73"/>
        <v>0</v>
      </c>
      <c r="AF116" s="42">
        <f t="shared" si="75"/>
        <v>0</v>
      </c>
      <c r="AG116" s="37">
        <f t="shared" si="160"/>
        <v>0</v>
      </c>
      <c r="AH116" s="63">
        <f t="shared" si="76"/>
        <v>0</v>
      </c>
      <c r="AI116" s="26">
        <v>0</v>
      </c>
      <c r="AJ116" s="37">
        <f t="shared" si="161"/>
        <v>0</v>
      </c>
      <c r="AK116" s="37" t="str">
        <f t="shared" si="162"/>
        <v>-</v>
      </c>
      <c r="AL116" s="47">
        <v>118</v>
      </c>
      <c r="AM116" s="37" t="str">
        <f t="shared" si="163"/>
        <v>-</v>
      </c>
      <c r="AN116" s="52" t="str">
        <f t="shared" si="164"/>
        <v>-</v>
      </c>
      <c r="AO116" s="35" t="str">
        <f t="shared" si="77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8"/>
        <v>0</v>
      </c>
      <c r="L117" s="16">
        <f t="shared" si="149"/>
        <v>0</v>
      </c>
      <c r="M117" s="26">
        <v>0</v>
      </c>
      <c r="N117" s="16">
        <f t="shared" si="150"/>
        <v>0</v>
      </c>
      <c r="O117" s="16">
        <f t="shared" si="151"/>
        <v>0</v>
      </c>
      <c r="P117" s="26">
        <v>0</v>
      </c>
      <c r="Q117" s="16">
        <f t="shared" si="152"/>
        <v>0</v>
      </c>
      <c r="R117" s="16">
        <f t="shared" si="153"/>
        <v>0</v>
      </c>
      <c r="S117" s="26">
        <v>0</v>
      </c>
      <c r="T117" s="16">
        <f t="shared" si="154"/>
        <v>0</v>
      </c>
      <c r="U117" s="16">
        <f t="shared" si="155"/>
        <v>0</v>
      </c>
      <c r="V117" s="26">
        <v>0</v>
      </c>
      <c r="W117" s="16">
        <f t="shared" si="156"/>
        <v>0</v>
      </c>
      <c r="X117" s="16">
        <f t="shared" si="157"/>
        <v>0</v>
      </c>
      <c r="Y117" s="26"/>
      <c r="Z117" s="16">
        <f t="shared" si="158"/>
        <v>0</v>
      </c>
      <c r="AA117" s="16">
        <f t="shared" si="159"/>
        <v>0</v>
      </c>
      <c r="AC117" s="52">
        <f t="shared" si="71"/>
        <v>0</v>
      </c>
      <c r="AD117" s="16">
        <f t="shared" si="72"/>
        <v>0</v>
      </c>
      <c r="AE117" s="37">
        <f t="shared" si="73"/>
        <v>0</v>
      </c>
      <c r="AF117" s="42">
        <f t="shared" si="75"/>
        <v>0</v>
      </c>
      <c r="AG117" s="37">
        <f t="shared" si="160"/>
        <v>0</v>
      </c>
      <c r="AH117" s="63">
        <f t="shared" si="76"/>
        <v>0</v>
      </c>
      <c r="AI117" s="26">
        <v>0</v>
      </c>
      <c r="AJ117" s="37">
        <f t="shared" si="161"/>
        <v>0</v>
      </c>
      <c r="AK117" s="37" t="str">
        <f t="shared" si="162"/>
        <v>-</v>
      </c>
      <c r="AL117" s="47">
        <v>119</v>
      </c>
      <c r="AM117" s="37" t="str">
        <f t="shared" si="163"/>
        <v>-</v>
      </c>
      <c r="AN117" s="52" t="str">
        <f t="shared" si="164"/>
        <v>-</v>
      </c>
      <c r="AO117" s="35" t="str">
        <f t="shared" si="77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8"/>
        <v>0</v>
      </c>
      <c r="L118" s="16">
        <f t="shared" si="149"/>
        <v>0</v>
      </c>
      <c r="M118" s="26">
        <v>0</v>
      </c>
      <c r="N118" s="16">
        <f t="shared" si="150"/>
        <v>0</v>
      </c>
      <c r="O118" s="16">
        <f t="shared" si="151"/>
        <v>0</v>
      </c>
      <c r="P118" s="26">
        <v>0</v>
      </c>
      <c r="Q118" s="16">
        <f t="shared" si="152"/>
        <v>0</v>
      </c>
      <c r="R118" s="16">
        <f t="shared" si="153"/>
        <v>0</v>
      </c>
      <c r="S118" s="26">
        <v>0</v>
      </c>
      <c r="T118" s="16">
        <f t="shared" si="154"/>
        <v>0</v>
      </c>
      <c r="U118" s="16">
        <f t="shared" si="155"/>
        <v>0</v>
      </c>
      <c r="V118" s="26">
        <v>0</v>
      </c>
      <c r="W118" s="16">
        <f t="shared" si="156"/>
        <v>0</v>
      </c>
      <c r="X118" s="16">
        <f t="shared" si="157"/>
        <v>0</v>
      </c>
      <c r="Y118" s="26"/>
      <c r="Z118" s="16">
        <f t="shared" si="158"/>
        <v>0</v>
      </c>
      <c r="AA118" s="16">
        <f t="shared" si="159"/>
        <v>0</v>
      </c>
      <c r="AC118" s="52">
        <f t="shared" si="71"/>
        <v>0</v>
      </c>
      <c r="AD118" s="16">
        <f t="shared" si="72"/>
        <v>0</v>
      </c>
      <c r="AE118" s="37">
        <f t="shared" si="73"/>
        <v>0</v>
      </c>
      <c r="AF118" s="42">
        <f t="shared" si="75"/>
        <v>0</v>
      </c>
      <c r="AG118" s="37">
        <f t="shared" si="160"/>
        <v>0</v>
      </c>
      <c r="AH118" s="63">
        <f t="shared" si="76"/>
        <v>0</v>
      </c>
      <c r="AI118" s="26">
        <v>0</v>
      </c>
      <c r="AJ118" s="37">
        <f t="shared" si="161"/>
        <v>0</v>
      </c>
      <c r="AK118" s="37" t="str">
        <f t="shared" si="162"/>
        <v>-</v>
      </c>
      <c r="AL118" s="47">
        <v>120</v>
      </c>
      <c r="AM118" s="37" t="str">
        <f t="shared" si="163"/>
        <v>-</v>
      </c>
      <c r="AN118" s="52" t="str">
        <f t="shared" si="164"/>
        <v>-</v>
      </c>
      <c r="AO118" s="35" t="str">
        <f t="shared" si="77"/>
        <v>-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8"/>
        <v>0</v>
      </c>
      <c r="L119" s="16">
        <f t="shared" si="149"/>
        <v>0</v>
      </c>
      <c r="M119" s="26">
        <v>0</v>
      </c>
      <c r="N119" s="16">
        <f t="shared" si="150"/>
        <v>0</v>
      </c>
      <c r="O119" s="16">
        <f t="shared" si="151"/>
        <v>0</v>
      </c>
      <c r="P119" s="26">
        <v>1</v>
      </c>
      <c r="Q119" s="16">
        <f t="shared" si="152"/>
        <v>12.63</v>
      </c>
      <c r="R119" s="16">
        <f t="shared" si="153"/>
        <v>24.5</v>
      </c>
      <c r="S119" s="26">
        <v>0</v>
      </c>
      <c r="T119" s="16">
        <f t="shared" si="154"/>
        <v>0</v>
      </c>
      <c r="U119" s="16">
        <f t="shared" si="155"/>
        <v>0</v>
      </c>
      <c r="V119" s="26">
        <v>0</v>
      </c>
      <c r="W119" s="16">
        <f t="shared" si="156"/>
        <v>0</v>
      </c>
      <c r="X119" s="16">
        <f t="shared" si="157"/>
        <v>0</v>
      </c>
      <c r="Y119" s="26"/>
      <c r="Z119" s="16">
        <f t="shared" si="158"/>
        <v>0</v>
      </c>
      <c r="AA119" s="16">
        <f t="shared" si="159"/>
        <v>0</v>
      </c>
      <c r="AC119" s="52">
        <f t="shared" si="71"/>
        <v>1</v>
      </c>
      <c r="AD119" s="16">
        <f t="shared" si="72"/>
        <v>12.63</v>
      </c>
      <c r="AE119" s="37">
        <f t="shared" si="73"/>
        <v>24.5</v>
      </c>
      <c r="AF119" s="42">
        <f t="shared" si="75"/>
        <v>8.130081300813009E-3</v>
      </c>
      <c r="AG119" s="37">
        <f t="shared" si="160"/>
        <v>0.24390243902439027</v>
      </c>
      <c r="AH119" s="63">
        <f t="shared" si="76"/>
        <v>5.9756097560975618</v>
      </c>
      <c r="AI119" s="26">
        <v>4</v>
      </c>
      <c r="AJ119" s="37">
        <f t="shared" si="161"/>
        <v>98</v>
      </c>
      <c r="AK119" s="37">
        <f t="shared" si="162"/>
        <v>491.99999999999994</v>
      </c>
      <c r="AL119" s="47">
        <v>121</v>
      </c>
      <c r="AM119" s="37">
        <f t="shared" si="163"/>
        <v>70.285714285714278</v>
      </c>
      <c r="AN119" s="52">
        <f t="shared" si="164"/>
        <v>16.399999999999999</v>
      </c>
      <c r="AO119" s="35">
        <f t="shared" si="77"/>
        <v>44081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8"/>
        <v>0</v>
      </c>
      <c r="L120" s="16">
        <f t="shared" si="149"/>
        <v>0</v>
      </c>
      <c r="M120" s="26">
        <v>0</v>
      </c>
      <c r="N120" s="16">
        <f t="shared" si="150"/>
        <v>0</v>
      </c>
      <c r="O120" s="16">
        <f t="shared" si="151"/>
        <v>0</v>
      </c>
      <c r="P120" s="26">
        <v>0</v>
      </c>
      <c r="Q120" s="16">
        <f t="shared" si="152"/>
        <v>0</v>
      </c>
      <c r="R120" s="16">
        <f t="shared" si="153"/>
        <v>0</v>
      </c>
      <c r="S120" s="26">
        <v>0</v>
      </c>
      <c r="T120" s="16">
        <f t="shared" si="154"/>
        <v>0</v>
      </c>
      <c r="U120" s="16">
        <f t="shared" si="155"/>
        <v>0</v>
      </c>
      <c r="V120" s="26">
        <v>0</v>
      </c>
      <c r="W120" s="16">
        <f t="shared" si="156"/>
        <v>0</v>
      </c>
      <c r="X120" s="16">
        <f t="shared" si="157"/>
        <v>0</v>
      </c>
      <c r="Y120" s="26"/>
      <c r="Z120" s="16">
        <f t="shared" si="158"/>
        <v>0</v>
      </c>
      <c r="AA120" s="16">
        <f t="shared" si="159"/>
        <v>0</v>
      </c>
      <c r="AC120" s="52">
        <f t="shared" si="71"/>
        <v>0</v>
      </c>
      <c r="AD120" s="16">
        <f t="shared" si="72"/>
        <v>0</v>
      </c>
      <c r="AE120" s="37">
        <f t="shared" si="73"/>
        <v>0</v>
      </c>
      <c r="AF120" s="42">
        <f t="shared" si="75"/>
        <v>0</v>
      </c>
      <c r="AG120" s="37">
        <f t="shared" si="160"/>
        <v>0</v>
      </c>
      <c r="AH120" s="63">
        <f t="shared" si="76"/>
        <v>0</v>
      </c>
      <c r="AI120" s="26">
        <v>0</v>
      </c>
      <c r="AJ120" s="37">
        <f t="shared" si="161"/>
        <v>0</v>
      </c>
      <c r="AK120" s="37" t="str">
        <f t="shared" si="162"/>
        <v>-</v>
      </c>
      <c r="AL120" s="47">
        <v>122</v>
      </c>
      <c r="AM120" s="37" t="str">
        <f t="shared" si="163"/>
        <v>-</v>
      </c>
      <c r="AN120" s="52" t="str">
        <f t="shared" si="164"/>
        <v>-</v>
      </c>
      <c r="AO120" s="35" t="str">
        <f t="shared" si="77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8"/>
        <v>0</v>
      </c>
      <c r="L121" s="16">
        <f t="shared" si="149"/>
        <v>0</v>
      </c>
      <c r="M121" s="26">
        <v>0</v>
      </c>
      <c r="N121" s="16">
        <f t="shared" si="150"/>
        <v>0</v>
      </c>
      <c r="O121" s="16">
        <f t="shared" si="151"/>
        <v>0</v>
      </c>
      <c r="P121" s="26">
        <v>0</v>
      </c>
      <c r="Q121" s="16">
        <f t="shared" si="152"/>
        <v>0</v>
      </c>
      <c r="R121" s="16">
        <f t="shared" si="153"/>
        <v>0</v>
      </c>
      <c r="S121" s="26">
        <v>0</v>
      </c>
      <c r="T121" s="16">
        <f t="shared" si="154"/>
        <v>0</v>
      </c>
      <c r="U121" s="16">
        <f t="shared" si="155"/>
        <v>0</v>
      </c>
      <c r="V121" s="26">
        <v>0</v>
      </c>
      <c r="W121" s="16">
        <f t="shared" si="156"/>
        <v>0</v>
      </c>
      <c r="X121" s="16">
        <f t="shared" si="157"/>
        <v>0</v>
      </c>
      <c r="Y121" s="26"/>
      <c r="Z121" s="16">
        <f t="shared" si="158"/>
        <v>0</v>
      </c>
      <c r="AA121" s="16">
        <f t="shared" si="159"/>
        <v>0</v>
      </c>
      <c r="AC121" s="52">
        <f t="shared" si="71"/>
        <v>0</v>
      </c>
      <c r="AD121" s="16">
        <f t="shared" si="72"/>
        <v>0</v>
      </c>
      <c r="AE121" s="37">
        <f t="shared" si="73"/>
        <v>0</v>
      </c>
      <c r="AF121" s="42">
        <f t="shared" si="75"/>
        <v>0</v>
      </c>
      <c r="AG121" s="37">
        <f t="shared" si="160"/>
        <v>0</v>
      </c>
      <c r="AH121" s="63">
        <f t="shared" si="76"/>
        <v>0</v>
      </c>
      <c r="AI121" s="26">
        <v>1</v>
      </c>
      <c r="AJ121" s="37">
        <f t="shared" si="161"/>
        <v>129.5</v>
      </c>
      <c r="AK121" s="37" t="str">
        <f t="shared" si="162"/>
        <v>-</v>
      </c>
      <c r="AL121" s="47">
        <v>123</v>
      </c>
      <c r="AM121" s="37" t="str">
        <f t="shared" si="163"/>
        <v>-</v>
      </c>
      <c r="AN121" s="52" t="str">
        <f t="shared" si="164"/>
        <v>-</v>
      </c>
      <c r="AO121" s="35" t="str">
        <f t="shared" si="77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8"/>
        <v>0</v>
      </c>
      <c r="L122" s="16">
        <f t="shared" ref="L122:L131" si="165">J122*$G122</f>
        <v>0</v>
      </c>
      <c r="M122" s="26">
        <v>0</v>
      </c>
      <c r="N122" s="16">
        <f t="shared" ref="N122:N131" si="166">M122*$F122</f>
        <v>0</v>
      </c>
      <c r="O122" s="16">
        <f t="shared" ref="O122:O131" si="167">M122*$G122</f>
        <v>0</v>
      </c>
      <c r="P122" s="26">
        <v>0</v>
      </c>
      <c r="Q122" s="16">
        <f t="shared" ref="Q122:Q131" si="168">P122*$F122</f>
        <v>0</v>
      </c>
      <c r="R122" s="16">
        <f t="shared" ref="R122:R131" si="169">P122*$G122</f>
        <v>0</v>
      </c>
      <c r="S122" s="26">
        <v>0</v>
      </c>
      <c r="T122" s="16">
        <f t="shared" ref="T122:T131" si="170">S122*$F122</f>
        <v>0</v>
      </c>
      <c r="U122" s="16">
        <f t="shared" ref="U122:U131" si="171">S122*$G122</f>
        <v>0</v>
      </c>
      <c r="V122" s="26">
        <v>0</v>
      </c>
      <c r="W122" s="16">
        <f t="shared" si="156"/>
        <v>0</v>
      </c>
      <c r="X122" s="16">
        <f t="shared" ref="X122:X131" si="172">V122*$G122</f>
        <v>0</v>
      </c>
      <c r="Y122" s="26"/>
      <c r="Z122" s="16">
        <f t="shared" ref="Z122:Z131" si="173">Y122*$F122</f>
        <v>0</v>
      </c>
      <c r="AA122" s="16">
        <f t="shared" ref="AA122:AA131" si="174">Y122*$G122</f>
        <v>0</v>
      </c>
      <c r="AC122" s="52">
        <f t="shared" si="71"/>
        <v>0</v>
      </c>
      <c r="AD122" s="16">
        <f t="shared" si="72"/>
        <v>0</v>
      </c>
      <c r="AE122" s="37">
        <f t="shared" si="73"/>
        <v>0</v>
      </c>
      <c r="AF122" s="42">
        <f t="shared" si="75"/>
        <v>0</v>
      </c>
      <c r="AG122" s="37">
        <f t="shared" ref="AG122:AG131" si="175">AF122*30</f>
        <v>0</v>
      </c>
      <c r="AH122" s="63">
        <f t="shared" si="76"/>
        <v>0</v>
      </c>
      <c r="AI122" s="26">
        <v>0</v>
      </c>
      <c r="AJ122" s="37">
        <f t="shared" ref="AJ122:AJ131" si="176">AI122*G122</f>
        <v>0</v>
      </c>
      <c r="AK122" s="37" t="str">
        <f t="shared" ref="AK122:AK131" si="177">IFERROR(AI122/AF122, "-")</f>
        <v>-</v>
      </c>
      <c r="AL122" s="47">
        <v>125</v>
      </c>
      <c r="AM122" s="37" t="str">
        <f t="shared" ref="AM122:AM131" si="178">IFERROR(AK122/7,"-")</f>
        <v>-</v>
      </c>
      <c r="AN122" s="52" t="str">
        <f t="shared" ref="AN122:AN131" si="179">IFERROR(AK122/30,"-")</f>
        <v>-</v>
      </c>
      <c r="AO122" s="35" t="str">
        <f t="shared" si="77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1</v>
      </c>
      <c r="K123" s="16">
        <f t="shared" si="78"/>
        <v>40.99</v>
      </c>
      <c r="L123" s="16">
        <f t="shared" si="165"/>
        <v>89.5</v>
      </c>
      <c r="M123" s="26">
        <v>0</v>
      </c>
      <c r="N123" s="16">
        <f t="shared" si="166"/>
        <v>0</v>
      </c>
      <c r="O123" s="16">
        <f t="shared" si="167"/>
        <v>0</v>
      </c>
      <c r="P123" s="26">
        <v>0</v>
      </c>
      <c r="Q123" s="16">
        <f t="shared" si="168"/>
        <v>0</v>
      </c>
      <c r="R123" s="16">
        <f t="shared" si="169"/>
        <v>0</v>
      </c>
      <c r="S123" s="26">
        <v>0</v>
      </c>
      <c r="T123" s="16">
        <f t="shared" si="170"/>
        <v>0</v>
      </c>
      <c r="U123" s="16">
        <f t="shared" si="171"/>
        <v>0</v>
      </c>
      <c r="V123" s="26">
        <v>0</v>
      </c>
      <c r="W123" s="16">
        <f t="shared" si="156"/>
        <v>0</v>
      </c>
      <c r="X123" s="16">
        <f t="shared" si="172"/>
        <v>0</v>
      </c>
      <c r="Y123" s="26"/>
      <c r="Z123" s="16">
        <f t="shared" si="173"/>
        <v>0</v>
      </c>
      <c r="AA123" s="16">
        <f t="shared" si="174"/>
        <v>0</v>
      </c>
      <c r="AC123" s="52">
        <f t="shared" si="71"/>
        <v>1</v>
      </c>
      <c r="AD123" s="16">
        <f t="shared" si="72"/>
        <v>40.99</v>
      </c>
      <c r="AE123" s="37">
        <f t="shared" si="73"/>
        <v>89.5</v>
      </c>
      <c r="AF123" s="42">
        <f t="shared" si="75"/>
        <v>8.130081300813009E-3</v>
      </c>
      <c r="AG123" s="37">
        <f t="shared" si="175"/>
        <v>0.24390243902439027</v>
      </c>
      <c r="AH123" s="63">
        <f t="shared" si="76"/>
        <v>21.829268292682929</v>
      </c>
      <c r="AI123" s="26">
        <v>1</v>
      </c>
      <c r="AJ123" s="37">
        <f t="shared" si="176"/>
        <v>89.5</v>
      </c>
      <c r="AK123" s="37">
        <f t="shared" si="177"/>
        <v>122.99999999999999</v>
      </c>
      <c r="AL123" s="47">
        <v>126</v>
      </c>
      <c r="AM123" s="37">
        <f t="shared" si="178"/>
        <v>17.571428571428569</v>
      </c>
      <c r="AN123" s="52">
        <f t="shared" si="179"/>
        <v>4.0999999999999996</v>
      </c>
      <c r="AO123" s="35">
        <f t="shared" si="77"/>
        <v>43712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5</v>
      </c>
      <c r="K124" s="16">
        <f t="shared" si="78"/>
        <v>47.54999999999999</v>
      </c>
      <c r="L124" s="16">
        <f t="shared" si="165"/>
        <v>122.5</v>
      </c>
      <c r="M124" s="26">
        <v>10</v>
      </c>
      <c r="N124" s="16">
        <f t="shared" si="166"/>
        <v>95.09999999999998</v>
      </c>
      <c r="O124" s="16">
        <f t="shared" si="167"/>
        <v>245</v>
      </c>
      <c r="P124" s="26">
        <v>9</v>
      </c>
      <c r="Q124" s="16">
        <f t="shared" si="168"/>
        <v>85.589999999999975</v>
      </c>
      <c r="R124" s="16">
        <f t="shared" si="169"/>
        <v>220.5</v>
      </c>
      <c r="S124" s="26">
        <v>8</v>
      </c>
      <c r="T124" s="16">
        <f t="shared" si="170"/>
        <v>76.079999999999984</v>
      </c>
      <c r="U124" s="16">
        <f t="shared" si="171"/>
        <v>196</v>
      </c>
      <c r="V124" s="26">
        <v>0</v>
      </c>
      <c r="W124" s="16">
        <f t="shared" si="156"/>
        <v>0</v>
      </c>
      <c r="X124" s="16">
        <f t="shared" si="172"/>
        <v>0</v>
      </c>
      <c r="Y124" s="26"/>
      <c r="Z124" s="16">
        <f t="shared" si="173"/>
        <v>0</v>
      </c>
      <c r="AA124" s="16">
        <f t="shared" si="174"/>
        <v>0</v>
      </c>
      <c r="AC124" s="52">
        <f t="shared" si="71"/>
        <v>32</v>
      </c>
      <c r="AD124" s="16">
        <f t="shared" si="72"/>
        <v>304.31999999999994</v>
      </c>
      <c r="AE124" s="37">
        <f t="shared" si="73"/>
        <v>784</v>
      </c>
      <c r="AF124" s="42">
        <f t="shared" si="75"/>
        <v>0.26016260162601629</v>
      </c>
      <c r="AG124" s="37">
        <f t="shared" si="175"/>
        <v>7.8048780487804885</v>
      </c>
      <c r="AH124" s="63">
        <f t="shared" si="76"/>
        <v>191.21951219512198</v>
      </c>
      <c r="AI124" s="26">
        <v>13</v>
      </c>
      <c r="AJ124" s="37">
        <f t="shared" si="176"/>
        <v>318.5</v>
      </c>
      <c r="AK124" s="37">
        <f t="shared" si="177"/>
        <v>49.968749999999993</v>
      </c>
      <c r="AL124" s="47">
        <v>127</v>
      </c>
      <c r="AM124" s="37">
        <f t="shared" si="178"/>
        <v>7.1383928571428559</v>
      </c>
      <c r="AN124" s="52">
        <f t="shared" si="179"/>
        <v>1.6656249999999997</v>
      </c>
      <c r="AO124" s="35">
        <f t="shared" si="77"/>
        <v>43638.96875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1</v>
      </c>
      <c r="K125" s="16">
        <f t="shared" si="78"/>
        <v>23.460000000000004</v>
      </c>
      <c r="L125" s="16">
        <f t="shared" si="165"/>
        <v>49.5</v>
      </c>
      <c r="M125" s="26">
        <v>0</v>
      </c>
      <c r="N125" s="16">
        <f t="shared" si="166"/>
        <v>0</v>
      </c>
      <c r="O125" s="16">
        <f t="shared" si="167"/>
        <v>0</v>
      </c>
      <c r="P125" s="26">
        <v>0</v>
      </c>
      <c r="Q125" s="16">
        <f t="shared" si="168"/>
        <v>0</v>
      </c>
      <c r="R125" s="16">
        <f t="shared" si="169"/>
        <v>0</v>
      </c>
      <c r="S125" s="26">
        <v>1</v>
      </c>
      <c r="T125" s="16">
        <f t="shared" si="170"/>
        <v>23.460000000000004</v>
      </c>
      <c r="U125" s="16">
        <f t="shared" si="171"/>
        <v>49.5</v>
      </c>
      <c r="V125" s="26">
        <v>0</v>
      </c>
      <c r="W125" s="16">
        <f t="shared" si="156"/>
        <v>0</v>
      </c>
      <c r="X125" s="16">
        <f t="shared" si="172"/>
        <v>0</v>
      </c>
      <c r="Y125" s="26"/>
      <c r="Z125" s="16">
        <f t="shared" si="173"/>
        <v>0</v>
      </c>
      <c r="AA125" s="16">
        <f t="shared" si="174"/>
        <v>0</v>
      </c>
      <c r="AC125" s="52">
        <f t="shared" si="71"/>
        <v>2</v>
      </c>
      <c r="AD125" s="16">
        <f t="shared" si="72"/>
        <v>46.920000000000009</v>
      </c>
      <c r="AE125" s="37">
        <f t="shared" si="73"/>
        <v>99</v>
      </c>
      <c r="AF125" s="42">
        <f t="shared" si="75"/>
        <v>1.6260162601626018E-2</v>
      </c>
      <c r="AG125" s="37">
        <f t="shared" si="175"/>
        <v>0.48780487804878053</v>
      </c>
      <c r="AH125" s="63">
        <f t="shared" si="76"/>
        <v>24.146341463414636</v>
      </c>
      <c r="AI125" s="26">
        <v>0</v>
      </c>
      <c r="AJ125" s="37">
        <f t="shared" si="176"/>
        <v>0</v>
      </c>
      <c r="AK125" s="37">
        <f t="shared" si="177"/>
        <v>0</v>
      </c>
      <c r="AL125" s="47">
        <v>128</v>
      </c>
      <c r="AM125" s="37">
        <f t="shared" si="178"/>
        <v>0</v>
      </c>
      <c r="AN125" s="52">
        <f t="shared" si="179"/>
        <v>0</v>
      </c>
      <c r="AO125" s="35">
        <f t="shared" si="77"/>
        <v>43589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2</v>
      </c>
      <c r="K126" s="16">
        <f t="shared" si="78"/>
        <v>46.92</v>
      </c>
      <c r="L126" s="16">
        <f t="shared" si="165"/>
        <v>99</v>
      </c>
      <c r="M126" s="26">
        <v>1</v>
      </c>
      <c r="N126" s="16">
        <f t="shared" si="166"/>
        <v>23.46</v>
      </c>
      <c r="O126" s="16">
        <f t="shared" si="167"/>
        <v>49.5</v>
      </c>
      <c r="P126" s="26">
        <v>0</v>
      </c>
      <c r="Q126" s="16">
        <f t="shared" si="168"/>
        <v>0</v>
      </c>
      <c r="R126" s="16">
        <f t="shared" si="169"/>
        <v>0</v>
      </c>
      <c r="S126" s="26">
        <v>0</v>
      </c>
      <c r="T126" s="16">
        <f t="shared" si="170"/>
        <v>0</v>
      </c>
      <c r="U126" s="16">
        <f t="shared" si="171"/>
        <v>0</v>
      </c>
      <c r="V126" s="26">
        <v>0</v>
      </c>
      <c r="W126" s="16">
        <f t="shared" si="156"/>
        <v>0</v>
      </c>
      <c r="X126" s="16">
        <f t="shared" si="172"/>
        <v>0</v>
      </c>
      <c r="Y126" s="26"/>
      <c r="Z126" s="16">
        <f t="shared" si="173"/>
        <v>0</v>
      </c>
      <c r="AA126" s="16">
        <f t="shared" si="174"/>
        <v>0</v>
      </c>
      <c r="AC126" s="52">
        <f t="shared" si="71"/>
        <v>3</v>
      </c>
      <c r="AD126" s="16">
        <f t="shared" si="72"/>
        <v>70.38</v>
      </c>
      <c r="AE126" s="37">
        <f t="shared" si="73"/>
        <v>148.5</v>
      </c>
      <c r="AF126" s="42">
        <f t="shared" si="75"/>
        <v>2.4390243902439025E-2</v>
      </c>
      <c r="AG126" s="37">
        <f t="shared" si="175"/>
        <v>0.73170731707317072</v>
      </c>
      <c r="AH126" s="63">
        <f t="shared" si="76"/>
        <v>36.219512195121951</v>
      </c>
      <c r="AI126" s="26">
        <v>0</v>
      </c>
      <c r="AJ126" s="37">
        <f t="shared" si="176"/>
        <v>0</v>
      </c>
      <c r="AK126" s="37">
        <f t="shared" si="177"/>
        <v>0</v>
      </c>
      <c r="AL126" s="47">
        <v>129</v>
      </c>
      <c r="AM126" s="37">
        <f t="shared" si="178"/>
        <v>0</v>
      </c>
      <c r="AN126" s="52">
        <f t="shared" si="179"/>
        <v>0</v>
      </c>
      <c r="AO126" s="35">
        <f t="shared" si="77"/>
        <v>43589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8"/>
        <v>0</v>
      </c>
      <c r="L127" s="16">
        <f t="shared" si="165"/>
        <v>0</v>
      </c>
      <c r="M127" s="26">
        <v>1</v>
      </c>
      <c r="N127" s="16">
        <f t="shared" si="166"/>
        <v>36.140000000000015</v>
      </c>
      <c r="O127" s="16">
        <f t="shared" si="167"/>
        <v>64.5</v>
      </c>
      <c r="P127" s="26">
        <v>0</v>
      </c>
      <c r="Q127" s="16">
        <f t="shared" si="168"/>
        <v>0</v>
      </c>
      <c r="R127" s="16">
        <f t="shared" si="169"/>
        <v>0</v>
      </c>
      <c r="S127" s="26">
        <v>0</v>
      </c>
      <c r="T127" s="16">
        <f t="shared" si="170"/>
        <v>0</v>
      </c>
      <c r="U127" s="16">
        <f t="shared" si="171"/>
        <v>0</v>
      </c>
      <c r="V127" s="26">
        <v>0</v>
      </c>
      <c r="W127" s="16">
        <f t="shared" si="156"/>
        <v>0</v>
      </c>
      <c r="X127" s="16">
        <f t="shared" si="172"/>
        <v>0</v>
      </c>
      <c r="Y127" s="26"/>
      <c r="Z127" s="16">
        <f t="shared" si="173"/>
        <v>0</v>
      </c>
      <c r="AA127" s="16">
        <f t="shared" si="174"/>
        <v>0</v>
      </c>
      <c r="AC127" s="52">
        <f t="shared" si="71"/>
        <v>1</v>
      </c>
      <c r="AD127" s="16">
        <f t="shared" si="72"/>
        <v>36.140000000000015</v>
      </c>
      <c r="AE127" s="37">
        <f t="shared" si="73"/>
        <v>64.5</v>
      </c>
      <c r="AF127" s="42">
        <f t="shared" si="75"/>
        <v>8.130081300813009E-3</v>
      </c>
      <c r="AG127" s="37">
        <f t="shared" si="175"/>
        <v>0.24390243902439027</v>
      </c>
      <c r="AH127" s="63">
        <f t="shared" si="76"/>
        <v>15.731707317073171</v>
      </c>
      <c r="AI127" s="26">
        <v>0</v>
      </c>
      <c r="AJ127" s="37">
        <f t="shared" si="176"/>
        <v>0</v>
      </c>
      <c r="AK127" s="37">
        <f t="shared" si="177"/>
        <v>0</v>
      </c>
      <c r="AL127" s="47">
        <v>130</v>
      </c>
      <c r="AM127" s="37">
        <f t="shared" si="178"/>
        <v>0</v>
      </c>
      <c r="AN127" s="52">
        <f t="shared" si="179"/>
        <v>0</v>
      </c>
      <c r="AO127" s="35">
        <f t="shared" si="77"/>
        <v>43589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8</v>
      </c>
      <c r="K128" s="16">
        <f t="shared" si="78"/>
        <v>138.63999999999999</v>
      </c>
      <c r="L128" s="16">
        <f t="shared" si="165"/>
        <v>356</v>
      </c>
      <c r="M128" s="26">
        <v>4</v>
      </c>
      <c r="N128" s="16">
        <f t="shared" si="166"/>
        <v>69.319999999999993</v>
      </c>
      <c r="O128" s="16">
        <f t="shared" si="167"/>
        <v>178</v>
      </c>
      <c r="P128" s="26">
        <v>3</v>
      </c>
      <c r="Q128" s="16">
        <f t="shared" si="168"/>
        <v>51.989999999999995</v>
      </c>
      <c r="R128" s="16">
        <f t="shared" si="169"/>
        <v>133.5</v>
      </c>
      <c r="S128" s="26">
        <v>2</v>
      </c>
      <c r="T128" s="16">
        <f t="shared" si="170"/>
        <v>34.659999999999997</v>
      </c>
      <c r="U128" s="16">
        <f t="shared" si="171"/>
        <v>89</v>
      </c>
      <c r="V128" s="26">
        <v>3</v>
      </c>
      <c r="W128" s="16">
        <f t="shared" si="156"/>
        <v>51.989999999999995</v>
      </c>
      <c r="X128" s="16">
        <f t="shared" si="172"/>
        <v>133.5</v>
      </c>
      <c r="Y128" s="26"/>
      <c r="Z128" s="16">
        <f t="shared" si="173"/>
        <v>0</v>
      </c>
      <c r="AA128" s="16">
        <f t="shared" si="174"/>
        <v>0</v>
      </c>
      <c r="AC128" s="52">
        <f t="shared" si="71"/>
        <v>20</v>
      </c>
      <c r="AD128" s="16">
        <f t="shared" si="72"/>
        <v>346.59999999999997</v>
      </c>
      <c r="AE128" s="37">
        <f t="shared" si="73"/>
        <v>890</v>
      </c>
      <c r="AF128" s="42">
        <f t="shared" si="75"/>
        <v>0.16260162601626016</v>
      </c>
      <c r="AG128" s="37">
        <f t="shared" si="175"/>
        <v>4.8780487804878048</v>
      </c>
      <c r="AH128" s="63">
        <f t="shared" si="76"/>
        <v>217.07317073170731</v>
      </c>
      <c r="AI128" s="26">
        <v>1</v>
      </c>
      <c r="AJ128" s="37">
        <f t="shared" si="176"/>
        <v>44.5</v>
      </c>
      <c r="AK128" s="37">
        <f t="shared" si="177"/>
        <v>6.15</v>
      </c>
      <c r="AL128" s="47">
        <v>131</v>
      </c>
      <c r="AM128" s="37">
        <f t="shared" si="178"/>
        <v>0.87857142857142867</v>
      </c>
      <c r="AN128" s="52">
        <f t="shared" si="179"/>
        <v>0.20500000000000002</v>
      </c>
      <c r="AO128" s="35">
        <f t="shared" si="77"/>
        <v>43595.15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1</v>
      </c>
      <c r="K129" s="16">
        <f t="shared" si="78"/>
        <v>17.329999999999998</v>
      </c>
      <c r="L129" s="16">
        <f t="shared" si="165"/>
        <v>44.5</v>
      </c>
      <c r="M129" s="26">
        <v>1</v>
      </c>
      <c r="N129" s="16">
        <f t="shared" si="166"/>
        <v>17.329999999999998</v>
      </c>
      <c r="O129" s="16">
        <f t="shared" si="167"/>
        <v>44.5</v>
      </c>
      <c r="P129" s="26">
        <v>1</v>
      </c>
      <c r="Q129" s="16">
        <f t="shared" si="168"/>
        <v>17.329999999999998</v>
      </c>
      <c r="R129" s="16">
        <f t="shared" si="169"/>
        <v>44.5</v>
      </c>
      <c r="S129" s="26">
        <v>2</v>
      </c>
      <c r="T129" s="16">
        <f t="shared" si="170"/>
        <v>34.659999999999997</v>
      </c>
      <c r="U129" s="16">
        <f t="shared" si="171"/>
        <v>89</v>
      </c>
      <c r="V129" s="26">
        <v>0</v>
      </c>
      <c r="W129" s="16">
        <f t="shared" si="156"/>
        <v>0</v>
      </c>
      <c r="X129" s="16">
        <f t="shared" si="172"/>
        <v>0</v>
      </c>
      <c r="Y129" s="26"/>
      <c r="Z129" s="16">
        <f t="shared" si="173"/>
        <v>0</v>
      </c>
      <c r="AA129" s="16">
        <f t="shared" si="174"/>
        <v>0</v>
      </c>
      <c r="AC129" s="52">
        <f t="shared" ref="AC129:AC208" si="180">J129+M129+P129+S129+V129+Y129</f>
        <v>5</v>
      </c>
      <c r="AD129" s="16">
        <f t="shared" ref="AD129:AD208" si="181">AC129*F129</f>
        <v>86.649999999999991</v>
      </c>
      <c r="AE129" s="37">
        <f t="shared" ref="AE129:AE208" si="182">AC129*G129</f>
        <v>222.5</v>
      </c>
      <c r="AF129" s="42">
        <f t="shared" si="75"/>
        <v>4.065040650406504E-2</v>
      </c>
      <c r="AG129" s="37">
        <f t="shared" si="175"/>
        <v>1.2195121951219512</v>
      </c>
      <c r="AH129" s="63">
        <f t="shared" si="76"/>
        <v>54.268292682926827</v>
      </c>
      <c r="AI129" s="26">
        <v>3</v>
      </c>
      <c r="AJ129" s="37">
        <f t="shared" si="176"/>
        <v>133.5</v>
      </c>
      <c r="AK129" s="37">
        <f t="shared" si="177"/>
        <v>73.8</v>
      </c>
      <c r="AL129" s="47">
        <v>132</v>
      </c>
      <c r="AM129" s="37">
        <f t="shared" si="178"/>
        <v>10.542857142857143</v>
      </c>
      <c r="AN129" s="52">
        <f t="shared" si="179"/>
        <v>2.46</v>
      </c>
      <c r="AO129" s="35">
        <f t="shared" si="77"/>
        <v>43662.8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8"/>
        <v>0</v>
      </c>
      <c r="L130" s="16">
        <f t="shared" si="165"/>
        <v>0</v>
      </c>
      <c r="M130" s="26">
        <v>0</v>
      </c>
      <c r="N130" s="16">
        <f t="shared" si="166"/>
        <v>0</v>
      </c>
      <c r="O130" s="16">
        <f t="shared" si="167"/>
        <v>0</v>
      </c>
      <c r="P130" s="26">
        <v>0</v>
      </c>
      <c r="Q130" s="16">
        <f t="shared" si="168"/>
        <v>0</v>
      </c>
      <c r="R130" s="16">
        <f t="shared" si="169"/>
        <v>0</v>
      </c>
      <c r="S130" s="26">
        <v>2</v>
      </c>
      <c r="T130" s="16">
        <f t="shared" si="170"/>
        <v>25.42</v>
      </c>
      <c r="U130" s="16">
        <f t="shared" si="171"/>
        <v>59</v>
      </c>
      <c r="V130" s="26">
        <v>0</v>
      </c>
      <c r="W130" s="16">
        <f t="shared" si="156"/>
        <v>0</v>
      </c>
      <c r="X130" s="16">
        <f t="shared" si="172"/>
        <v>0</v>
      </c>
      <c r="Y130" s="26"/>
      <c r="Z130" s="16">
        <f t="shared" si="173"/>
        <v>0</v>
      </c>
      <c r="AA130" s="16">
        <f t="shared" si="174"/>
        <v>0</v>
      </c>
      <c r="AC130" s="52">
        <f t="shared" si="180"/>
        <v>2</v>
      </c>
      <c r="AD130" s="16">
        <f t="shared" si="181"/>
        <v>25.42</v>
      </c>
      <c r="AE130" s="37">
        <f t="shared" si="182"/>
        <v>59</v>
      </c>
      <c r="AF130" s="42">
        <f t="shared" si="75"/>
        <v>1.6260162601626018E-2</v>
      </c>
      <c r="AG130" s="37">
        <f t="shared" si="175"/>
        <v>0.48780487804878053</v>
      </c>
      <c r="AH130" s="63">
        <f t="shared" si="76"/>
        <v>14.390243902439027</v>
      </c>
      <c r="AI130" s="26">
        <v>3</v>
      </c>
      <c r="AJ130" s="37">
        <f t="shared" si="176"/>
        <v>88.5</v>
      </c>
      <c r="AK130" s="37">
        <f t="shared" si="177"/>
        <v>184.49999999999997</v>
      </c>
      <c r="AL130" s="47">
        <v>133</v>
      </c>
      <c r="AM130" s="37">
        <f t="shared" si="178"/>
        <v>26.357142857142854</v>
      </c>
      <c r="AN130" s="52">
        <f t="shared" si="179"/>
        <v>6.1499999999999995</v>
      </c>
      <c r="AO130" s="35">
        <f t="shared" si="77"/>
        <v>43773.5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8"/>
        <v>0</v>
      </c>
      <c r="L131" s="16">
        <f t="shared" si="165"/>
        <v>0</v>
      </c>
      <c r="M131" s="26">
        <v>0</v>
      </c>
      <c r="N131" s="16">
        <f t="shared" si="166"/>
        <v>0</v>
      </c>
      <c r="O131" s="16">
        <f t="shared" si="167"/>
        <v>0</v>
      </c>
      <c r="P131" s="26">
        <v>0</v>
      </c>
      <c r="Q131" s="16">
        <f t="shared" si="168"/>
        <v>0</v>
      </c>
      <c r="R131" s="16">
        <f t="shared" si="169"/>
        <v>0</v>
      </c>
      <c r="S131" s="26">
        <v>0</v>
      </c>
      <c r="T131" s="16">
        <f t="shared" si="170"/>
        <v>0</v>
      </c>
      <c r="U131" s="16">
        <f t="shared" si="171"/>
        <v>0</v>
      </c>
      <c r="V131" s="26">
        <v>0</v>
      </c>
      <c r="W131" s="16">
        <f t="shared" si="156"/>
        <v>0</v>
      </c>
      <c r="X131" s="16">
        <f t="shared" si="172"/>
        <v>0</v>
      </c>
      <c r="Y131" s="26"/>
      <c r="Z131" s="16">
        <f t="shared" si="173"/>
        <v>0</v>
      </c>
      <c r="AA131" s="16">
        <f t="shared" si="174"/>
        <v>0</v>
      </c>
      <c r="AC131" s="52">
        <f t="shared" si="180"/>
        <v>0</v>
      </c>
      <c r="AD131" s="16">
        <f t="shared" si="181"/>
        <v>0</v>
      </c>
      <c r="AE131" s="37">
        <f t="shared" si="182"/>
        <v>0</v>
      </c>
      <c r="AF131" s="42">
        <f t="shared" si="75"/>
        <v>0</v>
      </c>
      <c r="AG131" s="37">
        <f t="shared" si="175"/>
        <v>0</v>
      </c>
      <c r="AH131" s="63">
        <f t="shared" si="76"/>
        <v>0</v>
      </c>
      <c r="AI131" s="26">
        <v>0</v>
      </c>
      <c r="AJ131" s="37">
        <f t="shared" si="176"/>
        <v>0</v>
      </c>
      <c r="AK131" s="37" t="str">
        <f t="shared" si="177"/>
        <v>-</v>
      </c>
      <c r="AL131" s="47">
        <v>134</v>
      </c>
      <c r="AM131" s="37" t="str">
        <f t="shared" si="178"/>
        <v>-</v>
      </c>
      <c r="AN131" s="52" t="str">
        <f t="shared" si="179"/>
        <v>-</v>
      </c>
      <c r="AO131" s="35" t="str">
        <f t="shared" si="77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8"/>
        <v>0</v>
      </c>
      <c r="L132" s="16">
        <f t="shared" ref="L132:L134" si="183">J132*$G132</f>
        <v>0</v>
      </c>
      <c r="M132" s="26">
        <v>0</v>
      </c>
      <c r="N132" s="16">
        <f t="shared" ref="N132:N134" si="184">M132*$F132</f>
        <v>0</v>
      </c>
      <c r="O132" s="16">
        <f t="shared" ref="O132:O134" si="185">M132*$G132</f>
        <v>0</v>
      </c>
      <c r="P132" s="26">
        <v>0</v>
      </c>
      <c r="Q132" s="16">
        <f t="shared" ref="Q132:Q134" si="186">P132*$F132</f>
        <v>0</v>
      </c>
      <c r="R132" s="16">
        <f t="shared" ref="R132:R134" si="187">P132*$G132</f>
        <v>0</v>
      </c>
      <c r="S132" s="26">
        <v>2</v>
      </c>
      <c r="T132" s="16">
        <f t="shared" ref="T132:T134" si="188">S132*$F132</f>
        <v>25.42</v>
      </c>
      <c r="U132" s="16">
        <f t="shared" ref="U132:U134" si="189">S132*$G132</f>
        <v>59</v>
      </c>
      <c r="V132" s="26">
        <v>0</v>
      </c>
      <c r="W132" s="16">
        <f t="shared" ref="W132:W134" si="190">V132*$F132</f>
        <v>0</v>
      </c>
      <c r="X132" s="16">
        <f t="shared" ref="X132:X134" si="191">V132*$G132</f>
        <v>0</v>
      </c>
      <c r="Y132" s="26"/>
      <c r="Z132" s="16">
        <f t="shared" ref="Z132:Z134" si="192">Y132*$F132</f>
        <v>0</v>
      </c>
      <c r="AA132" s="16">
        <f t="shared" ref="AA132:AA134" si="193">Y132*$G132</f>
        <v>0</v>
      </c>
      <c r="AC132" s="52">
        <f t="shared" si="180"/>
        <v>2</v>
      </c>
      <c r="AD132" s="16">
        <f t="shared" si="181"/>
        <v>25.42</v>
      </c>
      <c r="AE132" s="37">
        <f t="shared" si="182"/>
        <v>59</v>
      </c>
      <c r="AF132" s="42">
        <f t="shared" si="75"/>
        <v>1.6260162601626018E-2</v>
      </c>
      <c r="AG132" s="37">
        <f>AF132*30</f>
        <v>0.48780487804878053</v>
      </c>
      <c r="AH132" s="63">
        <f t="shared" si="76"/>
        <v>14.390243902439027</v>
      </c>
      <c r="AI132" s="26">
        <v>4</v>
      </c>
      <c r="AJ132" s="37">
        <f>AI132*G132</f>
        <v>118</v>
      </c>
      <c r="AK132" s="37">
        <f>IFERROR(AI132/AF132, "-")</f>
        <v>245.99999999999997</v>
      </c>
      <c r="AL132" s="47">
        <v>136</v>
      </c>
      <c r="AM132" s="37">
        <f>IFERROR(AK132/7,"-")</f>
        <v>35.142857142857139</v>
      </c>
      <c r="AN132" s="52">
        <f>IFERROR(AK132/30,"-")</f>
        <v>8.1999999999999993</v>
      </c>
      <c r="AO132" s="35">
        <f t="shared" si="77"/>
        <v>43835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7</v>
      </c>
      <c r="K133" s="16">
        <f t="shared" si="78"/>
        <v>65.193563501849596</v>
      </c>
      <c r="L133" s="16">
        <f t="shared" si="183"/>
        <v>171.5</v>
      </c>
      <c r="M133" s="26">
        <v>5</v>
      </c>
      <c r="N133" s="16">
        <f t="shared" si="184"/>
        <v>46.566831072749714</v>
      </c>
      <c r="O133" s="16">
        <f t="shared" si="185"/>
        <v>122.5</v>
      </c>
      <c r="P133" s="26">
        <v>1</v>
      </c>
      <c r="Q133" s="16">
        <f t="shared" si="186"/>
        <v>9.3133662145499425</v>
      </c>
      <c r="R133" s="16">
        <f t="shared" si="187"/>
        <v>24.5</v>
      </c>
      <c r="S133" s="26">
        <v>6</v>
      </c>
      <c r="T133" s="16">
        <f t="shared" si="188"/>
        <v>55.880197287299652</v>
      </c>
      <c r="U133" s="16">
        <f t="shared" si="189"/>
        <v>147</v>
      </c>
      <c r="V133" s="26">
        <v>0</v>
      </c>
      <c r="W133" s="16">
        <f t="shared" si="190"/>
        <v>0</v>
      </c>
      <c r="X133" s="16">
        <f t="shared" si="191"/>
        <v>0</v>
      </c>
      <c r="Y133" s="26"/>
      <c r="Z133" s="16">
        <f t="shared" si="192"/>
        <v>0</v>
      </c>
      <c r="AA133" s="16">
        <f t="shared" si="193"/>
        <v>0</v>
      </c>
      <c r="AC133" s="52">
        <f t="shared" si="180"/>
        <v>19</v>
      </c>
      <c r="AD133" s="16">
        <f t="shared" si="181"/>
        <v>176.95395807644891</v>
      </c>
      <c r="AE133" s="37">
        <f t="shared" si="182"/>
        <v>465.5</v>
      </c>
      <c r="AF133" s="42">
        <f t="shared" si="75"/>
        <v>0.15447154471544716</v>
      </c>
      <c r="AG133" s="37">
        <f>AF133*30</f>
        <v>4.6341463414634152</v>
      </c>
      <c r="AH133" s="63">
        <f t="shared" si="76"/>
        <v>113.53658536585367</v>
      </c>
      <c r="AI133" s="26">
        <v>4</v>
      </c>
      <c r="AJ133" s="37">
        <f>AI133*G133</f>
        <v>98</v>
      </c>
      <c r="AK133" s="37">
        <f>IFERROR(AI133/AF133, "-")</f>
        <v>25.89473684210526</v>
      </c>
      <c r="AL133" s="47">
        <v>137</v>
      </c>
      <c r="AM133" s="37">
        <f>IFERROR(AK133/7,"-")</f>
        <v>3.6992481203007515</v>
      </c>
      <c r="AN133" s="52">
        <f>IFERROR(AK133/30,"-")</f>
        <v>0.86315789473684201</v>
      </c>
      <c r="AO133" s="35">
        <f t="shared" si="77"/>
        <v>43614.894736842107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5</v>
      </c>
      <c r="K134" s="16">
        <f t="shared" si="78"/>
        <v>105.19999999999996</v>
      </c>
      <c r="L134" s="16">
        <f t="shared" si="183"/>
        <v>222.5</v>
      </c>
      <c r="M134" s="26">
        <v>2</v>
      </c>
      <c r="N134" s="16">
        <f t="shared" si="184"/>
        <v>42.079999999999984</v>
      </c>
      <c r="O134" s="16">
        <f t="shared" si="185"/>
        <v>89</v>
      </c>
      <c r="P134" s="26">
        <v>3</v>
      </c>
      <c r="Q134" s="16">
        <f t="shared" si="186"/>
        <v>63.119999999999976</v>
      </c>
      <c r="R134" s="16">
        <f t="shared" si="187"/>
        <v>133.5</v>
      </c>
      <c r="S134" s="26">
        <v>1</v>
      </c>
      <c r="T134" s="16">
        <f t="shared" si="188"/>
        <v>21.039999999999992</v>
      </c>
      <c r="U134" s="16">
        <f t="shared" si="189"/>
        <v>44.5</v>
      </c>
      <c r="V134" s="26">
        <v>1</v>
      </c>
      <c r="W134" s="16">
        <f t="shared" si="190"/>
        <v>21.039999999999992</v>
      </c>
      <c r="X134" s="16">
        <f t="shared" si="191"/>
        <v>44.5</v>
      </c>
      <c r="Y134" s="26"/>
      <c r="Z134" s="16">
        <f t="shared" si="192"/>
        <v>0</v>
      </c>
      <c r="AA134" s="16">
        <f t="shared" si="193"/>
        <v>0</v>
      </c>
      <c r="AC134" s="52">
        <f t="shared" si="180"/>
        <v>12</v>
      </c>
      <c r="AD134" s="16">
        <f t="shared" si="181"/>
        <v>252.4799999999999</v>
      </c>
      <c r="AE134" s="37">
        <f t="shared" si="182"/>
        <v>534</v>
      </c>
      <c r="AF134" s="42">
        <f t="shared" si="75"/>
        <v>9.7560975609756101E-2</v>
      </c>
      <c r="AG134" s="37">
        <f>AF134*30</f>
        <v>2.9268292682926829</v>
      </c>
      <c r="AH134" s="63">
        <f t="shared" si="76"/>
        <v>130.2439024390244</v>
      </c>
      <c r="AI134" s="26">
        <v>2</v>
      </c>
      <c r="AJ134" s="37">
        <f>AI134*G134</f>
        <v>89</v>
      </c>
      <c r="AK134" s="37">
        <f>IFERROR(AI134/AF134, "-")</f>
        <v>20.5</v>
      </c>
      <c r="AL134" s="47">
        <v>138</v>
      </c>
      <c r="AM134" s="37">
        <f>IFERROR(AK134/7,"-")</f>
        <v>2.9285714285714284</v>
      </c>
      <c r="AN134" s="52">
        <f>IFERROR(AK134/30,"-")</f>
        <v>0.68333333333333335</v>
      </c>
      <c r="AO134" s="35">
        <f t="shared" si="77"/>
        <v>43609.5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8"/>
        <v>0</v>
      </c>
      <c r="L135" s="16">
        <f t="shared" ref="L135:L208" si="194">J135*$G135</f>
        <v>0</v>
      </c>
      <c r="M135" s="26">
        <v>0</v>
      </c>
      <c r="N135" s="16">
        <f t="shared" ref="N135:N208" si="195">M135*$F135</f>
        <v>0</v>
      </c>
      <c r="O135" s="16">
        <f t="shared" ref="O135:O208" si="196">M135*$G135</f>
        <v>0</v>
      </c>
      <c r="P135" s="26">
        <v>0</v>
      </c>
      <c r="Q135" s="16">
        <f t="shared" ref="Q135:Q208" si="197">P135*$F135</f>
        <v>0</v>
      </c>
      <c r="R135" s="16">
        <f t="shared" ref="R135:R208" si="198">P135*$G135</f>
        <v>0</v>
      </c>
      <c r="S135" s="26">
        <v>0</v>
      </c>
      <c r="T135" s="16">
        <f t="shared" ref="T135:T208" si="199">S135*$F135</f>
        <v>0</v>
      </c>
      <c r="U135" s="16">
        <f t="shared" ref="U135:U208" si="200">S135*$G135</f>
        <v>0</v>
      </c>
      <c r="V135" s="26">
        <v>0</v>
      </c>
      <c r="W135" s="16">
        <f t="shared" ref="W135:W208" si="201">V135*$F135</f>
        <v>0</v>
      </c>
      <c r="X135" s="16">
        <f t="shared" ref="X135:X208" si="202">V135*$G135</f>
        <v>0</v>
      </c>
      <c r="Y135" s="26"/>
      <c r="Z135" s="16">
        <f t="shared" ref="Z135:Z208" si="203">Y135*$F135</f>
        <v>0</v>
      </c>
      <c r="AA135" s="16">
        <f t="shared" ref="AA135:AA208" si="204">Y135*$G135</f>
        <v>0</v>
      </c>
      <c r="AC135" s="52">
        <f t="shared" si="180"/>
        <v>0</v>
      </c>
      <c r="AD135" s="16">
        <f t="shared" si="181"/>
        <v>0</v>
      </c>
      <c r="AE135" s="37">
        <f t="shared" si="182"/>
        <v>0</v>
      </c>
      <c r="AF135" s="42">
        <f t="shared" si="75"/>
        <v>0</v>
      </c>
      <c r="AG135" s="37">
        <f t="shared" ref="AG135:AG208" si="205">AF135*30</f>
        <v>0</v>
      </c>
      <c r="AH135" s="63">
        <f t="shared" si="76"/>
        <v>0</v>
      </c>
      <c r="AI135" s="26">
        <v>6</v>
      </c>
      <c r="AJ135" s="37">
        <f t="shared" ref="AJ135:AJ208" si="206">AI135*G135</f>
        <v>237</v>
      </c>
      <c r="AK135" s="37" t="str">
        <f t="shared" ref="AK135:AK208" si="207">IFERROR(AI135/AF135, "-")</f>
        <v>-</v>
      </c>
      <c r="AL135" s="47">
        <v>140</v>
      </c>
      <c r="AM135" s="37" t="str">
        <f t="shared" ref="AM135:AM208" si="208">IFERROR(AK135/7,"-")</f>
        <v>-</v>
      </c>
      <c r="AN135" s="52" t="str">
        <f t="shared" ref="AN135:AN208" si="209">IFERROR(AK135/30,"-")</f>
        <v>-</v>
      </c>
      <c r="AO135" s="35" t="str">
        <f t="shared" si="77"/>
        <v>-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78"/>
        <v>0</v>
      </c>
      <c r="L136" s="16">
        <f t="shared" si="194"/>
        <v>0</v>
      </c>
      <c r="M136" s="26">
        <v>0</v>
      </c>
      <c r="N136" s="16">
        <f t="shared" si="195"/>
        <v>0</v>
      </c>
      <c r="O136" s="16">
        <f t="shared" si="196"/>
        <v>0</v>
      </c>
      <c r="P136" s="26">
        <v>0</v>
      </c>
      <c r="Q136" s="16">
        <f t="shared" si="197"/>
        <v>0</v>
      </c>
      <c r="R136" s="16">
        <f t="shared" si="198"/>
        <v>0</v>
      </c>
      <c r="S136" s="26">
        <v>0</v>
      </c>
      <c r="T136" s="16">
        <f t="shared" si="199"/>
        <v>0</v>
      </c>
      <c r="U136" s="16">
        <f t="shared" si="200"/>
        <v>0</v>
      </c>
      <c r="V136" s="26">
        <v>0</v>
      </c>
      <c r="W136" s="16">
        <f t="shared" si="201"/>
        <v>0</v>
      </c>
      <c r="X136" s="16">
        <f t="shared" si="202"/>
        <v>0</v>
      </c>
      <c r="Y136" s="26"/>
      <c r="Z136" s="16">
        <f t="shared" si="203"/>
        <v>0</v>
      </c>
      <c r="AA136" s="16">
        <f t="shared" si="204"/>
        <v>0</v>
      </c>
      <c r="AC136" s="52">
        <f t="shared" si="180"/>
        <v>0</v>
      </c>
      <c r="AD136" s="16">
        <f t="shared" si="181"/>
        <v>0</v>
      </c>
      <c r="AE136" s="37">
        <f t="shared" si="182"/>
        <v>0</v>
      </c>
      <c r="AF136" s="42">
        <f t="shared" si="75"/>
        <v>0</v>
      </c>
      <c r="AG136" s="37">
        <f t="shared" si="205"/>
        <v>0</v>
      </c>
      <c r="AH136" s="63">
        <f t="shared" si="76"/>
        <v>0</v>
      </c>
      <c r="AI136" s="26">
        <v>6</v>
      </c>
      <c r="AJ136" s="37">
        <f t="shared" si="206"/>
        <v>267</v>
      </c>
      <c r="AK136" s="37" t="str">
        <f t="shared" si="207"/>
        <v>-</v>
      </c>
      <c r="AL136" s="47">
        <v>141</v>
      </c>
      <c r="AM136" s="37" t="str">
        <f t="shared" si="208"/>
        <v>-</v>
      </c>
      <c r="AN136" s="52" t="str">
        <f t="shared" si="209"/>
        <v>-</v>
      </c>
      <c r="AO136" s="35" t="str">
        <f t="shared" si="77"/>
        <v>-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8"/>
        <v>0</v>
      </c>
      <c r="L137" s="16">
        <f t="shared" si="194"/>
        <v>0</v>
      </c>
      <c r="M137" s="26">
        <v>0</v>
      </c>
      <c r="N137" s="16">
        <f t="shared" si="195"/>
        <v>0</v>
      </c>
      <c r="O137" s="16">
        <f t="shared" si="196"/>
        <v>0</v>
      </c>
      <c r="P137" s="26">
        <v>0</v>
      </c>
      <c r="Q137" s="16">
        <f t="shared" si="197"/>
        <v>0</v>
      </c>
      <c r="R137" s="16">
        <f t="shared" si="198"/>
        <v>0</v>
      </c>
      <c r="S137" s="26">
        <v>0</v>
      </c>
      <c r="T137" s="16">
        <f t="shared" si="199"/>
        <v>0</v>
      </c>
      <c r="U137" s="16">
        <f t="shared" si="200"/>
        <v>0</v>
      </c>
      <c r="V137" s="26">
        <v>0</v>
      </c>
      <c r="W137" s="16">
        <f t="shared" si="201"/>
        <v>0</v>
      </c>
      <c r="X137" s="16">
        <f t="shared" si="202"/>
        <v>0</v>
      </c>
      <c r="Y137" s="26"/>
      <c r="Z137" s="16">
        <f t="shared" si="203"/>
        <v>0</v>
      </c>
      <c r="AA137" s="16">
        <f t="shared" si="204"/>
        <v>0</v>
      </c>
      <c r="AC137" s="52">
        <f t="shared" si="180"/>
        <v>0</v>
      </c>
      <c r="AD137" s="16">
        <f t="shared" si="181"/>
        <v>0</v>
      </c>
      <c r="AE137" s="37">
        <f t="shared" si="182"/>
        <v>0</v>
      </c>
      <c r="AF137" s="42">
        <f t="shared" si="75"/>
        <v>0</v>
      </c>
      <c r="AG137" s="37">
        <f t="shared" si="205"/>
        <v>0</v>
      </c>
      <c r="AH137" s="63">
        <f t="shared" si="76"/>
        <v>0</v>
      </c>
      <c r="AI137" s="26">
        <v>7</v>
      </c>
      <c r="AJ137" s="37">
        <f t="shared" si="206"/>
        <v>521.5</v>
      </c>
      <c r="AK137" s="37" t="str">
        <f t="shared" si="207"/>
        <v>-</v>
      </c>
      <c r="AL137" s="47">
        <v>142</v>
      </c>
      <c r="AM137" s="37" t="str">
        <f t="shared" si="208"/>
        <v>-</v>
      </c>
      <c r="AN137" s="52" t="str">
        <f t="shared" si="209"/>
        <v>-</v>
      </c>
      <c r="AO137" s="35" t="str">
        <f t="shared" si="77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8"/>
        <v>0</v>
      </c>
      <c r="L138" s="16">
        <f t="shared" si="194"/>
        <v>0</v>
      </c>
      <c r="M138" s="26">
        <v>2</v>
      </c>
      <c r="N138" s="16">
        <f t="shared" si="195"/>
        <v>35.559999999999981</v>
      </c>
      <c r="O138" s="16">
        <f t="shared" si="196"/>
        <v>79</v>
      </c>
      <c r="P138" s="26">
        <v>0</v>
      </c>
      <c r="Q138" s="16">
        <f t="shared" si="197"/>
        <v>0</v>
      </c>
      <c r="R138" s="16">
        <f t="shared" si="198"/>
        <v>0</v>
      </c>
      <c r="S138" s="26">
        <v>0</v>
      </c>
      <c r="T138" s="16">
        <f t="shared" si="199"/>
        <v>0</v>
      </c>
      <c r="U138" s="16">
        <f t="shared" si="200"/>
        <v>0</v>
      </c>
      <c r="V138" s="26">
        <v>0</v>
      </c>
      <c r="W138" s="16">
        <f t="shared" si="201"/>
        <v>0</v>
      </c>
      <c r="X138" s="16">
        <f t="shared" si="202"/>
        <v>0</v>
      </c>
      <c r="Y138" s="26"/>
      <c r="Z138" s="16">
        <f t="shared" si="203"/>
        <v>0</v>
      </c>
      <c r="AA138" s="16">
        <f t="shared" si="204"/>
        <v>0</v>
      </c>
      <c r="AC138" s="52">
        <f t="shared" si="180"/>
        <v>2</v>
      </c>
      <c r="AD138" s="16">
        <f t="shared" si="181"/>
        <v>35.559999999999981</v>
      </c>
      <c r="AE138" s="37">
        <f t="shared" si="182"/>
        <v>79</v>
      </c>
      <c r="AF138" s="42">
        <f t="shared" si="75"/>
        <v>1.6260162601626018E-2</v>
      </c>
      <c r="AG138" s="37">
        <f t="shared" si="205"/>
        <v>0.48780487804878053</v>
      </c>
      <c r="AH138" s="63">
        <f t="shared" si="76"/>
        <v>19.26829268292683</v>
      </c>
      <c r="AI138" s="26">
        <v>4</v>
      </c>
      <c r="AJ138" s="37">
        <f t="shared" si="206"/>
        <v>158</v>
      </c>
      <c r="AK138" s="37">
        <f t="shared" si="207"/>
        <v>245.99999999999997</v>
      </c>
      <c r="AL138" s="47">
        <v>143</v>
      </c>
      <c r="AM138" s="37">
        <f t="shared" si="208"/>
        <v>35.142857142857139</v>
      </c>
      <c r="AN138" s="52">
        <f t="shared" si="209"/>
        <v>8.1999999999999993</v>
      </c>
      <c r="AO138" s="35">
        <f t="shared" si="77"/>
        <v>43835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0</v>
      </c>
      <c r="K139" s="16">
        <f t="shared" si="78"/>
        <v>0</v>
      </c>
      <c r="L139" s="16">
        <f t="shared" si="194"/>
        <v>0</v>
      </c>
      <c r="M139" s="26">
        <v>0</v>
      </c>
      <c r="N139" s="16">
        <f t="shared" si="195"/>
        <v>0</v>
      </c>
      <c r="O139" s="16">
        <f t="shared" si="196"/>
        <v>0</v>
      </c>
      <c r="P139" s="26">
        <v>0</v>
      </c>
      <c r="Q139" s="16">
        <f t="shared" si="197"/>
        <v>0</v>
      </c>
      <c r="R139" s="16">
        <f t="shared" si="198"/>
        <v>0</v>
      </c>
      <c r="S139" s="26">
        <v>1</v>
      </c>
      <c r="T139" s="16">
        <f t="shared" si="199"/>
        <v>17.770731707317079</v>
      </c>
      <c r="U139" s="16">
        <f t="shared" si="200"/>
        <v>39.5</v>
      </c>
      <c r="V139" s="26">
        <v>0</v>
      </c>
      <c r="W139" s="16">
        <f t="shared" si="201"/>
        <v>0</v>
      </c>
      <c r="X139" s="16">
        <f t="shared" si="202"/>
        <v>0</v>
      </c>
      <c r="Y139" s="26"/>
      <c r="Z139" s="16">
        <f t="shared" si="203"/>
        <v>0</v>
      </c>
      <c r="AA139" s="16">
        <f t="shared" si="204"/>
        <v>0</v>
      </c>
      <c r="AC139" s="52">
        <f t="shared" si="180"/>
        <v>1</v>
      </c>
      <c r="AD139" s="16">
        <f t="shared" si="181"/>
        <v>17.770731707317079</v>
      </c>
      <c r="AE139" s="37">
        <f t="shared" si="182"/>
        <v>39.5</v>
      </c>
      <c r="AF139" s="42">
        <f t="shared" si="75"/>
        <v>8.130081300813009E-3</v>
      </c>
      <c r="AG139" s="37">
        <f t="shared" si="205"/>
        <v>0.24390243902439027</v>
      </c>
      <c r="AH139" s="63">
        <f t="shared" si="76"/>
        <v>9.6341463414634152</v>
      </c>
      <c r="AI139" s="26">
        <v>1</v>
      </c>
      <c r="AJ139" s="37">
        <f t="shared" si="206"/>
        <v>39.5</v>
      </c>
      <c r="AK139" s="37">
        <f t="shared" si="207"/>
        <v>122.99999999999999</v>
      </c>
      <c r="AL139" s="47">
        <v>144</v>
      </c>
      <c r="AM139" s="37">
        <f t="shared" si="208"/>
        <v>17.571428571428569</v>
      </c>
      <c r="AN139" s="52">
        <f t="shared" si="209"/>
        <v>4.0999999999999996</v>
      </c>
      <c r="AO139" s="35">
        <f t="shared" si="77"/>
        <v>43712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2</v>
      </c>
      <c r="K140" s="16">
        <f t="shared" si="78"/>
        <v>127.08</v>
      </c>
      <c r="L140" s="16">
        <f t="shared" si="194"/>
        <v>239</v>
      </c>
      <c r="M140" s="26">
        <v>0</v>
      </c>
      <c r="N140" s="16">
        <f t="shared" si="195"/>
        <v>0</v>
      </c>
      <c r="O140" s="16">
        <f t="shared" si="196"/>
        <v>0</v>
      </c>
      <c r="P140" s="26">
        <v>0</v>
      </c>
      <c r="Q140" s="16">
        <f t="shared" si="197"/>
        <v>0</v>
      </c>
      <c r="R140" s="16">
        <f t="shared" si="198"/>
        <v>0</v>
      </c>
      <c r="S140" s="26">
        <v>0</v>
      </c>
      <c r="T140" s="16">
        <f t="shared" si="199"/>
        <v>0</v>
      </c>
      <c r="U140" s="16">
        <f t="shared" si="200"/>
        <v>0</v>
      </c>
      <c r="V140" s="26">
        <v>0</v>
      </c>
      <c r="W140" s="16">
        <f t="shared" si="201"/>
        <v>0</v>
      </c>
      <c r="X140" s="16">
        <f t="shared" si="202"/>
        <v>0</v>
      </c>
      <c r="Y140" s="26"/>
      <c r="Z140" s="16">
        <f t="shared" si="203"/>
        <v>0</v>
      </c>
      <c r="AA140" s="16">
        <f t="shared" si="204"/>
        <v>0</v>
      </c>
      <c r="AC140" s="52">
        <f t="shared" si="180"/>
        <v>2</v>
      </c>
      <c r="AD140" s="16">
        <f t="shared" si="181"/>
        <v>127.08</v>
      </c>
      <c r="AE140" s="37">
        <f t="shared" si="182"/>
        <v>239</v>
      </c>
      <c r="AF140" s="42">
        <f t="shared" si="75"/>
        <v>1.6260162601626018E-2</v>
      </c>
      <c r="AG140" s="37">
        <f t="shared" si="205"/>
        <v>0.48780487804878053</v>
      </c>
      <c r="AH140" s="63">
        <f t="shared" si="76"/>
        <v>58.292682926829272</v>
      </c>
      <c r="AI140" s="26">
        <v>0</v>
      </c>
      <c r="AJ140" s="37">
        <f t="shared" si="206"/>
        <v>0</v>
      </c>
      <c r="AK140" s="37">
        <f t="shared" si="207"/>
        <v>0</v>
      </c>
      <c r="AL140" s="47">
        <v>145</v>
      </c>
      <c r="AM140" s="37">
        <f t="shared" si="208"/>
        <v>0</v>
      </c>
      <c r="AN140" s="52">
        <f t="shared" si="209"/>
        <v>0</v>
      </c>
      <c r="AO140" s="35">
        <f t="shared" si="77"/>
        <v>43589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78"/>
        <v>0</v>
      </c>
      <c r="L141" s="16">
        <f t="shared" si="194"/>
        <v>0</v>
      </c>
      <c r="M141" s="26">
        <v>2</v>
      </c>
      <c r="N141" s="16">
        <f t="shared" si="195"/>
        <v>93.552054794520529</v>
      </c>
      <c r="O141" s="16">
        <f t="shared" si="196"/>
        <v>179</v>
      </c>
      <c r="P141" s="26">
        <v>0</v>
      </c>
      <c r="Q141" s="16">
        <f t="shared" si="197"/>
        <v>0</v>
      </c>
      <c r="R141" s="16">
        <f t="shared" si="198"/>
        <v>0</v>
      </c>
      <c r="S141" s="26">
        <v>0</v>
      </c>
      <c r="T141" s="16">
        <f t="shared" si="199"/>
        <v>0</v>
      </c>
      <c r="U141" s="16">
        <f t="shared" si="200"/>
        <v>0</v>
      </c>
      <c r="V141" s="26">
        <v>0</v>
      </c>
      <c r="W141" s="16">
        <f t="shared" si="201"/>
        <v>0</v>
      </c>
      <c r="X141" s="16">
        <f t="shared" si="202"/>
        <v>0</v>
      </c>
      <c r="Y141" s="26"/>
      <c r="Z141" s="16">
        <f t="shared" si="203"/>
        <v>0</v>
      </c>
      <c r="AA141" s="16">
        <f t="shared" si="204"/>
        <v>0</v>
      </c>
      <c r="AC141" s="52">
        <f t="shared" si="180"/>
        <v>2</v>
      </c>
      <c r="AD141" s="16">
        <f t="shared" si="181"/>
        <v>93.552054794520529</v>
      </c>
      <c r="AE141" s="37">
        <f t="shared" si="182"/>
        <v>179</v>
      </c>
      <c r="AF141" s="42">
        <f t="shared" si="75"/>
        <v>1.6260162601626018E-2</v>
      </c>
      <c r="AG141" s="37">
        <f t="shared" si="205"/>
        <v>0.48780487804878053</v>
      </c>
      <c r="AH141" s="63">
        <f t="shared" si="76"/>
        <v>43.658536585365859</v>
      </c>
      <c r="AI141" s="26">
        <v>0</v>
      </c>
      <c r="AJ141" s="37">
        <f t="shared" si="206"/>
        <v>0</v>
      </c>
      <c r="AK141" s="37">
        <f t="shared" si="207"/>
        <v>0</v>
      </c>
      <c r="AL141" s="47">
        <v>146</v>
      </c>
      <c r="AM141" s="37">
        <f t="shared" si="208"/>
        <v>0</v>
      </c>
      <c r="AN141" s="52">
        <f t="shared" si="209"/>
        <v>0</v>
      </c>
      <c r="AO141" s="35">
        <f t="shared" si="77"/>
        <v>43589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2</v>
      </c>
      <c r="K142" s="16">
        <f t="shared" si="78"/>
        <v>28.949942196531797</v>
      </c>
      <c r="L142" s="16">
        <f t="shared" si="194"/>
        <v>59</v>
      </c>
      <c r="M142" s="26">
        <v>2</v>
      </c>
      <c r="N142" s="16">
        <f t="shared" si="195"/>
        <v>28.949942196531797</v>
      </c>
      <c r="O142" s="16">
        <f t="shared" si="196"/>
        <v>59</v>
      </c>
      <c r="P142" s="26">
        <v>3</v>
      </c>
      <c r="Q142" s="16">
        <f t="shared" si="197"/>
        <v>43.424913294797697</v>
      </c>
      <c r="R142" s="16">
        <f t="shared" si="198"/>
        <v>88.5</v>
      </c>
      <c r="S142" s="26">
        <v>1</v>
      </c>
      <c r="T142" s="16">
        <f t="shared" si="199"/>
        <v>14.474971098265899</v>
      </c>
      <c r="U142" s="16">
        <f t="shared" si="200"/>
        <v>29.5</v>
      </c>
      <c r="V142" s="26">
        <v>0</v>
      </c>
      <c r="W142" s="16">
        <f t="shared" si="201"/>
        <v>0</v>
      </c>
      <c r="X142" s="16">
        <f t="shared" si="202"/>
        <v>0</v>
      </c>
      <c r="Y142" s="26"/>
      <c r="Z142" s="16">
        <f t="shared" si="203"/>
        <v>0</v>
      </c>
      <c r="AA142" s="16">
        <f t="shared" si="204"/>
        <v>0</v>
      </c>
      <c r="AC142" s="52">
        <f t="shared" si="180"/>
        <v>8</v>
      </c>
      <c r="AD142" s="16">
        <f t="shared" si="181"/>
        <v>115.79976878612719</v>
      </c>
      <c r="AE142" s="37">
        <f t="shared" si="182"/>
        <v>236</v>
      </c>
      <c r="AF142" s="42">
        <f t="shared" si="75"/>
        <v>6.5040650406504072E-2</v>
      </c>
      <c r="AG142" s="37">
        <f t="shared" si="205"/>
        <v>1.9512195121951221</v>
      </c>
      <c r="AH142" s="63">
        <f t="shared" si="76"/>
        <v>57.560975609756106</v>
      </c>
      <c r="AI142" s="26">
        <v>0</v>
      </c>
      <c r="AJ142" s="37">
        <f t="shared" si="206"/>
        <v>0</v>
      </c>
      <c r="AK142" s="37">
        <f t="shared" si="207"/>
        <v>0</v>
      </c>
      <c r="AL142" s="47">
        <v>147</v>
      </c>
      <c r="AM142" s="37">
        <f t="shared" si="208"/>
        <v>0</v>
      </c>
      <c r="AN142" s="52">
        <f t="shared" si="209"/>
        <v>0</v>
      </c>
      <c r="AO142" s="35">
        <f t="shared" si="77"/>
        <v>43589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ref="K143:K163" si="210">J143*$F143</f>
        <v>0</v>
      </c>
      <c r="L143" s="16">
        <f t="shared" ref="L143:L163" si="211">J143*$G143</f>
        <v>0</v>
      </c>
      <c r="M143" s="26">
        <v>0</v>
      </c>
      <c r="N143" s="16">
        <f t="shared" ref="N143:N163" si="212">M143*$F143</f>
        <v>0</v>
      </c>
      <c r="O143" s="16">
        <f t="shared" ref="O143:O163" si="213">M143*$G143</f>
        <v>0</v>
      </c>
      <c r="P143" s="26">
        <v>0</v>
      </c>
      <c r="Q143" s="16">
        <f t="shared" ref="Q143:Q163" si="214">P143*$F143</f>
        <v>0</v>
      </c>
      <c r="R143" s="16">
        <f t="shared" ref="R143:R163" si="215">P143*$G143</f>
        <v>0</v>
      </c>
      <c r="S143" s="26">
        <v>0</v>
      </c>
      <c r="T143" s="16">
        <f t="shared" ref="T143:T163" si="216">S143*$F143</f>
        <v>0</v>
      </c>
      <c r="U143" s="16">
        <f t="shared" ref="U143:U163" si="217">S143*$G143</f>
        <v>0</v>
      </c>
      <c r="V143" s="26">
        <v>0</v>
      </c>
      <c r="W143" s="16">
        <f t="shared" ref="W143:W163" si="218">V143*$F143</f>
        <v>0</v>
      </c>
      <c r="X143" s="16">
        <f t="shared" ref="X143:X163" si="219">V143*$G143</f>
        <v>0</v>
      </c>
      <c r="Y143" s="26"/>
      <c r="Z143" s="16">
        <f t="shared" ref="Z143:Z163" si="220">Y143*$F143</f>
        <v>0</v>
      </c>
      <c r="AA143" s="16">
        <f t="shared" ref="AA143:AA163" si="221">Y143*$G143</f>
        <v>0</v>
      </c>
      <c r="AC143" s="52">
        <f t="shared" ref="AC143:AC163" si="222">J143+M143+P143+S143+V143+Y143</f>
        <v>0</v>
      </c>
      <c r="AD143" s="16">
        <f t="shared" ref="AD143:AD163" si="223">AC143*F143</f>
        <v>0</v>
      </c>
      <c r="AE143" s="37">
        <f t="shared" ref="AE143:AE163" si="224">AC143*G143</f>
        <v>0</v>
      </c>
      <c r="AF143" s="42">
        <f t="shared" ref="AF143:AF206" si="225">AC143/AQ$10</f>
        <v>0</v>
      </c>
      <c r="AG143" s="37">
        <f t="shared" ref="AG143:AG163" si="226">AF143*30</f>
        <v>0</v>
      </c>
      <c r="AH143" s="63">
        <f t="shared" ref="AH143:AH206" si="227">AG143*G143</f>
        <v>0</v>
      </c>
      <c r="AI143" s="26">
        <v>0</v>
      </c>
      <c r="AJ143" s="37">
        <f t="shared" ref="AJ143:AJ163" si="228">AI143*G143</f>
        <v>0</v>
      </c>
      <c r="AK143" s="37" t="str">
        <f t="shared" ref="AK143:AK163" si="229">IFERROR(AI143/AF143, "-")</f>
        <v>-</v>
      </c>
      <c r="AL143" s="47">
        <v>148</v>
      </c>
      <c r="AM143" s="37" t="str">
        <f t="shared" ref="AM143:AM163" si="230">IFERROR(AK143/7,"-")</f>
        <v>-</v>
      </c>
      <c r="AN143" s="52" t="str">
        <f t="shared" ref="AN143:AN163" si="231">IFERROR(AK143/30,"-")</f>
        <v>-</v>
      </c>
      <c r="AO143" s="35" t="str">
        <f t="shared" ref="AO143:AO206" si="232">IFERROR(AO$10+AK143,"-")</f>
        <v>-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3</v>
      </c>
      <c r="K144" s="16">
        <f t="shared" si="210"/>
        <v>228</v>
      </c>
      <c r="L144" s="16">
        <f t="shared" si="211"/>
        <v>420</v>
      </c>
      <c r="M144" s="26">
        <v>1</v>
      </c>
      <c r="N144" s="16">
        <f t="shared" si="212"/>
        <v>76</v>
      </c>
      <c r="O144" s="16">
        <f t="shared" si="213"/>
        <v>140</v>
      </c>
      <c r="P144" s="26">
        <v>1</v>
      </c>
      <c r="Q144" s="16">
        <f t="shared" si="214"/>
        <v>76</v>
      </c>
      <c r="R144" s="16">
        <f t="shared" si="215"/>
        <v>140</v>
      </c>
      <c r="S144" s="26">
        <v>1</v>
      </c>
      <c r="T144" s="16">
        <f t="shared" si="216"/>
        <v>76</v>
      </c>
      <c r="U144" s="16">
        <f t="shared" si="217"/>
        <v>140</v>
      </c>
      <c r="V144" s="26">
        <v>0</v>
      </c>
      <c r="W144" s="16">
        <f t="shared" si="218"/>
        <v>0</v>
      </c>
      <c r="X144" s="16">
        <f t="shared" si="219"/>
        <v>0</v>
      </c>
      <c r="Y144" s="26"/>
      <c r="Z144" s="16">
        <f t="shared" si="220"/>
        <v>0</v>
      </c>
      <c r="AA144" s="16">
        <f t="shared" si="221"/>
        <v>0</v>
      </c>
      <c r="AC144" s="52">
        <f t="shared" si="222"/>
        <v>6</v>
      </c>
      <c r="AD144" s="16">
        <f t="shared" si="223"/>
        <v>456</v>
      </c>
      <c r="AE144" s="37">
        <f t="shared" si="224"/>
        <v>840</v>
      </c>
      <c r="AF144" s="42">
        <f t="shared" si="225"/>
        <v>4.878048780487805E-2</v>
      </c>
      <c r="AG144" s="37">
        <f t="shared" si="226"/>
        <v>1.4634146341463414</v>
      </c>
      <c r="AH144" s="63">
        <f t="shared" si="227"/>
        <v>204.8780487804878</v>
      </c>
      <c r="AI144" s="26">
        <v>3</v>
      </c>
      <c r="AJ144" s="37">
        <f t="shared" si="228"/>
        <v>420</v>
      </c>
      <c r="AK144" s="37">
        <f t="shared" si="229"/>
        <v>61.5</v>
      </c>
      <c r="AL144" s="47">
        <v>149</v>
      </c>
      <c r="AM144" s="37">
        <f t="shared" si="230"/>
        <v>8.7857142857142865</v>
      </c>
      <c r="AN144" s="52">
        <f t="shared" si="231"/>
        <v>2.0499999999999998</v>
      </c>
      <c r="AO144" s="35">
        <f t="shared" si="232"/>
        <v>43650.5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2</v>
      </c>
      <c r="K145" s="16">
        <f t="shared" si="210"/>
        <v>152</v>
      </c>
      <c r="L145" s="16">
        <f t="shared" si="211"/>
        <v>280</v>
      </c>
      <c r="M145" s="26">
        <v>1</v>
      </c>
      <c r="N145" s="16">
        <f t="shared" si="212"/>
        <v>76</v>
      </c>
      <c r="O145" s="16">
        <f t="shared" si="213"/>
        <v>140</v>
      </c>
      <c r="P145" s="26">
        <v>0</v>
      </c>
      <c r="Q145" s="16">
        <f t="shared" si="214"/>
        <v>0</v>
      </c>
      <c r="R145" s="16">
        <f t="shared" si="215"/>
        <v>0</v>
      </c>
      <c r="S145" s="26">
        <v>0</v>
      </c>
      <c r="T145" s="16">
        <f t="shared" si="216"/>
        <v>0</v>
      </c>
      <c r="U145" s="16">
        <f t="shared" si="217"/>
        <v>0</v>
      </c>
      <c r="V145" s="26">
        <v>0</v>
      </c>
      <c r="W145" s="16">
        <f t="shared" si="218"/>
        <v>0</v>
      </c>
      <c r="X145" s="16">
        <f t="shared" si="219"/>
        <v>0</v>
      </c>
      <c r="Y145" s="26"/>
      <c r="Z145" s="16">
        <f t="shared" si="220"/>
        <v>0</v>
      </c>
      <c r="AA145" s="16">
        <f t="shared" si="221"/>
        <v>0</v>
      </c>
      <c r="AC145" s="52">
        <f t="shared" si="222"/>
        <v>3</v>
      </c>
      <c r="AD145" s="16">
        <f t="shared" si="223"/>
        <v>228</v>
      </c>
      <c r="AE145" s="37">
        <f t="shared" si="224"/>
        <v>420</v>
      </c>
      <c r="AF145" s="42">
        <f t="shared" si="225"/>
        <v>2.4390243902439025E-2</v>
      </c>
      <c r="AG145" s="37">
        <f t="shared" si="226"/>
        <v>0.73170731707317072</v>
      </c>
      <c r="AH145" s="63">
        <f t="shared" si="227"/>
        <v>102.4390243902439</v>
      </c>
      <c r="AI145" s="26">
        <v>0</v>
      </c>
      <c r="AJ145" s="37">
        <f t="shared" si="228"/>
        <v>0</v>
      </c>
      <c r="AK145" s="37">
        <f t="shared" si="229"/>
        <v>0</v>
      </c>
      <c r="AL145" s="47">
        <v>150</v>
      </c>
      <c r="AM145" s="37">
        <f t="shared" si="230"/>
        <v>0</v>
      </c>
      <c r="AN145" s="52">
        <f t="shared" si="231"/>
        <v>0</v>
      </c>
      <c r="AO145" s="35">
        <f t="shared" si="232"/>
        <v>43589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210"/>
        <v>0</v>
      </c>
      <c r="L146" s="16">
        <f t="shared" si="211"/>
        <v>0</v>
      </c>
      <c r="M146" s="26">
        <v>0</v>
      </c>
      <c r="N146" s="16">
        <f t="shared" si="212"/>
        <v>0</v>
      </c>
      <c r="O146" s="16">
        <f t="shared" si="213"/>
        <v>0</v>
      </c>
      <c r="P146" s="26">
        <v>0</v>
      </c>
      <c r="Q146" s="16">
        <f t="shared" si="214"/>
        <v>0</v>
      </c>
      <c r="R146" s="16">
        <f t="shared" si="215"/>
        <v>0</v>
      </c>
      <c r="S146" s="26">
        <v>0</v>
      </c>
      <c r="T146" s="16">
        <f t="shared" si="216"/>
        <v>0</v>
      </c>
      <c r="U146" s="16">
        <f t="shared" si="217"/>
        <v>0</v>
      </c>
      <c r="V146" s="26">
        <v>0</v>
      </c>
      <c r="W146" s="16">
        <f t="shared" si="218"/>
        <v>0</v>
      </c>
      <c r="X146" s="16">
        <f t="shared" si="219"/>
        <v>0</v>
      </c>
      <c r="Y146" s="26"/>
      <c r="Z146" s="16">
        <f t="shared" si="220"/>
        <v>0</v>
      </c>
      <c r="AA146" s="16">
        <f t="shared" si="221"/>
        <v>0</v>
      </c>
      <c r="AC146" s="52">
        <f t="shared" si="222"/>
        <v>0</v>
      </c>
      <c r="AD146" s="16">
        <f t="shared" si="223"/>
        <v>0</v>
      </c>
      <c r="AE146" s="37">
        <f t="shared" si="224"/>
        <v>0</v>
      </c>
      <c r="AF146" s="42">
        <f t="shared" si="225"/>
        <v>0</v>
      </c>
      <c r="AG146" s="37">
        <f t="shared" si="226"/>
        <v>0</v>
      </c>
      <c r="AH146" s="63">
        <f t="shared" si="227"/>
        <v>0</v>
      </c>
      <c r="AI146" s="26">
        <v>5</v>
      </c>
      <c r="AJ146" s="37">
        <f t="shared" si="228"/>
        <v>247.5</v>
      </c>
      <c r="AK146" s="37" t="str">
        <f t="shared" si="229"/>
        <v>-</v>
      </c>
      <c r="AL146" s="47">
        <v>151</v>
      </c>
      <c r="AM146" s="37" t="str">
        <f t="shared" si="230"/>
        <v>-</v>
      </c>
      <c r="AN146" s="52" t="str">
        <f t="shared" si="231"/>
        <v>-</v>
      </c>
      <c r="AO146" s="35" t="str">
        <f t="shared" si="232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210"/>
        <v>0</v>
      </c>
      <c r="L147" s="16">
        <f t="shared" si="211"/>
        <v>0</v>
      </c>
      <c r="M147" s="26">
        <v>0</v>
      </c>
      <c r="N147" s="16">
        <f t="shared" si="212"/>
        <v>0</v>
      </c>
      <c r="O147" s="16">
        <f t="shared" si="213"/>
        <v>0</v>
      </c>
      <c r="P147" s="26">
        <v>0</v>
      </c>
      <c r="Q147" s="16">
        <f t="shared" si="214"/>
        <v>0</v>
      </c>
      <c r="R147" s="16">
        <f t="shared" si="215"/>
        <v>0</v>
      </c>
      <c r="S147" s="26">
        <v>0</v>
      </c>
      <c r="T147" s="16">
        <f t="shared" si="216"/>
        <v>0</v>
      </c>
      <c r="U147" s="16">
        <f t="shared" si="217"/>
        <v>0</v>
      </c>
      <c r="V147" s="26">
        <v>0</v>
      </c>
      <c r="W147" s="16">
        <f t="shared" si="218"/>
        <v>0</v>
      </c>
      <c r="X147" s="16">
        <f t="shared" si="219"/>
        <v>0</v>
      </c>
      <c r="Y147" s="26"/>
      <c r="Z147" s="16">
        <f t="shared" si="220"/>
        <v>0</v>
      </c>
      <c r="AA147" s="16">
        <f t="shared" si="221"/>
        <v>0</v>
      </c>
      <c r="AC147" s="52">
        <f t="shared" si="222"/>
        <v>0</v>
      </c>
      <c r="AD147" s="16">
        <f t="shared" si="223"/>
        <v>0</v>
      </c>
      <c r="AE147" s="37">
        <f t="shared" si="224"/>
        <v>0</v>
      </c>
      <c r="AF147" s="42">
        <f t="shared" si="225"/>
        <v>0</v>
      </c>
      <c r="AG147" s="37">
        <f t="shared" si="226"/>
        <v>0</v>
      </c>
      <c r="AH147" s="63">
        <f t="shared" si="227"/>
        <v>0</v>
      </c>
      <c r="AI147" s="26">
        <v>0</v>
      </c>
      <c r="AJ147" s="37">
        <f t="shared" si="228"/>
        <v>0</v>
      </c>
      <c r="AK147" s="37" t="str">
        <f t="shared" si="229"/>
        <v>-</v>
      </c>
      <c r="AL147" s="47">
        <v>152</v>
      </c>
      <c r="AM147" s="37" t="str">
        <f t="shared" si="230"/>
        <v>-</v>
      </c>
      <c r="AN147" s="52" t="str">
        <f t="shared" si="231"/>
        <v>-</v>
      </c>
      <c r="AO147" s="35" t="str">
        <f t="shared" si="232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210"/>
        <v>0</v>
      </c>
      <c r="L148" s="16">
        <f t="shared" si="211"/>
        <v>0</v>
      </c>
      <c r="M148" s="26">
        <v>0</v>
      </c>
      <c r="N148" s="16">
        <f t="shared" si="212"/>
        <v>0</v>
      </c>
      <c r="O148" s="16">
        <f t="shared" si="213"/>
        <v>0</v>
      </c>
      <c r="P148" s="26">
        <v>0</v>
      </c>
      <c r="Q148" s="16">
        <f t="shared" si="214"/>
        <v>0</v>
      </c>
      <c r="R148" s="16">
        <f t="shared" si="215"/>
        <v>0</v>
      </c>
      <c r="S148" s="26">
        <v>0</v>
      </c>
      <c r="T148" s="16">
        <f t="shared" si="216"/>
        <v>0</v>
      </c>
      <c r="U148" s="16">
        <f t="shared" si="217"/>
        <v>0</v>
      </c>
      <c r="V148" s="26">
        <v>0</v>
      </c>
      <c r="W148" s="16">
        <f t="shared" si="218"/>
        <v>0</v>
      </c>
      <c r="X148" s="16">
        <f t="shared" si="219"/>
        <v>0</v>
      </c>
      <c r="Y148" s="26"/>
      <c r="Z148" s="16">
        <f t="shared" si="220"/>
        <v>0</v>
      </c>
      <c r="AA148" s="16">
        <f t="shared" si="221"/>
        <v>0</v>
      </c>
      <c r="AC148" s="52">
        <f t="shared" si="222"/>
        <v>0</v>
      </c>
      <c r="AD148" s="16">
        <f t="shared" si="223"/>
        <v>0</v>
      </c>
      <c r="AE148" s="37">
        <f t="shared" si="224"/>
        <v>0</v>
      </c>
      <c r="AF148" s="42">
        <f t="shared" si="225"/>
        <v>0</v>
      </c>
      <c r="AG148" s="37">
        <f t="shared" si="226"/>
        <v>0</v>
      </c>
      <c r="AH148" s="63">
        <f t="shared" si="227"/>
        <v>0</v>
      </c>
      <c r="AI148" s="26">
        <v>0</v>
      </c>
      <c r="AJ148" s="37">
        <f t="shared" si="228"/>
        <v>0</v>
      </c>
      <c r="AK148" s="37" t="str">
        <f t="shared" si="229"/>
        <v>-</v>
      </c>
      <c r="AL148" s="47">
        <v>153</v>
      </c>
      <c r="AM148" s="37" t="str">
        <f t="shared" si="230"/>
        <v>-</v>
      </c>
      <c r="AN148" s="52" t="str">
        <f t="shared" si="231"/>
        <v>-</v>
      </c>
      <c r="AO148" s="35" t="str">
        <f t="shared" si="232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210"/>
        <v>0</v>
      </c>
      <c r="L149" s="16">
        <f t="shared" si="211"/>
        <v>0</v>
      </c>
      <c r="M149" s="26">
        <v>0</v>
      </c>
      <c r="N149" s="16">
        <f t="shared" si="212"/>
        <v>0</v>
      </c>
      <c r="O149" s="16">
        <f t="shared" si="213"/>
        <v>0</v>
      </c>
      <c r="P149" s="26">
        <v>0</v>
      </c>
      <c r="Q149" s="16">
        <f t="shared" si="214"/>
        <v>0</v>
      </c>
      <c r="R149" s="16">
        <f t="shared" si="215"/>
        <v>0</v>
      </c>
      <c r="S149" s="26">
        <v>0</v>
      </c>
      <c r="T149" s="16">
        <f t="shared" si="216"/>
        <v>0</v>
      </c>
      <c r="U149" s="16">
        <f t="shared" si="217"/>
        <v>0</v>
      </c>
      <c r="V149" s="26">
        <v>0</v>
      </c>
      <c r="W149" s="16">
        <f t="shared" si="218"/>
        <v>0</v>
      </c>
      <c r="X149" s="16">
        <f t="shared" si="219"/>
        <v>0</v>
      </c>
      <c r="Y149" s="26"/>
      <c r="Z149" s="16">
        <f t="shared" si="220"/>
        <v>0</v>
      </c>
      <c r="AA149" s="16">
        <f t="shared" si="221"/>
        <v>0</v>
      </c>
      <c r="AC149" s="52">
        <f t="shared" si="222"/>
        <v>0</v>
      </c>
      <c r="AD149" s="16">
        <f t="shared" si="223"/>
        <v>0</v>
      </c>
      <c r="AE149" s="37">
        <f t="shared" si="224"/>
        <v>0</v>
      </c>
      <c r="AF149" s="42">
        <f t="shared" si="225"/>
        <v>0</v>
      </c>
      <c r="AG149" s="37">
        <f t="shared" si="226"/>
        <v>0</v>
      </c>
      <c r="AH149" s="63">
        <f t="shared" si="227"/>
        <v>0</v>
      </c>
      <c r="AI149" s="26">
        <v>0</v>
      </c>
      <c r="AJ149" s="37">
        <f t="shared" si="228"/>
        <v>0</v>
      </c>
      <c r="AK149" s="37" t="str">
        <f t="shared" si="229"/>
        <v>-</v>
      </c>
      <c r="AL149" s="47">
        <v>155</v>
      </c>
      <c r="AM149" s="37" t="str">
        <f t="shared" si="230"/>
        <v>-</v>
      </c>
      <c r="AN149" s="52" t="str">
        <f t="shared" si="231"/>
        <v>-</v>
      </c>
      <c r="AO149" s="35" t="str">
        <f t="shared" si="232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210"/>
        <v>23.400000000000091</v>
      </c>
      <c r="L150" s="16">
        <f t="shared" si="211"/>
        <v>69</v>
      </c>
      <c r="M150" s="26">
        <v>2</v>
      </c>
      <c r="N150" s="16">
        <f t="shared" si="212"/>
        <v>23.400000000000091</v>
      </c>
      <c r="O150" s="16">
        <f t="shared" si="213"/>
        <v>69</v>
      </c>
      <c r="P150" s="26">
        <v>0</v>
      </c>
      <c r="Q150" s="16">
        <f t="shared" si="214"/>
        <v>0</v>
      </c>
      <c r="R150" s="16">
        <f t="shared" si="215"/>
        <v>0</v>
      </c>
      <c r="S150" s="26">
        <v>2</v>
      </c>
      <c r="T150" s="16">
        <f t="shared" si="216"/>
        <v>23.400000000000091</v>
      </c>
      <c r="U150" s="16">
        <f t="shared" si="217"/>
        <v>69</v>
      </c>
      <c r="V150" s="26">
        <v>2</v>
      </c>
      <c r="W150" s="16">
        <f t="shared" si="218"/>
        <v>23.400000000000091</v>
      </c>
      <c r="X150" s="16">
        <f t="shared" si="219"/>
        <v>69</v>
      </c>
      <c r="Y150" s="26"/>
      <c r="Z150" s="16">
        <f t="shared" si="220"/>
        <v>0</v>
      </c>
      <c r="AA150" s="16">
        <f t="shared" si="221"/>
        <v>0</v>
      </c>
      <c r="AC150" s="52">
        <f t="shared" si="222"/>
        <v>8</v>
      </c>
      <c r="AD150" s="16">
        <f t="shared" si="223"/>
        <v>93.600000000000364</v>
      </c>
      <c r="AE150" s="37">
        <f t="shared" si="224"/>
        <v>276</v>
      </c>
      <c r="AF150" s="42">
        <f t="shared" si="225"/>
        <v>6.5040650406504072E-2</v>
      </c>
      <c r="AG150" s="37">
        <f t="shared" si="226"/>
        <v>1.9512195121951221</v>
      </c>
      <c r="AH150" s="63">
        <f t="shared" si="227"/>
        <v>67.317073170731717</v>
      </c>
      <c r="AI150" s="26">
        <v>2</v>
      </c>
      <c r="AJ150" s="37">
        <f t="shared" si="228"/>
        <v>69</v>
      </c>
      <c r="AK150" s="37">
        <f t="shared" si="229"/>
        <v>30.749999999999996</v>
      </c>
      <c r="AL150" s="47">
        <v>156</v>
      </c>
      <c r="AM150" s="37">
        <f t="shared" si="230"/>
        <v>4.3928571428571423</v>
      </c>
      <c r="AN150" s="52">
        <f t="shared" si="231"/>
        <v>1.0249999999999999</v>
      </c>
      <c r="AO150" s="35">
        <f t="shared" si="232"/>
        <v>43619.75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2</v>
      </c>
      <c r="K151" s="16">
        <f t="shared" si="210"/>
        <v>24.759999999999994</v>
      </c>
      <c r="L151" s="16">
        <f t="shared" si="211"/>
        <v>69</v>
      </c>
      <c r="M151" s="26">
        <v>0</v>
      </c>
      <c r="N151" s="16">
        <f t="shared" si="212"/>
        <v>0</v>
      </c>
      <c r="O151" s="16">
        <f t="shared" si="213"/>
        <v>0</v>
      </c>
      <c r="P151" s="26">
        <v>1</v>
      </c>
      <c r="Q151" s="16">
        <f t="shared" si="214"/>
        <v>12.379999999999997</v>
      </c>
      <c r="R151" s="16">
        <f t="shared" si="215"/>
        <v>34.5</v>
      </c>
      <c r="S151" s="26">
        <v>0</v>
      </c>
      <c r="T151" s="16">
        <f t="shared" si="216"/>
        <v>0</v>
      </c>
      <c r="U151" s="16">
        <f t="shared" si="217"/>
        <v>0</v>
      </c>
      <c r="V151" s="26">
        <v>0</v>
      </c>
      <c r="W151" s="16">
        <f t="shared" si="218"/>
        <v>0</v>
      </c>
      <c r="X151" s="16">
        <f t="shared" si="219"/>
        <v>0</v>
      </c>
      <c r="Y151" s="26"/>
      <c r="Z151" s="16">
        <f t="shared" si="220"/>
        <v>0</v>
      </c>
      <c r="AA151" s="16">
        <f t="shared" si="221"/>
        <v>0</v>
      </c>
      <c r="AC151" s="52">
        <f t="shared" si="222"/>
        <v>3</v>
      </c>
      <c r="AD151" s="16">
        <f t="shared" si="223"/>
        <v>37.139999999999993</v>
      </c>
      <c r="AE151" s="37">
        <f t="shared" si="224"/>
        <v>103.5</v>
      </c>
      <c r="AF151" s="42">
        <f t="shared" si="225"/>
        <v>2.4390243902439025E-2</v>
      </c>
      <c r="AG151" s="37">
        <f t="shared" si="226"/>
        <v>0.73170731707317072</v>
      </c>
      <c r="AH151" s="63">
        <f t="shared" si="227"/>
        <v>25.243902439024389</v>
      </c>
      <c r="AI151" s="26">
        <v>0</v>
      </c>
      <c r="AJ151" s="37">
        <f t="shared" si="228"/>
        <v>0</v>
      </c>
      <c r="AK151" s="37">
        <f t="shared" si="229"/>
        <v>0</v>
      </c>
      <c r="AL151" s="47">
        <v>157</v>
      </c>
      <c r="AM151" s="37">
        <f t="shared" si="230"/>
        <v>0</v>
      </c>
      <c r="AN151" s="52">
        <f t="shared" si="231"/>
        <v>0</v>
      </c>
      <c r="AO151" s="35">
        <f t="shared" si="232"/>
        <v>43589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1</v>
      </c>
      <c r="K152" s="16">
        <f t="shared" si="210"/>
        <v>12.679999999999998</v>
      </c>
      <c r="L152" s="16">
        <f t="shared" si="211"/>
        <v>34.5</v>
      </c>
      <c r="M152" s="26">
        <v>0</v>
      </c>
      <c r="N152" s="16">
        <f t="shared" si="212"/>
        <v>0</v>
      </c>
      <c r="O152" s="16">
        <f t="shared" si="213"/>
        <v>0</v>
      </c>
      <c r="P152" s="26">
        <v>0</v>
      </c>
      <c r="Q152" s="16">
        <f t="shared" si="214"/>
        <v>0</v>
      </c>
      <c r="R152" s="16">
        <f t="shared" si="215"/>
        <v>0</v>
      </c>
      <c r="S152" s="26">
        <v>0</v>
      </c>
      <c r="T152" s="16">
        <f t="shared" si="216"/>
        <v>0</v>
      </c>
      <c r="U152" s="16">
        <f t="shared" si="217"/>
        <v>0</v>
      </c>
      <c r="V152" s="26">
        <v>1</v>
      </c>
      <c r="W152" s="16">
        <f t="shared" si="218"/>
        <v>12.679999999999998</v>
      </c>
      <c r="X152" s="16">
        <f t="shared" si="219"/>
        <v>34.5</v>
      </c>
      <c r="Y152" s="26"/>
      <c r="Z152" s="16">
        <f t="shared" si="220"/>
        <v>0</v>
      </c>
      <c r="AA152" s="16">
        <f t="shared" si="221"/>
        <v>0</v>
      </c>
      <c r="AC152" s="52">
        <f t="shared" si="222"/>
        <v>2</v>
      </c>
      <c r="AD152" s="16">
        <f t="shared" si="223"/>
        <v>25.359999999999996</v>
      </c>
      <c r="AE152" s="37">
        <f t="shared" si="224"/>
        <v>69</v>
      </c>
      <c r="AF152" s="42">
        <f t="shared" si="225"/>
        <v>1.6260162601626018E-2</v>
      </c>
      <c r="AG152" s="37">
        <f t="shared" si="226"/>
        <v>0.48780487804878053</v>
      </c>
      <c r="AH152" s="63">
        <f t="shared" si="227"/>
        <v>16.829268292682929</v>
      </c>
      <c r="AI152" s="26">
        <v>4</v>
      </c>
      <c r="AJ152" s="37">
        <f t="shared" si="228"/>
        <v>138</v>
      </c>
      <c r="AK152" s="37">
        <f t="shared" si="229"/>
        <v>245.99999999999997</v>
      </c>
      <c r="AL152" s="47">
        <v>158</v>
      </c>
      <c r="AM152" s="37">
        <f t="shared" si="230"/>
        <v>35.142857142857139</v>
      </c>
      <c r="AN152" s="52">
        <f t="shared" si="231"/>
        <v>8.1999999999999993</v>
      </c>
      <c r="AO152" s="35">
        <f t="shared" si="232"/>
        <v>43835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0</v>
      </c>
      <c r="K153" s="16">
        <f t="shared" si="210"/>
        <v>0</v>
      </c>
      <c r="L153" s="16">
        <f t="shared" si="211"/>
        <v>0</v>
      </c>
      <c r="M153" s="26">
        <v>0</v>
      </c>
      <c r="N153" s="16">
        <f t="shared" si="212"/>
        <v>0</v>
      </c>
      <c r="O153" s="16">
        <f t="shared" si="213"/>
        <v>0</v>
      </c>
      <c r="P153" s="26">
        <v>0</v>
      </c>
      <c r="Q153" s="16">
        <f t="shared" si="214"/>
        <v>0</v>
      </c>
      <c r="R153" s="16">
        <f t="shared" si="215"/>
        <v>0</v>
      </c>
      <c r="S153" s="26">
        <v>0</v>
      </c>
      <c r="T153" s="16">
        <f t="shared" si="216"/>
        <v>0</v>
      </c>
      <c r="U153" s="16">
        <f t="shared" si="217"/>
        <v>0</v>
      </c>
      <c r="V153" s="26">
        <v>0</v>
      </c>
      <c r="W153" s="16">
        <f t="shared" si="218"/>
        <v>0</v>
      </c>
      <c r="X153" s="16">
        <f t="shared" si="219"/>
        <v>0</v>
      </c>
      <c r="Y153" s="26"/>
      <c r="Z153" s="16">
        <f t="shared" si="220"/>
        <v>0</v>
      </c>
      <c r="AA153" s="16">
        <f t="shared" si="221"/>
        <v>0</v>
      </c>
      <c r="AC153" s="52">
        <f t="shared" si="222"/>
        <v>0</v>
      </c>
      <c r="AD153" s="16">
        <f t="shared" si="223"/>
        <v>0</v>
      </c>
      <c r="AE153" s="37">
        <f t="shared" si="224"/>
        <v>0</v>
      </c>
      <c r="AF153" s="42">
        <f t="shared" si="225"/>
        <v>0</v>
      </c>
      <c r="AG153" s="37">
        <f t="shared" si="226"/>
        <v>0</v>
      </c>
      <c r="AH153" s="63">
        <f t="shared" si="227"/>
        <v>0</v>
      </c>
      <c r="AI153" s="26">
        <v>3</v>
      </c>
      <c r="AJ153" s="37">
        <f t="shared" si="228"/>
        <v>103.5</v>
      </c>
      <c r="AK153" s="37" t="str">
        <f t="shared" si="229"/>
        <v>-</v>
      </c>
      <c r="AL153" s="47">
        <v>159</v>
      </c>
      <c r="AM153" s="37" t="str">
        <f t="shared" si="230"/>
        <v>-</v>
      </c>
      <c r="AN153" s="52" t="str">
        <f t="shared" si="231"/>
        <v>-</v>
      </c>
      <c r="AO153" s="35" t="str">
        <f t="shared" si="232"/>
        <v>-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1</v>
      </c>
      <c r="K154" s="16">
        <f t="shared" si="210"/>
        <v>11.99000000000002</v>
      </c>
      <c r="L154" s="16">
        <f t="shared" si="211"/>
        <v>34.5</v>
      </c>
      <c r="M154" s="26">
        <v>0</v>
      </c>
      <c r="N154" s="16">
        <f t="shared" si="212"/>
        <v>0</v>
      </c>
      <c r="O154" s="16">
        <f t="shared" si="213"/>
        <v>0</v>
      </c>
      <c r="P154" s="26">
        <v>1</v>
      </c>
      <c r="Q154" s="16">
        <f t="shared" si="214"/>
        <v>11.99000000000002</v>
      </c>
      <c r="R154" s="16">
        <f t="shared" si="215"/>
        <v>34.5</v>
      </c>
      <c r="S154" s="26">
        <v>0</v>
      </c>
      <c r="T154" s="16">
        <f t="shared" si="216"/>
        <v>0</v>
      </c>
      <c r="U154" s="16">
        <f t="shared" si="217"/>
        <v>0</v>
      </c>
      <c r="V154" s="26">
        <v>0</v>
      </c>
      <c r="W154" s="16">
        <f t="shared" si="218"/>
        <v>0</v>
      </c>
      <c r="X154" s="16">
        <f t="shared" si="219"/>
        <v>0</v>
      </c>
      <c r="Y154" s="26"/>
      <c r="Z154" s="16">
        <f t="shared" si="220"/>
        <v>0</v>
      </c>
      <c r="AA154" s="16">
        <f t="shared" si="221"/>
        <v>0</v>
      </c>
      <c r="AC154" s="52">
        <f t="shared" si="222"/>
        <v>2</v>
      </c>
      <c r="AD154" s="16">
        <f t="shared" si="223"/>
        <v>23.98000000000004</v>
      </c>
      <c r="AE154" s="37">
        <f t="shared" si="224"/>
        <v>69</v>
      </c>
      <c r="AF154" s="42">
        <f t="shared" si="225"/>
        <v>1.6260162601626018E-2</v>
      </c>
      <c r="AG154" s="37">
        <f t="shared" si="226"/>
        <v>0.48780487804878053</v>
      </c>
      <c r="AH154" s="63">
        <f t="shared" si="227"/>
        <v>16.829268292682929</v>
      </c>
      <c r="AI154" s="26">
        <v>2</v>
      </c>
      <c r="AJ154" s="37">
        <f t="shared" si="228"/>
        <v>69</v>
      </c>
      <c r="AK154" s="37">
        <f t="shared" si="229"/>
        <v>122.99999999999999</v>
      </c>
      <c r="AL154" s="47">
        <v>160</v>
      </c>
      <c r="AM154" s="37">
        <f t="shared" si="230"/>
        <v>17.571428571428569</v>
      </c>
      <c r="AN154" s="52">
        <f t="shared" si="231"/>
        <v>4.0999999999999996</v>
      </c>
      <c r="AO154" s="35">
        <f t="shared" si="232"/>
        <v>43712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210"/>
        <v>11.99</v>
      </c>
      <c r="L155" s="16">
        <f t="shared" si="211"/>
        <v>34.5</v>
      </c>
      <c r="M155" s="26">
        <v>1</v>
      </c>
      <c r="N155" s="16">
        <f t="shared" si="212"/>
        <v>11.99</v>
      </c>
      <c r="O155" s="16">
        <f t="shared" si="213"/>
        <v>34.5</v>
      </c>
      <c r="P155" s="26">
        <v>0</v>
      </c>
      <c r="Q155" s="16">
        <f t="shared" si="214"/>
        <v>0</v>
      </c>
      <c r="R155" s="16">
        <f t="shared" si="215"/>
        <v>0</v>
      </c>
      <c r="S155" s="26">
        <v>1</v>
      </c>
      <c r="T155" s="16">
        <f t="shared" si="216"/>
        <v>11.99</v>
      </c>
      <c r="U155" s="16">
        <f t="shared" si="217"/>
        <v>34.5</v>
      </c>
      <c r="V155" s="26">
        <v>1</v>
      </c>
      <c r="W155" s="16">
        <f t="shared" si="218"/>
        <v>11.99</v>
      </c>
      <c r="X155" s="16">
        <f t="shared" si="219"/>
        <v>34.5</v>
      </c>
      <c r="Y155" s="26"/>
      <c r="Z155" s="16">
        <f t="shared" si="220"/>
        <v>0</v>
      </c>
      <c r="AA155" s="16">
        <f t="shared" si="221"/>
        <v>0</v>
      </c>
      <c r="AC155" s="52">
        <f t="shared" si="222"/>
        <v>4</v>
      </c>
      <c r="AD155" s="16">
        <f t="shared" si="223"/>
        <v>47.96</v>
      </c>
      <c r="AE155" s="37">
        <f t="shared" si="224"/>
        <v>138</v>
      </c>
      <c r="AF155" s="42">
        <f t="shared" si="225"/>
        <v>3.2520325203252036E-2</v>
      </c>
      <c r="AG155" s="37">
        <f t="shared" si="226"/>
        <v>0.97560975609756106</v>
      </c>
      <c r="AH155" s="63">
        <f t="shared" si="227"/>
        <v>33.658536585365859</v>
      </c>
      <c r="AI155" s="26">
        <v>2</v>
      </c>
      <c r="AJ155" s="37">
        <f t="shared" si="228"/>
        <v>69</v>
      </c>
      <c r="AK155" s="37">
        <f t="shared" si="229"/>
        <v>61.499999999999993</v>
      </c>
      <c r="AL155" s="47">
        <v>161</v>
      </c>
      <c r="AM155" s="37">
        <f t="shared" si="230"/>
        <v>8.7857142857142847</v>
      </c>
      <c r="AN155" s="52">
        <f t="shared" si="231"/>
        <v>2.0499999999999998</v>
      </c>
      <c r="AO155" s="35">
        <f t="shared" si="232"/>
        <v>43650.5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210"/>
        <v>0</v>
      </c>
      <c r="L156" s="16">
        <f t="shared" si="211"/>
        <v>0</v>
      </c>
      <c r="M156" s="26">
        <v>0</v>
      </c>
      <c r="N156" s="16">
        <f t="shared" si="212"/>
        <v>0</v>
      </c>
      <c r="O156" s="16">
        <f t="shared" si="213"/>
        <v>0</v>
      </c>
      <c r="P156" s="26">
        <v>0</v>
      </c>
      <c r="Q156" s="16">
        <f t="shared" si="214"/>
        <v>0</v>
      </c>
      <c r="R156" s="16">
        <f t="shared" si="215"/>
        <v>0</v>
      </c>
      <c r="S156" s="26">
        <v>2</v>
      </c>
      <c r="T156" s="16">
        <f t="shared" si="216"/>
        <v>23.98</v>
      </c>
      <c r="U156" s="16">
        <f t="shared" si="217"/>
        <v>69</v>
      </c>
      <c r="V156" s="26">
        <v>0</v>
      </c>
      <c r="W156" s="16">
        <f t="shared" si="218"/>
        <v>0</v>
      </c>
      <c r="X156" s="16">
        <f t="shared" si="219"/>
        <v>0</v>
      </c>
      <c r="Y156" s="26"/>
      <c r="Z156" s="16">
        <f t="shared" si="220"/>
        <v>0</v>
      </c>
      <c r="AA156" s="16">
        <f t="shared" si="221"/>
        <v>0</v>
      </c>
      <c r="AC156" s="52">
        <f t="shared" si="222"/>
        <v>2</v>
      </c>
      <c r="AD156" s="16">
        <f t="shared" si="223"/>
        <v>23.98</v>
      </c>
      <c r="AE156" s="37">
        <f t="shared" si="224"/>
        <v>69</v>
      </c>
      <c r="AF156" s="42">
        <f t="shared" si="225"/>
        <v>1.6260162601626018E-2</v>
      </c>
      <c r="AG156" s="37">
        <f t="shared" si="226"/>
        <v>0.48780487804878053</v>
      </c>
      <c r="AH156" s="63">
        <f t="shared" si="227"/>
        <v>16.829268292682929</v>
      </c>
      <c r="AI156" s="26">
        <v>3</v>
      </c>
      <c r="AJ156" s="37">
        <f t="shared" si="228"/>
        <v>103.5</v>
      </c>
      <c r="AK156" s="37">
        <f t="shared" si="229"/>
        <v>184.49999999999997</v>
      </c>
      <c r="AL156" s="47">
        <v>162</v>
      </c>
      <c r="AM156" s="37">
        <f t="shared" si="230"/>
        <v>26.357142857142854</v>
      </c>
      <c r="AN156" s="52">
        <f t="shared" si="231"/>
        <v>6.1499999999999995</v>
      </c>
      <c r="AO156" s="35">
        <f t="shared" si="232"/>
        <v>43773.5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210"/>
        <v>0</v>
      </c>
      <c r="L157" s="16">
        <f t="shared" si="211"/>
        <v>0</v>
      </c>
      <c r="M157" s="26">
        <v>0</v>
      </c>
      <c r="N157" s="16">
        <f t="shared" si="212"/>
        <v>0</v>
      </c>
      <c r="O157" s="16">
        <f t="shared" si="213"/>
        <v>0</v>
      </c>
      <c r="P157" s="26">
        <v>2</v>
      </c>
      <c r="Q157" s="16">
        <f t="shared" si="214"/>
        <v>23.98</v>
      </c>
      <c r="R157" s="16">
        <f t="shared" si="215"/>
        <v>69</v>
      </c>
      <c r="S157" s="26">
        <v>0</v>
      </c>
      <c r="T157" s="16">
        <f t="shared" si="216"/>
        <v>0</v>
      </c>
      <c r="U157" s="16">
        <f t="shared" si="217"/>
        <v>0</v>
      </c>
      <c r="V157" s="26">
        <v>0</v>
      </c>
      <c r="W157" s="16">
        <f t="shared" si="218"/>
        <v>0</v>
      </c>
      <c r="X157" s="16">
        <f t="shared" si="219"/>
        <v>0</v>
      </c>
      <c r="Y157" s="26"/>
      <c r="Z157" s="16">
        <f t="shared" si="220"/>
        <v>0</v>
      </c>
      <c r="AA157" s="16">
        <f t="shared" si="221"/>
        <v>0</v>
      </c>
      <c r="AC157" s="52">
        <f t="shared" si="222"/>
        <v>2</v>
      </c>
      <c r="AD157" s="16">
        <f t="shared" si="223"/>
        <v>23.98</v>
      </c>
      <c r="AE157" s="37">
        <f t="shared" si="224"/>
        <v>69</v>
      </c>
      <c r="AF157" s="42">
        <f t="shared" si="225"/>
        <v>1.6260162601626018E-2</v>
      </c>
      <c r="AG157" s="37">
        <f t="shared" si="226"/>
        <v>0.48780487804878053</v>
      </c>
      <c r="AH157" s="63">
        <f t="shared" si="227"/>
        <v>16.829268292682929</v>
      </c>
      <c r="AI157" s="26">
        <v>4</v>
      </c>
      <c r="AJ157" s="37">
        <f t="shared" si="228"/>
        <v>138</v>
      </c>
      <c r="AK157" s="37">
        <f t="shared" si="229"/>
        <v>245.99999999999997</v>
      </c>
      <c r="AL157" s="47">
        <v>163</v>
      </c>
      <c r="AM157" s="37">
        <f t="shared" si="230"/>
        <v>35.142857142857139</v>
      </c>
      <c r="AN157" s="52">
        <f t="shared" si="231"/>
        <v>8.1999999999999993</v>
      </c>
      <c r="AO157" s="35">
        <f t="shared" si="232"/>
        <v>43835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210"/>
        <v>0</v>
      </c>
      <c r="L158" s="16">
        <f t="shared" si="211"/>
        <v>0</v>
      </c>
      <c r="M158" s="26">
        <v>1</v>
      </c>
      <c r="N158" s="16">
        <f t="shared" si="212"/>
        <v>7.27</v>
      </c>
      <c r="O158" s="16">
        <f t="shared" si="213"/>
        <v>29.5</v>
      </c>
      <c r="P158" s="26">
        <v>0</v>
      </c>
      <c r="Q158" s="16">
        <f t="shared" si="214"/>
        <v>0</v>
      </c>
      <c r="R158" s="16">
        <f t="shared" si="215"/>
        <v>0</v>
      </c>
      <c r="S158" s="26">
        <v>1</v>
      </c>
      <c r="T158" s="16">
        <f t="shared" si="216"/>
        <v>7.27</v>
      </c>
      <c r="U158" s="16">
        <f t="shared" si="217"/>
        <v>29.5</v>
      </c>
      <c r="V158" s="26">
        <v>0</v>
      </c>
      <c r="W158" s="16">
        <f t="shared" si="218"/>
        <v>0</v>
      </c>
      <c r="X158" s="16">
        <f t="shared" si="219"/>
        <v>0</v>
      </c>
      <c r="Y158" s="26"/>
      <c r="Z158" s="16">
        <f t="shared" si="220"/>
        <v>0</v>
      </c>
      <c r="AA158" s="16">
        <f t="shared" si="221"/>
        <v>0</v>
      </c>
      <c r="AC158" s="52">
        <f t="shared" si="222"/>
        <v>2</v>
      </c>
      <c r="AD158" s="16">
        <f t="shared" si="223"/>
        <v>14.54</v>
      </c>
      <c r="AE158" s="37">
        <f t="shared" si="224"/>
        <v>59</v>
      </c>
      <c r="AF158" s="42">
        <f t="shared" si="225"/>
        <v>1.6260162601626018E-2</v>
      </c>
      <c r="AG158" s="37">
        <f t="shared" si="226"/>
        <v>0.48780487804878053</v>
      </c>
      <c r="AH158" s="63">
        <f t="shared" si="227"/>
        <v>14.390243902439027</v>
      </c>
      <c r="AI158" s="26">
        <v>4</v>
      </c>
      <c r="AJ158" s="37">
        <f t="shared" si="228"/>
        <v>118</v>
      </c>
      <c r="AK158" s="37">
        <f t="shared" si="229"/>
        <v>245.99999999999997</v>
      </c>
      <c r="AL158" s="47">
        <v>164</v>
      </c>
      <c r="AM158" s="37">
        <f t="shared" si="230"/>
        <v>35.142857142857139</v>
      </c>
      <c r="AN158" s="52">
        <f t="shared" si="231"/>
        <v>8.1999999999999993</v>
      </c>
      <c r="AO158" s="35">
        <f t="shared" si="232"/>
        <v>43835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6</v>
      </c>
      <c r="K159" s="16">
        <f t="shared" si="210"/>
        <v>31.559999999999995</v>
      </c>
      <c r="L159" s="16">
        <f t="shared" si="211"/>
        <v>147</v>
      </c>
      <c r="M159" s="26">
        <v>0</v>
      </c>
      <c r="N159" s="16">
        <f t="shared" si="212"/>
        <v>0</v>
      </c>
      <c r="O159" s="16">
        <f t="shared" si="213"/>
        <v>0</v>
      </c>
      <c r="P159" s="26">
        <v>2</v>
      </c>
      <c r="Q159" s="16">
        <f t="shared" si="214"/>
        <v>10.519999999999998</v>
      </c>
      <c r="R159" s="16">
        <f t="shared" si="215"/>
        <v>49</v>
      </c>
      <c r="S159" s="26">
        <v>4</v>
      </c>
      <c r="T159" s="16">
        <f t="shared" si="216"/>
        <v>21.039999999999996</v>
      </c>
      <c r="U159" s="16">
        <f t="shared" si="217"/>
        <v>98</v>
      </c>
      <c r="V159" s="26">
        <v>0</v>
      </c>
      <c r="W159" s="16">
        <f t="shared" si="218"/>
        <v>0</v>
      </c>
      <c r="X159" s="16">
        <f t="shared" si="219"/>
        <v>0</v>
      </c>
      <c r="Y159" s="26"/>
      <c r="Z159" s="16">
        <f t="shared" si="220"/>
        <v>0</v>
      </c>
      <c r="AA159" s="16">
        <f t="shared" si="221"/>
        <v>0</v>
      </c>
      <c r="AC159" s="52">
        <f t="shared" si="222"/>
        <v>12</v>
      </c>
      <c r="AD159" s="16">
        <f t="shared" si="223"/>
        <v>63.11999999999999</v>
      </c>
      <c r="AE159" s="37">
        <f t="shared" si="224"/>
        <v>294</v>
      </c>
      <c r="AF159" s="42">
        <f t="shared" si="225"/>
        <v>9.7560975609756101E-2</v>
      </c>
      <c r="AG159" s="37">
        <f t="shared" si="226"/>
        <v>2.9268292682926829</v>
      </c>
      <c r="AH159" s="63">
        <f t="shared" si="227"/>
        <v>71.707317073170728</v>
      </c>
      <c r="AI159" s="26">
        <v>4</v>
      </c>
      <c r="AJ159" s="37">
        <f t="shared" si="228"/>
        <v>98</v>
      </c>
      <c r="AK159" s="37">
        <f t="shared" si="229"/>
        <v>41</v>
      </c>
      <c r="AL159" s="47">
        <v>165</v>
      </c>
      <c r="AM159" s="37">
        <f t="shared" si="230"/>
        <v>5.8571428571428568</v>
      </c>
      <c r="AN159" s="52">
        <f t="shared" si="231"/>
        <v>1.3666666666666667</v>
      </c>
      <c r="AO159" s="35">
        <f t="shared" si="232"/>
        <v>43630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7</v>
      </c>
      <c r="K160" s="16">
        <f t="shared" si="210"/>
        <v>36.819999999999986</v>
      </c>
      <c r="L160" s="16">
        <f t="shared" si="211"/>
        <v>171.5</v>
      </c>
      <c r="M160" s="26">
        <v>2</v>
      </c>
      <c r="N160" s="16">
        <f t="shared" si="212"/>
        <v>10.519999999999996</v>
      </c>
      <c r="O160" s="16">
        <f t="shared" si="213"/>
        <v>49</v>
      </c>
      <c r="P160" s="26">
        <v>2</v>
      </c>
      <c r="Q160" s="16">
        <f t="shared" si="214"/>
        <v>10.519999999999996</v>
      </c>
      <c r="R160" s="16">
        <f t="shared" si="215"/>
        <v>49</v>
      </c>
      <c r="S160" s="26">
        <v>1</v>
      </c>
      <c r="T160" s="16">
        <f t="shared" si="216"/>
        <v>5.259999999999998</v>
      </c>
      <c r="U160" s="16">
        <f t="shared" si="217"/>
        <v>24.5</v>
      </c>
      <c r="V160" s="26">
        <v>1</v>
      </c>
      <c r="W160" s="16">
        <f t="shared" si="218"/>
        <v>5.259999999999998</v>
      </c>
      <c r="X160" s="16">
        <f t="shared" si="219"/>
        <v>24.5</v>
      </c>
      <c r="Y160" s="26"/>
      <c r="Z160" s="16">
        <f t="shared" si="220"/>
        <v>0</v>
      </c>
      <c r="AA160" s="16">
        <f t="shared" si="221"/>
        <v>0</v>
      </c>
      <c r="AC160" s="52">
        <f t="shared" si="222"/>
        <v>13</v>
      </c>
      <c r="AD160" s="16">
        <f t="shared" si="223"/>
        <v>68.379999999999967</v>
      </c>
      <c r="AE160" s="37">
        <f t="shared" si="224"/>
        <v>318.5</v>
      </c>
      <c r="AF160" s="42">
        <f t="shared" si="225"/>
        <v>0.10569105691056911</v>
      </c>
      <c r="AG160" s="37">
        <f t="shared" si="226"/>
        <v>3.1707317073170733</v>
      </c>
      <c r="AH160" s="63">
        <f t="shared" si="227"/>
        <v>77.682926829268297</v>
      </c>
      <c r="AI160" s="26">
        <v>4</v>
      </c>
      <c r="AJ160" s="37">
        <f t="shared" si="228"/>
        <v>98</v>
      </c>
      <c r="AK160" s="37">
        <f t="shared" si="229"/>
        <v>37.846153846153847</v>
      </c>
      <c r="AL160" s="47">
        <v>166</v>
      </c>
      <c r="AM160" s="37">
        <f t="shared" si="230"/>
        <v>5.4065934065934069</v>
      </c>
      <c r="AN160" s="52">
        <f t="shared" si="231"/>
        <v>1.2615384615384615</v>
      </c>
      <c r="AO160" s="35">
        <f t="shared" si="232"/>
        <v>43626.846153846156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210"/>
        <v>0</v>
      </c>
      <c r="L161" s="16">
        <f t="shared" si="211"/>
        <v>0</v>
      </c>
      <c r="M161" s="26">
        <v>2</v>
      </c>
      <c r="N161" s="16">
        <f t="shared" si="212"/>
        <v>14.54</v>
      </c>
      <c r="O161" s="16">
        <f t="shared" si="213"/>
        <v>59</v>
      </c>
      <c r="P161" s="26">
        <v>0</v>
      </c>
      <c r="Q161" s="16">
        <f t="shared" si="214"/>
        <v>0</v>
      </c>
      <c r="R161" s="16">
        <f t="shared" si="215"/>
        <v>0</v>
      </c>
      <c r="S161" s="26">
        <v>0</v>
      </c>
      <c r="T161" s="16">
        <f t="shared" si="216"/>
        <v>0</v>
      </c>
      <c r="U161" s="16">
        <f t="shared" si="217"/>
        <v>0</v>
      </c>
      <c r="V161" s="26">
        <v>0</v>
      </c>
      <c r="W161" s="16">
        <f t="shared" si="218"/>
        <v>0</v>
      </c>
      <c r="X161" s="16">
        <f t="shared" si="219"/>
        <v>0</v>
      </c>
      <c r="Y161" s="26"/>
      <c r="Z161" s="16">
        <f t="shared" si="220"/>
        <v>0</v>
      </c>
      <c r="AA161" s="16">
        <f t="shared" si="221"/>
        <v>0</v>
      </c>
      <c r="AC161" s="52">
        <f t="shared" si="222"/>
        <v>2</v>
      </c>
      <c r="AD161" s="16">
        <f t="shared" si="223"/>
        <v>14.54</v>
      </c>
      <c r="AE161" s="37">
        <f t="shared" si="224"/>
        <v>59</v>
      </c>
      <c r="AF161" s="42">
        <f t="shared" si="225"/>
        <v>1.6260162601626018E-2</v>
      </c>
      <c r="AG161" s="37">
        <f t="shared" si="226"/>
        <v>0.48780487804878053</v>
      </c>
      <c r="AH161" s="63">
        <f t="shared" si="227"/>
        <v>14.390243902439027</v>
      </c>
      <c r="AI161" s="26">
        <v>4</v>
      </c>
      <c r="AJ161" s="37">
        <f t="shared" si="228"/>
        <v>118</v>
      </c>
      <c r="AK161" s="37">
        <f t="shared" si="229"/>
        <v>245.99999999999997</v>
      </c>
      <c r="AL161" s="47">
        <v>167</v>
      </c>
      <c r="AM161" s="37">
        <f t="shared" si="230"/>
        <v>35.142857142857139</v>
      </c>
      <c r="AN161" s="52">
        <f t="shared" si="231"/>
        <v>8.1999999999999993</v>
      </c>
      <c r="AO161" s="35">
        <f t="shared" si="232"/>
        <v>43835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210"/>
        <v>0</v>
      </c>
      <c r="L162" s="16">
        <f t="shared" si="211"/>
        <v>0</v>
      </c>
      <c r="M162" s="26">
        <v>0</v>
      </c>
      <c r="N162" s="16">
        <f t="shared" si="212"/>
        <v>0</v>
      </c>
      <c r="O162" s="16">
        <f t="shared" si="213"/>
        <v>0</v>
      </c>
      <c r="P162" s="26">
        <v>0</v>
      </c>
      <c r="Q162" s="16">
        <f t="shared" si="214"/>
        <v>0</v>
      </c>
      <c r="R162" s="16">
        <f t="shared" si="215"/>
        <v>0</v>
      </c>
      <c r="S162" s="26">
        <v>0</v>
      </c>
      <c r="T162" s="16">
        <f t="shared" si="216"/>
        <v>0</v>
      </c>
      <c r="U162" s="16">
        <f t="shared" si="217"/>
        <v>0</v>
      </c>
      <c r="V162" s="26">
        <v>0</v>
      </c>
      <c r="W162" s="16">
        <f t="shared" si="218"/>
        <v>0</v>
      </c>
      <c r="X162" s="16">
        <f t="shared" si="219"/>
        <v>0</v>
      </c>
      <c r="Y162" s="26"/>
      <c r="Z162" s="16">
        <f t="shared" si="220"/>
        <v>0</v>
      </c>
      <c r="AA162" s="16">
        <f t="shared" si="221"/>
        <v>0</v>
      </c>
      <c r="AC162" s="52">
        <f t="shared" si="222"/>
        <v>0</v>
      </c>
      <c r="AD162" s="16">
        <f t="shared" si="223"/>
        <v>0</v>
      </c>
      <c r="AE162" s="37">
        <f t="shared" si="224"/>
        <v>0</v>
      </c>
      <c r="AF162" s="42">
        <f t="shared" si="225"/>
        <v>0</v>
      </c>
      <c r="AG162" s="37">
        <f t="shared" si="226"/>
        <v>0</v>
      </c>
      <c r="AH162" s="63">
        <f t="shared" si="227"/>
        <v>0</v>
      </c>
      <c r="AI162" s="26">
        <v>0</v>
      </c>
      <c r="AJ162" s="37">
        <f t="shared" si="228"/>
        <v>0</v>
      </c>
      <c r="AK162" s="37" t="str">
        <f t="shared" si="229"/>
        <v>-</v>
      </c>
      <c r="AL162" s="47">
        <v>168</v>
      </c>
      <c r="AM162" s="37" t="str">
        <f t="shared" si="230"/>
        <v>-</v>
      </c>
      <c r="AN162" s="52" t="str">
        <f t="shared" si="231"/>
        <v>-</v>
      </c>
      <c r="AO162" s="35" t="str">
        <f t="shared" si="232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210"/>
        <v>0</v>
      </c>
      <c r="L163" s="16">
        <f t="shared" si="211"/>
        <v>0</v>
      </c>
      <c r="M163" s="26">
        <v>0</v>
      </c>
      <c r="N163" s="16">
        <f t="shared" si="212"/>
        <v>0</v>
      </c>
      <c r="O163" s="16">
        <f t="shared" si="213"/>
        <v>0</v>
      </c>
      <c r="P163" s="26">
        <v>0</v>
      </c>
      <c r="Q163" s="16">
        <f t="shared" si="214"/>
        <v>0</v>
      </c>
      <c r="R163" s="16">
        <f t="shared" si="215"/>
        <v>0</v>
      </c>
      <c r="S163" s="26">
        <v>1</v>
      </c>
      <c r="T163" s="16">
        <f t="shared" si="216"/>
        <v>21.8</v>
      </c>
      <c r="U163" s="16">
        <f t="shared" si="217"/>
        <v>44.5</v>
      </c>
      <c r="V163" s="26">
        <v>0</v>
      </c>
      <c r="W163" s="16">
        <f t="shared" si="218"/>
        <v>0</v>
      </c>
      <c r="X163" s="16">
        <f t="shared" si="219"/>
        <v>0</v>
      </c>
      <c r="Y163" s="26"/>
      <c r="Z163" s="16">
        <f t="shared" si="220"/>
        <v>0</v>
      </c>
      <c r="AA163" s="16">
        <f t="shared" si="221"/>
        <v>0</v>
      </c>
      <c r="AC163" s="52">
        <f t="shared" si="222"/>
        <v>1</v>
      </c>
      <c r="AD163" s="16">
        <f t="shared" si="223"/>
        <v>21.8</v>
      </c>
      <c r="AE163" s="37">
        <f t="shared" si="224"/>
        <v>44.5</v>
      </c>
      <c r="AF163" s="42">
        <f t="shared" si="225"/>
        <v>8.130081300813009E-3</v>
      </c>
      <c r="AG163" s="37">
        <f t="shared" si="226"/>
        <v>0.24390243902439027</v>
      </c>
      <c r="AH163" s="63">
        <f t="shared" si="227"/>
        <v>10.853658536585368</v>
      </c>
      <c r="AI163" s="26">
        <v>5</v>
      </c>
      <c r="AJ163" s="37">
        <f t="shared" si="228"/>
        <v>222.5</v>
      </c>
      <c r="AK163" s="37">
        <f t="shared" si="229"/>
        <v>614.99999999999989</v>
      </c>
      <c r="AL163" s="47">
        <v>169</v>
      </c>
      <c r="AM163" s="37">
        <f t="shared" si="230"/>
        <v>87.857142857142847</v>
      </c>
      <c r="AN163" s="52">
        <f t="shared" si="231"/>
        <v>20.499999999999996</v>
      </c>
      <c r="AO163" s="35">
        <f t="shared" si="232"/>
        <v>44204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si="78"/>
        <v>0</v>
      </c>
      <c r="L164" s="16">
        <f t="shared" si="194"/>
        <v>0</v>
      </c>
      <c r="M164" s="26">
        <v>0</v>
      </c>
      <c r="N164" s="16">
        <f t="shared" si="195"/>
        <v>0</v>
      </c>
      <c r="O164" s="16">
        <f t="shared" si="196"/>
        <v>0</v>
      </c>
      <c r="P164" s="26">
        <v>0</v>
      </c>
      <c r="Q164" s="16">
        <f t="shared" si="197"/>
        <v>0</v>
      </c>
      <c r="R164" s="16">
        <f t="shared" si="198"/>
        <v>0</v>
      </c>
      <c r="S164" s="26">
        <v>0</v>
      </c>
      <c r="T164" s="16">
        <f t="shared" si="199"/>
        <v>0</v>
      </c>
      <c r="U164" s="16">
        <f t="shared" si="200"/>
        <v>0</v>
      </c>
      <c r="V164" s="26">
        <v>0</v>
      </c>
      <c r="W164" s="16">
        <f t="shared" si="201"/>
        <v>0</v>
      </c>
      <c r="X164" s="16">
        <f t="shared" si="202"/>
        <v>0</v>
      </c>
      <c r="Y164" s="26"/>
      <c r="Z164" s="16">
        <f t="shared" si="203"/>
        <v>0</v>
      </c>
      <c r="AA164" s="16">
        <f t="shared" si="204"/>
        <v>0</v>
      </c>
      <c r="AC164" s="52">
        <f t="shared" si="180"/>
        <v>0</v>
      </c>
      <c r="AD164" s="16">
        <f t="shared" si="181"/>
        <v>0</v>
      </c>
      <c r="AE164" s="37">
        <f t="shared" si="182"/>
        <v>0</v>
      </c>
      <c r="AF164" s="42">
        <f t="shared" si="225"/>
        <v>0</v>
      </c>
      <c r="AG164" s="37">
        <f t="shared" si="205"/>
        <v>0</v>
      </c>
      <c r="AH164" s="63">
        <f t="shared" si="227"/>
        <v>0</v>
      </c>
      <c r="AI164" s="26">
        <v>4</v>
      </c>
      <c r="AJ164" s="37">
        <f t="shared" si="206"/>
        <v>298</v>
      </c>
      <c r="AK164" s="37" t="str">
        <f t="shared" si="207"/>
        <v>-</v>
      </c>
      <c r="AL164" s="47">
        <v>148</v>
      </c>
      <c r="AM164" s="37" t="str">
        <f t="shared" si="208"/>
        <v>-</v>
      </c>
      <c r="AN164" s="52" t="str">
        <f t="shared" si="209"/>
        <v>-</v>
      </c>
      <c r="AO164" s="35" t="str">
        <f t="shared" si="232"/>
        <v>-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78"/>
        <v>0</v>
      </c>
      <c r="L165" s="16">
        <f t="shared" si="194"/>
        <v>0</v>
      </c>
      <c r="M165" s="26">
        <v>0</v>
      </c>
      <c r="N165" s="16">
        <f t="shared" si="195"/>
        <v>0</v>
      </c>
      <c r="O165" s="16">
        <f t="shared" si="196"/>
        <v>0</v>
      </c>
      <c r="P165" s="26">
        <v>0</v>
      </c>
      <c r="Q165" s="16">
        <f t="shared" si="197"/>
        <v>0</v>
      </c>
      <c r="R165" s="16">
        <f t="shared" si="198"/>
        <v>0</v>
      </c>
      <c r="S165" s="26">
        <v>0</v>
      </c>
      <c r="T165" s="16">
        <f t="shared" si="199"/>
        <v>0</v>
      </c>
      <c r="U165" s="16">
        <f t="shared" si="200"/>
        <v>0</v>
      </c>
      <c r="V165" s="26">
        <v>0</v>
      </c>
      <c r="W165" s="16">
        <f t="shared" si="201"/>
        <v>0</v>
      </c>
      <c r="X165" s="16">
        <f t="shared" si="202"/>
        <v>0</v>
      </c>
      <c r="Y165" s="26"/>
      <c r="Z165" s="16">
        <f t="shared" si="203"/>
        <v>0</v>
      </c>
      <c r="AA165" s="16">
        <f t="shared" si="204"/>
        <v>0</v>
      </c>
      <c r="AC165" s="52">
        <f t="shared" si="180"/>
        <v>0</v>
      </c>
      <c r="AD165" s="16">
        <f t="shared" si="181"/>
        <v>0</v>
      </c>
      <c r="AE165" s="37">
        <f t="shared" si="182"/>
        <v>0</v>
      </c>
      <c r="AF165" s="42">
        <f t="shared" si="225"/>
        <v>0</v>
      </c>
      <c r="AG165" s="37">
        <f t="shared" si="205"/>
        <v>0</v>
      </c>
      <c r="AH165" s="63">
        <f t="shared" si="227"/>
        <v>0</v>
      </c>
      <c r="AI165" s="26">
        <v>4</v>
      </c>
      <c r="AJ165" s="37">
        <f t="shared" si="206"/>
        <v>358</v>
      </c>
      <c r="AK165" s="37" t="str">
        <f t="shared" si="207"/>
        <v>-</v>
      </c>
      <c r="AL165" s="47">
        <v>149</v>
      </c>
      <c r="AM165" s="37" t="str">
        <f t="shared" si="208"/>
        <v>-</v>
      </c>
      <c r="AN165" s="52" t="str">
        <f t="shared" si="209"/>
        <v>-</v>
      </c>
      <c r="AO165" s="35" t="str">
        <f t="shared" si="232"/>
        <v>-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78"/>
        <v>0</v>
      </c>
      <c r="L166" s="16">
        <f t="shared" si="194"/>
        <v>0</v>
      </c>
      <c r="M166" s="26">
        <v>0</v>
      </c>
      <c r="N166" s="16">
        <f t="shared" si="195"/>
        <v>0</v>
      </c>
      <c r="O166" s="16">
        <f t="shared" si="196"/>
        <v>0</v>
      </c>
      <c r="P166" s="26">
        <v>0</v>
      </c>
      <c r="Q166" s="16">
        <f t="shared" si="197"/>
        <v>0</v>
      </c>
      <c r="R166" s="16">
        <f t="shared" si="198"/>
        <v>0</v>
      </c>
      <c r="S166" s="26">
        <v>0</v>
      </c>
      <c r="T166" s="16">
        <f t="shared" si="199"/>
        <v>0</v>
      </c>
      <c r="U166" s="16">
        <f t="shared" si="200"/>
        <v>0</v>
      </c>
      <c r="V166" s="26">
        <v>0</v>
      </c>
      <c r="W166" s="16">
        <f t="shared" si="201"/>
        <v>0</v>
      </c>
      <c r="X166" s="16">
        <f t="shared" si="202"/>
        <v>0</v>
      </c>
      <c r="Y166" s="26"/>
      <c r="Z166" s="16">
        <f t="shared" si="203"/>
        <v>0</v>
      </c>
      <c r="AA166" s="16">
        <f t="shared" si="204"/>
        <v>0</v>
      </c>
      <c r="AC166" s="52">
        <f t="shared" si="180"/>
        <v>0</v>
      </c>
      <c r="AD166" s="16">
        <f t="shared" si="181"/>
        <v>0</v>
      </c>
      <c r="AE166" s="37">
        <f t="shared" si="182"/>
        <v>0</v>
      </c>
      <c r="AF166" s="42">
        <f t="shared" si="225"/>
        <v>0</v>
      </c>
      <c r="AG166" s="37">
        <f t="shared" si="205"/>
        <v>0</v>
      </c>
      <c r="AH166" s="63">
        <f t="shared" si="227"/>
        <v>0</v>
      </c>
      <c r="AI166" s="26">
        <v>4</v>
      </c>
      <c r="AJ166" s="37">
        <f t="shared" si="206"/>
        <v>358</v>
      </c>
      <c r="AK166" s="37" t="str">
        <f t="shared" si="207"/>
        <v>-</v>
      </c>
      <c r="AL166" s="47">
        <v>150</v>
      </c>
      <c r="AM166" s="37" t="str">
        <f t="shared" si="208"/>
        <v>-</v>
      </c>
      <c r="AN166" s="52" t="str">
        <f t="shared" si="209"/>
        <v>-</v>
      </c>
      <c r="AO166" s="35" t="str">
        <f t="shared" si="232"/>
        <v>-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1</v>
      </c>
      <c r="K167" s="16">
        <f t="shared" si="78"/>
        <v>12.99</v>
      </c>
      <c r="L167" s="16">
        <f t="shared" si="194"/>
        <v>34.5</v>
      </c>
      <c r="M167" s="26">
        <v>4</v>
      </c>
      <c r="N167" s="16">
        <f t="shared" si="195"/>
        <v>51.96</v>
      </c>
      <c r="O167" s="16">
        <f t="shared" si="196"/>
        <v>138</v>
      </c>
      <c r="P167" s="26">
        <v>3</v>
      </c>
      <c r="Q167" s="16">
        <f t="shared" si="197"/>
        <v>38.97</v>
      </c>
      <c r="R167" s="16">
        <f t="shared" si="198"/>
        <v>103.5</v>
      </c>
      <c r="S167" s="26">
        <v>7</v>
      </c>
      <c r="T167" s="16">
        <f t="shared" si="199"/>
        <v>90.93</v>
      </c>
      <c r="U167" s="16">
        <f t="shared" si="200"/>
        <v>241.5</v>
      </c>
      <c r="V167" s="26">
        <v>0</v>
      </c>
      <c r="W167" s="16">
        <f t="shared" si="201"/>
        <v>0</v>
      </c>
      <c r="X167" s="16">
        <f t="shared" si="202"/>
        <v>0</v>
      </c>
      <c r="Y167" s="26"/>
      <c r="Z167" s="16">
        <f t="shared" si="203"/>
        <v>0</v>
      </c>
      <c r="AA167" s="16">
        <f t="shared" si="204"/>
        <v>0</v>
      </c>
      <c r="AC167" s="52">
        <f t="shared" si="180"/>
        <v>15</v>
      </c>
      <c r="AD167" s="16">
        <f t="shared" si="181"/>
        <v>194.85</v>
      </c>
      <c r="AE167" s="37">
        <f t="shared" si="182"/>
        <v>517.5</v>
      </c>
      <c r="AF167" s="42">
        <f t="shared" si="225"/>
        <v>0.12195121951219512</v>
      </c>
      <c r="AG167" s="37">
        <f t="shared" si="205"/>
        <v>3.6585365853658534</v>
      </c>
      <c r="AH167" s="63">
        <f t="shared" si="227"/>
        <v>126.21951219512194</v>
      </c>
      <c r="AI167" s="26">
        <v>0</v>
      </c>
      <c r="AJ167" s="37">
        <f t="shared" si="206"/>
        <v>0</v>
      </c>
      <c r="AK167" s="37">
        <f t="shared" si="207"/>
        <v>0</v>
      </c>
      <c r="AL167" s="47">
        <v>151</v>
      </c>
      <c r="AM167" s="37">
        <f t="shared" si="208"/>
        <v>0</v>
      </c>
      <c r="AN167" s="52">
        <f t="shared" si="209"/>
        <v>0</v>
      </c>
      <c r="AO167" s="35">
        <f t="shared" si="232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1</v>
      </c>
      <c r="K168" s="16">
        <f t="shared" si="78"/>
        <v>12.81</v>
      </c>
      <c r="L168" s="16">
        <f t="shared" si="194"/>
        <v>29.5</v>
      </c>
      <c r="M168" s="26">
        <v>1</v>
      </c>
      <c r="N168" s="16">
        <f t="shared" si="195"/>
        <v>12.81</v>
      </c>
      <c r="O168" s="16">
        <f t="shared" si="196"/>
        <v>29.5</v>
      </c>
      <c r="P168" s="26">
        <v>2</v>
      </c>
      <c r="Q168" s="16">
        <f t="shared" si="197"/>
        <v>25.62</v>
      </c>
      <c r="R168" s="16">
        <f t="shared" si="198"/>
        <v>59</v>
      </c>
      <c r="S168" s="26">
        <v>5</v>
      </c>
      <c r="T168" s="16">
        <f t="shared" si="199"/>
        <v>64.05</v>
      </c>
      <c r="U168" s="16">
        <f t="shared" si="200"/>
        <v>147.5</v>
      </c>
      <c r="V168" s="26">
        <v>2</v>
      </c>
      <c r="W168" s="16">
        <f t="shared" si="201"/>
        <v>25.62</v>
      </c>
      <c r="X168" s="16">
        <f t="shared" si="202"/>
        <v>59</v>
      </c>
      <c r="Y168" s="26"/>
      <c r="Z168" s="16">
        <f t="shared" si="203"/>
        <v>0</v>
      </c>
      <c r="AA168" s="16">
        <f t="shared" si="204"/>
        <v>0</v>
      </c>
      <c r="AC168" s="52">
        <f t="shared" si="180"/>
        <v>11</v>
      </c>
      <c r="AD168" s="16">
        <f t="shared" si="181"/>
        <v>140.91</v>
      </c>
      <c r="AE168" s="37">
        <f t="shared" si="182"/>
        <v>324.5</v>
      </c>
      <c r="AF168" s="42">
        <f t="shared" si="225"/>
        <v>8.943089430894309E-2</v>
      </c>
      <c r="AG168" s="37">
        <f t="shared" si="205"/>
        <v>2.6829268292682928</v>
      </c>
      <c r="AH168" s="63">
        <f t="shared" si="227"/>
        <v>79.146341463414643</v>
      </c>
      <c r="AI168" s="26">
        <v>2</v>
      </c>
      <c r="AJ168" s="37">
        <f t="shared" si="206"/>
        <v>59</v>
      </c>
      <c r="AK168" s="37">
        <f t="shared" si="207"/>
        <v>22.363636363636363</v>
      </c>
      <c r="AL168" s="47">
        <v>152</v>
      </c>
      <c r="AM168" s="37">
        <f t="shared" si="208"/>
        <v>3.1948051948051948</v>
      </c>
      <c r="AN168" s="52">
        <f t="shared" si="209"/>
        <v>0.74545454545454548</v>
      </c>
      <c r="AO168" s="35">
        <f t="shared" si="232"/>
        <v>43611.36363636364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78"/>
        <v>0</v>
      </c>
      <c r="L169" s="16">
        <f t="shared" si="194"/>
        <v>0</v>
      </c>
      <c r="M169" s="26">
        <v>0</v>
      </c>
      <c r="N169" s="16">
        <f t="shared" si="195"/>
        <v>0</v>
      </c>
      <c r="O169" s="16">
        <f t="shared" si="196"/>
        <v>0</v>
      </c>
      <c r="P169" s="26">
        <v>0</v>
      </c>
      <c r="Q169" s="16">
        <f t="shared" si="197"/>
        <v>0</v>
      </c>
      <c r="R169" s="16">
        <f t="shared" si="198"/>
        <v>0</v>
      </c>
      <c r="S169" s="26">
        <v>0</v>
      </c>
      <c r="T169" s="16">
        <f t="shared" si="199"/>
        <v>0</v>
      </c>
      <c r="U169" s="16">
        <f t="shared" si="200"/>
        <v>0</v>
      </c>
      <c r="V169" s="26">
        <v>0</v>
      </c>
      <c r="W169" s="16">
        <f t="shared" si="201"/>
        <v>0</v>
      </c>
      <c r="X169" s="16">
        <f t="shared" si="202"/>
        <v>0</v>
      </c>
      <c r="Y169" s="26"/>
      <c r="Z169" s="16">
        <f t="shared" si="203"/>
        <v>0</v>
      </c>
      <c r="AA169" s="16">
        <f t="shared" si="204"/>
        <v>0</v>
      </c>
      <c r="AC169" s="52">
        <f t="shared" si="180"/>
        <v>0</v>
      </c>
      <c r="AD169" s="16">
        <f t="shared" si="181"/>
        <v>0</v>
      </c>
      <c r="AE169" s="37">
        <f t="shared" si="182"/>
        <v>0</v>
      </c>
      <c r="AF169" s="42">
        <f t="shared" si="225"/>
        <v>0</v>
      </c>
      <c r="AG169" s="37">
        <f t="shared" si="205"/>
        <v>0</v>
      </c>
      <c r="AH169" s="63">
        <f t="shared" si="227"/>
        <v>0</v>
      </c>
      <c r="AI169" s="26">
        <v>0</v>
      </c>
      <c r="AJ169" s="37">
        <f t="shared" si="206"/>
        <v>0</v>
      </c>
      <c r="AK169" s="37" t="str">
        <f t="shared" si="207"/>
        <v>-</v>
      </c>
      <c r="AL169" s="47">
        <v>153</v>
      </c>
      <c r="AM169" s="37" t="str">
        <f t="shared" si="208"/>
        <v>-</v>
      </c>
      <c r="AN169" s="52" t="str">
        <f t="shared" si="209"/>
        <v>-</v>
      </c>
      <c r="AO169" s="35" t="str">
        <f t="shared" si="232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78"/>
        <v>0</v>
      </c>
      <c r="L170" s="16">
        <f t="shared" si="194"/>
        <v>0</v>
      </c>
      <c r="M170" s="26">
        <v>0</v>
      </c>
      <c r="N170" s="16">
        <f t="shared" si="195"/>
        <v>0</v>
      </c>
      <c r="O170" s="16">
        <f t="shared" si="196"/>
        <v>0</v>
      </c>
      <c r="P170" s="26">
        <v>0</v>
      </c>
      <c r="Q170" s="16">
        <f t="shared" si="197"/>
        <v>0</v>
      </c>
      <c r="R170" s="16">
        <f t="shared" si="198"/>
        <v>0</v>
      </c>
      <c r="S170" s="26">
        <v>0</v>
      </c>
      <c r="T170" s="16">
        <f t="shared" si="199"/>
        <v>0</v>
      </c>
      <c r="U170" s="16">
        <f t="shared" si="200"/>
        <v>0</v>
      </c>
      <c r="V170" s="26">
        <v>0</v>
      </c>
      <c r="W170" s="16">
        <f t="shared" si="201"/>
        <v>0</v>
      </c>
      <c r="X170" s="16">
        <f t="shared" si="202"/>
        <v>0</v>
      </c>
      <c r="Y170" s="26"/>
      <c r="Z170" s="16">
        <f t="shared" si="203"/>
        <v>0</v>
      </c>
      <c r="AA170" s="16">
        <f t="shared" si="204"/>
        <v>0</v>
      </c>
      <c r="AC170" s="52">
        <f t="shared" si="180"/>
        <v>0</v>
      </c>
      <c r="AD170" s="16">
        <f t="shared" si="181"/>
        <v>0</v>
      </c>
      <c r="AE170" s="37">
        <f t="shared" si="182"/>
        <v>0</v>
      </c>
      <c r="AF170" s="42">
        <f t="shared" si="225"/>
        <v>0</v>
      </c>
      <c r="AG170" s="37">
        <f t="shared" si="205"/>
        <v>0</v>
      </c>
      <c r="AH170" s="63">
        <f t="shared" si="227"/>
        <v>0</v>
      </c>
      <c r="AI170" s="26">
        <v>0</v>
      </c>
      <c r="AJ170" s="37">
        <f t="shared" si="206"/>
        <v>0</v>
      </c>
      <c r="AK170" s="37" t="str">
        <f t="shared" si="207"/>
        <v>-</v>
      </c>
      <c r="AL170" s="47">
        <v>155</v>
      </c>
      <c r="AM170" s="37" t="str">
        <f t="shared" si="208"/>
        <v>-</v>
      </c>
      <c r="AN170" s="52" t="str">
        <f t="shared" si="209"/>
        <v>-</v>
      </c>
      <c r="AO170" s="35" t="str">
        <f t="shared" si="232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78"/>
        <v>0</v>
      </c>
      <c r="L171" s="16">
        <f t="shared" si="194"/>
        <v>0</v>
      </c>
      <c r="M171" s="26">
        <v>0</v>
      </c>
      <c r="N171" s="16">
        <f t="shared" si="195"/>
        <v>0</v>
      </c>
      <c r="O171" s="16">
        <f t="shared" si="196"/>
        <v>0</v>
      </c>
      <c r="P171" s="26">
        <v>0</v>
      </c>
      <c r="Q171" s="16">
        <f t="shared" si="197"/>
        <v>0</v>
      </c>
      <c r="R171" s="16">
        <f t="shared" si="198"/>
        <v>0</v>
      </c>
      <c r="S171" s="26">
        <v>0</v>
      </c>
      <c r="T171" s="16">
        <f t="shared" si="199"/>
        <v>0</v>
      </c>
      <c r="U171" s="16">
        <f t="shared" si="200"/>
        <v>0</v>
      </c>
      <c r="V171" s="26">
        <v>0</v>
      </c>
      <c r="W171" s="16">
        <f t="shared" si="201"/>
        <v>0</v>
      </c>
      <c r="X171" s="16">
        <f t="shared" si="202"/>
        <v>0</v>
      </c>
      <c r="Y171" s="26"/>
      <c r="Z171" s="16">
        <f t="shared" si="203"/>
        <v>0</v>
      </c>
      <c r="AA171" s="16">
        <f t="shared" si="204"/>
        <v>0</v>
      </c>
      <c r="AC171" s="52">
        <f t="shared" si="180"/>
        <v>0</v>
      </c>
      <c r="AD171" s="16">
        <f t="shared" si="181"/>
        <v>0</v>
      </c>
      <c r="AE171" s="37">
        <f t="shared" si="182"/>
        <v>0</v>
      </c>
      <c r="AF171" s="42">
        <f t="shared" si="225"/>
        <v>0</v>
      </c>
      <c r="AG171" s="37">
        <f t="shared" si="205"/>
        <v>0</v>
      </c>
      <c r="AH171" s="63">
        <f t="shared" si="227"/>
        <v>0</v>
      </c>
      <c r="AI171" s="26">
        <v>0</v>
      </c>
      <c r="AJ171" s="37">
        <f t="shared" si="206"/>
        <v>0</v>
      </c>
      <c r="AK171" s="37" t="str">
        <f t="shared" si="207"/>
        <v>-</v>
      </c>
      <c r="AL171" s="47">
        <v>156</v>
      </c>
      <c r="AM171" s="37" t="str">
        <f t="shared" si="208"/>
        <v>-</v>
      </c>
      <c r="AN171" s="52" t="str">
        <f t="shared" si="209"/>
        <v>-</v>
      </c>
      <c r="AO171" s="35" t="str">
        <f t="shared" si="232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78"/>
        <v>0</v>
      </c>
      <c r="L172" s="16">
        <f t="shared" si="194"/>
        <v>0</v>
      </c>
      <c r="M172" s="26">
        <v>0</v>
      </c>
      <c r="N172" s="16">
        <f t="shared" si="195"/>
        <v>0</v>
      </c>
      <c r="O172" s="16">
        <f t="shared" si="196"/>
        <v>0</v>
      </c>
      <c r="P172" s="26">
        <v>0</v>
      </c>
      <c r="Q172" s="16">
        <f t="shared" si="197"/>
        <v>0</v>
      </c>
      <c r="R172" s="16">
        <f t="shared" si="198"/>
        <v>0</v>
      </c>
      <c r="S172" s="26">
        <v>1</v>
      </c>
      <c r="T172" s="16">
        <f t="shared" si="199"/>
        <v>197.68</v>
      </c>
      <c r="U172" s="16">
        <f t="shared" si="200"/>
        <v>292</v>
      </c>
      <c r="V172" s="26">
        <v>0</v>
      </c>
      <c r="W172" s="16">
        <f t="shared" si="201"/>
        <v>0</v>
      </c>
      <c r="X172" s="16">
        <f t="shared" si="202"/>
        <v>0</v>
      </c>
      <c r="Y172" s="26"/>
      <c r="Z172" s="16">
        <f t="shared" si="203"/>
        <v>0</v>
      </c>
      <c r="AA172" s="16">
        <f t="shared" si="204"/>
        <v>0</v>
      </c>
      <c r="AC172" s="52">
        <f t="shared" si="180"/>
        <v>1</v>
      </c>
      <c r="AD172" s="16">
        <f t="shared" si="181"/>
        <v>197.68</v>
      </c>
      <c r="AE172" s="37">
        <f t="shared" si="182"/>
        <v>292</v>
      </c>
      <c r="AF172" s="42">
        <f t="shared" si="225"/>
        <v>8.130081300813009E-3</v>
      </c>
      <c r="AG172" s="37">
        <f t="shared" si="205"/>
        <v>0.24390243902439027</v>
      </c>
      <c r="AH172" s="63">
        <f t="shared" si="227"/>
        <v>71.219512195121965</v>
      </c>
      <c r="AI172" s="26">
        <v>0</v>
      </c>
      <c r="AJ172" s="37">
        <f t="shared" si="206"/>
        <v>0</v>
      </c>
      <c r="AK172" s="37">
        <f t="shared" si="207"/>
        <v>0</v>
      </c>
      <c r="AL172" s="47">
        <v>157</v>
      </c>
      <c r="AM172" s="37">
        <f t="shared" si="208"/>
        <v>0</v>
      </c>
      <c r="AN172" s="52">
        <f t="shared" si="209"/>
        <v>0</v>
      </c>
      <c r="AO172" s="35">
        <f t="shared" si="232"/>
        <v>43589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78"/>
        <v>0</v>
      </c>
      <c r="L173" s="16">
        <f t="shared" si="194"/>
        <v>0</v>
      </c>
      <c r="M173" s="26">
        <v>0</v>
      </c>
      <c r="N173" s="16">
        <f t="shared" si="195"/>
        <v>0</v>
      </c>
      <c r="O173" s="16">
        <f t="shared" si="196"/>
        <v>0</v>
      </c>
      <c r="P173" s="26">
        <v>0</v>
      </c>
      <c r="Q173" s="16">
        <f t="shared" si="197"/>
        <v>0</v>
      </c>
      <c r="R173" s="16">
        <f t="shared" si="198"/>
        <v>0</v>
      </c>
      <c r="S173" s="26">
        <v>1</v>
      </c>
      <c r="T173" s="16">
        <f t="shared" si="199"/>
        <v>197.68</v>
      </c>
      <c r="U173" s="16">
        <f t="shared" si="200"/>
        <v>292</v>
      </c>
      <c r="V173" s="26">
        <v>0</v>
      </c>
      <c r="W173" s="16">
        <f t="shared" si="201"/>
        <v>0</v>
      </c>
      <c r="X173" s="16">
        <f t="shared" si="202"/>
        <v>0</v>
      </c>
      <c r="Y173" s="26"/>
      <c r="Z173" s="16">
        <f t="shared" si="203"/>
        <v>0</v>
      </c>
      <c r="AA173" s="16">
        <f t="shared" si="204"/>
        <v>0</v>
      </c>
      <c r="AC173" s="52">
        <f t="shared" si="180"/>
        <v>1</v>
      </c>
      <c r="AD173" s="16">
        <f t="shared" si="181"/>
        <v>197.68</v>
      </c>
      <c r="AE173" s="37">
        <f t="shared" si="182"/>
        <v>292</v>
      </c>
      <c r="AF173" s="42">
        <f t="shared" si="225"/>
        <v>8.130081300813009E-3</v>
      </c>
      <c r="AG173" s="37">
        <f t="shared" si="205"/>
        <v>0.24390243902439027</v>
      </c>
      <c r="AH173" s="63">
        <f t="shared" si="227"/>
        <v>71.219512195121965</v>
      </c>
      <c r="AI173" s="26">
        <v>0</v>
      </c>
      <c r="AJ173" s="37">
        <f t="shared" si="206"/>
        <v>0</v>
      </c>
      <c r="AK173" s="37">
        <f t="shared" si="207"/>
        <v>0</v>
      </c>
      <c r="AL173" s="47">
        <v>158</v>
      </c>
      <c r="AM173" s="37">
        <f t="shared" si="208"/>
        <v>0</v>
      </c>
      <c r="AN173" s="52">
        <f t="shared" si="209"/>
        <v>0</v>
      </c>
      <c r="AO173" s="35">
        <f t="shared" si="232"/>
        <v>43589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1</v>
      </c>
      <c r="K174" s="16">
        <f t="shared" si="78"/>
        <v>28.950000000000003</v>
      </c>
      <c r="L174" s="16">
        <f t="shared" si="194"/>
        <v>69.5</v>
      </c>
      <c r="M174" s="26">
        <v>0</v>
      </c>
      <c r="N174" s="16">
        <f t="shared" si="195"/>
        <v>0</v>
      </c>
      <c r="O174" s="16">
        <f t="shared" si="196"/>
        <v>0</v>
      </c>
      <c r="P174" s="26">
        <v>1</v>
      </c>
      <c r="Q174" s="16">
        <f t="shared" si="197"/>
        <v>28.950000000000003</v>
      </c>
      <c r="R174" s="16">
        <f t="shared" si="198"/>
        <v>69.5</v>
      </c>
      <c r="S174" s="26">
        <v>0</v>
      </c>
      <c r="T174" s="16">
        <f t="shared" si="199"/>
        <v>0</v>
      </c>
      <c r="U174" s="16">
        <f t="shared" si="200"/>
        <v>0</v>
      </c>
      <c r="V174" s="26">
        <v>0</v>
      </c>
      <c r="W174" s="16">
        <f t="shared" si="201"/>
        <v>0</v>
      </c>
      <c r="X174" s="16">
        <f t="shared" si="202"/>
        <v>0</v>
      </c>
      <c r="Y174" s="26"/>
      <c r="Z174" s="16">
        <f t="shared" si="203"/>
        <v>0</v>
      </c>
      <c r="AA174" s="16">
        <f t="shared" si="204"/>
        <v>0</v>
      </c>
      <c r="AC174" s="52">
        <f t="shared" si="180"/>
        <v>2</v>
      </c>
      <c r="AD174" s="16">
        <f t="shared" si="181"/>
        <v>57.900000000000006</v>
      </c>
      <c r="AE174" s="37">
        <f t="shared" si="182"/>
        <v>139</v>
      </c>
      <c r="AF174" s="42">
        <f t="shared" si="225"/>
        <v>1.6260162601626018E-2</v>
      </c>
      <c r="AG174" s="37">
        <f t="shared" si="205"/>
        <v>0.48780487804878053</v>
      </c>
      <c r="AH174" s="63">
        <f t="shared" si="227"/>
        <v>33.902439024390247</v>
      </c>
      <c r="AI174" s="26">
        <v>0</v>
      </c>
      <c r="AJ174" s="37">
        <f t="shared" si="206"/>
        <v>0</v>
      </c>
      <c r="AK174" s="37">
        <f t="shared" si="207"/>
        <v>0</v>
      </c>
      <c r="AL174" s="47">
        <v>159</v>
      </c>
      <c r="AM174" s="37">
        <f t="shared" si="208"/>
        <v>0</v>
      </c>
      <c r="AN174" s="52">
        <f t="shared" si="209"/>
        <v>0</v>
      </c>
      <c r="AO174" s="35">
        <f t="shared" si="232"/>
        <v>43589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78"/>
        <v>0</v>
      </c>
      <c r="L175" s="16">
        <f t="shared" si="194"/>
        <v>0</v>
      </c>
      <c r="M175" s="26">
        <v>0</v>
      </c>
      <c r="N175" s="16">
        <f t="shared" si="195"/>
        <v>0</v>
      </c>
      <c r="O175" s="16">
        <f t="shared" si="196"/>
        <v>0</v>
      </c>
      <c r="P175" s="26">
        <v>0</v>
      </c>
      <c r="Q175" s="16">
        <f t="shared" si="197"/>
        <v>0</v>
      </c>
      <c r="R175" s="16">
        <f t="shared" si="198"/>
        <v>0</v>
      </c>
      <c r="S175" s="26">
        <v>0</v>
      </c>
      <c r="T175" s="16">
        <f t="shared" si="199"/>
        <v>0</v>
      </c>
      <c r="U175" s="16">
        <f t="shared" si="200"/>
        <v>0</v>
      </c>
      <c r="V175" s="26">
        <v>0</v>
      </c>
      <c r="W175" s="16">
        <f t="shared" si="201"/>
        <v>0</v>
      </c>
      <c r="X175" s="16">
        <f t="shared" si="202"/>
        <v>0</v>
      </c>
      <c r="Y175" s="26"/>
      <c r="Z175" s="16">
        <f t="shared" si="203"/>
        <v>0</v>
      </c>
      <c r="AA175" s="16">
        <f t="shared" si="204"/>
        <v>0</v>
      </c>
      <c r="AC175" s="52">
        <f t="shared" si="180"/>
        <v>0</v>
      </c>
      <c r="AD175" s="16">
        <f t="shared" si="181"/>
        <v>0</v>
      </c>
      <c r="AE175" s="37">
        <f t="shared" si="182"/>
        <v>0</v>
      </c>
      <c r="AF175" s="42">
        <f t="shared" si="225"/>
        <v>0</v>
      </c>
      <c r="AG175" s="37">
        <f t="shared" si="205"/>
        <v>0</v>
      </c>
      <c r="AH175" s="63">
        <f t="shared" si="227"/>
        <v>0</v>
      </c>
      <c r="AI175" s="26">
        <v>0</v>
      </c>
      <c r="AJ175" s="37">
        <f t="shared" si="206"/>
        <v>0</v>
      </c>
      <c r="AK175" s="37" t="str">
        <f t="shared" si="207"/>
        <v>-</v>
      </c>
      <c r="AL175" s="47">
        <v>160</v>
      </c>
      <c r="AM175" s="37" t="str">
        <f t="shared" si="208"/>
        <v>-</v>
      </c>
      <c r="AN175" s="52" t="str">
        <f t="shared" si="209"/>
        <v>-</v>
      </c>
      <c r="AO175" s="35" t="str">
        <f t="shared" si="232"/>
        <v>-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1</v>
      </c>
      <c r="K176" s="16">
        <f t="shared" si="78"/>
        <v>38.220000000000006</v>
      </c>
      <c r="L176" s="16">
        <f t="shared" si="194"/>
        <v>116.35</v>
      </c>
      <c r="M176" s="26">
        <v>2</v>
      </c>
      <c r="N176" s="16">
        <f t="shared" si="195"/>
        <v>76.440000000000012</v>
      </c>
      <c r="O176" s="16">
        <f t="shared" si="196"/>
        <v>232.7</v>
      </c>
      <c r="P176" s="26">
        <v>0</v>
      </c>
      <c r="Q176" s="16">
        <f t="shared" si="197"/>
        <v>0</v>
      </c>
      <c r="R176" s="16">
        <f t="shared" si="198"/>
        <v>0</v>
      </c>
      <c r="S176" s="26">
        <v>0</v>
      </c>
      <c r="T176" s="16">
        <f t="shared" si="199"/>
        <v>0</v>
      </c>
      <c r="U176" s="16">
        <f t="shared" si="200"/>
        <v>0</v>
      </c>
      <c r="V176" s="26">
        <v>0</v>
      </c>
      <c r="W176" s="16">
        <f t="shared" si="201"/>
        <v>0</v>
      </c>
      <c r="X176" s="16">
        <f t="shared" si="202"/>
        <v>0</v>
      </c>
      <c r="Y176" s="26"/>
      <c r="Z176" s="16">
        <f t="shared" si="203"/>
        <v>0</v>
      </c>
      <c r="AA176" s="16">
        <f t="shared" si="204"/>
        <v>0</v>
      </c>
      <c r="AC176" s="52">
        <f t="shared" si="180"/>
        <v>3</v>
      </c>
      <c r="AD176" s="16">
        <f t="shared" si="181"/>
        <v>114.66000000000003</v>
      </c>
      <c r="AE176" s="37">
        <f t="shared" si="182"/>
        <v>349.04999999999995</v>
      </c>
      <c r="AF176" s="42">
        <f t="shared" si="225"/>
        <v>2.4390243902439025E-2</v>
      </c>
      <c r="AG176" s="37">
        <f t="shared" si="205"/>
        <v>0.73170731707317072</v>
      </c>
      <c r="AH176" s="63">
        <f t="shared" si="227"/>
        <v>85.134146341463406</v>
      </c>
      <c r="AI176" s="26">
        <v>0</v>
      </c>
      <c r="AJ176" s="37">
        <f t="shared" si="206"/>
        <v>0</v>
      </c>
      <c r="AK176" s="37">
        <f t="shared" si="207"/>
        <v>0</v>
      </c>
      <c r="AL176" s="47">
        <v>161</v>
      </c>
      <c r="AM176" s="37">
        <f t="shared" si="208"/>
        <v>0</v>
      </c>
      <c r="AN176" s="52">
        <f t="shared" si="209"/>
        <v>0</v>
      </c>
      <c r="AO176" s="35">
        <f t="shared" si="232"/>
        <v>43589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78"/>
        <v>0</v>
      </c>
      <c r="L177" s="16">
        <f t="shared" si="194"/>
        <v>0</v>
      </c>
      <c r="M177" s="26">
        <v>1</v>
      </c>
      <c r="N177" s="16">
        <f t="shared" si="195"/>
        <v>38.220000000000006</v>
      </c>
      <c r="O177" s="16">
        <f t="shared" si="196"/>
        <v>116.35</v>
      </c>
      <c r="P177" s="26">
        <v>0</v>
      </c>
      <c r="Q177" s="16">
        <f t="shared" si="197"/>
        <v>0</v>
      </c>
      <c r="R177" s="16">
        <f t="shared" si="198"/>
        <v>0</v>
      </c>
      <c r="S177" s="26">
        <v>0</v>
      </c>
      <c r="T177" s="16">
        <f t="shared" si="199"/>
        <v>0</v>
      </c>
      <c r="U177" s="16">
        <f t="shared" si="200"/>
        <v>0</v>
      </c>
      <c r="V177" s="26">
        <v>0</v>
      </c>
      <c r="W177" s="16">
        <f t="shared" si="201"/>
        <v>0</v>
      </c>
      <c r="X177" s="16">
        <f t="shared" si="202"/>
        <v>0</v>
      </c>
      <c r="Y177" s="26"/>
      <c r="Z177" s="16">
        <f t="shared" si="203"/>
        <v>0</v>
      </c>
      <c r="AA177" s="16">
        <f t="shared" si="204"/>
        <v>0</v>
      </c>
      <c r="AC177" s="52">
        <f t="shared" si="180"/>
        <v>1</v>
      </c>
      <c r="AD177" s="16">
        <f t="shared" si="181"/>
        <v>38.220000000000006</v>
      </c>
      <c r="AE177" s="37">
        <f t="shared" si="182"/>
        <v>116.35</v>
      </c>
      <c r="AF177" s="42">
        <f t="shared" si="225"/>
        <v>8.130081300813009E-3</v>
      </c>
      <c r="AG177" s="37">
        <f t="shared" si="205"/>
        <v>0.24390243902439027</v>
      </c>
      <c r="AH177" s="63">
        <f t="shared" si="227"/>
        <v>28.378048780487806</v>
      </c>
      <c r="AI177" s="26">
        <v>0</v>
      </c>
      <c r="AJ177" s="37">
        <f t="shared" si="206"/>
        <v>0</v>
      </c>
      <c r="AK177" s="37">
        <f t="shared" si="207"/>
        <v>0</v>
      </c>
      <c r="AL177" s="47">
        <v>162</v>
      </c>
      <c r="AM177" s="37">
        <f t="shared" si="208"/>
        <v>0</v>
      </c>
      <c r="AN177" s="52">
        <f t="shared" si="209"/>
        <v>0</v>
      </c>
      <c r="AO177" s="35">
        <f t="shared" si="232"/>
        <v>43589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78"/>
        <v>0</v>
      </c>
      <c r="L178" s="16">
        <f t="shared" si="194"/>
        <v>0</v>
      </c>
      <c r="M178" s="26">
        <v>1</v>
      </c>
      <c r="N178" s="16">
        <f t="shared" si="195"/>
        <v>25.089999999999989</v>
      </c>
      <c r="O178" s="16">
        <f t="shared" si="196"/>
        <v>59.5</v>
      </c>
      <c r="P178" s="26">
        <v>0</v>
      </c>
      <c r="Q178" s="16">
        <f t="shared" si="197"/>
        <v>0</v>
      </c>
      <c r="R178" s="16">
        <f t="shared" si="198"/>
        <v>0</v>
      </c>
      <c r="S178" s="26">
        <v>0</v>
      </c>
      <c r="T178" s="16">
        <f t="shared" si="199"/>
        <v>0</v>
      </c>
      <c r="U178" s="16">
        <f t="shared" si="200"/>
        <v>0</v>
      </c>
      <c r="V178" s="26">
        <v>0</v>
      </c>
      <c r="W178" s="16">
        <f t="shared" si="201"/>
        <v>0</v>
      </c>
      <c r="X178" s="16">
        <f t="shared" si="202"/>
        <v>0</v>
      </c>
      <c r="Y178" s="26"/>
      <c r="Z178" s="16">
        <f t="shared" si="203"/>
        <v>0</v>
      </c>
      <c r="AA178" s="16">
        <f t="shared" si="204"/>
        <v>0</v>
      </c>
      <c r="AC178" s="52">
        <f t="shared" si="180"/>
        <v>1</v>
      </c>
      <c r="AD178" s="16">
        <f t="shared" si="181"/>
        <v>25.089999999999989</v>
      </c>
      <c r="AE178" s="37">
        <f t="shared" si="182"/>
        <v>59.5</v>
      </c>
      <c r="AF178" s="42">
        <f t="shared" si="225"/>
        <v>8.130081300813009E-3</v>
      </c>
      <c r="AG178" s="37">
        <f t="shared" si="205"/>
        <v>0.24390243902439027</v>
      </c>
      <c r="AH178" s="63">
        <f t="shared" si="227"/>
        <v>14.512195121951221</v>
      </c>
      <c r="AI178" s="26">
        <v>0</v>
      </c>
      <c r="AJ178" s="37">
        <f t="shared" si="206"/>
        <v>0</v>
      </c>
      <c r="AK178" s="37">
        <f t="shared" si="207"/>
        <v>0</v>
      </c>
      <c r="AL178" s="47">
        <v>163</v>
      </c>
      <c r="AM178" s="37">
        <f t="shared" si="208"/>
        <v>0</v>
      </c>
      <c r="AN178" s="52">
        <f t="shared" si="209"/>
        <v>0</v>
      </c>
      <c r="AO178" s="35">
        <f t="shared" si="232"/>
        <v>43589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78"/>
        <v>0</v>
      </c>
      <c r="L179" s="16">
        <f t="shared" si="194"/>
        <v>0</v>
      </c>
      <c r="M179" s="26">
        <v>2</v>
      </c>
      <c r="N179" s="16">
        <f t="shared" si="195"/>
        <v>19.019999999999964</v>
      </c>
      <c r="O179" s="16">
        <f t="shared" si="196"/>
        <v>69</v>
      </c>
      <c r="P179" s="26">
        <v>5</v>
      </c>
      <c r="Q179" s="16">
        <f t="shared" si="197"/>
        <v>47.549999999999912</v>
      </c>
      <c r="R179" s="16">
        <f t="shared" si="198"/>
        <v>172.5</v>
      </c>
      <c r="S179" s="26">
        <v>2</v>
      </c>
      <c r="T179" s="16">
        <f t="shared" si="199"/>
        <v>19.019999999999964</v>
      </c>
      <c r="U179" s="16">
        <f t="shared" si="200"/>
        <v>69</v>
      </c>
      <c r="V179" s="26">
        <v>0</v>
      </c>
      <c r="W179" s="16">
        <f t="shared" si="201"/>
        <v>0</v>
      </c>
      <c r="X179" s="16">
        <f t="shared" si="202"/>
        <v>0</v>
      </c>
      <c r="Y179" s="26"/>
      <c r="Z179" s="16">
        <f t="shared" si="203"/>
        <v>0</v>
      </c>
      <c r="AA179" s="16">
        <f t="shared" si="204"/>
        <v>0</v>
      </c>
      <c r="AC179" s="52">
        <f t="shared" si="180"/>
        <v>9</v>
      </c>
      <c r="AD179" s="16">
        <f t="shared" si="181"/>
        <v>85.589999999999833</v>
      </c>
      <c r="AE179" s="37">
        <f t="shared" si="182"/>
        <v>310.5</v>
      </c>
      <c r="AF179" s="42">
        <f t="shared" si="225"/>
        <v>7.3170731707317069E-2</v>
      </c>
      <c r="AG179" s="37">
        <f t="shared" si="205"/>
        <v>2.1951219512195119</v>
      </c>
      <c r="AH179" s="63">
        <f t="shared" si="227"/>
        <v>75.731707317073159</v>
      </c>
      <c r="AI179" s="26">
        <v>6</v>
      </c>
      <c r="AJ179" s="37">
        <f t="shared" si="206"/>
        <v>207</v>
      </c>
      <c r="AK179" s="37">
        <f t="shared" si="207"/>
        <v>82</v>
      </c>
      <c r="AL179" s="47">
        <v>164</v>
      </c>
      <c r="AM179" s="37">
        <f t="shared" si="208"/>
        <v>11.714285714285714</v>
      </c>
      <c r="AN179" s="52">
        <f t="shared" si="209"/>
        <v>2.7333333333333334</v>
      </c>
      <c r="AO179" s="35">
        <f t="shared" si="232"/>
        <v>43671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78"/>
        <v>0</v>
      </c>
      <c r="L180" s="16">
        <f t="shared" si="194"/>
        <v>0</v>
      </c>
      <c r="M180" s="26">
        <v>2</v>
      </c>
      <c r="N180" s="16">
        <f t="shared" si="195"/>
        <v>19.019999999999978</v>
      </c>
      <c r="O180" s="16">
        <f t="shared" si="196"/>
        <v>69</v>
      </c>
      <c r="P180" s="26">
        <v>4</v>
      </c>
      <c r="Q180" s="16">
        <f t="shared" si="197"/>
        <v>38.039999999999957</v>
      </c>
      <c r="R180" s="16">
        <f t="shared" si="198"/>
        <v>138</v>
      </c>
      <c r="S180" s="26">
        <v>3</v>
      </c>
      <c r="T180" s="16">
        <f t="shared" si="199"/>
        <v>28.529999999999966</v>
      </c>
      <c r="U180" s="16">
        <f t="shared" si="200"/>
        <v>103.5</v>
      </c>
      <c r="V180" s="26">
        <v>2</v>
      </c>
      <c r="W180" s="16">
        <f t="shared" si="201"/>
        <v>19.019999999999978</v>
      </c>
      <c r="X180" s="16">
        <f t="shared" si="202"/>
        <v>69</v>
      </c>
      <c r="Y180" s="26"/>
      <c r="Z180" s="16">
        <f t="shared" si="203"/>
        <v>0</v>
      </c>
      <c r="AA180" s="16">
        <f t="shared" si="204"/>
        <v>0</v>
      </c>
      <c r="AC180" s="52">
        <f t="shared" si="180"/>
        <v>11</v>
      </c>
      <c r="AD180" s="16">
        <f t="shared" si="181"/>
        <v>104.60999999999989</v>
      </c>
      <c r="AE180" s="37">
        <f t="shared" si="182"/>
        <v>379.5</v>
      </c>
      <c r="AF180" s="42">
        <f t="shared" si="225"/>
        <v>8.943089430894309E-2</v>
      </c>
      <c r="AG180" s="37">
        <f t="shared" si="205"/>
        <v>2.6829268292682928</v>
      </c>
      <c r="AH180" s="63">
        <f t="shared" si="227"/>
        <v>92.560975609756099</v>
      </c>
      <c r="AI180" s="26">
        <v>4</v>
      </c>
      <c r="AJ180" s="37">
        <f t="shared" si="206"/>
        <v>138</v>
      </c>
      <c r="AK180" s="37">
        <f t="shared" si="207"/>
        <v>44.727272727272727</v>
      </c>
      <c r="AL180" s="47">
        <v>165</v>
      </c>
      <c r="AM180" s="37">
        <f t="shared" si="208"/>
        <v>6.3896103896103895</v>
      </c>
      <c r="AN180" s="52">
        <f t="shared" si="209"/>
        <v>1.490909090909091</v>
      </c>
      <c r="AO180" s="35">
        <f t="shared" si="232"/>
        <v>43633.727272727272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78"/>
        <v>0</v>
      </c>
      <c r="L181" s="16">
        <f t="shared" si="194"/>
        <v>0</v>
      </c>
      <c r="M181" s="26">
        <v>5</v>
      </c>
      <c r="N181" s="16">
        <f t="shared" si="195"/>
        <v>65.94999999999817</v>
      </c>
      <c r="O181" s="16">
        <f t="shared" si="196"/>
        <v>147.5</v>
      </c>
      <c r="P181" s="26">
        <v>6</v>
      </c>
      <c r="Q181" s="16">
        <f t="shared" si="197"/>
        <v>79.139999999997812</v>
      </c>
      <c r="R181" s="16">
        <f t="shared" si="198"/>
        <v>177</v>
      </c>
      <c r="S181" s="26">
        <v>0</v>
      </c>
      <c r="T181" s="16">
        <f t="shared" si="199"/>
        <v>0</v>
      </c>
      <c r="U181" s="16">
        <f t="shared" si="200"/>
        <v>0</v>
      </c>
      <c r="V181" s="26">
        <v>0</v>
      </c>
      <c r="W181" s="16">
        <f t="shared" si="201"/>
        <v>0</v>
      </c>
      <c r="X181" s="16">
        <f t="shared" si="202"/>
        <v>0</v>
      </c>
      <c r="Y181" s="26"/>
      <c r="Z181" s="16">
        <f t="shared" si="203"/>
        <v>0</v>
      </c>
      <c r="AA181" s="16">
        <f t="shared" si="204"/>
        <v>0</v>
      </c>
      <c r="AC181" s="52">
        <f t="shared" si="180"/>
        <v>11</v>
      </c>
      <c r="AD181" s="16">
        <f t="shared" si="181"/>
        <v>145.089999999996</v>
      </c>
      <c r="AE181" s="37">
        <f t="shared" si="182"/>
        <v>324.5</v>
      </c>
      <c r="AF181" s="42">
        <f t="shared" si="225"/>
        <v>8.943089430894309E-2</v>
      </c>
      <c r="AG181" s="37">
        <f t="shared" si="205"/>
        <v>2.6829268292682928</v>
      </c>
      <c r="AH181" s="63">
        <f t="shared" si="227"/>
        <v>79.146341463414643</v>
      </c>
      <c r="AI181" s="26">
        <v>6</v>
      </c>
      <c r="AJ181" s="37">
        <f t="shared" si="206"/>
        <v>177</v>
      </c>
      <c r="AK181" s="37">
        <f t="shared" si="207"/>
        <v>67.090909090909093</v>
      </c>
      <c r="AL181" s="47">
        <v>166</v>
      </c>
      <c r="AM181" s="37">
        <f t="shared" si="208"/>
        <v>9.5844155844155843</v>
      </c>
      <c r="AN181" s="52">
        <f t="shared" si="209"/>
        <v>2.2363636363636363</v>
      </c>
      <c r="AO181" s="35">
        <f t="shared" si="232"/>
        <v>43656.090909090912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78"/>
        <v>0</v>
      </c>
      <c r="L182" s="16">
        <f t="shared" si="194"/>
        <v>0</v>
      </c>
      <c r="M182" s="26">
        <v>4</v>
      </c>
      <c r="N182" s="16">
        <f t="shared" si="195"/>
        <v>55.8</v>
      </c>
      <c r="O182" s="16">
        <f t="shared" si="196"/>
        <v>118</v>
      </c>
      <c r="P182" s="26">
        <v>3</v>
      </c>
      <c r="Q182" s="16">
        <f t="shared" si="197"/>
        <v>41.849999999999994</v>
      </c>
      <c r="R182" s="16">
        <f t="shared" si="198"/>
        <v>88.5</v>
      </c>
      <c r="S182" s="26">
        <v>0</v>
      </c>
      <c r="T182" s="16">
        <f t="shared" si="199"/>
        <v>0</v>
      </c>
      <c r="U182" s="16">
        <f t="shared" si="200"/>
        <v>0</v>
      </c>
      <c r="V182" s="26">
        <v>0</v>
      </c>
      <c r="W182" s="16">
        <f t="shared" si="201"/>
        <v>0</v>
      </c>
      <c r="X182" s="16">
        <f t="shared" si="202"/>
        <v>0</v>
      </c>
      <c r="Y182" s="26"/>
      <c r="Z182" s="16">
        <f t="shared" si="203"/>
        <v>0</v>
      </c>
      <c r="AA182" s="16">
        <f t="shared" si="204"/>
        <v>0</v>
      </c>
      <c r="AC182" s="52">
        <f t="shared" si="180"/>
        <v>7</v>
      </c>
      <c r="AD182" s="16">
        <f t="shared" si="181"/>
        <v>97.649999999999991</v>
      </c>
      <c r="AE182" s="37">
        <f t="shared" si="182"/>
        <v>206.5</v>
      </c>
      <c r="AF182" s="42">
        <f t="shared" si="225"/>
        <v>5.6910569105691054E-2</v>
      </c>
      <c r="AG182" s="37">
        <f t="shared" si="205"/>
        <v>1.7073170731707317</v>
      </c>
      <c r="AH182" s="63">
        <f t="shared" si="227"/>
        <v>50.365853658536587</v>
      </c>
      <c r="AI182" s="26">
        <v>4</v>
      </c>
      <c r="AJ182" s="37">
        <f t="shared" si="206"/>
        <v>118</v>
      </c>
      <c r="AK182" s="37">
        <f t="shared" si="207"/>
        <v>70.285714285714292</v>
      </c>
      <c r="AL182" s="47">
        <v>167</v>
      </c>
      <c r="AM182" s="37">
        <f t="shared" si="208"/>
        <v>10.040816326530614</v>
      </c>
      <c r="AN182" s="52">
        <f t="shared" si="209"/>
        <v>2.342857142857143</v>
      </c>
      <c r="AO182" s="35">
        <f t="shared" si="232"/>
        <v>43659.285714285717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78"/>
        <v>0</v>
      </c>
      <c r="L183" s="16">
        <f t="shared" si="194"/>
        <v>0</v>
      </c>
      <c r="M183" s="26"/>
      <c r="N183" s="16">
        <f t="shared" si="195"/>
        <v>0</v>
      </c>
      <c r="O183" s="16">
        <f t="shared" si="196"/>
        <v>0</v>
      </c>
      <c r="P183" s="26">
        <v>0</v>
      </c>
      <c r="Q183" s="16">
        <f t="shared" si="197"/>
        <v>0</v>
      </c>
      <c r="R183" s="16">
        <f t="shared" si="198"/>
        <v>0</v>
      </c>
      <c r="S183" s="26">
        <v>1</v>
      </c>
      <c r="T183" s="16">
        <f t="shared" si="199"/>
        <v>23</v>
      </c>
      <c r="U183" s="16">
        <f t="shared" si="200"/>
        <v>44.5</v>
      </c>
      <c r="V183" s="26">
        <v>1</v>
      </c>
      <c r="W183" s="16">
        <f t="shared" si="201"/>
        <v>23</v>
      </c>
      <c r="X183" s="16">
        <f t="shared" si="202"/>
        <v>44.5</v>
      </c>
      <c r="Y183" s="26"/>
      <c r="Z183" s="16">
        <f t="shared" si="203"/>
        <v>0</v>
      </c>
      <c r="AA183" s="16">
        <f t="shared" si="204"/>
        <v>0</v>
      </c>
      <c r="AC183" s="52">
        <f t="shared" si="180"/>
        <v>2</v>
      </c>
      <c r="AD183" s="16">
        <f t="shared" si="181"/>
        <v>46</v>
      </c>
      <c r="AE183" s="37">
        <f t="shared" si="182"/>
        <v>89</v>
      </c>
      <c r="AF183" s="42">
        <f t="shared" si="225"/>
        <v>1.6260162601626018E-2</v>
      </c>
      <c r="AG183" s="37">
        <f t="shared" si="205"/>
        <v>0.48780487804878053</v>
      </c>
      <c r="AH183" s="63">
        <f t="shared" si="227"/>
        <v>21.707317073170735</v>
      </c>
      <c r="AI183" s="26">
        <v>18</v>
      </c>
      <c r="AJ183" s="37">
        <f t="shared" si="206"/>
        <v>801</v>
      </c>
      <c r="AK183" s="37">
        <f t="shared" si="207"/>
        <v>1106.9999999999998</v>
      </c>
      <c r="AL183" s="47">
        <v>168</v>
      </c>
      <c r="AM183" s="37">
        <f t="shared" si="208"/>
        <v>158.14285714285711</v>
      </c>
      <c r="AN183" s="52">
        <f t="shared" si="209"/>
        <v>36.899999999999991</v>
      </c>
      <c r="AO183" s="35">
        <f t="shared" si="232"/>
        <v>44696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78"/>
        <v>0</v>
      </c>
      <c r="L184" s="16">
        <f t="shared" si="194"/>
        <v>0</v>
      </c>
      <c r="M184" s="26"/>
      <c r="N184" s="16">
        <f t="shared" si="195"/>
        <v>0</v>
      </c>
      <c r="O184" s="16">
        <f t="shared" si="196"/>
        <v>0</v>
      </c>
      <c r="P184" s="26">
        <v>0</v>
      </c>
      <c r="Q184" s="16">
        <f t="shared" si="197"/>
        <v>0</v>
      </c>
      <c r="R184" s="16">
        <f t="shared" si="198"/>
        <v>0</v>
      </c>
      <c r="S184" s="26">
        <v>0</v>
      </c>
      <c r="T184" s="16">
        <f t="shared" si="199"/>
        <v>0</v>
      </c>
      <c r="U184" s="16">
        <f t="shared" si="200"/>
        <v>0</v>
      </c>
      <c r="V184" s="26">
        <v>0</v>
      </c>
      <c r="W184" s="16">
        <f t="shared" si="201"/>
        <v>0</v>
      </c>
      <c r="X184" s="16">
        <f t="shared" si="202"/>
        <v>0</v>
      </c>
      <c r="Y184" s="26"/>
      <c r="Z184" s="16">
        <f t="shared" si="203"/>
        <v>0</v>
      </c>
      <c r="AA184" s="16">
        <f t="shared" si="204"/>
        <v>0</v>
      </c>
      <c r="AC184" s="52">
        <f t="shared" si="180"/>
        <v>0</v>
      </c>
      <c r="AD184" s="16">
        <f t="shared" si="181"/>
        <v>0</v>
      </c>
      <c r="AE184" s="37">
        <f t="shared" si="182"/>
        <v>0</v>
      </c>
      <c r="AF184" s="42">
        <f t="shared" si="225"/>
        <v>0</v>
      </c>
      <c r="AG184" s="37">
        <f t="shared" si="205"/>
        <v>0</v>
      </c>
      <c r="AH184" s="63">
        <f t="shared" si="227"/>
        <v>0</v>
      </c>
      <c r="AI184" s="26">
        <v>0</v>
      </c>
      <c r="AJ184" s="37">
        <f t="shared" si="206"/>
        <v>0</v>
      </c>
      <c r="AK184" s="37" t="str">
        <f t="shared" si="207"/>
        <v>-</v>
      </c>
      <c r="AL184" s="47">
        <v>169</v>
      </c>
      <c r="AM184" s="37" t="str">
        <f t="shared" si="208"/>
        <v>-</v>
      </c>
      <c r="AN184" s="52" t="str">
        <f t="shared" si="209"/>
        <v>-</v>
      </c>
      <c r="AO184" s="35" t="str">
        <f t="shared" si="232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ref="K185:K205" si="233">J185*$F185</f>
        <v>0</v>
      </c>
      <c r="L185" s="16">
        <f t="shared" ref="L185:L205" si="234">J185*$G185</f>
        <v>0</v>
      </c>
      <c r="M185" s="26"/>
      <c r="N185" s="16">
        <f t="shared" ref="N185:N205" si="235">M185*$F185</f>
        <v>0</v>
      </c>
      <c r="O185" s="16">
        <f t="shared" ref="O185:O205" si="236">M185*$G185</f>
        <v>0</v>
      </c>
      <c r="P185" s="26">
        <v>0</v>
      </c>
      <c r="Q185" s="16">
        <f t="shared" ref="Q185:Q205" si="237">P185*$F185</f>
        <v>0</v>
      </c>
      <c r="R185" s="16">
        <f t="shared" ref="R185:R205" si="238">P185*$G185</f>
        <v>0</v>
      </c>
      <c r="S185" s="26">
        <v>0</v>
      </c>
      <c r="T185" s="16">
        <f t="shared" ref="T185:T205" si="239">S185*$F185</f>
        <v>0</v>
      </c>
      <c r="U185" s="16">
        <f t="shared" ref="U185:U205" si="240">S185*$G185</f>
        <v>0</v>
      </c>
      <c r="V185" s="26">
        <v>0</v>
      </c>
      <c r="W185" s="16">
        <f t="shared" ref="W185:W205" si="241">V185*$F185</f>
        <v>0</v>
      </c>
      <c r="X185" s="16">
        <f t="shared" ref="X185:X205" si="242">V185*$G185</f>
        <v>0</v>
      </c>
      <c r="Y185" s="26"/>
      <c r="Z185" s="16">
        <f t="shared" ref="Z185:Z205" si="243">Y185*$F185</f>
        <v>0</v>
      </c>
      <c r="AA185" s="16">
        <f t="shared" ref="AA185:AA205" si="244">Y185*$G185</f>
        <v>0</v>
      </c>
      <c r="AC185" s="52">
        <f t="shared" ref="AC185:AC205" si="245">J185+M185+P185+S185+V185+Y185</f>
        <v>0</v>
      </c>
      <c r="AD185" s="16">
        <f t="shared" ref="AD185:AD205" si="246">AC185*F185</f>
        <v>0</v>
      </c>
      <c r="AE185" s="37">
        <f t="shared" ref="AE185:AE205" si="247">AC185*G185</f>
        <v>0</v>
      </c>
      <c r="AF185" s="42">
        <f t="shared" si="225"/>
        <v>0</v>
      </c>
      <c r="AG185" s="37">
        <f t="shared" ref="AG185:AG205" si="248">AF185*30</f>
        <v>0</v>
      </c>
      <c r="AH185" s="63">
        <f t="shared" si="227"/>
        <v>0</v>
      </c>
      <c r="AI185" s="26">
        <v>0</v>
      </c>
      <c r="AJ185" s="37">
        <f t="shared" ref="AJ185:AJ205" si="249">AI185*G185</f>
        <v>0</v>
      </c>
      <c r="AK185" s="37" t="str">
        <f t="shared" ref="AK185:AK205" si="250">IFERROR(AI185/AF185, "-")</f>
        <v>-</v>
      </c>
      <c r="AL185" s="47">
        <v>148</v>
      </c>
      <c r="AM185" s="37" t="str">
        <f t="shared" ref="AM185:AM205" si="251">IFERROR(AK185/7,"-")</f>
        <v>-</v>
      </c>
      <c r="AN185" s="52" t="str">
        <f t="shared" ref="AN185:AN205" si="252">IFERROR(AK185/30,"-")</f>
        <v>-</v>
      </c>
      <c r="AO185" s="35" t="str">
        <f t="shared" si="232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233"/>
        <v>0</v>
      </c>
      <c r="L186" s="16">
        <f t="shared" si="234"/>
        <v>0</v>
      </c>
      <c r="M186" s="26"/>
      <c r="N186" s="16">
        <f t="shared" si="235"/>
        <v>0</v>
      </c>
      <c r="O186" s="16">
        <f t="shared" si="236"/>
        <v>0</v>
      </c>
      <c r="P186" s="26">
        <v>0</v>
      </c>
      <c r="Q186" s="16">
        <f t="shared" si="237"/>
        <v>0</v>
      </c>
      <c r="R186" s="16">
        <f t="shared" si="238"/>
        <v>0</v>
      </c>
      <c r="S186" s="26">
        <v>1</v>
      </c>
      <c r="T186" s="16">
        <f t="shared" si="239"/>
        <v>7.61</v>
      </c>
      <c r="U186" s="16">
        <f t="shared" si="240"/>
        <v>29.5</v>
      </c>
      <c r="V186" s="26">
        <v>2</v>
      </c>
      <c r="W186" s="16">
        <f t="shared" si="241"/>
        <v>15.22</v>
      </c>
      <c r="X186" s="16">
        <f t="shared" si="242"/>
        <v>59</v>
      </c>
      <c r="Y186" s="26"/>
      <c r="Z186" s="16">
        <f t="shared" si="243"/>
        <v>0</v>
      </c>
      <c r="AA186" s="16">
        <f t="shared" si="244"/>
        <v>0</v>
      </c>
      <c r="AC186" s="52">
        <f t="shared" si="245"/>
        <v>3</v>
      </c>
      <c r="AD186" s="16">
        <f t="shared" si="246"/>
        <v>22.830000000000002</v>
      </c>
      <c r="AE186" s="37">
        <f t="shared" si="247"/>
        <v>88.5</v>
      </c>
      <c r="AF186" s="42">
        <f t="shared" si="225"/>
        <v>2.4390243902439025E-2</v>
      </c>
      <c r="AG186" s="37">
        <f t="shared" si="248"/>
        <v>0.73170731707317072</v>
      </c>
      <c r="AH186" s="63">
        <f t="shared" si="227"/>
        <v>21.585365853658537</v>
      </c>
      <c r="AI186" s="26">
        <v>2</v>
      </c>
      <c r="AJ186" s="37">
        <f t="shared" si="249"/>
        <v>59</v>
      </c>
      <c r="AK186" s="37">
        <f t="shared" si="250"/>
        <v>82</v>
      </c>
      <c r="AL186" s="47">
        <v>149</v>
      </c>
      <c r="AM186" s="37">
        <f t="shared" si="251"/>
        <v>11.714285714285714</v>
      </c>
      <c r="AN186" s="52">
        <f t="shared" si="252"/>
        <v>2.7333333333333334</v>
      </c>
      <c r="AO186" s="35">
        <f t="shared" si="232"/>
        <v>43671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233"/>
        <v>0</v>
      </c>
      <c r="L187" s="16">
        <f t="shared" si="234"/>
        <v>0</v>
      </c>
      <c r="M187" s="26"/>
      <c r="N187" s="16">
        <f t="shared" si="235"/>
        <v>0</v>
      </c>
      <c r="O187" s="16">
        <f t="shared" si="236"/>
        <v>0</v>
      </c>
      <c r="P187" s="26">
        <v>0</v>
      </c>
      <c r="Q187" s="16">
        <f t="shared" si="237"/>
        <v>0</v>
      </c>
      <c r="R187" s="16">
        <f t="shared" si="238"/>
        <v>0</v>
      </c>
      <c r="S187" s="26">
        <v>1</v>
      </c>
      <c r="T187" s="16">
        <f t="shared" si="239"/>
        <v>37.130000000000003</v>
      </c>
      <c r="U187" s="16">
        <f t="shared" si="240"/>
        <v>74.5</v>
      </c>
      <c r="V187" s="26">
        <v>0</v>
      </c>
      <c r="W187" s="16">
        <f t="shared" si="241"/>
        <v>0</v>
      </c>
      <c r="X187" s="16">
        <f t="shared" si="242"/>
        <v>0</v>
      </c>
      <c r="Y187" s="26"/>
      <c r="Z187" s="16">
        <f t="shared" si="243"/>
        <v>0</v>
      </c>
      <c r="AA187" s="16">
        <f t="shared" si="244"/>
        <v>0</v>
      </c>
      <c r="AC187" s="52">
        <f t="shared" si="245"/>
        <v>1</v>
      </c>
      <c r="AD187" s="16">
        <f t="shared" si="246"/>
        <v>37.130000000000003</v>
      </c>
      <c r="AE187" s="37">
        <f t="shared" si="247"/>
        <v>74.5</v>
      </c>
      <c r="AF187" s="42">
        <f t="shared" si="225"/>
        <v>8.130081300813009E-3</v>
      </c>
      <c r="AG187" s="37">
        <f t="shared" si="248"/>
        <v>0.24390243902439027</v>
      </c>
      <c r="AH187" s="63">
        <f t="shared" si="227"/>
        <v>18.170731707317074</v>
      </c>
      <c r="AI187" s="26">
        <v>3</v>
      </c>
      <c r="AJ187" s="37">
        <f t="shared" si="249"/>
        <v>223.5</v>
      </c>
      <c r="AK187" s="37">
        <f t="shared" si="250"/>
        <v>368.99999999999994</v>
      </c>
      <c r="AL187" s="47">
        <v>150</v>
      </c>
      <c r="AM187" s="37">
        <f t="shared" si="251"/>
        <v>52.714285714285708</v>
      </c>
      <c r="AN187" s="52">
        <f t="shared" si="252"/>
        <v>12.299999999999999</v>
      </c>
      <c r="AO187" s="35">
        <f t="shared" si="232"/>
        <v>43958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233"/>
        <v>0</v>
      </c>
      <c r="L188" s="16">
        <f t="shared" si="234"/>
        <v>0</v>
      </c>
      <c r="M188" s="26"/>
      <c r="N188" s="16">
        <f t="shared" si="235"/>
        <v>0</v>
      </c>
      <c r="O188" s="16">
        <f t="shared" si="236"/>
        <v>0</v>
      </c>
      <c r="P188" s="26">
        <v>0</v>
      </c>
      <c r="Q188" s="16">
        <f t="shared" si="237"/>
        <v>0</v>
      </c>
      <c r="R188" s="16">
        <f t="shared" si="238"/>
        <v>0</v>
      </c>
      <c r="S188" s="26">
        <v>1</v>
      </c>
      <c r="T188" s="16">
        <f t="shared" si="239"/>
        <v>9.66</v>
      </c>
      <c r="U188" s="16">
        <f t="shared" si="240"/>
        <v>29.5</v>
      </c>
      <c r="V188" s="26">
        <v>1</v>
      </c>
      <c r="W188" s="16">
        <f t="shared" si="241"/>
        <v>9.66</v>
      </c>
      <c r="X188" s="16">
        <f t="shared" si="242"/>
        <v>29.5</v>
      </c>
      <c r="Y188" s="26"/>
      <c r="Z188" s="16">
        <f t="shared" si="243"/>
        <v>0</v>
      </c>
      <c r="AA188" s="16">
        <f t="shared" si="244"/>
        <v>0</v>
      </c>
      <c r="AC188" s="52">
        <f t="shared" si="245"/>
        <v>2</v>
      </c>
      <c r="AD188" s="16">
        <f t="shared" si="246"/>
        <v>19.32</v>
      </c>
      <c r="AE188" s="37">
        <f t="shared" si="247"/>
        <v>59</v>
      </c>
      <c r="AF188" s="42">
        <f t="shared" si="225"/>
        <v>1.6260162601626018E-2</v>
      </c>
      <c r="AG188" s="37">
        <f t="shared" si="248"/>
        <v>0.48780487804878053</v>
      </c>
      <c r="AH188" s="63">
        <f t="shared" si="227"/>
        <v>14.390243902439027</v>
      </c>
      <c r="AI188" s="26">
        <v>3</v>
      </c>
      <c r="AJ188" s="37">
        <f t="shared" si="249"/>
        <v>88.5</v>
      </c>
      <c r="AK188" s="37">
        <f t="shared" si="250"/>
        <v>184.49999999999997</v>
      </c>
      <c r="AL188" s="47">
        <v>151</v>
      </c>
      <c r="AM188" s="37">
        <f t="shared" si="251"/>
        <v>26.357142857142854</v>
      </c>
      <c r="AN188" s="52">
        <f t="shared" si="252"/>
        <v>6.1499999999999995</v>
      </c>
      <c r="AO188" s="35">
        <f t="shared" si="232"/>
        <v>43773.5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33"/>
        <v>0</v>
      </c>
      <c r="L189" s="16">
        <f t="shared" si="234"/>
        <v>0</v>
      </c>
      <c r="M189" s="26"/>
      <c r="N189" s="16">
        <f t="shared" si="235"/>
        <v>0</v>
      </c>
      <c r="O189" s="16">
        <f t="shared" si="236"/>
        <v>0</v>
      </c>
      <c r="P189" s="26">
        <v>0</v>
      </c>
      <c r="Q189" s="16">
        <f t="shared" si="237"/>
        <v>0</v>
      </c>
      <c r="R189" s="16">
        <f t="shared" si="238"/>
        <v>0</v>
      </c>
      <c r="S189" s="26">
        <v>0</v>
      </c>
      <c r="T189" s="16">
        <f t="shared" si="239"/>
        <v>0</v>
      </c>
      <c r="U189" s="16">
        <f t="shared" si="240"/>
        <v>0</v>
      </c>
      <c r="V189" s="26">
        <v>0</v>
      </c>
      <c r="W189" s="16">
        <f t="shared" si="241"/>
        <v>0</v>
      </c>
      <c r="X189" s="16">
        <f t="shared" si="242"/>
        <v>0</v>
      </c>
      <c r="Y189" s="26"/>
      <c r="Z189" s="16">
        <f t="shared" si="243"/>
        <v>0</v>
      </c>
      <c r="AA189" s="16">
        <f t="shared" si="244"/>
        <v>0</v>
      </c>
      <c r="AC189" s="52">
        <f t="shared" si="245"/>
        <v>0</v>
      </c>
      <c r="AD189" s="16">
        <f t="shared" si="246"/>
        <v>0</v>
      </c>
      <c r="AE189" s="37">
        <f t="shared" si="247"/>
        <v>0</v>
      </c>
      <c r="AF189" s="42">
        <f t="shared" si="225"/>
        <v>0</v>
      </c>
      <c r="AG189" s="37">
        <f t="shared" si="248"/>
        <v>0</v>
      </c>
      <c r="AH189" s="63">
        <f t="shared" si="227"/>
        <v>0</v>
      </c>
      <c r="AI189" s="26">
        <v>0</v>
      </c>
      <c r="AJ189" s="37">
        <f t="shared" si="249"/>
        <v>0</v>
      </c>
      <c r="AK189" s="37" t="str">
        <f t="shared" si="250"/>
        <v>-</v>
      </c>
      <c r="AL189" s="47">
        <v>152</v>
      </c>
      <c r="AM189" s="37" t="str">
        <f t="shared" si="251"/>
        <v>-</v>
      </c>
      <c r="AN189" s="52" t="str">
        <f t="shared" si="252"/>
        <v>-</v>
      </c>
      <c r="AO189" s="35" t="str">
        <f t="shared" si="232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33"/>
        <v>0</v>
      </c>
      <c r="L190" s="16">
        <f t="shared" si="234"/>
        <v>0</v>
      </c>
      <c r="M190" s="26"/>
      <c r="N190" s="16">
        <f t="shared" si="235"/>
        <v>0</v>
      </c>
      <c r="O190" s="16">
        <f t="shared" si="236"/>
        <v>0</v>
      </c>
      <c r="P190" s="26">
        <v>0</v>
      </c>
      <c r="Q190" s="16">
        <f t="shared" si="237"/>
        <v>0</v>
      </c>
      <c r="R190" s="16">
        <f t="shared" si="238"/>
        <v>0</v>
      </c>
      <c r="S190" s="26">
        <v>0</v>
      </c>
      <c r="T190" s="16">
        <f t="shared" si="239"/>
        <v>0</v>
      </c>
      <c r="U190" s="16">
        <f t="shared" si="240"/>
        <v>0</v>
      </c>
      <c r="V190" s="26">
        <v>0</v>
      </c>
      <c r="W190" s="16">
        <f t="shared" si="241"/>
        <v>0</v>
      </c>
      <c r="X190" s="16">
        <f t="shared" si="242"/>
        <v>0</v>
      </c>
      <c r="Y190" s="26"/>
      <c r="Z190" s="16">
        <f t="shared" si="243"/>
        <v>0</v>
      </c>
      <c r="AA190" s="16">
        <f t="shared" si="244"/>
        <v>0</v>
      </c>
      <c r="AC190" s="52">
        <f t="shared" si="245"/>
        <v>0</v>
      </c>
      <c r="AD190" s="16">
        <f t="shared" si="246"/>
        <v>0</v>
      </c>
      <c r="AE190" s="37">
        <f t="shared" si="247"/>
        <v>0</v>
      </c>
      <c r="AF190" s="42">
        <f t="shared" si="225"/>
        <v>0</v>
      </c>
      <c r="AG190" s="37">
        <f t="shared" si="248"/>
        <v>0</v>
      </c>
      <c r="AH190" s="63">
        <f t="shared" si="227"/>
        <v>0</v>
      </c>
      <c r="AI190" s="26">
        <v>0</v>
      </c>
      <c r="AJ190" s="37">
        <f t="shared" si="249"/>
        <v>0</v>
      </c>
      <c r="AK190" s="37" t="str">
        <f t="shared" si="250"/>
        <v>-</v>
      </c>
      <c r="AL190" s="47">
        <v>153</v>
      </c>
      <c r="AM190" s="37" t="str">
        <f t="shared" si="251"/>
        <v>-</v>
      </c>
      <c r="AN190" s="52" t="str">
        <f t="shared" si="252"/>
        <v>-</v>
      </c>
      <c r="AO190" s="35" t="str">
        <f t="shared" si="232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33"/>
        <v>0</v>
      </c>
      <c r="L191" s="16">
        <f t="shared" si="234"/>
        <v>0</v>
      </c>
      <c r="M191" s="26"/>
      <c r="N191" s="16">
        <f t="shared" si="235"/>
        <v>0</v>
      </c>
      <c r="O191" s="16">
        <f t="shared" si="236"/>
        <v>0</v>
      </c>
      <c r="P191" s="26">
        <v>0</v>
      </c>
      <c r="Q191" s="16">
        <f t="shared" si="237"/>
        <v>0</v>
      </c>
      <c r="R191" s="16">
        <f t="shared" si="238"/>
        <v>0</v>
      </c>
      <c r="S191" s="26">
        <v>0</v>
      </c>
      <c r="T191" s="16">
        <f t="shared" si="239"/>
        <v>0</v>
      </c>
      <c r="U191" s="16">
        <f t="shared" si="240"/>
        <v>0</v>
      </c>
      <c r="V191" s="26">
        <v>0</v>
      </c>
      <c r="W191" s="16">
        <f t="shared" si="241"/>
        <v>0</v>
      </c>
      <c r="X191" s="16">
        <f t="shared" si="242"/>
        <v>0</v>
      </c>
      <c r="Y191" s="26"/>
      <c r="Z191" s="16">
        <f t="shared" si="243"/>
        <v>0</v>
      </c>
      <c r="AA191" s="16">
        <f t="shared" si="244"/>
        <v>0</v>
      </c>
      <c r="AC191" s="52">
        <f t="shared" si="245"/>
        <v>0</v>
      </c>
      <c r="AD191" s="16">
        <f t="shared" si="246"/>
        <v>0</v>
      </c>
      <c r="AE191" s="37">
        <f t="shared" si="247"/>
        <v>0</v>
      </c>
      <c r="AF191" s="42">
        <f t="shared" si="225"/>
        <v>0</v>
      </c>
      <c r="AG191" s="37">
        <f t="shared" si="248"/>
        <v>0</v>
      </c>
      <c r="AH191" s="63">
        <f t="shared" si="227"/>
        <v>0</v>
      </c>
      <c r="AI191" s="26">
        <v>0</v>
      </c>
      <c r="AJ191" s="37">
        <f t="shared" si="249"/>
        <v>0</v>
      </c>
      <c r="AK191" s="37" t="str">
        <f t="shared" si="250"/>
        <v>-</v>
      </c>
      <c r="AL191" s="47">
        <v>155</v>
      </c>
      <c r="AM191" s="37" t="str">
        <f t="shared" si="251"/>
        <v>-</v>
      </c>
      <c r="AN191" s="52" t="str">
        <f t="shared" si="252"/>
        <v>-</v>
      </c>
      <c r="AO191" s="35" t="str">
        <f t="shared" si="232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33"/>
        <v>0</v>
      </c>
      <c r="L192" s="16">
        <f t="shared" si="234"/>
        <v>0</v>
      </c>
      <c r="M192" s="26"/>
      <c r="N192" s="16">
        <f t="shared" si="235"/>
        <v>0</v>
      </c>
      <c r="O192" s="16">
        <f t="shared" si="236"/>
        <v>0</v>
      </c>
      <c r="P192" s="26">
        <v>0</v>
      </c>
      <c r="Q192" s="16">
        <f t="shared" si="237"/>
        <v>0</v>
      </c>
      <c r="R192" s="16">
        <f t="shared" si="238"/>
        <v>0</v>
      </c>
      <c r="S192" s="26">
        <v>0</v>
      </c>
      <c r="T192" s="16">
        <f t="shared" si="239"/>
        <v>0</v>
      </c>
      <c r="U192" s="16">
        <f t="shared" si="240"/>
        <v>0</v>
      </c>
      <c r="V192" s="26">
        <v>0</v>
      </c>
      <c r="W192" s="16">
        <f t="shared" si="241"/>
        <v>0</v>
      </c>
      <c r="X192" s="16">
        <f t="shared" si="242"/>
        <v>0</v>
      </c>
      <c r="Y192" s="26"/>
      <c r="Z192" s="16">
        <f t="shared" si="243"/>
        <v>0</v>
      </c>
      <c r="AA192" s="16">
        <f t="shared" si="244"/>
        <v>0</v>
      </c>
      <c r="AC192" s="52">
        <f t="shared" si="245"/>
        <v>0</v>
      </c>
      <c r="AD192" s="16">
        <f t="shared" si="246"/>
        <v>0</v>
      </c>
      <c r="AE192" s="37">
        <f t="shared" si="247"/>
        <v>0</v>
      </c>
      <c r="AF192" s="42">
        <f t="shared" si="225"/>
        <v>0</v>
      </c>
      <c r="AG192" s="37">
        <f t="shared" si="248"/>
        <v>0</v>
      </c>
      <c r="AH192" s="63">
        <f t="shared" si="227"/>
        <v>0</v>
      </c>
      <c r="AI192" s="26">
        <v>0</v>
      </c>
      <c r="AJ192" s="37">
        <f t="shared" si="249"/>
        <v>0</v>
      </c>
      <c r="AK192" s="37" t="str">
        <f t="shared" si="250"/>
        <v>-</v>
      </c>
      <c r="AL192" s="47">
        <v>156</v>
      </c>
      <c r="AM192" s="37" t="str">
        <f t="shared" si="251"/>
        <v>-</v>
      </c>
      <c r="AN192" s="52" t="str">
        <f t="shared" si="252"/>
        <v>-</v>
      </c>
      <c r="AO192" s="35" t="str">
        <f t="shared" si="232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233"/>
        <v>0</v>
      </c>
      <c r="L193" s="16">
        <f t="shared" si="234"/>
        <v>0</v>
      </c>
      <c r="M193" s="26"/>
      <c r="N193" s="16">
        <f t="shared" si="235"/>
        <v>0</v>
      </c>
      <c r="O193" s="16">
        <f t="shared" si="236"/>
        <v>0</v>
      </c>
      <c r="P193" s="26">
        <v>0</v>
      </c>
      <c r="Q193" s="16">
        <f t="shared" si="237"/>
        <v>0</v>
      </c>
      <c r="R193" s="16">
        <f t="shared" si="238"/>
        <v>0</v>
      </c>
      <c r="S193" s="26">
        <v>0</v>
      </c>
      <c r="T193" s="16">
        <f t="shared" si="239"/>
        <v>0</v>
      </c>
      <c r="U193" s="16">
        <f t="shared" si="240"/>
        <v>0</v>
      </c>
      <c r="V193" s="26">
        <v>0</v>
      </c>
      <c r="W193" s="16">
        <f t="shared" si="241"/>
        <v>0</v>
      </c>
      <c r="X193" s="16">
        <f t="shared" si="242"/>
        <v>0</v>
      </c>
      <c r="Y193" s="26"/>
      <c r="Z193" s="16">
        <f t="shared" si="243"/>
        <v>0</v>
      </c>
      <c r="AA193" s="16">
        <f t="shared" si="244"/>
        <v>0</v>
      </c>
      <c r="AC193" s="52">
        <f t="shared" si="245"/>
        <v>0</v>
      </c>
      <c r="AD193" s="16">
        <f t="shared" si="246"/>
        <v>0</v>
      </c>
      <c r="AE193" s="37">
        <f t="shared" si="247"/>
        <v>0</v>
      </c>
      <c r="AF193" s="42">
        <f t="shared" si="225"/>
        <v>0</v>
      </c>
      <c r="AG193" s="37">
        <f t="shared" si="248"/>
        <v>0</v>
      </c>
      <c r="AH193" s="63">
        <f t="shared" si="227"/>
        <v>0</v>
      </c>
      <c r="AI193" s="26">
        <v>0</v>
      </c>
      <c r="AJ193" s="37">
        <f t="shared" si="249"/>
        <v>0</v>
      </c>
      <c r="AK193" s="37" t="str">
        <f t="shared" si="250"/>
        <v>-</v>
      </c>
      <c r="AL193" s="47">
        <v>157</v>
      </c>
      <c r="AM193" s="37" t="str">
        <f t="shared" si="251"/>
        <v>-</v>
      </c>
      <c r="AN193" s="52" t="str">
        <f t="shared" si="252"/>
        <v>-</v>
      </c>
      <c r="AO193" s="35" t="str">
        <f t="shared" si="232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233"/>
        <v>0</v>
      </c>
      <c r="L194" s="16">
        <f t="shared" si="234"/>
        <v>0</v>
      </c>
      <c r="M194" s="26"/>
      <c r="N194" s="16">
        <f t="shared" si="235"/>
        <v>0</v>
      </c>
      <c r="O194" s="16">
        <f t="shared" si="236"/>
        <v>0</v>
      </c>
      <c r="P194" s="26">
        <v>0</v>
      </c>
      <c r="Q194" s="16">
        <f t="shared" si="237"/>
        <v>0</v>
      </c>
      <c r="R194" s="16">
        <f t="shared" si="238"/>
        <v>0</v>
      </c>
      <c r="S194" s="26">
        <v>0</v>
      </c>
      <c r="T194" s="16">
        <f t="shared" si="239"/>
        <v>0</v>
      </c>
      <c r="U194" s="16">
        <f t="shared" si="240"/>
        <v>0</v>
      </c>
      <c r="V194" s="26">
        <v>0</v>
      </c>
      <c r="W194" s="16">
        <f t="shared" si="241"/>
        <v>0</v>
      </c>
      <c r="X194" s="16">
        <f t="shared" si="242"/>
        <v>0</v>
      </c>
      <c r="Y194" s="26"/>
      <c r="Z194" s="16">
        <f t="shared" si="243"/>
        <v>0</v>
      </c>
      <c r="AA194" s="16">
        <f t="shared" si="244"/>
        <v>0</v>
      </c>
      <c r="AC194" s="52">
        <f t="shared" si="245"/>
        <v>0</v>
      </c>
      <c r="AD194" s="16">
        <f t="shared" si="246"/>
        <v>0</v>
      </c>
      <c r="AE194" s="37">
        <f t="shared" si="247"/>
        <v>0</v>
      </c>
      <c r="AF194" s="42">
        <f t="shared" si="225"/>
        <v>0</v>
      </c>
      <c r="AG194" s="37">
        <f t="shared" si="248"/>
        <v>0</v>
      </c>
      <c r="AH194" s="63">
        <f t="shared" si="227"/>
        <v>0</v>
      </c>
      <c r="AI194" s="26">
        <v>0</v>
      </c>
      <c r="AJ194" s="37">
        <f t="shared" si="249"/>
        <v>0</v>
      </c>
      <c r="AK194" s="37" t="str">
        <f t="shared" si="250"/>
        <v>-</v>
      </c>
      <c r="AL194" s="47">
        <v>158</v>
      </c>
      <c r="AM194" s="37" t="str">
        <f t="shared" si="251"/>
        <v>-</v>
      </c>
      <c r="AN194" s="52" t="str">
        <f t="shared" si="252"/>
        <v>-</v>
      </c>
      <c r="AO194" s="35" t="str">
        <f t="shared" si="232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233"/>
        <v>0</v>
      </c>
      <c r="L195" s="16">
        <f t="shared" si="234"/>
        <v>0</v>
      </c>
      <c r="M195" s="26"/>
      <c r="N195" s="16">
        <f t="shared" si="235"/>
        <v>0</v>
      </c>
      <c r="O195" s="16">
        <f t="shared" si="236"/>
        <v>0</v>
      </c>
      <c r="P195" s="26">
        <v>0</v>
      </c>
      <c r="Q195" s="16">
        <f t="shared" si="237"/>
        <v>0</v>
      </c>
      <c r="R195" s="16">
        <f t="shared" si="238"/>
        <v>0</v>
      </c>
      <c r="S195" s="26">
        <v>0</v>
      </c>
      <c r="T195" s="16">
        <f t="shared" si="239"/>
        <v>0</v>
      </c>
      <c r="U195" s="16">
        <f t="shared" si="240"/>
        <v>0</v>
      </c>
      <c r="V195" s="26">
        <v>0</v>
      </c>
      <c r="W195" s="16">
        <f t="shared" si="241"/>
        <v>0</v>
      </c>
      <c r="X195" s="16">
        <f t="shared" si="242"/>
        <v>0</v>
      </c>
      <c r="Y195" s="26"/>
      <c r="Z195" s="16">
        <f t="shared" si="243"/>
        <v>0</v>
      </c>
      <c r="AA195" s="16">
        <f t="shared" si="244"/>
        <v>0</v>
      </c>
      <c r="AC195" s="52">
        <f t="shared" si="245"/>
        <v>0</v>
      </c>
      <c r="AD195" s="16">
        <f t="shared" si="246"/>
        <v>0</v>
      </c>
      <c r="AE195" s="37">
        <f t="shared" si="247"/>
        <v>0</v>
      </c>
      <c r="AF195" s="42">
        <f t="shared" si="225"/>
        <v>0</v>
      </c>
      <c r="AG195" s="37">
        <f t="shared" si="248"/>
        <v>0</v>
      </c>
      <c r="AH195" s="63">
        <f t="shared" si="227"/>
        <v>0</v>
      </c>
      <c r="AI195" s="26">
        <v>0</v>
      </c>
      <c r="AJ195" s="37">
        <f t="shared" si="249"/>
        <v>0</v>
      </c>
      <c r="AK195" s="37" t="str">
        <f t="shared" si="250"/>
        <v>-</v>
      </c>
      <c r="AL195" s="47">
        <v>159</v>
      </c>
      <c r="AM195" s="37" t="str">
        <f t="shared" si="251"/>
        <v>-</v>
      </c>
      <c r="AN195" s="52" t="str">
        <f t="shared" si="252"/>
        <v>-</v>
      </c>
      <c r="AO195" s="35" t="str">
        <f t="shared" si="232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233"/>
        <v>0</v>
      </c>
      <c r="L196" s="16">
        <f t="shared" si="234"/>
        <v>0</v>
      </c>
      <c r="M196" s="26"/>
      <c r="N196" s="16">
        <f t="shared" si="235"/>
        <v>0</v>
      </c>
      <c r="O196" s="16">
        <f t="shared" si="236"/>
        <v>0</v>
      </c>
      <c r="P196" s="26">
        <v>0</v>
      </c>
      <c r="Q196" s="16">
        <f t="shared" si="237"/>
        <v>0</v>
      </c>
      <c r="R196" s="16">
        <f t="shared" si="238"/>
        <v>0</v>
      </c>
      <c r="S196" s="26">
        <v>0</v>
      </c>
      <c r="T196" s="16">
        <f t="shared" si="239"/>
        <v>0</v>
      </c>
      <c r="U196" s="16">
        <f t="shared" si="240"/>
        <v>0</v>
      </c>
      <c r="V196" s="26">
        <v>0</v>
      </c>
      <c r="W196" s="16">
        <f t="shared" si="241"/>
        <v>0</v>
      </c>
      <c r="X196" s="16">
        <f t="shared" si="242"/>
        <v>0</v>
      </c>
      <c r="Y196" s="26"/>
      <c r="Z196" s="16">
        <f t="shared" si="243"/>
        <v>0</v>
      </c>
      <c r="AA196" s="16">
        <f t="shared" si="244"/>
        <v>0</v>
      </c>
      <c r="AC196" s="52">
        <f t="shared" si="245"/>
        <v>0</v>
      </c>
      <c r="AD196" s="16">
        <f t="shared" si="246"/>
        <v>0</v>
      </c>
      <c r="AE196" s="37">
        <f t="shared" si="247"/>
        <v>0</v>
      </c>
      <c r="AF196" s="42">
        <f t="shared" si="225"/>
        <v>0</v>
      </c>
      <c r="AG196" s="37">
        <f t="shared" si="248"/>
        <v>0</v>
      </c>
      <c r="AH196" s="63">
        <f t="shared" si="227"/>
        <v>0</v>
      </c>
      <c r="AI196" s="26">
        <v>0</v>
      </c>
      <c r="AJ196" s="37">
        <f t="shared" si="249"/>
        <v>0</v>
      </c>
      <c r="AK196" s="37" t="str">
        <f t="shared" si="250"/>
        <v>-</v>
      </c>
      <c r="AL196" s="47">
        <v>160</v>
      </c>
      <c r="AM196" s="37" t="str">
        <f t="shared" si="251"/>
        <v>-</v>
      </c>
      <c r="AN196" s="52" t="str">
        <f t="shared" si="252"/>
        <v>-</v>
      </c>
      <c r="AO196" s="35" t="str">
        <f t="shared" si="232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233"/>
        <v>0</v>
      </c>
      <c r="L197" s="16">
        <f t="shared" si="234"/>
        <v>0</v>
      </c>
      <c r="M197" s="26"/>
      <c r="N197" s="16">
        <f t="shared" si="235"/>
        <v>0</v>
      </c>
      <c r="O197" s="16">
        <f t="shared" si="236"/>
        <v>0</v>
      </c>
      <c r="P197" s="26">
        <v>0</v>
      </c>
      <c r="Q197" s="16">
        <f t="shared" si="237"/>
        <v>0</v>
      </c>
      <c r="R197" s="16">
        <f t="shared" si="238"/>
        <v>0</v>
      </c>
      <c r="S197" s="26">
        <v>0</v>
      </c>
      <c r="T197" s="16">
        <f t="shared" si="239"/>
        <v>0</v>
      </c>
      <c r="U197" s="16">
        <f t="shared" si="240"/>
        <v>0</v>
      </c>
      <c r="V197" s="26">
        <v>0</v>
      </c>
      <c r="W197" s="16">
        <f t="shared" si="241"/>
        <v>0</v>
      </c>
      <c r="X197" s="16">
        <f t="shared" si="242"/>
        <v>0</v>
      </c>
      <c r="Y197" s="26"/>
      <c r="Z197" s="16">
        <f t="shared" si="243"/>
        <v>0</v>
      </c>
      <c r="AA197" s="16">
        <f t="shared" si="244"/>
        <v>0</v>
      </c>
      <c r="AC197" s="52">
        <f t="shared" si="245"/>
        <v>0</v>
      </c>
      <c r="AD197" s="16">
        <f t="shared" si="246"/>
        <v>0</v>
      </c>
      <c r="AE197" s="37">
        <f t="shared" si="247"/>
        <v>0</v>
      </c>
      <c r="AF197" s="42">
        <f t="shared" si="225"/>
        <v>0</v>
      </c>
      <c r="AG197" s="37">
        <f t="shared" si="248"/>
        <v>0</v>
      </c>
      <c r="AH197" s="63">
        <f t="shared" si="227"/>
        <v>0</v>
      </c>
      <c r="AI197" s="26">
        <v>0</v>
      </c>
      <c r="AJ197" s="37">
        <f t="shared" si="249"/>
        <v>0</v>
      </c>
      <c r="AK197" s="37" t="str">
        <f t="shared" si="250"/>
        <v>-</v>
      </c>
      <c r="AL197" s="47">
        <v>161</v>
      </c>
      <c r="AM197" s="37" t="str">
        <f t="shared" si="251"/>
        <v>-</v>
      </c>
      <c r="AN197" s="52" t="str">
        <f t="shared" si="252"/>
        <v>-</v>
      </c>
      <c r="AO197" s="35" t="str">
        <f t="shared" si="232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33"/>
        <v>0</v>
      </c>
      <c r="L198" s="16">
        <f t="shared" si="234"/>
        <v>0</v>
      </c>
      <c r="M198" s="26"/>
      <c r="N198" s="16">
        <f t="shared" si="235"/>
        <v>0</v>
      </c>
      <c r="O198" s="16">
        <f t="shared" si="236"/>
        <v>0</v>
      </c>
      <c r="P198" s="26">
        <v>0</v>
      </c>
      <c r="Q198" s="16">
        <f t="shared" si="237"/>
        <v>0</v>
      </c>
      <c r="R198" s="16">
        <f t="shared" si="238"/>
        <v>0</v>
      </c>
      <c r="S198" s="26">
        <v>0</v>
      </c>
      <c r="T198" s="16">
        <f t="shared" si="239"/>
        <v>0</v>
      </c>
      <c r="U198" s="16">
        <f t="shared" si="240"/>
        <v>0</v>
      </c>
      <c r="V198" s="26">
        <v>0</v>
      </c>
      <c r="W198" s="16">
        <f t="shared" si="241"/>
        <v>0</v>
      </c>
      <c r="X198" s="16">
        <f t="shared" si="242"/>
        <v>0</v>
      </c>
      <c r="Y198" s="26"/>
      <c r="Z198" s="16">
        <f t="shared" si="243"/>
        <v>0</v>
      </c>
      <c r="AA198" s="16">
        <f t="shared" si="244"/>
        <v>0</v>
      </c>
      <c r="AC198" s="52">
        <f t="shared" si="245"/>
        <v>0</v>
      </c>
      <c r="AD198" s="16">
        <f t="shared" si="246"/>
        <v>0</v>
      </c>
      <c r="AE198" s="37">
        <f t="shared" si="247"/>
        <v>0</v>
      </c>
      <c r="AF198" s="42">
        <f t="shared" si="225"/>
        <v>0</v>
      </c>
      <c r="AG198" s="37">
        <f t="shared" si="248"/>
        <v>0</v>
      </c>
      <c r="AH198" s="63">
        <f t="shared" si="227"/>
        <v>0</v>
      </c>
      <c r="AI198" s="26">
        <v>0</v>
      </c>
      <c r="AJ198" s="37">
        <f t="shared" si="249"/>
        <v>0</v>
      </c>
      <c r="AK198" s="37" t="str">
        <f t="shared" si="250"/>
        <v>-</v>
      </c>
      <c r="AL198" s="47">
        <v>162</v>
      </c>
      <c r="AM198" s="37" t="str">
        <f t="shared" si="251"/>
        <v>-</v>
      </c>
      <c r="AN198" s="52" t="str">
        <f t="shared" si="252"/>
        <v>-</v>
      </c>
      <c r="AO198" s="35" t="str">
        <f t="shared" si="232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233"/>
        <v>0</v>
      </c>
      <c r="L199" s="16">
        <f t="shared" si="234"/>
        <v>0</v>
      </c>
      <c r="M199" s="26"/>
      <c r="N199" s="16">
        <f t="shared" si="235"/>
        <v>0</v>
      </c>
      <c r="O199" s="16">
        <f t="shared" si="236"/>
        <v>0</v>
      </c>
      <c r="P199" s="26">
        <v>0</v>
      </c>
      <c r="Q199" s="16">
        <f t="shared" si="237"/>
        <v>0</v>
      </c>
      <c r="R199" s="16">
        <f t="shared" si="238"/>
        <v>0</v>
      </c>
      <c r="S199" s="26">
        <v>0</v>
      </c>
      <c r="T199" s="16">
        <f t="shared" si="239"/>
        <v>0</v>
      </c>
      <c r="U199" s="16">
        <f t="shared" si="240"/>
        <v>0</v>
      </c>
      <c r="V199" s="26">
        <v>0</v>
      </c>
      <c r="W199" s="16">
        <f t="shared" si="241"/>
        <v>0</v>
      </c>
      <c r="X199" s="16">
        <f t="shared" si="242"/>
        <v>0</v>
      </c>
      <c r="Y199" s="26"/>
      <c r="Z199" s="16">
        <f t="shared" si="243"/>
        <v>0</v>
      </c>
      <c r="AA199" s="16">
        <f t="shared" si="244"/>
        <v>0</v>
      </c>
      <c r="AC199" s="52">
        <f t="shared" si="245"/>
        <v>0</v>
      </c>
      <c r="AD199" s="16">
        <f t="shared" si="246"/>
        <v>0</v>
      </c>
      <c r="AE199" s="37">
        <f t="shared" si="247"/>
        <v>0</v>
      </c>
      <c r="AF199" s="42">
        <f t="shared" si="225"/>
        <v>0</v>
      </c>
      <c r="AG199" s="37">
        <f t="shared" si="248"/>
        <v>0</v>
      </c>
      <c r="AH199" s="63">
        <f t="shared" si="227"/>
        <v>0</v>
      </c>
      <c r="AI199" s="26">
        <v>0</v>
      </c>
      <c r="AJ199" s="37">
        <f t="shared" si="249"/>
        <v>0</v>
      </c>
      <c r="AK199" s="37" t="str">
        <f t="shared" si="250"/>
        <v>-</v>
      </c>
      <c r="AL199" s="47">
        <v>163</v>
      </c>
      <c r="AM199" s="37" t="str">
        <f t="shared" si="251"/>
        <v>-</v>
      </c>
      <c r="AN199" s="52" t="str">
        <f t="shared" si="252"/>
        <v>-</v>
      </c>
      <c r="AO199" s="35" t="str">
        <f t="shared" si="232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33"/>
        <v>0</v>
      </c>
      <c r="L200" s="16">
        <f t="shared" si="234"/>
        <v>0</v>
      </c>
      <c r="M200" s="26"/>
      <c r="N200" s="16">
        <f t="shared" si="235"/>
        <v>0</v>
      </c>
      <c r="O200" s="16">
        <f t="shared" si="236"/>
        <v>0</v>
      </c>
      <c r="P200" s="26">
        <v>0</v>
      </c>
      <c r="Q200" s="16">
        <f t="shared" si="237"/>
        <v>0</v>
      </c>
      <c r="R200" s="16">
        <f t="shared" si="238"/>
        <v>0</v>
      </c>
      <c r="S200" s="26">
        <v>0</v>
      </c>
      <c r="T200" s="16">
        <f t="shared" si="239"/>
        <v>0</v>
      </c>
      <c r="U200" s="16">
        <f t="shared" si="240"/>
        <v>0</v>
      </c>
      <c r="V200" s="26">
        <v>0</v>
      </c>
      <c r="W200" s="16">
        <f t="shared" si="241"/>
        <v>0</v>
      </c>
      <c r="X200" s="16">
        <f t="shared" si="242"/>
        <v>0</v>
      </c>
      <c r="Y200" s="26"/>
      <c r="Z200" s="16">
        <f t="shared" si="243"/>
        <v>0</v>
      </c>
      <c r="AA200" s="16">
        <f t="shared" si="244"/>
        <v>0</v>
      </c>
      <c r="AC200" s="52">
        <f t="shared" si="245"/>
        <v>0</v>
      </c>
      <c r="AD200" s="16">
        <f t="shared" si="246"/>
        <v>0</v>
      </c>
      <c r="AE200" s="37">
        <f t="shared" si="247"/>
        <v>0</v>
      </c>
      <c r="AF200" s="42">
        <f t="shared" si="225"/>
        <v>0</v>
      </c>
      <c r="AG200" s="37">
        <f t="shared" si="248"/>
        <v>0</v>
      </c>
      <c r="AH200" s="63">
        <f t="shared" si="227"/>
        <v>0</v>
      </c>
      <c r="AI200" s="26">
        <v>0</v>
      </c>
      <c r="AJ200" s="37">
        <f t="shared" si="249"/>
        <v>0</v>
      </c>
      <c r="AK200" s="37" t="str">
        <f t="shared" si="250"/>
        <v>-</v>
      </c>
      <c r="AL200" s="47">
        <v>164</v>
      </c>
      <c r="AM200" s="37" t="str">
        <f t="shared" si="251"/>
        <v>-</v>
      </c>
      <c r="AN200" s="52" t="str">
        <f t="shared" si="252"/>
        <v>-</v>
      </c>
      <c r="AO200" s="35" t="str">
        <f t="shared" si="232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33"/>
        <v>0</v>
      </c>
      <c r="L201" s="16">
        <f t="shared" si="234"/>
        <v>0</v>
      </c>
      <c r="M201" s="26"/>
      <c r="N201" s="16">
        <f t="shared" si="235"/>
        <v>0</v>
      </c>
      <c r="O201" s="16">
        <f t="shared" si="236"/>
        <v>0</v>
      </c>
      <c r="P201" s="26">
        <v>0</v>
      </c>
      <c r="Q201" s="16">
        <f t="shared" si="237"/>
        <v>0</v>
      </c>
      <c r="R201" s="16">
        <f t="shared" si="238"/>
        <v>0</v>
      </c>
      <c r="S201" s="26">
        <v>0</v>
      </c>
      <c r="T201" s="16">
        <f t="shared" si="239"/>
        <v>0</v>
      </c>
      <c r="U201" s="16">
        <f t="shared" si="240"/>
        <v>0</v>
      </c>
      <c r="V201" s="26">
        <v>0</v>
      </c>
      <c r="W201" s="16">
        <f t="shared" si="241"/>
        <v>0</v>
      </c>
      <c r="X201" s="16">
        <f t="shared" si="242"/>
        <v>0</v>
      </c>
      <c r="Y201" s="26"/>
      <c r="Z201" s="16">
        <f t="shared" si="243"/>
        <v>0</v>
      </c>
      <c r="AA201" s="16">
        <f t="shared" si="244"/>
        <v>0</v>
      </c>
      <c r="AC201" s="52">
        <f t="shared" si="245"/>
        <v>0</v>
      </c>
      <c r="AD201" s="16">
        <f t="shared" si="246"/>
        <v>0</v>
      </c>
      <c r="AE201" s="37">
        <f t="shared" si="247"/>
        <v>0</v>
      </c>
      <c r="AF201" s="42">
        <f t="shared" si="225"/>
        <v>0</v>
      </c>
      <c r="AG201" s="37">
        <f t="shared" si="248"/>
        <v>0</v>
      </c>
      <c r="AH201" s="63">
        <f t="shared" si="227"/>
        <v>0</v>
      </c>
      <c r="AI201" s="26">
        <v>0</v>
      </c>
      <c r="AJ201" s="37">
        <f t="shared" si="249"/>
        <v>0</v>
      </c>
      <c r="AK201" s="37" t="str">
        <f t="shared" si="250"/>
        <v>-</v>
      </c>
      <c r="AL201" s="47">
        <v>165</v>
      </c>
      <c r="AM201" s="37" t="str">
        <f t="shared" si="251"/>
        <v>-</v>
      </c>
      <c r="AN201" s="52" t="str">
        <f t="shared" si="252"/>
        <v>-</v>
      </c>
      <c r="AO201" s="35" t="str">
        <f t="shared" si="232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33"/>
        <v>0</v>
      </c>
      <c r="L202" s="16">
        <f t="shared" si="234"/>
        <v>0</v>
      </c>
      <c r="M202" s="26"/>
      <c r="N202" s="16">
        <f t="shared" si="235"/>
        <v>0</v>
      </c>
      <c r="O202" s="16">
        <f t="shared" si="236"/>
        <v>0</v>
      </c>
      <c r="P202" s="26">
        <v>0</v>
      </c>
      <c r="Q202" s="16">
        <f t="shared" si="237"/>
        <v>0</v>
      </c>
      <c r="R202" s="16">
        <f t="shared" si="238"/>
        <v>0</v>
      </c>
      <c r="S202" s="26">
        <v>0</v>
      </c>
      <c r="T202" s="16">
        <f t="shared" si="239"/>
        <v>0</v>
      </c>
      <c r="U202" s="16">
        <f t="shared" si="240"/>
        <v>0</v>
      </c>
      <c r="V202" s="26">
        <v>0</v>
      </c>
      <c r="W202" s="16">
        <f t="shared" si="241"/>
        <v>0</v>
      </c>
      <c r="X202" s="16">
        <f t="shared" si="242"/>
        <v>0</v>
      </c>
      <c r="Y202" s="26"/>
      <c r="Z202" s="16">
        <f t="shared" si="243"/>
        <v>0</v>
      </c>
      <c r="AA202" s="16">
        <f t="shared" si="244"/>
        <v>0</v>
      </c>
      <c r="AC202" s="52">
        <f t="shared" si="245"/>
        <v>0</v>
      </c>
      <c r="AD202" s="16">
        <f t="shared" si="246"/>
        <v>0</v>
      </c>
      <c r="AE202" s="37">
        <f t="shared" si="247"/>
        <v>0</v>
      </c>
      <c r="AF202" s="42">
        <f t="shared" si="225"/>
        <v>0</v>
      </c>
      <c r="AG202" s="37">
        <f t="shared" si="248"/>
        <v>0</v>
      </c>
      <c r="AH202" s="63">
        <f t="shared" si="227"/>
        <v>0</v>
      </c>
      <c r="AI202" s="26">
        <v>0</v>
      </c>
      <c r="AJ202" s="37">
        <f t="shared" si="249"/>
        <v>0</v>
      </c>
      <c r="AK202" s="37" t="str">
        <f t="shared" si="250"/>
        <v>-</v>
      </c>
      <c r="AL202" s="47">
        <v>166</v>
      </c>
      <c r="AM202" s="37" t="str">
        <f t="shared" si="251"/>
        <v>-</v>
      </c>
      <c r="AN202" s="52" t="str">
        <f t="shared" si="252"/>
        <v>-</v>
      </c>
      <c r="AO202" s="35" t="str">
        <f t="shared" si="232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33"/>
        <v>0</v>
      </c>
      <c r="L203" s="16">
        <f t="shared" si="234"/>
        <v>0</v>
      </c>
      <c r="M203" s="26"/>
      <c r="N203" s="16">
        <f t="shared" si="235"/>
        <v>0</v>
      </c>
      <c r="O203" s="16">
        <f t="shared" si="236"/>
        <v>0</v>
      </c>
      <c r="P203" s="26">
        <v>0</v>
      </c>
      <c r="Q203" s="16">
        <f t="shared" si="237"/>
        <v>0</v>
      </c>
      <c r="R203" s="16">
        <f t="shared" si="238"/>
        <v>0</v>
      </c>
      <c r="S203" s="26">
        <v>0</v>
      </c>
      <c r="T203" s="16">
        <f t="shared" si="239"/>
        <v>0</v>
      </c>
      <c r="U203" s="16">
        <f t="shared" si="240"/>
        <v>0</v>
      </c>
      <c r="V203" s="26">
        <v>0</v>
      </c>
      <c r="W203" s="16">
        <f t="shared" si="241"/>
        <v>0</v>
      </c>
      <c r="X203" s="16">
        <f t="shared" si="242"/>
        <v>0</v>
      </c>
      <c r="Y203" s="26"/>
      <c r="Z203" s="16">
        <f t="shared" si="243"/>
        <v>0</v>
      </c>
      <c r="AA203" s="16">
        <f t="shared" si="244"/>
        <v>0</v>
      </c>
      <c r="AC203" s="52">
        <f t="shared" si="245"/>
        <v>0</v>
      </c>
      <c r="AD203" s="16">
        <f t="shared" si="246"/>
        <v>0</v>
      </c>
      <c r="AE203" s="37">
        <f t="shared" si="247"/>
        <v>0</v>
      </c>
      <c r="AF203" s="42">
        <f t="shared" si="225"/>
        <v>0</v>
      </c>
      <c r="AG203" s="37">
        <f t="shared" si="248"/>
        <v>0</v>
      </c>
      <c r="AH203" s="63">
        <f t="shared" si="227"/>
        <v>0</v>
      </c>
      <c r="AI203" s="26">
        <v>0</v>
      </c>
      <c r="AJ203" s="37">
        <f t="shared" si="249"/>
        <v>0</v>
      </c>
      <c r="AK203" s="37" t="str">
        <f t="shared" si="250"/>
        <v>-</v>
      </c>
      <c r="AL203" s="47">
        <v>167</v>
      </c>
      <c r="AM203" s="37" t="str">
        <f t="shared" si="251"/>
        <v>-</v>
      </c>
      <c r="AN203" s="52" t="str">
        <f t="shared" si="252"/>
        <v>-</v>
      </c>
      <c r="AO203" s="35" t="str">
        <f t="shared" si="232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3"/>
        <v>0</v>
      </c>
      <c r="L204" s="16">
        <f t="shared" si="234"/>
        <v>0</v>
      </c>
      <c r="M204" s="26"/>
      <c r="N204" s="16">
        <f t="shared" si="235"/>
        <v>0</v>
      </c>
      <c r="O204" s="16">
        <f t="shared" si="236"/>
        <v>0</v>
      </c>
      <c r="P204" s="26"/>
      <c r="Q204" s="16">
        <f t="shared" si="237"/>
        <v>0</v>
      </c>
      <c r="R204" s="16">
        <f t="shared" si="238"/>
        <v>0</v>
      </c>
      <c r="S204" s="26"/>
      <c r="T204" s="16">
        <f t="shared" si="239"/>
        <v>0</v>
      </c>
      <c r="U204" s="16">
        <f t="shared" si="240"/>
        <v>0</v>
      </c>
      <c r="V204" s="26"/>
      <c r="W204" s="16">
        <f t="shared" si="241"/>
        <v>0</v>
      </c>
      <c r="X204" s="16">
        <f t="shared" si="242"/>
        <v>0</v>
      </c>
      <c r="Y204" s="26"/>
      <c r="Z204" s="16">
        <f t="shared" si="243"/>
        <v>0</v>
      </c>
      <c r="AA204" s="16">
        <f t="shared" si="244"/>
        <v>0</v>
      </c>
      <c r="AC204" s="52">
        <f t="shared" si="245"/>
        <v>0</v>
      </c>
      <c r="AD204" s="16">
        <f t="shared" si="246"/>
        <v>0</v>
      </c>
      <c r="AE204" s="37">
        <f t="shared" si="247"/>
        <v>0</v>
      </c>
      <c r="AF204" s="42">
        <f t="shared" si="225"/>
        <v>0</v>
      </c>
      <c r="AG204" s="37">
        <f t="shared" si="248"/>
        <v>0</v>
      </c>
      <c r="AH204" s="63">
        <f t="shared" si="227"/>
        <v>0</v>
      </c>
      <c r="AI204" s="26"/>
      <c r="AJ204" s="37">
        <f t="shared" si="249"/>
        <v>0</v>
      </c>
      <c r="AK204" s="37" t="str">
        <f t="shared" si="250"/>
        <v>-</v>
      </c>
      <c r="AL204" s="47">
        <v>168</v>
      </c>
      <c r="AM204" s="37" t="str">
        <f t="shared" si="251"/>
        <v>-</v>
      </c>
      <c r="AN204" s="52" t="str">
        <f t="shared" si="252"/>
        <v>-</v>
      </c>
      <c r="AO204" s="35" t="str">
        <f t="shared" si="232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3"/>
        <v>0</v>
      </c>
      <c r="L205" s="16">
        <f t="shared" si="234"/>
        <v>0</v>
      </c>
      <c r="M205" s="26"/>
      <c r="N205" s="16">
        <f t="shared" si="235"/>
        <v>0</v>
      </c>
      <c r="O205" s="16">
        <f t="shared" si="236"/>
        <v>0</v>
      </c>
      <c r="P205" s="26"/>
      <c r="Q205" s="16">
        <f t="shared" si="237"/>
        <v>0</v>
      </c>
      <c r="R205" s="16">
        <f t="shared" si="238"/>
        <v>0</v>
      </c>
      <c r="S205" s="26"/>
      <c r="T205" s="16">
        <f t="shared" si="239"/>
        <v>0</v>
      </c>
      <c r="U205" s="16">
        <f t="shared" si="240"/>
        <v>0</v>
      </c>
      <c r="V205" s="26"/>
      <c r="W205" s="16">
        <f t="shared" si="241"/>
        <v>0</v>
      </c>
      <c r="X205" s="16">
        <f t="shared" si="242"/>
        <v>0</v>
      </c>
      <c r="Y205" s="26"/>
      <c r="Z205" s="16">
        <f t="shared" si="243"/>
        <v>0</v>
      </c>
      <c r="AA205" s="16">
        <f t="shared" si="244"/>
        <v>0</v>
      </c>
      <c r="AC205" s="52">
        <f t="shared" si="245"/>
        <v>0</v>
      </c>
      <c r="AD205" s="16">
        <f t="shared" si="246"/>
        <v>0</v>
      </c>
      <c r="AE205" s="37">
        <f t="shared" si="247"/>
        <v>0</v>
      </c>
      <c r="AF205" s="42">
        <f t="shared" si="225"/>
        <v>0</v>
      </c>
      <c r="AG205" s="37">
        <f t="shared" si="248"/>
        <v>0</v>
      </c>
      <c r="AH205" s="63">
        <f t="shared" si="227"/>
        <v>0</v>
      </c>
      <c r="AI205" s="26"/>
      <c r="AJ205" s="37">
        <f t="shared" si="249"/>
        <v>0</v>
      </c>
      <c r="AK205" s="37" t="str">
        <f t="shared" si="250"/>
        <v>-</v>
      </c>
      <c r="AL205" s="47">
        <v>169</v>
      </c>
      <c r="AM205" s="37" t="str">
        <f t="shared" si="251"/>
        <v>-</v>
      </c>
      <c r="AN205" s="52" t="str">
        <f t="shared" si="252"/>
        <v>-</v>
      </c>
      <c r="AO205" s="35" t="str">
        <f t="shared" si="232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78"/>
        <v>0</v>
      </c>
      <c r="L206" s="16">
        <f t="shared" si="194"/>
        <v>0</v>
      </c>
      <c r="M206" s="26"/>
      <c r="N206" s="16">
        <f t="shared" si="195"/>
        <v>0</v>
      </c>
      <c r="O206" s="16">
        <f t="shared" si="196"/>
        <v>0</v>
      </c>
      <c r="P206" s="26"/>
      <c r="Q206" s="16">
        <f t="shared" si="197"/>
        <v>0</v>
      </c>
      <c r="R206" s="16">
        <f t="shared" si="198"/>
        <v>0</v>
      </c>
      <c r="S206" s="26"/>
      <c r="T206" s="16">
        <f t="shared" si="199"/>
        <v>0</v>
      </c>
      <c r="U206" s="16">
        <f t="shared" si="200"/>
        <v>0</v>
      </c>
      <c r="V206" s="26"/>
      <c r="W206" s="16">
        <f t="shared" si="201"/>
        <v>0</v>
      </c>
      <c r="X206" s="16">
        <f t="shared" si="202"/>
        <v>0</v>
      </c>
      <c r="Y206" s="26"/>
      <c r="Z206" s="16">
        <f t="shared" si="203"/>
        <v>0</v>
      </c>
      <c r="AA206" s="16">
        <f t="shared" si="204"/>
        <v>0</v>
      </c>
      <c r="AC206" s="52">
        <f t="shared" si="180"/>
        <v>0</v>
      </c>
      <c r="AD206" s="16">
        <f t="shared" si="181"/>
        <v>0</v>
      </c>
      <c r="AE206" s="37">
        <f t="shared" si="182"/>
        <v>0</v>
      </c>
      <c r="AF206" s="42">
        <f t="shared" si="225"/>
        <v>0</v>
      </c>
      <c r="AG206" s="37">
        <f t="shared" si="205"/>
        <v>0</v>
      </c>
      <c r="AH206" s="63">
        <f t="shared" si="227"/>
        <v>0</v>
      </c>
      <c r="AI206" s="26"/>
      <c r="AJ206" s="37">
        <f t="shared" si="206"/>
        <v>0</v>
      </c>
      <c r="AK206" s="37" t="str">
        <f t="shared" si="207"/>
        <v>-</v>
      </c>
      <c r="AL206" s="47">
        <v>148</v>
      </c>
      <c r="AM206" s="37" t="str">
        <f t="shared" si="208"/>
        <v>-</v>
      </c>
      <c r="AN206" s="52" t="str">
        <f t="shared" si="209"/>
        <v>-</v>
      </c>
      <c r="AO206" s="35" t="str">
        <f t="shared" si="232"/>
        <v>-</v>
      </c>
    </row>
    <row r="207" spans="1:41" ht="15" x14ac:dyDescent="0.25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78"/>
        <v>0</v>
      </c>
      <c r="L207" s="16">
        <f t="shared" si="194"/>
        <v>0</v>
      </c>
      <c r="M207" s="26"/>
      <c r="N207" s="16">
        <f t="shared" si="195"/>
        <v>0</v>
      </c>
      <c r="O207" s="16">
        <f t="shared" si="196"/>
        <v>0</v>
      </c>
      <c r="P207" s="26"/>
      <c r="Q207" s="16">
        <f t="shared" si="197"/>
        <v>0</v>
      </c>
      <c r="R207" s="16">
        <f t="shared" si="198"/>
        <v>0</v>
      </c>
      <c r="S207" s="26"/>
      <c r="T207" s="16">
        <f t="shared" si="199"/>
        <v>0</v>
      </c>
      <c r="U207" s="16">
        <f t="shared" si="200"/>
        <v>0</v>
      </c>
      <c r="V207" s="26"/>
      <c r="W207" s="16">
        <f t="shared" si="201"/>
        <v>0</v>
      </c>
      <c r="X207" s="16">
        <f t="shared" si="202"/>
        <v>0</v>
      </c>
      <c r="Y207" s="26"/>
      <c r="Z207" s="16">
        <f t="shared" si="203"/>
        <v>0</v>
      </c>
      <c r="AA207" s="16">
        <f t="shared" si="204"/>
        <v>0</v>
      </c>
      <c r="AC207" s="52">
        <f t="shared" si="180"/>
        <v>0</v>
      </c>
      <c r="AD207" s="16">
        <f t="shared" si="181"/>
        <v>0</v>
      </c>
      <c r="AE207" s="37">
        <f t="shared" si="182"/>
        <v>0</v>
      </c>
      <c r="AF207" s="42">
        <f t="shared" ref="AF207:AF208" si="253">AC207/AQ$10</f>
        <v>0</v>
      </c>
      <c r="AG207" s="37">
        <f t="shared" si="205"/>
        <v>0</v>
      </c>
      <c r="AH207" s="63">
        <f t="shared" ref="AH207:AH208" si="254">AG207*G207</f>
        <v>0</v>
      </c>
      <c r="AI207" s="26"/>
      <c r="AJ207" s="37">
        <f t="shared" si="206"/>
        <v>0</v>
      </c>
      <c r="AK207" s="37" t="str">
        <f t="shared" si="207"/>
        <v>-</v>
      </c>
      <c r="AL207" s="47">
        <v>149</v>
      </c>
      <c r="AM207" s="37" t="str">
        <f t="shared" si="208"/>
        <v>-</v>
      </c>
      <c r="AN207" s="52" t="str">
        <f t="shared" si="209"/>
        <v>-</v>
      </c>
      <c r="AO207" s="35" t="str">
        <f t="shared" ref="AO207:AO208" si="255">IFERROR(AO$10+AK207,"-")</f>
        <v>-</v>
      </c>
    </row>
    <row r="208" spans="1:41" ht="15" x14ac:dyDescent="0.25">
      <c r="A208" s="13"/>
      <c r="B208" s="17"/>
      <c r="C208" s="17"/>
      <c r="D208" s="31"/>
      <c r="E208" s="18"/>
      <c r="F208" s="57"/>
      <c r="G208" s="57"/>
      <c r="H208" s="58"/>
      <c r="J208" s="26"/>
      <c r="K208" s="16">
        <f t="shared" si="78"/>
        <v>0</v>
      </c>
      <c r="L208" s="16">
        <f t="shared" si="194"/>
        <v>0</v>
      </c>
      <c r="M208" s="26"/>
      <c r="N208" s="16">
        <f t="shared" si="195"/>
        <v>0</v>
      </c>
      <c r="O208" s="16">
        <f t="shared" si="196"/>
        <v>0</v>
      </c>
      <c r="P208" s="26"/>
      <c r="Q208" s="16">
        <f t="shared" si="197"/>
        <v>0</v>
      </c>
      <c r="R208" s="16">
        <f t="shared" si="198"/>
        <v>0</v>
      </c>
      <c r="S208" s="26"/>
      <c r="T208" s="16">
        <f t="shared" si="199"/>
        <v>0</v>
      </c>
      <c r="U208" s="16">
        <f t="shared" si="200"/>
        <v>0</v>
      </c>
      <c r="V208" s="26"/>
      <c r="W208" s="16">
        <f t="shared" si="201"/>
        <v>0</v>
      </c>
      <c r="X208" s="16">
        <f t="shared" si="202"/>
        <v>0</v>
      </c>
      <c r="Y208" s="26"/>
      <c r="Z208" s="16">
        <f t="shared" si="203"/>
        <v>0</v>
      </c>
      <c r="AA208" s="16">
        <f t="shared" si="204"/>
        <v>0</v>
      </c>
      <c r="AC208" s="52">
        <f t="shared" si="180"/>
        <v>0</v>
      </c>
      <c r="AD208" s="16">
        <f t="shared" si="181"/>
        <v>0</v>
      </c>
      <c r="AE208" s="37">
        <f t="shared" si="182"/>
        <v>0</v>
      </c>
      <c r="AF208" s="42">
        <f t="shared" si="253"/>
        <v>0</v>
      </c>
      <c r="AG208" s="37">
        <f t="shared" si="205"/>
        <v>0</v>
      </c>
      <c r="AH208" s="63">
        <f t="shared" si="254"/>
        <v>0</v>
      </c>
      <c r="AI208" s="26"/>
      <c r="AJ208" s="37">
        <f t="shared" si="206"/>
        <v>0</v>
      </c>
      <c r="AK208" s="37" t="str">
        <f t="shared" si="207"/>
        <v>-</v>
      </c>
      <c r="AL208" s="47">
        <v>150</v>
      </c>
      <c r="AM208" s="37" t="str">
        <f t="shared" si="208"/>
        <v>-</v>
      </c>
      <c r="AN208" s="52" t="str">
        <f t="shared" si="209"/>
        <v>-</v>
      </c>
      <c r="AO208" s="35" t="str">
        <f t="shared" si="255"/>
        <v>-</v>
      </c>
    </row>
    <row r="209" spans="2:48" ht="5.25" customHeight="1" x14ac:dyDescent="0.2">
      <c r="B209" s="10"/>
      <c r="AL209" s="47">
        <v>172</v>
      </c>
      <c r="AN209" s="53"/>
    </row>
    <row r="210" spans="2:48" ht="16.5" customHeight="1" x14ac:dyDescent="0.2">
      <c r="B210" s="7"/>
      <c r="C210" s="7"/>
      <c r="D210" s="8"/>
      <c r="E210" s="12" t="s">
        <v>4</v>
      </c>
      <c r="F210" s="9"/>
      <c r="G210" s="9"/>
      <c r="H210" s="9"/>
      <c r="J210" s="25">
        <f>SUM(J14:J208)</f>
        <v>109</v>
      </c>
      <c r="K210" s="25">
        <f t="shared" ref="K210:AJ210" si="256">SUM(K14:K208)</f>
        <v>1673.6935056983818</v>
      </c>
      <c r="L210" s="25">
        <f t="shared" si="256"/>
        <v>4229.3500000000004</v>
      </c>
      <c r="M210" s="25">
        <f t="shared" si="256"/>
        <v>95</v>
      </c>
      <c r="N210" s="25">
        <f t="shared" si="256"/>
        <v>1407.8288280637998</v>
      </c>
      <c r="O210" s="25">
        <f t="shared" si="256"/>
        <v>3529.0499999999997</v>
      </c>
      <c r="P210" s="25">
        <f t="shared" si="256"/>
        <v>97</v>
      </c>
      <c r="Q210" s="25">
        <f t="shared" si="256"/>
        <v>1176.4182795093457</v>
      </c>
      <c r="R210" s="25">
        <f t="shared" si="256"/>
        <v>3086</v>
      </c>
      <c r="S210" s="25">
        <f t="shared" si="256"/>
        <v>104</v>
      </c>
      <c r="T210" s="25">
        <f t="shared" si="256"/>
        <v>1825.21152713011</v>
      </c>
      <c r="U210" s="25">
        <f t="shared" si="256"/>
        <v>4178</v>
      </c>
      <c r="V210" s="25">
        <f t="shared" si="256"/>
        <v>29</v>
      </c>
      <c r="W210" s="25">
        <f t="shared" si="256"/>
        <v>341.34000000000009</v>
      </c>
      <c r="X210" s="25">
        <f t="shared" si="256"/>
        <v>955.5</v>
      </c>
      <c r="Y210" s="25">
        <f t="shared" si="256"/>
        <v>0</v>
      </c>
      <c r="Z210" s="25">
        <f t="shared" si="256"/>
        <v>0</v>
      </c>
      <c r="AA210" s="25">
        <f t="shared" si="256"/>
        <v>0</v>
      </c>
      <c r="AB210" s="25">
        <f t="shared" si="256"/>
        <v>0</v>
      </c>
      <c r="AC210" s="25">
        <f t="shared" si="256"/>
        <v>434</v>
      </c>
      <c r="AD210" s="25">
        <f t="shared" si="256"/>
        <v>6424.4921404016386</v>
      </c>
      <c r="AE210" s="25">
        <f t="shared" si="256"/>
        <v>15977.9</v>
      </c>
      <c r="AF210" s="25">
        <f t="shared" si="256"/>
        <v>3.5284552845528454</v>
      </c>
      <c r="AG210" s="25">
        <f t="shared" si="256"/>
        <v>105.85365853658534</v>
      </c>
      <c r="AH210" s="25">
        <f t="shared" si="256"/>
        <v>3897.0487804878048</v>
      </c>
      <c r="AI210" s="25">
        <f t="shared" si="256"/>
        <v>253</v>
      </c>
      <c r="AJ210" s="25">
        <f t="shared" si="256"/>
        <v>11485</v>
      </c>
      <c r="AL210" s="1">
        <v>173</v>
      </c>
    </row>
    <row r="212" spans="2:48" s="71" customFormat="1" x14ac:dyDescent="0.2">
      <c r="E212" s="75" t="s">
        <v>21</v>
      </c>
      <c r="F212" s="76"/>
      <c r="G212" s="76"/>
      <c r="H212" s="77"/>
      <c r="I212" s="77"/>
      <c r="J212" s="77"/>
      <c r="K212" s="77"/>
      <c r="L212" s="77">
        <f>K210</f>
        <v>1673.6935056983818</v>
      </c>
      <c r="M212" s="77"/>
      <c r="N212" s="77"/>
      <c r="O212" s="77">
        <f>N210</f>
        <v>1407.8288280637998</v>
      </c>
      <c r="P212" s="77"/>
      <c r="Q212" s="77"/>
      <c r="R212" s="77">
        <f>Q210</f>
        <v>1176.4182795093457</v>
      </c>
      <c r="S212" s="77"/>
      <c r="T212" s="77"/>
      <c r="U212" s="77">
        <f>T210</f>
        <v>1825.21152713011</v>
      </c>
      <c r="V212" s="77"/>
      <c r="W212" s="77"/>
      <c r="X212" s="77">
        <f>W210</f>
        <v>341.34000000000009</v>
      </c>
      <c r="Y212" s="77"/>
      <c r="Z212" s="77"/>
      <c r="AA212" s="77">
        <f>Z210</f>
        <v>0</v>
      </c>
      <c r="AB212" s="77"/>
      <c r="AC212" s="78"/>
      <c r="AD212" s="77"/>
      <c r="AE212" s="77">
        <f>AD210</f>
        <v>6424.4921404016386</v>
      </c>
      <c r="AF212" s="79"/>
      <c r="AG212" s="79"/>
      <c r="AH212" s="76"/>
      <c r="AI212" s="79"/>
      <c r="AJ212" s="79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2:48" s="43" customFormat="1" x14ac:dyDescent="0.2">
      <c r="E213" s="75" t="s">
        <v>22</v>
      </c>
      <c r="F213" s="80"/>
      <c r="G213" s="80"/>
      <c r="H213" s="81"/>
      <c r="I213" s="81"/>
      <c r="J213" s="81"/>
      <c r="K213" s="81"/>
      <c r="L213" s="77">
        <v>0</v>
      </c>
      <c r="M213" s="81"/>
      <c r="N213" s="81"/>
      <c r="O213" s="77">
        <v>0</v>
      </c>
      <c r="P213" s="81"/>
      <c r="Q213" s="81"/>
      <c r="R213" s="77">
        <v>0</v>
      </c>
      <c r="S213" s="81"/>
      <c r="T213" s="81"/>
      <c r="U213" s="77">
        <v>0</v>
      </c>
      <c r="V213" s="81"/>
      <c r="W213" s="81"/>
      <c r="X213" s="77">
        <v>0</v>
      </c>
      <c r="Y213" s="81"/>
      <c r="Z213" s="81"/>
      <c r="AA213" s="77">
        <f>AA210/100*AA10</f>
        <v>0</v>
      </c>
      <c r="AB213" s="81"/>
      <c r="AC213" s="82"/>
      <c r="AD213" s="81"/>
      <c r="AE213" s="77">
        <f>L213+O213+R213+U213+X213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2:48" s="43" customFormat="1" x14ac:dyDescent="0.2">
      <c r="E214" s="75" t="s">
        <v>41</v>
      </c>
      <c r="F214" s="80"/>
      <c r="G214" s="80"/>
      <c r="H214" s="81"/>
      <c r="I214" s="81"/>
      <c r="J214" s="81"/>
      <c r="K214" s="81"/>
      <c r="L214" s="92">
        <f>L213/L210</f>
        <v>0</v>
      </c>
      <c r="M214" s="93"/>
      <c r="N214" s="93"/>
      <c r="O214" s="92">
        <f>O213/O210</f>
        <v>0</v>
      </c>
      <c r="P214" s="93"/>
      <c r="Q214" s="93"/>
      <c r="R214" s="92">
        <f>R213/R210</f>
        <v>0</v>
      </c>
      <c r="S214" s="93"/>
      <c r="T214" s="93"/>
      <c r="U214" s="92">
        <f>U213/U210</f>
        <v>0</v>
      </c>
      <c r="V214" s="93"/>
      <c r="W214" s="93"/>
      <c r="X214" s="92">
        <f>X213/X210</f>
        <v>0</v>
      </c>
      <c r="Y214" s="93"/>
      <c r="Z214" s="93"/>
      <c r="AA214" s="92" t="e">
        <f>AA213/AA210</f>
        <v>#DIV/0!</v>
      </c>
      <c r="AB214" s="81"/>
      <c r="AC214" s="82"/>
      <c r="AD214" s="81"/>
      <c r="AE214" s="92">
        <f>AE213/AE210</f>
        <v>0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2:48" s="43" customFormat="1" x14ac:dyDescent="0.2">
      <c r="E215" s="75" t="s">
        <v>23</v>
      </c>
      <c r="F215" s="80"/>
      <c r="G215" s="80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2"/>
      <c r="AD215" s="81"/>
      <c r="AE215" s="81"/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2:48" s="71" customFormat="1" x14ac:dyDescent="0.2">
      <c r="E216" s="75" t="s">
        <v>24</v>
      </c>
      <c r="F216" s="76"/>
      <c r="G216" s="76"/>
      <c r="H216" s="77"/>
      <c r="I216" s="77"/>
      <c r="J216" s="77"/>
      <c r="K216" s="77"/>
      <c r="L216" s="77">
        <f>L210-L212-L213-L215</f>
        <v>2555.6564943016183</v>
      </c>
      <c r="M216" s="77"/>
      <c r="N216" s="77"/>
      <c r="O216" s="77">
        <f>O210-O212-O213-O215</f>
        <v>2121.2211719361999</v>
      </c>
      <c r="P216" s="77"/>
      <c r="Q216" s="77"/>
      <c r="R216" s="77">
        <f>R210-R212-R213-R215</f>
        <v>1909.5817204906543</v>
      </c>
      <c r="S216" s="77"/>
      <c r="T216" s="77"/>
      <c r="U216" s="77">
        <f>U210-U212-U213-U215</f>
        <v>2352.78847286989</v>
      </c>
      <c r="V216" s="77"/>
      <c r="W216" s="77"/>
      <c r="X216" s="77">
        <f>X210-X212-X213-X215</f>
        <v>614.15999999999985</v>
      </c>
      <c r="Y216" s="77"/>
      <c r="Z216" s="77"/>
      <c r="AA216" s="77">
        <f>AA210-AA212-AA213-AA215</f>
        <v>0</v>
      </c>
      <c r="AB216" s="77"/>
      <c r="AC216" s="78"/>
      <c r="AD216" s="77"/>
      <c r="AE216" s="77">
        <f>AE210-AE212-AE213-AE215</f>
        <v>9553.407859598361</v>
      </c>
      <c r="AF216" s="79"/>
      <c r="AG216" s="79"/>
      <c r="AH216" s="76"/>
      <c r="AI216" s="79"/>
      <c r="AJ216" s="79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2:48" s="43" customFormat="1" x14ac:dyDescent="0.2">
      <c r="E217" s="75" t="s">
        <v>25</v>
      </c>
      <c r="F217" s="85"/>
      <c r="G217" s="85"/>
      <c r="H217" s="83"/>
      <c r="I217" s="83"/>
      <c r="J217" s="83"/>
      <c r="K217" s="83"/>
      <c r="L217" s="86">
        <f>L216/L210</f>
        <v>0.60426696639001687</v>
      </c>
      <c r="M217" s="83"/>
      <c r="N217" s="83"/>
      <c r="O217" s="86">
        <f>O216/O210</f>
        <v>0.60107427549516157</v>
      </c>
      <c r="P217" s="83"/>
      <c r="Q217" s="83"/>
      <c r="R217" s="86">
        <f>R216/R210</f>
        <v>0.6187886326930182</v>
      </c>
      <c r="S217" s="83"/>
      <c r="T217" s="83"/>
      <c r="U217" s="86">
        <f>U216/U210</f>
        <v>0.56313749949016034</v>
      </c>
      <c r="V217" s="83"/>
      <c r="W217" s="83"/>
      <c r="X217" s="86">
        <f>X216/X210</f>
        <v>0.64276295133437977</v>
      </c>
      <c r="Y217" s="83"/>
      <c r="Z217" s="83"/>
      <c r="AA217" s="86" t="e">
        <f>AA216/AA210</f>
        <v>#DIV/0!</v>
      </c>
      <c r="AB217" s="83"/>
      <c r="AC217" s="87"/>
      <c r="AD217" s="83"/>
      <c r="AE217" s="86">
        <f>AE216/AE210</f>
        <v>0.59791385974366851</v>
      </c>
      <c r="AF217" s="83"/>
      <c r="AG217" s="83"/>
      <c r="AH217" s="84"/>
      <c r="AI217" s="83"/>
      <c r="AJ217" s="83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20" spans="2:48" x14ac:dyDescent="0.2">
      <c r="AD220" s="43" t="s">
        <v>239</v>
      </c>
    </row>
    <row r="221" spans="2:48" x14ac:dyDescent="0.2">
      <c r="AA221" s="43" t="s">
        <v>26</v>
      </c>
      <c r="AC221" s="91">
        <f>J210+M210+P210+S210+V210+Y210</f>
        <v>434</v>
      </c>
      <c r="AD221" s="88">
        <f>AC221-AC210</f>
        <v>0</v>
      </c>
    </row>
    <row r="222" spans="2:48" x14ac:dyDescent="0.2">
      <c r="AA222" s="43" t="s">
        <v>27</v>
      </c>
      <c r="AC222" s="91">
        <f>K210+N210+Q210+T210+W210+Z210</f>
        <v>6424.4921404016377</v>
      </c>
      <c r="AD222" s="88">
        <f>AC222-AD210</f>
        <v>0</v>
      </c>
    </row>
    <row r="223" spans="2:48" x14ac:dyDescent="0.2">
      <c r="AA223" s="43" t="s">
        <v>28</v>
      </c>
      <c r="AC223" s="91">
        <f>L210+O210+R210+U210+X210+AA210</f>
        <v>15977.9</v>
      </c>
      <c r="AD223" s="89">
        <f>AC223-AE210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7">
    <cfRule type="duplicateValues" dxfId="1425" priority="926"/>
  </conditionalFormatting>
  <conditionalFormatting sqref="B17">
    <cfRule type="duplicateValues" dxfId="1424" priority="925"/>
  </conditionalFormatting>
  <conditionalFormatting sqref="D39:D42">
    <cfRule type="duplicateValues" dxfId="1423" priority="924"/>
  </conditionalFormatting>
  <conditionalFormatting sqref="B39:B42">
    <cfRule type="duplicateValues" dxfId="1422" priority="923"/>
  </conditionalFormatting>
  <conditionalFormatting sqref="D44">
    <cfRule type="duplicateValues" dxfId="1421" priority="922"/>
  </conditionalFormatting>
  <conditionalFormatting sqref="B44">
    <cfRule type="duplicateValues" dxfId="1420" priority="921"/>
  </conditionalFormatting>
  <conditionalFormatting sqref="D46">
    <cfRule type="duplicateValues" dxfId="1419" priority="920"/>
  </conditionalFormatting>
  <conditionalFormatting sqref="B46">
    <cfRule type="duplicateValues" dxfId="1418" priority="919"/>
  </conditionalFormatting>
  <conditionalFormatting sqref="D50">
    <cfRule type="duplicateValues" dxfId="1417" priority="918"/>
  </conditionalFormatting>
  <conditionalFormatting sqref="B50">
    <cfRule type="duplicateValues" dxfId="1416" priority="917"/>
  </conditionalFormatting>
  <conditionalFormatting sqref="D51:D53">
    <cfRule type="duplicateValues" dxfId="1415" priority="916"/>
  </conditionalFormatting>
  <conditionalFormatting sqref="B51:B53">
    <cfRule type="duplicateValues" dxfId="1414" priority="915"/>
  </conditionalFormatting>
  <conditionalFormatting sqref="D55:D65">
    <cfRule type="duplicateValues" dxfId="1413" priority="914"/>
  </conditionalFormatting>
  <conditionalFormatting sqref="B55:B65">
    <cfRule type="duplicateValues" dxfId="1412" priority="913"/>
  </conditionalFormatting>
  <conditionalFormatting sqref="D68:D76">
    <cfRule type="duplicateValues" dxfId="1411" priority="912"/>
  </conditionalFormatting>
  <conditionalFormatting sqref="B68:B76">
    <cfRule type="duplicateValues" dxfId="1410" priority="911"/>
  </conditionalFormatting>
  <conditionalFormatting sqref="D67">
    <cfRule type="duplicateValues" dxfId="1409" priority="910"/>
  </conditionalFormatting>
  <conditionalFormatting sqref="B67">
    <cfRule type="duplicateValues" dxfId="1408" priority="909"/>
  </conditionalFormatting>
  <conditionalFormatting sqref="D78">
    <cfRule type="duplicateValues" dxfId="1407" priority="908"/>
  </conditionalFormatting>
  <conditionalFormatting sqref="B78">
    <cfRule type="duplicateValues" dxfId="1406" priority="907"/>
  </conditionalFormatting>
  <conditionalFormatting sqref="D80:D81">
    <cfRule type="duplicateValues" dxfId="1405" priority="906"/>
  </conditionalFormatting>
  <conditionalFormatting sqref="B80:B81">
    <cfRule type="duplicateValues" dxfId="1404" priority="905"/>
  </conditionalFormatting>
  <conditionalFormatting sqref="D85:D89">
    <cfRule type="duplicateValues" dxfId="1403" priority="904"/>
  </conditionalFormatting>
  <conditionalFormatting sqref="B85:B89">
    <cfRule type="duplicateValues" dxfId="1402" priority="903"/>
  </conditionalFormatting>
  <conditionalFormatting sqref="D90:D94">
    <cfRule type="duplicateValues" dxfId="1401" priority="902"/>
  </conditionalFormatting>
  <conditionalFormatting sqref="B90:B94">
    <cfRule type="duplicateValues" dxfId="1400" priority="901"/>
  </conditionalFormatting>
  <conditionalFormatting sqref="D67:D76">
    <cfRule type="duplicateValues" dxfId="1399" priority="900"/>
  </conditionalFormatting>
  <conditionalFormatting sqref="B67:B76">
    <cfRule type="duplicateValues" dxfId="1398" priority="899"/>
  </conditionalFormatting>
  <conditionalFormatting sqref="B1:B1048576">
    <cfRule type="duplicateValues" dxfId="1397" priority="898"/>
  </conditionalFormatting>
  <conditionalFormatting sqref="B20">
    <cfRule type="duplicateValues" dxfId="1396" priority="897"/>
  </conditionalFormatting>
  <conditionalFormatting sqref="B212:B217">
    <cfRule type="duplicateValues" dxfId="1395" priority="893"/>
  </conditionalFormatting>
  <conditionalFormatting sqref="D212:D217">
    <cfRule type="duplicateValues" dxfId="1394" priority="892"/>
  </conditionalFormatting>
  <conditionalFormatting sqref="B212:B217">
    <cfRule type="duplicateValues" dxfId="1393" priority="891"/>
  </conditionalFormatting>
  <conditionalFormatting sqref="D212:D217">
    <cfRule type="duplicateValues" dxfId="1392" priority="890"/>
  </conditionalFormatting>
  <conditionalFormatting sqref="D212:D217">
    <cfRule type="duplicateValues" dxfId="1391" priority="889"/>
  </conditionalFormatting>
  <conditionalFormatting sqref="B212:B217">
    <cfRule type="duplicateValues" dxfId="1390" priority="888"/>
  </conditionalFormatting>
  <conditionalFormatting sqref="D212:D217">
    <cfRule type="duplicateValues" dxfId="1389" priority="887"/>
  </conditionalFormatting>
  <conditionalFormatting sqref="B212:B217">
    <cfRule type="duplicateValues" dxfId="1388" priority="886"/>
  </conditionalFormatting>
  <conditionalFormatting sqref="D45:D53">
    <cfRule type="duplicateValues" dxfId="1387" priority="849"/>
  </conditionalFormatting>
  <conditionalFormatting sqref="B45:B53">
    <cfRule type="duplicateValues" dxfId="1386" priority="848"/>
  </conditionalFormatting>
  <conditionalFormatting sqref="D62 D71 D80 D89">
    <cfRule type="duplicateValues" dxfId="1385" priority="811"/>
  </conditionalFormatting>
  <conditionalFormatting sqref="B62 B71 B80 B89">
    <cfRule type="duplicateValues" dxfId="1384" priority="810"/>
  </conditionalFormatting>
  <conditionalFormatting sqref="D66 D75 D84">
    <cfRule type="duplicateValues" dxfId="1383" priority="809"/>
  </conditionalFormatting>
  <conditionalFormatting sqref="B66 B75 B84">
    <cfRule type="duplicateValues" dxfId="1382" priority="808"/>
  </conditionalFormatting>
  <conditionalFormatting sqref="D67:D69 D76:D78 D85:D87">
    <cfRule type="duplicateValues" dxfId="1381" priority="807"/>
  </conditionalFormatting>
  <conditionalFormatting sqref="B67:B69 B76:B78 B85:B87">
    <cfRule type="duplicateValues" dxfId="1380" priority="806"/>
  </conditionalFormatting>
  <conditionalFormatting sqref="D61:D89">
    <cfRule type="duplicateValues" dxfId="1379" priority="805"/>
  </conditionalFormatting>
  <conditionalFormatting sqref="B61:B89">
    <cfRule type="duplicateValues" dxfId="1378" priority="804"/>
  </conditionalFormatting>
  <conditionalFormatting sqref="D91:D95">
    <cfRule type="duplicateValues" dxfId="1377" priority="767"/>
  </conditionalFormatting>
  <conditionalFormatting sqref="B91:B95">
    <cfRule type="duplicateValues" dxfId="1376" priority="766"/>
  </conditionalFormatting>
  <conditionalFormatting sqref="D92">
    <cfRule type="duplicateValues" dxfId="1375" priority="765"/>
  </conditionalFormatting>
  <conditionalFormatting sqref="B92">
    <cfRule type="duplicateValues" dxfId="1374" priority="764"/>
  </conditionalFormatting>
  <conditionalFormatting sqref="B210">
    <cfRule type="duplicateValues" dxfId="1373" priority="725"/>
  </conditionalFormatting>
  <conditionalFormatting sqref="D210">
    <cfRule type="duplicateValues" dxfId="1372" priority="724"/>
  </conditionalFormatting>
  <conditionalFormatting sqref="D210">
    <cfRule type="duplicateValues" dxfId="1371" priority="723"/>
  </conditionalFormatting>
  <conditionalFormatting sqref="B210">
    <cfRule type="duplicateValues" dxfId="1370" priority="722"/>
  </conditionalFormatting>
  <conditionalFormatting sqref="B210">
    <cfRule type="duplicateValues" dxfId="1369" priority="721"/>
  </conditionalFormatting>
  <conditionalFormatting sqref="D210">
    <cfRule type="duplicateValues" dxfId="1368" priority="720"/>
  </conditionalFormatting>
  <conditionalFormatting sqref="D210">
    <cfRule type="duplicateValues" dxfId="1367" priority="719"/>
  </conditionalFormatting>
  <conditionalFormatting sqref="B210">
    <cfRule type="duplicateValues" dxfId="1366" priority="718"/>
  </conditionalFormatting>
  <conditionalFormatting sqref="B210">
    <cfRule type="duplicateValues" dxfId="1365" priority="717"/>
  </conditionalFormatting>
  <conditionalFormatting sqref="D210">
    <cfRule type="duplicateValues" dxfId="1364" priority="716"/>
  </conditionalFormatting>
  <conditionalFormatting sqref="D210">
    <cfRule type="duplicateValues" dxfId="1363" priority="715"/>
  </conditionalFormatting>
  <conditionalFormatting sqref="B210">
    <cfRule type="duplicateValues" dxfId="1362" priority="714"/>
  </conditionalFormatting>
  <conditionalFormatting sqref="B9">
    <cfRule type="duplicateValues" dxfId="1361" priority="233"/>
  </conditionalFormatting>
  <conditionalFormatting sqref="D9:D220">
    <cfRule type="duplicateValues" dxfId="1360" priority="1977"/>
  </conditionalFormatting>
  <conditionalFormatting sqref="D1:D220">
    <cfRule type="duplicateValues" dxfId="1359" priority="1979"/>
  </conditionalFormatting>
  <conditionalFormatting sqref="B1:B220">
    <cfRule type="duplicateValues" dxfId="1358" priority="1981"/>
  </conditionalFormatting>
  <conditionalFormatting sqref="D17">
    <cfRule type="duplicateValues" dxfId="1357" priority="231"/>
  </conditionalFormatting>
  <conditionalFormatting sqref="B17">
    <cfRule type="duplicateValues" dxfId="1356" priority="230"/>
  </conditionalFormatting>
  <conditionalFormatting sqref="D39:D42">
    <cfRule type="duplicateValues" dxfId="1355" priority="229"/>
  </conditionalFormatting>
  <conditionalFormatting sqref="B39:B42">
    <cfRule type="duplicateValues" dxfId="1354" priority="228"/>
  </conditionalFormatting>
  <conditionalFormatting sqref="D44">
    <cfRule type="duplicateValues" dxfId="1353" priority="227"/>
  </conditionalFormatting>
  <conditionalFormatting sqref="B44">
    <cfRule type="duplicateValues" dxfId="1352" priority="226"/>
  </conditionalFormatting>
  <conditionalFormatting sqref="D46">
    <cfRule type="duplicateValues" dxfId="1351" priority="225"/>
  </conditionalFormatting>
  <conditionalFormatting sqref="B46">
    <cfRule type="duplicateValues" dxfId="1350" priority="224"/>
  </conditionalFormatting>
  <conditionalFormatting sqref="D50">
    <cfRule type="duplicateValues" dxfId="1349" priority="223"/>
  </conditionalFormatting>
  <conditionalFormatting sqref="B50">
    <cfRule type="duplicateValues" dxfId="1348" priority="222"/>
  </conditionalFormatting>
  <conditionalFormatting sqref="D51:D53">
    <cfRule type="duplicateValues" dxfId="1347" priority="221"/>
  </conditionalFormatting>
  <conditionalFormatting sqref="B51:B53">
    <cfRule type="duplicateValues" dxfId="1346" priority="220"/>
  </conditionalFormatting>
  <conditionalFormatting sqref="D55:D65">
    <cfRule type="duplicateValues" dxfId="1345" priority="219"/>
  </conditionalFormatting>
  <conditionalFormatting sqref="B55:B65">
    <cfRule type="duplicateValues" dxfId="1344" priority="218"/>
  </conditionalFormatting>
  <conditionalFormatting sqref="D68:D76">
    <cfRule type="duplicateValues" dxfId="1343" priority="217"/>
  </conditionalFormatting>
  <conditionalFormatting sqref="B68:B76">
    <cfRule type="duplicateValues" dxfId="1342" priority="216"/>
  </conditionalFormatting>
  <conditionalFormatting sqref="D67">
    <cfRule type="duplicateValues" dxfId="1341" priority="215"/>
  </conditionalFormatting>
  <conditionalFormatting sqref="B67">
    <cfRule type="duplicateValues" dxfId="1340" priority="214"/>
  </conditionalFormatting>
  <conditionalFormatting sqref="D78">
    <cfRule type="duplicateValues" dxfId="1339" priority="213"/>
  </conditionalFormatting>
  <conditionalFormatting sqref="B78">
    <cfRule type="duplicateValues" dxfId="1338" priority="212"/>
  </conditionalFormatting>
  <conditionalFormatting sqref="D80:D81">
    <cfRule type="duplicateValues" dxfId="1337" priority="211"/>
  </conditionalFormatting>
  <conditionalFormatting sqref="B80:B81">
    <cfRule type="duplicateValues" dxfId="1336" priority="210"/>
  </conditionalFormatting>
  <conditionalFormatting sqref="D85:D89">
    <cfRule type="duplicateValues" dxfId="1335" priority="209"/>
  </conditionalFormatting>
  <conditionalFormatting sqref="B85:B89">
    <cfRule type="duplicateValues" dxfId="1334" priority="208"/>
  </conditionalFormatting>
  <conditionalFormatting sqref="D90:D94">
    <cfRule type="duplicateValues" dxfId="1333" priority="207"/>
  </conditionalFormatting>
  <conditionalFormatting sqref="B90:B94">
    <cfRule type="duplicateValues" dxfId="1332" priority="206"/>
  </conditionalFormatting>
  <conditionalFormatting sqref="D67:D76">
    <cfRule type="duplicateValues" dxfId="1331" priority="205"/>
  </conditionalFormatting>
  <conditionalFormatting sqref="B67:B76">
    <cfRule type="duplicateValues" dxfId="1330" priority="204"/>
  </conditionalFormatting>
  <conditionalFormatting sqref="B14:B203">
    <cfRule type="duplicateValues" dxfId="1329" priority="203"/>
  </conditionalFormatting>
  <conditionalFormatting sqref="B20">
    <cfRule type="duplicateValues" dxfId="1328" priority="202"/>
  </conditionalFormatting>
  <conditionalFormatting sqref="D45:D53">
    <cfRule type="duplicateValues" dxfId="1327" priority="201"/>
  </conditionalFormatting>
  <conditionalFormatting sqref="B45:B53">
    <cfRule type="duplicateValues" dxfId="1326" priority="200"/>
  </conditionalFormatting>
  <conditionalFormatting sqref="D62 D71 D80 D89">
    <cfRule type="duplicateValues" dxfId="1325" priority="199"/>
  </conditionalFormatting>
  <conditionalFormatting sqref="B62 B71 B80 B89">
    <cfRule type="duplicateValues" dxfId="1324" priority="198"/>
  </conditionalFormatting>
  <conditionalFormatting sqref="D66 D75 D84">
    <cfRule type="duplicateValues" dxfId="1323" priority="197"/>
  </conditionalFormatting>
  <conditionalFormatting sqref="B66 B75 B84">
    <cfRule type="duplicateValues" dxfId="1322" priority="196"/>
  </conditionalFormatting>
  <conditionalFormatting sqref="D67:D69 D76:D78 D85:D87">
    <cfRule type="duplicateValues" dxfId="1321" priority="195"/>
  </conditionalFormatting>
  <conditionalFormatting sqref="B67:B69 B76:B78 B85:B87">
    <cfRule type="duplicateValues" dxfId="1320" priority="194"/>
  </conditionalFormatting>
  <conditionalFormatting sqref="D61:D89">
    <cfRule type="duplicateValues" dxfId="1319" priority="193"/>
  </conditionalFormatting>
  <conditionalFormatting sqref="B61:B89">
    <cfRule type="duplicateValues" dxfId="1318" priority="192"/>
  </conditionalFormatting>
  <conditionalFormatting sqref="D91:D95">
    <cfRule type="duplicateValues" dxfId="1317" priority="191"/>
  </conditionalFormatting>
  <conditionalFormatting sqref="B91:B95">
    <cfRule type="duplicateValues" dxfId="1316" priority="190"/>
  </conditionalFormatting>
  <conditionalFormatting sqref="D92">
    <cfRule type="duplicateValues" dxfId="1315" priority="189"/>
  </conditionalFormatting>
  <conditionalFormatting sqref="B92">
    <cfRule type="duplicateValues" dxfId="1314" priority="188"/>
  </conditionalFormatting>
  <conditionalFormatting sqref="D14:D194 D197:D201">
    <cfRule type="duplicateValues" dxfId="1313" priority="187"/>
  </conditionalFormatting>
  <conditionalFormatting sqref="D14:D203">
    <cfRule type="duplicateValues" dxfId="1312" priority="186"/>
  </conditionalFormatting>
  <conditionalFormatting sqref="B14:B203">
    <cfRule type="duplicateValues" dxfId="1311" priority="185"/>
  </conditionalFormatting>
  <conditionalFormatting sqref="D17">
    <cfRule type="duplicateValues" dxfId="1310" priority="184"/>
  </conditionalFormatting>
  <conditionalFormatting sqref="B17">
    <cfRule type="duplicateValues" dxfId="1309" priority="183"/>
  </conditionalFormatting>
  <conditionalFormatting sqref="D39:D42">
    <cfRule type="duplicateValues" dxfId="1308" priority="182"/>
  </conditionalFormatting>
  <conditionalFormatting sqref="B39:B42">
    <cfRule type="duplicateValues" dxfId="1307" priority="181"/>
  </conditionalFormatting>
  <conditionalFormatting sqref="D44">
    <cfRule type="duplicateValues" dxfId="1306" priority="180"/>
  </conditionalFormatting>
  <conditionalFormatting sqref="B44">
    <cfRule type="duplicateValues" dxfId="1305" priority="179"/>
  </conditionalFormatting>
  <conditionalFormatting sqref="D46">
    <cfRule type="duplicateValues" dxfId="1304" priority="178"/>
  </conditionalFormatting>
  <conditionalFormatting sqref="B46">
    <cfRule type="duplicateValues" dxfId="1303" priority="177"/>
  </conditionalFormatting>
  <conditionalFormatting sqref="D50">
    <cfRule type="duplicateValues" dxfId="1302" priority="176"/>
  </conditionalFormatting>
  <conditionalFormatting sqref="B50">
    <cfRule type="duplicateValues" dxfId="1301" priority="175"/>
  </conditionalFormatting>
  <conditionalFormatting sqref="D51:D53">
    <cfRule type="duplicateValues" dxfId="1300" priority="174"/>
  </conditionalFormatting>
  <conditionalFormatting sqref="B51:B53">
    <cfRule type="duplicateValues" dxfId="1299" priority="173"/>
  </conditionalFormatting>
  <conditionalFormatting sqref="D55:D65">
    <cfRule type="duplicateValues" dxfId="1298" priority="172"/>
  </conditionalFormatting>
  <conditionalFormatting sqref="B55:B65">
    <cfRule type="duplicateValues" dxfId="1297" priority="171"/>
  </conditionalFormatting>
  <conditionalFormatting sqref="D68:D76">
    <cfRule type="duplicateValues" dxfId="1296" priority="170"/>
  </conditionalFormatting>
  <conditionalFormatting sqref="B68:B76">
    <cfRule type="duplicateValues" dxfId="1295" priority="169"/>
  </conditionalFormatting>
  <conditionalFormatting sqref="D67">
    <cfRule type="duplicateValues" dxfId="1294" priority="168"/>
  </conditionalFormatting>
  <conditionalFormatting sqref="B67">
    <cfRule type="duplicateValues" dxfId="1293" priority="167"/>
  </conditionalFormatting>
  <conditionalFormatting sqref="D78">
    <cfRule type="duplicateValues" dxfId="1292" priority="166"/>
  </conditionalFormatting>
  <conditionalFormatting sqref="B78">
    <cfRule type="duplicateValues" dxfId="1291" priority="165"/>
  </conditionalFormatting>
  <conditionalFormatting sqref="D80:D81">
    <cfRule type="duplicateValues" dxfId="1290" priority="164"/>
  </conditionalFormatting>
  <conditionalFormatting sqref="B80:B81">
    <cfRule type="duplicateValues" dxfId="1289" priority="163"/>
  </conditionalFormatting>
  <conditionalFormatting sqref="D85:D89">
    <cfRule type="duplicateValues" dxfId="1288" priority="162"/>
  </conditionalFormatting>
  <conditionalFormatting sqref="B85:B89">
    <cfRule type="duplicateValues" dxfId="1287" priority="161"/>
  </conditionalFormatting>
  <conditionalFormatting sqref="D90:D94">
    <cfRule type="duplicateValues" dxfId="1286" priority="160"/>
  </conditionalFormatting>
  <conditionalFormatting sqref="B90:B94">
    <cfRule type="duplicateValues" dxfId="1285" priority="159"/>
  </conditionalFormatting>
  <conditionalFormatting sqref="D67:D76">
    <cfRule type="duplicateValues" dxfId="1284" priority="158"/>
  </conditionalFormatting>
  <conditionalFormatting sqref="B67:B76">
    <cfRule type="duplicateValues" dxfId="1283" priority="157"/>
  </conditionalFormatting>
  <conditionalFormatting sqref="B14:B203">
    <cfRule type="duplicateValues" dxfId="1282" priority="156"/>
  </conditionalFormatting>
  <conditionalFormatting sqref="B20">
    <cfRule type="duplicateValues" dxfId="1281" priority="155"/>
  </conditionalFormatting>
  <conditionalFormatting sqref="D45:D53">
    <cfRule type="duplicateValues" dxfId="1280" priority="154"/>
  </conditionalFormatting>
  <conditionalFormatting sqref="B45:B53">
    <cfRule type="duplicateValues" dxfId="1279" priority="153"/>
  </conditionalFormatting>
  <conditionalFormatting sqref="D62 D71 D80 D89">
    <cfRule type="duplicateValues" dxfId="1278" priority="152"/>
  </conditionalFormatting>
  <conditionalFormatting sqref="B62 B71 B80 B89">
    <cfRule type="duplicateValues" dxfId="1277" priority="151"/>
  </conditionalFormatting>
  <conditionalFormatting sqref="D66 D75 D84">
    <cfRule type="duplicateValues" dxfId="1276" priority="150"/>
  </conditionalFormatting>
  <conditionalFormatting sqref="B66 B75 B84">
    <cfRule type="duplicateValues" dxfId="1275" priority="149"/>
  </conditionalFormatting>
  <conditionalFormatting sqref="D67:D69 D76:D78 D85:D87">
    <cfRule type="duplicateValues" dxfId="1274" priority="148"/>
  </conditionalFormatting>
  <conditionalFormatting sqref="B67:B69 B76:B78 B85:B87">
    <cfRule type="duplicateValues" dxfId="1273" priority="147"/>
  </conditionalFormatting>
  <conditionalFormatting sqref="D61:D89">
    <cfRule type="duplicateValues" dxfId="1272" priority="146"/>
  </conditionalFormatting>
  <conditionalFormatting sqref="B61:B89">
    <cfRule type="duplicateValues" dxfId="1271" priority="145"/>
  </conditionalFormatting>
  <conditionalFormatting sqref="D91:D95">
    <cfRule type="duplicateValues" dxfId="1270" priority="144"/>
  </conditionalFormatting>
  <conditionalFormatting sqref="B91:B95">
    <cfRule type="duplicateValues" dxfId="1269" priority="143"/>
  </conditionalFormatting>
  <conditionalFormatting sqref="D92">
    <cfRule type="duplicateValues" dxfId="1268" priority="142"/>
  </conditionalFormatting>
  <conditionalFormatting sqref="B92">
    <cfRule type="duplicateValues" dxfId="1267" priority="141"/>
  </conditionalFormatting>
  <conditionalFormatting sqref="D14:D203">
    <cfRule type="duplicateValues" dxfId="1266" priority="140"/>
  </conditionalFormatting>
  <conditionalFormatting sqref="D14:D203">
    <cfRule type="duplicateValues" dxfId="1265" priority="139"/>
  </conditionalFormatting>
  <conditionalFormatting sqref="B14:B203">
    <cfRule type="duplicateValues" dxfId="1264" priority="138"/>
  </conditionalFormatting>
  <conditionalFormatting sqref="D17">
    <cfRule type="duplicateValues" dxfId="1263" priority="137"/>
  </conditionalFormatting>
  <conditionalFormatting sqref="B17">
    <cfRule type="duplicateValues" dxfId="1262" priority="136"/>
  </conditionalFormatting>
  <conditionalFormatting sqref="D39:D42">
    <cfRule type="duplicateValues" dxfId="1261" priority="135"/>
  </conditionalFormatting>
  <conditionalFormatting sqref="B39:B42">
    <cfRule type="duplicateValues" dxfId="1260" priority="134"/>
  </conditionalFormatting>
  <conditionalFormatting sqref="D44">
    <cfRule type="duplicateValues" dxfId="1259" priority="133"/>
  </conditionalFormatting>
  <conditionalFormatting sqref="B44">
    <cfRule type="duplicateValues" dxfId="1258" priority="132"/>
  </conditionalFormatting>
  <conditionalFormatting sqref="D46">
    <cfRule type="duplicateValues" dxfId="1257" priority="131"/>
  </conditionalFormatting>
  <conditionalFormatting sqref="B46">
    <cfRule type="duplicateValues" dxfId="1256" priority="130"/>
  </conditionalFormatting>
  <conditionalFormatting sqref="D50">
    <cfRule type="duplicateValues" dxfId="1255" priority="129"/>
  </conditionalFormatting>
  <conditionalFormatting sqref="B50">
    <cfRule type="duplicateValues" dxfId="1254" priority="128"/>
  </conditionalFormatting>
  <conditionalFormatting sqref="D51:D53">
    <cfRule type="duplicateValues" dxfId="1253" priority="127"/>
  </conditionalFormatting>
  <conditionalFormatting sqref="B51:B53">
    <cfRule type="duplicateValues" dxfId="1252" priority="126"/>
  </conditionalFormatting>
  <conditionalFormatting sqref="D56:D66">
    <cfRule type="duplicateValues" dxfId="1251" priority="125"/>
  </conditionalFormatting>
  <conditionalFormatting sqref="B56:B66">
    <cfRule type="duplicateValues" dxfId="1250" priority="124"/>
  </conditionalFormatting>
  <conditionalFormatting sqref="D69:D77">
    <cfRule type="duplicateValues" dxfId="1249" priority="123"/>
  </conditionalFormatting>
  <conditionalFormatting sqref="B69:B77">
    <cfRule type="duplicateValues" dxfId="1248" priority="122"/>
  </conditionalFormatting>
  <conditionalFormatting sqref="D68">
    <cfRule type="duplicateValues" dxfId="1247" priority="121"/>
  </conditionalFormatting>
  <conditionalFormatting sqref="B68">
    <cfRule type="duplicateValues" dxfId="1246" priority="120"/>
  </conditionalFormatting>
  <conditionalFormatting sqref="D79">
    <cfRule type="duplicateValues" dxfId="1245" priority="119"/>
  </conditionalFormatting>
  <conditionalFormatting sqref="B79">
    <cfRule type="duplicateValues" dxfId="1244" priority="118"/>
  </conditionalFormatting>
  <conditionalFormatting sqref="D81:D82">
    <cfRule type="duplicateValues" dxfId="1243" priority="117"/>
  </conditionalFormatting>
  <conditionalFormatting sqref="B81:B82">
    <cfRule type="duplicateValues" dxfId="1242" priority="116"/>
  </conditionalFormatting>
  <conditionalFormatting sqref="D86:D90">
    <cfRule type="duplicateValues" dxfId="1241" priority="115"/>
  </conditionalFormatting>
  <conditionalFormatting sqref="B86:B90">
    <cfRule type="duplicateValues" dxfId="1240" priority="114"/>
  </conditionalFormatting>
  <conditionalFormatting sqref="D91:D95">
    <cfRule type="duplicateValues" dxfId="1239" priority="113"/>
  </conditionalFormatting>
  <conditionalFormatting sqref="B91:B95">
    <cfRule type="duplicateValues" dxfId="1238" priority="112"/>
  </conditionalFormatting>
  <conditionalFormatting sqref="D68:D77">
    <cfRule type="duplicateValues" dxfId="1237" priority="111"/>
  </conditionalFormatting>
  <conditionalFormatting sqref="B68:B77">
    <cfRule type="duplicateValues" dxfId="1236" priority="110"/>
  </conditionalFormatting>
  <conditionalFormatting sqref="B14:B203">
    <cfRule type="duplicateValues" dxfId="1235" priority="109"/>
  </conditionalFormatting>
  <conditionalFormatting sqref="B20">
    <cfRule type="duplicateValues" dxfId="1234" priority="108"/>
  </conditionalFormatting>
  <conditionalFormatting sqref="D45:D53">
    <cfRule type="duplicateValues" dxfId="1233" priority="107"/>
  </conditionalFormatting>
  <conditionalFormatting sqref="B45:B53">
    <cfRule type="duplicateValues" dxfId="1232" priority="106"/>
  </conditionalFormatting>
  <conditionalFormatting sqref="D63 D72 D81 D90">
    <cfRule type="duplicateValues" dxfId="1231" priority="105"/>
  </conditionalFormatting>
  <conditionalFormatting sqref="B63 B72 B81 B90">
    <cfRule type="duplicateValues" dxfId="1230" priority="104"/>
  </conditionalFormatting>
  <conditionalFormatting sqref="D67 D76 D85">
    <cfRule type="duplicateValues" dxfId="1229" priority="103"/>
  </conditionalFormatting>
  <conditionalFormatting sqref="B67 B76 B85">
    <cfRule type="duplicateValues" dxfId="1228" priority="102"/>
  </conditionalFormatting>
  <conditionalFormatting sqref="D68:D70 D77:D79 D86:D88">
    <cfRule type="duplicateValues" dxfId="1227" priority="101"/>
  </conditionalFormatting>
  <conditionalFormatting sqref="B68:B70 B77:B79 B86:B88">
    <cfRule type="duplicateValues" dxfId="1226" priority="100"/>
  </conditionalFormatting>
  <conditionalFormatting sqref="D62:D90">
    <cfRule type="duplicateValues" dxfId="1225" priority="99"/>
  </conditionalFormatting>
  <conditionalFormatting sqref="B62:B90">
    <cfRule type="duplicateValues" dxfId="1224" priority="98"/>
  </conditionalFormatting>
  <conditionalFormatting sqref="D63">
    <cfRule type="duplicateValues" dxfId="1223" priority="97"/>
  </conditionalFormatting>
  <conditionalFormatting sqref="B63">
    <cfRule type="duplicateValues" dxfId="1222" priority="96"/>
  </conditionalFormatting>
  <conditionalFormatting sqref="D67">
    <cfRule type="duplicateValues" dxfId="1221" priority="95"/>
  </conditionalFormatting>
  <conditionalFormatting sqref="B67">
    <cfRule type="duplicateValues" dxfId="1220" priority="94"/>
  </conditionalFormatting>
  <conditionalFormatting sqref="D68:D70">
    <cfRule type="duplicateValues" dxfId="1219" priority="93"/>
  </conditionalFormatting>
  <conditionalFormatting sqref="B68:B70">
    <cfRule type="duplicateValues" dxfId="1218" priority="92"/>
  </conditionalFormatting>
  <conditionalFormatting sqref="D92:D96">
    <cfRule type="duplicateValues" dxfId="1217" priority="91"/>
  </conditionalFormatting>
  <conditionalFormatting sqref="B92:B96">
    <cfRule type="duplicateValues" dxfId="1216" priority="90"/>
  </conditionalFormatting>
  <conditionalFormatting sqref="D93">
    <cfRule type="duplicateValues" dxfId="1215" priority="89"/>
  </conditionalFormatting>
  <conditionalFormatting sqref="B93">
    <cfRule type="duplicateValues" dxfId="1214" priority="88"/>
  </conditionalFormatting>
  <conditionalFormatting sqref="B55">
    <cfRule type="duplicateValues" dxfId="1213" priority="87"/>
  </conditionalFormatting>
  <conditionalFormatting sqref="D55">
    <cfRule type="duplicateValues" dxfId="1212" priority="86"/>
  </conditionalFormatting>
  <conditionalFormatting sqref="D14:D203">
    <cfRule type="duplicateValues" dxfId="1211" priority="85"/>
  </conditionalFormatting>
  <conditionalFormatting sqref="D14:D203">
    <cfRule type="duplicateValues" dxfId="1210" priority="84"/>
  </conditionalFormatting>
  <conditionalFormatting sqref="B14:B203">
    <cfRule type="duplicateValues" dxfId="1209" priority="83"/>
  </conditionalFormatting>
  <conditionalFormatting sqref="D17">
    <cfRule type="duplicateValues" dxfId="1208" priority="82"/>
  </conditionalFormatting>
  <conditionalFormatting sqref="B17">
    <cfRule type="duplicateValues" dxfId="1207" priority="81"/>
  </conditionalFormatting>
  <conditionalFormatting sqref="D39:D42">
    <cfRule type="duplicateValues" dxfId="1206" priority="80"/>
  </conditionalFormatting>
  <conditionalFormatting sqref="B39:B42">
    <cfRule type="duplicateValues" dxfId="1205" priority="79"/>
  </conditionalFormatting>
  <conditionalFormatting sqref="D44">
    <cfRule type="duplicateValues" dxfId="1204" priority="78"/>
  </conditionalFormatting>
  <conditionalFormatting sqref="B44">
    <cfRule type="duplicateValues" dxfId="1203" priority="77"/>
  </conditionalFormatting>
  <conditionalFormatting sqref="D46">
    <cfRule type="duplicateValues" dxfId="1202" priority="76"/>
  </conditionalFormatting>
  <conditionalFormatting sqref="B46">
    <cfRule type="duplicateValues" dxfId="1201" priority="75"/>
  </conditionalFormatting>
  <conditionalFormatting sqref="D50">
    <cfRule type="duplicateValues" dxfId="1200" priority="74"/>
  </conditionalFormatting>
  <conditionalFormatting sqref="B50">
    <cfRule type="duplicateValues" dxfId="1199" priority="73"/>
  </conditionalFormatting>
  <conditionalFormatting sqref="D51:D53">
    <cfRule type="duplicateValues" dxfId="1198" priority="72"/>
  </conditionalFormatting>
  <conditionalFormatting sqref="B51:B53">
    <cfRule type="duplicateValues" dxfId="1197" priority="71"/>
  </conditionalFormatting>
  <conditionalFormatting sqref="D55:D65">
    <cfRule type="duplicateValues" dxfId="1196" priority="70"/>
  </conditionalFormatting>
  <conditionalFormatting sqref="B55:B65">
    <cfRule type="duplicateValues" dxfId="1195" priority="69"/>
  </conditionalFormatting>
  <conditionalFormatting sqref="D68:D76">
    <cfRule type="duplicateValues" dxfId="1194" priority="68"/>
  </conditionalFormatting>
  <conditionalFormatting sqref="B68:B76">
    <cfRule type="duplicateValues" dxfId="1193" priority="67"/>
  </conditionalFormatting>
  <conditionalFormatting sqref="D67">
    <cfRule type="duplicateValues" dxfId="1192" priority="66"/>
  </conditionalFormatting>
  <conditionalFormatting sqref="B67">
    <cfRule type="duplicateValues" dxfId="1191" priority="65"/>
  </conditionalFormatting>
  <conditionalFormatting sqref="D78">
    <cfRule type="duplicateValues" dxfId="1190" priority="64"/>
  </conditionalFormatting>
  <conditionalFormatting sqref="B78">
    <cfRule type="duplicateValues" dxfId="1189" priority="63"/>
  </conditionalFormatting>
  <conditionalFormatting sqref="D80:D81">
    <cfRule type="duplicateValues" dxfId="1188" priority="62"/>
  </conditionalFormatting>
  <conditionalFormatting sqref="B80:B81">
    <cfRule type="duplicateValues" dxfId="1187" priority="61"/>
  </conditionalFormatting>
  <conditionalFormatting sqref="D85:D89">
    <cfRule type="duplicateValues" dxfId="1186" priority="60"/>
  </conditionalFormatting>
  <conditionalFormatting sqref="B85:B89">
    <cfRule type="duplicateValues" dxfId="1185" priority="59"/>
  </conditionalFormatting>
  <conditionalFormatting sqref="D90:D94">
    <cfRule type="duplicateValues" dxfId="1184" priority="58"/>
  </conditionalFormatting>
  <conditionalFormatting sqref="B90:B94">
    <cfRule type="duplicateValues" dxfId="1183" priority="57"/>
  </conditionalFormatting>
  <conditionalFormatting sqref="D67:D76">
    <cfRule type="duplicateValues" dxfId="1182" priority="56"/>
  </conditionalFormatting>
  <conditionalFormatting sqref="B67:B76">
    <cfRule type="duplicateValues" dxfId="1181" priority="55"/>
  </conditionalFormatting>
  <conditionalFormatting sqref="B14:B203">
    <cfRule type="duplicateValues" dxfId="1180" priority="54"/>
  </conditionalFormatting>
  <conditionalFormatting sqref="B20">
    <cfRule type="duplicateValues" dxfId="1179" priority="53"/>
  </conditionalFormatting>
  <conditionalFormatting sqref="D45:D53">
    <cfRule type="duplicateValues" dxfId="1178" priority="52"/>
  </conditionalFormatting>
  <conditionalFormatting sqref="B45:B53">
    <cfRule type="duplicateValues" dxfId="1177" priority="51"/>
  </conditionalFormatting>
  <conditionalFormatting sqref="D61:D89">
    <cfRule type="duplicateValues" dxfId="1176" priority="50"/>
  </conditionalFormatting>
  <conditionalFormatting sqref="B61:B89">
    <cfRule type="duplicateValues" dxfId="1175" priority="49"/>
  </conditionalFormatting>
  <conditionalFormatting sqref="D91:D95">
    <cfRule type="duplicateValues" dxfId="1174" priority="48"/>
  </conditionalFormatting>
  <conditionalFormatting sqref="B91:B95">
    <cfRule type="duplicateValues" dxfId="1173" priority="47"/>
  </conditionalFormatting>
  <conditionalFormatting sqref="D200:D201 D14:D197">
    <cfRule type="duplicateValues" dxfId="1172" priority="46"/>
  </conditionalFormatting>
  <conditionalFormatting sqref="D14:D203">
    <cfRule type="duplicateValues" dxfId="1171" priority="45"/>
  </conditionalFormatting>
  <conditionalFormatting sqref="B14:B203">
    <cfRule type="duplicateValues" dxfId="1170" priority="44"/>
  </conditionalFormatting>
  <conditionalFormatting sqref="D17">
    <cfRule type="duplicateValues" dxfId="1169" priority="43"/>
  </conditionalFormatting>
  <conditionalFormatting sqref="B17">
    <cfRule type="duplicateValues" dxfId="1168" priority="42"/>
  </conditionalFormatting>
  <conditionalFormatting sqref="D39:D42">
    <cfRule type="duplicateValues" dxfId="1167" priority="41"/>
  </conditionalFormatting>
  <conditionalFormatting sqref="B39:B42">
    <cfRule type="duplicateValues" dxfId="1166" priority="40"/>
  </conditionalFormatting>
  <conditionalFormatting sqref="D44">
    <cfRule type="duplicateValues" dxfId="1165" priority="39"/>
  </conditionalFormatting>
  <conditionalFormatting sqref="B44">
    <cfRule type="duplicateValues" dxfId="1164" priority="38"/>
  </conditionalFormatting>
  <conditionalFormatting sqref="D46">
    <cfRule type="duplicateValues" dxfId="1163" priority="37"/>
  </conditionalFormatting>
  <conditionalFormatting sqref="B46">
    <cfRule type="duplicateValues" dxfId="1162" priority="36"/>
  </conditionalFormatting>
  <conditionalFormatting sqref="D50">
    <cfRule type="duplicateValues" dxfId="1161" priority="35"/>
  </conditionalFormatting>
  <conditionalFormatting sqref="B50">
    <cfRule type="duplicateValues" dxfId="1160" priority="34"/>
  </conditionalFormatting>
  <conditionalFormatting sqref="D51:D53">
    <cfRule type="duplicateValues" dxfId="1159" priority="33"/>
  </conditionalFormatting>
  <conditionalFormatting sqref="B51:B53">
    <cfRule type="duplicateValues" dxfId="1158" priority="32"/>
  </conditionalFormatting>
  <conditionalFormatting sqref="D55:D65">
    <cfRule type="duplicateValues" dxfId="1157" priority="31"/>
  </conditionalFormatting>
  <conditionalFormatting sqref="B55:B65">
    <cfRule type="duplicateValues" dxfId="1156" priority="30"/>
  </conditionalFormatting>
  <conditionalFormatting sqref="D68:D76">
    <cfRule type="duplicateValues" dxfId="1155" priority="29"/>
  </conditionalFormatting>
  <conditionalFormatting sqref="B68:B76">
    <cfRule type="duplicateValues" dxfId="1154" priority="28"/>
  </conditionalFormatting>
  <conditionalFormatting sqref="D67">
    <cfRule type="duplicateValues" dxfId="1153" priority="27"/>
  </conditionalFormatting>
  <conditionalFormatting sqref="B67">
    <cfRule type="duplicateValues" dxfId="1152" priority="26"/>
  </conditionalFormatting>
  <conditionalFormatting sqref="D78">
    <cfRule type="duplicateValues" dxfId="1151" priority="25"/>
  </conditionalFormatting>
  <conditionalFormatting sqref="B78">
    <cfRule type="duplicateValues" dxfId="1150" priority="24"/>
  </conditionalFormatting>
  <conditionalFormatting sqref="D80:D81">
    <cfRule type="duplicateValues" dxfId="1149" priority="23"/>
  </conditionalFormatting>
  <conditionalFormatting sqref="B80:B81">
    <cfRule type="duplicateValues" dxfId="1148" priority="22"/>
  </conditionalFormatting>
  <conditionalFormatting sqref="D85:D89">
    <cfRule type="duplicateValues" dxfId="1147" priority="21"/>
  </conditionalFormatting>
  <conditionalFormatting sqref="B85:B89">
    <cfRule type="duplicateValues" dxfId="1146" priority="20"/>
  </conditionalFormatting>
  <conditionalFormatting sqref="D90:D94">
    <cfRule type="duplicateValues" dxfId="1145" priority="19"/>
  </conditionalFormatting>
  <conditionalFormatting sqref="B90:B94">
    <cfRule type="duplicateValues" dxfId="1144" priority="18"/>
  </conditionalFormatting>
  <conditionalFormatting sqref="D67:D76">
    <cfRule type="duplicateValues" dxfId="1143" priority="17"/>
  </conditionalFormatting>
  <conditionalFormatting sqref="B67:B76">
    <cfRule type="duplicateValues" dxfId="1142" priority="16"/>
  </conditionalFormatting>
  <conditionalFormatting sqref="B14:B203">
    <cfRule type="duplicateValues" dxfId="1141" priority="15"/>
  </conditionalFormatting>
  <conditionalFormatting sqref="B20">
    <cfRule type="duplicateValues" dxfId="1140" priority="14"/>
  </conditionalFormatting>
  <conditionalFormatting sqref="D45:D53">
    <cfRule type="duplicateValues" dxfId="1139" priority="13"/>
  </conditionalFormatting>
  <conditionalFormatting sqref="B45:B53">
    <cfRule type="duplicateValues" dxfId="1138" priority="12"/>
  </conditionalFormatting>
  <conditionalFormatting sqref="D61:D89">
    <cfRule type="duplicateValues" dxfId="1137" priority="11"/>
  </conditionalFormatting>
  <conditionalFormatting sqref="B61:B89">
    <cfRule type="duplicateValues" dxfId="1136" priority="10"/>
  </conditionalFormatting>
  <conditionalFormatting sqref="D91:D95">
    <cfRule type="duplicateValues" dxfId="1135" priority="9"/>
  </conditionalFormatting>
  <conditionalFormatting sqref="B91:B95">
    <cfRule type="duplicateValues" dxfId="1134" priority="8"/>
  </conditionalFormatting>
  <conditionalFormatting sqref="D201 D192:D198">
    <cfRule type="duplicateValues" dxfId="1133" priority="7"/>
  </conditionalFormatting>
  <conditionalFormatting sqref="D188:D189">
    <cfRule type="duplicateValues" dxfId="1132" priority="6"/>
  </conditionalFormatting>
  <conditionalFormatting sqref="D183:D184 D187">
    <cfRule type="duplicateValues" dxfId="1131" priority="5"/>
  </conditionalFormatting>
  <conditionalFormatting sqref="D197:D198">
    <cfRule type="duplicateValues" dxfId="1130" priority="4"/>
  </conditionalFormatting>
  <conditionalFormatting sqref="D202:D203 D14:D180">
    <cfRule type="duplicateValues" dxfId="1129" priority="3"/>
  </conditionalFormatting>
  <conditionalFormatting sqref="D14:D203">
    <cfRule type="duplicateValues" dxfId="1128" priority="2"/>
  </conditionalFormatting>
  <conditionalFormatting sqref="B14:B203">
    <cfRule type="duplicateValues" dxfId="1127" priority="1"/>
  </conditionalFormatting>
  <printOptions horizontalCentered="1"/>
  <pageMargins left="0" right="0" top="0.23622047244094491" bottom="0.23622047244094491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A221"/>
  <sheetViews>
    <sheetView workbookViewId="0">
      <pane xSplit="5" ySplit="12" topLeftCell="O150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3.85546875" style="1" customWidth="1"/>
    <col min="3" max="3" width="6.5703125" style="1" hidden="1" customWidth="1"/>
    <col min="4" max="4" width="7.140625" style="1" customWidth="1"/>
    <col min="5" max="5" width="41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8.5703125" style="53" customWidth="1"/>
    <col min="30" max="30" width="7.85546875" style="1" customWidth="1"/>
    <col min="31" max="31" width="11.140625" style="1" customWidth="1"/>
    <col min="32" max="32" width="12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53" x14ac:dyDescent="0.2">
      <c r="AO1" s="38" t="s">
        <v>236</v>
      </c>
    </row>
    <row r="2" spans="1:53" x14ac:dyDescent="0.2">
      <c r="AO2" s="38" t="s">
        <v>237</v>
      </c>
    </row>
    <row r="3" spans="1:53" x14ac:dyDescent="0.2">
      <c r="AO3" s="38" t="s">
        <v>238</v>
      </c>
    </row>
    <row r="4" spans="1:53" x14ac:dyDescent="0.2">
      <c r="AO4" s="38"/>
    </row>
    <row r="5" spans="1:53" x14ac:dyDescent="0.2">
      <c r="AO5" s="38"/>
    </row>
    <row r="6" spans="1:53" x14ac:dyDescent="0.2">
      <c r="AO6" s="39"/>
    </row>
    <row r="7" spans="1:53" x14ac:dyDescent="0.2">
      <c r="AO7" s="39"/>
    </row>
    <row r="8" spans="1:53" x14ac:dyDescent="0.2">
      <c r="AO8" s="39"/>
    </row>
    <row r="9" spans="1:53" s="20" customFormat="1" ht="22.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0"/>
      <c r="AK9" s="40"/>
      <c r="AL9" s="40"/>
      <c r="AM9" s="40"/>
      <c r="AN9" s="40"/>
      <c r="AO9" s="41" t="s">
        <v>31</v>
      </c>
      <c r="AQ9" s="33">
        <v>43466</v>
      </c>
      <c r="AR9" s="34"/>
      <c r="AT9" s="33">
        <v>43497</v>
      </c>
      <c r="AU9" s="34"/>
      <c r="AV9" s="33">
        <v>43556</v>
      </c>
      <c r="AW9" s="34"/>
      <c r="AX9" s="33">
        <v>43616</v>
      </c>
      <c r="AY9" s="34"/>
      <c r="AZ9" s="33">
        <v>43646</v>
      </c>
      <c r="BA9" s="34"/>
    </row>
    <row r="10" spans="1:53" ht="13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ROUND(AO10-AT9,0)</f>
        <v>92</v>
      </c>
      <c r="AU10" s="29" t="s">
        <v>10</v>
      </c>
      <c r="AV10" s="28">
        <f>ROUND(AO10-AV9,0)</f>
        <v>33</v>
      </c>
      <c r="AW10" s="29" t="s">
        <v>10</v>
      </c>
      <c r="AX10" s="28">
        <f>ROUND(AO10-AX9,0)</f>
        <v>-27</v>
      </c>
      <c r="AY10" s="29" t="s">
        <v>10</v>
      </c>
      <c r="AZ10" s="28">
        <f>AO10-AZ9</f>
        <v>-57</v>
      </c>
      <c r="BA10" s="29" t="s">
        <v>10</v>
      </c>
    </row>
    <row r="11" spans="1:53" s="2" customFormat="1" ht="12.75" customHeight="1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53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53" ht="5.2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53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0</v>
      </c>
      <c r="AD14" s="16">
        <f>AC14*F14</f>
        <v>0</v>
      </c>
      <c r="AE14" s="37">
        <f>AC14*G14</f>
        <v>0</v>
      </c>
      <c r="AF14" s="42">
        <f>AC14/AQ$10</f>
        <v>0</v>
      </c>
      <c r="AG14" s="37">
        <f>AF14*30</f>
        <v>0</v>
      </c>
      <c r="AH14" s="63">
        <f>AE14/AQ$10*30</f>
        <v>0</v>
      </c>
      <c r="AI14" s="26">
        <v>0</v>
      </c>
      <c r="AJ14" s="37">
        <f t="shared" ref="AJ14:AJ20" si="0">AI14*G14</f>
        <v>0</v>
      </c>
      <c r="AK14" s="37" t="str">
        <f t="shared" ref="AK14:AK20" si="1">IFERROR(AI14/AF14, "-")</f>
        <v>-</v>
      </c>
      <c r="AL14" s="47">
        <v>2</v>
      </c>
      <c r="AM14" s="37" t="str">
        <f t="shared" ref="AM14:AM20" si="2">IFERROR(AK14/7,"-")</f>
        <v>-</v>
      </c>
      <c r="AN14" s="52" t="str">
        <f t="shared" ref="AN14:AN20" si="3">IFERROR(AK14/30,"-")</f>
        <v>-</v>
      </c>
      <c r="AO14" s="35" t="str">
        <f>IFERROR(AO$10+AK14,"-")</f>
        <v>-</v>
      </c>
    </row>
    <row r="15" spans="1:53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4">J15+M15+P15+S15+V15+Y15</f>
        <v>0</v>
      </c>
      <c r="AD15" s="16">
        <f>AC15*F15</f>
        <v>0</v>
      </c>
      <c r="AE15" s="37">
        <f t="shared" ref="AE15:AE71" si="5">AC15*G15</f>
        <v>0</v>
      </c>
      <c r="AF15" s="42">
        <f t="shared" ref="AF15:AF78" si="6">AC15/AQ$10</f>
        <v>0</v>
      </c>
      <c r="AG15" s="37">
        <f t="shared" ref="AG15:AG78" si="7">AF15*30</f>
        <v>0</v>
      </c>
      <c r="AH15" s="63">
        <f t="shared" ref="AH15:AH78" si="8">AE15/AQ$10*30</f>
        <v>0</v>
      </c>
      <c r="AI15" s="26">
        <v>0</v>
      </c>
      <c r="AJ15" s="37">
        <f t="shared" si="0"/>
        <v>0</v>
      </c>
      <c r="AK15" s="37" t="str">
        <f t="shared" si="1"/>
        <v>-</v>
      </c>
      <c r="AL15" s="47">
        <v>3</v>
      </c>
      <c r="AM15" s="37" t="str">
        <f t="shared" si="2"/>
        <v>-</v>
      </c>
      <c r="AN15" s="52" t="str">
        <f t="shared" si="3"/>
        <v>-</v>
      </c>
      <c r="AO15" s="35" t="str">
        <f t="shared" ref="AO15:AO78" si="9">IFERROR(AO$10+AK15,"-")</f>
        <v>-</v>
      </c>
    </row>
    <row r="16" spans="1:53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4</v>
      </c>
      <c r="K16" s="16">
        <f t="shared" ref="K16:K76" si="10">J16*$F16</f>
        <v>21.040000000000006</v>
      </c>
      <c r="L16" s="16">
        <f t="shared" ref="L16:L20" si="11">J16*$G16</f>
        <v>98</v>
      </c>
      <c r="M16" s="26">
        <v>0</v>
      </c>
      <c r="N16" s="16">
        <f t="shared" ref="N16:N20" si="12">M16*$F16</f>
        <v>0</v>
      </c>
      <c r="O16" s="16">
        <f t="shared" ref="O16:O20" si="13">M16*$G16</f>
        <v>0</v>
      </c>
      <c r="P16" s="26">
        <v>1</v>
      </c>
      <c r="Q16" s="16">
        <f t="shared" ref="Q16:Q20" si="14">P16*$F16</f>
        <v>5.2600000000000016</v>
      </c>
      <c r="R16" s="16">
        <f t="shared" ref="R16:R20" si="15">P16*$G16</f>
        <v>24.5</v>
      </c>
      <c r="S16" s="26">
        <v>0</v>
      </c>
      <c r="T16" s="16">
        <f t="shared" ref="T16:T20" si="16">S16*$F16</f>
        <v>0</v>
      </c>
      <c r="U16" s="16">
        <f t="shared" ref="U16:U20" si="17">S16*$G16</f>
        <v>0</v>
      </c>
      <c r="V16" s="26">
        <v>0</v>
      </c>
      <c r="W16" s="16">
        <f t="shared" ref="W16:W20" si="18">V16*$F16</f>
        <v>0</v>
      </c>
      <c r="X16" s="16">
        <f>V16*$G16</f>
        <v>0</v>
      </c>
      <c r="Y16" s="26"/>
      <c r="Z16" s="16">
        <f t="shared" ref="Z16:Z20" si="19">Y16*$F16</f>
        <v>0</v>
      </c>
      <c r="AA16" s="16">
        <f>Y16*$G16</f>
        <v>0</v>
      </c>
      <c r="AC16" s="52">
        <f t="shared" si="4"/>
        <v>5</v>
      </c>
      <c r="AD16" s="16">
        <f t="shared" ref="AD16:AD71" si="20">AC16*F16</f>
        <v>26.300000000000008</v>
      </c>
      <c r="AE16" s="37">
        <f t="shared" si="5"/>
        <v>122.5</v>
      </c>
      <c r="AF16" s="42">
        <f t="shared" si="6"/>
        <v>4.065040650406504E-2</v>
      </c>
      <c r="AG16" s="37">
        <f t="shared" si="7"/>
        <v>1.2195121951219512</v>
      </c>
      <c r="AH16" s="63">
        <f t="shared" si="8"/>
        <v>29.878048780487806</v>
      </c>
      <c r="AI16" s="26">
        <v>3</v>
      </c>
      <c r="AJ16" s="37">
        <f t="shared" si="0"/>
        <v>73.5</v>
      </c>
      <c r="AK16" s="37">
        <f t="shared" si="1"/>
        <v>73.8</v>
      </c>
      <c r="AL16" s="47">
        <v>8</v>
      </c>
      <c r="AM16" s="37">
        <f t="shared" si="2"/>
        <v>10.542857142857143</v>
      </c>
      <c r="AN16" s="52">
        <f t="shared" si="3"/>
        <v>2.46</v>
      </c>
      <c r="AO16" s="35">
        <f t="shared" si="9"/>
        <v>43662.8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2</v>
      </c>
      <c r="K17" s="104">
        <f t="shared" si="10"/>
        <v>10.779999999999983</v>
      </c>
      <c r="L17" s="104">
        <f t="shared" si="11"/>
        <v>49</v>
      </c>
      <c r="M17" s="103">
        <v>0</v>
      </c>
      <c r="N17" s="104">
        <f t="shared" si="12"/>
        <v>0</v>
      </c>
      <c r="O17" s="104">
        <f t="shared" si="13"/>
        <v>0</v>
      </c>
      <c r="P17" s="103">
        <v>1</v>
      </c>
      <c r="Q17" s="104">
        <f t="shared" si="14"/>
        <v>5.3899999999999917</v>
      </c>
      <c r="R17" s="104">
        <f t="shared" si="15"/>
        <v>24.5</v>
      </c>
      <c r="S17" s="103">
        <v>1</v>
      </c>
      <c r="T17" s="104">
        <f t="shared" si="16"/>
        <v>5.3899999999999917</v>
      </c>
      <c r="U17" s="104">
        <f t="shared" si="17"/>
        <v>24.5</v>
      </c>
      <c r="V17" s="103">
        <v>0</v>
      </c>
      <c r="W17" s="104">
        <f t="shared" si="18"/>
        <v>0</v>
      </c>
      <c r="X17" s="104">
        <f t="shared" ref="X17:X20" si="21">V17*$G17</f>
        <v>0</v>
      </c>
      <c r="Y17" s="103"/>
      <c r="Z17" s="104">
        <f t="shared" si="19"/>
        <v>0</v>
      </c>
      <c r="AA17" s="104">
        <f t="shared" ref="AA17:AA20" si="22">Y17*$G17</f>
        <v>0</v>
      </c>
      <c r="AB17" s="103"/>
      <c r="AC17" s="103">
        <f>J17+M17+P17+S17+V17+Y17</f>
        <v>4</v>
      </c>
      <c r="AD17" s="104">
        <f t="shared" si="20"/>
        <v>21.559999999999967</v>
      </c>
      <c r="AE17" s="104">
        <f t="shared" si="5"/>
        <v>98</v>
      </c>
      <c r="AF17" s="42">
        <f t="shared" si="6"/>
        <v>3.2520325203252036E-2</v>
      </c>
      <c r="AG17" s="37">
        <f t="shared" si="7"/>
        <v>0.97560975609756106</v>
      </c>
      <c r="AH17" s="63">
        <f t="shared" si="8"/>
        <v>23.902439024390244</v>
      </c>
      <c r="AI17" s="103">
        <v>3</v>
      </c>
      <c r="AJ17" s="107">
        <f t="shared" si="0"/>
        <v>73.5</v>
      </c>
      <c r="AK17" s="106">
        <f t="shared" si="1"/>
        <v>92.249999999999986</v>
      </c>
      <c r="AL17" s="108">
        <v>9</v>
      </c>
      <c r="AM17" s="106">
        <f t="shared" si="2"/>
        <v>13.178571428571427</v>
      </c>
      <c r="AN17" s="109">
        <f t="shared" si="3"/>
        <v>3.0749999999999997</v>
      </c>
      <c r="AO17" s="35">
        <f t="shared" si="9"/>
        <v>43681.25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0"/>
        <v>0</v>
      </c>
      <c r="L18" s="16">
        <f t="shared" si="11"/>
        <v>0</v>
      </c>
      <c r="M18" s="26">
        <v>0</v>
      </c>
      <c r="N18" s="16">
        <f t="shared" si="12"/>
        <v>0</v>
      </c>
      <c r="O18" s="16">
        <f t="shared" si="13"/>
        <v>0</v>
      </c>
      <c r="P18" s="26">
        <v>0</v>
      </c>
      <c r="Q18" s="16">
        <f t="shared" si="14"/>
        <v>0</v>
      </c>
      <c r="R18" s="16">
        <f t="shared" si="15"/>
        <v>0</v>
      </c>
      <c r="S18" s="26">
        <v>0</v>
      </c>
      <c r="T18" s="16">
        <f t="shared" si="16"/>
        <v>0</v>
      </c>
      <c r="U18" s="16">
        <f t="shared" si="17"/>
        <v>0</v>
      </c>
      <c r="V18" s="26">
        <v>0</v>
      </c>
      <c r="W18" s="16">
        <f t="shared" si="18"/>
        <v>0</v>
      </c>
      <c r="X18" s="16">
        <f t="shared" si="21"/>
        <v>0</v>
      </c>
      <c r="Y18" s="26"/>
      <c r="Z18" s="16">
        <f t="shared" si="19"/>
        <v>0</v>
      </c>
      <c r="AA18" s="16">
        <f t="shared" si="22"/>
        <v>0</v>
      </c>
      <c r="AC18" s="52">
        <f t="shared" si="4"/>
        <v>0</v>
      </c>
      <c r="AD18" s="16">
        <f t="shared" si="20"/>
        <v>0</v>
      </c>
      <c r="AE18" s="37">
        <f t="shared" si="5"/>
        <v>0</v>
      </c>
      <c r="AF18" s="42">
        <f t="shared" si="6"/>
        <v>0</v>
      </c>
      <c r="AG18" s="37">
        <f t="shared" si="7"/>
        <v>0</v>
      </c>
      <c r="AH18" s="63">
        <f t="shared" si="8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10</v>
      </c>
      <c r="AM18" s="37" t="str">
        <f t="shared" si="2"/>
        <v>-</v>
      </c>
      <c r="AN18" s="52" t="str">
        <f t="shared" si="3"/>
        <v>-</v>
      </c>
      <c r="AO18" s="35" t="str">
        <f t="shared" si="9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0"/>
        <v>0</v>
      </c>
      <c r="L19" s="16">
        <f t="shared" si="11"/>
        <v>0</v>
      </c>
      <c r="M19" s="26">
        <v>0</v>
      </c>
      <c r="N19" s="16">
        <f t="shared" si="12"/>
        <v>0</v>
      </c>
      <c r="O19" s="16">
        <f t="shared" si="13"/>
        <v>0</v>
      </c>
      <c r="P19" s="26">
        <v>0</v>
      </c>
      <c r="Q19" s="16">
        <f t="shared" si="14"/>
        <v>0</v>
      </c>
      <c r="R19" s="16">
        <f t="shared" si="15"/>
        <v>0</v>
      </c>
      <c r="S19" s="26">
        <v>0</v>
      </c>
      <c r="T19" s="16">
        <f t="shared" si="16"/>
        <v>0</v>
      </c>
      <c r="U19" s="16">
        <f t="shared" si="17"/>
        <v>0</v>
      </c>
      <c r="V19" s="26">
        <v>0</v>
      </c>
      <c r="W19" s="16">
        <f t="shared" si="18"/>
        <v>0</v>
      </c>
      <c r="X19" s="16">
        <f t="shared" si="21"/>
        <v>0</v>
      </c>
      <c r="Y19" s="26"/>
      <c r="Z19" s="16">
        <f t="shared" si="19"/>
        <v>0</v>
      </c>
      <c r="AA19" s="16">
        <f t="shared" si="22"/>
        <v>0</v>
      </c>
      <c r="AC19" s="52">
        <f t="shared" si="4"/>
        <v>0</v>
      </c>
      <c r="AD19" s="16">
        <f t="shared" si="20"/>
        <v>0</v>
      </c>
      <c r="AE19" s="37">
        <f t="shared" si="5"/>
        <v>0</v>
      </c>
      <c r="AF19" s="42">
        <f t="shared" si="6"/>
        <v>0</v>
      </c>
      <c r="AG19" s="37">
        <f t="shared" si="7"/>
        <v>0</v>
      </c>
      <c r="AH19" s="63">
        <f t="shared" si="8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11</v>
      </c>
      <c r="AM19" s="37" t="str">
        <f t="shared" si="2"/>
        <v>-</v>
      </c>
      <c r="AN19" s="52" t="str">
        <f t="shared" si="3"/>
        <v>-</v>
      </c>
      <c r="AO19" s="35" t="str">
        <f t="shared" si="9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0"/>
        <v>0</v>
      </c>
      <c r="L20" s="16">
        <f t="shared" si="11"/>
        <v>0</v>
      </c>
      <c r="M20" s="26">
        <v>0</v>
      </c>
      <c r="N20" s="16">
        <f t="shared" si="12"/>
        <v>0</v>
      </c>
      <c r="O20" s="16">
        <f t="shared" si="13"/>
        <v>0</v>
      </c>
      <c r="P20" s="26">
        <v>0</v>
      </c>
      <c r="Q20" s="16">
        <f t="shared" si="14"/>
        <v>0</v>
      </c>
      <c r="R20" s="16">
        <f t="shared" si="15"/>
        <v>0</v>
      </c>
      <c r="S20" s="26">
        <v>0</v>
      </c>
      <c r="T20" s="16">
        <f t="shared" si="16"/>
        <v>0</v>
      </c>
      <c r="U20" s="16">
        <f t="shared" si="17"/>
        <v>0</v>
      </c>
      <c r="V20" s="26">
        <v>0</v>
      </c>
      <c r="W20" s="16">
        <f t="shared" si="18"/>
        <v>0</v>
      </c>
      <c r="X20" s="16">
        <f t="shared" si="21"/>
        <v>0</v>
      </c>
      <c r="Y20" s="26"/>
      <c r="Z20" s="16">
        <f t="shared" si="19"/>
        <v>0</v>
      </c>
      <c r="AA20" s="16">
        <f t="shared" si="22"/>
        <v>0</v>
      </c>
      <c r="AC20" s="52">
        <f t="shared" si="4"/>
        <v>0</v>
      </c>
      <c r="AD20" s="16">
        <f t="shared" si="20"/>
        <v>0</v>
      </c>
      <c r="AE20" s="37">
        <f t="shared" si="5"/>
        <v>0</v>
      </c>
      <c r="AF20" s="42">
        <f t="shared" si="6"/>
        <v>0</v>
      </c>
      <c r="AG20" s="37">
        <f t="shared" si="7"/>
        <v>0</v>
      </c>
      <c r="AH20" s="63">
        <f t="shared" si="8"/>
        <v>0</v>
      </c>
      <c r="AI20" s="26">
        <v>0</v>
      </c>
      <c r="AJ20" s="37">
        <f t="shared" si="0"/>
        <v>0</v>
      </c>
      <c r="AK20" s="37" t="str">
        <f t="shared" si="1"/>
        <v>-</v>
      </c>
      <c r="AL20" s="47">
        <v>12</v>
      </c>
      <c r="AM20" s="37" t="str">
        <f t="shared" si="2"/>
        <v>-</v>
      </c>
      <c r="AN20" s="52" t="str">
        <f t="shared" si="3"/>
        <v>-</v>
      </c>
      <c r="AO20" s="35" t="str">
        <f t="shared" si="9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0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4"/>
        <v>0</v>
      </c>
      <c r="AD21" s="16">
        <f t="shared" si="20"/>
        <v>0</v>
      </c>
      <c r="AE21" s="37">
        <f t="shared" si="5"/>
        <v>0</v>
      </c>
      <c r="AF21" s="42">
        <f t="shared" si="6"/>
        <v>0</v>
      </c>
      <c r="AG21" s="37">
        <f t="shared" si="7"/>
        <v>0</v>
      </c>
      <c r="AH21" s="63">
        <f t="shared" si="8"/>
        <v>0</v>
      </c>
      <c r="AI21" s="26">
        <v>0</v>
      </c>
      <c r="AJ21" s="37">
        <f t="shared" ref="AJ21:AJ38" si="34">AI21*G21</f>
        <v>0</v>
      </c>
      <c r="AK21" s="37" t="str">
        <f t="shared" ref="AK21:AK38" si="35">IFERROR(AI21/AF21, "-")</f>
        <v>-</v>
      </c>
      <c r="AL21" s="47">
        <v>14</v>
      </c>
      <c r="AM21" s="37" t="str">
        <f t="shared" ref="AM21:AM38" si="36">IFERROR(AK21/7,"-")</f>
        <v>-</v>
      </c>
      <c r="AN21" s="52" t="str">
        <f t="shared" ref="AN21:AN38" si="37">IFERROR(AK21/30,"-")</f>
        <v>-</v>
      </c>
      <c r="AO21" s="35" t="str">
        <f t="shared" si="9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0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20"/>
        <v>0</v>
      </c>
      <c r="AE22" s="37">
        <f t="shared" si="5"/>
        <v>0</v>
      </c>
      <c r="AF22" s="42">
        <f t="shared" si="6"/>
        <v>0</v>
      </c>
      <c r="AG22" s="37">
        <f t="shared" si="7"/>
        <v>0</v>
      </c>
      <c r="AH22" s="63">
        <f t="shared" si="8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15</v>
      </c>
      <c r="AM22" s="37" t="str">
        <f t="shared" si="36"/>
        <v>-</v>
      </c>
      <c r="AN22" s="52" t="str">
        <f t="shared" si="37"/>
        <v>-</v>
      </c>
      <c r="AO22" s="35" t="str">
        <f t="shared" si="9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0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20"/>
        <v>0</v>
      </c>
      <c r="AE23" s="37">
        <f t="shared" si="5"/>
        <v>0</v>
      </c>
      <c r="AF23" s="42">
        <f t="shared" si="6"/>
        <v>0</v>
      </c>
      <c r="AG23" s="37">
        <f t="shared" si="7"/>
        <v>0</v>
      </c>
      <c r="AH23" s="63">
        <f t="shared" si="8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16</v>
      </c>
      <c r="AM23" s="37" t="str">
        <f t="shared" si="36"/>
        <v>-</v>
      </c>
      <c r="AN23" s="52" t="str">
        <f t="shared" si="37"/>
        <v>-</v>
      </c>
      <c r="AO23" s="35" t="str">
        <f t="shared" si="9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0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20"/>
        <v>0</v>
      </c>
      <c r="AE24" s="37">
        <f t="shared" si="5"/>
        <v>0</v>
      </c>
      <c r="AF24" s="42">
        <f t="shared" si="6"/>
        <v>0</v>
      </c>
      <c r="AG24" s="37">
        <f t="shared" si="7"/>
        <v>0</v>
      </c>
      <c r="AH24" s="63">
        <f t="shared" si="8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17</v>
      </c>
      <c r="AM24" s="37" t="str">
        <f t="shared" si="36"/>
        <v>-</v>
      </c>
      <c r="AN24" s="52" t="str">
        <f t="shared" si="37"/>
        <v>-</v>
      </c>
      <c r="AO24" s="35" t="str">
        <f t="shared" si="9"/>
        <v>-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0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20"/>
        <v>0</v>
      </c>
      <c r="AE25" s="37">
        <f t="shared" si="5"/>
        <v>0</v>
      </c>
      <c r="AF25" s="42">
        <f t="shared" si="6"/>
        <v>0</v>
      </c>
      <c r="AG25" s="37">
        <f t="shared" si="7"/>
        <v>0</v>
      </c>
      <c r="AH25" s="63">
        <f t="shared" si="8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18</v>
      </c>
      <c r="AM25" s="37" t="str">
        <f t="shared" si="36"/>
        <v>-</v>
      </c>
      <c r="AN25" s="52" t="str">
        <f t="shared" si="37"/>
        <v>-</v>
      </c>
      <c r="AO25" s="35" t="str">
        <f t="shared" si="9"/>
        <v>-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0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0</v>
      </c>
      <c r="AD26" s="16">
        <f t="shared" si="20"/>
        <v>0</v>
      </c>
      <c r="AE26" s="37">
        <f t="shared" si="5"/>
        <v>0</v>
      </c>
      <c r="AF26" s="42">
        <f t="shared" si="6"/>
        <v>0</v>
      </c>
      <c r="AG26" s="37">
        <f t="shared" si="7"/>
        <v>0</v>
      </c>
      <c r="AH26" s="63">
        <f t="shared" si="8"/>
        <v>0</v>
      </c>
      <c r="AI26" s="26">
        <v>0</v>
      </c>
      <c r="AJ26" s="37">
        <f t="shared" si="34"/>
        <v>0</v>
      </c>
      <c r="AK26" s="37" t="str">
        <f t="shared" si="35"/>
        <v>-</v>
      </c>
      <c r="AL26" s="47">
        <v>19</v>
      </c>
      <c r="AM26" s="37" t="str">
        <f t="shared" si="36"/>
        <v>-</v>
      </c>
      <c r="AN26" s="52" t="str">
        <f t="shared" si="37"/>
        <v>-</v>
      </c>
      <c r="AO26" s="35" t="str">
        <f t="shared" si="9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0</v>
      </c>
      <c r="K27" s="16">
        <f t="shared" si="10"/>
        <v>0</v>
      </c>
      <c r="L27" s="16">
        <f t="shared" si="23"/>
        <v>0</v>
      </c>
      <c r="M27" s="26">
        <v>1</v>
      </c>
      <c r="N27" s="16">
        <f t="shared" si="24"/>
        <v>57.060000000000038</v>
      </c>
      <c r="O27" s="16">
        <f t="shared" si="25"/>
        <v>104.5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1</v>
      </c>
      <c r="AD27" s="16">
        <f t="shared" si="20"/>
        <v>57.060000000000038</v>
      </c>
      <c r="AE27" s="37">
        <f t="shared" si="5"/>
        <v>104.5</v>
      </c>
      <c r="AF27" s="42">
        <f t="shared" si="6"/>
        <v>8.130081300813009E-3</v>
      </c>
      <c r="AG27" s="37">
        <f t="shared" si="7"/>
        <v>0.24390243902439027</v>
      </c>
      <c r="AH27" s="63">
        <f t="shared" si="8"/>
        <v>25.487804878048781</v>
      </c>
      <c r="AI27" s="26">
        <v>0</v>
      </c>
      <c r="AJ27" s="37">
        <f t="shared" si="34"/>
        <v>0</v>
      </c>
      <c r="AK27" s="37">
        <f t="shared" si="35"/>
        <v>0</v>
      </c>
      <c r="AL27" s="47">
        <v>20</v>
      </c>
      <c r="AM27" s="37">
        <f t="shared" si="36"/>
        <v>0</v>
      </c>
      <c r="AN27" s="52">
        <f t="shared" si="37"/>
        <v>0</v>
      </c>
      <c r="AO27" s="35">
        <f t="shared" si="9"/>
        <v>43589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0</v>
      </c>
      <c r="K28" s="16">
        <f t="shared" si="10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1</v>
      </c>
      <c r="Q28" s="16">
        <f t="shared" si="26"/>
        <v>53.97</v>
      </c>
      <c r="R28" s="16">
        <f t="shared" si="27"/>
        <v>104.5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1</v>
      </c>
      <c r="AD28" s="16">
        <f t="shared" si="20"/>
        <v>53.97</v>
      </c>
      <c r="AE28" s="37">
        <f t="shared" si="5"/>
        <v>104.5</v>
      </c>
      <c r="AF28" s="42">
        <f t="shared" si="6"/>
        <v>8.130081300813009E-3</v>
      </c>
      <c r="AG28" s="37">
        <f t="shared" si="7"/>
        <v>0.24390243902439027</v>
      </c>
      <c r="AH28" s="63">
        <f t="shared" si="8"/>
        <v>25.487804878048781</v>
      </c>
      <c r="AI28" s="26">
        <v>0</v>
      </c>
      <c r="AJ28" s="37">
        <f t="shared" si="34"/>
        <v>0</v>
      </c>
      <c r="AK28" s="37">
        <f t="shared" si="35"/>
        <v>0</v>
      </c>
      <c r="AL28" s="47">
        <v>21</v>
      </c>
      <c r="AM28" s="37">
        <f t="shared" si="36"/>
        <v>0</v>
      </c>
      <c r="AN28" s="52">
        <f t="shared" si="37"/>
        <v>0</v>
      </c>
      <c r="AO28" s="35">
        <f t="shared" si="9"/>
        <v>43589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0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>J29+M29+P29+S29+V29+Y29</f>
        <v>0</v>
      </c>
      <c r="AD29" s="16">
        <f t="shared" si="20"/>
        <v>0</v>
      </c>
      <c r="AE29" s="37">
        <f t="shared" si="5"/>
        <v>0</v>
      </c>
      <c r="AF29" s="42">
        <f t="shared" si="6"/>
        <v>0</v>
      </c>
      <c r="AG29" s="37">
        <f t="shared" si="7"/>
        <v>0</v>
      </c>
      <c r="AH29" s="63">
        <f t="shared" si="8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22</v>
      </c>
      <c r="AM29" s="37" t="str">
        <f t="shared" si="36"/>
        <v>-</v>
      </c>
      <c r="AN29" s="52" t="str">
        <f t="shared" si="37"/>
        <v>-</v>
      </c>
      <c r="AO29" s="35" t="str">
        <f t="shared" si="9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0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20"/>
        <v>0</v>
      </c>
      <c r="AE30" s="37">
        <f t="shared" si="5"/>
        <v>0</v>
      </c>
      <c r="AF30" s="42">
        <f t="shared" si="6"/>
        <v>0</v>
      </c>
      <c r="AG30" s="37">
        <f t="shared" si="7"/>
        <v>0</v>
      </c>
      <c r="AH30" s="63">
        <f t="shared" si="8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23</v>
      </c>
      <c r="AM30" s="37" t="str">
        <f t="shared" si="36"/>
        <v>-</v>
      </c>
      <c r="AN30" s="52" t="str">
        <f t="shared" si="37"/>
        <v>-</v>
      </c>
      <c r="AO30" s="35" t="str">
        <f t="shared" si="9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0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20"/>
        <v>0</v>
      </c>
      <c r="AE31" s="37">
        <f t="shared" si="5"/>
        <v>0</v>
      </c>
      <c r="AF31" s="42">
        <f t="shared" si="6"/>
        <v>0</v>
      </c>
      <c r="AG31" s="37">
        <f t="shared" si="7"/>
        <v>0</v>
      </c>
      <c r="AH31" s="63">
        <f t="shared" si="8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24</v>
      </c>
      <c r="AM31" s="37" t="str">
        <f t="shared" si="36"/>
        <v>-</v>
      </c>
      <c r="AN31" s="52" t="str">
        <f t="shared" si="37"/>
        <v>-</v>
      </c>
      <c r="AO31" s="35" t="str">
        <f t="shared" si="9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0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20"/>
        <v>0</v>
      </c>
      <c r="AE32" s="37">
        <f t="shared" si="5"/>
        <v>0</v>
      </c>
      <c r="AF32" s="42">
        <f t="shared" si="6"/>
        <v>0</v>
      </c>
      <c r="AG32" s="37">
        <f t="shared" si="7"/>
        <v>0</v>
      </c>
      <c r="AH32" s="63">
        <f t="shared" si="8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25</v>
      </c>
      <c r="AM32" s="37" t="str">
        <f t="shared" si="36"/>
        <v>-</v>
      </c>
      <c r="AN32" s="52" t="str">
        <f t="shared" si="37"/>
        <v>-</v>
      </c>
      <c r="AO32" s="35" t="str">
        <f t="shared" si="9"/>
        <v>-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0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20"/>
        <v>0</v>
      </c>
      <c r="AE33" s="37">
        <f t="shared" si="5"/>
        <v>0</v>
      </c>
      <c r="AF33" s="42">
        <f t="shared" si="6"/>
        <v>0</v>
      </c>
      <c r="AG33" s="37">
        <f t="shared" si="7"/>
        <v>0</v>
      </c>
      <c r="AH33" s="63">
        <f t="shared" si="8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26</v>
      </c>
      <c r="AM33" s="37" t="str">
        <f t="shared" si="36"/>
        <v>-</v>
      </c>
      <c r="AN33" s="52" t="str">
        <f t="shared" si="37"/>
        <v>-</v>
      </c>
      <c r="AO33" s="35" t="str">
        <f t="shared" si="9"/>
        <v>-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0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20"/>
        <v>0</v>
      </c>
      <c r="AE34" s="37">
        <f t="shared" si="5"/>
        <v>0</v>
      </c>
      <c r="AF34" s="42">
        <f t="shared" si="6"/>
        <v>0</v>
      </c>
      <c r="AG34" s="37">
        <f t="shared" si="7"/>
        <v>0</v>
      </c>
      <c r="AH34" s="63">
        <f t="shared" si="8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27</v>
      </c>
      <c r="AM34" s="37" t="str">
        <f t="shared" si="36"/>
        <v>-</v>
      </c>
      <c r="AN34" s="52" t="str">
        <f t="shared" si="37"/>
        <v>-</v>
      </c>
      <c r="AO34" s="35" t="str">
        <f t="shared" si="9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0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20"/>
        <v>0</v>
      </c>
      <c r="AE35" s="37">
        <f t="shared" si="5"/>
        <v>0</v>
      </c>
      <c r="AF35" s="42">
        <f t="shared" si="6"/>
        <v>0</v>
      </c>
      <c r="AG35" s="37">
        <f t="shared" si="7"/>
        <v>0</v>
      </c>
      <c r="AH35" s="63">
        <f t="shared" si="8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28</v>
      </c>
      <c r="AM35" s="37" t="str">
        <f t="shared" si="36"/>
        <v>-</v>
      </c>
      <c r="AN35" s="52" t="str">
        <f t="shared" si="37"/>
        <v>-</v>
      </c>
      <c r="AO35" s="35" t="str">
        <f t="shared" si="9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0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20"/>
        <v>0</v>
      </c>
      <c r="AE36" s="37">
        <f t="shared" si="5"/>
        <v>0</v>
      </c>
      <c r="AF36" s="42">
        <f t="shared" si="6"/>
        <v>0</v>
      </c>
      <c r="AG36" s="37">
        <f t="shared" si="7"/>
        <v>0</v>
      </c>
      <c r="AH36" s="63">
        <f t="shared" si="8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29</v>
      </c>
      <c r="AM36" s="37" t="str">
        <f t="shared" si="36"/>
        <v>-</v>
      </c>
      <c r="AN36" s="52" t="str">
        <f t="shared" si="37"/>
        <v>-</v>
      </c>
      <c r="AO36" s="35" t="str">
        <f t="shared" si="9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0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20"/>
        <v>0</v>
      </c>
      <c r="AE37" s="37">
        <f t="shared" si="5"/>
        <v>0</v>
      </c>
      <c r="AF37" s="42">
        <f t="shared" si="6"/>
        <v>0</v>
      </c>
      <c r="AG37" s="37">
        <f t="shared" si="7"/>
        <v>0</v>
      </c>
      <c r="AH37" s="63">
        <f t="shared" si="8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30</v>
      </c>
      <c r="AM37" s="37" t="str">
        <f t="shared" si="36"/>
        <v>-</v>
      </c>
      <c r="AN37" s="52" t="str">
        <f t="shared" si="37"/>
        <v>-</v>
      </c>
      <c r="AO37" s="35" t="str">
        <f t="shared" si="9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0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4"/>
        <v>0</v>
      </c>
      <c r="AD38" s="16">
        <f t="shared" si="20"/>
        <v>0</v>
      </c>
      <c r="AE38" s="37">
        <f t="shared" si="5"/>
        <v>0</v>
      </c>
      <c r="AF38" s="42">
        <f t="shared" si="6"/>
        <v>0</v>
      </c>
      <c r="AG38" s="37">
        <f t="shared" si="7"/>
        <v>0</v>
      </c>
      <c r="AH38" s="63">
        <f t="shared" si="8"/>
        <v>0</v>
      </c>
      <c r="AI38" s="26">
        <v>0</v>
      </c>
      <c r="AJ38" s="37">
        <f t="shared" si="34"/>
        <v>0</v>
      </c>
      <c r="AK38" s="37" t="str">
        <f t="shared" si="35"/>
        <v>-</v>
      </c>
      <c r="AL38" s="47">
        <v>31</v>
      </c>
      <c r="AM38" s="37" t="str">
        <f t="shared" si="36"/>
        <v>-</v>
      </c>
      <c r="AN38" s="52" t="str">
        <f t="shared" si="37"/>
        <v>-</v>
      </c>
      <c r="AO38" s="35" t="str">
        <f t="shared" si="9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0"/>
        <v>0</v>
      </c>
      <c r="L39" s="16">
        <f t="shared" ref="L39:L54" si="38">J39*$G39</f>
        <v>0</v>
      </c>
      <c r="M39" s="26">
        <v>0</v>
      </c>
      <c r="N39" s="16">
        <f t="shared" ref="N39:N54" si="39">M39*$F39</f>
        <v>0</v>
      </c>
      <c r="O39" s="16">
        <f t="shared" ref="O39:O54" si="40">M39*$G39</f>
        <v>0</v>
      </c>
      <c r="P39" s="26">
        <v>0</v>
      </c>
      <c r="Q39" s="16">
        <f t="shared" ref="Q39:Q54" si="41">P39*$F39</f>
        <v>0</v>
      </c>
      <c r="R39" s="16">
        <f t="shared" ref="R39:R54" si="42">P39*$G39</f>
        <v>0</v>
      </c>
      <c r="S39" s="26">
        <v>0</v>
      </c>
      <c r="T39" s="16">
        <f t="shared" ref="T39:T54" si="43">S39*$F39</f>
        <v>0</v>
      </c>
      <c r="U39" s="16">
        <f t="shared" ref="U39:U54" si="44">S39*$G39</f>
        <v>0</v>
      </c>
      <c r="V39" s="26">
        <v>0</v>
      </c>
      <c r="W39" s="16">
        <f t="shared" ref="W39:W54" si="45">V39*$F39</f>
        <v>0</v>
      </c>
      <c r="X39" s="16">
        <f t="shared" ref="X39:X54" si="46">V39*$G39</f>
        <v>0</v>
      </c>
      <c r="Y39" s="26"/>
      <c r="Z39" s="16">
        <f t="shared" ref="Z39:Z54" si="47">Y39*$F39</f>
        <v>0</v>
      </c>
      <c r="AA39" s="16">
        <f t="shared" ref="AA39:AA54" si="48">Y39*$G39</f>
        <v>0</v>
      </c>
      <c r="AB39" s="51"/>
      <c r="AC39" s="52">
        <f t="shared" si="4"/>
        <v>0</v>
      </c>
      <c r="AD39" s="16">
        <f t="shared" si="20"/>
        <v>0</v>
      </c>
      <c r="AE39" s="37">
        <f t="shared" si="5"/>
        <v>0</v>
      </c>
      <c r="AF39" s="42">
        <f t="shared" si="6"/>
        <v>0</v>
      </c>
      <c r="AG39" s="37">
        <f t="shared" si="7"/>
        <v>0</v>
      </c>
      <c r="AH39" s="63">
        <f t="shared" si="8"/>
        <v>0</v>
      </c>
      <c r="AI39" s="26">
        <v>0</v>
      </c>
      <c r="AJ39" s="37">
        <f t="shared" ref="AJ39:AJ54" si="49">AI39*G39</f>
        <v>0</v>
      </c>
      <c r="AK39" s="37" t="str">
        <f t="shared" ref="AK39:AK54" si="50">IFERROR(AI39/AF39, "-")</f>
        <v>-</v>
      </c>
      <c r="AL39" s="47">
        <v>33</v>
      </c>
      <c r="AM39" s="37" t="str">
        <f t="shared" ref="AM39:AM54" si="51">IFERROR(AK39/7,"-")</f>
        <v>-</v>
      </c>
      <c r="AN39" s="52" t="str">
        <f t="shared" ref="AN39:AN54" si="52">IFERROR(AK39/30,"-")</f>
        <v>-</v>
      </c>
      <c r="AO39" s="35" t="str">
        <f t="shared" si="9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0"/>
        <v>0</v>
      </c>
      <c r="L40" s="16">
        <f t="shared" si="38"/>
        <v>0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0</v>
      </c>
      <c r="T40" s="16">
        <f t="shared" si="43"/>
        <v>0</v>
      </c>
      <c r="U40" s="16">
        <f t="shared" si="44"/>
        <v>0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0</v>
      </c>
      <c r="AD40" s="16">
        <f t="shared" si="20"/>
        <v>0</v>
      </c>
      <c r="AE40" s="37">
        <f t="shared" si="5"/>
        <v>0</v>
      </c>
      <c r="AF40" s="42">
        <f t="shared" si="6"/>
        <v>0</v>
      </c>
      <c r="AG40" s="37">
        <f t="shared" si="7"/>
        <v>0</v>
      </c>
      <c r="AH40" s="63">
        <f t="shared" si="8"/>
        <v>0</v>
      </c>
      <c r="AI40" s="26">
        <v>0</v>
      </c>
      <c r="AJ40" s="37">
        <f t="shared" si="49"/>
        <v>0</v>
      </c>
      <c r="AK40" s="37" t="str">
        <f t="shared" si="50"/>
        <v>-</v>
      </c>
      <c r="AL40" s="47">
        <v>34</v>
      </c>
      <c r="AM40" s="37" t="str">
        <f t="shared" si="51"/>
        <v>-</v>
      </c>
      <c r="AN40" s="52" t="str">
        <f t="shared" si="52"/>
        <v>-</v>
      </c>
      <c r="AO40" s="35" t="str">
        <f t="shared" si="9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0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20"/>
        <v>0</v>
      </c>
      <c r="AE41" s="37">
        <f t="shared" si="5"/>
        <v>0</v>
      </c>
      <c r="AF41" s="42">
        <f t="shared" si="6"/>
        <v>0</v>
      </c>
      <c r="AG41" s="37">
        <f t="shared" si="7"/>
        <v>0</v>
      </c>
      <c r="AH41" s="63">
        <f t="shared" si="8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35</v>
      </c>
      <c r="AM41" s="37" t="str">
        <f t="shared" si="51"/>
        <v>-</v>
      </c>
      <c r="AN41" s="52" t="str">
        <f t="shared" si="52"/>
        <v>-</v>
      </c>
      <c r="AO41" s="35" t="str">
        <f t="shared" si="9"/>
        <v>-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0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B42" s="51"/>
      <c r="AC42" s="52">
        <f t="shared" si="4"/>
        <v>0</v>
      </c>
      <c r="AD42" s="16">
        <f t="shared" si="20"/>
        <v>0</v>
      </c>
      <c r="AE42" s="37">
        <f t="shared" si="5"/>
        <v>0</v>
      </c>
      <c r="AF42" s="42">
        <f t="shared" si="6"/>
        <v>0</v>
      </c>
      <c r="AG42" s="37">
        <f t="shared" si="7"/>
        <v>0</v>
      </c>
      <c r="AH42" s="63">
        <f t="shared" si="8"/>
        <v>0</v>
      </c>
      <c r="AI42" s="26">
        <v>0</v>
      </c>
      <c r="AJ42" s="37">
        <f t="shared" si="49"/>
        <v>0</v>
      </c>
      <c r="AK42" s="37" t="str">
        <f t="shared" si="50"/>
        <v>-</v>
      </c>
      <c r="AL42" s="47">
        <v>36</v>
      </c>
      <c r="AM42" s="37" t="str">
        <f t="shared" si="51"/>
        <v>-</v>
      </c>
      <c r="AN42" s="52" t="str">
        <f t="shared" si="52"/>
        <v>-</v>
      </c>
      <c r="AO42" s="35" t="str">
        <f t="shared" si="9"/>
        <v>-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0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C43" s="52">
        <f t="shared" si="4"/>
        <v>0</v>
      </c>
      <c r="AD43" s="16">
        <f t="shared" si="20"/>
        <v>0</v>
      </c>
      <c r="AE43" s="37">
        <f t="shared" si="5"/>
        <v>0</v>
      </c>
      <c r="AF43" s="42">
        <f t="shared" si="6"/>
        <v>0</v>
      </c>
      <c r="AG43" s="37">
        <f t="shared" si="7"/>
        <v>0</v>
      </c>
      <c r="AH43" s="63">
        <f t="shared" si="8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37</v>
      </c>
      <c r="AM43" s="37" t="str">
        <f t="shared" si="51"/>
        <v>-</v>
      </c>
      <c r="AN43" s="52" t="str">
        <f t="shared" si="52"/>
        <v>-</v>
      </c>
      <c r="AO43" s="35" t="str">
        <f t="shared" si="9"/>
        <v>-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0"/>
        <v>0</v>
      </c>
      <c r="L44" s="16">
        <f t="shared" si="38"/>
        <v>0</v>
      </c>
      <c r="M44" s="26">
        <v>0</v>
      </c>
      <c r="N44" s="16">
        <f t="shared" si="39"/>
        <v>0</v>
      </c>
      <c r="O44" s="16">
        <f t="shared" si="40"/>
        <v>0</v>
      </c>
      <c r="P44" s="26">
        <v>0</v>
      </c>
      <c r="Q44" s="16">
        <f t="shared" si="41"/>
        <v>0</v>
      </c>
      <c r="R44" s="16">
        <f t="shared" si="42"/>
        <v>0</v>
      </c>
      <c r="S44" s="26">
        <v>0</v>
      </c>
      <c r="T44" s="16">
        <f t="shared" si="43"/>
        <v>0</v>
      </c>
      <c r="U44" s="16">
        <f t="shared" si="44"/>
        <v>0</v>
      </c>
      <c r="V44" s="26">
        <v>0</v>
      </c>
      <c r="W44" s="16">
        <f t="shared" si="45"/>
        <v>0</v>
      </c>
      <c r="X44" s="16">
        <f t="shared" si="46"/>
        <v>0</v>
      </c>
      <c r="Y44" s="26"/>
      <c r="Z44" s="16">
        <f t="shared" si="47"/>
        <v>0</v>
      </c>
      <c r="AA44" s="16">
        <f t="shared" si="48"/>
        <v>0</v>
      </c>
      <c r="AB44" s="51"/>
      <c r="AC44" s="52">
        <f t="shared" si="4"/>
        <v>0</v>
      </c>
      <c r="AD44" s="16">
        <f t="shared" si="20"/>
        <v>0</v>
      </c>
      <c r="AE44" s="37">
        <f t="shared" si="5"/>
        <v>0</v>
      </c>
      <c r="AF44" s="42">
        <f t="shared" si="6"/>
        <v>0</v>
      </c>
      <c r="AG44" s="37">
        <f t="shared" si="7"/>
        <v>0</v>
      </c>
      <c r="AH44" s="63">
        <f t="shared" si="8"/>
        <v>0</v>
      </c>
      <c r="AI44" s="26">
        <v>0</v>
      </c>
      <c r="AJ44" s="37">
        <f t="shared" si="49"/>
        <v>0</v>
      </c>
      <c r="AK44" s="37" t="str">
        <f t="shared" si="50"/>
        <v>-</v>
      </c>
      <c r="AL44" s="47">
        <v>38</v>
      </c>
      <c r="AM44" s="37" t="str">
        <f t="shared" si="51"/>
        <v>-</v>
      </c>
      <c r="AN44" s="52" t="str">
        <f t="shared" si="52"/>
        <v>-</v>
      </c>
      <c r="AO44" s="35" t="str">
        <f t="shared" si="9"/>
        <v>-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0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20"/>
        <v>0</v>
      </c>
      <c r="AE45" s="104">
        <f t="shared" si="5"/>
        <v>0</v>
      </c>
      <c r="AF45" s="42">
        <f t="shared" si="6"/>
        <v>0</v>
      </c>
      <c r="AG45" s="37">
        <f t="shared" si="7"/>
        <v>0</v>
      </c>
      <c r="AH45" s="63">
        <f t="shared" si="8"/>
        <v>0</v>
      </c>
      <c r="AI45" s="103">
        <v>0</v>
      </c>
      <c r="AJ45" s="107">
        <f t="shared" si="49"/>
        <v>0</v>
      </c>
      <c r="AK45" s="106" t="str">
        <f t="shared" si="50"/>
        <v>-</v>
      </c>
      <c r="AL45" s="108">
        <v>40</v>
      </c>
      <c r="AM45" s="106" t="str">
        <f t="shared" si="51"/>
        <v>-</v>
      </c>
      <c r="AN45" s="109" t="str">
        <f t="shared" si="52"/>
        <v>-</v>
      </c>
      <c r="AO45" s="35" t="str">
        <f t="shared" si="9"/>
        <v>-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0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20"/>
        <v>0</v>
      </c>
      <c r="AE46" s="104">
        <f t="shared" si="5"/>
        <v>0</v>
      </c>
      <c r="AF46" s="42">
        <f t="shared" si="6"/>
        <v>0</v>
      </c>
      <c r="AG46" s="37">
        <f t="shared" si="7"/>
        <v>0</v>
      </c>
      <c r="AH46" s="63">
        <f t="shared" si="8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41</v>
      </c>
      <c r="AM46" s="106" t="str">
        <f t="shared" si="51"/>
        <v>-</v>
      </c>
      <c r="AN46" s="109" t="str">
        <f t="shared" si="52"/>
        <v>-</v>
      </c>
      <c r="AO46" s="35" t="str">
        <f t="shared" si="9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0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20"/>
        <v>0</v>
      </c>
      <c r="AE47" s="104">
        <f t="shared" si="5"/>
        <v>0</v>
      </c>
      <c r="AF47" s="42">
        <f t="shared" si="6"/>
        <v>0</v>
      </c>
      <c r="AG47" s="37">
        <f t="shared" si="7"/>
        <v>0</v>
      </c>
      <c r="AH47" s="63">
        <f t="shared" si="8"/>
        <v>0</v>
      </c>
      <c r="AI47" s="103">
        <v>0</v>
      </c>
      <c r="AJ47" s="107">
        <f t="shared" si="49"/>
        <v>0</v>
      </c>
      <c r="AK47" s="106" t="str">
        <f t="shared" si="50"/>
        <v>-</v>
      </c>
      <c r="AL47" s="108">
        <v>42</v>
      </c>
      <c r="AM47" s="106" t="str">
        <f t="shared" si="51"/>
        <v>-</v>
      </c>
      <c r="AN47" s="109" t="str">
        <f t="shared" si="52"/>
        <v>-</v>
      </c>
      <c r="AO47" s="35" t="str">
        <f t="shared" si="9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0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0</v>
      </c>
      <c r="AD48" s="104">
        <f t="shared" si="20"/>
        <v>0</v>
      </c>
      <c r="AE48" s="104">
        <f t="shared" si="5"/>
        <v>0</v>
      </c>
      <c r="AF48" s="42">
        <f t="shared" si="6"/>
        <v>0</v>
      </c>
      <c r="AG48" s="37">
        <f t="shared" si="7"/>
        <v>0</v>
      </c>
      <c r="AH48" s="63">
        <f t="shared" si="8"/>
        <v>0</v>
      </c>
      <c r="AI48" s="103">
        <v>0</v>
      </c>
      <c r="AJ48" s="107">
        <f t="shared" si="49"/>
        <v>0</v>
      </c>
      <c r="AK48" s="106" t="str">
        <f t="shared" si="50"/>
        <v>-</v>
      </c>
      <c r="AL48" s="108">
        <v>43</v>
      </c>
      <c r="AM48" s="106" t="str">
        <f t="shared" si="51"/>
        <v>-</v>
      </c>
      <c r="AN48" s="109" t="str">
        <f t="shared" si="52"/>
        <v>-</v>
      </c>
      <c r="AO48" s="35" t="str">
        <f t="shared" si="9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0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20"/>
        <v>0</v>
      </c>
      <c r="AE49" s="104">
        <f t="shared" si="5"/>
        <v>0</v>
      </c>
      <c r="AF49" s="42">
        <f t="shared" si="6"/>
        <v>0</v>
      </c>
      <c r="AG49" s="37">
        <f t="shared" si="7"/>
        <v>0</v>
      </c>
      <c r="AH49" s="63">
        <f t="shared" si="8"/>
        <v>0</v>
      </c>
      <c r="AI49" s="103">
        <v>0</v>
      </c>
      <c r="AJ49" s="107">
        <f t="shared" si="49"/>
        <v>0</v>
      </c>
      <c r="AK49" s="106" t="str">
        <f t="shared" si="50"/>
        <v>-</v>
      </c>
      <c r="AL49" s="108">
        <v>44</v>
      </c>
      <c r="AM49" s="106" t="str">
        <f t="shared" si="51"/>
        <v>-</v>
      </c>
      <c r="AN49" s="109" t="str">
        <f t="shared" si="52"/>
        <v>-</v>
      </c>
      <c r="AO49" s="35" t="str">
        <f t="shared" si="9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0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20"/>
        <v>0</v>
      </c>
      <c r="AE50" s="104">
        <f t="shared" si="5"/>
        <v>0</v>
      </c>
      <c r="AF50" s="42">
        <f t="shared" si="6"/>
        <v>0</v>
      </c>
      <c r="AG50" s="37">
        <f t="shared" si="7"/>
        <v>0</v>
      </c>
      <c r="AH50" s="63">
        <f t="shared" si="8"/>
        <v>0</v>
      </c>
      <c r="AI50" s="103">
        <v>0</v>
      </c>
      <c r="AJ50" s="107">
        <f t="shared" si="49"/>
        <v>0</v>
      </c>
      <c r="AK50" s="106" t="str">
        <f t="shared" si="50"/>
        <v>-</v>
      </c>
      <c r="AL50" s="108">
        <v>45</v>
      </c>
      <c r="AM50" s="106" t="str">
        <f t="shared" si="51"/>
        <v>-</v>
      </c>
      <c r="AN50" s="109" t="str">
        <f t="shared" si="52"/>
        <v>-</v>
      </c>
      <c r="AO50" s="35" t="str">
        <f t="shared" si="9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0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20"/>
        <v>0</v>
      </c>
      <c r="AE51" s="104">
        <f t="shared" si="5"/>
        <v>0</v>
      </c>
      <c r="AF51" s="42">
        <f t="shared" si="6"/>
        <v>0</v>
      </c>
      <c r="AG51" s="37">
        <f t="shared" si="7"/>
        <v>0</v>
      </c>
      <c r="AH51" s="63">
        <f t="shared" si="8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46</v>
      </c>
      <c r="AM51" s="106" t="str">
        <f t="shared" si="51"/>
        <v>-</v>
      </c>
      <c r="AN51" s="109" t="str">
        <f t="shared" si="52"/>
        <v>-</v>
      </c>
      <c r="AO51" s="35" t="str">
        <f t="shared" si="9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0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20"/>
        <v>0</v>
      </c>
      <c r="AE52" s="104">
        <f t="shared" si="5"/>
        <v>0</v>
      </c>
      <c r="AF52" s="42">
        <f t="shared" si="6"/>
        <v>0</v>
      </c>
      <c r="AG52" s="37">
        <f t="shared" si="7"/>
        <v>0</v>
      </c>
      <c r="AH52" s="63">
        <f t="shared" si="8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47</v>
      </c>
      <c r="AM52" s="106" t="str">
        <f t="shared" si="51"/>
        <v>-</v>
      </c>
      <c r="AN52" s="109" t="str">
        <f t="shared" si="52"/>
        <v>-</v>
      </c>
      <c r="AO52" s="35" t="str">
        <f t="shared" si="9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0"/>
        <v>0</v>
      </c>
      <c r="L53" s="104">
        <f t="shared" si="38"/>
        <v>0</v>
      </c>
      <c r="M53" s="103">
        <v>0</v>
      </c>
      <c r="N53" s="104">
        <f t="shared" si="39"/>
        <v>0</v>
      </c>
      <c r="O53" s="104">
        <f t="shared" si="40"/>
        <v>0</v>
      </c>
      <c r="P53" s="103">
        <v>0</v>
      </c>
      <c r="Q53" s="104">
        <f t="shared" si="41"/>
        <v>0</v>
      </c>
      <c r="R53" s="104">
        <f t="shared" si="42"/>
        <v>0</v>
      </c>
      <c r="S53" s="103">
        <v>0</v>
      </c>
      <c r="T53" s="104">
        <f t="shared" si="43"/>
        <v>0</v>
      </c>
      <c r="U53" s="104">
        <f t="shared" si="44"/>
        <v>0</v>
      </c>
      <c r="V53" s="103">
        <v>0</v>
      </c>
      <c r="W53" s="104">
        <f t="shared" si="45"/>
        <v>0</v>
      </c>
      <c r="X53" s="104">
        <f t="shared" si="46"/>
        <v>0</v>
      </c>
      <c r="Y53" s="103"/>
      <c r="Z53" s="104">
        <f t="shared" si="47"/>
        <v>0</v>
      </c>
      <c r="AA53" s="104">
        <f t="shared" si="48"/>
        <v>0</v>
      </c>
      <c r="AB53" s="103"/>
      <c r="AC53" s="103">
        <f t="shared" si="4"/>
        <v>0</v>
      </c>
      <c r="AD53" s="104">
        <f t="shared" si="20"/>
        <v>0</v>
      </c>
      <c r="AE53" s="104">
        <f t="shared" si="5"/>
        <v>0</v>
      </c>
      <c r="AF53" s="42">
        <f t="shared" si="6"/>
        <v>0</v>
      </c>
      <c r="AG53" s="37">
        <f t="shared" si="7"/>
        <v>0</v>
      </c>
      <c r="AH53" s="63">
        <f t="shared" si="8"/>
        <v>0</v>
      </c>
      <c r="AI53" s="103">
        <v>0</v>
      </c>
      <c r="AJ53" s="107">
        <f t="shared" si="49"/>
        <v>0</v>
      </c>
      <c r="AK53" s="106" t="str">
        <f t="shared" si="50"/>
        <v>-</v>
      </c>
      <c r="AL53" s="108">
        <v>48</v>
      </c>
      <c r="AM53" s="106" t="str">
        <f t="shared" si="51"/>
        <v>-</v>
      </c>
      <c r="AN53" s="109" t="str">
        <f t="shared" si="52"/>
        <v>-</v>
      </c>
      <c r="AO53" s="35" t="str">
        <f t="shared" si="9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0"/>
        <v>0</v>
      </c>
      <c r="L54" s="16">
        <f t="shared" si="38"/>
        <v>0</v>
      </c>
      <c r="M54" s="26">
        <v>0</v>
      </c>
      <c r="N54" s="16">
        <f t="shared" si="39"/>
        <v>0</v>
      </c>
      <c r="O54" s="16">
        <f t="shared" si="40"/>
        <v>0</v>
      </c>
      <c r="P54" s="26">
        <v>0</v>
      </c>
      <c r="Q54" s="16">
        <f t="shared" si="41"/>
        <v>0</v>
      </c>
      <c r="R54" s="16">
        <f t="shared" si="42"/>
        <v>0</v>
      </c>
      <c r="S54" s="26">
        <v>0</v>
      </c>
      <c r="T54" s="16">
        <f t="shared" si="43"/>
        <v>0</v>
      </c>
      <c r="U54" s="16">
        <f t="shared" si="44"/>
        <v>0</v>
      </c>
      <c r="V54" s="26">
        <v>0</v>
      </c>
      <c r="W54" s="16">
        <f t="shared" si="45"/>
        <v>0</v>
      </c>
      <c r="X54" s="16">
        <f t="shared" si="46"/>
        <v>0</v>
      </c>
      <c r="Y54" s="26"/>
      <c r="Z54" s="16">
        <f t="shared" si="47"/>
        <v>0</v>
      </c>
      <c r="AA54" s="16">
        <f t="shared" si="48"/>
        <v>0</v>
      </c>
      <c r="AC54" s="52">
        <f t="shared" si="4"/>
        <v>0</v>
      </c>
      <c r="AD54" s="16">
        <f t="shared" si="20"/>
        <v>0</v>
      </c>
      <c r="AE54" s="37">
        <f t="shared" si="5"/>
        <v>0</v>
      </c>
      <c r="AF54" s="42">
        <f t="shared" si="6"/>
        <v>0</v>
      </c>
      <c r="AG54" s="37">
        <f t="shared" si="7"/>
        <v>0</v>
      </c>
      <c r="AH54" s="63">
        <f t="shared" si="8"/>
        <v>0</v>
      </c>
      <c r="AI54" s="26">
        <v>0</v>
      </c>
      <c r="AJ54" s="37">
        <f t="shared" si="49"/>
        <v>0</v>
      </c>
      <c r="AK54" s="37" t="str">
        <f t="shared" si="50"/>
        <v>-</v>
      </c>
      <c r="AL54" s="47">
        <v>49</v>
      </c>
      <c r="AM54" s="37" t="str">
        <f t="shared" si="51"/>
        <v>-</v>
      </c>
      <c r="AN54" s="52" t="str">
        <f t="shared" si="52"/>
        <v>-</v>
      </c>
      <c r="AO54" s="35" t="str">
        <f t="shared" si="9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0"/>
        <v>0</v>
      </c>
      <c r="L55" s="16">
        <f t="shared" ref="L55:L89" si="53">J55*$G55</f>
        <v>0</v>
      </c>
      <c r="M55" s="26">
        <v>0</v>
      </c>
      <c r="N55" s="16">
        <f t="shared" ref="N55:N89" si="54">M55*$F55</f>
        <v>0</v>
      </c>
      <c r="O55" s="16">
        <f t="shared" ref="O55:O89" si="55">M55*$G55</f>
        <v>0</v>
      </c>
      <c r="P55" s="26">
        <v>1</v>
      </c>
      <c r="Q55" s="16">
        <f t="shared" ref="Q55:Q89" si="56">P55*$F55</f>
        <v>24.729999999999976</v>
      </c>
      <c r="R55" s="16">
        <f t="shared" ref="R55:R89" si="57">P55*$G55</f>
        <v>44.5</v>
      </c>
      <c r="S55" s="26">
        <v>0</v>
      </c>
      <c r="T55" s="16">
        <f t="shared" ref="T55:T89" si="58">S55*$F55</f>
        <v>0</v>
      </c>
      <c r="U55" s="16">
        <f t="shared" ref="U55:U89" si="59">S55*$G55</f>
        <v>0</v>
      </c>
      <c r="V55" s="26">
        <v>0</v>
      </c>
      <c r="W55" s="16">
        <f t="shared" ref="W55:W89" si="60">V55*$F55</f>
        <v>0</v>
      </c>
      <c r="X55" s="16">
        <f t="shared" ref="X55:X89" si="61">V55*$G55</f>
        <v>0</v>
      </c>
      <c r="Y55" s="26"/>
      <c r="Z55" s="16">
        <f t="shared" ref="Z55:Z89" si="62">Y55*$F55</f>
        <v>0</v>
      </c>
      <c r="AA55" s="16">
        <f t="shared" ref="AA55:AA89" si="63">Y55*$G55</f>
        <v>0</v>
      </c>
      <c r="AB55" s="51"/>
      <c r="AC55" s="52">
        <f t="shared" si="4"/>
        <v>1</v>
      </c>
      <c r="AD55" s="16">
        <f t="shared" si="20"/>
        <v>24.729999999999976</v>
      </c>
      <c r="AE55" s="37">
        <f t="shared" si="5"/>
        <v>44.5</v>
      </c>
      <c r="AF55" s="42">
        <f t="shared" si="6"/>
        <v>8.130081300813009E-3</v>
      </c>
      <c r="AG55" s="37">
        <f t="shared" si="7"/>
        <v>0.24390243902439027</v>
      </c>
      <c r="AH55" s="63">
        <f t="shared" si="8"/>
        <v>10.853658536585368</v>
      </c>
      <c r="AI55" s="26">
        <v>0</v>
      </c>
      <c r="AJ55" s="37">
        <f t="shared" ref="AJ55:AJ89" si="64">AI55*G55</f>
        <v>0</v>
      </c>
      <c r="AK55" s="37">
        <f t="shared" ref="AK55:AK89" si="65">IFERROR(AI55/AF55, "-")</f>
        <v>0</v>
      </c>
      <c r="AL55" s="47">
        <v>51</v>
      </c>
      <c r="AM55" s="37">
        <f t="shared" ref="AM55:AM89" si="66">IFERROR(AK55/7,"-")</f>
        <v>0</v>
      </c>
      <c r="AN55" s="52">
        <f t="shared" ref="AN55:AN89" si="67">IFERROR(AK55/30,"-")</f>
        <v>0</v>
      </c>
      <c r="AO55" s="35">
        <f t="shared" si="9"/>
        <v>43589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0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20"/>
        <v>0</v>
      </c>
      <c r="AE56" s="37">
        <f t="shared" si="5"/>
        <v>0</v>
      </c>
      <c r="AF56" s="42">
        <f t="shared" si="6"/>
        <v>0</v>
      </c>
      <c r="AG56" s="37">
        <f t="shared" si="7"/>
        <v>0</v>
      </c>
      <c r="AH56" s="63">
        <f t="shared" si="8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52</v>
      </c>
      <c r="AM56" s="37" t="str">
        <f t="shared" si="66"/>
        <v>-</v>
      </c>
      <c r="AN56" s="52" t="str">
        <f t="shared" si="67"/>
        <v>-</v>
      </c>
      <c r="AO56" s="35" t="str">
        <f t="shared" si="9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0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>J57+M57+P57+S57+V57+Y57</f>
        <v>0</v>
      </c>
      <c r="AD57" s="16">
        <f t="shared" si="20"/>
        <v>0</v>
      </c>
      <c r="AE57" s="37">
        <f t="shared" si="5"/>
        <v>0</v>
      </c>
      <c r="AF57" s="42">
        <f t="shared" si="6"/>
        <v>0</v>
      </c>
      <c r="AG57" s="37">
        <f t="shared" si="7"/>
        <v>0</v>
      </c>
      <c r="AH57" s="63">
        <f t="shared" si="8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53</v>
      </c>
      <c r="AM57" s="37" t="str">
        <f t="shared" si="66"/>
        <v>-</v>
      </c>
      <c r="AN57" s="52" t="str">
        <f t="shared" si="67"/>
        <v>-</v>
      </c>
      <c r="AO57" s="35" t="str">
        <f t="shared" si="9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0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0</v>
      </c>
      <c r="AD58" s="16">
        <f t="shared" si="20"/>
        <v>0</v>
      </c>
      <c r="AE58" s="37">
        <f t="shared" si="5"/>
        <v>0</v>
      </c>
      <c r="AF58" s="42">
        <f t="shared" si="6"/>
        <v>0</v>
      </c>
      <c r="AG58" s="37">
        <f t="shared" si="7"/>
        <v>0</v>
      </c>
      <c r="AH58" s="63">
        <f t="shared" si="8"/>
        <v>0</v>
      </c>
      <c r="AI58" s="26">
        <v>0</v>
      </c>
      <c r="AJ58" s="37">
        <f t="shared" si="64"/>
        <v>0</v>
      </c>
      <c r="AK58" s="37" t="str">
        <f t="shared" si="65"/>
        <v>-</v>
      </c>
      <c r="AL58" s="47">
        <v>54</v>
      </c>
      <c r="AM58" s="37" t="str">
        <f t="shared" si="66"/>
        <v>-</v>
      </c>
      <c r="AN58" s="52" t="str">
        <f t="shared" si="67"/>
        <v>-</v>
      </c>
      <c r="AO58" s="35" t="str">
        <f t="shared" si="9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0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20"/>
        <v>0</v>
      </c>
      <c r="AE59" s="37">
        <f t="shared" si="5"/>
        <v>0</v>
      </c>
      <c r="AF59" s="42">
        <f t="shared" si="6"/>
        <v>0</v>
      </c>
      <c r="AG59" s="37">
        <f t="shared" si="7"/>
        <v>0</v>
      </c>
      <c r="AH59" s="63">
        <f t="shared" si="8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55</v>
      </c>
      <c r="AM59" s="37" t="str">
        <f t="shared" si="66"/>
        <v>-</v>
      </c>
      <c r="AN59" s="52" t="str">
        <f t="shared" si="67"/>
        <v>-</v>
      </c>
      <c r="AO59" s="35" t="str">
        <f t="shared" si="9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0"/>
        <v>0</v>
      </c>
      <c r="L60" s="16">
        <f t="shared" si="53"/>
        <v>0</v>
      </c>
      <c r="M60" s="26">
        <v>0</v>
      </c>
      <c r="N60" s="16">
        <f t="shared" si="54"/>
        <v>0</v>
      </c>
      <c r="O60" s="16">
        <f t="shared" si="55"/>
        <v>0</v>
      </c>
      <c r="P60" s="26">
        <v>0</v>
      </c>
      <c r="Q60" s="16">
        <f t="shared" si="56"/>
        <v>0</v>
      </c>
      <c r="R60" s="16">
        <f t="shared" si="57"/>
        <v>0</v>
      </c>
      <c r="S60" s="26">
        <v>0</v>
      </c>
      <c r="T60" s="16">
        <f t="shared" si="58"/>
        <v>0</v>
      </c>
      <c r="U60" s="16">
        <f t="shared" si="59"/>
        <v>0</v>
      </c>
      <c r="V60" s="26">
        <v>0</v>
      </c>
      <c r="W60" s="16">
        <f t="shared" si="60"/>
        <v>0</v>
      </c>
      <c r="X60" s="16">
        <f t="shared" si="61"/>
        <v>0</v>
      </c>
      <c r="Y60" s="26"/>
      <c r="Z60" s="16">
        <f t="shared" si="62"/>
        <v>0</v>
      </c>
      <c r="AA60" s="16">
        <f t="shared" si="63"/>
        <v>0</v>
      </c>
      <c r="AB60" s="51"/>
      <c r="AC60" s="52">
        <f t="shared" si="4"/>
        <v>0</v>
      </c>
      <c r="AD60" s="16">
        <f t="shared" si="20"/>
        <v>0</v>
      </c>
      <c r="AE60" s="37">
        <f t="shared" si="5"/>
        <v>0</v>
      </c>
      <c r="AF60" s="42">
        <f t="shared" si="6"/>
        <v>0</v>
      </c>
      <c r="AG60" s="37">
        <f t="shared" si="7"/>
        <v>0</v>
      </c>
      <c r="AH60" s="63">
        <f t="shared" si="8"/>
        <v>0</v>
      </c>
      <c r="AI60" s="26">
        <v>0</v>
      </c>
      <c r="AJ60" s="37">
        <f t="shared" si="64"/>
        <v>0</v>
      </c>
      <c r="AK60" s="37" t="str">
        <f t="shared" si="65"/>
        <v>-</v>
      </c>
      <c r="AL60" s="47">
        <v>56</v>
      </c>
      <c r="AM60" s="37" t="str">
        <f t="shared" si="66"/>
        <v>-</v>
      </c>
      <c r="AN60" s="52" t="str">
        <f t="shared" si="67"/>
        <v>-</v>
      </c>
      <c r="AO60" s="35" t="str">
        <f t="shared" si="9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0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20"/>
        <v>0</v>
      </c>
      <c r="AE61" s="104">
        <f t="shared" si="5"/>
        <v>0</v>
      </c>
      <c r="AF61" s="42">
        <f t="shared" si="6"/>
        <v>0</v>
      </c>
      <c r="AG61" s="37">
        <f t="shared" si="7"/>
        <v>0</v>
      </c>
      <c r="AH61" s="63">
        <f t="shared" si="8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57</v>
      </c>
      <c r="AM61" s="106" t="str">
        <f t="shared" si="66"/>
        <v>-</v>
      </c>
      <c r="AN61" s="109" t="str">
        <f t="shared" si="67"/>
        <v>-</v>
      </c>
      <c r="AO61" s="35" t="str">
        <f t="shared" si="9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0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20"/>
        <v>0</v>
      </c>
      <c r="AE62" s="104">
        <f t="shared" si="5"/>
        <v>0</v>
      </c>
      <c r="AF62" s="42">
        <f t="shared" si="6"/>
        <v>0</v>
      </c>
      <c r="AG62" s="37">
        <f t="shared" si="7"/>
        <v>0</v>
      </c>
      <c r="AH62" s="63">
        <f t="shared" si="8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58</v>
      </c>
      <c r="AM62" s="106" t="str">
        <f t="shared" si="66"/>
        <v>-</v>
      </c>
      <c r="AN62" s="109" t="str">
        <f t="shared" si="67"/>
        <v>-</v>
      </c>
      <c r="AO62" s="35" t="str">
        <f t="shared" si="9"/>
        <v>-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0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0</v>
      </c>
      <c r="AD63" s="104">
        <f t="shared" si="20"/>
        <v>0</v>
      </c>
      <c r="AE63" s="104">
        <f t="shared" si="5"/>
        <v>0</v>
      </c>
      <c r="AF63" s="42">
        <f t="shared" si="6"/>
        <v>0</v>
      </c>
      <c r="AG63" s="37">
        <f t="shared" si="7"/>
        <v>0</v>
      </c>
      <c r="AH63" s="63">
        <f t="shared" si="8"/>
        <v>0</v>
      </c>
      <c r="AI63" s="103">
        <v>0</v>
      </c>
      <c r="AJ63" s="107">
        <f t="shared" si="64"/>
        <v>0</v>
      </c>
      <c r="AK63" s="106" t="str">
        <f t="shared" si="65"/>
        <v>-</v>
      </c>
      <c r="AL63" s="108">
        <v>59</v>
      </c>
      <c r="AM63" s="106" t="str">
        <f t="shared" si="66"/>
        <v>-</v>
      </c>
      <c r="AN63" s="109" t="str">
        <f t="shared" si="67"/>
        <v>-</v>
      </c>
      <c r="AO63" s="35" t="str">
        <f t="shared" si="9"/>
        <v>-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1</v>
      </c>
      <c r="K64" s="104">
        <f t="shared" si="10"/>
        <v>27</v>
      </c>
      <c r="L64" s="104">
        <f t="shared" si="53"/>
        <v>59.5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1</v>
      </c>
      <c r="AD64" s="104">
        <f t="shared" si="20"/>
        <v>27</v>
      </c>
      <c r="AE64" s="104">
        <f t="shared" si="5"/>
        <v>59.5</v>
      </c>
      <c r="AF64" s="42">
        <f t="shared" si="6"/>
        <v>8.130081300813009E-3</v>
      </c>
      <c r="AG64" s="37">
        <f t="shared" si="7"/>
        <v>0.24390243902439027</v>
      </c>
      <c r="AH64" s="63">
        <f t="shared" si="8"/>
        <v>14.512195121951221</v>
      </c>
      <c r="AI64" s="103">
        <v>0</v>
      </c>
      <c r="AJ64" s="107">
        <f t="shared" si="64"/>
        <v>0</v>
      </c>
      <c r="AK64" s="106">
        <f t="shared" si="65"/>
        <v>0</v>
      </c>
      <c r="AL64" s="108">
        <v>60</v>
      </c>
      <c r="AM64" s="106">
        <f t="shared" si="66"/>
        <v>0</v>
      </c>
      <c r="AN64" s="109">
        <f t="shared" si="67"/>
        <v>0</v>
      </c>
      <c r="AO64" s="35">
        <f t="shared" si="9"/>
        <v>43589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0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20"/>
        <v>0</v>
      </c>
      <c r="AE65" s="104">
        <f t="shared" si="5"/>
        <v>0</v>
      </c>
      <c r="AF65" s="42">
        <f t="shared" si="6"/>
        <v>0</v>
      </c>
      <c r="AG65" s="37">
        <f t="shared" si="7"/>
        <v>0</v>
      </c>
      <c r="AH65" s="63">
        <f t="shared" si="8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61</v>
      </c>
      <c r="AM65" s="106" t="str">
        <f t="shared" si="66"/>
        <v>-</v>
      </c>
      <c r="AN65" s="109" t="str">
        <f t="shared" si="67"/>
        <v>-</v>
      </c>
      <c r="AO65" s="35" t="str">
        <f t="shared" si="9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0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0</v>
      </c>
      <c r="AD66" s="104">
        <f t="shared" si="20"/>
        <v>0</v>
      </c>
      <c r="AE66" s="104">
        <f t="shared" si="5"/>
        <v>0</v>
      </c>
      <c r="AF66" s="42">
        <f t="shared" si="6"/>
        <v>0</v>
      </c>
      <c r="AG66" s="37">
        <f t="shared" si="7"/>
        <v>0</v>
      </c>
      <c r="AH66" s="63">
        <f t="shared" si="8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62</v>
      </c>
      <c r="AM66" s="106" t="str">
        <f t="shared" si="66"/>
        <v>-</v>
      </c>
      <c r="AN66" s="109" t="str">
        <f t="shared" si="67"/>
        <v>-</v>
      </c>
      <c r="AO66" s="35" t="str">
        <f t="shared" si="9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0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0</v>
      </c>
      <c r="AD67" s="104">
        <f t="shared" si="20"/>
        <v>0</v>
      </c>
      <c r="AE67" s="104">
        <f t="shared" si="5"/>
        <v>0</v>
      </c>
      <c r="AF67" s="42">
        <f t="shared" si="6"/>
        <v>0</v>
      </c>
      <c r="AG67" s="37">
        <f t="shared" si="7"/>
        <v>0</v>
      </c>
      <c r="AH67" s="63">
        <f t="shared" si="8"/>
        <v>0</v>
      </c>
      <c r="AI67" s="103">
        <v>0</v>
      </c>
      <c r="AJ67" s="107">
        <f t="shared" si="64"/>
        <v>0</v>
      </c>
      <c r="AK67" s="106" t="str">
        <f t="shared" si="65"/>
        <v>-</v>
      </c>
      <c r="AL67" s="108">
        <v>63</v>
      </c>
      <c r="AM67" s="106" t="str">
        <f t="shared" si="66"/>
        <v>-</v>
      </c>
      <c r="AN67" s="109" t="str">
        <f t="shared" si="67"/>
        <v>-</v>
      </c>
      <c r="AO67" s="35" t="str">
        <f t="shared" si="9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0</v>
      </c>
      <c r="K68" s="104">
        <f t="shared" si="10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0</v>
      </c>
      <c r="AD68" s="104">
        <f t="shared" si="20"/>
        <v>0</v>
      </c>
      <c r="AE68" s="104">
        <f t="shared" si="5"/>
        <v>0</v>
      </c>
      <c r="AF68" s="42">
        <f t="shared" si="6"/>
        <v>0</v>
      </c>
      <c r="AG68" s="37">
        <f t="shared" si="7"/>
        <v>0</v>
      </c>
      <c r="AH68" s="63">
        <f t="shared" si="8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64</v>
      </c>
      <c r="AM68" s="106" t="str">
        <f t="shared" si="66"/>
        <v>-</v>
      </c>
      <c r="AN68" s="109" t="str">
        <f t="shared" si="67"/>
        <v>-</v>
      </c>
      <c r="AO68" s="35" t="str">
        <f t="shared" si="9"/>
        <v>-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0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0</v>
      </c>
      <c r="T69" s="104">
        <f t="shared" si="58"/>
        <v>0</v>
      </c>
      <c r="U69" s="104">
        <f t="shared" si="59"/>
        <v>0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0</v>
      </c>
      <c r="AD69" s="104">
        <f t="shared" si="20"/>
        <v>0</v>
      </c>
      <c r="AE69" s="104">
        <f t="shared" si="5"/>
        <v>0</v>
      </c>
      <c r="AF69" s="42">
        <f t="shared" si="6"/>
        <v>0</v>
      </c>
      <c r="AG69" s="37">
        <f t="shared" si="7"/>
        <v>0</v>
      </c>
      <c r="AH69" s="63">
        <f t="shared" si="8"/>
        <v>0</v>
      </c>
      <c r="AI69" s="103">
        <v>0</v>
      </c>
      <c r="AJ69" s="107">
        <f t="shared" si="64"/>
        <v>0</v>
      </c>
      <c r="AK69" s="106" t="str">
        <f t="shared" si="65"/>
        <v>-</v>
      </c>
      <c r="AL69" s="108">
        <v>65</v>
      </c>
      <c r="AM69" s="106" t="str">
        <f t="shared" si="66"/>
        <v>-</v>
      </c>
      <c r="AN69" s="109" t="str">
        <f t="shared" si="67"/>
        <v>-</v>
      </c>
      <c r="AO69" s="35" t="str">
        <f t="shared" si="9"/>
        <v>-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0</v>
      </c>
      <c r="K70" s="104">
        <f t="shared" si="10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1</v>
      </c>
      <c r="T70" s="104">
        <f t="shared" si="58"/>
        <v>12.049999999999997</v>
      </c>
      <c r="U70" s="104">
        <f t="shared" si="59"/>
        <v>24.5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1</v>
      </c>
      <c r="AD70" s="104">
        <f t="shared" si="20"/>
        <v>12.049999999999997</v>
      </c>
      <c r="AE70" s="104">
        <f t="shared" si="5"/>
        <v>24.5</v>
      </c>
      <c r="AF70" s="42">
        <f t="shared" si="6"/>
        <v>8.130081300813009E-3</v>
      </c>
      <c r="AG70" s="37">
        <f t="shared" si="7"/>
        <v>0.24390243902439027</v>
      </c>
      <c r="AH70" s="63">
        <f t="shared" si="8"/>
        <v>5.975609756097561</v>
      </c>
      <c r="AI70" s="103">
        <v>0</v>
      </c>
      <c r="AJ70" s="107">
        <f t="shared" si="64"/>
        <v>0</v>
      </c>
      <c r="AK70" s="106">
        <f t="shared" si="65"/>
        <v>0</v>
      </c>
      <c r="AL70" s="108">
        <v>66</v>
      </c>
      <c r="AM70" s="106">
        <f t="shared" si="66"/>
        <v>0</v>
      </c>
      <c r="AN70" s="109">
        <f t="shared" si="67"/>
        <v>0</v>
      </c>
      <c r="AO70" s="35">
        <f t="shared" si="9"/>
        <v>43589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0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si="4"/>
        <v>0</v>
      </c>
      <c r="AD71" s="104">
        <f t="shared" si="20"/>
        <v>0</v>
      </c>
      <c r="AE71" s="104">
        <f t="shared" si="5"/>
        <v>0</v>
      </c>
      <c r="AF71" s="42">
        <f t="shared" si="6"/>
        <v>0</v>
      </c>
      <c r="AG71" s="37">
        <f t="shared" si="7"/>
        <v>0</v>
      </c>
      <c r="AH71" s="63">
        <f t="shared" si="8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67</v>
      </c>
      <c r="AM71" s="106" t="str">
        <f t="shared" si="66"/>
        <v>-</v>
      </c>
      <c r="AN71" s="109" t="str">
        <f t="shared" si="67"/>
        <v>-</v>
      </c>
      <c r="AO71" s="35" t="str">
        <f t="shared" si="9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0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ref="AC72:AC128" si="68">J72+M72+P72+S72+V72+Y72</f>
        <v>0</v>
      </c>
      <c r="AD72" s="104">
        <f t="shared" ref="AD72:AD128" si="69">AC72*F72</f>
        <v>0</v>
      </c>
      <c r="AE72" s="104">
        <f t="shared" ref="AE72:AE128" si="70">AC72*G72</f>
        <v>0</v>
      </c>
      <c r="AF72" s="42">
        <f t="shared" si="6"/>
        <v>0</v>
      </c>
      <c r="AG72" s="37">
        <f t="shared" si="7"/>
        <v>0</v>
      </c>
      <c r="AH72" s="63">
        <f t="shared" si="8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68</v>
      </c>
      <c r="AM72" s="106" t="str">
        <f t="shared" si="66"/>
        <v>-</v>
      </c>
      <c r="AN72" s="109" t="str">
        <f t="shared" si="67"/>
        <v>-</v>
      </c>
      <c r="AO72" s="35" t="str">
        <f t="shared" si="9"/>
        <v>-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0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6"/>
        <v>0</v>
      </c>
      <c r="AG73" s="37">
        <f t="shared" si="7"/>
        <v>0</v>
      </c>
      <c r="AH73" s="63">
        <f t="shared" si="8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69</v>
      </c>
      <c r="AM73" s="106" t="str">
        <f t="shared" si="66"/>
        <v>-</v>
      </c>
      <c r="AN73" s="109" t="str">
        <f t="shared" si="67"/>
        <v>-</v>
      </c>
      <c r="AO73" s="35" t="str">
        <f t="shared" si="9"/>
        <v>-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0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6"/>
        <v>0</v>
      </c>
      <c r="AG74" s="37">
        <f t="shared" si="7"/>
        <v>0</v>
      </c>
      <c r="AH74" s="63">
        <f t="shared" si="8"/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70</v>
      </c>
      <c r="AM74" s="106" t="str">
        <f t="shared" si="66"/>
        <v>-</v>
      </c>
      <c r="AN74" s="109" t="str">
        <f t="shared" si="67"/>
        <v>-</v>
      </c>
      <c r="AO74" s="35" t="str">
        <f t="shared" si="9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0</v>
      </c>
      <c r="K75" s="104">
        <f t="shared" si="10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6"/>
        <v>0</v>
      </c>
      <c r="AG75" s="37">
        <f t="shared" si="7"/>
        <v>0</v>
      </c>
      <c r="AH75" s="63">
        <f t="shared" si="8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71</v>
      </c>
      <c r="AM75" s="106" t="str">
        <f t="shared" si="66"/>
        <v>-</v>
      </c>
      <c r="AN75" s="109" t="str">
        <f t="shared" si="67"/>
        <v>-</v>
      </c>
      <c r="AO75" s="35" t="str">
        <f t="shared" si="9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0"/>
        <v>0</v>
      </c>
      <c r="L76" s="104">
        <f t="shared" si="53"/>
        <v>0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0</v>
      </c>
      <c r="AD76" s="104">
        <f t="shared" si="69"/>
        <v>0</v>
      </c>
      <c r="AE76" s="104">
        <f t="shared" si="70"/>
        <v>0</v>
      </c>
      <c r="AF76" s="42">
        <f t="shared" si="6"/>
        <v>0</v>
      </c>
      <c r="AG76" s="37">
        <f t="shared" si="7"/>
        <v>0</v>
      </c>
      <c r="AH76" s="63">
        <f t="shared" si="8"/>
        <v>0</v>
      </c>
      <c r="AI76" s="103">
        <v>0</v>
      </c>
      <c r="AJ76" s="107">
        <f t="shared" si="64"/>
        <v>0</v>
      </c>
      <c r="AK76" s="106" t="str">
        <f t="shared" si="65"/>
        <v>-</v>
      </c>
      <c r="AL76" s="108">
        <v>72</v>
      </c>
      <c r="AM76" s="106" t="str">
        <f t="shared" si="66"/>
        <v>-</v>
      </c>
      <c r="AN76" s="109" t="str">
        <f t="shared" si="67"/>
        <v>-</v>
      </c>
      <c r="AO76" s="35" t="str">
        <f t="shared" si="9"/>
        <v>-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1">J77*$F77</f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0</v>
      </c>
      <c r="T77" s="104">
        <f t="shared" si="58"/>
        <v>0</v>
      </c>
      <c r="U77" s="104">
        <f t="shared" si="59"/>
        <v>0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0</v>
      </c>
      <c r="AD77" s="104">
        <f t="shared" si="69"/>
        <v>0</v>
      </c>
      <c r="AE77" s="104">
        <f t="shared" si="70"/>
        <v>0</v>
      </c>
      <c r="AF77" s="42">
        <f t="shared" si="6"/>
        <v>0</v>
      </c>
      <c r="AG77" s="37">
        <f t="shared" si="7"/>
        <v>0</v>
      </c>
      <c r="AH77" s="63">
        <f t="shared" si="8"/>
        <v>0</v>
      </c>
      <c r="AI77" s="103">
        <v>0</v>
      </c>
      <c r="AJ77" s="107">
        <f t="shared" si="64"/>
        <v>0</v>
      </c>
      <c r="AK77" s="106" t="str">
        <f t="shared" si="65"/>
        <v>-</v>
      </c>
      <c r="AL77" s="108">
        <v>73</v>
      </c>
      <c r="AM77" s="106" t="str">
        <f t="shared" si="66"/>
        <v>-</v>
      </c>
      <c r="AN77" s="109" t="str">
        <f t="shared" si="67"/>
        <v>-</v>
      </c>
      <c r="AO77" s="35" t="str">
        <f t="shared" si="9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71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si="6"/>
        <v>0</v>
      </c>
      <c r="AG78" s="37">
        <f t="shared" si="7"/>
        <v>0</v>
      </c>
      <c r="AH78" s="63">
        <f t="shared" si="8"/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74</v>
      </c>
      <c r="AM78" s="106" t="str">
        <f t="shared" si="66"/>
        <v>-</v>
      </c>
      <c r="AN78" s="109" t="str">
        <f t="shared" si="67"/>
        <v>-</v>
      </c>
      <c r="AO78" s="35" t="str">
        <f t="shared" si="9"/>
        <v>-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71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0</v>
      </c>
      <c r="T79" s="104">
        <f t="shared" si="58"/>
        <v>0</v>
      </c>
      <c r="U79" s="104">
        <f t="shared" si="59"/>
        <v>0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0</v>
      </c>
      <c r="AD79" s="104">
        <f t="shared" si="69"/>
        <v>0</v>
      </c>
      <c r="AE79" s="104">
        <f t="shared" si="70"/>
        <v>0</v>
      </c>
      <c r="AF79" s="42">
        <f t="shared" ref="AF79:AF142" si="72">AC79/AQ$10</f>
        <v>0</v>
      </c>
      <c r="AG79" s="37">
        <f t="shared" ref="AG79:AG142" si="73">AF79*30</f>
        <v>0</v>
      </c>
      <c r="AH79" s="63">
        <f t="shared" ref="AH79:AH142" si="74">AE79/AQ$10*30</f>
        <v>0</v>
      </c>
      <c r="AI79" s="103">
        <v>0</v>
      </c>
      <c r="AJ79" s="107">
        <f t="shared" si="64"/>
        <v>0</v>
      </c>
      <c r="AK79" s="106" t="str">
        <f t="shared" si="65"/>
        <v>-</v>
      </c>
      <c r="AL79" s="108">
        <v>75</v>
      </c>
      <c r="AM79" s="106" t="str">
        <f t="shared" si="66"/>
        <v>-</v>
      </c>
      <c r="AN79" s="109" t="str">
        <f t="shared" si="67"/>
        <v>-</v>
      </c>
      <c r="AO79" s="35" t="str">
        <f t="shared" ref="AO79:AO142" si="75">IFERROR(AO$10+AK79,"-")</f>
        <v>-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0</v>
      </c>
      <c r="K80" s="104">
        <f t="shared" si="71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76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77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78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79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1"/>
        <v>0</v>
      </c>
      <c r="L84" s="104">
        <f t="shared" si="53"/>
        <v>0</v>
      </c>
      <c r="M84" s="103">
        <v>0</v>
      </c>
      <c r="N84" s="104">
        <f t="shared" si="54"/>
        <v>0</v>
      </c>
      <c r="O84" s="104">
        <f t="shared" si="55"/>
        <v>0</v>
      </c>
      <c r="P84" s="103">
        <v>0</v>
      </c>
      <c r="Q84" s="104">
        <f t="shared" si="56"/>
        <v>0</v>
      </c>
      <c r="R84" s="104">
        <f t="shared" si="57"/>
        <v>0</v>
      </c>
      <c r="S84" s="103">
        <v>0</v>
      </c>
      <c r="T84" s="104">
        <f t="shared" si="58"/>
        <v>0</v>
      </c>
      <c r="U84" s="104">
        <f t="shared" si="59"/>
        <v>0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>J84+M84+P84+S84+V84+Y84</f>
        <v>0</v>
      </c>
      <c r="AD84" s="104">
        <f t="shared" si="69"/>
        <v>0</v>
      </c>
      <c r="AE84" s="104">
        <f t="shared" si="70"/>
        <v>0</v>
      </c>
      <c r="AF84" s="42">
        <f t="shared" si="72"/>
        <v>0</v>
      </c>
      <c r="AG84" s="37">
        <f t="shared" si="73"/>
        <v>0</v>
      </c>
      <c r="AH84" s="63">
        <f t="shared" si="74"/>
        <v>0</v>
      </c>
      <c r="AI84" s="103">
        <v>0</v>
      </c>
      <c r="AJ84" s="107">
        <f t="shared" si="64"/>
        <v>0</v>
      </c>
      <c r="AK84" s="106" t="str">
        <f t="shared" si="65"/>
        <v>-</v>
      </c>
      <c r="AL84" s="108">
        <v>80</v>
      </c>
      <c r="AM84" s="106" t="str">
        <f t="shared" si="66"/>
        <v>-</v>
      </c>
      <c r="AN84" s="109" t="str">
        <f t="shared" si="67"/>
        <v>-</v>
      </c>
      <c r="AO84" s="35" t="str">
        <f t="shared" si="75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0</v>
      </c>
      <c r="K85" s="104">
        <f t="shared" si="71"/>
        <v>0</v>
      </c>
      <c r="L85" s="104">
        <f t="shared" si="53"/>
        <v>0</v>
      </c>
      <c r="M85" s="103">
        <v>1</v>
      </c>
      <c r="N85" s="104">
        <f t="shared" si="54"/>
        <v>11.760000000000007</v>
      </c>
      <c r="O85" s="104">
        <f t="shared" si="55"/>
        <v>24.5</v>
      </c>
      <c r="P85" s="103">
        <v>0</v>
      </c>
      <c r="Q85" s="104">
        <f t="shared" si="56"/>
        <v>0</v>
      </c>
      <c r="R85" s="104">
        <f t="shared" si="57"/>
        <v>0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1</v>
      </c>
      <c r="AD85" s="104">
        <f t="shared" si="69"/>
        <v>11.760000000000007</v>
      </c>
      <c r="AE85" s="104">
        <f t="shared" si="70"/>
        <v>24.5</v>
      </c>
      <c r="AF85" s="42">
        <f t="shared" si="72"/>
        <v>8.130081300813009E-3</v>
      </c>
      <c r="AG85" s="37">
        <f t="shared" si="73"/>
        <v>0.24390243902439027</v>
      </c>
      <c r="AH85" s="63">
        <f t="shared" si="74"/>
        <v>5.975609756097561</v>
      </c>
      <c r="AI85" s="103">
        <v>1</v>
      </c>
      <c r="AJ85" s="107">
        <f t="shared" si="64"/>
        <v>24.5</v>
      </c>
      <c r="AK85" s="106">
        <f t="shared" si="65"/>
        <v>122.99999999999999</v>
      </c>
      <c r="AL85" s="108">
        <v>81</v>
      </c>
      <c r="AM85" s="106">
        <f t="shared" si="66"/>
        <v>17.571428571428569</v>
      </c>
      <c r="AN85" s="109">
        <f t="shared" si="67"/>
        <v>4.0999999999999996</v>
      </c>
      <c r="AO85" s="35">
        <f t="shared" si="75"/>
        <v>43712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71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82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71"/>
        <v>0</v>
      </c>
      <c r="L87" s="104">
        <f t="shared" si="53"/>
        <v>0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0</v>
      </c>
      <c r="AD87" s="104">
        <f t="shared" si="69"/>
        <v>0</v>
      </c>
      <c r="AE87" s="104">
        <f t="shared" si="70"/>
        <v>0</v>
      </c>
      <c r="AF87" s="42">
        <f t="shared" si="72"/>
        <v>0</v>
      </c>
      <c r="AG87" s="37">
        <f t="shared" si="73"/>
        <v>0</v>
      </c>
      <c r="AH87" s="63">
        <f t="shared" si="74"/>
        <v>0</v>
      </c>
      <c r="AI87" s="103">
        <v>0</v>
      </c>
      <c r="AJ87" s="107">
        <f t="shared" si="64"/>
        <v>0</v>
      </c>
      <c r="AK87" s="106" t="str">
        <f t="shared" si="65"/>
        <v>-</v>
      </c>
      <c r="AL87" s="108">
        <v>83</v>
      </c>
      <c r="AM87" s="106" t="str">
        <f t="shared" si="66"/>
        <v>-</v>
      </c>
      <c r="AN87" s="109" t="str">
        <f t="shared" si="67"/>
        <v>-</v>
      </c>
      <c r="AO87" s="35" t="str">
        <f t="shared" si="75"/>
        <v>-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84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1"/>
        <v>0</v>
      </c>
      <c r="L89" s="104">
        <f t="shared" si="53"/>
        <v>0</v>
      </c>
      <c r="M89" s="103">
        <v>0</v>
      </c>
      <c r="N89" s="104">
        <f t="shared" si="54"/>
        <v>0</v>
      </c>
      <c r="O89" s="104">
        <f t="shared" si="55"/>
        <v>0</v>
      </c>
      <c r="P89" s="103">
        <v>0</v>
      </c>
      <c r="Q89" s="104">
        <f t="shared" si="56"/>
        <v>0</v>
      </c>
      <c r="R89" s="104">
        <f t="shared" si="57"/>
        <v>0</v>
      </c>
      <c r="S89" s="103">
        <v>0</v>
      </c>
      <c r="T89" s="104">
        <f t="shared" si="58"/>
        <v>0</v>
      </c>
      <c r="U89" s="104">
        <f t="shared" si="59"/>
        <v>0</v>
      </c>
      <c r="V89" s="103">
        <v>0</v>
      </c>
      <c r="W89" s="104">
        <f t="shared" si="60"/>
        <v>0</v>
      </c>
      <c r="X89" s="104">
        <f t="shared" si="61"/>
        <v>0</v>
      </c>
      <c r="Y89" s="103"/>
      <c r="Z89" s="104">
        <f t="shared" si="62"/>
        <v>0</v>
      </c>
      <c r="AA89" s="104">
        <f t="shared" si="63"/>
        <v>0</v>
      </c>
      <c r="AB89" s="103"/>
      <c r="AC89" s="103">
        <f t="shared" si="68"/>
        <v>0</v>
      </c>
      <c r="AD89" s="104">
        <f t="shared" si="69"/>
        <v>0</v>
      </c>
      <c r="AE89" s="104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103">
        <v>0</v>
      </c>
      <c r="AJ89" s="107">
        <f t="shared" si="64"/>
        <v>0</v>
      </c>
      <c r="AK89" s="106" t="str">
        <f t="shared" si="65"/>
        <v>-</v>
      </c>
      <c r="AL89" s="108">
        <v>85</v>
      </c>
      <c r="AM89" s="106" t="str">
        <f t="shared" si="66"/>
        <v>-</v>
      </c>
      <c r="AN89" s="109" t="str">
        <f t="shared" si="67"/>
        <v>-</v>
      </c>
      <c r="AO89" s="35" t="str">
        <f t="shared" si="75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187" si="76">J90*$F90</f>
        <v>0</v>
      </c>
      <c r="L90" s="16">
        <f t="shared" ref="L90:L95" si="77">J90*$G90</f>
        <v>0</v>
      </c>
      <c r="M90" s="26">
        <v>0</v>
      </c>
      <c r="N90" s="16">
        <f t="shared" ref="N90:N95" si="78">M90*$F90</f>
        <v>0</v>
      </c>
      <c r="O90" s="16">
        <f t="shared" ref="O90:O95" si="79">M90*$G90</f>
        <v>0</v>
      </c>
      <c r="P90" s="26">
        <v>0</v>
      </c>
      <c r="Q90" s="16">
        <f t="shared" ref="Q90:Q95" si="80">P90*$F90</f>
        <v>0</v>
      </c>
      <c r="R90" s="16">
        <f t="shared" ref="R90:R95" si="81">P90*$G90</f>
        <v>0</v>
      </c>
      <c r="S90" s="26">
        <v>0</v>
      </c>
      <c r="T90" s="16">
        <f t="shared" ref="T90:T95" si="82">S90*$F90</f>
        <v>0</v>
      </c>
      <c r="U90" s="16">
        <f t="shared" ref="U90:U95" si="83">S90*$G90</f>
        <v>0</v>
      </c>
      <c r="V90" s="26">
        <v>0</v>
      </c>
      <c r="W90" s="16">
        <f t="shared" ref="W90:W95" si="84">V90*$F90</f>
        <v>0</v>
      </c>
      <c r="X90" s="16">
        <f t="shared" ref="X90:X95" si="85">V90*$G90</f>
        <v>0</v>
      </c>
      <c r="Y90" s="26"/>
      <c r="Z90" s="16">
        <f t="shared" ref="Z90:Z95" si="86">Y90*$F90</f>
        <v>0</v>
      </c>
      <c r="AA90" s="16">
        <f t="shared" ref="AA90:AA95" si="87">Y90*$G90</f>
        <v>0</v>
      </c>
      <c r="AB90" s="51"/>
      <c r="AC90" s="52">
        <f>J90+M90+P90+S90+V90+Y90</f>
        <v>0</v>
      </c>
      <c r="AD90" s="16">
        <f t="shared" si="69"/>
        <v>0</v>
      </c>
      <c r="AE90" s="37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26">
        <v>0</v>
      </c>
      <c r="AJ90" s="37">
        <f t="shared" ref="AJ90:AJ95" si="88">AI90*G90</f>
        <v>0</v>
      </c>
      <c r="AK90" s="37" t="str">
        <f t="shared" ref="AK90:AK95" si="89">IFERROR(AI90/AF90, "-")</f>
        <v>-</v>
      </c>
      <c r="AL90" s="47">
        <v>87</v>
      </c>
      <c r="AM90" s="37" t="str">
        <f t="shared" ref="AM90:AM95" si="90">IFERROR(AK90/7,"-")</f>
        <v>-</v>
      </c>
      <c r="AN90" s="52" t="str">
        <f t="shared" ref="AN90:AN95" si="91">IFERROR(AK90/30,"-")</f>
        <v>-</v>
      </c>
      <c r="AO90" s="35" t="str">
        <f t="shared" si="75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88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89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90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91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6"/>
        <v>0</v>
      </c>
      <c r="L95" s="104">
        <f t="shared" si="77"/>
        <v>0</v>
      </c>
      <c r="M95" s="103">
        <v>0</v>
      </c>
      <c r="N95" s="104">
        <f t="shared" si="78"/>
        <v>0</v>
      </c>
      <c r="O95" s="104">
        <f t="shared" si="79"/>
        <v>0</v>
      </c>
      <c r="P95" s="103">
        <v>0</v>
      </c>
      <c r="Q95" s="104">
        <f t="shared" si="80"/>
        <v>0</v>
      </c>
      <c r="R95" s="104">
        <f t="shared" si="81"/>
        <v>0</v>
      </c>
      <c r="S95" s="103">
        <v>0</v>
      </c>
      <c r="T95" s="104">
        <f t="shared" si="82"/>
        <v>0</v>
      </c>
      <c r="U95" s="104">
        <f t="shared" si="83"/>
        <v>0</v>
      </c>
      <c r="V95" s="103">
        <v>0</v>
      </c>
      <c r="W95" s="104">
        <f t="shared" si="84"/>
        <v>0</v>
      </c>
      <c r="X95" s="104">
        <f t="shared" si="85"/>
        <v>0</v>
      </c>
      <c r="Y95" s="103"/>
      <c r="Z95" s="104">
        <f t="shared" si="86"/>
        <v>0</v>
      </c>
      <c r="AA95" s="104">
        <f t="shared" si="87"/>
        <v>0</v>
      </c>
      <c r="AB95" s="103"/>
      <c r="AC95" s="103">
        <f t="shared" si="68"/>
        <v>0</v>
      </c>
      <c r="AD95" s="104">
        <f t="shared" si="69"/>
        <v>0</v>
      </c>
      <c r="AE95" s="104">
        <f t="shared" si="70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103">
        <v>0</v>
      </c>
      <c r="AJ95" s="107">
        <f t="shared" si="88"/>
        <v>0</v>
      </c>
      <c r="AK95" s="106" t="str">
        <f t="shared" si="89"/>
        <v>-</v>
      </c>
      <c r="AL95" s="108">
        <v>92</v>
      </c>
      <c r="AM95" s="106" t="str">
        <f t="shared" si="90"/>
        <v>-</v>
      </c>
      <c r="AN95" s="109" t="str">
        <f t="shared" si="91"/>
        <v>-</v>
      </c>
      <c r="AO95" s="35" t="str">
        <f t="shared" si="75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2">M96*$F96</f>
        <v>0</v>
      </c>
      <c r="O96" s="16">
        <f t="shared" ref="O96:O97" si="93">M96*$G96</f>
        <v>0</v>
      </c>
      <c r="P96" s="26">
        <v>0</v>
      </c>
      <c r="Q96" s="16">
        <f t="shared" ref="Q96:Q97" si="94">P96*$F96</f>
        <v>0</v>
      </c>
      <c r="R96" s="16">
        <f t="shared" ref="R96:R97" si="95">P96*$G96</f>
        <v>0</v>
      </c>
      <c r="S96" s="26">
        <v>0</v>
      </c>
      <c r="T96" s="16">
        <f t="shared" ref="T96:T97" si="96">S96*$F96</f>
        <v>0</v>
      </c>
      <c r="U96" s="16">
        <f t="shared" ref="U96:U97" si="97">S96*$G96</f>
        <v>0</v>
      </c>
      <c r="V96" s="26">
        <v>0</v>
      </c>
      <c r="W96" s="16">
        <f t="shared" ref="W96:W97" si="98">V96*$F96</f>
        <v>0</v>
      </c>
      <c r="X96" s="16">
        <f t="shared" ref="X96:X97" si="99">V96*$G96</f>
        <v>0</v>
      </c>
      <c r="Y96" s="26"/>
      <c r="Z96" s="16">
        <f t="shared" ref="Z96:Z97" si="100">Y96*$F96</f>
        <v>0</v>
      </c>
      <c r="AA96" s="16">
        <f t="shared" ref="AA96:AA97" si="101">Y96*$G96</f>
        <v>0</v>
      </c>
      <c r="AC96" s="52">
        <f>J96+M96+P96+S96+V96+Y96</f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ref="AJ96:AJ103" si="102">AI96*G96</f>
        <v>0</v>
      </c>
      <c r="AK96" s="37" t="str">
        <f t="shared" ref="AK96:AK103" si="103">IFERROR(AI96/AF96, "-")</f>
        <v>-</v>
      </c>
      <c r="AL96" s="47">
        <v>94</v>
      </c>
      <c r="AM96" s="37" t="str">
        <f t="shared" ref="AM96:AM103" si="104">IFERROR(AK96/7,"-")</f>
        <v>-</v>
      </c>
      <c r="AN96" s="52" t="str">
        <f t="shared" ref="AN96:AN103" si="105">IFERROR(AK96/30,"-")</f>
        <v>-</v>
      </c>
      <c r="AO96" s="35" t="str">
        <f t="shared" si="75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6"/>
        <v>0</v>
      </c>
      <c r="L97" s="16">
        <f t="shared" ref="L97" si="106">J97*$G97</f>
        <v>0</v>
      </c>
      <c r="M97" s="26">
        <v>0</v>
      </c>
      <c r="N97" s="16">
        <f t="shared" si="92"/>
        <v>0</v>
      </c>
      <c r="O97" s="16">
        <f t="shared" si="93"/>
        <v>0</v>
      </c>
      <c r="P97" s="26">
        <v>0</v>
      </c>
      <c r="Q97" s="16">
        <f t="shared" si="94"/>
        <v>0</v>
      </c>
      <c r="R97" s="16">
        <f t="shared" si="95"/>
        <v>0</v>
      </c>
      <c r="S97" s="26">
        <v>0</v>
      </c>
      <c r="T97" s="16">
        <f t="shared" si="96"/>
        <v>0</v>
      </c>
      <c r="U97" s="16">
        <f t="shared" si="97"/>
        <v>0</v>
      </c>
      <c r="V97" s="26">
        <v>0</v>
      </c>
      <c r="W97" s="16">
        <f t="shared" si="98"/>
        <v>0</v>
      </c>
      <c r="X97" s="16">
        <f t="shared" si="99"/>
        <v>0</v>
      </c>
      <c r="Y97" s="26"/>
      <c r="Z97" s="16">
        <f t="shared" si="100"/>
        <v>0</v>
      </c>
      <c r="AA97" s="16">
        <f t="shared" si="101"/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2"/>
        <v>0</v>
      </c>
      <c r="AG97" s="37">
        <f t="shared" si="73"/>
        <v>0</v>
      </c>
      <c r="AH97" s="63">
        <f t="shared" si="74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95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6"/>
        <v>0</v>
      </c>
      <c r="L98" s="16">
        <f t="shared" ref="L98:L101" si="107">J98*$G98</f>
        <v>0</v>
      </c>
      <c r="M98" s="26">
        <v>0</v>
      </c>
      <c r="N98" s="16">
        <f t="shared" ref="N98:N101" si="108">M98*$F98</f>
        <v>0</v>
      </c>
      <c r="O98" s="16">
        <f t="shared" ref="O98:O101" si="109">M98*$G98</f>
        <v>0</v>
      </c>
      <c r="P98" s="26">
        <v>0</v>
      </c>
      <c r="Q98" s="16">
        <f t="shared" ref="Q98:Q101" si="110">P98*$F98</f>
        <v>0</v>
      </c>
      <c r="R98" s="16">
        <f t="shared" ref="R98:R101" si="111">P98*$G98</f>
        <v>0</v>
      </c>
      <c r="S98" s="26">
        <v>0</v>
      </c>
      <c r="T98" s="16">
        <f t="shared" ref="T98:T101" si="112">S98*$F98</f>
        <v>0</v>
      </c>
      <c r="U98" s="16">
        <f t="shared" ref="U98:U101" si="113">S98*$G98</f>
        <v>0</v>
      </c>
      <c r="V98" s="26">
        <v>0</v>
      </c>
      <c r="W98" s="16">
        <f t="shared" ref="W98:W101" si="114">V98*$F98</f>
        <v>0</v>
      </c>
      <c r="X98" s="16">
        <f t="shared" ref="X98:X101" si="115">V98*$G98</f>
        <v>0</v>
      </c>
      <c r="Y98" s="26"/>
      <c r="Z98" s="16">
        <f t="shared" ref="Z98:Z101" si="116">Y98*$F98</f>
        <v>0</v>
      </c>
      <c r="AA98" s="16">
        <f t="shared" ref="AA98:AA101" si="117">Y98*$G98</f>
        <v>0</v>
      </c>
      <c r="AC98" s="52">
        <f>J98+M98+P98+S98+V98+Y98</f>
        <v>0</v>
      </c>
      <c r="AD98" s="16">
        <f t="shared" si="69"/>
        <v>0</v>
      </c>
      <c r="AE98" s="37">
        <f t="shared" si="70"/>
        <v>0</v>
      </c>
      <c r="AF98" s="42">
        <f t="shared" si="72"/>
        <v>0</v>
      </c>
      <c r="AG98" s="37">
        <f t="shared" si="73"/>
        <v>0</v>
      </c>
      <c r="AH98" s="63">
        <f t="shared" si="74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97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0</v>
      </c>
      <c r="Q99" s="16">
        <f t="shared" si="110"/>
        <v>0</v>
      </c>
      <c r="R99" s="16">
        <f t="shared" si="111"/>
        <v>0</v>
      </c>
      <c r="S99" s="26">
        <v>0</v>
      </c>
      <c r="T99" s="16">
        <f t="shared" si="112"/>
        <v>0</v>
      </c>
      <c r="U99" s="16">
        <f t="shared" si="113"/>
        <v>0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0</v>
      </c>
      <c r="AD99" s="16">
        <f t="shared" si="69"/>
        <v>0</v>
      </c>
      <c r="AE99" s="37">
        <f t="shared" si="70"/>
        <v>0</v>
      </c>
      <c r="AF99" s="42">
        <f t="shared" si="72"/>
        <v>0</v>
      </c>
      <c r="AG99" s="37">
        <f t="shared" si="73"/>
        <v>0</v>
      </c>
      <c r="AH99" s="63">
        <f t="shared" si="74"/>
        <v>0</v>
      </c>
      <c r="AI99" s="26">
        <v>0</v>
      </c>
      <c r="AJ99" s="37">
        <f t="shared" si="102"/>
        <v>0</v>
      </c>
      <c r="AK99" s="37" t="str">
        <f t="shared" si="103"/>
        <v>-</v>
      </c>
      <c r="AL99" s="47">
        <v>98</v>
      </c>
      <c r="AM99" s="37" t="str">
        <f t="shared" si="104"/>
        <v>-</v>
      </c>
      <c r="AN99" s="52" t="str">
        <f t="shared" si="105"/>
        <v>-</v>
      </c>
      <c r="AO99" s="35" t="str">
        <f t="shared" si="75"/>
        <v>-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6"/>
        <v>0</v>
      </c>
      <c r="L100" s="16">
        <f t="shared" si="107"/>
        <v>0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0</v>
      </c>
      <c r="Q100" s="16">
        <f t="shared" si="110"/>
        <v>0</v>
      </c>
      <c r="R100" s="16">
        <f t="shared" si="111"/>
        <v>0</v>
      </c>
      <c r="S100" s="26">
        <v>0</v>
      </c>
      <c r="T100" s="16">
        <f t="shared" si="112"/>
        <v>0</v>
      </c>
      <c r="U100" s="16">
        <f t="shared" si="113"/>
        <v>0</v>
      </c>
      <c r="V100" s="26">
        <v>0</v>
      </c>
      <c r="W100" s="16">
        <f t="shared" si="114"/>
        <v>0</v>
      </c>
      <c r="X100" s="16">
        <f t="shared" si="115"/>
        <v>0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0</v>
      </c>
      <c r="AD100" s="16">
        <f t="shared" si="69"/>
        <v>0</v>
      </c>
      <c r="AE100" s="37">
        <f t="shared" si="70"/>
        <v>0</v>
      </c>
      <c r="AF100" s="42">
        <f t="shared" si="72"/>
        <v>0</v>
      </c>
      <c r="AG100" s="37">
        <f t="shared" si="73"/>
        <v>0</v>
      </c>
      <c r="AH100" s="63">
        <f t="shared" si="74"/>
        <v>0</v>
      </c>
      <c r="AI100" s="26">
        <v>0</v>
      </c>
      <c r="AJ100" s="37">
        <f t="shared" si="102"/>
        <v>0</v>
      </c>
      <c r="AK100" s="37" t="str">
        <f t="shared" si="103"/>
        <v>-</v>
      </c>
      <c r="AL100" s="47">
        <v>99</v>
      </c>
      <c r="AM100" s="37" t="str">
        <f t="shared" si="104"/>
        <v>-</v>
      </c>
      <c r="AN100" s="52" t="str">
        <f t="shared" si="105"/>
        <v>-</v>
      </c>
      <c r="AO100" s="35" t="str">
        <f t="shared" si="75"/>
        <v>-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6"/>
        <v>0</v>
      </c>
      <c r="L101" s="16">
        <f t="shared" si="107"/>
        <v>0</v>
      </c>
      <c r="M101" s="26">
        <v>0</v>
      </c>
      <c r="N101" s="16">
        <f t="shared" si="108"/>
        <v>0</v>
      </c>
      <c r="O101" s="16">
        <f t="shared" si="109"/>
        <v>0</v>
      </c>
      <c r="P101" s="26">
        <v>0</v>
      </c>
      <c r="Q101" s="16">
        <f t="shared" si="110"/>
        <v>0</v>
      </c>
      <c r="R101" s="16">
        <f t="shared" si="111"/>
        <v>0</v>
      </c>
      <c r="S101" s="26">
        <v>0</v>
      </c>
      <c r="T101" s="16">
        <f t="shared" si="112"/>
        <v>0</v>
      </c>
      <c r="U101" s="16">
        <f t="shared" si="113"/>
        <v>0</v>
      </c>
      <c r="V101" s="26">
        <v>0</v>
      </c>
      <c r="W101" s="16">
        <f t="shared" si="114"/>
        <v>0</v>
      </c>
      <c r="X101" s="16">
        <f t="shared" si="115"/>
        <v>0</v>
      </c>
      <c r="Y101" s="26"/>
      <c r="Z101" s="16">
        <f t="shared" si="116"/>
        <v>0</v>
      </c>
      <c r="AA101" s="16">
        <f t="shared" si="117"/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0</v>
      </c>
      <c r="AJ101" s="37">
        <f t="shared" si="102"/>
        <v>0</v>
      </c>
      <c r="AK101" s="37" t="str">
        <f t="shared" si="103"/>
        <v>-</v>
      </c>
      <c r="AL101" s="47">
        <v>100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ref="L102:L103" si="118">J102*$G102</f>
        <v>0</v>
      </c>
      <c r="M102" s="26">
        <v>0</v>
      </c>
      <c r="N102" s="16">
        <f t="shared" ref="N102:N103" si="119">M102*$F102</f>
        <v>0</v>
      </c>
      <c r="O102" s="16">
        <f t="shared" ref="O102:O103" si="120">M102*$G102</f>
        <v>0</v>
      </c>
      <c r="P102" s="26">
        <v>0</v>
      </c>
      <c r="Q102" s="16">
        <f t="shared" ref="Q102:Q103" si="121">P102*$F102</f>
        <v>0</v>
      </c>
      <c r="R102" s="16">
        <f t="shared" ref="R102:R103" si="122">P102*$G102</f>
        <v>0</v>
      </c>
      <c r="S102" s="26">
        <v>0</v>
      </c>
      <c r="T102" s="16">
        <f t="shared" ref="T102:T103" si="123">S102*$F102</f>
        <v>0</v>
      </c>
      <c r="U102" s="16">
        <f t="shared" ref="U102:U103" si="124">S102*$G102</f>
        <v>0</v>
      </c>
      <c r="V102" s="26">
        <v>0</v>
      </c>
      <c r="W102" s="16">
        <f t="shared" ref="W102:W103" si="125">V102*$F102</f>
        <v>0</v>
      </c>
      <c r="X102" s="16">
        <f t="shared" ref="X102:X103" si="126">V102*$G102</f>
        <v>0</v>
      </c>
      <c r="Y102" s="26"/>
      <c r="Z102" s="16">
        <f t="shared" ref="Z102:Z103" si="127">Y102*$F102</f>
        <v>0</v>
      </c>
      <c r="AA102" s="16">
        <f t="shared" ref="AA102:AA103" si="128">Y102*$G102</f>
        <v>0</v>
      </c>
      <c r="AC102" s="52">
        <f>J102+M102+P102+S102+V102+Y102</f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102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6"/>
        <v>0</v>
      </c>
      <c r="L103" s="16">
        <f t="shared" si="118"/>
        <v>0</v>
      </c>
      <c r="M103" s="26">
        <v>0</v>
      </c>
      <c r="N103" s="16">
        <f t="shared" si="119"/>
        <v>0</v>
      </c>
      <c r="O103" s="16">
        <f t="shared" si="120"/>
        <v>0</v>
      </c>
      <c r="P103" s="26">
        <v>0</v>
      </c>
      <c r="Q103" s="16">
        <f t="shared" si="121"/>
        <v>0</v>
      </c>
      <c r="R103" s="16">
        <f t="shared" si="122"/>
        <v>0</v>
      </c>
      <c r="S103" s="26">
        <v>0</v>
      </c>
      <c r="T103" s="16">
        <f t="shared" si="123"/>
        <v>0</v>
      </c>
      <c r="U103" s="16">
        <f t="shared" si="124"/>
        <v>0</v>
      </c>
      <c r="V103" s="26">
        <v>0</v>
      </c>
      <c r="W103" s="16">
        <f t="shared" si="125"/>
        <v>0</v>
      </c>
      <c r="X103" s="16">
        <f t="shared" si="126"/>
        <v>0</v>
      </c>
      <c r="Y103" s="26"/>
      <c r="Z103" s="16">
        <f t="shared" si="127"/>
        <v>0</v>
      </c>
      <c r="AA103" s="16">
        <f t="shared" si="128"/>
        <v>0</v>
      </c>
      <c r="AC103" s="52">
        <f t="shared" si="68"/>
        <v>0</v>
      </c>
      <c r="AD103" s="16">
        <f t="shared" si="69"/>
        <v>0</v>
      </c>
      <c r="AE103" s="37">
        <f t="shared" si="70"/>
        <v>0</v>
      </c>
      <c r="AF103" s="42">
        <f t="shared" si="72"/>
        <v>0</v>
      </c>
      <c r="AG103" s="37">
        <f t="shared" si="73"/>
        <v>0</v>
      </c>
      <c r="AH103" s="63">
        <f t="shared" si="74"/>
        <v>0</v>
      </c>
      <c r="AI103" s="26">
        <v>0</v>
      </c>
      <c r="AJ103" s="37">
        <f t="shared" si="102"/>
        <v>0</v>
      </c>
      <c r="AK103" s="37" t="str">
        <f t="shared" si="103"/>
        <v>-</v>
      </c>
      <c r="AL103" s="47">
        <v>103</v>
      </c>
      <c r="AM103" s="37" t="str">
        <f t="shared" si="104"/>
        <v>-</v>
      </c>
      <c r="AN103" s="52" t="str">
        <f t="shared" si="105"/>
        <v>-</v>
      </c>
      <c r="AO103" s="35" t="str">
        <f t="shared" si="75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6"/>
        <v>0</v>
      </c>
      <c r="L104" s="16">
        <f t="shared" ref="L104:L112" si="129">J104*$G104</f>
        <v>0</v>
      </c>
      <c r="M104" s="26">
        <v>0</v>
      </c>
      <c r="N104" s="16">
        <f t="shared" ref="N104:N112" si="130">M104*$F104</f>
        <v>0</v>
      </c>
      <c r="O104" s="16">
        <f t="shared" ref="O104:O112" si="131">M104*$G104</f>
        <v>0</v>
      </c>
      <c r="P104" s="26">
        <v>0</v>
      </c>
      <c r="Q104" s="16">
        <f t="shared" ref="Q104:Q112" si="132">P104*$F104</f>
        <v>0</v>
      </c>
      <c r="R104" s="16">
        <f t="shared" ref="R104:R112" si="133">P104*$G104</f>
        <v>0</v>
      </c>
      <c r="S104" s="26">
        <v>0</v>
      </c>
      <c r="T104" s="16">
        <f t="shared" ref="T104:T112" si="134">S104*$F104</f>
        <v>0</v>
      </c>
      <c r="U104" s="16">
        <f t="shared" ref="U104:U112" si="135">S104*$G104</f>
        <v>0</v>
      </c>
      <c r="V104" s="26">
        <v>0</v>
      </c>
      <c r="W104" s="16">
        <f t="shared" ref="W104:W112" si="136">V104*$F104</f>
        <v>0</v>
      </c>
      <c r="X104" s="16">
        <f t="shared" ref="X104:X112" si="137">V104*$G104</f>
        <v>0</v>
      </c>
      <c r="Y104" s="26"/>
      <c r="Z104" s="16">
        <f t="shared" ref="Z104:Z112" si="138">Y104*$F104</f>
        <v>0</v>
      </c>
      <c r="AA104" s="16">
        <f t="shared" ref="AA104:AA112" si="139">Y104*$G104</f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ref="AJ104:AJ112" si="140">AI104*G104</f>
        <v>0</v>
      </c>
      <c r="AK104" s="37" t="str">
        <f t="shared" ref="AK104:AK112" si="141">IFERROR(AI104/AF104, "-")</f>
        <v>-</v>
      </c>
      <c r="AL104" s="47">
        <v>105</v>
      </c>
      <c r="AM104" s="37" t="str">
        <f t="shared" ref="AM104:AM112" si="142">IFERROR(AK104/7,"-")</f>
        <v>-</v>
      </c>
      <c r="AN104" s="52" t="str">
        <f t="shared" ref="AN104:AN112" si="143">IFERROR(AK104/30,"-")</f>
        <v>-</v>
      </c>
      <c r="AO104" s="35" t="str">
        <f t="shared" si="75"/>
        <v>-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106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107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108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109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>J109+M109+P109+S109+V109+Y109</f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110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111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112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6"/>
        <v>0</v>
      </c>
      <c r="L112" s="16">
        <f t="shared" si="129"/>
        <v>0</v>
      </c>
      <c r="M112" s="26">
        <v>0</v>
      </c>
      <c r="N112" s="16">
        <f t="shared" si="130"/>
        <v>0</v>
      </c>
      <c r="O112" s="16">
        <f t="shared" si="131"/>
        <v>0</v>
      </c>
      <c r="P112" s="26">
        <v>0</v>
      </c>
      <c r="Q112" s="16">
        <f t="shared" si="132"/>
        <v>0</v>
      </c>
      <c r="R112" s="16">
        <f t="shared" si="133"/>
        <v>0</v>
      </c>
      <c r="S112" s="26">
        <v>0</v>
      </c>
      <c r="T112" s="16">
        <f t="shared" si="134"/>
        <v>0</v>
      </c>
      <c r="U112" s="16">
        <f t="shared" si="135"/>
        <v>0</v>
      </c>
      <c r="V112" s="26">
        <v>0</v>
      </c>
      <c r="W112" s="16">
        <f t="shared" si="136"/>
        <v>0</v>
      </c>
      <c r="X112" s="16">
        <f t="shared" si="137"/>
        <v>0</v>
      </c>
      <c r="Y112" s="26"/>
      <c r="Z112" s="16">
        <f t="shared" si="138"/>
        <v>0</v>
      </c>
      <c r="AA112" s="16">
        <f t="shared" si="139"/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26">
        <v>0</v>
      </c>
      <c r="AJ112" s="37">
        <f t="shared" si="140"/>
        <v>0</v>
      </c>
      <c r="AK112" s="37" t="str">
        <f t="shared" si="141"/>
        <v>-</v>
      </c>
      <c r="AL112" s="47">
        <v>113</v>
      </c>
      <c r="AM112" s="37" t="str">
        <f t="shared" si="142"/>
        <v>-</v>
      </c>
      <c r="AN112" s="52" t="str">
        <f t="shared" si="143"/>
        <v>-</v>
      </c>
      <c r="AO112" s="35" t="str">
        <f t="shared" si="75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6"/>
        <v>0</v>
      </c>
      <c r="L113" s="16">
        <f t="shared" ref="L113:L121" si="144">J113*$G113</f>
        <v>0</v>
      </c>
      <c r="M113" s="26">
        <v>0</v>
      </c>
      <c r="N113" s="16">
        <f t="shared" ref="N113:N121" si="145">M113*$F113</f>
        <v>0</v>
      </c>
      <c r="O113" s="16">
        <f t="shared" ref="O113:O121" si="146">M113*$G113</f>
        <v>0</v>
      </c>
      <c r="P113" s="26">
        <v>0</v>
      </c>
      <c r="Q113" s="16">
        <f t="shared" ref="Q113:Q121" si="147">P113*$F113</f>
        <v>0</v>
      </c>
      <c r="R113" s="16">
        <f t="shared" ref="R113:R121" si="148">P113*$G113</f>
        <v>0</v>
      </c>
      <c r="S113" s="26">
        <v>0</v>
      </c>
      <c r="T113" s="16">
        <f t="shared" ref="T113:T121" si="149">S113*$F113</f>
        <v>0</v>
      </c>
      <c r="U113" s="16">
        <f t="shared" ref="U113:U121" si="150">S113*$G113</f>
        <v>0</v>
      </c>
      <c r="V113" s="26">
        <v>0</v>
      </c>
      <c r="W113" s="16">
        <f t="shared" ref="W113:W131" si="151">V113*$F113</f>
        <v>0</v>
      </c>
      <c r="X113" s="16">
        <f t="shared" ref="X113:X121" si="152">V113*$G113</f>
        <v>0</v>
      </c>
      <c r="Y113" s="26"/>
      <c r="Z113" s="16">
        <f t="shared" ref="Z113:Z121" si="153">Y113*$F113</f>
        <v>0</v>
      </c>
      <c r="AA113" s="16">
        <f t="shared" ref="AA113:AA121" si="154">Y113*$G113</f>
        <v>0</v>
      </c>
      <c r="AC113" s="52">
        <f t="shared" si="68"/>
        <v>0</v>
      </c>
      <c r="AD113" s="16">
        <f t="shared" si="69"/>
        <v>0</v>
      </c>
      <c r="AE113" s="37">
        <f t="shared" si="70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26">
        <v>0</v>
      </c>
      <c r="AJ113" s="37">
        <f t="shared" ref="AJ113:AJ121" si="155">AI113*G113</f>
        <v>0</v>
      </c>
      <c r="AK113" s="37" t="str">
        <f t="shared" ref="AK113:AK121" si="156">IFERROR(AI113/AF113, "-")</f>
        <v>-</v>
      </c>
      <c r="AL113" s="47">
        <v>115</v>
      </c>
      <c r="AM113" s="37" t="str">
        <f t="shared" ref="AM113:AM121" si="157">IFERROR(AK113/7,"-")</f>
        <v>-</v>
      </c>
      <c r="AN113" s="52" t="str">
        <f t="shared" ref="AN113:AN121" si="158">IFERROR(AK113/30,"-")</f>
        <v>-</v>
      </c>
      <c r="AO113" s="35" t="str">
        <f t="shared" si="75"/>
        <v>-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2</v>
      </c>
      <c r="T114" s="16">
        <f t="shared" si="149"/>
        <v>14.88</v>
      </c>
      <c r="U114" s="16">
        <f t="shared" si="150"/>
        <v>89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2</v>
      </c>
      <c r="AD114" s="16">
        <f t="shared" si="69"/>
        <v>14.88</v>
      </c>
      <c r="AE114" s="37">
        <f t="shared" si="70"/>
        <v>89</v>
      </c>
      <c r="AF114" s="42">
        <f t="shared" si="72"/>
        <v>1.6260162601626018E-2</v>
      </c>
      <c r="AG114" s="37">
        <f t="shared" si="73"/>
        <v>0.48780487804878053</v>
      </c>
      <c r="AH114" s="63">
        <f t="shared" si="74"/>
        <v>21.707317073170735</v>
      </c>
      <c r="AI114" s="26">
        <v>4</v>
      </c>
      <c r="AJ114" s="37">
        <f t="shared" si="155"/>
        <v>178</v>
      </c>
      <c r="AK114" s="37">
        <f t="shared" si="156"/>
        <v>245.99999999999997</v>
      </c>
      <c r="AL114" s="47">
        <v>116</v>
      </c>
      <c r="AM114" s="37">
        <f t="shared" si="157"/>
        <v>35.142857142857139</v>
      </c>
      <c r="AN114" s="52">
        <f t="shared" si="158"/>
        <v>8.1999999999999993</v>
      </c>
      <c r="AO114" s="35">
        <f t="shared" si="75"/>
        <v>43835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117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118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119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120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>J119+M119+P119+S119+V119+Y119</f>
        <v>0</v>
      </c>
      <c r="AD119" s="16">
        <f t="shared" si="69"/>
        <v>0</v>
      </c>
      <c r="AE119" s="37">
        <f t="shared" si="70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121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>J120+M120+P120+S120+V120+Y120</f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122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6"/>
        <v>0</v>
      </c>
      <c r="L121" s="16">
        <f t="shared" si="144"/>
        <v>0</v>
      </c>
      <c r="M121" s="26">
        <v>0</v>
      </c>
      <c r="N121" s="16">
        <f t="shared" si="145"/>
        <v>0</v>
      </c>
      <c r="O121" s="16">
        <f t="shared" si="146"/>
        <v>0</v>
      </c>
      <c r="P121" s="26">
        <v>0</v>
      </c>
      <c r="Q121" s="16">
        <f t="shared" si="147"/>
        <v>0</v>
      </c>
      <c r="R121" s="16">
        <f t="shared" si="148"/>
        <v>0</v>
      </c>
      <c r="S121" s="26">
        <v>0</v>
      </c>
      <c r="T121" s="16">
        <f t="shared" si="149"/>
        <v>0</v>
      </c>
      <c r="U121" s="16">
        <f t="shared" si="150"/>
        <v>0</v>
      </c>
      <c r="V121" s="26">
        <v>0</v>
      </c>
      <c r="W121" s="16">
        <f t="shared" si="151"/>
        <v>0</v>
      </c>
      <c r="X121" s="16">
        <f t="shared" si="152"/>
        <v>0</v>
      </c>
      <c r="Y121" s="26"/>
      <c r="Z121" s="16">
        <f t="shared" si="153"/>
        <v>0</v>
      </c>
      <c r="AA121" s="16">
        <f t="shared" si="154"/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si="155"/>
        <v>0</v>
      </c>
      <c r="AK121" s="37" t="str">
        <f t="shared" si="156"/>
        <v>-</v>
      </c>
      <c r="AL121" s="47">
        <v>123</v>
      </c>
      <c r="AM121" s="37" t="str">
        <f t="shared" si="157"/>
        <v>-</v>
      </c>
      <c r="AN121" s="52" t="str">
        <f t="shared" si="158"/>
        <v>-</v>
      </c>
      <c r="AO121" s="35" t="str">
        <f t="shared" si="75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6"/>
        <v>0</v>
      </c>
      <c r="L122" s="16">
        <f t="shared" ref="L122:L131" si="159">J122*$G122</f>
        <v>0</v>
      </c>
      <c r="M122" s="26">
        <v>0</v>
      </c>
      <c r="N122" s="16">
        <f t="shared" ref="N122:N131" si="160">M122*$F122</f>
        <v>0</v>
      </c>
      <c r="O122" s="16">
        <f t="shared" ref="O122:O131" si="161">M122*$G122</f>
        <v>0</v>
      </c>
      <c r="P122" s="26">
        <v>0</v>
      </c>
      <c r="Q122" s="16">
        <f t="shared" ref="Q122:Q131" si="162">P122*$F122</f>
        <v>0</v>
      </c>
      <c r="R122" s="16">
        <f t="shared" ref="R122:R131" si="163">P122*$G122</f>
        <v>0</v>
      </c>
      <c r="S122" s="26">
        <v>0</v>
      </c>
      <c r="T122" s="16">
        <f t="shared" ref="T122:T131" si="164">S122*$F122</f>
        <v>0</v>
      </c>
      <c r="U122" s="16">
        <f t="shared" ref="U122:U131" si="165">S122*$G122</f>
        <v>0</v>
      </c>
      <c r="V122" s="26">
        <v>0</v>
      </c>
      <c r="W122" s="16">
        <f t="shared" si="151"/>
        <v>0</v>
      </c>
      <c r="X122" s="16">
        <f t="shared" ref="X122:X131" si="166">V122*$G122</f>
        <v>0</v>
      </c>
      <c r="Y122" s="26"/>
      <c r="Z122" s="16">
        <f t="shared" ref="Z122:Z131" si="167">Y122*$F122</f>
        <v>0</v>
      </c>
      <c r="AA122" s="16">
        <f t="shared" ref="AA122:AA131" si="168">Y122*$G122</f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26">
        <v>0</v>
      </c>
      <c r="AJ122" s="37">
        <f t="shared" ref="AJ122:AJ131" si="169">AI122*G122</f>
        <v>0</v>
      </c>
      <c r="AK122" s="37" t="str">
        <f t="shared" ref="AK122:AK131" si="170">IFERROR(AI122/AF122, "-")</f>
        <v>-</v>
      </c>
      <c r="AL122" s="47">
        <v>125</v>
      </c>
      <c r="AM122" s="37" t="str">
        <f t="shared" ref="AM122:AM131" si="171">IFERROR(AK122/7,"-")</f>
        <v>-</v>
      </c>
      <c r="AN122" s="52" t="str">
        <f t="shared" ref="AN122:AN131" si="172">IFERROR(AK122/30,"-")</f>
        <v>-</v>
      </c>
      <c r="AO122" s="35" t="str">
        <f t="shared" si="75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76"/>
        <v>0</v>
      </c>
      <c r="L123" s="16">
        <f t="shared" si="159"/>
        <v>0</v>
      </c>
      <c r="M123" s="26">
        <v>0</v>
      </c>
      <c r="N123" s="16">
        <f t="shared" si="160"/>
        <v>0</v>
      </c>
      <c r="O123" s="16">
        <f t="shared" si="161"/>
        <v>0</v>
      </c>
      <c r="P123" s="26">
        <v>0</v>
      </c>
      <c r="Q123" s="16">
        <f t="shared" si="162"/>
        <v>0</v>
      </c>
      <c r="R123" s="16">
        <f t="shared" si="163"/>
        <v>0</v>
      </c>
      <c r="S123" s="26">
        <v>0</v>
      </c>
      <c r="T123" s="16">
        <f t="shared" si="164"/>
        <v>0</v>
      </c>
      <c r="U123" s="16">
        <f t="shared" si="165"/>
        <v>0</v>
      </c>
      <c r="V123" s="26">
        <v>0</v>
      </c>
      <c r="W123" s="16">
        <f t="shared" si="151"/>
        <v>0</v>
      </c>
      <c r="X123" s="16">
        <f t="shared" si="166"/>
        <v>0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0</v>
      </c>
      <c r="AD123" s="16">
        <f t="shared" si="69"/>
        <v>0</v>
      </c>
      <c r="AE123" s="37">
        <f t="shared" si="70"/>
        <v>0</v>
      </c>
      <c r="AF123" s="42">
        <f t="shared" si="72"/>
        <v>0</v>
      </c>
      <c r="AG123" s="37">
        <f t="shared" si="73"/>
        <v>0</v>
      </c>
      <c r="AH123" s="63">
        <f t="shared" si="74"/>
        <v>0</v>
      </c>
      <c r="AI123" s="26">
        <v>0</v>
      </c>
      <c r="AJ123" s="37">
        <f t="shared" si="169"/>
        <v>0</v>
      </c>
      <c r="AK123" s="37" t="str">
        <f t="shared" si="170"/>
        <v>-</v>
      </c>
      <c r="AL123" s="47">
        <v>126</v>
      </c>
      <c r="AM123" s="37" t="str">
        <f t="shared" si="171"/>
        <v>-</v>
      </c>
      <c r="AN123" s="52" t="str">
        <f t="shared" si="172"/>
        <v>-</v>
      </c>
      <c r="AO123" s="35" t="str">
        <f t="shared" si="75"/>
        <v>-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1</v>
      </c>
      <c r="K124" s="16">
        <f t="shared" si="76"/>
        <v>9.509999999999998</v>
      </c>
      <c r="L124" s="16">
        <f t="shared" si="159"/>
        <v>24.5</v>
      </c>
      <c r="M124" s="26">
        <v>0</v>
      </c>
      <c r="N124" s="16">
        <f t="shared" si="160"/>
        <v>0</v>
      </c>
      <c r="O124" s="16">
        <f t="shared" si="161"/>
        <v>0</v>
      </c>
      <c r="P124" s="26">
        <v>0</v>
      </c>
      <c r="Q124" s="16">
        <f t="shared" si="162"/>
        <v>0</v>
      </c>
      <c r="R124" s="16">
        <f t="shared" si="163"/>
        <v>0</v>
      </c>
      <c r="S124" s="26">
        <v>0</v>
      </c>
      <c r="T124" s="16">
        <f t="shared" si="164"/>
        <v>0</v>
      </c>
      <c r="U124" s="16">
        <f t="shared" si="165"/>
        <v>0</v>
      </c>
      <c r="V124" s="26">
        <v>0</v>
      </c>
      <c r="W124" s="16">
        <f t="shared" si="151"/>
        <v>0</v>
      </c>
      <c r="X124" s="16">
        <f t="shared" si="166"/>
        <v>0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1</v>
      </c>
      <c r="AD124" s="16">
        <f t="shared" si="69"/>
        <v>9.509999999999998</v>
      </c>
      <c r="AE124" s="37">
        <f t="shared" si="70"/>
        <v>24.5</v>
      </c>
      <c r="AF124" s="42">
        <f t="shared" si="72"/>
        <v>8.130081300813009E-3</v>
      </c>
      <c r="AG124" s="37">
        <f t="shared" si="73"/>
        <v>0.24390243902439027</v>
      </c>
      <c r="AH124" s="63">
        <f t="shared" si="74"/>
        <v>5.975609756097561</v>
      </c>
      <c r="AI124" s="26">
        <v>2</v>
      </c>
      <c r="AJ124" s="37">
        <f t="shared" si="169"/>
        <v>49</v>
      </c>
      <c r="AK124" s="37">
        <f t="shared" si="170"/>
        <v>245.99999999999997</v>
      </c>
      <c r="AL124" s="47">
        <v>127</v>
      </c>
      <c r="AM124" s="37">
        <f t="shared" si="171"/>
        <v>35.142857142857139</v>
      </c>
      <c r="AN124" s="52">
        <f t="shared" si="172"/>
        <v>8.1999999999999993</v>
      </c>
      <c r="AO124" s="35">
        <f t="shared" si="75"/>
        <v>43835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76"/>
        <v>0</v>
      </c>
      <c r="L125" s="16">
        <f t="shared" si="159"/>
        <v>0</v>
      </c>
      <c r="M125" s="26">
        <v>0</v>
      </c>
      <c r="N125" s="16">
        <f t="shared" si="160"/>
        <v>0</v>
      </c>
      <c r="O125" s="16">
        <f t="shared" si="161"/>
        <v>0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0</v>
      </c>
      <c r="AD125" s="16">
        <f t="shared" si="69"/>
        <v>0</v>
      </c>
      <c r="AE125" s="37">
        <f t="shared" si="70"/>
        <v>0</v>
      </c>
      <c r="AF125" s="42">
        <f t="shared" si="72"/>
        <v>0</v>
      </c>
      <c r="AG125" s="37">
        <f t="shared" si="73"/>
        <v>0</v>
      </c>
      <c r="AH125" s="63">
        <f t="shared" si="74"/>
        <v>0</v>
      </c>
      <c r="AI125" s="26">
        <v>0</v>
      </c>
      <c r="AJ125" s="37">
        <f t="shared" si="169"/>
        <v>0</v>
      </c>
      <c r="AK125" s="37" t="str">
        <f t="shared" si="170"/>
        <v>-</v>
      </c>
      <c r="AL125" s="47">
        <v>128</v>
      </c>
      <c r="AM125" s="37" t="str">
        <f t="shared" si="171"/>
        <v>-</v>
      </c>
      <c r="AN125" s="52" t="str">
        <f t="shared" si="172"/>
        <v>-</v>
      </c>
      <c r="AO125" s="35" t="str">
        <f t="shared" si="75"/>
        <v>-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129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6"/>
        <v>0</v>
      </c>
      <c r="L127" s="16">
        <f t="shared" si="159"/>
        <v>0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0</v>
      </c>
      <c r="Q127" s="16">
        <f t="shared" si="162"/>
        <v>0</v>
      </c>
      <c r="R127" s="16">
        <f t="shared" si="163"/>
        <v>0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0</v>
      </c>
      <c r="AD127" s="16">
        <f t="shared" si="69"/>
        <v>0</v>
      </c>
      <c r="AE127" s="37">
        <f t="shared" si="70"/>
        <v>0</v>
      </c>
      <c r="AF127" s="42">
        <f t="shared" si="72"/>
        <v>0</v>
      </c>
      <c r="AG127" s="37">
        <f t="shared" si="73"/>
        <v>0</v>
      </c>
      <c r="AH127" s="63">
        <f t="shared" si="74"/>
        <v>0</v>
      </c>
      <c r="AI127" s="26">
        <v>0</v>
      </c>
      <c r="AJ127" s="37">
        <f t="shared" si="169"/>
        <v>0</v>
      </c>
      <c r="AK127" s="37" t="str">
        <f t="shared" si="170"/>
        <v>-</v>
      </c>
      <c r="AL127" s="47">
        <v>130</v>
      </c>
      <c r="AM127" s="37" t="str">
        <f t="shared" si="171"/>
        <v>-</v>
      </c>
      <c r="AN127" s="52" t="str">
        <f t="shared" si="172"/>
        <v>-</v>
      </c>
      <c r="AO127" s="35" t="str">
        <f t="shared" si="75"/>
        <v>-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0</v>
      </c>
      <c r="K128" s="16">
        <f t="shared" si="76"/>
        <v>0</v>
      </c>
      <c r="L128" s="16">
        <f t="shared" si="159"/>
        <v>0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0</v>
      </c>
      <c r="T128" s="16">
        <f t="shared" si="164"/>
        <v>0</v>
      </c>
      <c r="U128" s="16">
        <f t="shared" si="165"/>
        <v>0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si="68"/>
        <v>0</v>
      </c>
      <c r="AD128" s="16">
        <f t="shared" si="69"/>
        <v>0</v>
      </c>
      <c r="AE128" s="37">
        <f t="shared" si="70"/>
        <v>0</v>
      </c>
      <c r="AF128" s="42">
        <f t="shared" si="72"/>
        <v>0</v>
      </c>
      <c r="AG128" s="37">
        <f t="shared" si="73"/>
        <v>0</v>
      </c>
      <c r="AH128" s="63">
        <f t="shared" si="74"/>
        <v>0</v>
      </c>
      <c r="AI128" s="26">
        <v>2</v>
      </c>
      <c r="AJ128" s="37">
        <f t="shared" si="169"/>
        <v>89</v>
      </c>
      <c r="AK128" s="37" t="str">
        <f t="shared" si="170"/>
        <v>-</v>
      </c>
      <c r="AL128" s="47">
        <v>131</v>
      </c>
      <c r="AM128" s="37" t="str">
        <f t="shared" si="171"/>
        <v>-</v>
      </c>
      <c r="AN128" s="52" t="str">
        <f t="shared" si="172"/>
        <v>-</v>
      </c>
      <c r="AO128" s="35" t="str">
        <f t="shared" si="75"/>
        <v>-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0</v>
      </c>
      <c r="K129" s="16">
        <f t="shared" si="76"/>
        <v>0</v>
      </c>
      <c r="L129" s="16">
        <f t="shared" si="159"/>
        <v>0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ref="AC129:AC131" si="173">J129+M129+P129+S129+V129+Y129</f>
        <v>0</v>
      </c>
      <c r="AD129" s="16">
        <f t="shared" ref="AD129:AD206" si="174">AC129*F129</f>
        <v>0</v>
      </c>
      <c r="AE129" s="37">
        <f t="shared" ref="AE129:AE206" si="175">AC129*G129</f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26">
        <v>1</v>
      </c>
      <c r="AJ129" s="37">
        <f t="shared" si="169"/>
        <v>44.5</v>
      </c>
      <c r="AK129" s="37" t="str">
        <f t="shared" si="170"/>
        <v>-</v>
      </c>
      <c r="AL129" s="47">
        <v>132</v>
      </c>
      <c r="AM129" s="37" t="str">
        <f t="shared" si="171"/>
        <v>-</v>
      </c>
      <c r="AN129" s="52" t="str">
        <f t="shared" si="172"/>
        <v>-</v>
      </c>
      <c r="AO129" s="35" t="str">
        <f t="shared" si="75"/>
        <v>-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1</v>
      </c>
      <c r="N130" s="16">
        <f t="shared" si="160"/>
        <v>12.71</v>
      </c>
      <c r="O130" s="16">
        <f t="shared" si="161"/>
        <v>29.5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173"/>
        <v>1</v>
      </c>
      <c r="AD130" s="16">
        <f t="shared" si="174"/>
        <v>12.71</v>
      </c>
      <c r="AE130" s="37">
        <f t="shared" si="175"/>
        <v>29.5</v>
      </c>
      <c r="AF130" s="42">
        <f t="shared" si="72"/>
        <v>8.130081300813009E-3</v>
      </c>
      <c r="AG130" s="37">
        <f t="shared" si="73"/>
        <v>0.24390243902439027</v>
      </c>
      <c r="AH130" s="63">
        <f t="shared" si="74"/>
        <v>7.1951219512195124</v>
      </c>
      <c r="AI130" s="26">
        <v>0</v>
      </c>
      <c r="AJ130" s="37">
        <f t="shared" si="169"/>
        <v>0</v>
      </c>
      <c r="AK130" s="37">
        <f t="shared" si="170"/>
        <v>0</v>
      </c>
      <c r="AL130" s="47">
        <v>133</v>
      </c>
      <c r="AM130" s="37">
        <f t="shared" si="171"/>
        <v>0</v>
      </c>
      <c r="AN130" s="52">
        <f t="shared" si="172"/>
        <v>0</v>
      </c>
      <c r="AO130" s="35">
        <f t="shared" si="75"/>
        <v>43589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173"/>
        <v>0</v>
      </c>
      <c r="AD131" s="16">
        <f t="shared" si="174"/>
        <v>0</v>
      </c>
      <c r="AE131" s="37">
        <f t="shared" si="175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 t="shared" si="169"/>
        <v>0</v>
      </c>
      <c r="AK131" s="37" t="str">
        <f t="shared" si="170"/>
        <v>-</v>
      </c>
      <c r="AL131" s="47">
        <v>134</v>
      </c>
      <c r="AM131" s="37" t="str">
        <f t="shared" si="171"/>
        <v>-</v>
      </c>
      <c r="AN131" s="52" t="str">
        <f t="shared" si="172"/>
        <v>-</v>
      </c>
      <c r="AO131" s="35" t="str">
        <f t="shared" si="75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6"/>
        <v>0</v>
      </c>
      <c r="L132" s="16">
        <f t="shared" ref="L132:L134" si="176">J132*$G132</f>
        <v>0</v>
      </c>
      <c r="M132" s="26">
        <v>0</v>
      </c>
      <c r="N132" s="16">
        <f t="shared" ref="N132:N134" si="177">M132*$F132</f>
        <v>0</v>
      </c>
      <c r="O132" s="16">
        <f t="shared" ref="O132:O134" si="178">M132*$G132</f>
        <v>0</v>
      </c>
      <c r="P132" s="26">
        <v>0</v>
      </c>
      <c r="Q132" s="16">
        <f t="shared" ref="Q132:Q134" si="179">P132*$F132</f>
        <v>0</v>
      </c>
      <c r="R132" s="16">
        <f t="shared" ref="R132:R134" si="180">P132*$G132</f>
        <v>0</v>
      </c>
      <c r="S132" s="26">
        <v>0</v>
      </c>
      <c r="T132" s="16">
        <f t="shared" ref="T132:T134" si="181">S132*$F132</f>
        <v>0</v>
      </c>
      <c r="U132" s="16">
        <f t="shared" ref="U132:U134" si="182">S132*$G132</f>
        <v>0</v>
      </c>
      <c r="V132" s="26">
        <v>0</v>
      </c>
      <c r="W132" s="16">
        <f t="shared" ref="W132:W134" si="183">V132*$F132</f>
        <v>0</v>
      </c>
      <c r="X132" s="16">
        <f t="shared" ref="X132:X134" si="184">V132*$G132</f>
        <v>0</v>
      </c>
      <c r="Y132" s="26"/>
      <c r="Z132" s="16">
        <f t="shared" ref="Z132:Z134" si="185">Y132*$F132</f>
        <v>0</v>
      </c>
      <c r="AA132" s="16">
        <f t="shared" ref="AA132:AA134" si="186">Y132*$G132</f>
        <v>0</v>
      </c>
      <c r="AC132" s="52">
        <f t="shared" ref="AC132:AC134" si="187">J132+M132+P132+S132+V132+Y132</f>
        <v>0</v>
      </c>
      <c r="AD132" s="16">
        <f t="shared" si="174"/>
        <v>0</v>
      </c>
      <c r="AE132" s="37">
        <f t="shared" si="175"/>
        <v>0</v>
      </c>
      <c r="AF132" s="42">
        <f t="shared" si="72"/>
        <v>0</v>
      </c>
      <c r="AG132" s="37">
        <f t="shared" si="73"/>
        <v>0</v>
      </c>
      <c r="AH132" s="63">
        <f t="shared" si="74"/>
        <v>0</v>
      </c>
      <c r="AI132" s="26">
        <v>0</v>
      </c>
      <c r="AJ132" s="37">
        <f>AI132*G132</f>
        <v>0</v>
      </c>
      <c r="AK132" s="37" t="str">
        <f>IFERROR(AI132/AF132, "-")</f>
        <v>-</v>
      </c>
      <c r="AL132" s="47">
        <v>136</v>
      </c>
      <c r="AM132" s="37" t="str">
        <f>IFERROR(AK132/7,"-")</f>
        <v>-</v>
      </c>
      <c r="AN132" s="52" t="str">
        <f>IFERROR(AK132/30,"-")</f>
        <v>-</v>
      </c>
      <c r="AO132" s="35" t="str">
        <f t="shared" si="75"/>
        <v>-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0</v>
      </c>
      <c r="K133" s="16">
        <f t="shared" si="76"/>
        <v>0</v>
      </c>
      <c r="L133" s="16">
        <f t="shared" si="176"/>
        <v>0</v>
      </c>
      <c r="M133" s="26">
        <v>0</v>
      </c>
      <c r="N133" s="16">
        <f t="shared" si="177"/>
        <v>0</v>
      </c>
      <c r="O133" s="16">
        <f t="shared" si="178"/>
        <v>0</v>
      </c>
      <c r="P133" s="26">
        <v>0</v>
      </c>
      <c r="Q133" s="16">
        <f t="shared" si="179"/>
        <v>0</v>
      </c>
      <c r="R133" s="16">
        <f t="shared" si="180"/>
        <v>0</v>
      </c>
      <c r="S133" s="26">
        <v>0</v>
      </c>
      <c r="T133" s="16">
        <f t="shared" si="181"/>
        <v>0</v>
      </c>
      <c r="U133" s="16">
        <f t="shared" si="182"/>
        <v>0</v>
      </c>
      <c r="V133" s="26">
        <v>0</v>
      </c>
      <c r="W133" s="16">
        <f t="shared" si="183"/>
        <v>0</v>
      </c>
      <c r="X133" s="16">
        <f t="shared" si="184"/>
        <v>0</v>
      </c>
      <c r="Y133" s="26"/>
      <c r="Z133" s="16">
        <f t="shared" si="185"/>
        <v>0</v>
      </c>
      <c r="AA133" s="16">
        <f t="shared" si="186"/>
        <v>0</v>
      </c>
      <c r="AC133" s="52">
        <f t="shared" si="187"/>
        <v>0</v>
      </c>
      <c r="AD133" s="16">
        <f t="shared" si="174"/>
        <v>0</v>
      </c>
      <c r="AE133" s="37">
        <f t="shared" si="175"/>
        <v>0</v>
      </c>
      <c r="AF133" s="42">
        <f t="shared" si="72"/>
        <v>0</v>
      </c>
      <c r="AG133" s="37">
        <f t="shared" si="73"/>
        <v>0</v>
      </c>
      <c r="AH133" s="63">
        <f t="shared" si="74"/>
        <v>0</v>
      </c>
      <c r="AI133" s="26">
        <v>2</v>
      </c>
      <c r="AJ133" s="37">
        <f>AI133*G133</f>
        <v>49</v>
      </c>
      <c r="AK133" s="37" t="str">
        <f>IFERROR(AI133/AF133, "-")</f>
        <v>-</v>
      </c>
      <c r="AL133" s="47">
        <v>137</v>
      </c>
      <c r="AM133" s="37" t="str">
        <f>IFERROR(AK133/7,"-")</f>
        <v>-</v>
      </c>
      <c r="AN133" s="52" t="str">
        <f>IFERROR(AK133/30,"-")</f>
        <v>-</v>
      </c>
      <c r="AO133" s="35" t="str">
        <f t="shared" si="75"/>
        <v>-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0</v>
      </c>
      <c r="K134" s="16">
        <f t="shared" si="76"/>
        <v>0</v>
      </c>
      <c r="L134" s="16">
        <f t="shared" si="176"/>
        <v>0</v>
      </c>
      <c r="M134" s="26">
        <v>0</v>
      </c>
      <c r="N134" s="16">
        <f t="shared" si="177"/>
        <v>0</v>
      </c>
      <c r="O134" s="16">
        <f t="shared" si="178"/>
        <v>0</v>
      </c>
      <c r="P134" s="26">
        <v>0</v>
      </c>
      <c r="Q134" s="16">
        <f t="shared" si="179"/>
        <v>0</v>
      </c>
      <c r="R134" s="16">
        <f t="shared" si="180"/>
        <v>0</v>
      </c>
      <c r="S134" s="26">
        <v>0</v>
      </c>
      <c r="T134" s="16">
        <f t="shared" si="181"/>
        <v>0</v>
      </c>
      <c r="U134" s="16">
        <f t="shared" si="182"/>
        <v>0</v>
      </c>
      <c r="V134" s="26">
        <v>0</v>
      </c>
      <c r="W134" s="16">
        <f t="shared" si="183"/>
        <v>0</v>
      </c>
      <c r="X134" s="16">
        <f t="shared" si="184"/>
        <v>0</v>
      </c>
      <c r="Y134" s="26"/>
      <c r="Z134" s="16">
        <f t="shared" si="185"/>
        <v>0</v>
      </c>
      <c r="AA134" s="16">
        <f t="shared" si="186"/>
        <v>0</v>
      </c>
      <c r="AC134" s="52">
        <f t="shared" si="187"/>
        <v>0</v>
      </c>
      <c r="AD134" s="16">
        <f t="shared" si="174"/>
        <v>0</v>
      </c>
      <c r="AE134" s="37">
        <f t="shared" si="175"/>
        <v>0</v>
      </c>
      <c r="AF134" s="42">
        <f t="shared" si="72"/>
        <v>0</v>
      </c>
      <c r="AG134" s="37">
        <f t="shared" si="73"/>
        <v>0</v>
      </c>
      <c r="AH134" s="63">
        <f t="shared" si="74"/>
        <v>0</v>
      </c>
      <c r="AI134" s="26">
        <v>2</v>
      </c>
      <c r="AJ134" s="37">
        <f>AI134*G134</f>
        <v>89</v>
      </c>
      <c r="AK134" s="37" t="str">
        <f>IFERROR(AI134/AF134, "-")</f>
        <v>-</v>
      </c>
      <c r="AL134" s="47">
        <v>138</v>
      </c>
      <c r="AM134" s="37" t="str">
        <f>IFERROR(AK134/7,"-")</f>
        <v>-</v>
      </c>
      <c r="AN134" s="52" t="str">
        <f>IFERROR(AK134/30,"-")</f>
        <v>-</v>
      </c>
      <c r="AO134" s="35" t="str">
        <f t="shared" si="75"/>
        <v>-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6"/>
        <v>0</v>
      </c>
      <c r="L135" s="16">
        <f t="shared" ref="L135:L190" si="188">J135*$G135</f>
        <v>0</v>
      </c>
      <c r="M135" s="26">
        <v>0</v>
      </c>
      <c r="N135" s="16">
        <f t="shared" ref="N135:N190" si="189">M135*$F135</f>
        <v>0</v>
      </c>
      <c r="O135" s="16">
        <f t="shared" ref="O135:O190" si="190">M135*$G135</f>
        <v>0</v>
      </c>
      <c r="P135" s="26">
        <v>1</v>
      </c>
      <c r="Q135" s="16">
        <f t="shared" ref="Q135:Q190" si="191">P135*$F135</f>
        <v>14.434906542056074</v>
      </c>
      <c r="R135" s="16">
        <f t="shared" ref="R135:R190" si="192">P135*$G135</f>
        <v>39.5</v>
      </c>
      <c r="S135" s="26">
        <v>0</v>
      </c>
      <c r="T135" s="16">
        <f t="shared" ref="T135:T190" si="193">S135*$F135</f>
        <v>0</v>
      </c>
      <c r="U135" s="16">
        <f t="shared" ref="U135:U190" si="194">S135*$G135</f>
        <v>0</v>
      </c>
      <c r="V135" s="26">
        <v>0</v>
      </c>
      <c r="W135" s="16">
        <f t="shared" ref="W135:W190" si="195">V135*$F135</f>
        <v>0</v>
      </c>
      <c r="X135" s="16">
        <f t="shared" ref="X135:X190" si="196">V135*$G135</f>
        <v>0</v>
      </c>
      <c r="Y135" s="26"/>
      <c r="Z135" s="16">
        <f t="shared" ref="Z135:Z190" si="197">Y135*$F135</f>
        <v>0</v>
      </c>
      <c r="AA135" s="16">
        <f t="shared" ref="AA135:AA190" si="198">Y135*$G135</f>
        <v>0</v>
      </c>
      <c r="AC135" s="52">
        <f t="shared" ref="AC135:AC190" si="199">J135+M135+P135+S135+V135+Y135</f>
        <v>1</v>
      </c>
      <c r="AD135" s="16">
        <f t="shared" si="174"/>
        <v>14.434906542056074</v>
      </c>
      <c r="AE135" s="37">
        <f t="shared" si="175"/>
        <v>39.5</v>
      </c>
      <c r="AF135" s="42">
        <f t="shared" si="72"/>
        <v>8.130081300813009E-3</v>
      </c>
      <c r="AG135" s="37">
        <f t="shared" si="73"/>
        <v>0.24390243902439027</v>
      </c>
      <c r="AH135" s="63">
        <f t="shared" si="74"/>
        <v>9.6341463414634152</v>
      </c>
      <c r="AI135" s="26">
        <v>0</v>
      </c>
      <c r="AJ135" s="37">
        <f t="shared" ref="AJ135:AJ190" si="200">AI135*G135</f>
        <v>0</v>
      </c>
      <c r="AK135" s="37">
        <f t="shared" ref="AK135:AK190" si="201">IFERROR(AI135/AF135, "-")</f>
        <v>0</v>
      </c>
      <c r="AL135" s="47">
        <v>140</v>
      </c>
      <c r="AM135" s="37">
        <f t="shared" ref="AM135:AM190" si="202">IFERROR(AK135/7,"-")</f>
        <v>0</v>
      </c>
      <c r="AN135" s="52">
        <f t="shared" ref="AN135:AN190" si="203">IFERROR(AK135/30,"-")</f>
        <v>0</v>
      </c>
      <c r="AO135" s="35">
        <f t="shared" si="75"/>
        <v>43589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1</v>
      </c>
      <c r="K136" s="16">
        <f t="shared" si="76"/>
        <v>16.32</v>
      </c>
      <c r="L136" s="16">
        <f t="shared" si="188"/>
        <v>44.5</v>
      </c>
      <c r="M136" s="26">
        <v>0</v>
      </c>
      <c r="N136" s="16">
        <f t="shared" si="189"/>
        <v>0</v>
      </c>
      <c r="O136" s="16">
        <f t="shared" si="190"/>
        <v>0</v>
      </c>
      <c r="P136" s="26">
        <v>0</v>
      </c>
      <c r="Q136" s="16">
        <f t="shared" si="191"/>
        <v>0</v>
      </c>
      <c r="R136" s="16">
        <f t="shared" si="192"/>
        <v>0</v>
      </c>
      <c r="S136" s="26">
        <v>0</v>
      </c>
      <c r="T136" s="16">
        <f t="shared" si="193"/>
        <v>0</v>
      </c>
      <c r="U136" s="16">
        <f t="shared" si="194"/>
        <v>0</v>
      </c>
      <c r="V136" s="26">
        <v>0</v>
      </c>
      <c r="W136" s="16">
        <f t="shared" si="195"/>
        <v>0</v>
      </c>
      <c r="X136" s="16">
        <f t="shared" si="196"/>
        <v>0</v>
      </c>
      <c r="Y136" s="26"/>
      <c r="Z136" s="16">
        <f t="shared" si="197"/>
        <v>0</v>
      </c>
      <c r="AA136" s="16">
        <f t="shared" si="198"/>
        <v>0</v>
      </c>
      <c r="AC136" s="52">
        <f t="shared" si="199"/>
        <v>1</v>
      </c>
      <c r="AD136" s="16">
        <f t="shared" si="174"/>
        <v>16.32</v>
      </c>
      <c r="AE136" s="37">
        <f t="shared" si="175"/>
        <v>44.5</v>
      </c>
      <c r="AF136" s="42">
        <f t="shared" si="72"/>
        <v>8.130081300813009E-3</v>
      </c>
      <c r="AG136" s="37">
        <f t="shared" si="73"/>
        <v>0.24390243902439027</v>
      </c>
      <c r="AH136" s="63">
        <f t="shared" si="74"/>
        <v>10.853658536585368</v>
      </c>
      <c r="AI136" s="26">
        <v>0</v>
      </c>
      <c r="AJ136" s="37">
        <f t="shared" si="200"/>
        <v>0</v>
      </c>
      <c r="AK136" s="37">
        <f t="shared" si="201"/>
        <v>0</v>
      </c>
      <c r="AL136" s="47">
        <v>141</v>
      </c>
      <c r="AM136" s="37">
        <f t="shared" si="202"/>
        <v>0</v>
      </c>
      <c r="AN136" s="52">
        <f t="shared" si="203"/>
        <v>0</v>
      </c>
      <c r="AO136" s="35">
        <f t="shared" si="75"/>
        <v>43589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6"/>
        <v>0</v>
      </c>
      <c r="L137" s="16">
        <f t="shared" si="188"/>
        <v>0</v>
      </c>
      <c r="M137" s="26">
        <v>0</v>
      </c>
      <c r="N137" s="16">
        <f t="shared" si="189"/>
        <v>0</v>
      </c>
      <c r="O137" s="16">
        <f t="shared" si="190"/>
        <v>0</v>
      </c>
      <c r="P137" s="26">
        <v>0</v>
      </c>
      <c r="Q137" s="16">
        <f t="shared" si="191"/>
        <v>0</v>
      </c>
      <c r="R137" s="16">
        <f t="shared" si="192"/>
        <v>0</v>
      </c>
      <c r="S137" s="26">
        <v>0</v>
      </c>
      <c r="T137" s="16">
        <f t="shared" si="193"/>
        <v>0</v>
      </c>
      <c r="U137" s="16">
        <f t="shared" si="194"/>
        <v>0</v>
      </c>
      <c r="V137" s="26">
        <v>0</v>
      </c>
      <c r="W137" s="16">
        <f t="shared" si="195"/>
        <v>0</v>
      </c>
      <c r="X137" s="16">
        <f t="shared" si="196"/>
        <v>0</v>
      </c>
      <c r="Y137" s="26"/>
      <c r="Z137" s="16">
        <f t="shared" si="197"/>
        <v>0</v>
      </c>
      <c r="AA137" s="16">
        <f t="shared" si="198"/>
        <v>0</v>
      </c>
      <c r="AC137" s="52">
        <f t="shared" si="199"/>
        <v>0</v>
      </c>
      <c r="AD137" s="16">
        <f t="shared" si="174"/>
        <v>0</v>
      </c>
      <c r="AE137" s="37">
        <f t="shared" si="175"/>
        <v>0</v>
      </c>
      <c r="AF137" s="42">
        <f t="shared" si="72"/>
        <v>0</v>
      </c>
      <c r="AG137" s="37">
        <f t="shared" si="73"/>
        <v>0</v>
      </c>
      <c r="AH137" s="63">
        <f t="shared" si="74"/>
        <v>0</v>
      </c>
      <c r="AI137" s="26">
        <v>0</v>
      </c>
      <c r="AJ137" s="37">
        <f t="shared" si="200"/>
        <v>0</v>
      </c>
      <c r="AK137" s="37" t="str">
        <f t="shared" si="201"/>
        <v>-</v>
      </c>
      <c r="AL137" s="47">
        <v>142</v>
      </c>
      <c r="AM137" s="37" t="str">
        <f t="shared" si="202"/>
        <v>-</v>
      </c>
      <c r="AN137" s="52" t="str">
        <f t="shared" si="203"/>
        <v>-</v>
      </c>
      <c r="AO137" s="35" t="str">
        <f t="shared" si="75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6"/>
        <v>0</v>
      </c>
      <c r="L138" s="16">
        <f t="shared" si="188"/>
        <v>0</v>
      </c>
      <c r="M138" s="26">
        <v>0</v>
      </c>
      <c r="N138" s="16">
        <f t="shared" si="189"/>
        <v>0</v>
      </c>
      <c r="O138" s="16">
        <f t="shared" si="190"/>
        <v>0</v>
      </c>
      <c r="P138" s="26">
        <v>0</v>
      </c>
      <c r="Q138" s="16">
        <f t="shared" si="191"/>
        <v>0</v>
      </c>
      <c r="R138" s="16">
        <f t="shared" si="192"/>
        <v>0</v>
      </c>
      <c r="S138" s="26">
        <v>0</v>
      </c>
      <c r="T138" s="16">
        <f t="shared" si="193"/>
        <v>0</v>
      </c>
      <c r="U138" s="16">
        <f t="shared" si="194"/>
        <v>0</v>
      </c>
      <c r="V138" s="26">
        <v>0</v>
      </c>
      <c r="W138" s="16">
        <f t="shared" si="195"/>
        <v>0</v>
      </c>
      <c r="X138" s="16">
        <f t="shared" si="196"/>
        <v>0</v>
      </c>
      <c r="Y138" s="26"/>
      <c r="Z138" s="16">
        <f t="shared" si="197"/>
        <v>0</v>
      </c>
      <c r="AA138" s="16">
        <f t="shared" si="198"/>
        <v>0</v>
      </c>
      <c r="AC138" s="52">
        <f t="shared" si="199"/>
        <v>0</v>
      </c>
      <c r="AD138" s="16">
        <f t="shared" si="174"/>
        <v>0</v>
      </c>
      <c r="AE138" s="37">
        <f t="shared" si="175"/>
        <v>0</v>
      </c>
      <c r="AF138" s="42">
        <f t="shared" si="72"/>
        <v>0</v>
      </c>
      <c r="AG138" s="37">
        <f t="shared" si="73"/>
        <v>0</v>
      </c>
      <c r="AH138" s="63">
        <f t="shared" si="74"/>
        <v>0</v>
      </c>
      <c r="AI138" s="26">
        <v>1</v>
      </c>
      <c r="AJ138" s="37">
        <f t="shared" si="200"/>
        <v>39.5</v>
      </c>
      <c r="AK138" s="37" t="str">
        <f t="shared" si="201"/>
        <v>-</v>
      </c>
      <c r="AL138" s="47">
        <v>143</v>
      </c>
      <c r="AM138" s="37" t="str">
        <f t="shared" si="202"/>
        <v>-</v>
      </c>
      <c r="AN138" s="52" t="str">
        <f t="shared" si="203"/>
        <v>-</v>
      </c>
      <c r="AO138" s="35" t="str">
        <f t="shared" si="75"/>
        <v>-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0</v>
      </c>
      <c r="K139" s="16">
        <f t="shared" si="76"/>
        <v>0</v>
      </c>
      <c r="L139" s="16">
        <f t="shared" si="188"/>
        <v>0</v>
      </c>
      <c r="M139" s="26">
        <v>0</v>
      </c>
      <c r="N139" s="16">
        <f t="shared" si="189"/>
        <v>0</v>
      </c>
      <c r="O139" s="16">
        <f t="shared" si="190"/>
        <v>0</v>
      </c>
      <c r="P139" s="26">
        <v>0</v>
      </c>
      <c r="Q139" s="16">
        <f t="shared" si="191"/>
        <v>0</v>
      </c>
      <c r="R139" s="16">
        <f t="shared" si="192"/>
        <v>0</v>
      </c>
      <c r="S139" s="26">
        <v>0</v>
      </c>
      <c r="T139" s="16">
        <f t="shared" si="193"/>
        <v>0</v>
      </c>
      <c r="U139" s="16">
        <f t="shared" si="194"/>
        <v>0</v>
      </c>
      <c r="V139" s="26">
        <v>0</v>
      </c>
      <c r="W139" s="16">
        <f t="shared" si="195"/>
        <v>0</v>
      </c>
      <c r="X139" s="16">
        <f t="shared" si="196"/>
        <v>0</v>
      </c>
      <c r="Y139" s="26"/>
      <c r="Z139" s="16">
        <f t="shared" si="197"/>
        <v>0</v>
      </c>
      <c r="AA139" s="16">
        <f t="shared" si="198"/>
        <v>0</v>
      </c>
      <c r="AC139" s="52">
        <f t="shared" si="199"/>
        <v>0</v>
      </c>
      <c r="AD139" s="16">
        <f t="shared" si="174"/>
        <v>0</v>
      </c>
      <c r="AE139" s="37">
        <f t="shared" si="175"/>
        <v>0</v>
      </c>
      <c r="AF139" s="42">
        <f t="shared" si="72"/>
        <v>0</v>
      </c>
      <c r="AG139" s="37">
        <f t="shared" si="73"/>
        <v>0</v>
      </c>
      <c r="AH139" s="63">
        <f t="shared" si="74"/>
        <v>0</v>
      </c>
      <c r="AI139" s="26">
        <v>1</v>
      </c>
      <c r="AJ139" s="37">
        <f t="shared" si="200"/>
        <v>39.5</v>
      </c>
      <c r="AK139" s="37" t="str">
        <f t="shared" si="201"/>
        <v>-</v>
      </c>
      <c r="AL139" s="47">
        <v>144</v>
      </c>
      <c r="AM139" s="37" t="str">
        <f t="shared" si="202"/>
        <v>-</v>
      </c>
      <c r="AN139" s="52" t="str">
        <f t="shared" si="203"/>
        <v>-</v>
      </c>
      <c r="AO139" s="35" t="str">
        <f t="shared" si="75"/>
        <v>-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76"/>
        <v>0</v>
      </c>
      <c r="L140" s="16">
        <f t="shared" si="188"/>
        <v>0</v>
      </c>
      <c r="M140" s="26">
        <v>0</v>
      </c>
      <c r="N140" s="16">
        <f t="shared" si="189"/>
        <v>0</v>
      </c>
      <c r="O140" s="16">
        <f t="shared" si="190"/>
        <v>0</v>
      </c>
      <c r="P140" s="26">
        <v>0</v>
      </c>
      <c r="Q140" s="16">
        <f t="shared" si="191"/>
        <v>0</v>
      </c>
      <c r="R140" s="16">
        <f t="shared" si="192"/>
        <v>0</v>
      </c>
      <c r="S140" s="26">
        <v>0</v>
      </c>
      <c r="T140" s="16">
        <f t="shared" si="193"/>
        <v>0</v>
      </c>
      <c r="U140" s="16">
        <f t="shared" si="194"/>
        <v>0</v>
      </c>
      <c r="V140" s="26">
        <v>0</v>
      </c>
      <c r="W140" s="16">
        <f t="shared" si="195"/>
        <v>0</v>
      </c>
      <c r="X140" s="16">
        <f t="shared" si="196"/>
        <v>0</v>
      </c>
      <c r="Y140" s="26"/>
      <c r="Z140" s="16">
        <f t="shared" si="197"/>
        <v>0</v>
      </c>
      <c r="AA140" s="16">
        <f t="shared" si="198"/>
        <v>0</v>
      </c>
      <c r="AC140" s="52">
        <f t="shared" si="199"/>
        <v>0</v>
      </c>
      <c r="AD140" s="16">
        <f t="shared" si="174"/>
        <v>0</v>
      </c>
      <c r="AE140" s="37">
        <f t="shared" si="175"/>
        <v>0</v>
      </c>
      <c r="AF140" s="42">
        <f t="shared" si="72"/>
        <v>0</v>
      </c>
      <c r="AG140" s="37">
        <f t="shared" si="73"/>
        <v>0</v>
      </c>
      <c r="AH140" s="63">
        <f t="shared" si="74"/>
        <v>0</v>
      </c>
      <c r="AI140" s="26">
        <v>0</v>
      </c>
      <c r="AJ140" s="37">
        <f t="shared" si="200"/>
        <v>0</v>
      </c>
      <c r="AK140" s="37" t="str">
        <f t="shared" si="201"/>
        <v>-</v>
      </c>
      <c r="AL140" s="47">
        <v>145</v>
      </c>
      <c r="AM140" s="37" t="str">
        <f t="shared" si="202"/>
        <v>-</v>
      </c>
      <c r="AN140" s="52" t="str">
        <f t="shared" si="203"/>
        <v>-</v>
      </c>
      <c r="AO140" s="35" t="str">
        <f t="shared" si="75"/>
        <v>-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76"/>
        <v>0</v>
      </c>
      <c r="L141" s="16">
        <f t="shared" si="188"/>
        <v>0</v>
      </c>
      <c r="M141" s="26">
        <v>0</v>
      </c>
      <c r="N141" s="16">
        <f t="shared" si="189"/>
        <v>0</v>
      </c>
      <c r="O141" s="16">
        <f t="shared" si="190"/>
        <v>0</v>
      </c>
      <c r="P141" s="26">
        <v>0</v>
      </c>
      <c r="Q141" s="16">
        <f t="shared" si="191"/>
        <v>0</v>
      </c>
      <c r="R141" s="16">
        <f t="shared" si="192"/>
        <v>0</v>
      </c>
      <c r="S141" s="26">
        <v>0</v>
      </c>
      <c r="T141" s="16">
        <f t="shared" si="193"/>
        <v>0</v>
      </c>
      <c r="U141" s="16">
        <f t="shared" si="194"/>
        <v>0</v>
      </c>
      <c r="V141" s="26">
        <v>0</v>
      </c>
      <c r="W141" s="16">
        <f t="shared" si="195"/>
        <v>0</v>
      </c>
      <c r="X141" s="16">
        <f t="shared" si="196"/>
        <v>0</v>
      </c>
      <c r="Y141" s="26"/>
      <c r="Z141" s="16">
        <f t="shared" si="197"/>
        <v>0</v>
      </c>
      <c r="AA141" s="16">
        <f t="shared" si="198"/>
        <v>0</v>
      </c>
      <c r="AC141" s="52">
        <f t="shared" si="199"/>
        <v>0</v>
      </c>
      <c r="AD141" s="16">
        <f t="shared" si="174"/>
        <v>0</v>
      </c>
      <c r="AE141" s="37">
        <f t="shared" si="175"/>
        <v>0</v>
      </c>
      <c r="AF141" s="42">
        <f t="shared" si="72"/>
        <v>0</v>
      </c>
      <c r="AG141" s="37">
        <f t="shared" si="73"/>
        <v>0</v>
      </c>
      <c r="AH141" s="63">
        <f t="shared" si="74"/>
        <v>0</v>
      </c>
      <c r="AI141" s="26">
        <v>0</v>
      </c>
      <c r="AJ141" s="37">
        <f t="shared" si="200"/>
        <v>0</v>
      </c>
      <c r="AK141" s="37" t="str">
        <f t="shared" si="201"/>
        <v>-</v>
      </c>
      <c r="AL141" s="47">
        <v>146</v>
      </c>
      <c r="AM141" s="37" t="str">
        <f t="shared" si="202"/>
        <v>-</v>
      </c>
      <c r="AN141" s="52" t="str">
        <f t="shared" si="203"/>
        <v>-</v>
      </c>
      <c r="AO141" s="35" t="str">
        <f t="shared" si="75"/>
        <v>-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0</v>
      </c>
      <c r="K142" s="16">
        <f t="shared" si="76"/>
        <v>0</v>
      </c>
      <c r="L142" s="16">
        <f t="shared" si="188"/>
        <v>0</v>
      </c>
      <c r="M142" s="26">
        <v>0</v>
      </c>
      <c r="N142" s="16">
        <f t="shared" si="189"/>
        <v>0</v>
      </c>
      <c r="O142" s="16">
        <f t="shared" si="190"/>
        <v>0</v>
      </c>
      <c r="P142" s="26">
        <v>0</v>
      </c>
      <c r="Q142" s="16">
        <f t="shared" si="191"/>
        <v>0</v>
      </c>
      <c r="R142" s="16">
        <f t="shared" si="192"/>
        <v>0</v>
      </c>
      <c r="S142" s="26">
        <v>0</v>
      </c>
      <c r="T142" s="16">
        <f t="shared" si="193"/>
        <v>0</v>
      </c>
      <c r="U142" s="16">
        <f t="shared" si="194"/>
        <v>0</v>
      </c>
      <c r="V142" s="26">
        <v>0</v>
      </c>
      <c r="W142" s="16">
        <f t="shared" si="195"/>
        <v>0</v>
      </c>
      <c r="X142" s="16">
        <f t="shared" si="196"/>
        <v>0</v>
      </c>
      <c r="Y142" s="26"/>
      <c r="Z142" s="16">
        <f t="shared" si="197"/>
        <v>0</v>
      </c>
      <c r="AA142" s="16">
        <f t="shared" si="198"/>
        <v>0</v>
      </c>
      <c r="AC142" s="52">
        <f t="shared" si="199"/>
        <v>0</v>
      </c>
      <c r="AD142" s="16">
        <f t="shared" si="174"/>
        <v>0</v>
      </c>
      <c r="AE142" s="37">
        <f t="shared" si="175"/>
        <v>0</v>
      </c>
      <c r="AF142" s="42">
        <f t="shared" si="72"/>
        <v>0</v>
      </c>
      <c r="AG142" s="37">
        <f t="shared" si="73"/>
        <v>0</v>
      </c>
      <c r="AH142" s="63">
        <f t="shared" si="74"/>
        <v>0</v>
      </c>
      <c r="AI142" s="26">
        <v>0</v>
      </c>
      <c r="AJ142" s="37">
        <f t="shared" si="200"/>
        <v>0</v>
      </c>
      <c r="AK142" s="37" t="str">
        <f t="shared" si="201"/>
        <v>-</v>
      </c>
      <c r="AL142" s="47">
        <v>147</v>
      </c>
      <c r="AM142" s="37" t="str">
        <f t="shared" si="202"/>
        <v>-</v>
      </c>
      <c r="AN142" s="52" t="str">
        <f t="shared" si="203"/>
        <v>-</v>
      </c>
      <c r="AO142" s="35" t="str">
        <f t="shared" si="75"/>
        <v>-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si="76"/>
        <v>0</v>
      </c>
      <c r="L143" s="16">
        <f t="shared" si="188"/>
        <v>0</v>
      </c>
      <c r="M143" s="26">
        <v>0</v>
      </c>
      <c r="N143" s="16">
        <f t="shared" si="189"/>
        <v>0</v>
      </c>
      <c r="O143" s="16">
        <f t="shared" si="190"/>
        <v>0</v>
      </c>
      <c r="P143" s="26">
        <v>0</v>
      </c>
      <c r="Q143" s="16">
        <f t="shared" si="191"/>
        <v>0</v>
      </c>
      <c r="R143" s="16">
        <f t="shared" si="192"/>
        <v>0</v>
      </c>
      <c r="S143" s="26">
        <v>0</v>
      </c>
      <c r="T143" s="16">
        <f t="shared" si="193"/>
        <v>0</v>
      </c>
      <c r="U143" s="16">
        <f t="shared" si="194"/>
        <v>0</v>
      </c>
      <c r="V143" s="26">
        <v>0</v>
      </c>
      <c r="W143" s="16">
        <f t="shared" si="195"/>
        <v>0</v>
      </c>
      <c r="X143" s="16">
        <f t="shared" si="196"/>
        <v>0</v>
      </c>
      <c r="Y143" s="26"/>
      <c r="Z143" s="16">
        <f t="shared" si="197"/>
        <v>0</v>
      </c>
      <c r="AA143" s="16">
        <f t="shared" si="198"/>
        <v>0</v>
      </c>
      <c r="AC143" s="52">
        <f t="shared" si="199"/>
        <v>0</v>
      </c>
      <c r="AD143" s="16">
        <f t="shared" si="174"/>
        <v>0</v>
      </c>
      <c r="AE143" s="37">
        <f t="shared" si="175"/>
        <v>0</v>
      </c>
      <c r="AF143" s="42">
        <f t="shared" ref="AF143:AF206" si="204">AC143/AQ$10</f>
        <v>0</v>
      </c>
      <c r="AG143" s="37">
        <f t="shared" ref="AG143:AG206" si="205">AF143*30</f>
        <v>0</v>
      </c>
      <c r="AH143" s="63">
        <f t="shared" ref="AH143:AH206" si="206">AE143/AQ$10*30</f>
        <v>0</v>
      </c>
      <c r="AI143" s="26">
        <v>0</v>
      </c>
      <c r="AJ143" s="37">
        <f t="shared" si="200"/>
        <v>0</v>
      </c>
      <c r="AK143" s="37" t="str">
        <f t="shared" si="201"/>
        <v>-</v>
      </c>
      <c r="AL143" s="47">
        <v>148</v>
      </c>
      <c r="AM143" s="37" t="str">
        <f t="shared" si="202"/>
        <v>-</v>
      </c>
      <c r="AN143" s="52" t="str">
        <f t="shared" si="203"/>
        <v>-</v>
      </c>
      <c r="AO143" s="35" t="str">
        <f t="shared" ref="AO143:AO206" si="207">IFERROR(AO$10+AK143,"-")</f>
        <v>-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76"/>
        <v>0</v>
      </c>
      <c r="L144" s="16">
        <f t="shared" si="188"/>
        <v>0</v>
      </c>
      <c r="M144" s="26">
        <v>0</v>
      </c>
      <c r="N144" s="16">
        <f t="shared" si="189"/>
        <v>0</v>
      </c>
      <c r="O144" s="16">
        <f t="shared" si="190"/>
        <v>0</v>
      </c>
      <c r="P144" s="26">
        <v>0</v>
      </c>
      <c r="Q144" s="16">
        <f t="shared" si="191"/>
        <v>0</v>
      </c>
      <c r="R144" s="16">
        <f t="shared" si="192"/>
        <v>0</v>
      </c>
      <c r="S144" s="26">
        <v>0</v>
      </c>
      <c r="T144" s="16">
        <f t="shared" si="193"/>
        <v>0</v>
      </c>
      <c r="U144" s="16">
        <f t="shared" si="194"/>
        <v>0</v>
      </c>
      <c r="V144" s="26">
        <v>0</v>
      </c>
      <c r="W144" s="16">
        <f t="shared" si="195"/>
        <v>0</v>
      </c>
      <c r="X144" s="16">
        <f t="shared" si="196"/>
        <v>0</v>
      </c>
      <c r="Y144" s="26"/>
      <c r="Z144" s="16">
        <f t="shared" si="197"/>
        <v>0</v>
      </c>
      <c r="AA144" s="16">
        <f t="shared" si="198"/>
        <v>0</v>
      </c>
      <c r="AC144" s="52">
        <f t="shared" si="199"/>
        <v>0</v>
      </c>
      <c r="AD144" s="16">
        <f t="shared" si="174"/>
        <v>0</v>
      </c>
      <c r="AE144" s="37">
        <f t="shared" si="175"/>
        <v>0</v>
      </c>
      <c r="AF144" s="42">
        <f t="shared" si="204"/>
        <v>0</v>
      </c>
      <c r="AG144" s="37">
        <f t="shared" si="205"/>
        <v>0</v>
      </c>
      <c r="AH144" s="63">
        <f t="shared" si="206"/>
        <v>0</v>
      </c>
      <c r="AI144" s="26">
        <v>2</v>
      </c>
      <c r="AJ144" s="37">
        <f t="shared" si="200"/>
        <v>280</v>
      </c>
      <c r="AK144" s="37" t="str">
        <f t="shared" si="201"/>
        <v>-</v>
      </c>
      <c r="AL144" s="47">
        <v>149</v>
      </c>
      <c r="AM144" s="37" t="str">
        <f t="shared" si="202"/>
        <v>-</v>
      </c>
      <c r="AN144" s="52" t="str">
        <f t="shared" si="203"/>
        <v>-</v>
      </c>
      <c r="AO144" s="35" t="str">
        <f t="shared" si="207"/>
        <v>-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0</v>
      </c>
      <c r="K145" s="16">
        <f t="shared" si="76"/>
        <v>0</v>
      </c>
      <c r="L145" s="16">
        <f t="shared" si="188"/>
        <v>0</v>
      </c>
      <c r="M145" s="26">
        <v>1</v>
      </c>
      <c r="N145" s="16">
        <f t="shared" si="189"/>
        <v>76</v>
      </c>
      <c r="O145" s="16">
        <f t="shared" si="190"/>
        <v>140</v>
      </c>
      <c r="P145" s="26">
        <v>0</v>
      </c>
      <c r="Q145" s="16">
        <f t="shared" si="191"/>
        <v>0</v>
      </c>
      <c r="R145" s="16">
        <f t="shared" si="192"/>
        <v>0</v>
      </c>
      <c r="S145" s="26">
        <v>0</v>
      </c>
      <c r="T145" s="16">
        <f t="shared" si="193"/>
        <v>0</v>
      </c>
      <c r="U145" s="16">
        <f t="shared" si="194"/>
        <v>0</v>
      </c>
      <c r="V145" s="26">
        <v>0</v>
      </c>
      <c r="W145" s="16">
        <f t="shared" si="195"/>
        <v>0</v>
      </c>
      <c r="X145" s="16">
        <f t="shared" si="196"/>
        <v>0</v>
      </c>
      <c r="Y145" s="26"/>
      <c r="Z145" s="16">
        <f t="shared" si="197"/>
        <v>0</v>
      </c>
      <c r="AA145" s="16">
        <f t="shared" si="198"/>
        <v>0</v>
      </c>
      <c r="AC145" s="52">
        <f t="shared" si="199"/>
        <v>1</v>
      </c>
      <c r="AD145" s="16">
        <f t="shared" si="174"/>
        <v>76</v>
      </c>
      <c r="AE145" s="37">
        <f t="shared" si="175"/>
        <v>140</v>
      </c>
      <c r="AF145" s="42">
        <f t="shared" si="204"/>
        <v>8.130081300813009E-3</v>
      </c>
      <c r="AG145" s="37">
        <f t="shared" si="205"/>
        <v>0.24390243902439027</v>
      </c>
      <c r="AH145" s="63">
        <f t="shared" si="206"/>
        <v>34.146341463414636</v>
      </c>
      <c r="AI145" s="26">
        <v>0</v>
      </c>
      <c r="AJ145" s="37">
        <f t="shared" si="200"/>
        <v>0</v>
      </c>
      <c r="AK145" s="37">
        <f t="shared" si="201"/>
        <v>0</v>
      </c>
      <c r="AL145" s="47">
        <v>150</v>
      </c>
      <c r="AM145" s="37">
        <f t="shared" si="202"/>
        <v>0</v>
      </c>
      <c r="AN145" s="52">
        <f t="shared" si="203"/>
        <v>0</v>
      </c>
      <c r="AO145" s="35">
        <f t="shared" si="207"/>
        <v>43589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88"/>
        <v>0</v>
      </c>
      <c r="M146" s="26">
        <v>0</v>
      </c>
      <c r="N146" s="16">
        <f t="shared" si="189"/>
        <v>0</v>
      </c>
      <c r="O146" s="16">
        <f t="shared" si="190"/>
        <v>0</v>
      </c>
      <c r="P146" s="26">
        <v>0</v>
      </c>
      <c r="Q146" s="16">
        <f t="shared" si="191"/>
        <v>0</v>
      </c>
      <c r="R146" s="16">
        <f t="shared" si="192"/>
        <v>0</v>
      </c>
      <c r="S146" s="26">
        <v>0</v>
      </c>
      <c r="T146" s="16">
        <f t="shared" si="193"/>
        <v>0</v>
      </c>
      <c r="U146" s="16">
        <f t="shared" si="194"/>
        <v>0</v>
      </c>
      <c r="V146" s="26">
        <v>0</v>
      </c>
      <c r="W146" s="16">
        <f t="shared" si="195"/>
        <v>0</v>
      </c>
      <c r="X146" s="16">
        <f t="shared" si="196"/>
        <v>0</v>
      </c>
      <c r="Y146" s="26"/>
      <c r="Z146" s="16">
        <f t="shared" si="197"/>
        <v>0</v>
      </c>
      <c r="AA146" s="16">
        <f t="shared" si="198"/>
        <v>0</v>
      </c>
      <c r="AC146" s="52">
        <f t="shared" si="199"/>
        <v>0</v>
      </c>
      <c r="AD146" s="16">
        <f t="shared" si="174"/>
        <v>0</v>
      </c>
      <c r="AE146" s="37">
        <f t="shared" si="175"/>
        <v>0</v>
      </c>
      <c r="AF146" s="42">
        <f t="shared" si="204"/>
        <v>0</v>
      </c>
      <c r="AG146" s="37">
        <f t="shared" si="205"/>
        <v>0</v>
      </c>
      <c r="AH146" s="63">
        <f t="shared" si="206"/>
        <v>0</v>
      </c>
      <c r="AI146" s="26">
        <v>0</v>
      </c>
      <c r="AJ146" s="37">
        <f t="shared" si="200"/>
        <v>0</v>
      </c>
      <c r="AK146" s="37" t="str">
        <f t="shared" si="201"/>
        <v>-</v>
      </c>
      <c r="AL146" s="47">
        <v>151</v>
      </c>
      <c r="AM146" s="37" t="str">
        <f t="shared" si="202"/>
        <v>-</v>
      </c>
      <c r="AN146" s="52" t="str">
        <f t="shared" si="203"/>
        <v>-</v>
      </c>
      <c r="AO146" s="35" t="str">
        <f t="shared" si="207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76"/>
        <v>0</v>
      </c>
      <c r="L147" s="16">
        <f t="shared" si="188"/>
        <v>0</v>
      </c>
      <c r="M147" s="26">
        <v>0</v>
      </c>
      <c r="N147" s="16">
        <f t="shared" si="189"/>
        <v>0</v>
      </c>
      <c r="O147" s="16">
        <f t="shared" si="190"/>
        <v>0</v>
      </c>
      <c r="P147" s="26">
        <v>0</v>
      </c>
      <c r="Q147" s="16">
        <f t="shared" si="191"/>
        <v>0</v>
      </c>
      <c r="R147" s="16">
        <f t="shared" si="192"/>
        <v>0</v>
      </c>
      <c r="S147" s="26">
        <v>0</v>
      </c>
      <c r="T147" s="16">
        <f t="shared" si="193"/>
        <v>0</v>
      </c>
      <c r="U147" s="16">
        <f t="shared" si="194"/>
        <v>0</v>
      </c>
      <c r="V147" s="26">
        <v>0</v>
      </c>
      <c r="W147" s="16">
        <f t="shared" si="195"/>
        <v>0</v>
      </c>
      <c r="X147" s="16">
        <f t="shared" si="196"/>
        <v>0</v>
      </c>
      <c r="Y147" s="26"/>
      <c r="Z147" s="16">
        <f t="shared" si="197"/>
        <v>0</v>
      </c>
      <c r="AA147" s="16">
        <f t="shared" si="198"/>
        <v>0</v>
      </c>
      <c r="AC147" s="52">
        <f t="shared" si="199"/>
        <v>0</v>
      </c>
      <c r="AD147" s="16">
        <f t="shared" si="174"/>
        <v>0</v>
      </c>
      <c r="AE147" s="37">
        <f t="shared" si="175"/>
        <v>0</v>
      </c>
      <c r="AF147" s="42">
        <f t="shared" si="204"/>
        <v>0</v>
      </c>
      <c r="AG147" s="37">
        <f t="shared" si="205"/>
        <v>0</v>
      </c>
      <c r="AH147" s="63">
        <f t="shared" si="206"/>
        <v>0</v>
      </c>
      <c r="AI147" s="26">
        <v>0</v>
      </c>
      <c r="AJ147" s="37">
        <f t="shared" si="200"/>
        <v>0</v>
      </c>
      <c r="AK147" s="37" t="str">
        <f t="shared" si="201"/>
        <v>-</v>
      </c>
      <c r="AL147" s="47">
        <v>152</v>
      </c>
      <c r="AM147" s="37" t="str">
        <f t="shared" si="202"/>
        <v>-</v>
      </c>
      <c r="AN147" s="52" t="str">
        <f t="shared" si="203"/>
        <v>-</v>
      </c>
      <c r="AO147" s="35" t="str">
        <f t="shared" si="207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76"/>
        <v>0</v>
      </c>
      <c r="L148" s="16">
        <f t="shared" si="188"/>
        <v>0</v>
      </c>
      <c r="M148" s="26">
        <v>0</v>
      </c>
      <c r="N148" s="16">
        <f t="shared" si="189"/>
        <v>0</v>
      </c>
      <c r="O148" s="16">
        <f t="shared" si="190"/>
        <v>0</v>
      </c>
      <c r="P148" s="26">
        <v>0</v>
      </c>
      <c r="Q148" s="16">
        <f t="shared" si="191"/>
        <v>0</v>
      </c>
      <c r="R148" s="16">
        <f t="shared" si="192"/>
        <v>0</v>
      </c>
      <c r="S148" s="26">
        <v>0</v>
      </c>
      <c r="T148" s="16">
        <f t="shared" si="193"/>
        <v>0</v>
      </c>
      <c r="U148" s="16">
        <f t="shared" si="194"/>
        <v>0</v>
      </c>
      <c r="V148" s="26">
        <v>0</v>
      </c>
      <c r="W148" s="16">
        <f t="shared" si="195"/>
        <v>0</v>
      </c>
      <c r="X148" s="16">
        <f t="shared" si="196"/>
        <v>0</v>
      </c>
      <c r="Y148" s="26"/>
      <c r="Z148" s="16">
        <f t="shared" si="197"/>
        <v>0</v>
      </c>
      <c r="AA148" s="16">
        <f t="shared" si="198"/>
        <v>0</v>
      </c>
      <c r="AC148" s="52">
        <f t="shared" si="199"/>
        <v>0</v>
      </c>
      <c r="AD148" s="16">
        <f t="shared" si="174"/>
        <v>0</v>
      </c>
      <c r="AE148" s="37">
        <f t="shared" si="175"/>
        <v>0</v>
      </c>
      <c r="AF148" s="42">
        <f t="shared" si="204"/>
        <v>0</v>
      </c>
      <c r="AG148" s="37">
        <f t="shared" si="205"/>
        <v>0</v>
      </c>
      <c r="AH148" s="63">
        <f t="shared" si="206"/>
        <v>0</v>
      </c>
      <c r="AI148" s="26">
        <v>0</v>
      </c>
      <c r="AJ148" s="37">
        <f t="shared" si="200"/>
        <v>0</v>
      </c>
      <c r="AK148" s="37" t="str">
        <f t="shared" si="201"/>
        <v>-</v>
      </c>
      <c r="AL148" s="47">
        <v>153</v>
      </c>
      <c r="AM148" s="37" t="str">
        <f t="shared" si="202"/>
        <v>-</v>
      </c>
      <c r="AN148" s="52" t="str">
        <f t="shared" si="203"/>
        <v>-</v>
      </c>
      <c r="AO148" s="35" t="str">
        <f t="shared" si="207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76"/>
        <v>0</v>
      </c>
      <c r="L149" s="16">
        <f t="shared" si="188"/>
        <v>0</v>
      </c>
      <c r="M149" s="26">
        <v>0</v>
      </c>
      <c r="N149" s="16">
        <f t="shared" si="189"/>
        <v>0</v>
      </c>
      <c r="O149" s="16">
        <f t="shared" si="190"/>
        <v>0</v>
      </c>
      <c r="P149" s="26">
        <v>0</v>
      </c>
      <c r="Q149" s="16">
        <f t="shared" si="191"/>
        <v>0</v>
      </c>
      <c r="R149" s="16">
        <f t="shared" si="192"/>
        <v>0</v>
      </c>
      <c r="S149" s="26">
        <v>0</v>
      </c>
      <c r="T149" s="16">
        <f t="shared" si="193"/>
        <v>0</v>
      </c>
      <c r="U149" s="16">
        <f t="shared" si="194"/>
        <v>0</v>
      </c>
      <c r="V149" s="26">
        <v>0</v>
      </c>
      <c r="W149" s="16">
        <f t="shared" si="195"/>
        <v>0</v>
      </c>
      <c r="X149" s="16">
        <f t="shared" si="196"/>
        <v>0</v>
      </c>
      <c r="Y149" s="26"/>
      <c r="Z149" s="16">
        <f t="shared" si="197"/>
        <v>0</v>
      </c>
      <c r="AA149" s="16">
        <f t="shared" si="198"/>
        <v>0</v>
      </c>
      <c r="AC149" s="52">
        <f t="shared" si="199"/>
        <v>0</v>
      </c>
      <c r="AD149" s="16">
        <f t="shared" si="174"/>
        <v>0</v>
      </c>
      <c r="AE149" s="37">
        <f t="shared" si="175"/>
        <v>0</v>
      </c>
      <c r="AF149" s="42">
        <f t="shared" si="204"/>
        <v>0</v>
      </c>
      <c r="AG149" s="37">
        <f t="shared" si="205"/>
        <v>0</v>
      </c>
      <c r="AH149" s="63">
        <f t="shared" si="206"/>
        <v>0</v>
      </c>
      <c r="AI149" s="26">
        <v>0</v>
      </c>
      <c r="AJ149" s="37">
        <f t="shared" si="200"/>
        <v>0</v>
      </c>
      <c r="AK149" s="37" t="str">
        <f t="shared" si="201"/>
        <v>-</v>
      </c>
      <c r="AL149" s="47">
        <v>155</v>
      </c>
      <c r="AM149" s="37" t="str">
        <f t="shared" si="202"/>
        <v>-</v>
      </c>
      <c r="AN149" s="52" t="str">
        <f t="shared" si="203"/>
        <v>-</v>
      </c>
      <c r="AO149" s="35" t="str">
        <f t="shared" si="207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76"/>
        <v>23.400000000000091</v>
      </c>
      <c r="L150" s="16">
        <f t="shared" si="188"/>
        <v>69</v>
      </c>
      <c r="M150" s="26">
        <v>0</v>
      </c>
      <c r="N150" s="16">
        <f t="shared" si="189"/>
        <v>0</v>
      </c>
      <c r="O150" s="16">
        <f t="shared" si="190"/>
        <v>0</v>
      </c>
      <c r="P150" s="26">
        <v>0</v>
      </c>
      <c r="Q150" s="16">
        <f t="shared" si="191"/>
        <v>0</v>
      </c>
      <c r="R150" s="16">
        <f t="shared" si="192"/>
        <v>0</v>
      </c>
      <c r="S150" s="26">
        <v>0</v>
      </c>
      <c r="T150" s="16">
        <f t="shared" si="193"/>
        <v>0</v>
      </c>
      <c r="U150" s="16">
        <f t="shared" si="194"/>
        <v>0</v>
      </c>
      <c r="V150" s="26">
        <v>0</v>
      </c>
      <c r="W150" s="16">
        <f t="shared" si="195"/>
        <v>0</v>
      </c>
      <c r="X150" s="16">
        <f t="shared" si="196"/>
        <v>0</v>
      </c>
      <c r="Y150" s="26"/>
      <c r="Z150" s="16">
        <f t="shared" si="197"/>
        <v>0</v>
      </c>
      <c r="AA150" s="16">
        <f t="shared" si="198"/>
        <v>0</v>
      </c>
      <c r="AC150" s="52">
        <f t="shared" si="199"/>
        <v>2</v>
      </c>
      <c r="AD150" s="16">
        <f t="shared" si="174"/>
        <v>23.400000000000091</v>
      </c>
      <c r="AE150" s="37">
        <f t="shared" si="175"/>
        <v>69</v>
      </c>
      <c r="AF150" s="42">
        <f t="shared" si="204"/>
        <v>1.6260162601626018E-2</v>
      </c>
      <c r="AG150" s="37">
        <f t="shared" si="205"/>
        <v>0.48780487804878053</v>
      </c>
      <c r="AH150" s="63">
        <f t="shared" si="206"/>
        <v>16.829268292682929</v>
      </c>
      <c r="AI150" s="26">
        <v>1</v>
      </c>
      <c r="AJ150" s="37">
        <f t="shared" si="200"/>
        <v>34.5</v>
      </c>
      <c r="AK150" s="37">
        <f t="shared" si="201"/>
        <v>61.499999999999993</v>
      </c>
      <c r="AL150" s="47">
        <v>156</v>
      </c>
      <c r="AM150" s="37">
        <f t="shared" si="202"/>
        <v>8.7857142857142847</v>
      </c>
      <c r="AN150" s="52">
        <f t="shared" si="203"/>
        <v>2.0499999999999998</v>
      </c>
      <c r="AO150" s="35">
        <f t="shared" si="207"/>
        <v>43650.5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0</v>
      </c>
      <c r="K151" s="16">
        <f t="shared" si="76"/>
        <v>0</v>
      </c>
      <c r="L151" s="16">
        <f t="shared" si="188"/>
        <v>0</v>
      </c>
      <c r="M151" s="26">
        <v>0</v>
      </c>
      <c r="N151" s="16">
        <f t="shared" si="189"/>
        <v>0</v>
      </c>
      <c r="O151" s="16">
        <f t="shared" si="190"/>
        <v>0</v>
      </c>
      <c r="P151" s="26">
        <v>0</v>
      </c>
      <c r="Q151" s="16">
        <f t="shared" si="191"/>
        <v>0</v>
      </c>
      <c r="R151" s="16">
        <f t="shared" si="192"/>
        <v>0</v>
      </c>
      <c r="S151" s="26">
        <v>0</v>
      </c>
      <c r="T151" s="16">
        <f t="shared" si="193"/>
        <v>0</v>
      </c>
      <c r="U151" s="16">
        <f t="shared" si="194"/>
        <v>0</v>
      </c>
      <c r="V151" s="26">
        <v>0</v>
      </c>
      <c r="W151" s="16">
        <f t="shared" si="195"/>
        <v>0</v>
      </c>
      <c r="X151" s="16">
        <f t="shared" si="196"/>
        <v>0</v>
      </c>
      <c r="Y151" s="26"/>
      <c r="Z151" s="16">
        <f t="shared" si="197"/>
        <v>0</v>
      </c>
      <c r="AA151" s="16">
        <f t="shared" si="198"/>
        <v>0</v>
      </c>
      <c r="AC151" s="52">
        <f t="shared" si="199"/>
        <v>0</v>
      </c>
      <c r="AD151" s="16">
        <f t="shared" si="174"/>
        <v>0</v>
      </c>
      <c r="AE151" s="37">
        <f t="shared" si="175"/>
        <v>0</v>
      </c>
      <c r="AF151" s="42">
        <f t="shared" si="204"/>
        <v>0</v>
      </c>
      <c r="AG151" s="37">
        <f t="shared" si="205"/>
        <v>0</v>
      </c>
      <c r="AH151" s="63">
        <f t="shared" si="206"/>
        <v>0</v>
      </c>
      <c r="AI151" s="26">
        <v>0</v>
      </c>
      <c r="AJ151" s="37">
        <f t="shared" si="200"/>
        <v>0</v>
      </c>
      <c r="AK151" s="37" t="str">
        <f t="shared" si="201"/>
        <v>-</v>
      </c>
      <c r="AL151" s="47">
        <v>157</v>
      </c>
      <c r="AM151" s="37" t="str">
        <f t="shared" si="202"/>
        <v>-</v>
      </c>
      <c r="AN151" s="52" t="str">
        <f t="shared" si="203"/>
        <v>-</v>
      </c>
      <c r="AO151" s="35" t="str">
        <f t="shared" si="207"/>
        <v>-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0</v>
      </c>
      <c r="K152" s="16">
        <f t="shared" si="76"/>
        <v>0</v>
      </c>
      <c r="L152" s="16">
        <f t="shared" si="188"/>
        <v>0</v>
      </c>
      <c r="M152" s="26">
        <v>0</v>
      </c>
      <c r="N152" s="16">
        <f t="shared" si="189"/>
        <v>0</v>
      </c>
      <c r="O152" s="16">
        <f t="shared" si="190"/>
        <v>0</v>
      </c>
      <c r="P152" s="26">
        <v>1</v>
      </c>
      <c r="Q152" s="16">
        <f t="shared" si="191"/>
        <v>12.679999999999998</v>
      </c>
      <c r="R152" s="16">
        <f t="shared" si="192"/>
        <v>34.5</v>
      </c>
      <c r="S152" s="26">
        <v>0</v>
      </c>
      <c r="T152" s="16">
        <f t="shared" si="193"/>
        <v>0</v>
      </c>
      <c r="U152" s="16">
        <f t="shared" si="194"/>
        <v>0</v>
      </c>
      <c r="V152" s="26">
        <v>0</v>
      </c>
      <c r="W152" s="16">
        <f t="shared" si="195"/>
        <v>0</v>
      </c>
      <c r="X152" s="16">
        <f t="shared" si="196"/>
        <v>0</v>
      </c>
      <c r="Y152" s="26"/>
      <c r="Z152" s="16">
        <f t="shared" si="197"/>
        <v>0</v>
      </c>
      <c r="AA152" s="16">
        <f t="shared" si="198"/>
        <v>0</v>
      </c>
      <c r="AC152" s="52">
        <f t="shared" si="199"/>
        <v>1</v>
      </c>
      <c r="AD152" s="16">
        <f t="shared" si="174"/>
        <v>12.679999999999998</v>
      </c>
      <c r="AE152" s="37">
        <f t="shared" si="175"/>
        <v>34.5</v>
      </c>
      <c r="AF152" s="42">
        <f t="shared" si="204"/>
        <v>8.130081300813009E-3</v>
      </c>
      <c r="AG152" s="37">
        <f t="shared" si="205"/>
        <v>0.24390243902439027</v>
      </c>
      <c r="AH152" s="63">
        <f t="shared" si="206"/>
        <v>8.4146341463414647</v>
      </c>
      <c r="AI152" s="26">
        <v>1</v>
      </c>
      <c r="AJ152" s="37">
        <f t="shared" si="200"/>
        <v>34.5</v>
      </c>
      <c r="AK152" s="37">
        <f t="shared" si="201"/>
        <v>122.99999999999999</v>
      </c>
      <c r="AL152" s="47">
        <v>158</v>
      </c>
      <c r="AM152" s="37">
        <f t="shared" si="202"/>
        <v>17.571428571428569</v>
      </c>
      <c r="AN152" s="52">
        <f t="shared" si="203"/>
        <v>4.0999999999999996</v>
      </c>
      <c r="AO152" s="35">
        <f t="shared" si="207"/>
        <v>43712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1</v>
      </c>
      <c r="K153" s="16">
        <f t="shared" si="76"/>
        <v>12.38</v>
      </c>
      <c r="L153" s="16">
        <f t="shared" si="188"/>
        <v>34.5</v>
      </c>
      <c r="M153" s="26">
        <v>0</v>
      </c>
      <c r="N153" s="16">
        <f t="shared" si="189"/>
        <v>0</v>
      </c>
      <c r="O153" s="16">
        <f t="shared" si="190"/>
        <v>0</v>
      </c>
      <c r="P153" s="26">
        <v>1</v>
      </c>
      <c r="Q153" s="16">
        <f t="shared" si="191"/>
        <v>12.38</v>
      </c>
      <c r="R153" s="16">
        <f t="shared" si="192"/>
        <v>34.5</v>
      </c>
      <c r="S153" s="26">
        <v>0</v>
      </c>
      <c r="T153" s="16">
        <f t="shared" si="193"/>
        <v>0</v>
      </c>
      <c r="U153" s="16">
        <f t="shared" si="194"/>
        <v>0</v>
      </c>
      <c r="V153" s="26">
        <v>0</v>
      </c>
      <c r="W153" s="16">
        <f t="shared" si="195"/>
        <v>0</v>
      </c>
      <c r="X153" s="16">
        <f t="shared" si="196"/>
        <v>0</v>
      </c>
      <c r="Y153" s="26"/>
      <c r="Z153" s="16">
        <f t="shared" si="197"/>
        <v>0</v>
      </c>
      <c r="AA153" s="16">
        <f t="shared" si="198"/>
        <v>0</v>
      </c>
      <c r="AC153" s="52">
        <f t="shared" si="199"/>
        <v>2</v>
      </c>
      <c r="AD153" s="16">
        <f t="shared" si="174"/>
        <v>24.76</v>
      </c>
      <c r="AE153" s="37">
        <f t="shared" si="175"/>
        <v>69</v>
      </c>
      <c r="AF153" s="42">
        <f t="shared" si="204"/>
        <v>1.6260162601626018E-2</v>
      </c>
      <c r="AG153" s="37">
        <f t="shared" si="205"/>
        <v>0.48780487804878053</v>
      </c>
      <c r="AH153" s="63">
        <f t="shared" si="206"/>
        <v>16.829268292682929</v>
      </c>
      <c r="AI153" s="26">
        <v>3</v>
      </c>
      <c r="AJ153" s="37">
        <f t="shared" si="200"/>
        <v>103.5</v>
      </c>
      <c r="AK153" s="37">
        <f t="shared" si="201"/>
        <v>184.49999999999997</v>
      </c>
      <c r="AL153" s="47">
        <v>159</v>
      </c>
      <c r="AM153" s="37">
        <f t="shared" si="202"/>
        <v>26.357142857142854</v>
      </c>
      <c r="AN153" s="52">
        <f t="shared" si="203"/>
        <v>6.1499999999999995</v>
      </c>
      <c r="AO153" s="35">
        <f t="shared" si="207"/>
        <v>43773.5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0</v>
      </c>
      <c r="K154" s="16">
        <f t="shared" si="76"/>
        <v>0</v>
      </c>
      <c r="L154" s="16">
        <f t="shared" si="188"/>
        <v>0</v>
      </c>
      <c r="M154" s="26">
        <v>0</v>
      </c>
      <c r="N154" s="16">
        <f t="shared" si="189"/>
        <v>0</v>
      </c>
      <c r="O154" s="16">
        <f t="shared" si="190"/>
        <v>0</v>
      </c>
      <c r="P154" s="26">
        <v>0</v>
      </c>
      <c r="Q154" s="16">
        <f t="shared" si="191"/>
        <v>0</v>
      </c>
      <c r="R154" s="16">
        <f t="shared" si="192"/>
        <v>0</v>
      </c>
      <c r="S154" s="26">
        <v>0</v>
      </c>
      <c r="T154" s="16">
        <f t="shared" si="193"/>
        <v>0</v>
      </c>
      <c r="U154" s="16">
        <f t="shared" si="194"/>
        <v>0</v>
      </c>
      <c r="V154" s="26">
        <v>0</v>
      </c>
      <c r="W154" s="16">
        <f t="shared" si="195"/>
        <v>0</v>
      </c>
      <c r="X154" s="16">
        <f t="shared" si="196"/>
        <v>0</v>
      </c>
      <c r="Y154" s="26"/>
      <c r="Z154" s="16">
        <f t="shared" si="197"/>
        <v>0</v>
      </c>
      <c r="AA154" s="16">
        <f t="shared" si="198"/>
        <v>0</v>
      </c>
      <c r="AC154" s="52">
        <f t="shared" si="199"/>
        <v>0</v>
      </c>
      <c r="AD154" s="16">
        <f>AC154*F154</f>
        <v>0</v>
      </c>
      <c r="AE154" s="37">
        <f t="shared" si="175"/>
        <v>0</v>
      </c>
      <c r="AF154" s="42">
        <f t="shared" si="204"/>
        <v>0</v>
      </c>
      <c r="AG154" s="37">
        <f t="shared" si="205"/>
        <v>0</v>
      </c>
      <c r="AH154" s="63">
        <f t="shared" si="206"/>
        <v>0</v>
      </c>
      <c r="AI154" s="26">
        <v>0</v>
      </c>
      <c r="AJ154" s="37">
        <f t="shared" si="200"/>
        <v>0</v>
      </c>
      <c r="AK154" s="37" t="str">
        <f t="shared" si="201"/>
        <v>-</v>
      </c>
      <c r="AL154" s="47">
        <v>160</v>
      </c>
      <c r="AM154" s="37" t="str">
        <f t="shared" si="202"/>
        <v>-</v>
      </c>
      <c r="AN154" s="52" t="str">
        <f t="shared" si="203"/>
        <v>-</v>
      </c>
      <c r="AO154" s="35" t="str">
        <f t="shared" si="207"/>
        <v>-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6"/>
        <v>0</v>
      </c>
      <c r="L155" s="16">
        <f t="shared" si="188"/>
        <v>0</v>
      </c>
      <c r="M155" s="26">
        <v>0</v>
      </c>
      <c r="N155" s="16">
        <f t="shared" si="189"/>
        <v>0</v>
      </c>
      <c r="O155" s="16">
        <f t="shared" si="190"/>
        <v>0</v>
      </c>
      <c r="P155" s="26">
        <v>0</v>
      </c>
      <c r="Q155" s="16">
        <f t="shared" si="191"/>
        <v>0</v>
      </c>
      <c r="R155" s="16">
        <f t="shared" si="192"/>
        <v>0</v>
      </c>
      <c r="S155" s="26">
        <v>0</v>
      </c>
      <c r="T155" s="16">
        <f t="shared" si="193"/>
        <v>0</v>
      </c>
      <c r="U155" s="16">
        <f t="shared" si="194"/>
        <v>0</v>
      </c>
      <c r="V155" s="26">
        <v>0</v>
      </c>
      <c r="W155" s="16">
        <f t="shared" si="195"/>
        <v>0</v>
      </c>
      <c r="X155" s="16">
        <f t="shared" si="196"/>
        <v>0</v>
      </c>
      <c r="Y155" s="26"/>
      <c r="Z155" s="16">
        <f t="shared" si="197"/>
        <v>0</v>
      </c>
      <c r="AA155" s="16">
        <f t="shared" si="198"/>
        <v>0</v>
      </c>
      <c r="AC155" s="52">
        <f t="shared" si="199"/>
        <v>0</v>
      </c>
      <c r="AD155" s="16">
        <f t="shared" ref="AD155:AD163" si="208">AC155*F155</f>
        <v>0</v>
      </c>
      <c r="AE155" s="37">
        <f t="shared" si="175"/>
        <v>0</v>
      </c>
      <c r="AF155" s="42">
        <f t="shared" si="204"/>
        <v>0</v>
      </c>
      <c r="AG155" s="37">
        <f t="shared" si="205"/>
        <v>0</v>
      </c>
      <c r="AH155" s="63">
        <f t="shared" si="206"/>
        <v>0</v>
      </c>
      <c r="AI155" s="26">
        <v>0</v>
      </c>
      <c r="AJ155" s="37">
        <f t="shared" si="200"/>
        <v>0</v>
      </c>
      <c r="AK155" s="37" t="str">
        <f t="shared" si="201"/>
        <v>-</v>
      </c>
      <c r="AL155" s="47">
        <v>161</v>
      </c>
      <c r="AM155" s="37" t="str">
        <f t="shared" si="202"/>
        <v>-</v>
      </c>
      <c r="AN155" s="52" t="str">
        <f t="shared" si="203"/>
        <v>-</v>
      </c>
      <c r="AO155" s="35" t="str">
        <f t="shared" si="207"/>
        <v>-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6"/>
        <v>0</v>
      </c>
      <c r="L156" s="16">
        <f t="shared" si="188"/>
        <v>0</v>
      </c>
      <c r="M156" s="26">
        <v>0</v>
      </c>
      <c r="N156" s="16">
        <f t="shared" si="189"/>
        <v>0</v>
      </c>
      <c r="O156" s="16">
        <f t="shared" si="190"/>
        <v>0</v>
      </c>
      <c r="P156" s="26">
        <v>0</v>
      </c>
      <c r="Q156" s="16">
        <f t="shared" si="191"/>
        <v>0</v>
      </c>
      <c r="R156" s="16">
        <f t="shared" si="192"/>
        <v>0</v>
      </c>
      <c r="S156" s="26">
        <v>0</v>
      </c>
      <c r="T156" s="16">
        <f t="shared" si="193"/>
        <v>0</v>
      </c>
      <c r="U156" s="16">
        <f t="shared" si="194"/>
        <v>0</v>
      </c>
      <c r="V156" s="26">
        <v>0</v>
      </c>
      <c r="W156" s="16">
        <f t="shared" si="195"/>
        <v>0</v>
      </c>
      <c r="X156" s="16">
        <f t="shared" si="196"/>
        <v>0</v>
      </c>
      <c r="Y156" s="26"/>
      <c r="Z156" s="16">
        <f t="shared" si="197"/>
        <v>0</v>
      </c>
      <c r="AA156" s="16">
        <f t="shared" si="198"/>
        <v>0</v>
      </c>
      <c r="AC156" s="52">
        <f t="shared" si="199"/>
        <v>0</v>
      </c>
      <c r="AD156" s="16">
        <f t="shared" si="208"/>
        <v>0</v>
      </c>
      <c r="AE156" s="37">
        <f t="shared" si="175"/>
        <v>0</v>
      </c>
      <c r="AF156" s="42">
        <f t="shared" si="204"/>
        <v>0</v>
      </c>
      <c r="AG156" s="37">
        <f t="shared" si="205"/>
        <v>0</v>
      </c>
      <c r="AH156" s="63">
        <f t="shared" si="206"/>
        <v>0</v>
      </c>
      <c r="AI156" s="26">
        <v>0</v>
      </c>
      <c r="AJ156" s="37">
        <f t="shared" si="200"/>
        <v>0</v>
      </c>
      <c r="AK156" s="37" t="str">
        <f t="shared" si="201"/>
        <v>-</v>
      </c>
      <c r="AL156" s="47">
        <v>162</v>
      </c>
      <c r="AM156" s="37" t="str">
        <f t="shared" si="202"/>
        <v>-</v>
      </c>
      <c r="AN156" s="52" t="str">
        <f t="shared" si="203"/>
        <v>-</v>
      </c>
      <c r="AO156" s="35" t="str">
        <f t="shared" si="207"/>
        <v>-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76"/>
        <v>0</v>
      </c>
      <c r="L157" s="16">
        <f t="shared" si="188"/>
        <v>0</v>
      </c>
      <c r="M157" s="26">
        <v>0</v>
      </c>
      <c r="N157" s="16">
        <f t="shared" si="189"/>
        <v>0</v>
      </c>
      <c r="O157" s="16">
        <f t="shared" si="190"/>
        <v>0</v>
      </c>
      <c r="P157" s="26">
        <v>0</v>
      </c>
      <c r="Q157" s="16">
        <f t="shared" si="191"/>
        <v>0</v>
      </c>
      <c r="R157" s="16">
        <f t="shared" si="192"/>
        <v>0</v>
      </c>
      <c r="S157" s="26">
        <v>0</v>
      </c>
      <c r="T157" s="16">
        <f t="shared" si="193"/>
        <v>0</v>
      </c>
      <c r="U157" s="16">
        <f t="shared" si="194"/>
        <v>0</v>
      </c>
      <c r="V157" s="26">
        <v>0</v>
      </c>
      <c r="W157" s="16">
        <f t="shared" si="195"/>
        <v>0</v>
      </c>
      <c r="X157" s="16">
        <f t="shared" si="196"/>
        <v>0</v>
      </c>
      <c r="Y157" s="26"/>
      <c r="Z157" s="16">
        <f t="shared" si="197"/>
        <v>0</v>
      </c>
      <c r="AA157" s="16">
        <f t="shared" si="198"/>
        <v>0</v>
      </c>
      <c r="AC157" s="52">
        <f t="shared" si="199"/>
        <v>0</v>
      </c>
      <c r="AD157" s="16">
        <f t="shared" si="208"/>
        <v>0</v>
      </c>
      <c r="AE157" s="37">
        <f t="shared" si="175"/>
        <v>0</v>
      </c>
      <c r="AF157" s="42">
        <f t="shared" si="204"/>
        <v>0</v>
      </c>
      <c r="AG157" s="37">
        <f t="shared" si="205"/>
        <v>0</v>
      </c>
      <c r="AH157" s="63">
        <f t="shared" si="206"/>
        <v>0</v>
      </c>
      <c r="AI157" s="26">
        <v>0</v>
      </c>
      <c r="AJ157" s="37">
        <f t="shared" si="200"/>
        <v>0</v>
      </c>
      <c r="AK157" s="37" t="str">
        <f t="shared" si="201"/>
        <v>-</v>
      </c>
      <c r="AL157" s="47">
        <v>163</v>
      </c>
      <c r="AM157" s="37" t="str">
        <f t="shared" si="202"/>
        <v>-</v>
      </c>
      <c r="AN157" s="52" t="str">
        <f t="shared" si="203"/>
        <v>-</v>
      </c>
      <c r="AO157" s="35" t="str">
        <f t="shared" si="207"/>
        <v>-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76"/>
        <v>0</v>
      </c>
      <c r="L158" s="16">
        <f t="shared" si="188"/>
        <v>0</v>
      </c>
      <c r="M158" s="26">
        <v>0</v>
      </c>
      <c r="N158" s="16">
        <f t="shared" si="189"/>
        <v>0</v>
      </c>
      <c r="O158" s="16">
        <f t="shared" si="190"/>
        <v>0</v>
      </c>
      <c r="P158" s="26">
        <v>0</v>
      </c>
      <c r="Q158" s="16">
        <f t="shared" si="191"/>
        <v>0</v>
      </c>
      <c r="R158" s="16">
        <f t="shared" si="192"/>
        <v>0</v>
      </c>
      <c r="S158" s="26">
        <v>0</v>
      </c>
      <c r="T158" s="16">
        <f t="shared" si="193"/>
        <v>0</v>
      </c>
      <c r="U158" s="16">
        <f t="shared" si="194"/>
        <v>0</v>
      </c>
      <c r="V158" s="26">
        <v>0</v>
      </c>
      <c r="W158" s="16">
        <f t="shared" si="195"/>
        <v>0</v>
      </c>
      <c r="X158" s="16">
        <f t="shared" si="196"/>
        <v>0</v>
      </c>
      <c r="Y158" s="26"/>
      <c r="Z158" s="16">
        <f t="shared" si="197"/>
        <v>0</v>
      </c>
      <c r="AA158" s="16">
        <f t="shared" si="198"/>
        <v>0</v>
      </c>
      <c r="AC158" s="52">
        <f t="shared" si="199"/>
        <v>0</v>
      </c>
      <c r="AD158" s="16">
        <f t="shared" si="208"/>
        <v>0</v>
      </c>
      <c r="AE158" s="37">
        <f t="shared" si="175"/>
        <v>0</v>
      </c>
      <c r="AF158" s="42">
        <f t="shared" si="204"/>
        <v>0</v>
      </c>
      <c r="AG158" s="37">
        <f t="shared" si="205"/>
        <v>0</v>
      </c>
      <c r="AH158" s="63">
        <f t="shared" si="206"/>
        <v>0</v>
      </c>
      <c r="AI158" s="26">
        <v>0</v>
      </c>
      <c r="AJ158" s="37">
        <f t="shared" si="200"/>
        <v>0</v>
      </c>
      <c r="AK158" s="37" t="str">
        <f t="shared" si="201"/>
        <v>-</v>
      </c>
      <c r="AL158" s="47">
        <v>164</v>
      </c>
      <c r="AM158" s="37" t="str">
        <f t="shared" si="202"/>
        <v>-</v>
      </c>
      <c r="AN158" s="52" t="str">
        <f t="shared" si="203"/>
        <v>-</v>
      </c>
      <c r="AO158" s="35" t="str">
        <f t="shared" si="207"/>
        <v>-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0</v>
      </c>
      <c r="K159" s="16">
        <f t="shared" si="76"/>
        <v>0</v>
      </c>
      <c r="L159" s="16">
        <f t="shared" si="188"/>
        <v>0</v>
      </c>
      <c r="M159" s="26">
        <v>0</v>
      </c>
      <c r="N159" s="16">
        <f t="shared" si="189"/>
        <v>0</v>
      </c>
      <c r="O159" s="16">
        <f t="shared" si="190"/>
        <v>0</v>
      </c>
      <c r="P159" s="26">
        <v>0</v>
      </c>
      <c r="Q159" s="16">
        <f t="shared" si="191"/>
        <v>0</v>
      </c>
      <c r="R159" s="16">
        <f t="shared" si="192"/>
        <v>0</v>
      </c>
      <c r="S159" s="26">
        <v>0</v>
      </c>
      <c r="T159" s="16">
        <f t="shared" si="193"/>
        <v>0</v>
      </c>
      <c r="U159" s="16">
        <f t="shared" si="194"/>
        <v>0</v>
      </c>
      <c r="V159" s="26">
        <v>0</v>
      </c>
      <c r="W159" s="16">
        <f t="shared" si="195"/>
        <v>0</v>
      </c>
      <c r="X159" s="16">
        <f t="shared" si="196"/>
        <v>0</v>
      </c>
      <c r="Y159" s="26"/>
      <c r="Z159" s="16">
        <f t="shared" si="197"/>
        <v>0</v>
      </c>
      <c r="AA159" s="16">
        <f t="shared" si="198"/>
        <v>0</v>
      </c>
      <c r="AC159" s="52">
        <f t="shared" si="199"/>
        <v>0</v>
      </c>
      <c r="AD159" s="16">
        <f t="shared" si="208"/>
        <v>0</v>
      </c>
      <c r="AE159" s="37">
        <f t="shared" si="175"/>
        <v>0</v>
      </c>
      <c r="AF159" s="42">
        <f t="shared" si="204"/>
        <v>0</v>
      </c>
      <c r="AG159" s="37">
        <f t="shared" si="205"/>
        <v>0</v>
      </c>
      <c r="AH159" s="63">
        <f t="shared" si="206"/>
        <v>0</v>
      </c>
      <c r="AI159" s="26">
        <v>3</v>
      </c>
      <c r="AJ159" s="37">
        <f t="shared" si="200"/>
        <v>73.5</v>
      </c>
      <c r="AK159" s="37" t="str">
        <f t="shared" si="201"/>
        <v>-</v>
      </c>
      <c r="AL159" s="47">
        <v>165</v>
      </c>
      <c r="AM159" s="37" t="str">
        <f t="shared" si="202"/>
        <v>-</v>
      </c>
      <c r="AN159" s="52" t="str">
        <f t="shared" si="203"/>
        <v>-</v>
      </c>
      <c r="AO159" s="35" t="str">
        <f t="shared" si="207"/>
        <v>-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0</v>
      </c>
      <c r="K160" s="16">
        <f t="shared" si="76"/>
        <v>0</v>
      </c>
      <c r="L160" s="16">
        <f t="shared" si="188"/>
        <v>0</v>
      </c>
      <c r="M160" s="26">
        <v>0</v>
      </c>
      <c r="N160" s="16">
        <f t="shared" si="189"/>
        <v>0</v>
      </c>
      <c r="O160" s="16">
        <f t="shared" si="190"/>
        <v>0</v>
      </c>
      <c r="P160" s="26">
        <v>1</v>
      </c>
      <c r="Q160" s="16">
        <f t="shared" si="191"/>
        <v>5.259999999999998</v>
      </c>
      <c r="R160" s="16">
        <f t="shared" si="192"/>
        <v>24.5</v>
      </c>
      <c r="S160" s="26">
        <v>0</v>
      </c>
      <c r="T160" s="16">
        <f t="shared" si="193"/>
        <v>0</v>
      </c>
      <c r="U160" s="16">
        <f t="shared" si="194"/>
        <v>0</v>
      </c>
      <c r="V160" s="26">
        <v>0</v>
      </c>
      <c r="W160" s="16">
        <f t="shared" si="195"/>
        <v>0</v>
      </c>
      <c r="X160" s="16">
        <f t="shared" si="196"/>
        <v>0</v>
      </c>
      <c r="Y160" s="26"/>
      <c r="Z160" s="16">
        <f t="shared" si="197"/>
        <v>0</v>
      </c>
      <c r="AA160" s="16">
        <f t="shared" si="198"/>
        <v>0</v>
      </c>
      <c r="AC160" s="52">
        <f t="shared" si="199"/>
        <v>1</v>
      </c>
      <c r="AD160" s="16">
        <f t="shared" si="208"/>
        <v>5.259999999999998</v>
      </c>
      <c r="AE160" s="37">
        <f t="shared" si="175"/>
        <v>24.5</v>
      </c>
      <c r="AF160" s="42">
        <f t="shared" si="204"/>
        <v>8.130081300813009E-3</v>
      </c>
      <c r="AG160" s="37">
        <f t="shared" si="205"/>
        <v>0.24390243902439027</v>
      </c>
      <c r="AH160" s="63">
        <f t="shared" si="206"/>
        <v>5.975609756097561</v>
      </c>
      <c r="AI160" s="26">
        <v>3</v>
      </c>
      <c r="AJ160" s="37">
        <f t="shared" si="200"/>
        <v>73.5</v>
      </c>
      <c r="AK160" s="37">
        <f t="shared" si="201"/>
        <v>368.99999999999994</v>
      </c>
      <c r="AL160" s="47">
        <v>166</v>
      </c>
      <c r="AM160" s="37">
        <f t="shared" si="202"/>
        <v>52.714285714285708</v>
      </c>
      <c r="AN160" s="52">
        <f t="shared" si="203"/>
        <v>12.299999999999999</v>
      </c>
      <c r="AO160" s="35">
        <f t="shared" si="207"/>
        <v>43958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3</v>
      </c>
      <c r="K161" s="16">
        <f t="shared" si="76"/>
        <v>21.81</v>
      </c>
      <c r="L161" s="16">
        <f t="shared" si="188"/>
        <v>88.5</v>
      </c>
      <c r="M161" s="26">
        <v>0</v>
      </c>
      <c r="N161" s="16">
        <f t="shared" si="189"/>
        <v>0</v>
      </c>
      <c r="O161" s="16">
        <f t="shared" si="190"/>
        <v>0</v>
      </c>
      <c r="P161" s="26">
        <v>1</v>
      </c>
      <c r="Q161" s="16">
        <f t="shared" si="191"/>
        <v>7.27</v>
      </c>
      <c r="R161" s="16">
        <f t="shared" si="192"/>
        <v>29.5</v>
      </c>
      <c r="S161" s="26">
        <v>0</v>
      </c>
      <c r="T161" s="16">
        <f t="shared" si="193"/>
        <v>0</v>
      </c>
      <c r="U161" s="16">
        <f t="shared" si="194"/>
        <v>0</v>
      </c>
      <c r="V161" s="26">
        <v>1</v>
      </c>
      <c r="W161" s="16">
        <f t="shared" si="195"/>
        <v>7.27</v>
      </c>
      <c r="X161" s="16">
        <f t="shared" si="196"/>
        <v>29.5</v>
      </c>
      <c r="Y161" s="26"/>
      <c r="Z161" s="16">
        <f t="shared" si="197"/>
        <v>0</v>
      </c>
      <c r="AA161" s="16">
        <f t="shared" si="198"/>
        <v>0</v>
      </c>
      <c r="AC161" s="52">
        <f>J161+M161+P161+S161+V161+Y161</f>
        <v>5</v>
      </c>
      <c r="AD161" s="16">
        <f t="shared" si="208"/>
        <v>36.349999999999994</v>
      </c>
      <c r="AE161" s="37">
        <f t="shared" si="175"/>
        <v>147.5</v>
      </c>
      <c r="AF161" s="42">
        <f t="shared" si="204"/>
        <v>4.065040650406504E-2</v>
      </c>
      <c r="AG161" s="37">
        <f t="shared" si="205"/>
        <v>1.2195121951219512</v>
      </c>
      <c r="AH161" s="63">
        <f t="shared" si="206"/>
        <v>35.975609756097562</v>
      </c>
      <c r="AI161" s="26">
        <v>0</v>
      </c>
      <c r="AJ161" s="37">
        <f t="shared" si="200"/>
        <v>0</v>
      </c>
      <c r="AK161" s="37">
        <f t="shared" si="201"/>
        <v>0</v>
      </c>
      <c r="AL161" s="47">
        <v>167</v>
      </c>
      <c r="AM161" s="37">
        <f t="shared" si="202"/>
        <v>0</v>
      </c>
      <c r="AN161" s="52">
        <f t="shared" si="203"/>
        <v>0</v>
      </c>
      <c r="AO161" s="35">
        <f t="shared" si="207"/>
        <v>43589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76"/>
        <v>0</v>
      </c>
      <c r="L162" s="16">
        <f t="shared" si="188"/>
        <v>0</v>
      </c>
      <c r="M162" s="26">
        <v>0</v>
      </c>
      <c r="N162" s="16">
        <f t="shared" si="189"/>
        <v>0</v>
      </c>
      <c r="O162" s="16">
        <f t="shared" si="190"/>
        <v>0</v>
      </c>
      <c r="P162" s="26">
        <v>0</v>
      </c>
      <c r="Q162" s="16">
        <f t="shared" si="191"/>
        <v>0</v>
      </c>
      <c r="R162" s="16">
        <f t="shared" si="192"/>
        <v>0</v>
      </c>
      <c r="S162" s="26">
        <v>0</v>
      </c>
      <c r="T162" s="16">
        <f t="shared" si="193"/>
        <v>0</v>
      </c>
      <c r="U162" s="16">
        <f t="shared" si="194"/>
        <v>0</v>
      </c>
      <c r="V162" s="26">
        <v>0</v>
      </c>
      <c r="W162" s="16">
        <f t="shared" si="195"/>
        <v>0</v>
      </c>
      <c r="X162" s="16">
        <f t="shared" si="196"/>
        <v>0</v>
      </c>
      <c r="Y162" s="26"/>
      <c r="Z162" s="16">
        <f t="shared" si="197"/>
        <v>0</v>
      </c>
      <c r="AA162" s="16">
        <f t="shared" si="198"/>
        <v>0</v>
      </c>
      <c r="AC162" s="52">
        <f t="shared" ref="AC162:AC163" si="209">J162+M162+P162+S162+V162+Y162</f>
        <v>0</v>
      </c>
      <c r="AD162" s="16">
        <f t="shared" si="208"/>
        <v>0</v>
      </c>
      <c r="AE162" s="37">
        <f t="shared" si="175"/>
        <v>0</v>
      </c>
      <c r="AF162" s="42">
        <f t="shared" si="204"/>
        <v>0</v>
      </c>
      <c r="AG162" s="37">
        <f t="shared" si="205"/>
        <v>0</v>
      </c>
      <c r="AH162" s="63">
        <f t="shared" si="206"/>
        <v>0</v>
      </c>
      <c r="AI162" s="26">
        <v>0</v>
      </c>
      <c r="AJ162" s="37">
        <f t="shared" si="200"/>
        <v>0</v>
      </c>
      <c r="AK162" s="37" t="str">
        <f t="shared" si="201"/>
        <v>-</v>
      </c>
      <c r="AL162" s="47">
        <v>168</v>
      </c>
      <c r="AM162" s="37" t="str">
        <f t="shared" si="202"/>
        <v>-</v>
      </c>
      <c r="AN162" s="52" t="str">
        <f t="shared" si="203"/>
        <v>-</v>
      </c>
      <c r="AO162" s="35" t="str">
        <f t="shared" si="207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6"/>
        <v>0</v>
      </c>
      <c r="L163" s="16">
        <f t="shared" si="188"/>
        <v>0</v>
      </c>
      <c r="M163" s="26">
        <v>0</v>
      </c>
      <c r="N163" s="16">
        <f t="shared" si="189"/>
        <v>0</v>
      </c>
      <c r="O163" s="16">
        <f t="shared" si="190"/>
        <v>0</v>
      </c>
      <c r="P163" s="26">
        <v>0</v>
      </c>
      <c r="Q163" s="16">
        <f t="shared" si="191"/>
        <v>0</v>
      </c>
      <c r="R163" s="16">
        <f t="shared" si="192"/>
        <v>0</v>
      </c>
      <c r="S163" s="26">
        <v>0</v>
      </c>
      <c r="T163" s="16">
        <f t="shared" si="193"/>
        <v>0</v>
      </c>
      <c r="U163" s="16">
        <f t="shared" si="194"/>
        <v>0</v>
      </c>
      <c r="V163" s="26">
        <v>0</v>
      </c>
      <c r="W163" s="16">
        <f t="shared" si="195"/>
        <v>0</v>
      </c>
      <c r="X163" s="16">
        <f t="shared" si="196"/>
        <v>0</v>
      </c>
      <c r="Y163" s="26"/>
      <c r="Z163" s="16">
        <f t="shared" si="197"/>
        <v>0</v>
      </c>
      <c r="AA163" s="16">
        <f t="shared" si="198"/>
        <v>0</v>
      </c>
      <c r="AC163" s="52">
        <f t="shared" si="209"/>
        <v>0</v>
      </c>
      <c r="AD163" s="16">
        <f t="shared" si="208"/>
        <v>0</v>
      </c>
      <c r="AE163" s="37">
        <f t="shared" si="175"/>
        <v>0</v>
      </c>
      <c r="AF163" s="42">
        <f t="shared" si="204"/>
        <v>0</v>
      </c>
      <c r="AG163" s="37">
        <f t="shared" si="205"/>
        <v>0</v>
      </c>
      <c r="AH163" s="63">
        <f t="shared" si="206"/>
        <v>0</v>
      </c>
      <c r="AI163" s="26">
        <v>1</v>
      </c>
      <c r="AJ163" s="37">
        <f t="shared" si="200"/>
        <v>44.5</v>
      </c>
      <c r="AK163" s="37" t="str">
        <f t="shared" si="201"/>
        <v>-</v>
      </c>
      <c r="AL163" s="47">
        <v>169</v>
      </c>
      <c r="AM163" s="37" t="str">
        <f t="shared" si="202"/>
        <v>-</v>
      </c>
      <c r="AN163" s="52" t="str">
        <f t="shared" si="203"/>
        <v>-</v>
      </c>
      <c r="AO163" s="35" t="str">
        <f t="shared" si="207"/>
        <v>-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ref="K164:K184" si="210">J164*$F164</f>
        <v>0</v>
      </c>
      <c r="L164" s="16">
        <f t="shared" ref="L164:L184" si="211">J164*$G164</f>
        <v>0</v>
      </c>
      <c r="M164" s="26">
        <v>0</v>
      </c>
      <c r="N164" s="16">
        <f t="shared" ref="N164:N184" si="212">M164*$F164</f>
        <v>0</v>
      </c>
      <c r="O164" s="16">
        <f t="shared" ref="O164:O184" si="213">M164*$G164</f>
        <v>0</v>
      </c>
      <c r="P164" s="26">
        <v>0</v>
      </c>
      <c r="Q164" s="16">
        <f t="shared" ref="Q164:Q184" si="214">P164*$F164</f>
        <v>0</v>
      </c>
      <c r="R164" s="16">
        <f t="shared" ref="R164:R184" si="215">P164*$G164</f>
        <v>0</v>
      </c>
      <c r="S164" s="26">
        <v>0</v>
      </c>
      <c r="T164" s="16">
        <f t="shared" ref="T164:T184" si="216">S164*$F164</f>
        <v>0</v>
      </c>
      <c r="U164" s="16">
        <f t="shared" ref="U164:U184" si="217">S164*$G164</f>
        <v>0</v>
      </c>
      <c r="V164" s="26">
        <v>0</v>
      </c>
      <c r="W164" s="16">
        <f t="shared" ref="W164:W184" si="218">V164*$F164</f>
        <v>0</v>
      </c>
      <c r="X164" s="16">
        <f t="shared" ref="X164:X184" si="219">V164*$G164</f>
        <v>0</v>
      </c>
      <c r="Y164" s="26"/>
      <c r="Z164" s="16">
        <f t="shared" ref="Z164:Z184" si="220">Y164*$F164</f>
        <v>0</v>
      </c>
      <c r="AA164" s="16">
        <f t="shared" ref="AA164:AA184" si="221">Y164*$G164</f>
        <v>0</v>
      </c>
      <c r="AC164" s="52">
        <f t="shared" ref="AC164:AC181" si="222">J164+M164+P164+S164+V164+Y164</f>
        <v>0</v>
      </c>
      <c r="AD164" s="16">
        <f t="shared" ref="AD164:AD174" si="223">AC164*F164</f>
        <v>0</v>
      </c>
      <c r="AE164" s="37">
        <f t="shared" ref="AE164:AE184" si="224">AC164*G164</f>
        <v>0</v>
      </c>
      <c r="AF164" s="42">
        <f t="shared" si="204"/>
        <v>0</v>
      </c>
      <c r="AG164" s="37">
        <f t="shared" si="205"/>
        <v>0</v>
      </c>
      <c r="AH164" s="63">
        <f t="shared" si="206"/>
        <v>0</v>
      </c>
      <c r="AI164" s="26">
        <v>0</v>
      </c>
      <c r="AJ164" s="37">
        <f t="shared" ref="AJ164:AJ184" si="225">AI164*G164</f>
        <v>0</v>
      </c>
      <c r="AK164" s="37" t="str">
        <f t="shared" ref="AK164:AK184" si="226">IFERROR(AI164/AF164, "-")</f>
        <v>-</v>
      </c>
      <c r="AL164" s="47">
        <v>148</v>
      </c>
      <c r="AM164" s="37" t="str">
        <f t="shared" ref="AM164:AM184" si="227">IFERROR(AK164/7,"-")</f>
        <v>-</v>
      </c>
      <c r="AN164" s="52" t="str">
        <f t="shared" ref="AN164:AN184" si="228">IFERROR(AK164/30,"-")</f>
        <v>-</v>
      </c>
      <c r="AO164" s="35" t="str">
        <f t="shared" si="207"/>
        <v>-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210"/>
        <v>0</v>
      </c>
      <c r="L165" s="16">
        <f t="shared" si="211"/>
        <v>0</v>
      </c>
      <c r="M165" s="26">
        <v>0</v>
      </c>
      <c r="N165" s="16">
        <f t="shared" si="212"/>
        <v>0</v>
      </c>
      <c r="O165" s="16">
        <f t="shared" si="213"/>
        <v>0</v>
      </c>
      <c r="P165" s="26">
        <v>0</v>
      </c>
      <c r="Q165" s="16">
        <f t="shared" si="214"/>
        <v>0</v>
      </c>
      <c r="R165" s="16">
        <f t="shared" si="215"/>
        <v>0</v>
      </c>
      <c r="S165" s="26">
        <v>0</v>
      </c>
      <c r="T165" s="16">
        <f t="shared" si="216"/>
        <v>0</v>
      </c>
      <c r="U165" s="16">
        <f t="shared" si="217"/>
        <v>0</v>
      </c>
      <c r="V165" s="26">
        <v>0</v>
      </c>
      <c r="W165" s="16">
        <f t="shared" si="218"/>
        <v>0</v>
      </c>
      <c r="X165" s="16">
        <f t="shared" si="219"/>
        <v>0</v>
      </c>
      <c r="Y165" s="26"/>
      <c r="Z165" s="16">
        <f t="shared" si="220"/>
        <v>0</v>
      </c>
      <c r="AA165" s="16">
        <f t="shared" si="221"/>
        <v>0</v>
      </c>
      <c r="AC165" s="52">
        <f t="shared" si="222"/>
        <v>0</v>
      </c>
      <c r="AD165" s="16">
        <f t="shared" si="223"/>
        <v>0</v>
      </c>
      <c r="AE165" s="37">
        <f t="shared" si="224"/>
        <v>0</v>
      </c>
      <c r="AF165" s="42">
        <f t="shared" si="204"/>
        <v>0</v>
      </c>
      <c r="AG165" s="37">
        <f t="shared" si="205"/>
        <v>0</v>
      </c>
      <c r="AH165" s="63">
        <f t="shared" si="206"/>
        <v>0</v>
      </c>
      <c r="AI165" s="26">
        <v>0</v>
      </c>
      <c r="AJ165" s="37">
        <f t="shared" si="225"/>
        <v>0</v>
      </c>
      <c r="AK165" s="37" t="str">
        <f t="shared" si="226"/>
        <v>-</v>
      </c>
      <c r="AL165" s="47">
        <v>149</v>
      </c>
      <c r="AM165" s="37" t="str">
        <f t="shared" si="227"/>
        <v>-</v>
      </c>
      <c r="AN165" s="52" t="str">
        <f t="shared" si="228"/>
        <v>-</v>
      </c>
      <c r="AO165" s="35" t="str">
        <f t="shared" si="207"/>
        <v>-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210"/>
        <v>0</v>
      </c>
      <c r="L166" s="16">
        <f t="shared" si="211"/>
        <v>0</v>
      </c>
      <c r="M166" s="26">
        <v>0</v>
      </c>
      <c r="N166" s="16">
        <f t="shared" si="212"/>
        <v>0</v>
      </c>
      <c r="O166" s="16">
        <f t="shared" si="213"/>
        <v>0</v>
      </c>
      <c r="P166" s="26">
        <v>0</v>
      </c>
      <c r="Q166" s="16">
        <f t="shared" si="214"/>
        <v>0</v>
      </c>
      <c r="R166" s="16">
        <f t="shared" si="215"/>
        <v>0</v>
      </c>
      <c r="S166" s="26">
        <v>0</v>
      </c>
      <c r="T166" s="16">
        <f t="shared" si="216"/>
        <v>0</v>
      </c>
      <c r="U166" s="16">
        <f t="shared" si="217"/>
        <v>0</v>
      </c>
      <c r="V166" s="26">
        <v>0</v>
      </c>
      <c r="W166" s="16">
        <f t="shared" si="218"/>
        <v>0</v>
      </c>
      <c r="X166" s="16">
        <f t="shared" si="219"/>
        <v>0</v>
      </c>
      <c r="Y166" s="26"/>
      <c r="Z166" s="16">
        <f t="shared" si="220"/>
        <v>0</v>
      </c>
      <c r="AA166" s="16">
        <f t="shared" si="221"/>
        <v>0</v>
      </c>
      <c r="AC166" s="52">
        <f t="shared" si="222"/>
        <v>0</v>
      </c>
      <c r="AD166" s="16">
        <f t="shared" si="223"/>
        <v>0</v>
      </c>
      <c r="AE166" s="37">
        <f t="shared" si="224"/>
        <v>0</v>
      </c>
      <c r="AF166" s="42">
        <f t="shared" si="204"/>
        <v>0</v>
      </c>
      <c r="AG166" s="37">
        <f t="shared" si="205"/>
        <v>0</v>
      </c>
      <c r="AH166" s="63">
        <f t="shared" si="206"/>
        <v>0</v>
      </c>
      <c r="AI166" s="26">
        <v>0</v>
      </c>
      <c r="AJ166" s="37">
        <f t="shared" si="225"/>
        <v>0</v>
      </c>
      <c r="AK166" s="37" t="str">
        <f t="shared" si="226"/>
        <v>-</v>
      </c>
      <c r="AL166" s="47">
        <v>150</v>
      </c>
      <c r="AM166" s="37" t="str">
        <f t="shared" si="227"/>
        <v>-</v>
      </c>
      <c r="AN166" s="52" t="str">
        <f t="shared" si="228"/>
        <v>-</v>
      </c>
      <c r="AO166" s="35" t="str">
        <f t="shared" si="207"/>
        <v>-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0</v>
      </c>
      <c r="K167" s="16">
        <f t="shared" si="210"/>
        <v>0</v>
      </c>
      <c r="L167" s="16">
        <f t="shared" si="211"/>
        <v>0</v>
      </c>
      <c r="M167" s="26">
        <v>0</v>
      </c>
      <c r="N167" s="16">
        <f t="shared" si="212"/>
        <v>0</v>
      </c>
      <c r="O167" s="16">
        <f t="shared" si="213"/>
        <v>0</v>
      </c>
      <c r="P167" s="26">
        <v>0</v>
      </c>
      <c r="Q167" s="16">
        <f t="shared" si="214"/>
        <v>0</v>
      </c>
      <c r="R167" s="16">
        <f t="shared" si="215"/>
        <v>0</v>
      </c>
      <c r="S167" s="26">
        <v>2</v>
      </c>
      <c r="T167" s="16">
        <f t="shared" si="216"/>
        <v>25.98</v>
      </c>
      <c r="U167" s="16">
        <f t="shared" si="217"/>
        <v>69</v>
      </c>
      <c r="V167" s="26">
        <v>0</v>
      </c>
      <c r="W167" s="16">
        <f t="shared" si="218"/>
        <v>0</v>
      </c>
      <c r="X167" s="16">
        <f t="shared" si="219"/>
        <v>0</v>
      </c>
      <c r="Y167" s="26"/>
      <c r="Z167" s="16">
        <f t="shared" si="220"/>
        <v>0</v>
      </c>
      <c r="AA167" s="16">
        <f t="shared" si="221"/>
        <v>0</v>
      </c>
      <c r="AC167" s="52">
        <f t="shared" si="222"/>
        <v>2</v>
      </c>
      <c r="AD167" s="16">
        <f t="shared" si="223"/>
        <v>25.98</v>
      </c>
      <c r="AE167" s="37">
        <f t="shared" si="224"/>
        <v>69</v>
      </c>
      <c r="AF167" s="42">
        <f t="shared" si="204"/>
        <v>1.6260162601626018E-2</v>
      </c>
      <c r="AG167" s="37">
        <f t="shared" si="205"/>
        <v>0.48780487804878053</v>
      </c>
      <c r="AH167" s="63">
        <f t="shared" si="206"/>
        <v>16.829268292682929</v>
      </c>
      <c r="AI167" s="26">
        <v>0</v>
      </c>
      <c r="AJ167" s="37">
        <f t="shared" si="225"/>
        <v>0</v>
      </c>
      <c r="AK167" s="37">
        <f t="shared" si="226"/>
        <v>0</v>
      </c>
      <c r="AL167" s="47">
        <v>151</v>
      </c>
      <c r="AM167" s="37">
        <f t="shared" si="227"/>
        <v>0</v>
      </c>
      <c r="AN167" s="52">
        <f t="shared" si="228"/>
        <v>0</v>
      </c>
      <c r="AO167" s="35">
        <f t="shared" si="207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0</v>
      </c>
      <c r="K168" s="16">
        <f t="shared" si="210"/>
        <v>0</v>
      </c>
      <c r="L168" s="16">
        <f t="shared" si="211"/>
        <v>0</v>
      </c>
      <c r="M168" s="26">
        <v>0</v>
      </c>
      <c r="N168" s="16">
        <f t="shared" si="212"/>
        <v>0</v>
      </c>
      <c r="O168" s="16">
        <f t="shared" si="213"/>
        <v>0</v>
      </c>
      <c r="P168" s="26">
        <v>1</v>
      </c>
      <c r="Q168" s="16">
        <f t="shared" si="214"/>
        <v>12.81</v>
      </c>
      <c r="R168" s="16">
        <f t="shared" si="215"/>
        <v>29.5</v>
      </c>
      <c r="S168" s="26">
        <v>1</v>
      </c>
      <c r="T168" s="16">
        <f t="shared" si="216"/>
        <v>12.81</v>
      </c>
      <c r="U168" s="16">
        <f t="shared" si="217"/>
        <v>29.5</v>
      </c>
      <c r="V168" s="26">
        <v>0</v>
      </c>
      <c r="W168" s="16">
        <f t="shared" si="218"/>
        <v>0</v>
      </c>
      <c r="X168" s="16">
        <f t="shared" si="219"/>
        <v>0</v>
      </c>
      <c r="Y168" s="26"/>
      <c r="Z168" s="16">
        <f t="shared" si="220"/>
        <v>0</v>
      </c>
      <c r="AA168" s="16">
        <f t="shared" si="221"/>
        <v>0</v>
      </c>
      <c r="AC168" s="52">
        <f t="shared" si="222"/>
        <v>2</v>
      </c>
      <c r="AD168" s="16">
        <f t="shared" si="223"/>
        <v>25.62</v>
      </c>
      <c r="AE168" s="37">
        <f t="shared" si="224"/>
        <v>59</v>
      </c>
      <c r="AF168" s="42">
        <f t="shared" si="204"/>
        <v>1.6260162601626018E-2</v>
      </c>
      <c r="AG168" s="37">
        <f t="shared" si="205"/>
        <v>0.48780487804878053</v>
      </c>
      <c r="AH168" s="63">
        <f t="shared" si="206"/>
        <v>14.390243902439025</v>
      </c>
      <c r="AI168" s="26">
        <v>1</v>
      </c>
      <c r="AJ168" s="37">
        <f t="shared" si="225"/>
        <v>29.5</v>
      </c>
      <c r="AK168" s="37">
        <f t="shared" si="226"/>
        <v>61.499999999999993</v>
      </c>
      <c r="AL168" s="47">
        <v>152</v>
      </c>
      <c r="AM168" s="37">
        <f t="shared" si="227"/>
        <v>8.7857142857142847</v>
      </c>
      <c r="AN168" s="52">
        <f t="shared" si="228"/>
        <v>2.0499999999999998</v>
      </c>
      <c r="AO168" s="35">
        <f t="shared" si="207"/>
        <v>43650.5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10"/>
        <v>0</v>
      </c>
      <c r="L169" s="16">
        <f t="shared" si="211"/>
        <v>0</v>
      </c>
      <c r="M169" s="26">
        <v>0</v>
      </c>
      <c r="N169" s="16">
        <f t="shared" si="212"/>
        <v>0</v>
      </c>
      <c r="O169" s="16">
        <f t="shared" si="213"/>
        <v>0</v>
      </c>
      <c r="P169" s="26">
        <v>0</v>
      </c>
      <c r="Q169" s="16">
        <f t="shared" si="214"/>
        <v>0</v>
      </c>
      <c r="R169" s="16">
        <f t="shared" si="215"/>
        <v>0</v>
      </c>
      <c r="S169" s="26">
        <v>0</v>
      </c>
      <c r="T169" s="16">
        <f t="shared" si="216"/>
        <v>0</v>
      </c>
      <c r="U169" s="16">
        <f t="shared" si="217"/>
        <v>0</v>
      </c>
      <c r="V169" s="26">
        <v>0</v>
      </c>
      <c r="W169" s="16">
        <f t="shared" si="218"/>
        <v>0</v>
      </c>
      <c r="X169" s="16">
        <f t="shared" si="219"/>
        <v>0</v>
      </c>
      <c r="Y169" s="26"/>
      <c r="Z169" s="16">
        <f t="shared" si="220"/>
        <v>0</v>
      </c>
      <c r="AA169" s="16">
        <f t="shared" si="221"/>
        <v>0</v>
      </c>
      <c r="AC169" s="52">
        <f t="shared" si="222"/>
        <v>0</v>
      </c>
      <c r="AD169" s="16">
        <f t="shared" si="223"/>
        <v>0</v>
      </c>
      <c r="AE169" s="37">
        <f t="shared" si="224"/>
        <v>0</v>
      </c>
      <c r="AF169" s="42">
        <f t="shared" si="204"/>
        <v>0</v>
      </c>
      <c r="AG169" s="37">
        <f t="shared" si="205"/>
        <v>0</v>
      </c>
      <c r="AH169" s="63">
        <f t="shared" si="206"/>
        <v>0</v>
      </c>
      <c r="AI169" s="26">
        <v>0</v>
      </c>
      <c r="AJ169" s="37">
        <f t="shared" si="225"/>
        <v>0</v>
      </c>
      <c r="AK169" s="37" t="str">
        <f t="shared" si="226"/>
        <v>-</v>
      </c>
      <c r="AL169" s="47">
        <v>153</v>
      </c>
      <c r="AM169" s="37" t="str">
        <f t="shared" si="227"/>
        <v>-</v>
      </c>
      <c r="AN169" s="52" t="str">
        <f t="shared" si="228"/>
        <v>-</v>
      </c>
      <c r="AO169" s="35" t="str">
        <f t="shared" si="207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10"/>
        <v>0</v>
      </c>
      <c r="L170" s="16">
        <f t="shared" si="211"/>
        <v>0</v>
      </c>
      <c r="M170" s="26">
        <v>0</v>
      </c>
      <c r="N170" s="16">
        <f t="shared" si="212"/>
        <v>0</v>
      </c>
      <c r="O170" s="16">
        <f t="shared" si="213"/>
        <v>0</v>
      </c>
      <c r="P170" s="26">
        <v>0</v>
      </c>
      <c r="Q170" s="16">
        <f t="shared" si="214"/>
        <v>0</v>
      </c>
      <c r="R170" s="16">
        <f t="shared" si="215"/>
        <v>0</v>
      </c>
      <c r="S170" s="26">
        <v>0</v>
      </c>
      <c r="T170" s="16">
        <f t="shared" si="216"/>
        <v>0</v>
      </c>
      <c r="U170" s="16">
        <f t="shared" si="217"/>
        <v>0</v>
      </c>
      <c r="V170" s="26">
        <v>0</v>
      </c>
      <c r="W170" s="16">
        <f t="shared" si="218"/>
        <v>0</v>
      </c>
      <c r="X170" s="16">
        <f t="shared" si="219"/>
        <v>0</v>
      </c>
      <c r="Y170" s="26"/>
      <c r="Z170" s="16">
        <f t="shared" si="220"/>
        <v>0</v>
      </c>
      <c r="AA170" s="16">
        <f t="shared" si="221"/>
        <v>0</v>
      </c>
      <c r="AC170" s="52">
        <f t="shared" si="222"/>
        <v>0</v>
      </c>
      <c r="AD170" s="16">
        <f t="shared" si="223"/>
        <v>0</v>
      </c>
      <c r="AE170" s="37">
        <f t="shared" si="224"/>
        <v>0</v>
      </c>
      <c r="AF170" s="42">
        <f t="shared" si="204"/>
        <v>0</v>
      </c>
      <c r="AG170" s="37">
        <f t="shared" si="205"/>
        <v>0</v>
      </c>
      <c r="AH170" s="63">
        <f t="shared" si="206"/>
        <v>0</v>
      </c>
      <c r="AI170" s="26">
        <v>0</v>
      </c>
      <c r="AJ170" s="37">
        <f t="shared" si="225"/>
        <v>0</v>
      </c>
      <c r="AK170" s="37" t="str">
        <f t="shared" si="226"/>
        <v>-</v>
      </c>
      <c r="AL170" s="47">
        <v>155</v>
      </c>
      <c r="AM170" s="37" t="str">
        <f t="shared" si="227"/>
        <v>-</v>
      </c>
      <c r="AN170" s="52" t="str">
        <f t="shared" si="228"/>
        <v>-</v>
      </c>
      <c r="AO170" s="35" t="str">
        <f t="shared" si="207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10"/>
        <v>0</v>
      </c>
      <c r="L171" s="16">
        <f t="shared" si="211"/>
        <v>0</v>
      </c>
      <c r="M171" s="26">
        <v>0</v>
      </c>
      <c r="N171" s="16">
        <f t="shared" si="212"/>
        <v>0</v>
      </c>
      <c r="O171" s="16">
        <f t="shared" si="213"/>
        <v>0</v>
      </c>
      <c r="P171" s="26">
        <v>0</v>
      </c>
      <c r="Q171" s="16">
        <f t="shared" si="214"/>
        <v>0</v>
      </c>
      <c r="R171" s="16">
        <f t="shared" si="215"/>
        <v>0</v>
      </c>
      <c r="S171" s="26">
        <v>0</v>
      </c>
      <c r="T171" s="16">
        <f t="shared" si="216"/>
        <v>0</v>
      </c>
      <c r="U171" s="16">
        <f t="shared" si="217"/>
        <v>0</v>
      </c>
      <c r="V171" s="26">
        <v>0</v>
      </c>
      <c r="W171" s="16">
        <f t="shared" si="218"/>
        <v>0</v>
      </c>
      <c r="X171" s="16">
        <f t="shared" si="219"/>
        <v>0</v>
      </c>
      <c r="Y171" s="26"/>
      <c r="Z171" s="16">
        <f t="shared" si="220"/>
        <v>0</v>
      </c>
      <c r="AA171" s="16">
        <f t="shared" si="221"/>
        <v>0</v>
      </c>
      <c r="AC171" s="52">
        <f t="shared" si="222"/>
        <v>0</v>
      </c>
      <c r="AD171" s="16">
        <f t="shared" si="223"/>
        <v>0</v>
      </c>
      <c r="AE171" s="37">
        <f t="shared" si="224"/>
        <v>0</v>
      </c>
      <c r="AF171" s="42">
        <f t="shared" si="204"/>
        <v>0</v>
      </c>
      <c r="AG171" s="37">
        <f t="shared" si="205"/>
        <v>0</v>
      </c>
      <c r="AH171" s="63">
        <f t="shared" si="206"/>
        <v>0</v>
      </c>
      <c r="AI171" s="26">
        <v>0</v>
      </c>
      <c r="AJ171" s="37">
        <f t="shared" si="225"/>
        <v>0</v>
      </c>
      <c r="AK171" s="37" t="str">
        <f t="shared" si="226"/>
        <v>-</v>
      </c>
      <c r="AL171" s="47">
        <v>156</v>
      </c>
      <c r="AM171" s="37" t="str">
        <f t="shared" si="227"/>
        <v>-</v>
      </c>
      <c r="AN171" s="52" t="str">
        <f t="shared" si="228"/>
        <v>-</v>
      </c>
      <c r="AO171" s="35" t="str">
        <f t="shared" si="207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10"/>
        <v>0</v>
      </c>
      <c r="L172" s="16">
        <f t="shared" si="211"/>
        <v>0</v>
      </c>
      <c r="M172" s="26">
        <v>0</v>
      </c>
      <c r="N172" s="16">
        <f t="shared" si="212"/>
        <v>0</v>
      </c>
      <c r="O172" s="16">
        <f t="shared" si="213"/>
        <v>0</v>
      </c>
      <c r="P172" s="26">
        <v>0</v>
      </c>
      <c r="Q172" s="16">
        <f t="shared" si="214"/>
        <v>0</v>
      </c>
      <c r="R172" s="16">
        <f t="shared" si="215"/>
        <v>0</v>
      </c>
      <c r="S172" s="26">
        <v>0</v>
      </c>
      <c r="T172" s="16">
        <f t="shared" si="216"/>
        <v>0</v>
      </c>
      <c r="U172" s="16">
        <f t="shared" si="217"/>
        <v>0</v>
      </c>
      <c r="V172" s="26">
        <v>0</v>
      </c>
      <c r="W172" s="16">
        <f t="shared" si="218"/>
        <v>0</v>
      </c>
      <c r="X172" s="16">
        <f t="shared" si="219"/>
        <v>0</v>
      </c>
      <c r="Y172" s="26"/>
      <c r="Z172" s="16">
        <f t="shared" si="220"/>
        <v>0</v>
      </c>
      <c r="AA172" s="16">
        <f t="shared" si="221"/>
        <v>0</v>
      </c>
      <c r="AC172" s="52">
        <f t="shared" si="222"/>
        <v>0</v>
      </c>
      <c r="AD172" s="16">
        <f t="shared" si="223"/>
        <v>0</v>
      </c>
      <c r="AE172" s="37">
        <f t="shared" si="224"/>
        <v>0</v>
      </c>
      <c r="AF172" s="42">
        <f t="shared" si="204"/>
        <v>0</v>
      </c>
      <c r="AG172" s="37">
        <f t="shared" si="205"/>
        <v>0</v>
      </c>
      <c r="AH172" s="63">
        <f t="shared" si="206"/>
        <v>0</v>
      </c>
      <c r="AI172" s="26">
        <v>0</v>
      </c>
      <c r="AJ172" s="37">
        <f t="shared" si="225"/>
        <v>0</v>
      </c>
      <c r="AK172" s="37" t="str">
        <f t="shared" si="226"/>
        <v>-</v>
      </c>
      <c r="AL172" s="47">
        <v>157</v>
      </c>
      <c r="AM172" s="37" t="str">
        <f t="shared" si="227"/>
        <v>-</v>
      </c>
      <c r="AN172" s="52" t="str">
        <f t="shared" si="228"/>
        <v>-</v>
      </c>
      <c r="AO172" s="35" t="str">
        <f t="shared" si="207"/>
        <v>-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210"/>
        <v>0</v>
      </c>
      <c r="L173" s="16">
        <f t="shared" si="211"/>
        <v>0</v>
      </c>
      <c r="M173" s="26">
        <v>0</v>
      </c>
      <c r="N173" s="16">
        <f t="shared" si="212"/>
        <v>0</v>
      </c>
      <c r="O173" s="16">
        <f t="shared" si="213"/>
        <v>0</v>
      </c>
      <c r="P173" s="26">
        <v>0</v>
      </c>
      <c r="Q173" s="16">
        <f t="shared" si="214"/>
        <v>0</v>
      </c>
      <c r="R173" s="16">
        <f t="shared" si="215"/>
        <v>0</v>
      </c>
      <c r="S173" s="26">
        <v>0</v>
      </c>
      <c r="T173" s="16">
        <f t="shared" si="216"/>
        <v>0</v>
      </c>
      <c r="U173" s="16">
        <f t="shared" si="217"/>
        <v>0</v>
      </c>
      <c r="V173" s="26">
        <v>0</v>
      </c>
      <c r="W173" s="16">
        <f t="shared" si="218"/>
        <v>0</v>
      </c>
      <c r="X173" s="16">
        <f t="shared" si="219"/>
        <v>0</v>
      </c>
      <c r="Y173" s="26"/>
      <c r="Z173" s="16">
        <f t="shared" si="220"/>
        <v>0</v>
      </c>
      <c r="AA173" s="16">
        <f t="shared" si="221"/>
        <v>0</v>
      </c>
      <c r="AC173" s="52">
        <f t="shared" si="222"/>
        <v>0</v>
      </c>
      <c r="AD173" s="16">
        <f t="shared" si="223"/>
        <v>0</v>
      </c>
      <c r="AE173" s="37">
        <f t="shared" si="224"/>
        <v>0</v>
      </c>
      <c r="AF173" s="42">
        <f t="shared" si="204"/>
        <v>0</v>
      </c>
      <c r="AG173" s="37">
        <f t="shared" si="205"/>
        <v>0</v>
      </c>
      <c r="AH173" s="63">
        <f t="shared" si="206"/>
        <v>0</v>
      </c>
      <c r="AI173" s="26">
        <v>0</v>
      </c>
      <c r="AJ173" s="37">
        <f t="shared" si="225"/>
        <v>0</v>
      </c>
      <c r="AK173" s="37" t="str">
        <f t="shared" si="226"/>
        <v>-</v>
      </c>
      <c r="AL173" s="47">
        <v>158</v>
      </c>
      <c r="AM173" s="37" t="str">
        <f t="shared" si="227"/>
        <v>-</v>
      </c>
      <c r="AN173" s="52" t="str">
        <f t="shared" si="228"/>
        <v>-</v>
      </c>
      <c r="AO173" s="35" t="str">
        <f t="shared" si="207"/>
        <v>-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0</v>
      </c>
      <c r="K174" s="16">
        <f t="shared" si="210"/>
        <v>0</v>
      </c>
      <c r="L174" s="16">
        <f t="shared" si="211"/>
        <v>0</v>
      </c>
      <c r="M174" s="26">
        <v>0</v>
      </c>
      <c r="N174" s="16">
        <f t="shared" si="212"/>
        <v>0</v>
      </c>
      <c r="O174" s="16">
        <f t="shared" si="213"/>
        <v>0</v>
      </c>
      <c r="P174" s="26">
        <v>1</v>
      </c>
      <c r="Q174" s="16">
        <f t="shared" si="214"/>
        <v>28.950000000000003</v>
      </c>
      <c r="R174" s="16">
        <f t="shared" si="215"/>
        <v>69.5</v>
      </c>
      <c r="S174" s="26">
        <v>0</v>
      </c>
      <c r="T174" s="16">
        <f t="shared" si="216"/>
        <v>0</v>
      </c>
      <c r="U174" s="16">
        <f t="shared" si="217"/>
        <v>0</v>
      </c>
      <c r="V174" s="26">
        <v>0</v>
      </c>
      <c r="W174" s="16">
        <f t="shared" si="218"/>
        <v>0</v>
      </c>
      <c r="X174" s="16">
        <f t="shared" si="219"/>
        <v>0</v>
      </c>
      <c r="Y174" s="26"/>
      <c r="Z174" s="16">
        <f t="shared" si="220"/>
        <v>0</v>
      </c>
      <c r="AA174" s="16">
        <f t="shared" si="221"/>
        <v>0</v>
      </c>
      <c r="AC174" s="52">
        <f t="shared" si="222"/>
        <v>1</v>
      </c>
      <c r="AD174" s="16">
        <f t="shared" si="223"/>
        <v>28.950000000000003</v>
      </c>
      <c r="AE174" s="37">
        <f t="shared" si="224"/>
        <v>69.5</v>
      </c>
      <c r="AF174" s="42">
        <f t="shared" si="204"/>
        <v>8.130081300813009E-3</v>
      </c>
      <c r="AG174" s="37">
        <f t="shared" si="205"/>
        <v>0.24390243902439027</v>
      </c>
      <c r="AH174" s="63">
        <f t="shared" si="206"/>
        <v>16.951219512195124</v>
      </c>
      <c r="AI174" s="26">
        <v>0</v>
      </c>
      <c r="AJ174" s="37">
        <f t="shared" si="225"/>
        <v>0</v>
      </c>
      <c r="AK174" s="37">
        <f t="shared" si="226"/>
        <v>0</v>
      </c>
      <c r="AL174" s="47">
        <v>159</v>
      </c>
      <c r="AM174" s="37">
        <f t="shared" si="227"/>
        <v>0</v>
      </c>
      <c r="AN174" s="52">
        <f t="shared" si="228"/>
        <v>0</v>
      </c>
      <c r="AO174" s="35">
        <f t="shared" si="207"/>
        <v>43589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210"/>
        <v>0</v>
      </c>
      <c r="L175" s="16">
        <f t="shared" si="211"/>
        <v>0</v>
      </c>
      <c r="M175" s="26">
        <v>0</v>
      </c>
      <c r="N175" s="16">
        <f t="shared" si="212"/>
        <v>0</v>
      </c>
      <c r="O175" s="16">
        <f t="shared" si="213"/>
        <v>0</v>
      </c>
      <c r="P175" s="26">
        <v>0</v>
      </c>
      <c r="Q175" s="16">
        <f t="shared" si="214"/>
        <v>0</v>
      </c>
      <c r="R175" s="16">
        <f t="shared" si="215"/>
        <v>0</v>
      </c>
      <c r="S175" s="26">
        <v>0</v>
      </c>
      <c r="T175" s="16">
        <f t="shared" si="216"/>
        <v>0</v>
      </c>
      <c r="U175" s="16">
        <f t="shared" si="217"/>
        <v>0</v>
      </c>
      <c r="V175" s="26">
        <v>0</v>
      </c>
      <c r="W175" s="16">
        <f t="shared" si="218"/>
        <v>0</v>
      </c>
      <c r="X175" s="16">
        <f t="shared" si="219"/>
        <v>0</v>
      </c>
      <c r="Y175" s="26"/>
      <c r="Z175" s="16">
        <f t="shared" si="220"/>
        <v>0</v>
      </c>
      <c r="AA175" s="16">
        <f t="shared" si="221"/>
        <v>0</v>
      </c>
      <c r="AC175" s="52">
        <f t="shared" si="222"/>
        <v>0</v>
      </c>
      <c r="AD175" s="16">
        <f>AC175*F175</f>
        <v>0</v>
      </c>
      <c r="AE175" s="37">
        <f t="shared" si="224"/>
        <v>0</v>
      </c>
      <c r="AF175" s="42">
        <f t="shared" si="204"/>
        <v>0</v>
      </c>
      <c r="AG175" s="37">
        <f t="shared" si="205"/>
        <v>0</v>
      </c>
      <c r="AH175" s="63">
        <f t="shared" si="206"/>
        <v>0</v>
      </c>
      <c r="AI175" s="26">
        <v>0</v>
      </c>
      <c r="AJ175" s="37">
        <f t="shared" si="225"/>
        <v>0</v>
      </c>
      <c r="AK175" s="37" t="str">
        <f t="shared" si="226"/>
        <v>-</v>
      </c>
      <c r="AL175" s="47">
        <v>160</v>
      </c>
      <c r="AM175" s="37" t="str">
        <f t="shared" si="227"/>
        <v>-</v>
      </c>
      <c r="AN175" s="52" t="str">
        <f t="shared" si="228"/>
        <v>-</v>
      </c>
      <c r="AO175" s="35" t="str">
        <f t="shared" si="207"/>
        <v>-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210"/>
        <v>0</v>
      </c>
      <c r="L176" s="16">
        <f t="shared" si="211"/>
        <v>0</v>
      </c>
      <c r="M176" s="26">
        <v>0</v>
      </c>
      <c r="N176" s="16">
        <f t="shared" si="212"/>
        <v>0</v>
      </c>
      <c r="O176" s="16">
        <f t="shared" si="213"/>
        <v>0</v>
      </c>
      <c r="P176" s="26">
        <v>0</v>
      </c>
      <c r="Q176" s="16">
        <f t="shared" si="214"/>
        <v>0</v>
      </c>
      <c r="R176" s="16">
        <f t="shared" si="215"/>
        <v>0</v>
      </c>
      <c r="S176" s="26">
        <v>0</v>
      </c>
      <c r="T176" s="16">
        <f t="shared" si="216"/>
        <v>0</v>
      </c>
      <c r="U176" s="16">
        <f t="shared" si="217"/>
        <v>0</v>
      </c>
      <c r="V176" s="26">
        <v>0</v>
      </c>
      <c r="W176" s="16">
        <f t="shared" si="218"/>
        <v>0</v>
      </c>
      <c r="X176" s="16">
        <f t="shared" si="219"/>
        <v>0</v>
      </c>
      <c r="Y176" s="26"/>
      <c r="Z176" s="16">
        <f t="shared" si="220"/>
        <v>0</v>
      </c>
      <c r="AA176" s="16">
        <f t="shared" si="221"/>
        <v>0</v>
      </c>
      <c r="AC176" s="52">
        <f t="shared" si="222"/>
        <v>0</v>
      </c>
      <c r="AD176" s="16">
        <f t="shared" ref="AD176:AD184" si="229">AC176*F176</f>
        <v>0</v>
      </c>
      <c r="AE176" s="37">
        <f t="shared" si="224"/>
        <v>0</v>
      </c>
      <c r="AF176" s="42">
        <f t="shared" si="204"/>
        <v>0</v>
      </c>
      <c r="AG176" s="37">
        <f t="shared" si="205"/>
        <v>0</v>
      </c>
      <c r="AH176" s="63">
        <f t="shared" si="206"/>
        <v>0</v>
      </c>
      <c r="AI176" s="26">
        <v>0</v>
      </c>
      <c r="AJ176" s="37">
        <f t="shared" si="225"/>
        <v>0</v>
      </c>
      <c r="AK176" s="37" t="str">
        <f t="shared" si="226"/>
        <v>-</v>
      </c>
      <c r="AL176" s="47">
        <v>161</v>
      </c>
      <c r="AM176" s="37" t="str">
        <f t="shared" si="227"/>
        <v>-</v>
      </c>
      <c r="AN176" s="52" t="str">
        <f t="shared" si="228"/>
        <v>-</v>
      </c>
      <c r="AO176" s="35" t="str">
        <f t="shared" si="207"/>
        <v>-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210"/>
        <v>0</v>
      </c>
      <c r="L177" s="16">
        <f t="shared" si="211"/>
        <v>0</v>
      </c>
      <c r="M177" s="26">
        <v>0</v>
      </c>
      <c r="N177" s="16">
        <f t="shared" si="212"/>
        <v>0</v>
      </c>
      <c r="O177" s="16">
        <f t="shared" si="213"/>
        <v>0</v>
      </c>
      <c r="P177" s="26">
        <v>0</v>
      </c>
      <c r="Q177" s="16">
        <f t="shared" si="214"/>
        <v>0</v>
      </c>
      <c r="R177" s="16">
        <f t="shared" si="215"/>
        <v>0</v>
      </c>
      <c r="S177" s="26">
        <v>0</v>
      </c>
      <c r="T177" s="16">
        <f t="shared" si="216"/>
        <v>0</v>
      </c>
      <c r="U177" s="16">
        <f t="shared" si="217"/>
        <v>0</v>
      </c>
      <c r="V177" s="26">
        <v>0</v>
      </c>
      <c r="W177" s="16">
        <f t="shared" si="218"/>
        <v>0</v>
      </c>
      <c r="X177" s="16">
        <f t="shared" si="219"/>
        <v>0</v>
      </c>
      <c r="Y177" s="26"/>
      <c r="Z177" s="16">
        <f t="shared" si="220"/>
        <v>0</v>
      </c>
      <c r="AA177" s="16">
        <f t="shared" si="221"/>
        <v>0</v>
      </c>
      <c r="AC177" s="52">
        <f t="shared" si="222"/>
        <v>0</v>
      </c>
      <c r="AD177" s="16">
        <f t="shared" si="229"/>
        <v>0</v>
      </c>
      <c r="AE177" s="37">
        <f t="shared" si="224"/>
        <v>0</v>
      </c>
      <c r="AF177" s="42">
        <f t="shared" si="204"/>
        <v>0</v>
      </c>
      <c r="AG177" s="37">
        <f t="shared" si="205"/>
        <v>0</v>
      </c>
      <c r="AH177" s="63">
        <f t="shared" si="206"/>
        <v>0</v>
      </c>
      <c r="AI177" s="26">
        <v>0</v>
      </c>
      <c r="AJ177" s="37">
        <f t="shared" si="225"/>
        <v>0</v>
      </c>
      <c r="AK177" s="37" t="str">
        <f t="shared" si="226"/>
        <v>-</v>
      </c>
      <c r="AL177" s="47">
        <v>162</v>
      </c>
      <c r="AM177" s="37" t="str">
        <f t="shared" si="227"/>
        <v>-</v>
      </c>
      <c r="AN177" s="52" t="str">
        <f t="shared" si="228"/>
        <v>-</v>
      </c>
      <c r="AO177" s="35" t="str">
        <f t="shared" si="207"/>
        <v>-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210"/>
        <v>0</v>
      </c>
      <c r="L178" s="16">
        <f t="shared" si="211"/>
        <v>0</v>
      </c>
      <c r="M178" s="26">
        <v>0</v>
      </c>
      <c r="N178" s="16">
        <f t="shared" si="212"/>
        <v>0</v>
      </c>
      <c r="O178" s="16">
        <f t="shared" si="213"/>
        <v>0</v>
      </c>
      <c r="P178" s="26">
        <v>0</v>
      </c>
      <c r="Q178" s="16">
        <f t="shared" si="214"/>
        <v>0</v>
      </c>
      <c r="R178" s="16">
        <f t="shared" si="215"/>
        <v>0</v>
      </c>
      <c r="S178" s="26">
        <v>0</v>
      </c>
      <c r="T178" s="16">
        <f t="shared" si="216"/>
        <v>0</v>
      </c>
      <c r="U178" s="16">
        <f t="shared" si="217"/>
        <v>0</v>
      </c>
      <c r="V178" s="26">
        <v>0</v>
      </c>
      <c r="W178" s="16">
        <f t="shared" si="218"/>
        <v>0</v>
      </c>
      <c r="X178" s="16">
        <f t="shared" si="219"/>
        <v>0</v>
      </c>
      <c r="Y178" s="26"/>
      <c r="Z178" s="16">
        <f t="shared" si="220"/>
        <v>0</v>
      </c>
      <c r="AA178" s="16">
        <f t="shared" si="221"/>
        <v>0</v>
      </c>
      <c r="AC178" s="52">
        <f t="shared" si="222"/>
        <v>0</v>
      </c>
      <c r="AD178" s="16">
        <f t="shared" si="229"/>
        <v>0</v>
      </c>
      <c r="AE178" s="37">
        <f t="shared" si="224"/>
        <v>0</v>
      </c>
      <c r="AF178" s="42">
        <f t="shared" si="204"/>
        <v>0</v>
      </c>
      <c r="AG178" s="37">
        <f t="shared" si="205"/>
        <v>0</v>
      </c>
      <c r="AH178" s="63">
        <f t="shared" si="206"/>
        <v>0</v>
      </c>
      <c r="AI178" s="26">
        <v>0</v>
      </c>
      <c r="AJ178" s="37">
        <f t="shared" si="225"/>
        <v>0</v>
      </c>
      <c r="AK178" s="37" t="str">
        <f t="shared" si="226"/>
        <v>-</v>
      </c>
      <c r="AL178" s="47">
        <v>163</v>
      </c>
      <c r="AM178" s="37" t="str">
        <f t="shared" si="227"/>
        <v>-</v>
      </c>
      <c r="AN178" s="52" t="str">
        <f t="shared" si="228"/>
        <v>-</v>
      </c>
      <c r="AO178" s="35" t="str">
        <f t="shared" si="207"/>
        <v>-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210"/>
        <v>0</v>
      </c>
      <c r="L179" s="16">
        <f t="shared" si="211"/>
        <v>0</v>
      </c>
      <c r="M179" s="26">
        <v>0</v>
      </c>
      <c r="N179" s="16">
        <f t="shared" si="212"/>
        <v>0</v>
      </c>
      <c r="O179" s="16">
        <f t="shared" si="213"/>
        <v>0</v>
      </c>
      <c r="P179" s="26">
        <v>0</v>
      </c>
      <c r="Q179" s="16">
        <f t="shared" si="214"/>
        <v>0</v>
      </c>
      <c r="R179" s="16">
        <f t="shared" si="215"/>
        <v>0</v>
      </c>
      <c r="S179" s="26">
        <v>0</v>
      </c>
      <c r="T179" s="16">
        <f t="shared" si="216"/>
        <v>0</v>
      </c>
      <c r="U179" s="16">
        <f t="shared" si="217"/>
        <v>0</v>
      </c>
      <c r="V179" s="26">
        <v>0</v>
      </c>
      <c r="W179" s="16">
        <f t="shared" si="218"/>
        <v>0</v>
      </c>
      <c r="X179" s="16">
        <f t="shared" si="219"/>
        <v>0</v>
      </c>
      <c r="Y179" s="26"/>
      <c r="Z179" s="16">
        <f t="shared" si="220"/>
        <v>0</v>
      </c>
      <c r="AA179" s="16">
        <f t="shared" si="221"/>
        <v>0</v>
      </c>
      <c r="AC179" s="52">
        <f t="shared" si="222"/>
        <v>0</v>
      </c>
      <c r="AD179" s="16">
        <f t="shared" si="229"/>
        <v>0</v>
      </c>
      <c r="AE179" s="37">
        <f t="shared" si="224"/>
        <v>0</v>
      </c>
      <c r="AF179" s="42">
        <f t="shared" si="204"/>
        <v>0</v>
      </c>
      <c r="AG179" s="37">
        <f t="shared" si="205"/>
        <v>0</v>
      </c>
      <c r="AH179" s="63">
        <f t="shared" si="206"/>
        <v>0</v>
      </c>
      <c r="AI179" s="26">
        <v>5</v>
      </c>
      <c r="AJ179" s="37">
        <f t="shared" si="225"/>
        <v>172.5</v>
      </c>
      <c r="AK179" s="37" t="str">
        <f t="shared" si="226"/>
        <v>-</v>
      </c>
      <c r="AL179" s="47">
        <v>164</v>
      </c>
      <c r="AM179" s="37" t="str">
        <f t="shared" si="227"/>
        <v>-</v>
      </c>
      <c r="AN179" s="52" t="str">
        <f t="shared" si="228"/>
        <v>-</v>
      </c>
      <c r="AO179" s="35" t="str">
        <f t="shared" si="207"/>
        <v>-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210"/>
        <v>0</v>
      </c>
      <c r="L180" s="16">
        <f t="shared" si="211"/>
        <v>0</v>
      </c>
      <c r="M180" s="26">
        <v>0</v>
      </c>
      <c r="N180" s="16">
        <f t="shared" si="212"/>
        <v>0</v>
      </c>
      <c r="O180" s="16">
        <f t="shared" si="213"/>
        <v>0</v>
      </c>
      <c r="P180" s="26">
        <v>0</v>
      </c>
      <c r="Q180" s="16">
        <f t="shared" si="214"/>
        <v>0</v>
      </c>
      <c r="R180" s="16">
        <f t="shared" si="215"/>
        <v>0</v>
      </c>
      <c r="S180" s="26">
        <v>0</v>
      </c>
      <c r="T180" s="16">
        <f t="shared" si="216"/>
        <v>0</v>
      </c>
      <c r="U180" s="16">
        <f t="shared" si="217"/>
        <v>0</v>
      </c>
      <c r="V180" s="26">
        <v>0</v>
      </c>
      <c r="W180" s="16">
        <f t="shared" si="218"/>
        <v>0</v>
      </c>
      <c r="X180" s="16">
        <f t="shared" si="219"/>
        <v>0</v>
      </c>
      <c r="Y180" s="26"/>
      <c r="Z180" s="16">
        <f t="shared" si="220"/>
        <v>0</v>
      </c>
      <c r="AA180" s="16">
        <f t="shared" si="221"/>
        <v>0</v>
      </c>
      <c r="AC180" s="52">
        <f t="shared" si="222"/>
        <v>0</v>
      </c>
      <c r="AD180" s="16">
        <f t="shared" si="229"/>
        <v>0</v>
      </c>
      <c r="AE180" s="37">
        <f t="shared" si="224"/>
        <v>0</v>
      </c>
      <c r="AF180" s="42">
        <f t="shared" si="204"/>
        <v>0</v>
      </c>
      <c r="AG180" s="37">
        <f t="shared" si="205"/>
        <v>0</v>
      </c>
      <c r="AH180" s="63">
        <f t="shared" si="206"/>
        <v>0</v>
      </c>
      <c r="AI180" s="26">
        <v>5</v>
      </c>
      <c r="AJ180" s="37">
        <f t="shared" si="225"/>
        <v>172.5</v>
      </c>
      <c r="AK180" s="37" t="str">
        <f t="shared" si="226"/>
        <v>-</v>
      </c>
      <c r="AL180" s="47">
        <v>165</v>
      </c>
      <c r="AM180" s="37" t="str">
        <f t="shared" si="227"/>
        <v>-</v>
      </c>
      <c r="AN180" s="52" t="str">
        <f t="shared" si="228"/>
        <v>-</v>
      </c>
      <c r="AO180" s="35" t="str">
        <f t="shared" si="207"/>
        <v>-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210"/>
        <v>0</v>
      </c>
      <c r="L181" s="16">
        <f t="shared" si="211"/>
        <v>0</v>
      </c>
      <c r="M181" s="26">
        <v>1</v>
      </c>
      <c r="N181" s="16">
        <f t="shared" si="212"/>
        <v>13.189999999999635</v>
      </c>
      <c r="O181" s="16">
        <f t="shared" si="213"/>
        <v>29.5</v>
      </c>
      <c r="P181" s="26">
        <v>1</v>
      </c>
      <c r="Q181" s="16">
        <f t="shared" si="214"/>
        <v>13.189999999999635</v>
      </c>
      <c r="R181" s="16">
        <f t="shared" si="215"/>
        <v>29.5</v>
      </c>
      <c r="S181" s="26">
        <v>0</v>
      </c>
      <c r="T181" s="16">
        <f t="shared" si="216"/>
        <v>0</v>
      </c>
      <c r="U181" s="16">
        <f t="shared" si="217"/>
        <v>0</v>
      </c>
      <c r="V181" s="26">
        <v>0</v>
      </c>
      <c r="W181" s="16">
        <f t="shared" si="218"/>
        <v>0</v>
      </c>
      <c r="X181" s="16">
        <f t="shared" si="219"/>
        <v>0</v>
      </c>
      <c r="Y181" s="26"/>
      <c r="Z181" s="16">
        <f t="shared" si="220"/>
        <v>0</v>
      </c>
      <c r="AA181" s="16">
        <f t="shared" si="221"/>
        <v>0</v>
      </c>
      <c r="AC181" s="52">
        <f t="shared" si="222"/>
        <v>2</v>
      </c>
      <c r="AD181" s="16">
        <f t="shared" si="229"/>
        <v>26.379999999999271</v>
      </c>
      <c r="AE181" s="37">
        <f t="shared" si="224"/>
        <v>59</v>
      </c>
      <c r="AF181" s="42">
        <f t="shared" si="204"/>
        <v>1.6260162601626018E-2</v>
      </c>
      <c r="AG181" s="37">
        <f t="shared" si="205"/>
        <v>0.48780487804878053</v>
      </c>
      <c r="AH181" s="63">
        <f t="shared" si="206"/>
        <v>14.390243902439025</v>
      </c>
      <c r="AI181" s="26">
        <v>3</v>
      </c>
      <c r="AJ181" s="37">
        <f t="shared" si="225"/>
        <v>88.5</v>
      </c>
      <c r="AK181" s="37">
        <f t="shared" si="226"/>
        <v>184.49999999999997</v>
      </c>
      <c r="AL181" s="47">
        <v>166</v>
      </c>
      <c r="AM181" s="37">
        <f t="shared" si="227"/>
        <v>26.357142857142854</v>
      </c>
      <c r="AN181" s="52">
        <f t="shared" si="228"/>
        <v>6.1499999999999995</v>
      </c>
      <c r="AO181" s="35">
        <f t="shared" si="207"/>
        <v>43773.5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210"/>
        <v>0</v>
      </c>
      <c r="L182" s="16">
        <f t="shared" si="211"/>
        <v>0</v>
      </c>
      <c r="M182" s="26">
        <v>1</v>
      </c>
      <c r="N182" s="16">
        <f t="shared" si="212"/>
        <v>13.95</v>
      </c>
      <c r="O182" s="16">
        <f t="shared" si="213"/>
        <v>29.5</v>
      </c>
      <c r="P182" s="26">
        <v>0</v>
      </c>
      <c r="Q182" s="16">
        <f t="shared" si="214"/>
        <v>0</v>
      </c>
      <c r="R182" s="16">
        <f t="shared" si="215"/>
        <v>0</v>
      </c>
      <c r="S182" s="26">
        <v>0</v>
      </c>
      <c r="T182" s="16">
        <f t="shared" si="216"/>
        <v>0</v>
      </c>
      <c r="U182" s="16">
        <f t="shared" si="217"/>
        <v>0</v>
      </c>
      <c r="V182" s="26">
        <v>0</v>
      </c>
      <c r="W182" s="16">
        <f t="shared" si="218"/>
        <v>0</v>
      </c>
      <c r="X182" s="16">
        <f t="shared" si="219"/>
        <v>0</v>
      </c>
      <c r="Y182" s="26"/>
      <c r="Z182" s="16">
        <f t="shared" si="220"/>
        <v>0</v>
      </c>
      <c r="AA182" s="16">
        <f t="shared" si="221"/>
        <v>0</v>
      </c>
      <c r="AC182" s="52">
        <f>J182+M182+P182+S182+V182+Y182</f>
        <v>1</v>
      </c>
      <c r="AD182" s="16">
        <f t="shared" si="229"/>
        <v>13.95</v>
      </c>
      <c r="AE182" s="37">
        <f t="shared" si="224"/>
        <v>29.5</v>
      </c>
      <c r="AF182" s="42">
        <f t="shared" si="204"/>
        <v>8.130081300813009E-3</v>
      </c>
      <c r="AG182" s="37">
        <f t="shared" si="205"/>
        <v>0.24390243902439027</v>
      </c>
      <c r="AH182" s="63">
        <f t="shared" si="206"/>
        <v>7.1951219512195124</v>
      </c>
      <c r="AI182" s="26">
        <v>2</v>
      </c>
      <c r="AJ182" s="37">
        <f t="shared" si="225"/>
        <v>59</v>
      </c>
      <c r="AK182" s="37">
        <f t="shared" si="226"/>
        <v>245.99999999999997</v>
      </c>
      <c r="AL182" s="47">
        <v>167</v>
      </c>
      <c r="AM182" s="37">
        <f t="shared" si="227"/>
        <v>35.142857142857139</v>
      </c>
      <c r="AN182" s="52">
        <f t="shared" si="228"/>
        <v>8.1999999999999993</v>
      </c>
      <c r="AO182" s="35">
        <f t="shared" si="207"/>
        <v>43835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210"/>
        <v>0</v>
      </c>
      <c r="L183" s="16">
        <f t="shared" si="211"/>
        <v>0</v>
      </c>
      <c r="M183" s="26"/>
      <c r="N183" s="16">
        <f t="shared" si="212"/>
        <v>0</v>
      </c>
      <c r="O183" s="16">
        <f t="shared" si="213"/>
        <v>0</v>
      </c>
      <c r="P183" s="26">
        <v>0</v>
      </c>
      <c r="Q183" s="16">
        <f t="shared" si="214"/>
        <v>0</v>
      </c>
      <c r="R183" s="16">
        <f t="shared" si="215"/>
        <v>0</v>
      </c>
      <c r="S183" s="26">
        <v>0</v>
      </c>
      <c r="T183" s="16">
        <f t="shared" si="216"/>
        <v>0</v>
      </c>
      <c r="U183" s="16">
        <f t="shared" si="217"/>
        <v>0</v>
      </c>
      <c r="V183" s="26">
        <v>0</v>
      </c>
      <c r="W183" s="16">
        <f t="shared" si="218"/>
        <v>0</v>
      </c>
      <c r="X183" s="16">
        <f t="shared" si="219"/>
        <v>0</v>
      </c>
      <c r="Y183" s="26"/>
      <c r="Z183" s="16">
        <f t="shared" si="220"/>
        <v>0</v>
      </c>
      <c r="AA183" s="16">
        <f t="shared" si="221"/>
        <v>0</v>
      </c>
      <c r="AC183" s="52">
        <f t="shared" ref="AC183:AC184" si="230">J183+M183+P183+S183+V183+Y183</f>
        <v>0</v>
      </c>
      <c r="AD183" s="16">
        <f t="shared" si="229"/>
        <v>0</v>
      </c>
      <c r="AE183" s="37">
        <f t="shared" si="224"/>
        <v>0</v>
      </c>
      <c r="AF183" s="42">
        <f t="shared" si="204"/>
        <v>0</v>
      </c>
      <c r="AG183" s="37">
        <f t="shared" si="205"/>
        <v>0</v>
      </c>
      <c r="AH183" s="63">
        <f t="shared" si="206"/>
        <v>0</v>
      </c>
      <c r="AI183" s="26">
        <v>5</v>
      </c>
      <c r="AJ183" s="37">
        <f t="shared" si="225"/>
        <v>222.5</v>
      </c>
      <c r="AK183" s="37" t="str">
        <f t="shared" si="226"/>
        <v>-</v>
      </c>
      <c r="AL183" s="47">
        <v>168</v>
      </c>
      <c r="AM183" s="37" t="str">
        <f t="shared" si="227"/>
        <v>-</v>
      </c>
      <c r="AN183" s="52" t="str">
        <f t="shared" si="228"/>
        <v>-</v>
      </c>
      <c r="AO183" s="35" t="str">
        <f t="shared" si="207"/>
        <v>-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210"/>
        <v>0</v>
      </c>
      <c r="L184" s="16">
        <f t="shared" si="211"/>
        <v>0</v>
      </c>
      <c r="M184" s="26"/>
      <c r="N184" s="16">
        <f t="shared" si="212"/>
        <v>0</v>
      </c>
      <c r="O184" s="16">
        <f t="shared" si="213"/>
        <v>0</v>
      </c>
      <c r="P184" s="26">
        <v>0</v>
      </c>
      <c r="Q184" s="16">
        <f t="shared" si="214"/>
        <v>0</v>
      </c>
      <c r="R184" s="16">
        <f t="shared" si="215"/>
        <v>0</v>
      </c>
      <c r="S184" s="26">
        <v>0</v>
      </c>
      <c r="T184" s="16">
        <f t="shared" si="216"/>
        <v>0</v>
      </c>
      <c r="U184" s="16">
        <f t="shared" si="217"/>
        <v>0</v>
      </c>
      <c r="V184" s="26">
        <v>0</v>
      </c>
      <c r="W184" s="16">
        <f t="shared" si="218"/>
        <v>0</v>
      </c>
      <c r="X184" s="16">
        <f t="shared" si="219"/>
        <v>0</v>
      </c>
      <c r="Y184" s="26"/>
      <c r="Z184" s="16">
        <f t="shared" si="220"/>
        <v>0</v>
      </c>
      <c r="AA184" s="16">
        <f t="shared" si="221"/>
        <v>0</v>
      </c>
      <c r="AC184" s="52">
        <f t="shared" si="230"/>
        <v>0</v>
      </c>
      <c r="AD184" s="16">
        <f t="shared" si="229"/>
        <v>0</v>
      </c>
      <c r="AE184" s="37">
        <f t="shared" si="224"/>
        <v>0</v>
      </c>
      <c r="AF184" s="42">
        <f t="shared" si="204"/>
        <v>0</v>
      </c>
      <c r="AG184" s="37">
        <f t="shared" si="205"/>
        <v>0</v>
      </c>
      <c r="AH184" s="63">
        <f t="shared" si="206"/>
        <v>0</v>
      </c>
      <c r="AI184" s="26">
        <v>0</v>
      </c>
      <c r="AJ184" s="37">
        <f t="shared" si="225"/>
        <v>0</v>
      </c>
      <c r="AK184" s="37" t="str">
        <f t="shared" si="226"/>
        <v>-</v>
      </c>
      <c r="AL184" s="47">
        <v>169</v>
      </c>
      <c r="AM184" s="37" t="str">
        <f t="shared" si="227"/>
        <v>-</v>
      </c>
      <c r="AN184" s="52" t="str">
        <f t="shared" si="228"/>
        <v>-</v>
      </c>
      <c r="AO184" s="35" t="str">
        <f t="shared" si="207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76"/>
        <v>0</v>
      </c>
      <c r="L185" s="16">
        <f t="shared" si="188"/>
        <v>0</v>
      </c>
      <c r="M185" s="26"/>
      <c r="N185" s="16">
        <f t="shared" si="189"/>
        <v>0</v>
      </c>
      <c r="O185" s="16">
        <f t="shared" si="190"/>
        <v>0</v>
      </c>
      <c r="P185" s="26">
        <v>0</v>
      </c>
      <c r="Q185" s="16">
        <f t="shared" si="191"/>
        <v>0</v>
      </c>
      <c r="R185" s="16">
        <f t="shared" si="192"/>
        <v>0</v>
      </c>
      <c r="S185" s="26">
        <v>0</v>
      </c>
      <c r="T185" s="16">
        <f t="shared" si="193"/>
        <v>0</v>
      </c>
      <c r="U185" s="16">
        <f t="shared" si="194"/>
        <v>0</v>
      </c>
      <c r="V185" s="26">
        <v>0</v>
      </c>
      <c r="W185" s="16">
        <f t="shared" si="195"/>
        <v>0</v>
      </c>
      <c r="X185" s="16">
        <f t="shared" si="196"/>
        <v>0</v>
      </c>
      <c r="Y185" s="26"/>
      <c r="Z185" s="16">
        <f t="shared" si="197"/>
        <v>0</v>
      </c>
      <c r="AA185" s="16">
        <f t="shared" si="198"/>
        <v>0</v>
      </c>
      <c r="AC185" s="52">
        <f t="shared" si="199"/>
        <v>0</v>
      </c>
      <c r="AD185" s="16">
        <f t="shared" si="174"/>
        <v>0</v>
      </c>
      <c r="AE185" s="37">
        <f t="shared" si="175"/>
        <v>0</v>
      </c>
      <c r="AF185" s="42">
        <f t="shared" si="204"/>
        <v>0</v>
      </c>
      <c r="AG185" s="37">
        <f t="shared" si="205"/>
        <v>0</v>
      </c>
      <c r="AH185" s="63">
        <f t="shared" si="206"/>
        <v>0</v>
      </c>
      <c r="AI185" s="26">
        <v>0</v>
      </c>
      <c r="AJ185" s="37">
        <f t="shared" si="200"/>
        <v>0</v>
      </c>
      <c r="AK185" s="37" t="str">
        <f t="shared" si="201"/>
        <v>-</v>
      </c>
      <c r="AL185" s="47">
        <v>148</v>
      </c>
      <c r="AM185" s="37" t="str">
        <f t="shared" si="202"/>
        <v>-</v>
      </c>
      <c r="AN185" s="52" t="str">
        <f t="shared" si="203"/>
        <v>-</v>
      </c>
      <c r="AO185" s="35" t="str">
        <f t="shared" si="207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76"/>
        <v>0</v>
      </c>
      <c r="L186" s="16">
        <f t="shared" si="188"/>
        <v>0</v>
      </c>
      <c r="M186" s="26"/>
      <c r="N186" s="16">
        <f t="shared" si="189"/>
        <v>0</v>
      </c>
      <c r="O186" s="16">
        <f t="shared" si="190"/>
        <v>0</v>
      </c>
      <c r="P186" s="26">
        <v>0</v>
      </c>
      <c r="Q186" s="16">
        <f t="shared" si="191"/>
        <v>0</v>
      </c>
      <c r="R186" s="16">
        <f t="shared" si="192"/>
        <v>0</v>
      </c>
      <c r="S186" s="26">
        <v>0</v>
      </c>
      <c r="T186" s="16">
        <f t="shared" si="193"/>
        <v>0</v>
      </c>
      <c r="U186" s="16">
        <f t="shared" si="194"/>
        <v>0</v>
      </c>
      <c r="V186" s="26">
        <v>0</v>
      </c>
      <c r="W186" s="16">
        <f t="shared" si="195"/>
        <v>0</v>
      </c>
      <c r="X186" s="16">
        <f t="shared" si="196"/>
        <v>0</v>
      </c>
      <c r="Y186" s="26"/>
      <c r="Z186" s="16">
        <f t="shared" si="197"/>
        <v>0</v>
      </c>
      <c r="AA186" s="16">
        <f t="shared" si="198"/>
        <v>0</v>
      </c>
      <c r="AC186" s="52">
        <f t="shared" si="199"/>
        <v>0</v>
      </c>
      <c r="AD186" s="16">
        <f t="shared" si="174"/>
        <v>0</v>
      </c>
      <c r="AE186" s="37">
        <f t="shared" si="175"/>
        <v>0</v>
      </c>
      <c r="AF186" s="42">
        <f t="shared" si="204"/>
        <v>0</v>
      </c>
      <c r="AG186" s="37">
        <f t="shared" si="205"/>
        <v>0</v>
      </c>
      <c r="AH186" s="63">
        <f t="shared" si="206"/>
        <v>0</v>
      </c>
      <c r="AI186" s="26">
        <v>6</v>
      </c>
      <c r="AJ186" s="37">
        <f t="shared" si="200"/>
        <v>177</v>
      </c>
      <c r="AK186" s="37" t="str">
        <f t="shared" si="201"/>
        <v>-</v>
      </c>
      <c r="AL186" s="47">
        <v>149</v>
      </c>
      <c r="AM186" s="37" t="str">
        <f t="shared" si="202"/>
        <v>-</v>
      </c>
      <c r="AN186" s="52" t="str">
        <f t="shared" si="203"/>
        <v>-</v>
      </c>
      <c r="AO186" s="35" t="str">
        <f t="shared" si="207"/>
        <v>-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76"/>
        <v>0</v>
      </c>
      <c r="L187" s="16">
        <f t="shared" si="188"/>
        <v>0</v>
      </c>
      <c r="M187" s="26"/>
      <c r="N187" s="16">
        <f t="shared" si="189"/>
        <v>0</v>
      </c>
      <c r="O187" s="16">
        <f t="shared" si="190"/>
        <v>0</v>
      </c>
      <c r="P187" s="26">
        <v>0</v>
      </c>
      <c r="Q187" s="16">
        <f t="shared" si="191"/>
        <v>0</v>
      </c>
      <c r="R187" s="16">
        <f t="shared" si="192"/>
        <v>0</v>
      </c>
      <c r="S187" s="26">
        <v>0</v>
      </c>
      <c r="T187" s="16">
        <f t="shared" si="193"/>
        <v>0</v>
      </c>
      <c r="U187" s="16">
        <f t="shared" si="194"/>
        <v>0</v>
      </c>
      <c r="V187" s="26">
        <v>0</v>
      </c>
      <c r="W187" s="16">
        <f t="shared" si="195"/>
        <v>0</v>
      </c>
      <c r="X187" s="16">
        <f t="shared" si="196"/>
        <v>0</v>
      </c>
      <c r="Y187" s="26"/>
      <c r="Z187" s="16">
        <f t="shared" si="197"/>
        <v>0</v>
      </c>
      <c r="AA187" s="16">
        <f t="shared" si="198"/>
        <v>0</v>
      </c>
      <c r="AC187" s="52">
        <f t="shared" si="199"/>
        <v>0</v>
      </c>
      <c r="AD187" s="16">
        <f t="shared" si="174"/>
        <v>0</v>
      </c>
      <c r="AE187" s="37">
        <f t="shared" si="175"/>
        <v>0</v>
      </c>
      <c r="AF187" s="42">
        <f t="shared" si="204"/>
        <v>0</v>
      </c>
      <c r="AG187" s="37">
        <f t="shared" si="205"/>
        <v>0</v>
      </c>
      <c r="AH187" s="63">
        <f t="shared" si="206"/>
        <v>0</v>
      </c>
      <c r="AI187" s="26">
        <v>0</v>
      </c>
      <c r="AJ187" s="37">
        <f t="shared" si="200"/>
        <v>0</v>
      </c>
      <c r="AK187" s="37" t="str">
        <f t="shared" si="201"/>
        <v>-</v>
      </c>
      <c r="AL187" s="47">
        <v>150</v>
      </c>
      <c r="AM187" s="37" t="str">
        <f t="shared" si="202"/>
        <v>-</v>
      </c>
      <c r="AN187" s="52" t="str">
        <f t="shared" si="203"/>
        <v>-</v>
      </c>
      <c r="AO187" s="35" t="str">
        <f t="shared" si="207"/>
        <v>-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ref="K188:K206" si="231">J188*$F188</f>
        <v>0</v>
      </c>
      <c r="L188" s="16">
        <f t="shared" si="188"/>
        <v>0</v>
      </c>
      <c r="M188" s="26"/>
      <c r="N188" s="16">
        <f t="shared" si="189"/>
        <v>0</v>
      </c>
      <c r="O188" s="16">
        <f t="shared" si="190"/>
        <v>0</v>
      </c>
      <c r="P188" s="26">
        <v>0</v>
      </c>
      <c r="Q188" s="16">
        <f t="shared" si="191"/>
        <v>0</v>
      </c>
      <c r="R188" s="16">
        <f t="shared" si="192"/>
        <v>0</v>
      </c>
      <c r="S188" s="26">
        <v>0</v>
      </c>
      <c r="T188" s="16">
        <f t="shared" si="193"/>
        <v>0</v>
      </c>
      <c r="U188" s="16">
        <f t="shared" si="194"/>
        <v>0</v>
      </c>
      <c r="V188" s="26">
        <v>0</v>
      </c>
      <c r="W188" s="16">
        <f t="shared" si="195"/>
        <v>0</v>
      </c>
      <c r="X188" s="16">
        <f t="shared" si="196"/>
        <v>0</v>
      </c>
      <c r="Y188" s="26"/>
      <c r="Z188" s="16">
        <f t="shared" si="197"/>
        <v>0</v>
      </c>
      <c r="AA188" s="16">
        <f t="shared" si="198"/>
        <v>0</v>
      </c>
      <c r="AC188" s="52">
        <f t="shared" si="199"/>
        <v>0</v>
      </c>
      <c r="AD188" s="16">
        <f t="shared" si="174"/>
        <v>0</v>
      </c>
      <c r="AE188" s="37">
        <f t="shared" si="175"/>
        <v>0</v>
      </c>
      <c r="AF188" s="42">
        <f t="shared" si="204"/>
        <v>0</v>
      </c>
      <c r="AG188" s="37">
        <f t="shared" si="205"/>
        <v>0</v>
      </c>
      <c r="AH188" s="63">
        <f t="shared" si="206"/>
        <v>0</v>
      </c>
      <c r="AI188" s="26">
        <v>6</v>
      </c>
      <c r="AJ188" s="37">
        <f t="shared" si="200"/>
        <v>177</v>
      </c>
      <c r="AK188" s="37" t="str">
        <f t="shared" si="201"/>
        <v>-</v>
      </c>
      <c r="AL188" s="47">
        <v>151</v>
      </c>
      <c r="AM188" s="37" t="str">
        <f t="shared" si="202"/>
        <v>-</v>
      </c>
      <c r="AN188" s="52" t="str">
        <f t="shared" si="203"/>
        <v>-</v>
      </c>
      <c r="AO188" s="35" t="str">
        <f t="shared" si="207"/>
        <v>-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31"/>
        <v>0</v>
      </c>
      <c r="L189" s="16">
        <f t="shared" si="188"/>
        <v>0</v>
      </c>
      <c r="M189" s="26"/>
      <c r="N189" s="16">
        <f t="shared" si="189"/>
        <v>0</v>
      </c>
      <c r="O189" s="16">
        <f t="shared" si="190"/>
        <v>0</v>
      </c>
      <c r="P189" s="26">
        <v>0</v>
      </c>
      <c r="Q189" s="16">
        <f t="shared" si="191"/>
        <v>0</v>
      </c>
      <c r="R189" s="16">
        <f t="shared" si="192"/>
        <v>0</v>
      </c>
      <c r="S189" s="26">
        <v>0</v>
      </c>
      <c r="T189" s="16">
        <f t="shared" si="193"/>
        <v>0</v>
      </c>
      <c r="U189" s="16">
        <f t="shared" si="194"/>
        <v>0</v>
      </c>
      <c r="V189" s="26">
        <v>0</v>
      </c>
      <c r="W189" s="16">
        <f t="shared" si="195"/>
        <v>0</v>
      </c>
      <c r="X189" s="16">
        <f t="shared" si="196"/>
        <v>0</v>
      </c>
      <c r="Y189" s="26"/>
      <c r="Z189" s="16">
        <f t="shared" si="197"/>
        <v>0</v>
      </c>
      <c r="AA189" s="16">
        <f t="shared" si="198"/>
        <v>0</v>
      </c>
      <c r="AC189" s="52">
        <f t="shared" si="199"/>
        <v>0</v>
      </c>
      <c r="AD189" s="16">
        <f t="shared" si="174"/>
        <v>0</v>
      </c>
      <c r="AE189" s="37">
        <f t="shared" si="175"/>
        <v>0</v>
      </c>
      <c r="AF189" s="42">
        <f t="shared" si="204"/>
        <v>0</v>
      </c>
      <c r="AG189" s="37">
        <f t="shared" si="205"/>
        <v>0</v>
      </c>
      <c r="AH189" s="63">
        <f t="shared" si="206"/>
        <v>0</v>
      </c>
      <c r="AI189" s="26">
        <v>0</v>
      </c>
      <c r="AJ189" s="37">
        <f t="shared" si="200"/>
        <v>0</v>
      </c>
      <c r="AK189" s="37" t="str">
        <f t="shared" si="201"/>
        <v>-</v>
      </c>
      <c r="AL189" s="47">
        <v>152</v>
      </c>
      <c r="AM189" s="37" t="str">
        <f t="shared" si="202"/>
        <v>-</v>
      </c>
      <c r="AN189" s="52" t="str">
        <f t="shared" si="203"/>
        <v>-</v>
      </c>
      <c r="AO189" s="35" t="str">
        <f t="shared" si="207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31"/>
        <v>0</v>
      </c>
      <c r="L190" s="16">
        <f t="shared" si="188"/>
        <v>0</v>
      </c>
      <c r="M190" s="26"/>
      <c r="N190" s="16">
        <f t="shared" si="189"/>
        <v>0</v>
      </c>
      <c r="O190" s="16">
        <f t="shared" si="190"/>
        <v>0</v>
      </c>
      <c r="P190" s="26">
        <v>0</v>
      </c>
      <c r="Q190" s="16">
        <f t="shared" si="191"/>
        <v>0</v>
      </c>
      <c r="R190" s="16">
        <f t="shared" si="192"/>
        <v>0</v>
      </c>
      <c r="S190" s="26">
        <v>0</v>
      </c>
      <c r="T190" s="16">
        <f t="shared" si="193"/>
        <v>0</v>
      </c>
      <c r="U190" s="16">
        <f t="shared" si="194"/>
        <v>0</v>
      </c>
      <c r="V190" s="26">
        <v>0</v>
      </c>
      <c r="W190" s="16">
        <f t="shared" si="195"/>
        <v>0</v>
      </c>
      <c r="X190" s="16">
        <f t="shared" si="196"/>
        <v>0</v>
      </c>
      <c r="Y190" s="26"/>
      <c r="Z190" s="16">
        <f t="shared" si="197"/>
        <v>0</v>
      </c>
      <c r="AA190" s="16">
        <f t="shared" si="198"/>
        <v>0</v>
      </c>
      <c r="AC190" s="52">
        <f t="shared" si="199"/>
        <v>0</v>
      </c>
      <c r="AD190" s="16">
        <f t="shared" si="174"/>
        <v>0</v>
      </c>
      <c r="AE190" s="37">
        <f t="shared" si="175"/>
        <v>0</v>
      </c>
      <c r="AF190" s="42">
        <f t="shared" si="204"/>
        <v>0</v>
      </c>
      <c r="AG190" s="37">
        <f t="shared" si="205"/>
        <v>0</v>
      </c>
      <c r="AH190" s="63">
        <f t="shared" si="206"/>
        <v>0</v>
      </c>
      <c r="AI190" s="26">
        <v>0</v>
      </c>
      <c r="AJ190" s="37">
        <f t="shared" si="200"/>
        <v>0</v>
      </c>
      <c r="AK190" s="37" t="str">
        <f t="shared" si="201"/>
        <v>-</v>
      </c>
      <c r="AL190" s="47">
        <v>153</v>
      </c>
      <c r="AM190" s="37" t="str">
        <f t="shared" si="202"/>
        <v>-</v>
      </c>
      <c r="AN190" s="52" t="str">
        <f t="shared" si="203"/>
        <v>-</v>
      </c>
      <c r="AO190" s="35" t="str">
        <f t="shared" si="207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31"/>
        <v>0</v>
      </c>
      <c r="L191" s="16">
        <f t="shared" ref="L191:L206" si="232">J191*$G191</f>
        <v>0</v>
      </c>
      <c r="M191" s="26"/>
      <c r="N191" s="16">
        <f t="shared" ref="N191:N206" si="233">M191*$F191</f>
        <v>0</v>
      </c>
      <c r="O191" s="16">
        <f t="shared" ref="O191:O206" si="234">M191*$G191</f>
        <v>0</v>
      </c>
      <c r="P191" s="26">
        <v>0</v>
      </c>
      <c r="Q191" s="16">
        <f t="shared" ref="Q191:Q206" si="235">P191*$F191</f>
        <v>0</v>
      </c>
      <c r="R191" s="16">
        <f t="shared" ref="R191:R206" si="236">P191*$G191</f>
        <v>0</v>
      </c>
      <c r="S191" s="26">
        <v>0</v>
      </c>
      <c r="T191" s="16">
        <f t="shared" ref="T191:T206" si="237">S191*$F191</f>
        <v>0</v>
      </c>
      <c r="U191" s="16">
        <f t="shared" ref="U191:U206" si="238">S191*$G191</f>
        <v>0</v>
      </c>
      <c r="V191" s="26">
        <v>0</v>
      </c>
      <c r="W191" s="16">
        <f t="shared" ref="W191:W206" si="239">V191*$F191</f>
        <v>0</v>
      </c>
      <c r="X191" s="16">
        <f t="shared" ref="X191:X206" si="240">V191*$G191</f>
        <v>0</v>
      </c>
      <c r="Y191" s="26"/>
      <c r="Z191" s="16">
        <f t="shared" ref="Z191:Z206" si="241">Y191*$F191</f>
        <v>0</v>
      </c>
      <c r="AA191" s="16">
        <f t="shared" ref="AA191:AA206" si="242">Y191*$G191</f>
        <v>0</v>
      </c>
      <c r="AC191" s="52">
        <f t="shared" ref="AC191:AC206" si="243">J191+M191+P191+S191+V191+Y191</f>
        <v>0</v>
      </c>
      <c r="AD191" s="16">
        <f t="shared" si="174"/>
        <v>0</v>
      </c>
      <c r="AE191" s="37">
        <f t="shared" si="175"/>
        <v>0</v>
      </c>
      <c r="AF191" s="42">
        <f t="shared" si="204"/>
        <v>0</v>
      </c>
      <c r="AG191" s="37">
        <f t="shared" si="205"/>
        <v>0</v>
      </c>
      <c r="AH191" s="63">
        <f t="shared" si="206"/>
        <v>0</v>
      </c>
      <c r="AI191" s="26">
        <v>0</v>
      </c>
      <c r="AJ191" s="37">
        <f t="shared" ref="AJ191:AJ206" si="244">AI191*G191</f>
        <v>0</v>
      </c>
      <c r="AK191" s="37" t="str">
        <f t="shared" ref="AK191:AK206" si="245">IFERROR(AI191/AF191, "-")</f>
        <v>-</v>
      </c>
      <c r="AL191" s="47">
        <v>155</v>
      </c>
      <c r="AM191" s="37" t="str">
        <f t="shared" ref="AM191:AM206" si="246">IFERROR(AK191/7,"-")</f>
        <v>-</v>
      </c>
      <c r="AN191" s="52" t="str">
        <f t="shared" ref="AN191:AN206" si="247">IFERROR(AK191/30,"-")</f>
        <v>-</v>
      </c>
      <c r="AO191" s="35" t="str">
        <f t="shared" si="207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31"/>
        <v>0</v>
      </c>
      <c r="L192" s="16">
        <f t="shared" si="232"/>
        <v>0</v>
      </c>
      <c r="M192" s="26"/>
      <c r="N192" s="16">
        <f t="shared" si="233"/>
        <v>0</v>
      </c>
      <c r="O192" s="16">
        <f t="shared" si="234"/>
        <v>0</v>
      </c>
      <c r="P192" s="26">
        <v>0</v>
      </c>
      <c r="Q192" s="16">
        <f t="shared" si="235"/>
        <v>0</v>
      </c>
      <c r="R192" s="16">
        <f t="shared" si="236"/>
        <v>0</v>
      </c>
      <c r="S192" s="26">
        <v>0</v>
      </c>
      <c r="T192" s="16">
        <f t="shared" si="237"/>
        <v>0</v>
      </c>
      <c r="U192" s="16">
        <f t="shared" si="238"/>
        <v>0</v>
      </c>
      <c r="V192" s="26">
        <v>0</v>
      </c>
      <c r="W192" s="16">
        <f t="shared" si="239"/>
        <v>0</v>
      </c>
      <c r="X192" s="16">
        <f t="shared" si="240"/>
        <v>0</v>
      </c>
      <c r="Y192" s="26"/>
      <c r="Z192" s="16">
        <f t="shared" si="241"/>
        <v>0</v>
      </c>
      <c r="AA192" s="16">
        <f t="shared" si="242"/>
        <v>0</v>
      </c>
      <c r="AC192" s="52">
        <f t="shared" si="243"/>
        <v>0</v>
      </c>
      <c r="AD192" s="16">
        <f t="shared" si="174"/>
        <v>0</v>
      </c>
      <c r="AE192" s="37">
        <f t="shared" si="175"/>
        <v>0</v>
      </c>
      <c r="AF192" s="42">
        <f t="shared" si="204"/>
        <v>0</v>
      </c>
      <c r="AG192" s="37">
        <f t="shared" si="205"/>
        <v>0</v>
      </c>
      <c r="AH192" s="63">
        <f t="shared" si="206"/>
        <v>0</v>
      </c>
      <c r="AI192" s="26">
        <v>0</v>
      </c>
      <c r="AJ192" s="37">
        <f t="shared" si="244"/>
        <v>0</v>
      </c>
      <c r="AK192" s="37" t="str">
        <f t="shared" si="245"/>
        <v>-</v>
      </c>
      <c r="AL192" s="47">
        <v>156</v>
      </c>
      <c r="AM192" s="37" t="str">
        <f t="shared" si="246"/>
        <v>-</v>
      </c>
      <c r="AN192" s="52" t="str">
        <f t="shared" si="247"/>
        <v>-</v>
      </c>
      <c r="AO192" s="35" t="str">
        <f t="shared" si="207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231"/>
        <v>0</v>
      </c>
      <c r="L193" s="16">
        <f t="shared" si="232"/>
        <v>0</v>
      </c>
      <c r="M193" s="26"/>
      <c r="N193" s="16">
        <f t="shared" si="233"/>
        <v>0</v>
      </c>
      <c r="O193" s="16">
        <f t="shared" si="234"/>
        <v>0</v>
      </c>
      <c r="P193" s="26">
        <v>0</v>
      </c>
      <c r="Q193" s="16">
        <f t="shared" si="235"/>
        <v>0</v>
      </c>
      <c r="R193" s="16">
        <f t="shared" si="236"/>
        <v>0</v>
      </c>
      <c r="S193" s="26">
        <v>0</v>
      </c>
      <c r="T193" s="16">
        <f t="shared" si="237"/>
        <v>0</v>
      </c>
      <c r="U193" s="16">
        <f t="shared" si="238"/>
        <v>0</v>
      </c>
      <c r="V193" s="26">
        <v>0</v>
      </c>
      <c r="W193" s="16">
        <f t="shared" si="239"/>
        <v>0</v>
      </c>
      <c r="X193" s="16">
        <f t="shared" si="240"/>
        <v>0</v>
      </c>
      <c r="Y193" s="26"/>
      <c r="Z193" s="16">
        <f t="shared" si="241"/>
        <v>0</v>
      </c>
      <c r="AA193" s="16">
        <f t="shared" si="242"/>
        <v>0</v>
      </c>
      <c r="AC193" s="52">
        <f t="shared" si="243"/>
        <v>0</v>
      </c>
      <c r="AD193" s="16">
        <f t="shared" si="174"/>
        <v>0</v>
      </c>
      <c r="AE193" s="37">
        <f t="shared" si="175"/>
        <v>0</v>
      </c>
      <c r="AF193" s="42">
        <f t="shared" si="204"/>
        <v>0</v>
      </c>
      <c r="AG193" s="37">
        <f t="shared" si="205"/>
        <v>0</v>
      </c>
      <c r="AH193" s="63">
        <f t="shared" si="206"/>
        <v>0</v>
      </c>
      <c r="AI193" s="26">
        <v>0</v>
      </c>
      <c r="AJ193" s="37">
        <f t="shared" si="244"/>
        <v>0</v>
      </c>
      <c r="AK193" s="37" t="str">
        <f t="shared" si="245"/>
        <v>-</v>
      </c>
      <c r="AL193" s="47">
        <v>157</v>
      </c>
      <c r="AM193" s="37" t="str">
        <f t="shared" si="246"/>
        <v>-</v>
      </c>
      <c r="AN193" s="52" t="str">
        <f t="shared" si="247"/>
        <v>-</v>
      </c>
      <c r="AO193" s="35" t="str">
        <f t="shared" si="207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231"/>
        <v>0</v>
      </c>
      <c r="L194" s="16">
        <f t="shared" si="232"/>
        <v>0</v>
      </c>
      <c r="M194" s="26"/>
      <c r="N194" s="16">
        <f t="shared" si="233"/>
        <v>0</v>
      </c>
      <c r="O194" s="16">
        <f t="shared" si="234"/>
        <v>0</v>
      </c>
      <c r="P194" s="26">
        <v>0</v>
      </c>
      <c r="Q194" s="16">
        <f t="shared" si="235"/>
        <v>0</v>
      </c>
      <c r="R194" s="16">
        <f t="shared" si="236"/>
        <v>0</v>
      </c>
      <c r="S194" s="26">
        <v>0</v>
      </c>
      <c r="T194" s="16">
        <f t="shared" si="237"/>
        <v>0</v>
      </c>
      <c r="U194" s="16">
        <f t="shared" si="238"/>
        <v>0</v>
      </c>
      <c r="V194" s="26">
        <v>0</v>
      </c>
      <c r="W194" s="16">
        <f t="shared" si="239"/>
        <v>0</v>
      </c>
      <c r="X194" s="16">
        <f t="shared" si="240"/>
        <v>0</v>
      </c>
      <c r="Y194" s="26"/>
      <c r="Z194" s="16">
        <f t="shared" si="241"/>
        <v>0</v>
      </c>
      <c r="AA194" s="16">
        <f t="shared" si="242"/>
        <v>0</v>
      </c>
      <c r="AC194" s="52">
        <f t="shared" si="243"/>
        <v>0</v>
      </c>
      <c r="AD194" s="16">
        <f t="shared" si="174"/>
        <v>0</v>
      </c>
      <c r="AE194" s="37">
        <f t="shared" si="175"/>
        <v>0</v>
      </c>
      <c r="AF194" s="42">
        <f t="shared" si="204"/>
        <v>0</v>
      </c>
      <c r="AG194" s="37">
        <f t="shared" si="205"/>
        <v>0</v>
      </c>
      <c r="AH194" s="63">
        <f t="shared" si="206"/>
        <v>0</v>
      </c>
      <c r="AI194" s="26">
        <v>0</v>
      </c>
      <c r="AJ194" s="37">
        <f t="shared" si="244"/>
        <v>0</v>
      </c>
      <c r="AK194" s="37" t="str">
        <f t="shared" si="245"/>
        <v>-</v>
      </c>
      <c r="AL194" s="47">
        <v>158</v>
      </c>
      <c r="AM194" s="37" t="str">
        <f t="shared" si="246"/>
        <v>-</v>
      </c>
      <c r="AN194" s="52" t="str">
        <f t="shared" si="247"/>
        <v>-</v>
      </c>
      <c r="AO194" s="35" t="str">
        <f t="shared" si="207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231"/>
        <v>0</v>
      </c>
      <c r="L195" s="16">
        <f t="shared" si="232"/>
        <v>0</v>
      </c>
      <c r="M195" s="26"/>
      <c r="N195" s="16">
        <f t="shared" si="233"/>
        <v>0</v>
      </c>
      <c r="O195" s="16">
        <f t="shared" si="234"/>
        <v>0</v>
      </c>
      <c r="P195" s="26">
        <v>0</v>
      </c>
      <c r="Q195" s="16">
        <f t="shared" si="235"/>
        <v>0</v>
      </c>
      <c r="R195" s="16">
        <f t="shared" si="236"/>
        <v>0</v>
      </c>
      <c r="S195" s="26">
        <v>0</v>
      </c>
      <c r="T195" s="16">
        <f t="shared" si="237"/>
        <v>0</v>
      </c>
      <c r="U195" s="16">
        <f t="shared" si="238"/>
        <v>0</v>
      </c>
      <c r="V195" s="26">
        <v>0</v>
      </c>
      <c r="W195" s="16">
        <f t="shared" si="239"/>
        <v>0</v>
      </c>
      <c r="X195" s="16">
        <f t="shared" si="240"/>
        <v>0</v>
      </c>
      <c r="Y195" s="26"/>
      <c r="Z195" s="16">
        <f t="shared" si="241"/>
        <v>0</v>
      </c>
      <c r="AA195" s="16">
        <f t="shared" si="242"/>
        <v>0</v>
      </c>
      <c r="AC195" s="52">
        <f t="shared" si="243"/>
        <v>0</v>
      </c>
      <c r="AD195" s="16">
        <f t="shared" si="174"/>
        <v>0</v>
      </c>
      <c r="AE195" s="37">
        <f t="shared" si="175"/>
        <v>0</v>
      </c>
      <c r="AF195" s="42">
        <f t="shared" si="204"/>
        <v>0</v>
      </c>
      <c r="AG195" s="37">
        <f t="shared" si="205"/>
        <v>0</v>
      </c>
      <c r="AH195" s="63">
        <f t="shared" si="206"/>
        <v>0</v>
      </c>
      <c r="AI195" s="26">
        <v>0</v>
      </c>
      <c r="AJ195" s="37">
        <f t="shared" si="244"/>
        <v>0</v>
      </c>
      <c r="AK195" s="37" t="str">
        <f t="shared" si="245"/>
        <v>-</v>
      </c>
      <c r="AL195" s="47">
        <v>159</v>
      </c>
      <c r="AM195" s="37" t="str">
        <f t="shared" si="246"/>
        <v>-</v>
      </c>
      <c r="AN195" s="52" t="str">
        <f t="shared" si="247"/>
        <v>-</v>
      </c>
      <c r="AO195" s="35" t="str">
        <f t="shared" si="207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231"/>
        <v>0</v>
      </c>
      <c r="L196" s="16">
        <f t="shared" si="232"/>
        <v>0</v>
      </c>
      <c r="M196" s="26"/>
      <c r="N196" s="16">
        <f t="shared" si="233"/>
        <v>0</v>
      </c>
      <c r="O196" s="16">
        <f t="shared" si="234"/>
        <v>0</v>
      </c>
      <c r="P196" s="26">
        <v>0</v>
      </c>
      <c r="Q196" s="16">
        <f t="shared" si="235"/>
        <v>0</v>
      </c>
      <c r="R196" s="16">
        <f t="shared" si="236"/>
        <v>0</v>
      </c>
      <c r="S196" s="26">
        <v>0</v>
      </c>
      <c r="T196" s="16">
        <f t="shared" si="237"/>
        <v>0</v>
      </c>
      <c r="U196" s="16">
        <f t="shared" si="238"/>
        <v>0</v>
      </c>
      <c r="V196" s="26">
        <v>0</v>
      </c>
      <c r="W196" s="16">
        <f t="shared" si="239"/>
        <v>0</v>
      </c>
      <c r="X196" s="16">
        <f t="shared" si="240"/>
        <v>0</v>
      </c>
      <c r="Y196" s="26"/>
      <c r="Z196" s="16">
        <f t="shared" si="241"/>
        <v>0</v>
      </c>
      <c r="AA196" s="16">
        <f t="shared" si="242"/>
        <v>0</v>
      </c>
      <c r="AC196" s="52">
        <f t="shared" si="243"/>
        <v>0</v>
      </c>
      <c r="AD196" s="16">
        <f>AC196*F196</f>
        <v>0</v>
      </c>
      <c r="AE196" s="37">
        <f t="shared" si="175"/>
        <v>0</v>
      </c>
      <c r="AF196" s="42">
        <f t="shared" si="204"/>
        <v>0</v>
      </c>
      <c r="AG196" s="37">
        <f t="shared" si="205"/>
        <v>0</v>
      </c>
      <c r="AH196" s="63">
        <f t="shared" si="206"/>
        <v>0</v>
      </c>
      <c r="AI196" s="26">
        <v>0</v>
      </c>
      <c r="AJ196" s="37">
        <f t="shared" si="244"/>
        <v>0</v>
      </c>
      <c r="AK196" s="37" t="str">
        <f t="shared" si="245"/>
        <v>-</v>
      </c>
      <c r="AL196" s="47">
        <v>160</v>
      </c>
      <c r="AM196" s="37" t="str">
        <f t="shared" si="246"/>
        <v>-</v>
      </c>
      <c r="AN196" s="52" t="str">
        <f t="shared" si="247"/>
        <v>-</v>
      </c>
      <c r="AO196" s="35" t="str">
        <f t="shared" si="207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231"/>
        <v>0</v>
      </c>
      <c r="L197" s="16">
        <f t="shared" si="232"/>
        <v>0</v>
      </c>
      <c r="M197" s="26"/>
      <c r="N197" s="16">
        <f t="shared" si="233"/>
        <v>0</v>
      </c>
      <c r="O197" s="16">
        <f t="shared" si="234"/>
        <v>0</v>
      </c>
      <c r="P197" s="26">
        <v>0</v>
      </c>
      <c r="Q197" s="16">
        <f t="shared" si="235"/>
        <v>0</v>
      </c>
      <c r="R197" s="16">
        <f t="shared" si="236"/>
        <v>0</v>
      </c>
      <c r="S197" s="26">
        <v>0</v>
      </c>
      <c r="T197" s="16">
        <f t="shared" si="237"/>
        <v>0</v>
      </c>
      <c r="U197" s="16">
        <f t="shared" si="238"/>
        <v>0</v>
      </c>
      <c r="V197" s="26">
        <v>0</v>
      </c>
      <c r="W197" s="16">
        <f t="shared" si="239"/>
        <v>0</v>
      </c>
      <c r="X197" s="16">
        <f t="shared" si="240"/>
        <v>0</v>
      </c>
      <c r="Y197" s="26"/>
      <c r="Z197" s="16">
        <f t="shared" si="241"/>
        <v>0</v>
      </c>
      <c r="AA197" s="16">
        <f t="shared" si="242"/>
        <v>0</v>
      </c>
      <c r="AC197" s="52">
        <f t="shared" si="243"/>
        <v>0</v>
      </c>
      <c r="AD197" s="16">
        <f t="shared" si="174"/>
        <v>0</v>
      </c>
      <c r="AE197" s="37">
        <f t="shared" si="175"/>
        <v>0</v>
      </c>
      <c r="AF197" s="42">
        <f t="shared" si="204"/>
        <v>0</v>
      </c>
      <c r="AG197" s="37">
        <f t="shared" si="205"/>
        <v>0</v>
      </c>
      <c r="AH197" s="63">
        <f t="shared" si="206"/>
        <v>0</v>
      </c>
      <c r="AI197" s="26">
        <v>0</v>
      </c>
      <c r="AJ197" s="37">
        <f t="shared" si="244"/>
        <v>0</v>
      </c>
      <c r="AK197" s="37" t="str">
        <f t="shared" si="245"/>
        <v>-</v>
      </c>
      <c r="AL197" s="47">
        <v>161</v>
      </c>
      <c r="AM197" s="37" t="str">
        <f t="shared" si="246"/>
        <v>-</v>
      </c>
      <c r="AN197" s="52" t="str">
        <f t="shared" si="247"/>
        <v>-</v>
      </c>
      <c r="AO197" s="35" t="str">
        <f t="shared" si="207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31"/>
        <v>0</v>
      </c>
      <c r="L198" s="16">
        <f t="shared" si="232"/>
        <v>0</v>
      </c>
      <c r="M198" s="26"/>
      <c r="N198" s="16">
        <f t="shared" si="233"/>
        <v>0</v>
      </c>
      <c r="O198" s="16">
        <f t="shared" si="234"/>
        <v>0</v>
      </c>
      <c r="P198" s="26">
        <v>0</v>
      </c>
      <c r="Q198" s="16">
        <f t="shared" si="235"/>
        <v>0</v>
      </c>
      <c r="R198" s="16">
        <f t="shared" si="236"/>
        <v>0</v>
      </c>
      <c r="S198" s="26">
        <v>0</v>
      </c>
      <c r="T198" s="16">
        <f t="shared" si="237"/>
        <v>0</v>
      </c>
      <c r="U198" s="16">
        <f t="shared" si="238"/>
        <v>0</v>
      </c>
      <c r="V198" s="26">
        <v>0</v>
      </c>
      <c r="W198" s="16">
        <f t="shared" si="239"/>
        <v>0</v>
      </c>
      <c r="X198" s="16">
        <f t="shared" si="240"/>
        <v>0</v>
      </c>
      <c r="Y198" s="26"/>
      <c r="Z198" s="16">
        <f t="shared" si="241"/>
        <v>0</v>
      </c>
      <c r="AA198" s="16">
        <f t="shared" si="242"/>
        <v>0</v>
      </c>
      <c r="AC198" s="52">
        <f t="shared" si="243"/>
        <v>0</v>
      </c>
      <c r="AD198" s="16">
        <f t="shared" si="174"/>
        <v>0</v>
      </c>
      <c r="AE198" s="37">
        <f t="shared" si="175"/>
        <v>0</v>
      </c>
      <c r="AF198" s="42">
        <f t="shared" si="204"/>
        <v>0</v>
      </c>
      <c r="AG198" s="37">
        <f t="shared" si="205"/>
        <v>0</v>
      </c>
      <c r="AH198" s="63">
        <f t="shared" si="206"/>
        <v>0</v>
      </c>
      <c r="AI198" s="26">
        <v>0</v>
      </c>
      <c r="AJ198" s="37">
        <f t="shared" si="244"/>
        <v>0</v>
      </c>
      <c r="AK198" s="37" t="str">
        <f t="shared" si="245"/>
        <v>-</v>
      </c>
      <c r="AL198" s="47">
        <v>162</v>
      </c>
      <c r="AM198" s="37" t="str">
        <f t="shared" si="246"/>
        <v>-</v>
      </c>
      <c r="AN198" s="52" t="str">
        <f t="shared" si="247"/>
        <v>-</v>
      </c>
      <c r="AO198" s="35" t="str">
        <f t="shared" si="207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231"/>
        <v>0</v>
      </c>
      <c r="L199" s="16">
        <f t="shared" si="232"/>
        <v>0</v>
      </c>
      <c r="M199" s="26"/>
      <c r="N199" s="16">
        <f t="shared" si="233"/>
        <v>0</v>
      </c>
      <c r="O199" s="16">
        <f t="shared" si="234"/>
        <v>0</v>
      </c>
      <c r="P199" s="26">
        <v>0</v>
      </c>
      <c r="Q199" s="16">
        <f t="shared" si="235"/>
        <v>0</v>
      </c>
      <c r="R199" s="16">
        <f t="shared" si="236"/>
        <v>0</v>
      </c>
      <c r="S199" s="26">
        <v>0</v>
      </c>
      <c r="T199" s="16">
        <f t="shared" si="237"/>
        <v>0</v>
      </c>
      <c r="U199" s="16">
        <f t="shared" si="238"/>
        <v>0</v>
      </c>
      <c r="V199" s="26">
        <v>0</v>
      </c>
      <c r="W199" s="16">
        <f t="shared" si="239"/>
        <v>0</v>
      </c>
      <c r="X199" s="16">
        <f t="shared" si="240"/>
        <v>0</v>
      </c>
      <c r="Y199" s="26"/>
      <c r="Z199" s="16">
        <f t="shared" si="241"/>
        <v>0</v>
      </c>
      <c r="AA199" s="16">
        <f t="shared" si="242"/>
        <v>0</v>
      </c>
      <c r="AC199" s="52">
        <f t="shared" si="243"/>
        <v>0</v>
      </c>
      <c r="AD199" s="16">
        <f t="shared" si="174"/>
        <v>0</v>
      </c>
      <c r="AE199" s="37">
        <f t="shared" si="175"/>
        <v>0</v>
      </c>
      <c r="AF199" s="42">
        <f t="shared" si="204"/>
        <v>0</v>
      </c>
      <c r="AG199" s="37">
        <f t="shared" si="205"/>
        <v>0</v>
      </c>
      <c r="AH199" s="63">
        <f t="shared" si="206"/>
        <v>0</v>
      </c>
      <c r="AI199" s="26">
        <v>0</v>
      </c>
      <c r="AJ199" s="37">
        <f t="shared" si="244"/>
        <v>0</v>
      </c>
      <c r="AK199" s="37" t="str">
        <f t="shared" si="245"/>
        <v>-</v>
      </c>
      <c r="AL199" s="47">
        <v>163</v>
      </c>
      <c r="AM199" s="37" t="str">
        <f t="shared" si="246"/>
        <v>-</v>
      </c>
      <c r="AN199" s="52" t="str">
        <f t="shared" si="247"/>
        <v>-</v>
      </c>
      <c r="AO199" s="35" t="str">
        <f t="shared" si="207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31"/>
        <v>0</v>
      </c>
      <c r="L200" s="16">
        <f t="shared" si="232"/>
        <v>0</v>
      </c>
      <c r="M200" s="26"/>
      <c r="N200" s="16">
        <f t="shared" si="233"/>
        <v>0</v>
      </c>
      <c r="O200" s="16">
        <f t="shared" si="234"/>
        <v>0</v>
      </c>
      <c r="P200" s="26">
        <v>0</v>
      </c>
      <c r="Q200" s="16">
        <f t="shared" si="235"/>
        <v>0</v>
      </c>
      <c r="R200" s="16">
        <f t="shared" si="236"/>
        <v>0</v>
      </c>
      <c r="S200" s="26">
        <v>0</v>
      </c>
      <c r="T200" s="16">
        <f t="shared" si="237"/>
        <v>0</v>
      </c>
      <c r="U200" s="16">
        <f t="shared" si="238"/>
        <v>0</v>
      </c>
      <c r="V200" s="26">
        <v>0</v>
      </c>
      <c r="W200" s="16">
        <f t="shared" si="239"/>
        <v>0</v>
      </c>
      <c r="X200" s="16">
        <f t="shared" si="240"/>
        <v>0</v>
      </c>
      <c r="Y200" s="26"/>
      <c r="Z200" s="16">
        <f t="shared" si="241"/>
        <v>0</v>
      </c>
      <c r="AA200" s="16">
        <f t="shared" si="242"/>
        <v>0</v>
      </c>
      <c r="AC200" s="52">
        <f t="shared" si="243"/>
        <v>0</v>
      </c>
      <c r="AD200" s="16">
        <f t="shared" si="174"/>
        <v>0</v>
      </c>
      <c r="AE200" s="37">
        <f t="shared" si="175"/>
        <v>0</v>
      </c>
      <c r="AF200" s="42">
        <f t="shared" si="204"/>
        <v>0</v>
      </c>
      <c r="AG200" s="37">
        <f t="shared" si="205"/>
        <v>0</v>
      </c>
      <c r="AH200" s="63">
        <f t="shared" si="206"/>
        <v>0</v>
      </c>
      <c r="AI200" s="26">
        <v>0</v>
      </c>
      <c r="AJ200" s="37">
        <f t="shared" si="244"/>
        <v>0</v>
      </c>
      <c r="AK200" s="37" t="str">
        <f t="shared" si="245"/>
        <v>-</v>
      </c>
      <c r="AL200" s="47">
        <v>164</v>
      </c>
      <c r="AM200" s="37" t="str">
        <f t="shared" si="246"/>
        <v>-</v>
      </c>
      <c r="AN200" s="52" t="str">
        <f t="shared" si="247"/>
        <v>-</v>
      </c>
      <c r="AO200" s="35" t="str">
        <f t="shared" si="207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31"/>
        <v>0</v>
      </c>
      <c r="L201" s="16">
        <f t="shared" si="232"/>
        <v>0</v>
      </c>
      <c r="M201" s="26"/>
      <c r="N201" s="16">
        <f t="shared" si="233"/>
        <v>0</v>
      </c>
      <c r="O201" s="16">
        <f t="shared" si="234"/>
        <v>0</v>
      </c>
      <c r="P201" s="26">
        <v>0</v>
      </c>
      <c r="Q201" s="16">
        <f t="shared" si="235"/>
        <v>0</v>
      </c>
      <c r="R201" s="16">
        <f t="shared" si="236"/>
        <v>0</v>
      </c>
      <c r="S201" s="26">
        <v>0</v>
      </c>
      <c r="T201" s="16">
        <f t="shared" si="237"/>
        <v>0</v>
      </c>
      <c r="U201" s="16">
        <f t="shared" si="238"/>
        <v>0</v>
      </c>
      <c r="V201" s="26">
        <v>0</v>
      </c>
      <c r="W201" s="16">
        <f t="shared" si="239"/>
        <v>0</v>
      </c>
      <c r="X201" s="16">
        <f t="shared" si="240"/>
        <v>0</v>
      </c>
      <c r="Y201" s="26"/>
      <c r="Z201" s="16">
        <f t="shared" si="241"/>
        <v>0</v>
      </c>
      <c r="AA201" s="16">
        <f t="shared" si="242"/>
        <v>0</v>
      </c>
      <c r="AC201" s="52">
        <f t="shared" si="243"/>
        <v>0</v>
      </c>
      <c r="AD201" s="16">
        <f t="shared" si="174"/>
        <v>0</v>
      </c>
      <c r="AE201" s="37">
        <f t="shared" si="175"/>
        <v>0</v>
      </c>
      <c r="AF201" s="42">
        <f t="shared" si="204"/>
        <v>0</v>
      </c>
      <c r="AG201" s="37">
        <f t="shared" si="205"/>
        <v>0</v>
      </c>
      <c r="AH201" s="63">
        <f t="shared" si="206"/>
        <v>0</v>
      </c>
      <c r="AI201" s="26">
        <v>0</v>
      </c>
      <c r="AJ201" s="37">
        <f t="shared" si="244"/>
        <v>0</v>
      </c>
      <c r="AK201" s="37" t="str">
        <f t="shared" si="245"/>
        <v>-</v>
      </c>
      <c r="AL201" s="47">
        <v>165</v>
      </c>
      <c r="AM201" s="37" t="str">
        <f t="shared" si="246"/>
        <v>-</v>
      </c>
      <c r="AN201" s="52" t="str">
        <f t="shared" si="247"/>
        <v>-</v>
      </c>
      <c r="AO201" s="35" t="str">
        <f t="shared" si="207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31"/>
        <v>0</v>
      </c>
      <c r="L202" s="16">
        <f t="shared" si="232"/>
        <v>0</v>
      </c>
      <c r="M202" s="26"/>
      <c r="N202" s="16">
        <f t="shared" si="233"/>
        <v>0</v>
      </c>
      <c r="O202" s="16">
        <f t="shared" si="234"/>
        <v>0</v>
      </c>
      <c r="P202" s="26">
        <v>0</v>
      </c>
      <c r="Q202" s="16">
        <f t="shared" si="235"/>
        <v>0</v>
      </c>
      <c r="R202" s="16">
        <f t="shared" si="236"/>
        <v>0</v>
      </c>
      <c r="S202" s="26">
        <v>0</v>
      </c>
      <c r="T202" s="16">
        <f t="shared" si="237"/>
        <v>0</v>
      </c>
      <c r="U202" s="16">
        <f t="shared" si="238"/>
        <v>0</v>
      </c>
      <c r="V202" s="26">
        <v>0</v>
      </c>
      <c r="W202" s="16">
        <f t="shared" si="239"/>
        <v>0</v>
      </c>
      <c r="X202" s="16">
        <f t="shared" si="240"/>
        <v>0</v>
      </c>
      <c r="Y202" s="26"/>
      <c r="Z202" s="16">
        <f t="shared" si="241"/>
        <v>0</v>
      </c>
      <c r="AA202" s="16">
        <f t="shared" si="242"/>
        <v>0</v>
      </c>
      <c r="AC202" s="52">
        <f t="shared" si="243"/>
        <v>0</v>
      </c>
      <c r="AD202" s="16">
        <f t="shared" si="174"/>
        <v>0</v>
      </c>
      <c r="AE202" s="37">
        <f t="shared" si="175"/>
        <v>0</v>
      </c>
      <c r="AF202" s="42">
        <f t="shared" si="204"/>
        <v>0</v>
      </c>
      <c r="AG202" s="37">
        <f t="shared" si="205"/>
        <v>0</v>
      </c>
      <c r="AH202" s="63">
        <f t="shared" si="206"/>
        <v>0</v>
      </c>
      <c r="AI202" s="26">
        <v>0</v>
      </c>
      <c r="AJ202" s="37">
        <f t="shared" si="244"/>
        <v>0</v>
      </c>
      <c r="AK202" s="37" t="str">
        <f t="shared" si="245"/>
        <v>-</v>
      </c>
      <c r="AL202" s="47">
        <v>166</v>
      </c>
      <c r="AM202" s="37" t="str">
        <f t="shared" si="246"/>
        <v>-</v>
      </c>
      <c r="AN202" s="52" t="str">
        <f t="shared" si="247"/>
        <v>-</v>
      </c>
      <c r="AO202" s="35" t="str">
        <f t="shared" si="207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31"/>
        <v>0</v>
      </c>
      <c r="L203" s="16">
        <f t="shared" si="232"/>
        <v>0</v>
      </c>
      <c r="M203" s="26"/>
      <c r="N203" s="16">
        <f t="shared" si="233"/>
        <v>0</v>
      </c>
      <c r="O203" s="16">
        <f t="shared" si="234"/>
        <v>0</v>
      </c>
      <c r="P203" s="26">
        <v>0</v>
      </c>
      <c r="Q203" s="16">
        <f t="shared" si="235"/>
        <v>0</v>
      </c>
      <c r="R203" s="16">
        <f t="shared" si="236"/>
        <v>0</v>
      </c>
      <c r="S203" s="26">
        <v>0</v>
      </c>
      <c r="T203" s="16">
        <f t="shared" si="237"/>
        <v>0</v>
      </c>
      <c r="U203" s="16">
        <f t="shared" si="238"/>
        <v>0</v>
      </c>
      <c r="V203" s="26">
        <v>0</v>
      </c>
      <c r="W203" s="16">
        <f t="shared" si="239"/>
        <v>0</v>
      </c>
      <c r="X203" s="16">
        <f t="shared" si="240"/>
        <v>0</v>
      </c>
      <c r="Y203" s="26"/>
      <c r="Z203" s="16">
        <f t="shared" si="241"/>
        <v>0</v>
      </c>
      <c r="AA203" s="16">
        <f t="shared" si="242"/>
        <v>0</v>
      </c>
      <c r="AC203" s="52">
        <f>J203+M203+P203+S203+V203+Y203</f>
        <v>0</v>
      </c>
      <c r="AD203" s="16">
        <f t="shared" si="174"/>
        <v>0</v>
      </c>
      <c r="AE203" s="37">
        <f t="shared" si="175"/>
        <v>0</v>
      </c>
      <c r="AF203" s="42">
        <f t="shared" si="204"/>
        <v>0</v>
      </c>
      <c r="AG203" s="37">
        <f t="shared" si="205"/>
        <v>0</v>
      </c>
      <c r="AH203" s="63">
        <f t="shared" si="206"/>
        <v>0</v>
      </c>
      <c r="AI203" s="26">
        <v>0</v>
      </c>
      <c r="AJ203" s="37">
        <f t="shared" si="244"/>
        <v>0</v>
      </c>
      <c r="AK203" s="37" t="str">
        <f t="shared" si="245"/>
        <v>-</v>
      </c>
      <c r="AL203" s="47">
        <v>167</v>
      </c>
      <c r="AM203" s="37" t="str">
        <f t="shared" si="246"/>
        <v>-</v>
      </c>
      <c r="AN203" s="52" t="str">
        <f t="shared" si="247"/>
        <v>-</v>
      </c>
      <c r="AO203" s="35" t="str">
        <f t="shared" si="207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1"/>
        <v>0</v>
      </c>
      <c r="L204" s="16">
        <f t="shared" si="232"/>
        <v>0</v>
      </c>
      <c r="M204" s="26"/>
      <c r="N204" s="16">
        <f t="shared" si="233"/>
        <v>0</v>
      </c>
      <c r="O204" s="16">
        <f t="shared" si="234"/>
        <v>0</v>
      </c>
      <c r="P204" s="26"/>
      <c r="Q204" s="16">
        <f t="shared" si="235"/>
        <v>0</v>
      </c>
      <c r="R204" s="16">
        <f t="shared" si="236"/>
        <v>0</v>
      </c>
      <c r="S204" s="26"/>
      <c r="T204" s="16">
        <f t="shared" si="237"/>
        <v>0</v>
      </c>
      <c r="U204" s="16">
        <f t="shared" si="238"/>
        <v>0</v>
      </c>
      <c r="V204" s="26"/>
      <c r="W204" s="16">
        <f t="shared" si="239"/>
        <v>0</v>
      </c>
      <c r="X204" s="16">
        <f t="shared" si="240"/>
        <v>0</v>
      </c>
      <c r="Y204" s="26"/>
      <c r="Z204" s="16">
        <f t="shared" si="241"/>
        <v>0</v>
      </c>
      <c r="AA204" s="16">
        <f t="shared" si="242"/>
        <v>0</v>
      </c>
      <c r="AC204" s="52">
        <f t="shared" si="243"/>
        <v>0</v>
      </c>
      <c r="AD204" s="16">
        <f t="shared" si="174"/>
        <v>0</v>
      </c>
      <c r="AE204" s="37">
        <f t="shared" si="175"/>
        <v>0</v>
      </c>
      <c r="AF204" s="42">
        <f t="shared" si="204"/>
        <v>0</v>
      </c>
      <c r="AG204" s="37">
        <f t="shared" si="205"/>
        <v>0</v>
      </c>
      <c r="AH204" s="63">
        <f t="shared" si="206"/>
        <v>0</v>
      </c>
      <c r="AI204" s="26"/>
      <c r="AJ204" s="37">
        <f t="shared" si="244"/>
        <v>0</v>
      </c>
      <c r="AK204" s="37" t="str">
        <f t="shared" si="245"/>
        <v>-</v>
      </c>
      <c r="AL204" s="47">
        <v>168</v>
      </c>
      <c r="AM204" s="37" t="str">
        <f t="shared" si="246"/>
        <v>-</v>
      </c>
      <c r="AN204" s="52" t="str">
        <f t="shared" si="247"/>
        <v>-</v>
      </c>
      <c r="AO204" s="35" t="str">
        <f t="shared" si="207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1"/>
        <v>0</v>
      </c>
      <c r="L205" s="16">
        <f t="shared" si="232"/>
        <v>0</v>
      </c>
      <c r="M205" s="26"/>
      <c r="N205" s="16">
        <f t="shared" si="233"/>
        <v>0</v>
      </c>
      <c r="O205" s="16">
        <f t="shared" si="234"/>
        <v>0</v>
      </c>
      <c r="P205" s="26"/>
      <c r="Q205" s="16">
        <f t="shared" si="235"/>
        <v>0</v>
      </c>
      <c r="R205" s="16">
        <f t="shared" si="236"/>
        <v>0</v>
      </c>
      <c r="S205" s="26"/>
      <c r="T205" s="16">
        <f t="shared" si="237"/>
        <v>0</v>
      </c>
      <c r="U205" s="16">
        <f t="shared" si="238"/>
        <v>0</v>
      </c>
      <c r="V205" s="26"/>
      <c r="W205" s="16">
        <f t="shared" si="239"/>
        <v>0</v>
      </c>
      <c r="X205" s="16">
        <f t="shared" si="240"/>
        <v>0</v>
      </c>
      <c r="Y205" s="26"/>
      <c r="Z205" s="16">
        <f t="shared" si="241"/>
        <v>0</v>
      </c>
      <c r="AA205" s="16">
        <f t="shared" si="242"/>
        <v>0</v>
      </c>
      <c r="AC205" s="52">
        <f t="shared" si="243"/>
        <v>0</v>
      </c>
      <c r="AD205" s="16">
        <f t="shared" si="174"/>
        <v>0</v>
      </c>
      <c r="AE205" s="37">
        <f t="shared" si="175"/>
        <v>0</v>
      </c>
      <c r="AF205" s="42">
        <f t="shared" si="204"/>
        <v>0</v>
      </c>
      <c r="AG205" s="37">
        <f t="shared" si="205"/>
        <v>0</v>
      </c>
      <c r="AH205" s="63">
        <f t="shared" si="206"/>
        <v>0</v>
      </c>
      <c r="AI205" s="26"/>
      <c r="AJ205" s="37">
        <f t="shared" si="244"/>
        <v>0</v>
      </c>
      <c r="AK205" s="37" t="str">
        <f t="shared" si="245"/>
        <v>-</v>
      </c>
      <c r="AL205" s="47">
        <v>169</v>
      </c>
      <c r="AM205" s="37" t="str">
        <f t="shared" si="246"/>
        <v>-</v>
      </c>
      <c r="AN205" s="52" t="str">
        <f t="shared" si="247"/>
        <v>-</v>
      </c>
      <c r="AO205" s="35" t="str">
        <f t="shared" si="207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31"/>
        <v>0</v>
      </c>
      <c r="L206" s="16">
        <f t="shared" si="232"/>
        <v>0</v>
      </c>
      <c r="M206" s="26"/>
      <c r="N206" s="16">
        <f t="shared" si="233"/>
        <v>0</v>
      </c>
      <c r="O206" s="16">
        <f t="shared" si="234"/>
        <v>0</v>
      </c>
      <c r="P206" s="26"/>
      <c r="Q206" s="16">
        <f t="shared" si="235"/>
        <v>0</v>
      </c>
      <c r="R206" s="16">
        <f t="shared" si="236"/>
        <v>0</v>
      </c>
      <c r="S206" s="26"/>
      <c r="T206" s="16">
        <f t="shared" si="237"/>
        <v>0</v>
      </c>
      <c r="U206" s="16">
        <f t="shared" si="238"/>
        <v>0</v>
      </c>
      <c r="V206" s="26"/>
      <c r="W206" s="16">
        <f t="shared" si="239"/>
        <v>0</v>
      </c>
      <c r="X206" s="16">
        <f t="shared" si="240"/>
        <v>0</v>
      </c>
      <c r="Y206" s="26"/>
      <c r="Z206" s="16">
        <f t="shared" si="241"/>
        <v>0</v>
      </c>
      <c r="AA206" s="16">
        <f t="shared" si="242"/>
        <v>0</v>
      </c>
      <c r="AC206" s="52">
        <f t="shared" si="243"/>
        <v>0</v>
      </c>
      <c r="AD206" s="16">
        <f t="shared" si="174"/>
        <v>0</v>
      </c>
      <c r="AE206" s="37">
        <f t="shared" si="175"/>
        <v>0</v>
      </c>
      <c r="AF206" s="42">
        <f t="shared" si="204"/>
        <v>0</v>
      </c>
      <c r="AG206" s="37">
        <f t="shared" si="205"/>
        <v>0</v>
      </c>
      <c r="AH206" s="63">
        <f t="shared" si="206"/>
        <v>0</v>
      </c>
      <c r="AI206" s="26"/>
      <c r="AJ206" s="37">
        <f t="shared" si="244"/>
        <v>0</v>
      </c>
      <c r="AK206" s="37" t="str">
        <f t="shared" si="245"/>
        <v>-</v>
      </c>
      <c r="AL206" s="47">
        <v>170</v>
      </c>
      <c r="AM206" s="37" t="str">
        <f t="shared" si="246"/>
        <v>-</v>
      </c>
      <c r="AN206" s="52" t="str">
        <f t="shared" si="247"/>
        <v>-</v>
      </c>
      <c r="AO206" s="35" t="str">
        <f t="shared" si="207"/>
        <v>-</v>
      </c>
    </row>
    <row r="207" spans="1:41" ht="5.25" customHeight="1" x14ac:dyDescent="0.2">
      <c r="B207" s="10"/>
      <c r="AL207" s="47">
        <v>172</v>
      </c>
      <c r="AN207" s="53"/>
    </row>
    <row r="208" spans="1:41" ht="16.5" customHeight="1" x14ac:dyDescent="0.2">
      <c r="B208" s="7"/>
      <c r="C208" s="7"/>
      <c r="D208" s="8"/>
      <c r="E208" s="12" t="s">
        <v>4</v>
      </c>
      <c r="F208" s="9"/>
      <c r="G208" s="9"/>
      <c r="H208" s="9"/>
      <c r="J208" s="25">
        <f>SUM(J14:J205)</f>
        <v>15</v>
      </c>
      <c r="K208" s="25">
        <f t="shared" ref="K208:AJ208" si="248">SUM(K14:K205)</f>
        <v>142.24000000000007</v>
      </c>
      <c r="L208" s="25">
        <f t="shared" si="248"/>
        <v>467.5</v>
      </c>
      <c r="M208" s="25">
        <f t="shared" si="248"/>
        <v>6</v>
      </c>
      <c r="N208" s="25">
        <f t="shared" si="248"/>
        <v>184.66999999999967</v>
      </c>
      <c r="O208" s="25">
        <f t="shared" si="248"/>
        <v>357.5</v>
      </c>
      <c r="P208" s="25">
        <f t="shared" si="248"/>
        <v>12</v>
      </c>
      <c r="Q208" s="25">
        <f t="shared" si="248"/>
        <v>196.32490654205569</v>
      </c>
      <c r="R208" s="25">
        <f t="shared" si="248"/>
        <v>489</v>
      </c>
      <c r="S208" s="25">
        <f t="shared" si="248"/>
        <v>7</v>
      </c>
      <c r="T208" s="25">
        <f t="shared" si="248"/>
        <v>71.11</v>
      </c>
      <c r="U208" s="25">
        <f t="shared" si="248"/>
        <v>236.5</v>
      </c>
      <c r="V208" s="25">
        <f t="shared" si="248"/>
        <v>1</v>
      </c>
      <c r="W208" s="25">
        <f t="shared" si="248"/>
        <v>7.27</v>
      </c>
      <c r="X208" s="25">
        <f t="shared" si="248"/>
        <v>29.5</v>
      </c>
      <c r="Y208" s="25">
        <f t="shared" si="248"/>
        <v>0</v>
      </c>
      <c r="Z208" s="25">
        <f t="shared" si="248"/>
        <v>0</v>
      </c>
      <c r="AA208" s="25">
        <f t="shared" si="248"/>
        <v>0</v>
      </c>
      <c r="AB208" s="25">
        <f t="shared" si="248"/>
        <v>0</v>
      </c>
      <c r="AC208" s="25">
        <f t="shared" si="248"/>
        <v>41</v>
      </c>
      <c r="AD208" s="25">
        <f t="shared" si="248"/>
        <v>601.61490654205556</v>
      </c>
      <c r="AE208" s="25">
        <f t="shared" si="248"/>
        <v>1580</v>
      </c>
      <c r="AF208" s="25">
        <f t="shared" si="248"/>
        <v>0.3333333333333332</v>
      </c>
      <c r="AG208" s="25">
        <f t="shared" si="248"/>
        <v>10.000000000000005</v>
      </c>
      <c r="AH208" s="25">
        <f t="shared" si="248"/>
        <v>385.36585365853654</v>
      </c>
      <c r="AI208" s="25">
        <f t="shared" si="248"/>
        <v>69</v>
      </c>
      <c r="AJ208" s="25">
        <f t="shared" si="248"/>
        <v>2491.5</v>
      </c>
      <c r="AL208" s="1">
        <v>173</v>
      </c>
    </row>
    <row r="209" spans="5:48" ht="3.75" customHeight="1" x14ac:dyDescent="0.2"/>
    <row r="210" spans="5:48" s="71" customFormat="1" x14ac:dyDescent="0.2">
      <c r="E210" s="75" t="s">
        <v>21</v>
      </c>
      <c r="F210" s="76"/>
      <c r="G210" s="76"/>
      <c r="H210" s="77"/>
      <c r="I210" s="77"/>
      <c r="J210" s="77"/>
      <c r="K210" s="77"/>
      <c r="L210" s="77">
        <f>K208</f>
        <v>142.24000000000007</v>
      </c>
      <c r="M210" s="77"/>
      <c r="N210" s="77"/>
      <c r="O210" s="77">
        <f>N208</f>
        <v>184.66999999999967</v>
      </c>
      <c r="P210" s="77"/>
      <c r="Q210" s="77"/>
      <c r="R210" s="77">
        <f>Q208</f>
        <v>196.32490654205569</v>
      </c>
      <c r="S210" s="77"/>
      <c r="T210" s="77"/>
      <c r="U210" s="77">
        <f>T208</f>
        <v>71.11</v>
      </c>
      <c r="V210" s="77"/>
      <c r="W210" s="77"/>
      <c r="X210" s="77">
        <f>W208</f>
        <v>7.27</v>
      </c>
      <c r="Y210" s="77"/>
      <c r="Z210" s="77"/>
      <c r="AA210" s="77">
        <f>Z208</f>
        <v>0</v>
      </c>
      <c r="AB210" s="77"/>
      <c r="AC210" s="78"/>
      <c r="AD210" s="77"/>
      <c r="AE210" s="77">
        <f>AD208</f>
        <v>601.61490654205556</v>
      </c>
      <c r="AF210" s="79"/>
      <c r="AG210" s="79"/>
      <c r="AH210" s="76"/>
      <c r="AI210" s="79"/>
      <c r="AJ210" s="79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">
      <c r="E211" s="75" t="s">
        <v>22</v>
      </c>
      <c r="F211" s="80"/>
      <c r="G211" s="80"/>
      <c r="H211" s="81"/>
      <c r="I211" s="81"/>
      <c r="J211" s="81"/>
      <c r="K211" s="81"/>
      <c r="L211" s="77">
        <v>0</v>
      </c>
      <c r="M211" s="81"/>
      <c r="N211" s="81"/>
      <c r="O211" s="77">
        <v>0</v>
      </c>
      <c r="P211" s="81"/>
      <c r="Q211" s="81"/>
      <c r="R211" s="77">
        <v>0</v>
      </c>
      <c r="S211" s="81"/>
      <c r="T211" s="81"/>
      <c r="U211" s="77">
        <v>0</v>
      </c>
      <c r="V211" s="81"/>
      <c r="W211" s="81"/>
      <c r="X211" s="77">
        <v>0</v>
      </c>
      <c r="Y211" s="81"/>
      <c r="Z211" s="81"/>
      <c r="AA211" s="77">
        <v>0</v>
      </c>
      <c r="AB211" s="81"/>
      <c r="AC211" s="82"/>
      <c r="AD211" s="81"/>
      <c r="AE211" s="77">
        <f>L211+O211+R211+U211+X211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">
      <c r="E212" s="75" t="s">
        <v>41</v>
      </c>
      <c r="F212" s="80"/>
      <c r="G212" s="80"/>
      <c r="H212" s="81"/>
      <c r="I212" s="81"/>
      <c r="J212" s="81"/>
      <c r="K212" s="81"/>
      <c r="L212" s="92">
        <f>L211/L208</f>
        <v>0</v>
      </c>
      <c r="M212" s="93"/>
      <c r="N212" s="93"/>
      <c r="O212" s="92">
        <f>O211/O208</f>
        <v>0</v>
      </c>
      <c r="P212" s="93"/>
      <c r="Q212" s="93"/>
      <c r="R212" s="92">
        <f>R211/R208</f>
        <v>0</v>
      </c>
      <c r="S212" s="93"/>
      <c r="T212" s="93"/>
      <c r="U212" s="92">
        <f>U211/U208</f>
        <v>0</v>
      </c>
      <c r="V212" s="93"/>
      <c r="W212" s="93"/>
      <c r="X212" s="92">
        <f>X211/X208</f>
        <v>0</v>
      </c>
      <c r="Y212" s="93"/>
      <c r="Z212" s="93"/>
      <c r="AA212" s="92" t="e">
        <f>AA211/AA208</f>
        <v>#DIV/0!</v>
      </c>
      <c r="AB212" s="81"/>
      <c r="AC212" s="82"/>
      <c r="AD212" s="81"/>
      <c r="AE212" s="92">
        <f>AE211/AE208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">
      <c r="E213" s="75" t="s">
        <v>23</v>
      </c>
      <c r="F213" s="80"/>
      <c r="G213" s="80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2"/>
      <c r="AD213" s="81"/>
      <c r="AE213" s="81"/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71" customFormat="1" x14ac:dyDescent="0.2">
      <c r="E214" s="75" t="s">
        <v>24</v>
      </c>
      <c r="F214" s="76"/>
      <c r="G214" s="76"/>
      <c r="H214" s="77"/>
      <c r="I214" s="77"/>
      <c r="J214" s="77"/>
      <c r="K214" s="77"/>
      <c r="L214" s="77">
        <f>L208-L210-L211-L213</f>
        <v>325.25999999999993</v>
      </c>
      <c r="M214" s="77"/>
      <c r="N214" s="77"/>
      <c r="O214" s="77">
        <f>O208-O210-O211-O213</f>
        <v>172.83000000000033</v>
      </c>
      <c r="P214" s="77"/>
      <c r="Q214" s="77"/>
      <c r="R214" s="77">
        <f>R208-R210-R211-R213</f>
        <v>292.67509345794429</v>
      </c>
      <c r="S214" s="77"/>
      <c r="T214" s="77"/>
      <c r="U214" s="77">
        <f>U208-U210-U211-U213</f>
        <v>165.39</v>
      </c>
      <c r="V214" s="77"/>
      <c r="W214" s="77"/>
      <c r="X214" s="77">
        <f>X208-X210-X211-X213</f>
        <v>22.23</v>
      </c>
      <c r="Y214" s="77"/>
      <c r="Z214" s="77"/>
      <c r="AA214" s="77">
        <f>AA208-AA210-AA211-AA213</f>
        <v>0</v>
      </c>
      <c r="AB214" s="77"/>
      <c r="AC214" s="78"/>
      <c r="AD214" s="77"/>
      <c r="AE214" s="77">
        <f>AE208-AE210-AE211-AE213</f>
        <v>978.38509345794444</v>
      </c>
      <c r="AF214" s="79"/>
      <c r="AG214" s="79"/>
      <c r="AH214" s="76"/>
      <c r="AI214" s="79"/>
      <c r="AJ214" s="79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5:48" s="43" customFormat="1" x14ac:dyDescent="0.2">
      <c r="E215" s="75" t="s">
        <v>25</v>
      </c>
      <c r="F215" s="85"/>
      <c r="G215" s="85"/>
      <c r="H215" s="83"/>
      <c r="I215" s="83"/>
      <c r="J215" s="83"/>
      <c r="K215" s="83"/>
      <c r="L215" s="86">
        <f>L214/L208</f>
        <v>0.69574331550802127</v>
      </c>
      <c r="M215" s="83"/>
      <c r="N215" s="83"/>
      <c r="O215" s="86">
        <f>O214/O208</f>
        <v>0.48344055944056036</v>
      </c>
      <c r="P215" s="83"/>
      <c r="Q215" s="83"/>
      <c r="R215" s="86">
        <f>R214/R208</f>
        <v>0.59851757353362844</v>
      </c>
      <c r="S215" s="83"/>
      <c r="T215" s="83"/>
      <c r="U215" s="86">
        <f>U214/U208</f>
        <v>0.69932346723044392</v>
      </c>
      <c r="V215" s="83"/>
      <c r="W215" s="83"/>
      <c r="X215" s="86">
        <f>X214/X208</f>
        <v>0.7535593220338983</v>
      </c>
      <c r="Y215" s="83"/>
      <c r="Z215" s="83"/>
      <c r="AA215" s="86" t="e">
        <f>AA214/AA208</f>
        <v>#DIV/0!</v>
      </c>
      <c r="AB215" s="83"/>
      <c r="AC215" s="87"/>
      <c r="AD215" s="83"/>
      <c r="AE215" s="86">
        <f>AE214/AE208</f>
        <v>0.61923107180882564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8" spans="5:48" x14ac:dyDescent="0.2">
      <c r="AD218" s="43" t="s">
        <v>239</v>
      </c>
    </row>
    <row r="219" spans="5:48" x14ac:dyDescent="0.2">
      <c r="AA219" s="43" t="s">
        <v>26</v>
      </c>
      <c r="AC219" s="53">
        <f>J208+M208+P208+S208+V208+Y208</f>
        <v>41</v>
      </c>
      <c r="AD219" s="88">
        <f>AC219-AC208</f>
        <v>0</v>
      </c>
    </row>
    <row r="220" spans="5:48" x14ac:dyDescent="0.2">
      <c r="AA220" s="43" t="s">
        <v>27</v>
      </c>
      <c r="AC220" s="53">
        <f>K208+N208+Q208+T208+W208+Z208</f>
        <v>601.61490654205545</v>
      </c>
      <c r="AD220" s="88">
        <f>AC220-AD208</f>
        <v>0</v>
      </c>
    </row>
    <row r="221" spans="5:48" x14ac:dyDescent="0.2">
      <c r="AA221" s="43" t="s">
        <v>28</v>
      </c>
      <c r="AC221" s="53">
        <f>L208+O208+R208+U208+X208+AA208</f>
        <v>1580</v>
      </c>
      <c r="AD221" s="89">
        <f>AC221-AE208</f>
        <v>0</v>
      </c>
    </row>
  </sheetData>
  <autoFilter ref="A12:AU12">
    <sortState ref="A13:AX182">
      <sortCondition ref="AL12"/>
    </sortState>
  </autoFilter>
  <mergeCells count="2">
    <mergeCell ref="B10:D10"/>
    <mergeCell ref="AC11:AO11"/>
  </mergeCells>
  <conditionalFormatting sqref="D17">
    <cfRule type="duplicateValues" dxfId="1126" priority="2501"/>
  </conditionalFormatting>
  <conditionalFormatting sqref="B17">
    <cfRule type="duplicateValues" dxfId="1125" priority="2500"/>
  </conditionalFormatting>
  <conditionalFormatting sqref="D39:D42">
    <cfRule type="duplicateValues" dxfId="1124" priority="2499"/>
  </conditionalFormatting>
  <conditionalFormatting sqref="B39:B42">
    <cfRule type="duplicateValues" dxfId="1123" priority="2498"/>
  </conditionalFormatting>
  <conditionalFormatting sqref="D44">
    <cfRule type="duplicateValues" dxfId="1122" priority="2497"/>
  </conditionalFormatting>
  <conditionalFormatting sqref="B44">
    <cfRule type="duplicateValues" dxfId="1121" priority="2496"/>
  </conditionalFormatting>
  <conditionalFormatting sqref="D46">
    <cfRule type="duplicateValues" dxfId="1120" priority="2495"/>
  </conditionalFormatting>
  <conditionalFormatting sqref="B46">
    <cfRule type="duplicateValues" dxfId="1119" priority="2494"/>
  </conditionalFormatting>
  <conditionalFormatting sqref="D50">
    <cfRule type="duplicateValues" dxfId="1118" priority="2493"/>
  </conditionalFormatting>
  <conditionalFormatting sqref="B50">
    <cfRule type="duplicateValues" dxfId="1117" priority="2492"/>
  </conditionalFormatting>
  <conditionalFormatting sqref="D51:D53">
    <cfRule type="duplicateValues" dxfId="1116" priority="2491"/>
  </conditionalFormatting>
  <conditionalFormatting sqref="B51:B53">
    <cfRule type="duplicateValues" dxfId="1115" priority="2490"/>
  </conditionalFormatting>
  <conditionalFormatting sqref="D55:D65">
    <cfRule type="duplicateValues" dxfId="1114" priority="2489"/>
  </conditionalFormatting>
  <conditionalFormatting sqref="B55:B65">
    <cfRule type="duplicateValues" dxfId="1113" priority="2488"/>
  </conditionalFormatting>
  <conditionalFormatting sqref="D68:D76">
    <cfRule type="duplicateValues" dxfId="1112" priority="2487"/>
  </conditionalFormatting>
  <conditionalFormatting sqref="B68:B76">
    <cfRule type="duplicateValues" dxfId="1111" priority="2486"/>
  </conditionalFormatting>
  <conditionalFormatting sqref="D67">
    <cfRule type="duplicateValues" dxfId="1110" priority="2485"/>
  </conditionalFormatting>
  <conditionalFormatting sqref="B67">
    <cfRule type="duplicateValues" dxfId="1109" priority="2484"/>
  </conditionalFormatting>
  <conditionalFormatting sqref="D78">
    <cfRule type="duplicateValues" dxfId="1108" priority="2483"/>
  </conditionalFormatting>
  <conditionalFormatting sqref="B78">
    <cfRule type="duplicateValues" dxfId="1107" priority="2482"/>
  </conditionalFormatting>
  <conditionalFormatting sqref="D80:D81">
    <cfRule type="duplicateValues" dxfId="1106" priority="2481"/>
  </conditionalFormatting>
  <conditionalFormatting sqref="B80:B81">
    <cfRule type="duplicateValues" dxfId="1105" priority="2480"/>
  </conditionalFormatting>
  <conditionalFormatting sqref="D85:D89">
    <cfRule type="duplicateValues" dxfId="1104" priority="2479"/>
  </conditionalFormatting>
  <conditionalFormatting sqref="B85:B89">
    <cfRule type="duplicateValues" dxfId="1103" priority="2478"/>
  </conditionalFormatting>
  <conditionalFormatting sqref="D90:D94">
    <cfRule type="duplicateValues" dxfId="1102" priority="2477"/>
  </conditionalFormatting>
  <conditionalFormatting sqref="B90:B94">
    <cfRule type="duplicateValues" dxfId="1101" priority="2476"/>
  </conditionalFormatting>
  <conditionalFormatting sqref="D67:D76">
    <cfRule type="duplicateValues" dxfId="1100" priority="2475"/>
  </conditionalFormatting>
  <conditionalFormatting sqref="B67:B76">
    <cfRule type="duplicateValues" dxfId="1099" priority="2474"/>
  </conditionalFormatting>
  <conditionalFormatting sqref="B1:B1048576">
    <cfRule type="duplicateValues" dxfId="1098" priority="2473"/>
  </conditionalFormatting>
  <conditionalFormatting sqref="B20">
    <cfRule type="duplicateValues" dxfId="1097" priority="2472"/>
  </conditionalFormatting>
  <conditionalFormatting sqref="D45:D53">
    <cfRule type="duplicateValues" dxfId="1096" priority="2442"/>
  </conditionalFormatting>
  <conditionalFormatting sqref="B45:B53">
    <cfRule type="duplicateValues" dxfId="1095" priority="2441"/>
  </conditionalFormatting>
  <conditionalFormatting sqref="D62 D71 D80 D89">
    <cfRule type="duplicateValues" dxfId="1094" priority="2414"/>
  </conditionalFormatting>
  <conditionalFormatting sqref="B62 B71 B80 B89">
    <cfRule type="duplicateValues" dxfId="1093" priority="2413"/>
  </conditionalFormatting>
  <conditionalFormatting sqref="D66 D75 D84">
    <cfRule type="duplicateValues" dxfId="1092" priority="2412"/>
  </conditionalFormatting>
  <conditionalFormatting sqref="B66 B75 B84">
    <cfRule type="duplicateValues" dxfId="1091" priority="2411"/>
  </conditionalFormatting>
  <conditionalFormatting sqref="D67:D69 D76:D78 D85:D87">
    <cfRule type="duplicateValues" dxfId="1090" priority="2410"/>
  </conditionalFormatting>
  <conditionalFormatting sqref="B67:B69 B76:B78 B85:B87">
    <cfRule type="duplicateValues" dxfId="1089" priority="2409"/>
  </conditionalFormatting>
  <conditionalFormatting sqref="D61:D89">
    <cfRule type="duplicateValues" dxfId="1088" priority="2408"/>
  </conditionalFormatting>
  <conditionalFormatting sqref="B61:B89">
    <cfRule type="duplicateValues" dxfId="1087" priority="2407"/>
  </conditionalFormatting>
  <conditionalFormatting sqref="D91:D95">
    <cfRule type="duplicateValues" dxfId="1086" priority="2380"/>
  </conditionalFormatting>
  <conditionalFormatting sqref="B91:B95">
    <cfRule type="duplicateValues" dxfId="1085" priority="2379"/>
  </conditionalFormatting>
  <conditionalFormatting sqref="B208">
    <cfRule type="duplicateValues" dxfId="1084" priority="2344"/>
  </conditionalFormatting>
  <conditionalFormatting sqref="D208">
    <cfRule type="duplicateValues" dxfId="1083" priority="2343"/>
  </conditionalFormatting>
  <conditionalFormatting sqref="B210:B215">
    <cfRule type="duplicateValues" dxfId="1082" priority="2336"/>
  </conditionalFormatting>
  <conditionalFormatting sqref="D210:D215">
    <cfRule type="duplicateValues" dxfId="1081" priority="2335"/>
  </conditionalFormatting>
  <conditionalFormatting sqref="B9">
    <cfRule type="duplicateValues" dxfId="1080" priority="2328"/>
  </conditionalFormatting>
  <conditionalFormatting sqref="D9">
    <cfRule type="duplicateValues" dxfId="1079" priority="2327"/>
  </conditionalFormatting>
  <conditionalFormatting sqref="D201:D202 D205:D218 D9:D198">
    <cfRule type="duplicateValues" dxfId="1078" priority="3304"/>
  </conditionalFormatting>
  <conditionalFormatting sqref="D1:D218">
    <cfRule type="duplicateValues" dxfId="1077" priority="3336"/>
  </conditionalFormatting>
  <conditionalFormatting sqref="B1:B218">
    <cfRule type="duplicateValues" dxfId="1076" priority="3338"/>
  </conditionalFormatting>
  <conditionalFormatting sqref="D17">
    <cfRule type="duplicateValues" dxfId="1075" priority="278"/>
  </conditionalFormatting>
  <conditionalFormatting sqref="B17">
    <cfRule type="duplicateValues" dxfId="1074" priority="277"/>
  </conditionalFormatting>
  <conditionalFormatting sqref="D39:D42">
    <cfRule type="duplicateValues" dxfId="1073" priority="276"/>
  </conditionalFormatting>
  <conditionalFormatting sqref="B39:B42">
    <cfRule type="duplicateValues" dxfId="1072" priority="275"/>
  </conditionalFormatting>
  <conditionalFormatting sqref="D44">
    <cfRule type="duplicateValues" dxfId="1071" priority="274"/>
  </conditionalFormatting>
  <conditionalFormatting sqref="B44">
    <cfRule type="duplicateValues" dxfId="1070" priority="273"/>
  </conditionalFormatting>
  <conditionalFormatting sqref="D46">
    <cfRule type="duplicateValues" dxfId="1069" priority="272"/>
  </conditionalFormatting>
  <conditionalFormatting sqref="B46">
    <cfRule type="duplicateValues" dxfId="1068" priority="271"/>
  </conditionalFormatting>
  <conditionalFormatting sqref="D50">
    <cfRule type="duplicateValues" dxfId="1067" priority="270"/>
  </conditionalFormatting>
  <conditionalFormatting sqref="B50">
    <cfRule type="duplicateValues" dxfId="1066" priority="269"/>
  </conditionalFormatting>
  <conditionalFormatting sqref="D51:D53">
    <cfRule type="duplicateValues" dxfId="1065" priority="268"/>
  </conditionalFormatting>
  <conditionalFormatting sqref="B51:B53">
    <cfRule type="duplicateValues" dxfId="1064" priority="267"/>
  </conditionalFormatting>
  <conditionalFormatting sqref="D55:D65">
    <cfRule type="duplicateValues" dxfId="1063" priority="266"/>
  </conditionalFormatting>
  <conditionalFormatting sqref="B55:B65">
    <cfRule type="duplicateValues" dxfId="1062" priority="265"/>
  </conditionalFormatting>
  <conditionalFormatting sqref="D68:D76">
    <cfRule type="duplicateValues" dxfId="1061" priority="264"/>
  </conditionalFormatting>
  <conditionalFormatting sqref="B68:B76">
    <cfRule type="duplicateValues" dxfId="1060" priority="263"/>
  </conditionalFormatting>
  <conditionalFormatting sqref="D67">
    <cfRule type="duplicateValues" dxfId="1059" priority="262"/>
  </conditionalFormatting>
  <conditionalFormatting sqref="B67">
    <cfRule type="duplicateValues" dxfId="1058" priority="261"/>
  </conditionalFormatting>
  <conditionalFormatting sqref="D78">
    <cfRule type="duplicateValues" dxfId="1057" priority="260"/>
  </conditionalFormatting>
  <conditionalFormatting sqref="B78">
    <cfRule type="duplicateValues" dxfId="1056" priority="259"/>
  </conditionalFormatting>
  <conditionalFormatting sqref="D80:D81">
    <cfRule type="duplicateValues" dxfId="1055" priority="258"/>
  </conditionalFormatting>
  <conditionalFormatting sqref="B80:B81">
    <cfRule type="duplicateValues" dxfId="1054" priority="257"/>
  </conditionalFormatting>
  <conditionalFormatting sqref="D85:D89">
    <cfRule type="duplicateValues" dxfId="1053" priority="256"/>
  </conditionalFormatting>
  <conditionalFormatting sqref="B85:B89">
    <cfRule type="duplicateValues" dxfId="1052" priority="255"/>
  </conditionalFormatting>
  <conditionalFormatting sqref="D90:D94">
    <cfRule type="duplicateValues" dxfId="1051" priority="254"/>
  </conditionalFormatting>
  <conditionalFormatting sqref="B90:B94">
    <cfRule type="duplicateValues" dxfId="1050" priority="253"/>
  </conditionalFormatting>
  <conditionalFormatting sqref="D67:D76">
    <cfRule type="duplicateValues" dxfId="1049" priority="252"/>
  </conditionalFormatting>
  <conditionalFormatting sqref="B67:B76">
    <cfRule type="duplicateValues" dxfId="1048" priority="251"/>
  </conditionalFormatting>
  <conditionalFormatting sqref="B14:B203">
    <cfRule type="duplicateValues" dxfId="1047" priority="250"/>
  </conditionalFormatting>
  <conditionalFormatting sqref="B20">
    <cfRule type="duplicateValues" dxfId="1046" priority="249"/>
  </conditionalFormatting>
  <conditionalFormatting sqref="D45:D53">
    <cfRule type="duplicateValues" dxfId="1045" priority="248"/>
  </conditionalFormatting>
  <conditionalFormatting sqref="B45:B53">
    <cfRule type="duplicateValues" dxfId="1044" priority="247"/>
  </conditionalFormatting>
  <conditionalFormatting sqref="D62 D71 D80 D89">
    <cfRule type="duplicateValues" dxfId="1043" priority="246"/>
  </conditionalFormatting>
  <conditionalFormatting sqref="B62 B71 B80 B89">
    <cfRule type="duplicateValues" dxfId="1042" priority="245"/>
  </conditionalFormatting>
  <conditionalFormatting sqref="D66 D75 D84">
    <cfRule type="duplicateValues" dxfId="1041" priority="244"/>
  </conditionalFormatting>
  <conditionalFormatting sqref="B66 B75 B84">
    <cfRule type="duplicateValues" dxfId="1040" priority="243"/>
  </conditionalFormatting>
  <conditionalFormatting sqref="D67:D69 D76:D78 D85:D87">
    <cfRule type="duplicateValues" dxfId="1039" priority="242"/>
  </conditionalFormatting>
  <conditionalFormatting sqref="B67:B69 B76:B78 B85:B87">
    <cfRule type="duplicateValues" dxfId="1038" priority="241"/>
  </conditionalFormatting>
  <conditionalFormatting sqref="D61:D89">
    <cfRule type="duplicateValues" dxfId="1037" priority="240"/>
  </conditionalFormatting>
  <conditionalFormatting sqref="B61:B89">
    <cfRule type="duplicateValues" dxfId="1036" priority="239"/>
  </conditionalFormatting>
  <conditionalFormatting sqref="D91:D95">
    <cfRule type="duplicateValues" dxfId="1035" priority="238"/>
  </conditionalFormatting>
  <conditionalFormatting sqref="B91:B95">
    <cfRule type="duplicateValues" dxfId="1034" priority="237"/>
  </conditionalFormatting>
  <conditionalFormatting sqref="D92">
    <cfRule type="duplicateValues" dxfId="1033" priority="236"/>
  </conditionalFormatting>
  <conditionalFormatting sqref="B92">
    <cfRule type="duplicateValues" dxfId="1032" priority="235"/>
  </conditionalFormatting>
  <conditionalFormatting sqref="D14:D203">
    <cfRule type="duplicateValues" dxfId="1031" priority="234"/>
  </conditionalFormatting>
  <conditionalFormatting sqref="D14:D203">
    <cfRule type="duplicateValues" dxfId="1030" priority="233"/>
  </conditionalFormatting>
  <conditionalFormatting sqref="B14:B203">
    <cfRule type="duplicateValues" dxfId="1029" priority="232"/>
  </conditionalFormatting>
  <conditionalFormatting sqref="D17">
    <cfRule type="duplicateValues" dxfId="1028" priority="231"/>
  </conditionalFormatting>
  <conditionalFormatting sqref="B17">
    <cfRule type="duplicateValues" dxfId="1027" priority="230"/>
  </conditionalFormatting>
  <conditionalFormatting sqref="D39:D42">
    <cfRule type="duplicateValues" dxfId="1026" priority="229"/>
  </conditionalFormatting>
  <conditionalFormatting sqref="B39:B42">
    <cfRule type="duplicateValues" dxfId="1025" priority="228"/>
  </conditionalFormatting>
  <conditionalFormatting sqref="D44">
    <cfRule type="duplicateValues" dxfId="1024" priority="227"/>
  </conditionalFormatting>
  <conditionalFormatting sqref="B44">
    <cfRule type="duplicateValues" dxfId="1023" priority="226"/>
  </conditionalFormatting>
  <conditionalFormatting sqref="D46">
    <cfRule type="duplicateValues" dxfId="1022" priority="225"/>
  </conditionalFormatting>
  <conditionalFormatting sqref="B46">
    <cfRule type="duplicateValues" dxfId="1021" priority="224"/>
  </conditionalFormatting>
  <conditionalFormatting sqref="D50">
    <cfRule type="duplicateValues" dxfId="1020" priority="223"/>
  </conditionalFormatting>
  <conditionalFormatting sqref="B50">
    <cfRule type="duplicateValues" dxfId="1019" priority="222"/>
  </conditionalFormatting>
  <conditionalFormatting sqref="D51:D53">
    <cfRule type="duplicateValues" dxfId="1018" priority="221"/>
  </conditionalFormatting>
  <conditionalFormatting sqref="B51:B53">
    <cfRule type="duplicateValues" dxfId="1017" priority="220"/>
  </conditionalFormatting>
  <conditionalFormatting sqref="D55:D65">
    <cfRule type="duplicateValues" dxfId="1016" priority="219"/>
  </conditionalFormatting>
  <conditionalFormatting sqref="B55:B65">
    <cfRule type="duplicateValues" dxfId="1015" priority="218"/>
  </conditionalFormatting>
  <conditionalFormatting sqref="D68:D76">
    <cfRule type="duplicateValues" dxfId="1014" priority="217"/>
  </conditionalFormatting>
  <conditionalFormatting sqref="B68:B76">
    <cfRule type="duplicateValues" dxfId="1013" priority="216"/>
  </conditionalFormatting>
  <conditionalFormatting sqref="D67">
    <cfRule type="duplicateValues" dxfId="1012" priority="215"/>
  </conditionalFormatting>
  <conditionalFormatting sqref="B67">
    <cfRule type="duplicateValues" dxfId="1011" priority="214"/>
  </conditionalFormatting>
  <conditionalFormatting sqref="D78">
    <cfRule type="duplicateValues" dxfId="1010" priority="213"/>
  </conditionalFormatting>
  <conditionalFormatting sqref="B78">
    <cfRule type="duplicateValues" dxfId="1009" priority="212"/>
  </conditionalFormatting>
  <conditionalFormatting sqref="D80:D81">
    <cfRule type="duplicateValues" dxfId="1008" priority="211"/>
  </conditionalFormatting>
  <conditionalFormatting sqref="B80:B81">
    <cfRule type="duplicateValues" dxfId="1007" priority="210"/>
  </conditionalFormatting>
  <conditionalFormatting sqref="D85:D89">
    <cfRule type="duplicateValues" dxfId="1006" priority="209"/>
  </conditionalFormatting>
  <conditionalFormatting sqref="B85:B89">
    <cfRule type="duplicateValues" dxfId="1005" priority="208"/>
  </conditionalFormatting>
  <conditionalFormatting sqref="D90:D94">
    <cfRule type="duplicateValues" dxfId="1004" priority="207"/>
  </conditionalFormatting>
  <conditionalFormatting sqref="B90:B94">
    <cfRule type="duplicateValues" dxfId="1003" priority="206"/>
  </conditionalFormatting>
  <conditionalFormatting sqref="D67:D76">
    <cfRule type="duplicateValues" dxfId="1002" priority="205"/>
  </conditionalFormatting>
  <conditionalFormatting sqref="B67:B76">
    <cfRule type="duplicateValues" dxfId="1001" priority="204"/>
  </conditionalFormatting>
  <conditionalFormatting sqref="B14:B203">
    <cfRule type="duplicateValues" dxfId="1000" priority="203"/>
  </conditionalFormatting>
  <conditionalFormatting sqref="B20">
    <cfRule type="duplicateValues" dxfId="999" priority="202"/>
  </conditionalFormatting>
  <conditionalFormatting sqref="D45:D53">
    <cfRule type="duplicateValues" dxfId="998" priority="201"/>
  </conditionalFormatting>
  <conditionalFormatting sqref="B45:B53">
    <cfRule type="duplicateValues" dxfId="997" priority="200"/>
  </conditionalFormatting>
  <conditionalFormatting sqref="D62 D71 D80 D89">
    <cfRule type="duplicateValues" dxfId="996" priority="199"/>
  </conditionalFormatting>
  <conditionalFormatting sqref="B62 B71 B80 B89">
    <cfRule type="duplicateValues" dxfId="995" priority="198"/>
  </conditionalFormatting>
  <conditionalFormatting sqref="D66 D75 D84">
    <cfRule type="duplicateValues" dxfId="994" priority="197"/>
  </conditionalFormatting>
  <conditionalFormatting sqref="B66 B75 B84">
    <cfRule type="duplicateValues" dxfId="993" priority="196"/>
  </conditionalFormatting>
  <conditionalFormatting sqref="D67:D69 D76:D78 D85:D87">
    <cfRule type="duplicateValues" dxfId="992" priority="195"/>
  </conditionalFormatting>
  <conditionalFormatting sqref="B67:B69 B76:B78 B85:B87">
    <cfRule type="duplicateValues" dxfId="991" priority="194"/>
  </conditionalFormatting>
  <conditionalFormatting sqref="D61:D89">
    <cfRule type="duplicateValues" dxfId="990" priority="193"/>
  </conditionalFormatting>
  <conditionalFormatting sqref="B61:B89">
    <cfRule type="duplicateValues" dxfId="989" priority="192"/>
  </conditionalFormatting>
  <conditionalFormatting sqref="D91:D95">
    <cfRule type="duplicateValues" dxfId="988" priority="191"/>
  </conditionalFormatting>
  <conditionalFormatting sqref="B91:B95">
    <cfRule type="duplicateValues" dxfId="987" priority="190"/>
  </conditionalFormatting>
  <conditionalFormatting sqref="D92">
    <cfRule type="duplicateValues" dxfId="986" priority="189"/>
  </conditionalFormatting>
  <conditionalFormatting sqref="B92">
    <cfRule type="duplicateValues" dxfId="985" priority="188"/>
  </conditionalFormatting>
  <conditionalFormatting sqref="D14:D194 D197:D201">
    <cfRule type="duplicateValues" dxfId="984" priority="187"/>
  </conditionalFormatting>
  <conditionalFormatting sqref="D14:D203">
    <cfRule type="duplicateValues" dxfId="983" priority="186"/>
  </conditionalFormatting>
  <conditionalFormatting sqref="B14:B203">
    <cfRule type="duplicateValues" dxfId="982" priority="185"/>
  </conditionalFormatting>
  <conditionalFormatting sqref="D17">
    <cfRule type="duplicateValues" dxfId="981" priority="184"/>
  </conditionalFormatting>
  <conditionalFormatting sqref="B17">
    <cfRule type="duplicateValues" dxfId="980" priority="183"/>
  </conditionalFormatting>
  <conditionalFormatting sqref="D39:D42">
    <cfRule type="duplicateValues" dxfId="979" priority="182"/>
  </conditionalFormatting>
  <conditionalFormatting sqref="B39:B42">
    <cfRule type="duplicateValues" dxfId="978" priority="181"/>
  </conditionalFormatting>
  <conditionalFormatting sqref="D44">
    <cfRule type="duplicateValues" dxfId="977" priority="180"/>
  </conditionalFormatting>
  <conditionalFormatting sqref="B44">
    <cfRule type="duplicateValues" dxfId="976" priority="179"/>
  </conditionalFormatting>
  <conditionalFormatting sqref="D46">
    <cfRule type="duplicateValues" dxfId="975" priority="178"/>
  </conditionalFormatting>
  <conditionalFormatting sqref="B46">
    <cfRule type="duplicateValues" dxfId="974" priority="177"/>
  </conditionalFormatting>
  <conditionalFormatting sqref="D50">
    <cfRule type="duplicateValues" dxfId="973" priority="176"/>
  </conditionalFormatting>
  <conditionalFormatting sqref="B50">
    <cfRule type="duplicateValues" dxfId="972" priority="175"/>
  </conditionalFormatting>
  <conditionalFormatting sqref="D51:D53">
    <cfRule type="duplicateValues" dxfId="971" priority="174"/>
  </conditionalFormatting>
  <conditionalFormatting sqref="B51:B53">
    <cfRule type="duplicateValues" dxfId="970" priority="173"/>
  </conditionalFormatting>
  <conditionalFormatting sqref="D55:D65">
    <cfRule type="duplicateValues" dxfId="969" priority="172"/>
  </conditionalFormatting>
  <conditionalFormatting sqref="B55:B65">
    <cfRule type="duplicateValues" dxfId="968" priority="171"/>
  </conditionalFormatting>
  <conditionalFormatting sqref="D68:D76">
    <cfRule type="duplicateValues" dxfId="967" priority="170"/>
  </conditionalFormatting>
  <conditionalFormatting sqref="B68:B76">
    <cfRule type="duplicateValues" dxfId="966" priority="169"/>
  </conditionalFormatting>
  <conditionalFormatting sqref="D67">
    <cfRule type="duplicateValues" dxfId="965" priority="168"/>
  </conditionalFormatting>
  <conditionalFormatting sqref="B67">
    <cfRule type="duplicateValues" dxfId="964" priority="167"/>
  </conditionalFormatting>
  <conditionalFormatting sqref="D78">
    <cfRule type="duplicateValues" dxfId="963" priority="166"/>
  </conditionalFormatting>
  <conditionalFormatting sqref="B78">
    <cfRule type="duplicateValues" dxfId="962" priority="165"/>
  </conditionalFormatting>
  <conditionalFormatting sqref="D80:D81">
    <cfRule type="duplicateValues" dxfId="961" priority="164"/>
  </conditionalFormatting>
  <conditionalFormatting sqref="B80:B81">
    <cfRule type="duplicateValues" dxfId="960" priority="163"/>
  </conditionalFormatting>
  <conditionalFormatting sqref="D85:D89">
    <cfRule type="duplicateValues" dxfId="959" priority="162"/>
  </conditionalFormatting>
  <conditionalFormatting sqref="B85:B89">
    <cfRule type="duplicateValues" dxfId="958" priority="161"/>
  </conditionalFormatting>
  <conditionalFormatting sqref="D90:D94">
    <cfRule type="duplicateValues" dxfId="957" priority="160"/>
  </conditionalFormatting>
  <conditionalFormatting sqref="B90:B94">
    <cfRule type="duplicateValues" dxfId="956" priority="159"/>
  </conditionalFormatting>
  <conditionalFormatting sqref="D67:D76">
    <cfRule type="duplicateValues" dxfId="955" priority="158"/>
  </conditionalFormatting>
  <conditionalFormatting sqref="B67:B76">
    <cfRule type="duplicateValues" dxfId="954" priority="157"/>
  </conditionalFormatting>
  <conditionalFormatting sqref="B14:B203">
    <cfRule type="duplicateValues" dxfId="953" priority="156"/>
  </conditionalFormatting>
  <conditionalFormatting sqref="B20">
    <cfRule type="duplicateValues" dxfId="952" priority="155"/>
  </conditionalFormatting>
  <conditionalFormatting sqref="D45:D53">
    <cfRule type="duplicateValues" dxfId="951" priority="154"/>
  </conditionalFormatting>
  <conditionalFormatting sqref="B45:B53">
    <cfRule type="duplicateValues" dxfId="950" priority="153"/>
  </conditionalFormatting>
  <conditionalFormatting sqref="D62 D71 D80 D89">
    <cfRule type="duplicateValues" dxfId="949" priority="152"/>
  </conditionalFormatting>
  <conditionalFormatting sqref="B62 B71 B80 B89">
    <cfRule type="duplicateValues" dxfId="948" priority="151"/>
  </conditionalFormatting>
  <conditionalFormatting sqref="D66 D75 D84">
    <cfRule type="duplicateValues" dxfId="947" priority="150"/>
  </conditionalFormatting>
  <conditionalFormatting sqref="B66 B75 B84">
    <cfRule type="duplicateValues" dxfId="946" priority="149"/>
  </conditionalFormatting>
  <conditionalFormatting sqref="D67:D69 D76:D78 D85:D87">
    <cfRule type="duplicateValues" dxfId="945" priority="148"/>
  </conditionalFormatting>
  <conditionalFormatting sqref="B67:B69 B76:B78 B85:B87">
    <cfRule type="duplicateValues" dxfId="944" priority="147"/>
  </conditionalFormatting>
  <conditionalFormatting sqref="D61:D89">
    <cfRule type="duplicateValues" dxfId="943" priority="146"/>
  </conditionalFormatting>
  <conditionalFormatting sqref="B61:B89">
    <cfRule type="duplicateValues" dxfId="942" priority="145"/>
  </conditionalFormatting>
  <conditionalFormatting sqref="D91:D95">
    <cfRule type="duplicateValues" dxfId="941" priority="144"/>
  </conditionalFormatting>
  <conditionalFormatting sqref="B91:B95">
    <cfRule type="duplicateValues" dxfId="940" priority="143"/>
  </conditionalFormatting>
  <conditionalFormatting sqref="D92">
    <cfRule type="duplicateValues" dxfId="939" priority="142"/>
  </conditionalFormatting>
  <conditionalFormatting sqref="B92">
    <cfRule type="duplicateValues" dxfId="938" priority="141"/>
  </conditionalFormatting>
  <conditionalFormatting sqref="D14:D203">
    <cfRule type="duplicateValues" dxfId="937" priority="140"/>
  </conditionalFormatting>
  <conditionalFormatting sqref="D14:D203">
    <cfRule type="duplicateValues" dxfId="936" priority="139"/>
  </conditionalFormatting>
  <conditionalFormatting sqref="B14:B203">
    <cfRule type="duplicateValues" dxfId="935" priority="138"/>
  </conditionalFormatting>
  <conditionalFormatting sqref="D17">
    <cfRule type="duplicateValues" dxfId="934" priority="137"/>
  </conditionalFormatting>
  <conditionalFormatting sqref="B17">
    <cfRule type="duplicateValues" dxfId="933" priority="136"/>
  </conditionalFormatting>
  <conditionalFormatting sqref="D39:D42">
    <cfRule type="duplicateValues" dxfId="932" priority="135"/>
  </conditionalFormatting>
  <conditionalFormatting sqref="B39:B42">
    <cfRule type="duplicateValues" dxfId="931" priority="134"/>
  </conditionalFormatting>
  <conditionalFormatting sqref="D44">
    <cfRule type="duplicateValues" dxfId="930" priority="133"/>
  </conditionalFormatting>
  <conditionalFormatting sqref="B44">
    <cfRule type="duplicateValues" dxfId="929" priority="132"/>
  </conditionalFormatting>
  <conditionalFormatting sqref="D46">
    <cfRule type="duplicateValues" dxfId="928" priority="131"/>
  </conditionalFormatting>
  <conditionalFormatting sqref="B46">
    <cfRule type="duplicateValues" dxfId="927" priority="130"/>
  </conditionalFormatting>
  <conditionalFormatting sqref="D50">
    <cfRule type="duplicateValues" dxfId="926" priority="129"/>
  </conditionalFormatting>
  <conditionalFormatting sqref="B50">
    <cfRule type="duplicateValues" dxfId="925" priority="128"/>
  </conditionalFormatting>
  <conditionalFormatting sqref="D51:D53">
    <cfRule type="duplicateValues" dxfId="924" priority="127"/>
  </conditionalFormatting>
  <conditionalFormatting sqref="B51:B53">
    <cfRule type="duplicateValues" dxfId="923" priority="126"/>
  </conditionalFormatting>
  <conditionalFormatting sqref="D56:D66">
    <cfRule type="duplicateValues" dxfId="922" priority="125"/>
  </conditionalFormatting>
  <conditionalFormatting sqref="B56:B66">
    <cfRule type="duplicateValues" dxfId="921" priority="124"/>
  </conditionalFormatting>
  <conditionalFormatting sqref="D69:D77">
    <cfRule type="duplicateValues" dxfId="920" priority="123"/>
  </conditionalFormatting>
  <conditionalFormatting sqref="B69:B77">
    <cfRule type="duplicateValues" dxfId="919" priority="122"/>
  </conditionalFormatting>
  <conditionalFormatting sqref="D68">
    <cfRule type="duplicateValues" dxfId="918" priority="121"/>
  </conditionalFormatting>
  <conditionalFormatting sqref="B68">
    <cfRule type="duplicateValues" dxfId="917" priority="120"/>
  </conditionalFormatting>
  <conditionalFormatting sqref="D79">
    <cfRule type="duplicateValues" dxfId="916" priority="119"/>
  </conditionalFormatting>
  <conditionalFormatting sqref="B79">
    <cfRule type="duplicateValues" dxfId="915" priority="118"/>
  </conditionalFormatting>
  <conditionalFormatting sqref="D81:D82">
    <cfRule type="duplicateValues" dxfId="914" priority="117"/>
  </conditionalFormatting>
  <conditionalFormatting sqref="B81:B82">
    <cfRule type="duplicateValues" dxfId="913" priority="116"/>
  </conditionalFormatting>
  <conditionalFormatting sqref="D86:D90">
    <cfRule type="duplicateValues" dxfId="912" priority="115"/>
  </conditionalFormatting>
  <conditionalFormatting sqref="B86:B90">
    <cfRule type="duplicateValues" dxfId="911" priority="114"/>
  </conditionalFormatting>
  <conditionalFormatting sqref="D91:D95">
    <cfRule type="duplicateValues" dxfId="910" priority="113"/>
  </conditionalFormatting>
  <conditionalFormatting sqref="B91:B95">
    <cfRule type="duplicateValues" dxfId="909" priority="112"/>
  </conditionalFormatting>
  <conditionalFormatting sqref="D68:D77">
    <cfRule type="duplicateValues" dxfId="908" priority="111"/>
  </conditionalFormatting>
  <conditionalFormatting sqref="B68:B77">
    <cfRule type="duplicateValues" dxfId="907" priority="110"/>
  </conditionalFormatting>
  <conditionalFormatting sqref="B14:B203">
    <cfRule type="duplicateValues" dxfId="906" priority="109"/>
  </conditionalFormatting>
  <conditionalFormatting sqref="B20">
    <cfRule type="duplicateValues" dxfId="905" priority="108"/>
  </conditionalFormatting>
  <conditionalFormatting sqref="D45:D53">
    <cfRule type="duplicateValues" dxfId="904" priority="107"/>
  </conditionalFormatting>
  <conditionalFormatting sqref="B45:B53">
    <cfRule type="duplicateValues" dxfId="903" priority="106"/>
  </conditionalFormatting>
  <conditionalFormatting sqref="D63 D72 D81 D90">
    <cfRule type="duplicateValues" dxfId="902" priority="105"/>
  </conditionalFormatting>
  <conditionalFormatting sqref="B63 B72 B81 B90">
    <cfRule type="duplicateValues" dxfId="901" priority="104"/>
  </conditionalFormatting>
  <conditionalFormatting sqref="D67 D76 D85">
    <cfRule type="duplicateValues" dxfId="900" priority="103"/>
  </conditionalFormatting>
  <conditionalFormatting sqref="B67 B76 B85">
    <cfRule type="duplicateValues" dxfId="899" priority="102"/>
  </conditionalFormatting>
  <conditionalFormatting sqref="D68:D70 D77:D79 D86:D88">
    <cfRule type="duplicateValues" dxfId="898" priority="101"/>
  </conditionalFormatting>
  <conditionalFormatting sqref="B68:B70 B77:B79 B86:B88">
    <cfRule type="duplicateValues" dxfId="897" priority="100"/>
  </conditionalFormatting>
  <conditionalFormatting sqref="D62:D90">
    <cfRule type="duplicateValues" dxfId="896" priority="99"/>
  </conditionalFormatting>
  <conditionalFormatting sqref="B62:B90">
    <cfRule type="duplicateValues" dxfId="895" priority="98"/>
  </conditionalFormatting>
  <conditionalFormatting sqref="D63">
    <cfRule type="duplicateValues" dxfId="894" priority="97"/>
  </conditionalFormatting>
  <conditionalFormatting sqref="B63">
    <cfRule type="duplicateValues" dxfId="893" priority="96"/>
  </conditionalFormatting>
  <conditionalFormatting sqref="D67">
    <cfRule type="duplicateValues" dxfId="892" priority="95"/>
  </conditionalFormatting>
  <conditionalFormatting sqref="B67">
    <cfRule type="duplicateValues" dxfId="891" priority="94"/>
  </conditionalFormatting>
  <conditionalFormatting sqref="D68:D70">
    <cfRule type="duplicateValues" dxfId="890" priority="93"/>
  </conditionalFormatting>
  <conditionalFormatting sqref="B68:B70">
    <cfRule type="duplicateValues" dxfId="889" priority="92"/>
  </conditionalFormatting>
  <conditionalFormatting sqref="D92:D96">
    <cfRule type="duplicateValues" dxfId="888" priority="91"/>
  </conditionalFormatting>
  <conditionalFormatting sqref="B92:B96">
    <cfRule type="duplicateValues" dxfId="887" priority="90"/>
  </conditionalFormatting>
  <conditionalFormatting sqref="D93">
    <cfRule type="duplicateValues" dxfId="886" priority="89"/>
  </conditionalFormatting>
  <conditionalFormatting sqref="B93">
    <cfRule type="duplicateValues" dxfId="885" priority="88"/>
  </conditionalFormatting>
  <conditionalFormatting sqref="B55">
    <cfRule type="duplicateValues" dxfId="884" priority="87"/>
  </conditionalFormatting>
  <conditionalFormatting sqref="D55">
    <cfRule type="duplicateValues" dxfId="883" priority="86"/>
  </conditionalFormatting>
  <conditionalFormatting sqref="D14:D203">
    <cfRule type="duplicateValues" dxfId="882" priority="85"/>
  </conditionalFormatting>
  <conditionalFormatting sqref="D14:D203">
    <cfRule type="duplicateValues" dxfId="881" priority="84"/>
  </conditionalFormatting>
  <conditionalFormatting sqref="B14:B203">
    <cfRule type="duplicateValues" dxfId="880" priority="83"/>
  </conditionalFormatting>
  <conditionalFormatting sqref="D17">
    <cfRule type="duplicateValues" dxfId="879" priority="82"/>
  </conditionalFormatting>
  <conditionalFormatting sqref="B17">
    <cfRule type="duplicateValues" dxfId="878" priority="81"/>
  </conditionalFormatting>
  <conditionalFormatting sqref="D39:D42">
    <cfRule type="duplicateValues" dxfId="877" priority="80"/>
  </conditionalFormatting>
  <conditionalFormatting sqref="B39:B42">
    <cfRule type="duplicateValues" dxfId="876" priority="79"/>
  </conditionalFormatting>
  <conditionalFormatting sqref="D44">
    <cfRule type="duplicateValues" dxfId="875" priority="78"/>
  </conditionalFormatting>
  <conditionalFormatting sqref="B44">
    <cfRule type="duplicateValues" dxfId="874" priority="77"/>
  </conditionalFormatting>
  <conditionalFormatting sqref="D46">
    <cfRule type="duplicateValues" dxfId="873" priority="76"/>
  </conditionalFormatting>
  <conditionalFormatting sqref="B46">
    <cfRule type="duplicateValues" dxfId="872" priority="75"/>
  </conditionalFormatting>
  <conditionalFormatting sqref="D50">
    <cfRule type="duplicateValues" dxfId="871" priority="74"/>
  </conditionalFormatting>
  <conditionalFormatting sqref="B50">
    <cfRule type="duplicateValues" dxfId="870" priority="73"/>
  </conditionalFormatting>
  <conditionalFormatting sqref="D51:D53">
    <cfRule type="duplicateValues" dxfId="869" priority="72"/>
  </conditionalFormatting>
  <conditionalFormatting sqref="B51:B53">
    <cfRule type="duplicateValues" dxfId="868" priority="71"/>
  </conditionalFormatting>
  <conditionalFormatting sqref="D55:D65">
    <cfRule type="duplicateValues" dxfId="867" priority="70"/>
  </conditionalFormatting>
  <conditionalFormatting sqref="B55:B65">
    <cfRule type="duplicateValues" dxfId="866" priority="69"/>
  </conditionalFormatting>
  <conditionalFormatting sqref="D68:D76">
    <cfRule type="duplicateValues" dxfId="865" priority="68"/>
  </conditionalFormatting>
  <conditionalFormatting sqref="B68:B76">
    <cfRule type="duplicateValues" dxfId="864" priority="67"/>
  </conditionalFormatting>
  <conditionalFormatting sqref="D67">
    <cfRule type="duplicateValues" dxfId="863" priority="66"/>
  </conditionalFormatting>
  <conditionalFormatting sqref="B67">
    <cfRule type="duplicateValues" dxfId="862" priority="65"/>
  </conditionalFormatting>
  <conditionalFormatting sqref="D78">
    <cfRule type="duplicateValues" dxfId="861" priority="64"/>
  </conditionalFormatting>
  <conditionalFormatting sqref="B78">
    <cfRule type="duplicateValues" dxfId="860" priority="63"/>
  </conditionalFormatting>
  <conditionalFormatting sqref="D80:D81">
    <cfRule type="duplicateValues" dxfId="859" priority="62"/>
  </conditionalFormatting>
  <conditionalFormatting sqref="B80:B81">
    <cfRule type="duplicateValues" dxfId="858" priority="61"/>
  </conditionalFormatting>
  <conditionalFormatting sqref="D85:D89">
    <cfRule type="duplicateValues" dxfId="857" priority="60"/>
  </conditionalFormatting>
  <conditionalFormatting sqref="B85:B89">
    <cfRule type="duplicateValues" dxfId="856" priority="59"/>
  </conditionalFormatting>
  <conditionalFormatting sqref="D90:D94">
    <cfRule type="duplicateValues" dxfId="855" priority="58"/>
  </conditionalFormatting>
  <conditionalFormatting sqref="B90:B94">
    <cfRule type="duplicateValues" dxfId="854" priority="57"/>
  </conditionalFormatting>
  <conditionalFormatting sqref="D67:D76">
    <cfRule type="duplicateValues" dxfId="853" priority="56"/>
  </conditionalFormatting>
  <conditionalFormatting sqref="B67:B76">
    <cfRule type="duplicateValues" dxfId="852" priority="55"/>
  </conditionalFormatting>
  <conditionalFormatting sqref="B14:B203">
    <cfRule type="duplicateValues" dxfId="851" priority="54"/>
  </conditionalFormatting>
  <conditionalFormatting sqref="B20">
    <cfRule type="duplicateValues" dxfId="850" priority="53"/>
  </conditionalFormatting>
  <conditionalFormatting sqref="D45:D53">
    <cfRule type="duplicateValues" dxfId="849" priority="52"/>
  </conditionalFormatting>
  <conditionalFormatting sqref="B45:B53">
    <cfRule type="duplicateValues" dxfId="848" priority="51"/>
  </conditionalFormatting>
  <conditionalFormatting sqref="D61:D89">
    <cfRule type="duplicateValues" dxfId="847" priority="50"/>
  </conditionalFormatting>
  <conditionalFormatting sqref="B61:B89">
    <cfRule type="duplicateValues" dxfId="846" priority="49"/>
  </conditionalFormatting>
  <conditionalFormatting sqref="D91:D95">
    <cfRule type="duplicateValues" dxfId="845" priority="48"/>
  </conditionalFormatting>
  <conditionalFormatting sqref="B91:B95">
    <cfRule type="duplicateValues" dxfId="844" priority="47"/>
  </conditionalFormatting>
  <conditionalFormatting sqref="D200:D201 D14:D197">
    <cfRule type="duplicateValues" dxfId="843" priority="46"/>
  </conditionalFormatting>
  <conditionalFormatting sqref="D14:D203">
    <cfRule type="duplicateValues" dxfId="842" priority="45"/>
  </conditionalFormatting>
  <conditionalFormatting sqref="B14:B203">
    <cfRule type="duplicateValues" dxfId="841" priority="44"/>
  </conditionalFormatting>
  <conditionalFormatting sqref="D17">
    <cfRule type="duplicateValues" dxfId="840" priority="43"/>
  </conditionalFormatting>
  <conditionalFormatting sqref="B17">
    <cfRule type="duplicateValues" dxfId="839" priority="42"/>
  </conditionalFormatting>
  <conditionalFormatting sqref="D39:D42">
    <cfRule type="duplicateValues" dxfId="838" priority="41"/>
  </conditionalFormatting>
  <conditionalFormatting sqref="B39:B42">
    <cfRule type="duplicateValues" dxfId="837" priority="40"/>
  </conditionalFormatting>
  <conditionalFormatting sqref="D44">
    <cfRule type="duplicateValues" dxfId="836" priority="39"/>
  </conditionalFormatting>
  <conditionalFormatting sqref="B44">
    <cfRule type="duplicateValues" dxfId="835" priority="38"/>
  </conditionalFormatting>
  <conditionalFormatting sqref="D46">
    <cfRule type="duplicateValues" dxfId="834" priority="37"/>
  </conditionalFormatting>
  <conditionalFormatting sqref="B46">
    <cfRule type="duplicateValues" dxfId="833" priority="36"/>
  </conditionalFormatting>
  <conditionalFormatting sqref="D50">
    <cfRule type="duplicateValues" dxfId="832" priority="35"/>
  </conditionalFormatting>
  <conditionalFormatting sqref="B50">
    <cfRule type="duplicateValues" dxfId="831" priority="34"/>
  </conditionalFormatting>
  <conditionalFormatting sqref="D51:D53">
    <cfRule type="duplicateValues" dxfId="830" priority="33"/>
  </conditionalFormatting>
  <conditionalFormatting sqref="B51:B53">
    <cfRule type="duplicateValues" dxfId="829" priority="32"/>
  </conditionalFormatting>
  <conditionalFormatting sqref="D55:D65">
    <cfRule type="duplicateValues" dxfId="828" priority="31"/>
  </conditionalFormatting>
  <conditionalFormatting sqref="B55:B65">
    <cfRule type="duplicateValues" dxfId="827" priority="30"/>
  </conditionalFormatting>
  <conditionalFormatting sqref="D68:D76">
    <cfRule type="duplicateValues" dxfId="826" priority="29"/>
  </conditionalFormatting>
  <conditionalFormatting sqref="B68:B76">
    <cfRule type="duplicateValues" dxfId="825" priority="28"/>
  </conditionalFormatting>
  <conditionalFormatting sqref="D67">
    <cfRule type="duplicateValues" dxfId="824" priority="27"/>
  </conditionalFormatting>
  <conditionalFormatting sqref="B67">
    <cfRule type="duplicateValues" dxfId="823" priority="26"/>
  </conditionalFormatting>
  <conditionalFormatting sqref="D78">
    <cfRule type="duplicateValues" dxfId="822" priority="25"/>
  </conditionalFormatting>
  <conditionalFormatting sqref="B78">
    <cfRule type="duplicateValues" dxfId="821" priority="24"/>
  </conditionalFormatting>
  <conditionalFormatting sqref="D80:D81">
    <cfRule type="duplicateValues" dxfId="820" priority="23"/>
  </conditionalFormatting>
  <conditionalFormatting sqref="B80:B81">
    <cfRule type="duplicateValues" dxfId="819" priority="22"/>
  </conditionalFormatting>
  <conditionalFormatting sqref="D85:D89">
    <cfRule type="duplicateValues" dxfId="818" priority="21"/>
  </conditionalFormatting>
  <conditionalFormatting sqref="B85:B89">
    <cfRule type="duplicateValues" dxfId="817" priority="20"/>
  </conditionalFormatting>
  <conditionalFormatting sqref="D90:D94">
    <cfRule type="duplicateValues" dxfId="816" priority="19"/>
  </conditionalFormatting>
  <conditionalFormatting sqref="B90:B94">
    <cfRule type="duplicateValues" dxfId="815" priority="18"/>
  </conditionalFormatting>
  <conditionalFormatting sqref="D67:D76">
    <cfRule type="duplicateValues" dxfId="814" priority="17"/>
  </conditionalFormatting>
  <conditionalFormatting sqref="B67:B76">
    <cfRule type="duplicateValues" dxfId="813" priority="16"/>
  </conditionalFormatting>
  <conditionalFormatting sqref="B14:B203">
    <cfRule type="duplicateValues" dxfId="812" priority="15"/>
  </conditionalFormatting>
  <conditionalFormatting sqref="B20">
    <cfRule type="duplicateValues" dxfId="811" priority="14"/>
  </conditionalFormatting>
  <conditionalFormatting sqref="D45:D53">
    <cfRule type="duplicateValues" dxfId="810" priority="13"/>
  </conditionalFormatting>
  <conditionalFormatting sqref="B45:B53">
    <cfRule type="duplicateValues" dxfId="809" priority="12"/>
  </conditionalFormatting>
  <conditionalFormatting sqref="D61:D89">
    <cfRule type="duplicateValues" dxfId="808" priority="11"/>
  </conditionalFormatting>
  <conditionalFormatting sqref="B61:B89">
    <cfRule type="duplicateValues" dxfId="807" priority="10"/>
  </conditionalFormatting>
  <conditionalFormatting sqref="D91:D95">
    <cfRule type="duplicateValues" dxfId="806" priority="9"/>
  </conditionalFormatting>
  <conditionalFormatting sqref="B91:B95">
    <cfRule type="duplicateValues" dxfId="805" priority="8"/>
  </conditionalFormatting>
  <conditionalFormatting sqref="D201 D192:D198">
    <cfRule type="duplicateValues" dxfId="804" priority="7"/>
  </conditionalFormatting>
  <conditionalFormatting sqref="D188:D189">
    <cfRule type="duplicateValues" dxfId="803" priority="6"/>
  </conditionalFormatting>
  <conditionalFormatting sqref="D183:D184 D187">
    <cfRule type="duplicateValues" dxfId="802" priority="5"/>
  </conditionalFormatting>
  <conditionalFormatting sqref="D197:D198">
    <cfRule type="duplicateValues" dxfId="801" priority="4"/>
  </conditionalFormatting>
  <conditionalFormatting sqref="D202:D203 D14:D180">
    <cfRule type="duplicateValues" dxfId="800" priority="3"/>
  </conditionalFormatting>
  <conditionalFormatting sqref="D14:D203">
    <cfRule type="duplicateValues" dxfId="799" priority="2"/>
  </conditionalFormatting>
  <conditionalFormatting sqref="B14:B203">
    <cfRule type="duplicateValues" dxfId="798" priority="1"/>
  </conditionalFormatting>
  <printOptions horizontalCentered="1"/>
  <pageMargins left="0" right="0" top="0.19685039370078741" bottom="0.19685039370078741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W223"/>
  <sheetViews>
    <sheetView workbookViewId="0">
      <pane xSplit="5" ySplit="12" topLeftCell="M149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RowHeight="12.75" x14ac:dyDescent="0.2"/>
  <cols>
    <col min="1" max="1" width="4" style="1" hidden="1" customWidth="1"/>
    <col min="2" max="2" width="14.140625" style="1" customWidth="1"/>
    <col min="3" max="3" width="6.5703125" style="1" hidden="1" customWidth="1"/>
    <col min="4" max="4" width="9.42578125" style="1" customWidth="1"/>
    <col min="5" max="5" width="49.28515625" style="1" customWidth="1"/>
    <col min="6" max="6" width="8.140625" style="48" customWidth="1"/>
    <col min="7" max="7" width="8" style="48" customWidth="1"/>
    <col min="8" max="8" width="7.7109375" style="1" customWidth="1"/>
    <col min="9" max="9" width="1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6.42578125" style="1" customWidth="1"/>
    <col min="14" max="14" width="11.85546875" style="1" bestFit="1" customWidth="1"/>
    <col min="15" max="15" width="9.85546875" style="1" customWidth="1"/>
    <col min="16" max="16" width="7.42578125" style="1" customWidth="1"/>
    <col min="17" max="17" width="9.140625" style="1" customWidth="1"/>
    <col min="18" max="18" width="10.140625" style="1" customWidth="1"/>
    <col min="19" max="19" width="7.42578125" style="1" customWidth="1"/>
    <col min="20" max="20" width="8" style="1" bestFit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0" width="9.28515625" style="1" customWidth="1"/>
    <col min="31" max="31" width="10.28515625" style="1" customWidth="1"/>
    <col min="32" max="32" width="12" style="1" bestFit="1" customWidth="1"/>
    <col min="33" max="33" width="6.42578125" style="1" customWidth="1"/>
    <col min="34" max="34" width="9" style="59" customWidth="1"/>
    <col min="35" max="35" width="7.42578125" style="1" customWidth="1"/>
    <col min="36" max="36" width="9" style="1" customWidth="1"/>
    <col min="37" max="37" width="7.2851562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9" x14ac:dyDescent="0.2">
      <c r="AO1" s="38" t="s">
        <v>236</v>
      </c>
    </row>
    <row r="2" spans="1:49" x14ac:dyDescent="0.2">
      <c r="AO2" s="38" t="s">
        <v>237</v>
      </c>
    </row>
    <row r="3" spans="1:49" x14ac:dyDescent="0.2">
      <c r="AO3" s="38" t="s">
        <v>238</v>
      </c>
    </row>
    <row r="4" spans="1:49" x14ac:dyDescent="0.2">
      <c r="AO4" s="38"/>
    </row>
    <row r="5" spans="1:49" x14ac:dyDescent="0.2">
      <c r="AO5" s="38"/>
    </row>
    <row r="6" spans="1:49" x14ac:dyDescent="0.2">
      <c r="AO6" s="39"/>
    </row>
    <row r="7" spans="1:49" x14ac:dyDescent="0.2">
      <c r="AO7" s="39"/>
    </row>
    <row r="8" spans="1:49" ht="7.5" customHeight="1" x14ac:dyDescent="0.2">
      <c r="AO8" s="39"/>
    </row>
    <row r="9" spans="1:49" s="20" customFormat="1" ht="19.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0"/>
      <c r="AL9" s="40"/>
      <c r="AM9" s="40"/>
      <c r="AN9" s="40"/>
      <c r="AO9" s="41" t="s">
        <v>29</v>
      </c>
      <c r="AQ9" s="33">
        <v>43466</v>
      </c>
      <c r="AR9" s="34"/>
      <c r="AT9" s="33">
        <v>43556</v>
      </c>
      <c r="AU9" s="34"/>
      <c r="AV9" s="33">
        <v>43616</v>
      </c>
      <c r="AW9" s="34"/>
    </row>
    <row r="10" spans="1:49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33</v>
      </c>
      <c r="AU10" s="29" t="s">
        <v>10</v>
      </c>
      <c r="AV10" s="28">
        <f>AO10-AV9</f>
        <v>-27</v>
      </c>
      <c r="AW10" s="29" t="s">
        <v>10</v>
      </c>
    </row>
    <row r="11" spans="1:49" s="2" customFormat="1" ht="15.75" x14ac:dyDescent="0.2">
      <c r="B11" s="70"/>
      <c r="C11" s="70"/>
      <c r="D11" s="70"/>
      <c r="E11" s="70"/>
      <c r="F11" s="21"/>
      <c r="G11" s="21"/>
      <c r="H11" s="70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8" t="s">
        <v>7</v>
      </c>
      <c r="AD11" s="559"/>
      <c r="AE11" s="559"/>
      <c r="AF11" s="559"/>
      <c r="AG11" s="559"/>
      <c r="AH11" s="559"/>
      <c r="AI11" s="559"/>
      <c r="AJ11" s="559"/>
      <c r="AK11" s="559"/>
      <c r="AL11" s="559"/>
      <c r="AM11" s="559"/>
      <c r="AN11" s="559"/>
      <c r="AO11" s="560"/>
    </row>
    <row r="12" spans="1:49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9" ht="6.75" customHeight="1" x14ac:dyDescent="0.25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49" ht="15" x14ac:dyDescent="0.25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0</v>
      </c>
      <c r="AD14" s="16">
        <f>AC14*F14</f>
        <v>0</v>
      </c>
      <c r="AE14" s="37">
        <f>AC14*G14</f>
        <v>0</v>
      </c>
      <c r="AF14" s="42">
        <f>AC14/AQ$10</f>
        <v>0</v>
      </c>
      <c r="AG14" s="37">
        <f>AF14*30</f>
        <v>0</v>
      </c>
      <c r="AH14" s="63">
        <f>AE14/AQ$10*30</f>
        <v>0</v>
      </c>
      <c r="AI14" s="26">
        <v>0</v>
      </c>
      <c r="AJ14" s="37">
        <f t="shared" ref="AJ14:AJ20" si="0">AI14*G14</f>
        <v>0</v>
      </c>
      <c r="AK14" s="37" t="str">
        <f>IFERROR(AI14/AF14, "-")</f>
        <v>-</v>
      </c>
      <c r="AL14" s="47">
        <v>2</v>
      </c>
      <c r="AM14" s="37" t="str">
        <f>IFERROR(AK14/7,"-")</f>
        <v>-</v>
      </c>
      <c r="AN14" s="52" t="str">
        <f t="shared" ref="AN14:AN20" si="1">IFERROR(AK14/30,"-")</f>
        <v>-</v>
      </c>
      <c r="AO14" s="35" t="str">
        <f>IFERROR(AO$10+AK14,"-")</f>
        <v>-</v>
      </c>
    </row>
    <row r="15" spans="1:49" ht="15" x14ac:dyDescent="0.25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2">J15+M15+P15+S15+V15+Y15</f>
        <v>0</v>
      </c>
      <c r="AD15" s="16">
        <f t="shared" ref="AD15:AD71" si="3">AC15*F15</f>
        <v>0</v>
      </c>
      <c r="AE15" s="37">
        <f t="shared" ref="AE15:AE71" si="4">AC15*G15</f>
        <v>0</v>
      </c>
      <c r="AF15" s="42">
        <f t="shared" ref="AF15:AF78" si="5">AC15/AQ$10</f>
        <v>0</v>
      </c>
      <c r="AG15" s="37">
        <f t="shared" ref="AG15:AG78" si="6">AF15*30</f>
        <v>0</v>
      </c>
      <c r="AH15" s="63">
        <f t="shared" ref="AH15:AH78" si="7">AE15/AQ$10*30</f>
        <v>0</v>
      </c>
      <c r="AI15" s="26">
        <v>0</v>
      </c>
      <c r="AJ15" s="37">
        <f t="shared" si="0"/>
        <v>0</v>
      </c>
      <c r="AK15" s="37" t="str">
        <f t="shared" ref="AK15:AK78" si="8">IFERROR(AI15/AF15, "-")</f>
        <v>-</v>
      </c>
      <c r="AL15" s="47">
        <v>3</v>
      </c>
      <c r="AM15" s="37" t="str">
        <f t="shared" ref="AM15:AM78" si="9">IFERROR(AK15/7,"-")</f>
        <v>-</v>
      </c>
      <c r="AN15" s="52" t="str">
        <f t="shared" si="1"/>
        <v>-</v>
      </c>
      <c r="AO15" s="35" t="str">
        <f t="shared" ref="AO15:AO78" si="10">IFERROR(AO$10+AK15,"-")</f>
        <v>-</v>
      </c>
    </row>
    <row r="16" spans="1:49" ht="15" x14ac:dyDescent="0.25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5</v>
      </c>
      <c r="K16" s="16">
        <f t="shared" ref="K16:K76" si="11">J16*$F16</f>
        <v>26.300000000000008</v>
      </c>
      <c r="L16" s="16">
        <f t="shared" ref="L16:L20" si="12">J16*$G16</f>
        <v>122.5</v>
      </c>
      <c r="M16" s="26">
        <v>0</v>
      </c>
      <c r="N16" s="16">
        <f t="shared" ref="N16:N20" si="13">M16*$F16</f>
        <v>0</v>
      </c>
      <c r="O16" s="16">
        <f t="shared" ref="O16:O20" si="14">M16*$G16</f>
        <v>0</v>
      </c>
      <c r="P16" s="26">
        <v>3</v>
      </c>
      <c r="Q16" s="16">
        <f t="shared" ref="Q16:Q20" si="15">P16*$F16</f>
        <v>15.780000000000005</v>
      </c>
      <c r="R16" s="16">
        <f t="shared" ref="R16:R20" si="16">P16*$G16</f>
        <v>73.5</v>
      </c>
      <c r="S16" s="26">
        <v>2</v>
      </c>
      <c r="T16" s="16">
        <f t="shared" ref="T16:T20" si="17">S16*$F16</f>
        <v>10.520000000000003</v>
      </c>
      <c r="U16" s="16">
        <f t="shared" ref="U16:U20" si="18">S16*$G16</f>
        <v>49</v>
      </c>
      <c r="V16" s="26">
        <v>0</v>
      </c>
      <c r="W16" s="16">
        <f t="shared" ref="W16:W20" si="19">V16*$F16</f>
        <v>0</v>
      </c>
      <c r="X16" s="16">
        <f>V16*$G16</f>
        <v>0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2"/>
        <v>10</v>
      </c>
      <c r="AD16" s="16">
        <f t="shared" si="3"/>
        <v>52.600000000000016</v>
      </c>
      <c r="AE16" s="37">
        <f t="shared" si="4"/>
        <v>245</v>
      </c>
      <c r="AF16" s="42">
        <f t="shared" si="5"/>
        <v>8.1300813008130079E-2</v>
      </c>
      <c r="AG16" s="37">
        <f t="shared" si="6"/>
        <v>2.4390243902439024</v>
      </c>
      <c r="AH16" s="63">
        <f t="shared" si="7"/>
        <v>59.756097560975611</v>
      </c>
      <c r="AI16" s="26">
        <v>1</v>
      </c>
      <c r="AJ16" s="37">
        <f t="shared" si="0"/>
        <v>24.5</v>
      </c>
      <c r="AK16" s="37">
        <f t="shared" si="8"/>
        <v>12.3</v>
      </c>
      <c r="AL16" s="47">
        <v>8</v>
      </c>
      <c r="AM16" s="37">
        <f t="shared" si="9"/>
        <v>1.7571428571428573</v>
      </c>
      <c r="AN16" s="52">
        <f t="shared" si="1"/>
        <v>0.41000000000000003</v>
      </c>
      <c r="AO16" s="35">
        <f t="shared" si="10"/>
        <v>43601.3</v>
      </c>
      <c r="AP16" s="36"/>
      <c r="AQ16" s="36"/>
    </row>
    <row r="17" spans="1:43" s="102" customFormat="1" ht="15" x14ac:dyDescent="0.25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2</v>
      </c>
      <c r="K17" s="104">
        <f t="shared" si="11"/>
        <v>10.779999999999983</v>
      </c>
      <c r="L17" s="104">
        <f t="shared" si="12"/>
        <v>49</v>
      </c>
      <c r="M17" s="103">
        <v>1</v>
      </c>
      <c r="N17" s="104">
        <f t="shared" si="13"/>
        <v>5.3899999999999917</v>
      </c>
      <c r="O17" s="104">
        <f t="shared" si="14"/>
        <v>24.5</v>
      </c>
      <c r="P17" s="103">
        <v>1</v>
      </c>
      <c r="Q17" s="104">
        <f t="shared" si="15"/>
        <v>5.3899999999999917</v>
      </c>
      <c r="R17" s="104">
        <f t="shared" si="16"/>
        <v>24.5</v>
      </c>
      <c r="S17" s="103">
        <v>4</v>
      </c>
      <c r="T17" s="104">
        <f t="shared" si="17"/>
        <v>21.559999999999967</v>
      </c>
      <c r="U17" s="104">
        <f t="shared" si="18"/>
        <v>98</v>
      </c>
      <c r="V17" s="103">
        <v>1</v>
      </c>
      <c r="W17" s="104">
        <f t="shared" si="19"/>
        <v>5.3899999999999917</v>
      </c>
      <c r="X17" s="104">
        <f t="shared" ref="X17:X20" si="21">V17*$G17</f>
        <v>24.5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>J17+M17+P17+S17+V17+Y17</f>
        <v>9</v>
      </c>
      <c r="AD17" s="104">
        <f t="shared" si="3"/>
        <v>48.509999999999927</v>
      </c>
      <c r="AE17" s="104">
        <f t="shared" si="4"/>
        <v>220.5</v>
      </c>
      <c r="AF17" s="42">
        <f t="shared" si="5"/>
        <v>7.3170731707317069E-2</v>
      </c>
      <c r="AG17" s="37">
        <f t="shared" si="6"/>
        <v>2.1951219512195119</v>
      </c>
      <c r="AH17" s="63">
        <f t="shared" si="7"/>
        <v>53.780487804878049</v>
      </c>
      <c r="AI17" s="103">
        <v>3</v>
      </c>
      <c r="AJ17" s="107">
        <f t="shared" si="0"/>
        <v>73.5</v>
      </c>
      <c r="AK17" s="37">
        <f t="shared" si="8"/>
        <v>41</v>
      </c>
      <c r="AL17" s="108">
        <v>9</v>
      </c>
      <c r="AM17" s="37">
        <f t="shared" si="9"/>
        <v>5.8571428571428568</v>
      </c>
      <c r="AN17" s="109">
        <f t="shared" si="1"/>
        <v>1.3666666666666667</v>
      </c>
      <c r="AO17" s="35">
        <f t="shared" si="10"/>
        <v>43630</v>
      </c>
      <c r="AP17" s="110"/>
      <c r="AQ17" s="110"/>
    </row>
    <row r="18" spans="1:43" ht="15" x14ac:dyDescent="0.25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2"/>
        <v>0</v>
      </c>
      <c r="AD18" s="16">
        <f t="shared" si="3"/>
        <v>0</v>
      </c>
      <c r="AE18" s="37">
        <f t="shared" si="4"/>
        <v>0</v>
      </c>
      <c r="AF18" s="42">
        <f t="shared" si="5"/>
        <v>0</v>
      </c>
      <c r="AG18" s="37">
        <f t="shared" si="6"/>
        <v>0</v>
      </c>
      <c r="AH18" s="63">
        <f t="shared" si="7"/>
        <v>0</v>
      </c>
      <c r="AI18" s="26">
        <v>0</v>
      </c>
      <c r="AJ18" s="37">
        <f t="shared" si="0"/>
        <v>0</v>
      </c>
      <c r="AK18" s="37" t="str">
        <f t="shared" si="8"/>
        <v>-</v>
      </c>
      <c r="AL18" s="47">
        <v>10</v>
      </c>
      <c r="AM18" s="37" t="str">
        <f t="shared" si="9"/>
        <v>-</v>
      </c>
      <c r="AN18" s="52" t="str">
        <f t="shared" si="1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2"/>
        <v>0</v>
      </c>
      <c r="AD19" s="16">
        <f t="shared" si="3"/>
        <v>0</v>
      </c>
      <c r="AE19" s="37">
        <f t="shared" si="4"/>
        <v>0</v>
      </c>
      <c r="AF19" s="42">
        <f t="shared" si="5"/>
        <v>0</v>
      </c>
      <c r="AG19" s="37">
        <f t="shared" si="6"/>
        <v>0</v>
      </c>
      <c r="AH19" s="63">
        <f t="shared" si="7"/>
        <v>0</v>
      </c>
      <c r="AI19" s="26">
        <v>0</v>
      </c>
      <c r="AJ19" s="37">
        <f t="shared" si="0"/>
        <v>0</v>
      </c>
      <c r="AK19" s="37" t="str">
        <f t="shared" si="8"/>
        <v>-</v>
      </c>
      <c r="AL19" s="47">
        <v>11</v>
      </c>
      <c r="AM19" s="37" t="str">
        <f t="shared" si="9"/>
        <v>-</v>
      </c>
      <c r="AN19" s="52" t="str">
        <f t="shared" si="1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2"/>
        <v>0</v>
      </c>
      <c r="AD20" s="16">
        <f t="shared" si="3"/>
        <v>0</v>
      </c>
      <c r="AE20" s="37">
        <f t="shared" si="4"/>
        <v>0</v>
      </c>
      <c r="AF20" s="42">
        <f t="shared" si="5"/>
        <v>0</v>
      </c>
      <c r="AG20" s="37">
        <f t="shared" si="6"/>
        <v>0</v>
      </c>
      <c r="AH20" s="63">
        <f t="shared" si="7"/>
        <v>0</v>
      </c>
      <c r="AI20" s="26">
        <v>0</v>
      </c>
      <c r="AJ20" s="37">
        <f t="shared" si="0"/>
        <v>0</v>
      </c>
      <c r="AK20" s="37" t="str">
        <f t="shared" si="8"/>
        <v>-</v>
      </c>
      <c r="AL20" s="47">
        <v>12</v>
      </c>
      <c r="AM20" s="37" t="str">
        <f t="shared" si="9"/>
        <v>-</v>
      </c>
      <c r="AN20" s="52" t="str">
        <f t="shared" si="1"/>
        <v>-</v>
      </c>
      <c r="AO20" s="35" t="str">
        <f t="shared" si="10"/>
        <v>-</v>
      </c>
      <c r="AP20" s="36"/>
      <c r="AQ20" s="36"/>
    </row>
    <row r="21" spans="1:43" ht="15" x14ac:dyDescent="0.25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2"/>
        <v>0</v>
      </c>
      <c r="AD21" s="16">
        <f t="shared" si="3"/>
        <v>0</v>
      </c>
      <c r="AE21" s="37">
        <f t="shared" si="4"/>
        <v>0</v>
      </c>
      <c r="AF21" s="42">
        <f t="shared" si="5"/>
        <v>0</v>
      </c>
      <c r="AG21" s="37">
        <f t="shared" si="6"/>
        <v>0</v>
      </c>
      <c r="AH21" s="63">
        <f t="shared" si="7"/>
        <v>0</v>
      </c>
      <c r="AI21" s="26">
        <v>0</v>
      </c>
      <c r="AJ21" s="37">
        <f t="shared" ref="AJ21:AJ38" si="34">AI21*G21</f>
        <v>0</v>
      </c>
      <c r="AK21" s="37" t="str">
        <f t="shared" si="8"/>
        <v>-</v>
      </c>
      <c r="AL21" s="47">
        <v>14</v>
      </c>
      <c r="AM21" s="37" t="str">
        <f t="shared" si="9"/>
        <v>-</v>
      </c>
      <c r="AN21" s="52" t="str">
        <f t="shared" ref="AN21:AN38" si="35">IFERROR(AK21/30,"-")</f>
        <v>-</v>
      </c>
      <c r="AO21" s="35" t="str">
        <f t="shared" si="10"/>
        <v>-</v>
      </c>
    </row>
    <row r="22" spans="1:43" ht="15" x14ac:dyDescent="0.25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2"/>
        <v>0</v>
      </c>
      <c r="AD22" s="16">
        <f t="shared" si="3"/>
        <v>0</v>
      </c>
      <c r="AE22" s="37">
        <f t="shared" si="4"/>
        <v>0</v>
      </c>
      <c r="AF22" s="42">
        <f t="shared" si="5"/>
        <v>0</v>
      </c>
      <c r="AG22" s="37">
        <f t="shared" si="6"/>
        <v>0</v>
      </c>
      <c r="AH22" s="63">
        <f t="shared" si="7"/>
        <v>0</v>
      </c>
      <c r="AI22" s="26">
        <v>0</v>
      </c>
      <c r="AJ22" s="37">
        <f t="shared" si="34"/>
        <v>0</v>
      </c>
      <c r="AK22" s="37" t="str">
        <f t="shared" si="8"/>
        <v>-</v>
      </c>
      <c r="AL22" s="47">
        <v>15</v>
      </c>
      <c r="AM22" s="37" t="str">
        <f t="shared" si="9"/>
        <v>-</v>
      </c>
      <c r="AN22" s="52" t="str">
        <f t="shared" si="35"/>
        <v>-</v>
      </c>
      <c r="AO22" s="35" t="str">
        <f t="shared" si="10"/>
        <v>-</v>
      </c>
    </row>
    <row r="23" spans="1:43" ht="15" x14ac:dyDescent="0.25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2"/>
        <v>0</v>
      </c>
      <c r="AD23" s="16">
        <f t="shared" si="3"/>
        <v>0</v>
      </c>
      <c r="AE23" s="37">
        <f t="shared" si="4"/>
        <v>0</v>
      </c>
      <c r="AF23" s="42">
        <f t="shared" si="5"/>
        <v>0</v>
      </c>
      <c r="AG23" s="37">
        <f t="shared" si="6"/>
        <v>0</v>
      </c>
      <c r="AH23" s="63">
        <f t="shared" si="7"/>
        <v>0</v>
      </c>
      <c r="AI23" s="26">
        <v>0</v>
      </c>
      <c r="AJ23" s="37">
        <f t="shared" si="34"/>
        <v>0</v>
      </c>
      <c r="AK23" s="37" t="str">
        <f t="shared" si="8"/>
        <v>-</v>
      </c>
      <c r="AL23" s="47">
        <v>16</v>
      </c>
      <c r="AM23" s="37" t="str">
        <f t="shared" si="9"/>
        <v>-</v>
      </c>
      <c r="AN23" s="52" t="str">
        <f t="shared" si="35"/>
        <v>-</v>
      </c>
      <c r="AO23" s="35" t="str">
        <f t="shared" si="10"/>
        <v>-</v>
      </c>
    </row>
    <row r="24" spans="1:43" ht="15" x14ac:dyDescent="0.25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2"/>
        <v>0</v>
      </c>
      <c r="AD24" s="16">
        <f t="shared" si="3"/>
        <v>0</v>
      </c>
      <c r="AE24" s="37">
        <f t="shared" si="4"/>
        <v>0</v>
      </c>
      <c r="AF24" s="42">
        <f t="shared" si="5"/>
        <v>0</v>
      </c>
      <c r="AG24" s="37">
        <f t="shared" si="6"/>
        <v>0</v>
      </c>
      <c r="AH24" s="63">
        <f t="shared" si="7"/>
        <v>0</v>
      </c>
      <c r="AI24" s="26">
        <v>0</v>
      </c>
      <c r="AJ24" s="37">
        <f t="shared" si="34"/>
        <v>0</v>
      </c>
      <c r="AK24" s="37" t="str">
        <f t="shared" si="8"/>
        <v>-</v>
      </c>
      <c r="AL24" s="47">
        <v>17</v>
      </c>
      <c r="AM24" s="37" t="str">
        <f t="shared" si="9"/>
        <v>-</v>
      </c>
      <c r="AN24" s="52" t="str">
        <f t="shared" si="35"/>
        <v>-</v>
      </c>
      <c r="AO24" s="35" t="str">
        <f t="shared" si="10"/>
        <v>-</v>
      </c>
    </row>
    <row r="25" spans="1:43" ht="15" x14ac:dyDescent="0.25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2"/>
        <v>0</v>
      </c>
      <c r="AD25" s="16">
        <f t="shared" si="3"/>
        <v>0</v>
      </c>
      <c r="AE25" s="37">
        <f t="shared" si="4"/>
        <v>0</v>
      </c>
      <c r="AF25" s="42">
        <f t="shared" si="5"/>
        <v>0</v>
      </c>
      <c r="AG25" s="37">
        <f t="shared" si="6"/>
        <v>0</v>
      </c>
      <c r="AH25" s="63">
        <f t="shared" si="7"/>
        <v>0</v>
      </c>
      <c r="AI25" s="26">
        <v>0</v>
      </c>
      <c r="AJ25" s="37">
        <f t="shared" si="34"/>
        <v>0</v>
      </c>
      <c r="AK25" s="37" t="str">
        <f t="shared" si="8"/>
        <v>-</v>
      </c>
      <c r="AL25" s="47">
        <v>18</v>
      </c>
      <c r="AM25" s="37" t="str">
        <f t="shared" si="9"/>
        <v>-</v>
      </c>
      <c r="AN25" s="52" t="str">
        <f t="shared" si="35"/>
        <v>-</v>
      </c>
      <c r="AO25" s="35" t="str">
        <f t="shared" si="10"/>
        <v>-</v>
      </c>
    </row>
    <row r="26" spans="1:43" ht="15" x14ac:dyDescent="0.25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2"/>
        <v>0</v>
      </c>
      <c r="AD26" s="16">
        <f t="shared" si="3"/>
        <v>0</v>
      </c>
      <c r="AE26" s="37">
        <f t="shared" si="4"/>
        <v>0</v>
      </c>
      <c r="AF26" s="42">
        <f t="shared" si="5"/>
        <v>0</v>
      </c>
      <c r="AG26" s="37">
        <f t="shared" si="6"/>
        <v>0</v>
      </c>
      <c r="AH26" s="63">
        <f t="shared" si="7"/>
        <v>0</v>
      </c>
      <c r="AI26" s="26">
        <v>0</v>
      </c>
      <c r="AJ26" s="37">
        <f t="shared" si="34"/>
        <v>0</v>
      </c>
      <c r="AK26" s="37" t="str">
        <f t="shared" si="8"/>
        <v>-</v>
      </c>
      <c r="AL26" s="47">
        <v>19</v>
      </c>
      <c r="AM26" s="37" t="str">
        <f t="shared" si="9"/>
        <v>-</v>
      </c>
      <c r="AN26" s="52" t="str">
        <f t="shared" si="35"/>
        <v>-</v>
      </c>
      <c r="AO26" s="35" t="str">
        <f t="shared" si="10"/>
        <v>-</v>
      </c>
    </row>
    <row r="27" spans="1:43" ht="15" x14ac:dyDescent="0.25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2"/>
        <v>0</v>
      </c>
      <c r="AD27" s="16">
        <f t="shared" si="3"/>
        <v>0</v>
      </c>
      <c r="AE27" s="37">
        <f t="shared" si="4"/>
        <v>0</v>
      </c>
      <c r="AF27" s="42">
        <f t="shared" si="5"/>
        <v>0</v>
      </c>
      <c r="AG27" s="37">
        <f t="shared" si="6"/>
        <v>0</v>
      </c>
      <c r="AH27" s="63">
        <f t="shared" si="7"/>
        <v>0</v>
      </c>
      <c r="AI27" s="26">
        <v>1</v>
      </c>
      <c r="AJ27" s="37">
        <f t="shared" si="34"/>
        <v>104.5</v>
      </c>
      <c r="AK27" s="37" t="str">
        <f t="shared" si="8"/>
        <v>-</v>
      </c>
      <c r="AL27" s="47">
        <v>20</v>
      </c>
      <c r="AM27" s="37" t="str">
        <f t="shared" si="9"/>
        <v>-</v>
      </c>
      <c r="AN27" s="52" t="str">
        <f t="shared" si="35"/>
        <v>-</v>
      </c>
      <c r="AO27" s="35" t="str">
        <f t="shared" si="10"/>
        <v>-</v>
      </c>
    </row>
    <row r="28" spans="1:43" ht="15" x14ac:dyDescent="0.25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1</v>
      </c>
      <c r="K28" s="16">
        <f t="shared" si="11"/>
        <v>53.97</v>
      </c>
      <c r="L28" s="16">
        <f t="shared" si="23"/>
        <v>104.5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2"/>
        <v>1</v>
      </c>
      <c r="AD28" s="16">
        <f t="shared" si="3"/>
        <v>53.97</v>
      </c>
      <c r="AE28" s="37">
        <f t="shared" si="4"/>
        <v>104.5</v>
      </c>
      <c r="AF28" s="42">
        <f t="shared" si="5"/>
        <v>8.130081300813009E-3</v>
      </c>
      <c r="AG28" s="37">
        <f t="shared" si="6"/>
        <v>0.24390243902439027</v>
      </c>
      <c r="AH28" s="63">
        <f t="shared" si="7"/>
        <v>25.487804878048781</v>
      </c>
      <c r="AI28" s="26">
        <v>0</v>
      </c>
      <c r="AJ28" s="37">
        <f t="shared" si="34"/>
        <v>0</v>
      </c>
      <c r="AK28" s="37">
        <f t="shared" si="8"/>
        <v>0</v>
      </c>
      <c r="AL28" s="47">
        <v>21</v>
      </c>
      <c r="AM28" s="37">
        <f t="shared" si="9"/>
        <v>0</v>
      </c>
      <c r="AN28" s="52">
        <f t="shared" si="35"/>
        <v>0</v>
      </c>
      <c r="AO28" s="35">
        <f t="shared" si="10"/>
        <v>43589</v>
      </c>
    </row>
    <row r="29" spans="1:43" ht="15" x14ac:dyDescent="0.25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2"/>
        <v>0</v>
      </c>
      <c r="AD29" s="16">
        <f t="shared" si="3"/>
        <v>0</v>
      </c>
      <c r="AE29" s="37">
        <f t="shared" si="4"/>
        <v>0</v>
      </c>
      <c r="AF29" s="42">
        <f t="shared" si="5"/>
        <v>0</v>
      </c>
      <c r="AG29" s="37">
        <f t="shared" si="6"/>
        <v>0</v>
      </c>
      <c r="AH29" s="63">
        <f t="shared" si="7"/>
        <v>0</v>
      </c>
      <c r="AI29" s="26">
        <v>0</v>
      </c>
      <c r="AJ29" s="37">
        <f t="shared" si="34"/>
        <v>0</v>
      </c>
      <c r="AK29" s="37" t="str">
        <f t="shared" si="8"/>
        <v>-</v>
      </c>
      <c r="AL29" s="47">
        <v>22</v>
      </c>
      <c r="AM29" s="37" t="str">
        <f t="shared" si="9"/>
        <v>-</v>
      </c>
      <c r="AN29" s="52" t="str">
        <f t="shared" si="35"/>
        <v>-</v>
      </c>
      <c r="AO29" s="35" t="str">
        <f t="shared" si="10"/>
        <v>-</v>
      </c>
    </row>
    <row r="30" spans="1:43" ht="15" x14ac:dyDescent="0.25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2"/>
        <v>0</v>
      </c>
      <c r="AD30" s="16">
        <f t="shared" si="3"/>
        <v>0</v>
      </c>
      <c r="AE30" s="37">
        <f t="shared" si="4"/>
        <v>0</v>
      </c>
      <c r="AF30" s="42">
        <f t="shared" si="5"/>
        <v>0</v>
      </c>
      <c r="AG30" s="37">
        <f t="shared" si="6"/>
        <v>0</v>
      </c>
      <c r="AH30" s="63">
        <f t="shared" si="7"/>
        <v>0</v>
      </c>
      <c r="AI30" s="26">
        <v>0</v>
      </c>
      <c r="AJ30" s="37">
        <f t="shared" si="34"/>
        <v>0</v>
      </c>
      <c r="AK30" s="37" t="str">
        <f t="shared" si="8"/>
        <v>-</v>
      </c>
      <c r="AL30" s="47">
        <v>23</v>
      </c>
      <c r="AM30" s="37" t="str">
        <f t="shared" si="9"/>
        <v>-</v>
      </c>
      <c r="AN30" s="52" t="str">
        <f t="shared" si="35"/>
        <v>-</v>
      </c>
      <c r="AO30" s="35" t="str">
        <f t="shared" si="10"/>
        <v>-</v>
      </c>
    </row>
    <row r="31" spans="1:43" ht="15" x14ac:dyDescent="0.25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>J31+M31+P31+S31+V31+Y31</f>
        <v>0</v>
      </c>
      <c r="AD31" s="16">
        <f t="shared" si="3"/>
        <v>0</v>
      </c>
      <c r="AE31" s="37">
        <f t="shared" si="4"/>
        <v>0</v>
      </c>
      <c r="AF31" s="42">
        <f t="shared" si="5"/>
        <v>0</v>
      </c>
      <c r="AG31" s="37">
        <f t="shared" si="6"/>
        <v>0</v>
      </c>
      <c r="AH31" s="63">
        <f t="shared" si="7"/>
        <v>0</v>
      </c>
      <c r="AI31" s="26">
        <v>0</v>
      </c>
      <c r="AJ31" s="37">
        <f t="shared" si="34"/>
        <v>0</v>
      </c>
      <c r="AK31" s="37" t="str">
        <f t="shared" si="8"/>
        <v>-</v>
      </c>
      <c r="AL31" s="47">
        <v>24</v>
      </c>
      <c r="AM31" s="37" t="str">
        <f t="shared" si="9"/>
        <v>-</v>
      </c>
      <c r="AN31" s="52" t="str">
        <f t="shared" si="35"/>
        <v>-</v>
      </c>
      <c r="AO31" s="35" t="str">
        <f t="shared" si="10"/>
        <v>-</v>
      </c>
    </row>
    <row r="32" spans="1:43" ht="15" x14ac:dyDescent="0.25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2"/>
        <v>0</v>
      </c>
      <c r="AD32" s="16">
        <f t="shared" si="3"/>
        <v>0</v>
      </c>
      <c r="AE32" s="37">
        <f t="shared" si="4"/>
        <v>0</v>
      </c>
      <c r="AF32" s="42">
        <f t="shared" si="5"/>
        <v>0</v>
      </c>
      <c r="AG32" s="37">
        <f t="shared" si="6"/>
        <v>0</v>
      </c>
      <c r="AH32" s="63">
        <f t="shared" si="7"/>
        <v>0</v>
      </c>
      <c r="AI32" s="26">
        <v>0</v>
      </c>
      <c r="AJ32" s="37">
        <f t="shared" si="34"/>
        <v>0</v>
      </c>
      <c r="AK32" s="37" t="str">
        <f t="shared" si="8"/>
        <v>-</v>
      </c>
      <c r="AL32" s="47">
        <v>25</v>
      </c>
      <c r="AM32" s="37" t="str">
        <f t="shared" si="9"/>
        <v>-</v>
      </c>
      <c r="AN32" s="52" t="str">
        <f t="shared" si="35"/>
        <v>-</v>
      </c>
      <c r="AO32" s="35" t="str">
        <f t="shared" si="10"/>
        <v>-</v>
      </c>
    </row>
    <row r="33" spans="1:47" ht="15" x14ac:dyDescent="0.25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1</v>
      </c>
      <c r="K33" s="16">
        <f t="shared" si="11"/>
        <v>20.21</v>
      </c>
      <c r="L33" s="16">
        <f t="shared" si="23"/>
        <v>44.5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2"/>
        <v>1</v>
      </c>
      <c r="AD33" s="16">
        <f t="shared" si="3"/>
        <v>20.21</v>
      </c>
      <c r="AE33" s="37">
        <f t="shared" si="4"/>
        <v>44.5</v>
      </c>
      <c r="AF33" s="42">
        <f t="shared" si="5"/>
        <v>8.130081300813009E-3</v>
      </c>
      <c r="AG33" s="37">
        <f t="shared" si="6"/>
        <v>0.24390243902439027</v>
      </c>
      <c r="AH33" s="63">
        <f t="shared" si="7"/>
        <v>10.853658536585368</v>
      </c>
      <c r="AI33" s="26">
        <v>0</v>
      </c>
      <c r="AJ33" s="37">
        <f t="shared" si="34"/>
        <v>0</v>
      </c>
      <c r="AK33" s="37">
        <f t="shared" si="8"/>
        <v>0</v>
      </c>
      <c r="AL33" s="47">
        <v>26</v>
      </c>
      <c r="AM33" s="37">
        <f t="shared" si="9"/>
        <v>0</v>
      </c>
      <c r="AN33" s="52">
        <f t="shared" si="35"/>
        <v>0</v>
      </c>
      <c r="AO33" s="35">
        <f t="shared" si="10"/>
        <v>43589</v>
      </c>
    </row>
    <row r="34" spans="1:47" ht="15" x14ac:dyDescent="0.25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2"/>
        <v>0</v>
      </c>
      <c r="AD34" s="16">
        <f t="shared" si="3"/>
        <v>0</v>
      </c>
      <c r="AE34" s="37">
        <f t="shared" si="4"/>
        <v>0</v>
      </c>
      <c r="AF34" s="42">
        <f t="shared" si="5"/>
        <v>0</v>
      </c>
      <c r="AG34" s="37">
        <f t="shared" si="6"/>
        <v>0</v>
      </c>
      <c r="AH34" s="63">
        <f t="shared" si="7"/>
        <v>0</v>
      </c>
      <c r="AI34" s="26">
        <v>0</v>
      </c>
      <c r="AJ34" s="37">
        <f t="shared" si="34"/>
        <v>0</v>
      </c>
      <c r="AK34" s="37" t="str">
        <f t="shared" si="8"/>
        <v>-</v>
      </c>
      <c r="AL34" s="47">
        <v>27</v>
      </c>
      <c r="AM34" s="37" t="str">
        <f t="shared" si="9"/>
        <v>-</v>
      </c>
      <c r="AN34" s="52" t="str">
        <f t="shared" si="35"/>
        <v>-</v>
      </c>
      <c r="AO34" s="35" t="str">
        <f t="shared" si="10"/>
        <v>-</v>
      </c>
    </row>
    <row r="35" spans="1:47" ht="15" x14ac:dyDescent="0.25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2"/>
        <v>0</v>
      </c>
      <c r="AD35" s="16">
        <f t="shared" si="3"/>
        <v>0</v>
      </c>
      <c r="AE35" s="37">
        <f t="shared" si="4"/>
        <v>0</v>
      </c>
      <c r="AF35" s="42">
        <f t="shared" si="5"/>
        <v>0</v>
      </c>
      <c r="AG35" s="37">
        <f t="shared" si="6"/>
        <v>0</v>
      </c>
      <c r="AH35" s="63">
        <f t="shared" si="7"/>
        <v>0</v>
      </c>
      <c r="AI35" s="26">
        <v>0</v>
      </c>
      <c r="AJ35" s="37">
        <f t="shared" si="34"/>
        <v>0</v>
      </c>
      <c r="AK35" s="37" t="str">
        <f t="shared" si="8"/>
        <v>-</v>
      </c>
      <c r="AL35" s="47">
        <v>28</v>
      </c>
      <c r="AM35" s="37" t="str">
        <f t="shared" si="9"/>
        <v>-</v>
      </c>
      <c r="AN35" s="52" t="str">
        <f t="shared" si="35"/>
        <v>-</v>
      </c>
      <c r="AO35" s="35" t="str">
        <f t="shared" si="10"/>
        <v>-</v>
      </c>
    </row>
    <row r="36" spans="1:47" ht="15" x14ac:dyDescent="0.25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2"/>
        <v>0</v>
      </c>
      <c r="AD36" s="16">
        <f t="shared" si="3"/>
        <v>0</v>
      </c>
      <c r="AE36" s="37">
        <f t="shared" si="4"/>
        <v>0</v>
      </c>
      <c r="AF36" s="42">
        <f t="shared" si="5"/>
        <v>0</v>
      </c>
      <c r="AG36" s="37">
        <f t="shared" si="6"/>
        <v>0</v>
      </c>
      <c r="AH36" s="63">
        <f t="shared" si="7"/>
        <v>0</v>
      </c>
      <c r="AI36" s="26">
        <v>0</v>
      </c>
      <c r="AJ36" s="37">
        <f t="shared" si="34"/>
        <v>0</v>
      </c>
      <c r="AK36" s="37" t="str">
        <f t="shared" si="8"/>
        <v>-</v>
      </c>
      <c r="AL36" s="47">
        <v>29</v>
      </c>
      <c r="AM36" s="37" t="str">
        <f t="shared" si="9"/>
        <v>-</v>
      </c>
      <c r="AN36" s="52" t="str">
        <f t="shared" si="35"/>
        <v>-</v>
      </c>
      <c r="AO36" s="35" t="str">
        <f t="shared" si="10"/>
        <v>-</v>
      </c>
    </row>
    <row r="37" spans="1:47" ht="15" x14ac:dyDescent="0.25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2"/>
        <v>0</v>
      </c>
      <c r="AD37" s="16">
        <f t="shared" si="3"/>
        <v>0</v>
      </c>
      <c r="AE37" s="37">
        <f t="shared" si="4"/>
        <v>0</v>
      </c>
      <c r="AF37" s="42">
        <f t="shared" si="5"/>
        <v>0</v>
      </c>
      <c r="AG37" s="37">
        <f t="shared" si="6"/>
        <v>0</v>
      </c>
      <c r="AH37" s="63">
        <f t="shared" si="7"/>
        <v>0</v>
      </c>
      <c r="AI37" s="26">
        <v>0</v>
      </c>
      <c r="AJ37" s="37">
        <f t="shared" si="34"/>
        <v>0</v>
      </c>
      <c r="AK37" s="37" t="str">
        <f t="shared" si="8"/>
        <v>-</v>
      </c>
      <c r="AL37" s="47">
        <v>30</v>
      </c>
      <c r="AM37" s="37" t="str">
        <f t="shared" si="9"/>
        <v>-</v>
      </c>
      <c r="AN37" s="52" t="str">
        <f t="shared" si="35"/>
        <v>-</v>
      </c>
      <c r="AO37" s="35" t="str">
        <f t="shared" si="10"/>
        <v>-</v>
      </c>
    </row>
    <row r="38" spans="1:47" ht="15" x14ac:dyDescent="0.25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2"/>
        <v>0</v>
      </c>
      <c r="AD38" s="16">
        <f t="shared" si="3"/>
        <v>0</v>
      </c>
      <c r="AE38" s="37">
        <f t="shared" si="4"/>
        <v>0</v>
      </c>
      <c r="AF38" s="42">
        <f t="shared" si="5"/>
        <v>0</v>
      </c>
      <c r="AG38" s="37">
        <f t="shared" si="6"/>
        <v>0</v>
      </c>
      <c r="AH38" s="63">
        <f t="shared" si="7"/>
        <v>0</v>
      </c>
      <c r="AI38" s="26">
        <v>0</v>
      </c>
      <c r="AJ38" s="37">
        <f t="shared" si="34"/>
        <v>0</v>
      </c>
      <c r="AK38" s="37" t="str">
        <f t="shared" si="8"/>
        <v>-</v>
      </c>
      <c r="AL38" s="47">
        <v>31</v>
      </c>
      <c r="AM38" s="37" t="str">
        <f t="shared" si="9"/>
        <v>-</v>
      </c>
      <c r="AN38" s="52" t="str">
        <f t="shared" si="35"/>
        <v>-</v>
      </c>
      <c r="AO38" s="35" t="str">
        <f t="shared" si="10"/>
        <v>-</v>
      </c>
    </row>
    <row r="39" spans="1:47" s="43" customFormat="1" ht="15" x14ac:dyDescent="0.25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ref="L39:L54" si="36">J39*$G39</f>
        <v>0</v>
      </c>
      <c r="M39" s="26">
        <v>0</v>
      </c>
      <c r="N39" s="16">
        <f t="shared" ref="N39:N54" si="37">M39*$F39</f>
        <v>0</v>
      </c>
      <c r="O39" s="16">
        <f t="shared" ref="O39:O54" si="38">M39*$G39</f>
        <v>0</v>
      </c>
      <c r="P39" s="26">
        <v>0</v>
      </c>
      <c r="Q39" s="16">
        <f t="shared" ref="Q39:Q54" si="39">P39*$F39</f>
        <v>0</v>
      </c>
      <c r="R39" s="16">
        <f t="shared" ref="R39:R54" si="40">P39*$G39</f>
        <v>0</v>
      </c>
      <c r="S39" s="26">
        <v>0</v>
      </c>
      <c r="T39" s="16">
        <f t="shared" ref="T39:T54" si="41">S39*$F39</f>
        <v>0</v>
      </c>
      <c r="U39" s="16">
        <f t="shared" ref="U39:U54" si="42">S39*$G39</f>
        <v>0</v>
      </c>
      <c r="V39" s="26">
        <v>0</v>
      </c>
      <c r="W39" s="16">
        <f t="shared" ref="W39:W54" si="43">V39*$F39</f>
        <v>0</v>
      </c>
      <c r="X39" s="16">
        <f t="shared" ref="X39:X54" si="44">V39*$G39</f>
        <v>0</v>
      </c>
      <c r="Y39" s="26"/>
      <c r="Z39" s="16">
        <f t="shared" ref="Z39:Z54" si="45">Y39*$F39</f>
        <v>0</v>
      </c>
      <c r="AA39" s="16">
        <f t="shared" ref="AA39:AA54" si="46">Y39*$G39</f>
        <v>0</v>
      </c>
      <c r="AB39" s="51"/>
      <c r="AC39" s="52">
        <f t="shared" si="2"/>
        <v>0</v>
      </c>
      <c r="AD39" s="16">
        <f t="shared" si="3"/>
        <v>0</v>
      </c>
      <c r="AE39" s="37">
        <f t="shared" si="4"/>
        <v>0</v>
      </c>
      <c r="AF39" s="42">
        <f t="shared" si="5"/>
        <v>0</v>
      </c>
      <c r="AG39" s="37">
        <f t="shared" si="6"/>
        <v>0</v>
      </c>
      <c r="AH39" s="63">
        <f t="shared" si="7"/>
        <v>0</v>
      </c>
      <c r="AI39" s="26">
        <v>0</v>
      </c>
      <c r="AJ39" s="37">
        <f t="shared" ref="AJ39:AJ54" si="47">AI39*G39</f>
        <v>0</v>
      </c>
      <c r="AK39" s="37" t="str">
        <f t="shared" si="8"/>
        <v>-</v>
      </c>
      <c r="AL39" s="47">
        <v>33</v>
      </c>
      <c r="AM39" s="37" t="str">
        <f t="shared" si="9"/>
        <v>-</v>
      </c>
      <c r="AN39" s="52" t="str">
        <f t="shared" ref="AN39:AN54" si="48">IFERROR(AK39/30,"-")</f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36"/>
        <v>0</v>
      </c>
      <c r="M40" s="26">
        <v>0</v>
      </c>
      <c r="N40" s="16">
        <f t="shared" si="37"/>
        <v>0</v>
      </c>
      <c r="O40" s="16">
        <f t="shared" si="38"/>
        <v>0</v>
      </c>
      <c r="P40" s="26">
        <v>0</v>
      </c>
      <c r="Q40" s="16">
        <f t="shared" si="39"/>
        <v>0</v>
      </c>
      <c r="R40" s="16">
        <f t="shared" si="40"/>
        <v>0</v>
      </c>
      <c r="S40" s="26">
        <v>0</v>
      </c>
      <c r="T40" s="16">
        <f t="shared" si="41"/>
        <v>0</v>
      </c>
      <c r="U40" s="16">
        <f t="shared" si="42"/>
        <v>0</v>
      </c>
      <c r="V40" s="26">
        <v>0</v>
      </c>
      <c r="W40" s="16">
        <f t="shared" si="43"/>
        <v>0</v>
      </c>
      <c r="X40" s="16">
        <f t="shared" si="44"/>
        <v>0</v>
      </c>
      <c r="Y40" s="26"/>
      <c r="Z40" s="16">
        <f t="shared" si="45"/>
        <v>0</v>
      </c>
      <c r="AA40" s="16">
        <f t="shared" si="46"/>
        <v>0</v>
      </c>
      <c r="AB40" s="51"/>
      <c r="AC40" s="52">
        <f t="shared" si="2"/>
        <v>0</v>
      </c>
      <c r="AD40" s="16">
        <f t="shared" si="3"/>
        <v>0</v>
      </c>
      <c r="AE40" s="37">
        <f t="shared" si="4"/>
        <v>0</v>
      </c>
      <c r="AF40" s="42">
        <f t="shared" si="5"/>
        <v>0</v>
      </c>
      <c r="AG40" s="37">
        <f t="shared" si="6"/>
        <v>0</v>
      </c>
      <c r="AH40" s="63">
        <f t="shared" si="7"/>
        <v>0</v>
      </c>
      <c r="AI40" s="26">
        <v>0</v>
      </c>
      <c r="AJ40" s="37">
        <f t="shared" si="47"/>
        <v>0</v>
      </c>
      <c r="AK40" s="37" t="str">
        <f t="shared" si="8"/>
        <v>-</v>
      </c>
      <c r="AL40" s="47">
        <v>34</v>
      </c>
      <c r="AM40" s="37" t="str">
        <f t="shared" si="9"/>
        <v>-</v>
      </c>
      <c r="AN40" s="52" t="str">
        <f t="shared" si="48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1"/>
        <v>0</v>
      </c>
      <c r="L41" s="16">
        <f t="shared" si="36"/>
        <v>0</v>
      </c>
      <c r="M41" s="26">
        <v>0</v>
      </c>
      <c r="N41" s="16">
        <f t="shared" si="37"/>
        <v>0</v>
      </c>
      <c r="O41" s="16">
        <f t="shared" si="38"/>
        <v>0</v>
      </c>
      <c r="P41" s="26">
        <v>0</v>
      </c>
      <c r="Q41" s="16">
        <f t="shared" si="39"/>
        <v>0</v>
      </c>
      <c r="R41" s="16">
        <f t="shared" si="40"/>
        <v>0</v>
      </c>
      <c r="S41" s="26">
        <v>0</v>
      </c>
      <c r="T41" s="16">
        <f t="shared" si="41"/>
        <v>0</v>
      </c>
      <c r="U41" s="16">
        <f t="shared" si="42"/>
        <v>0</v>
      </c>
      <c r="V41" s="26">
        <v>0</v>
      </c>
      <c r="W41" s="16">
        <f t="shared" si="43"/>
        <v>0</v>
      </c>
      <c r="X41" s="16">
        <f t="shared" si="44"/>
        <v>0</v>
      </c>
      <c r="Y41" s="26"/>
      <c r="Z41" s="16">
        <f t="shared" si="45"/>
        <v>0</v>
      </c>
      <c r="AA41" s="16">
        <f t="shared" si="46"/>
        <v>0</v>
      </c>
      <c r="AB41" s="51"/>
      <c r="AC41" s="52">
        <f t="shared" si="2"/>
        <v>0</v>
      </c>
      <c r="AD41" s="16">
        <f t="shared" si="3"/>
        <v>0</v>
      </c>
      <c r="AE41" s="37">
        <f t="shared" si="4"/>
        <v>0</v>
      </c>
      <c r="AF41" s="42">
        <f t="shared" si="5"/>
        <v>0</v>
      </c>
      <c r="AG41" s="37">
        <f t="shared" si="6"/>
        <v>0</v>
      </c>
      <c r="AH41" s="63">
        <f t="shared" si="7"/>
        <v>0</v>
      </c>
      <c r="AI41" s="26">
        <v>0</v>
      </c>
      <c r="AJ41" s="37">
        <f t="shared" si="47"/>
        <v>0</v>
      </c>
      <c r="AK41" s="37" t="str">
        <f t="shared" si="8"/>
        <v>-</v>
      </c>
      <c r="AL41" s="47">
        <v>35</v>
      </c>
      <c r="AM41" s="37" t="str">
        <f t="shared" si="9"/>
        <v>-</v>
      </c>
      <c r="AN41" s="52" t="str">
        <f t="shared" si="48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s="43" customFormat="1" ht="15" x14ac:dyDescent="0.25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36"/>
        <v>0</v>
      </c>
      <c r="M42" s="26">
        <v>0</v>
      </c>
      <c r="N42" s="16">
        <f t="shared" si="37"/>
        <v>0</v>
      </c>
      <c r="O42" s="16">
        <f t="shared" si="38"/>
        <v>0</v>
      </c>
      <c r="P42" s="26">
        <v>0</v>
      </c>
      <c r="Q42" s="16">
        <f t="shared" si="39"/>
        <v>0</v>
      </c>
      <c r="R42" s="16">
        <f t="shared" si="40"/>
        <v>0</v>
      </c>
      <c r="S42" s="26">
        <v>0</v>
      </c>
      <c r="T42" s="16">
        <f t="shared" si="41"/>
        <v>0</v>
      </c>
      <c r="U42" s="16">
        <f t="shared" si="42"/>
        <v>0</v>
      </c>
      <c r="V42" s="26">
        <v>0</v>
      </c>
      <c r="W42" s="16">
        <f t="shared" si="43"/>
        <v>0</v>
      </c>
      <c r="X42" s="16">
        <f t="shared" si="44"/>
        <v>0</v>
      </c>
      <c r="Y42" s="26"/>
      <c r="Z42" s="16">
        <f t="shared" si="45"/>
        <v>0</v>
      </c>
      <c r="AA42" s="16">
        <f t="shared" si="46"/>
        <v>0</v>
      </c>
      <c r="AB42" s="51"/>
      <c r="AC42" s="52">
        <f t="shared" si="2"/>
        <v>0</v>
      </c>
      <c r="AD42" s="16">
        <f t="shared" si="3"/>
        <v>0</v>
      </c>
      <c r="AE42" s="37">
        <f t="shared" si="4"/>
        <v>0</v>
      </c>
      <c r="AF42" s="42">
        <f t="shared" si="5"/>
        <v>0</v>
      </c>
      <c r="AG42" s="37">
        <f t="shared" si="6"/>
        <v>0</v>
      </c>
      <c r="AH42" s="63">
        <f t="shared" si="7"/>
        <v>0</v>
      </c>
      <c r="AI42" s="26">
        <v>0</v>
      </c>
      <c r="AJ42" s="37">
        <f t="shared" si="47"/>
        <v>0</v>
      </c>
      <c r="AK42" s="37" t="str">
        <f t="shared" si="8"/>
        <v>-</v>
      </c>
      <c r="AL42" s="47">
        <v>36</v>
      </c>
      <c r="AM42" s="37" t="str">
        <f t="shared" si="9"/>
        <v>-</v>
      </c>
      <c r="AN42" s="52" t="str">
        <f t="shared" si="48"/>
        <v>-</v>
      </c>
      <c r="AO42" s="35" t="str">
        <f t="shared" si="10"/>
        <v>-</v>
      </c>
      <c r="AP42" s="1"/>
      <c r="AQ42" s="1"/>
      <c r="AR42" s="1"/>
      <c r="AS42" s="1"/>
      <c r="AT42" s="1"/>
      <c r="AU42" s="1"/>
    </row>
    <row r="43" spans="1:47" ht="15" x14ac:dyDescent="0.25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1"/>
        <v>0</v>
      </c>
      <c r="L43" s="16">
        <f t="shared" si="36"/>
        <v>0</v>
      </c>
      <c r="M43" s="26">
        <v>0</v>
      </c>
      <c r="N43" s="16">
        <f t="shared" si="37"/>
        <v>0</v>
      </c>
      <c r="O43" s="16">
        <f t="shared" si="38"/>
        <v>0</v>
      </c>
      <c r="P43" s="26">
        <v>0</v>
      </c>
      <c r="Q43" s="16">
        <f t="shared" si="39"/>
        <v>0</v>
      </c>
      <c r="R43" s="16">
        <f t="shared" si="40"/>
        <v>0</v>
      </c>
      <c r="S43" s="26">
        <v>0</v>
      </c>
      <c r="T43" s="16">
        <f t="shared" si="41"/>
        <v>0</v>
      </c>
      <c r="U43" s="16">
        <f t="shared" si="42"/>
        <v>0</v>
      </c>
      <c r="V43" s="26">
        <v>0</v>
      </c>
      <c r="W43" s="16">
        <f t="shared" si="43"/>
        <v>0</v>
      </c>
      <c r="X43" s="16">
        <f t="shared" si="44"/>
        <v>0</v>
      </c>
      <c r="Y43" s="26"/>
      <c r="Z43" s="16">
        <f t="shared" si="45"/>
        <v>0</v>
      </c>
      <c r="AA43" s="16">
        <f t="shared" si="46"/>
        <v>0</v>
      </c>
      <c r="AC43" s="52">
        <f t="shared" si="2"/>
        <v>0</v>
      </c>
      <c r="AD43" s="16">
        <f t="shared" si="3"/>
        <v>0</v>
      </c>
      <c r="AE43" s="37">
        <f t="shared" si="4"/>
        <v>0</v>
      </c>
      <c r="AF43" s="42">
        <f t="shared" si="5"/>
        <v>0</v>
      </c>
      <c r="AG43" s="37">
        <f t="shared" si="6"/>
        <v>0</v>
      </c>
      <c r="AH43" s="63">
        <f t="shared" si="7"/>
        <v>0</v>
      </c>
      <c r="AI43" s="26">
        <v>0</v>
      </c>
      <c r="AJ43" s="37">
        <f t="shared" si="47"/>
        <v>0</v>
      </c>
      <c r="AK43" s="37" t="str">
        <f t="shared" si="8"/>
        <v>-</v>
      </c>
      <c r="AL43" s="47">
        <v>37</v>
      </c>
      <c r="AM43" s="37" t="str">
        <f t="shared" si="9"/>
        <v>-</v>
      </c>
      <c r="AN43" s="52" t="str">
        <f t="shared" si="48"/>
        <v>-</v>
      </c>
      <c r="AO43" s="35" t="str">
        <f t="shared" si="10"/>
        <v>-</v>
      </c>
    </row>
    <row r="44" spans="1:47" s="43" customFormat="1" ht="15" x14ac:dyDescent="0.25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1</v>
      </c>
      <c r="K44" s="16">
        <f t="shared" si="11"/>
        <v>43.38</v>
      </c>
      <c r="L44" s="16">
        <f t="shared" si="36"/>
        <v>79.5</v>
      </c>
      <c r="M44" s="26">
        <v>0</v>
      </c>
      <c r="N44" s="16">
        <f t="shared" si="37"/>
        <v>0</v>
      </c>
      <c r="O44" s="16">
        <f t="shared" si="38"/>
        <v>0</v>
      </c>
      <c r="P44" s="26">
        <v>0</v>
      </c>
      <c r="Q44" s="16">
        <f t="shared" si="39"/>
        <v>0</v>
      </c>
      <c r="R44" s="16">
        <f t="shared" si="40"/>
        <v>0</v>
      </c>
      <c r="S44" s="26">
        <v>0</v>
      </c>
      <c r="T44" s="16">
        <f t="shared" si="41"/>
        <v>0</v>
      </c>
      <c r="U44" s="16">
        <f t="shared" si="42"/>
        <v>0</v>
      </c>
      <c r="V44" s="26">
        <v>0</v>
      </c>
      <c r="W44" s="16">
        <f t="shared" si="43"/>
        <v>0</v>
      </c>
      <c r="X44" s="16">
        <f t="shared" si="44"/>
        <v>0</v>
      </c>
      <c r="Y44" s="26"/>
      <c r="Z44" s="16">
        <f t="shared" si="45"/>
        <v>0</v>
      </c>
      <c r="AA44" s="16">
        <f t="shared" si="46"/>
        <v>0</v>
      </c>
      <c r="AB44" s="51"/>
      <c r="AC44" s="52">
        <f t="shared" si="2"/>
        <v>1</v>
      </c>
      <c r="AD44" s="16">
        <f t="shared" si="3"/>
        <v>43.38</v>
      </c>
      <c r="AE44" s="37">
        <f t="shared" si="4"/>
        <v>79.5</v>
      </c>
      <c r="AF44" s="42">
        <f t="shared" si="5"/>
        <v>8.130081300813009E-3</v>
      </c>
      <c r="AG44" s="37">
        <f t="shared" si="6"/>
        <v>0.24390243902439027</v>
      </c>
      <c r="AH44" s="63">
        <f t="shared" si="7"/>
        <v>19.390243902439025</v>
      </c>
      <c r="AI44" s="26">
        <v>0</v>
      </c>
      <c r="AJ44" s="37">
        <f t="shared" si="47"/>
        <v>0</v>
      </c>
      <c r="AK44" s="37">
        <f t="shared" si="8"/>
        <v>0</v>
      </c>
      <c r="AL44" s="47">
        <v>38</v>
      </c>
      <c r="AM44" s="37">
        <f t="shared" si="9"/>
        <v>0</v>
      </c>
      <c r="AN44" s="52">
        <f t="shared" si="48"/>
        <v>0</v>
      </c>
      <c r="AO44" s="35">
        <f t="shared" si="10"/>
        <v>43589</v>
      </c>
      <c r="AP44" s="1"/>
      <c r="AQ44" s="1"/>
      <c r="AR44" s="1"/>
      <c r="AS44" s="1"/>
      <c r="AT44" s="1"/>
      <c r="AU44" s="1"/>
    </row>
    <row r="45" spans="1:47" s="102" customFormat="1" ht="15" x14ac:dyDescent="0.25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1"/>
        <v>0</v>
      </c>
      <c r="L45" s="104">
        <f t="shared" si="36"/>
        <v>0</v>
      </c>
      <c r="M45" s="103">
        <v>0</v>
      </c>
      <c r="N45" s="104">
        <f t="shared" si="37"/>
        <v>0</v>
      </c>
      <c r="O45" s="104">
        <f t="shared" si="38"/>
        <v>0</v>
      </c>
      <c r="P45" s="103">
        <v>0</v>
      </c>
      <c r="Q45" s="104">
        <f t="shared" si="39"/>
        <v>0</v>
      </c>
      <c r="R45" s="104">
        <f t="shared" si="40"/>
        <v>0</v>
      </c>
      <c r="S45" s="103">
        <v>0</v>
      </c>
      <c r="T45" s="104">
        <f t="shared" si="41"/>
        <v>0</v>
      </c>
      <c r="U45" s="104">
        <f t="shared" si="42"/>
        <v>0</v>
      </c>
      <c r="V45" s="103">
        <v>0</v>
      </c>
      <c r="W45" s="104">
        <f t="shared" si="43"/>
        <v>0</v>
      </c>
      <c r="X45" s="104">
        <f t="shared" si="44"/>
        <v>0</v>
      </c>
      <c r="Y45" s="103"/>
      <c r="Z45" s="104">
        <f t="shared" si="45"/>
        <v>0</v>
      </c>
      <c r="AA45" s="104">
        <f t="shared" si="46"/>
        <v>0</v>
      </c>
      <c r="AB45" s="103"/>
      <c r="AC45" s="103">
        <f t="shared" si="2"/>
        <v>0</v>
      </c>
      <c r="AD45" s="104">
        <f t="shared" si="3"/>
        <v>0</v>
      </c>
      <c r="AE45" s="104">
        <f t="shared" si="4"/>
        <v>0</v>
      </c>
      <c r="AF45" s="42">
        <f t="shared" si="5"/>
        <v>0</v>
      </c>
      <c r="AG45" s="37">
        <f t="shared" si="6"/>
        <v>0</v>
      </c>
      <c r="AH45" s="63">
        <f t="shared" si="7"/>
        <v>0</v>
      </c>
      <c r="AI45" s="103">
        <v>0</v>
      </c>
      <c r="AJ45" s="107">
        <f t="shared" si="47"/>
        <v>0</v>
      </c>
      <c r="AK45" s="37" t="str">
        <f t="shared" si="8"/>
        <v>-</v>
      </c>
      <c r="AL45" s="108">
        <v>40</v>
      </c>
      <c r="AM45" s="37" t="str">
        <f t="shared" si="9"/>
        <v>-</v>
      </c>
      <c r="AN45" s="109" t="str">
        <f t="shared" si="48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36"/>
        <v>0</v>
      </c>
      <c r="M46" s="103">
        <v>0</v>
      </c>
      <c r="N46" s="104">
        <f t="shared" si="37"/>
        <v>0</v>
      </c>
      <c r="O46" s="104">
        <f t="shared" si="38"/>
        <v>0</v>
      </c>
      <c r="P46" s="103">
        <v>0</v>
      </c>
      <c r="Q46" s="104">
        <f t="shared" si="39"/>
        <v>0</v>
      </c>
      <c r="R46" s="104">
        <f t="shared" si="40"/>
        <v>0</v>
      </c>
      <c r="S46" s="103">
        <v>0</v>
      </c>
      <c r="T46" s="104">
        <f t="shared" si="41"/>
        <v>0</v>
      </c>
      <c r="U46" s="104">
        <f t="shared" si="42"/>
        <v>0</v>
      </c>
      <c r="V46" s="103">
        <v>0</v>
      </c>
      <c r="W46" s="104">
        <f t="shared" si="43"/>
        <v>0</v>
      </c>
      <c r="X46" s="104">
        <f t="shared" si="44"/>
        <v>0</v>
      </c>
      <c r="Y46" s="103"/>
      <c r="Z46" s="104">
        <f t="shared" si="45"/>
        <v>0</v>
      </c>
      <c r="AA46" s="104">
        <f t="shared" si="46"/>
        <v>0</v>
      </c>
      <c r="AB46" s="103"/>
      <c r="AC46" s="103">
        <f t="shared" si="2"/>
        <v>0</v>
      </c>
      <c r="AD46" s="104">
        <f t="shared" si="3"/>
        <v>0</v>
      </c>
      <c r="AE46" s="104">
        <f t="shared" si="4"/>
        <v>0</v>
      </c>
      <c r="AF46" s="42">
        <f t="shared" si="5"/>
        <v>0</v>
      </c>
      <c r="AG46" s="37">
        <f t="shared" si="6"/>
        <v>0</v>
      </c>
      <c r="AH46" s="63">
        <f t="shared" si="7"/>
        <v>0</v>
      </c>
      <c r="AI46" s="103">
        <v>0</v>
      </c>
      <c r="AJ46" s="107">
        <f t="shared" si="47"/>
        <v>0</v>
      </c>
      <c r="AK46" s="37" t="str">
        <f t="shared" si="8"/>
        <v>-</v>
      </c>
      <c r="AL46" s="108">
        <v>41</v>
      </c>
      <c r="AM46" s="37" t="str">
        <f t="shared" si="9"/>
        <v>-</v>
      </c>
      <c r="AN46" s="109" t="str">
        <f t="shared" si="48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36"/>
        <v>0</v>
      </c>
      <c r="M47" s="103">
        <v>0</v>
      </c>
      <c r="N47" s="104">
        <f t="shared" si="37"/>
        <v>0</v>
      </c>
      <c r="O47" s="104">
        <f t="shared" si="38"/>
        <v>0</v>
      </c>
      <c r="P47" s="103">
        <v>0</v>
      </c>
      <c r="Q47" s="104">
        <f t="shared" si="39"/>
        <v>0</v>
      </c>
      <c r="R47" s="104">
        <f t="shared" si="40"/>
        <v>0</v>
      </c>
      <c r="S47" s="103">
        <v>0</v>
      </c>
      <c r="T47" s="104">
        <f t="shared" si="41"/>
        <v>0</v>
      </c>
      <c r="U47" s="104">
        <f t="shared" si="42"/>
        <v>0</v>
      </c>
      <c r="V47" s="103">
        <v>0</v>
      </c>
      <c r="W47" s="104">
        <f t="shared" si="43"/>
        <v>0</v>
      </c>
      <c r="X47" s="104">
        <f t="shared" si="44"/>
        <v>0</v>
      </c>
      <c r="Y47" s="103"/>
      <c r="Z47" s="104">
        <f t="shared" si="45"/>
        <v>0</v>
      </c>
      <c r="AA47" s="104">
        <f t="shared" si="46"/>
        <v>0</v>
      </c>
      <c r="AB47" s="103"/>
      <c r="AC47" s="103">
        <f>J47+M47+P47+S47+V47+Y47</f>
        <v>0</v>
      </c>
      <c r="AD47" s="104">
        <f t="shared" si="3"/>
        <v>0</v>
      </c>
      <c r="AE47" s="104">
        <f t="shared" si="4"/>
        <v>0</v>
      </c>
      <c r="AF47" s="42">
        <f t="shared" si="5"/>
        <v>0</v>
      </c>
      <c r="AG47" s="37">
        <f t="shared" si="6"/>
        <v>0</v>
      </c>
      <c r="AH47" s="63">
        <f t="shared" si="7"/>
        <v>0</v>
      </c>
      <c r="AI47" s="103">
        <v>0</v>
      </c>
      <c r="AJ47" s="107">
        <f t="shared" si="47"/>
        <v>0</v>
      </c>
      <c r="AK47" s="37" t="str">
        <f t="shared" si="8"/>
        <v>-</v>
      </c>
      <c r="AL47" s="108">
        <v>42</v>
      </c>
      <c r="AM47" s="37" t="str">
        <f t="shared" si="9"/>
        <v>-</v>
      </c>
      <c r="AN47" s="109" t="str">
        <f t="shared" si="48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36"/>
        <v>0</v>
      </c>
      <c r="M48" s="103">
        <v>0</v>
      </c>
      <c r="N48" s="104">
        <f t="shared" si="37"/>
        <v>0</v>
      </c>
      <c r="O48" s="104">
        <f t="shared" si="38"/>
        <v>0</v>
      </c>
      <c r="P48" s="103">
        <v>0</v>
      </c>
      <c r="Q48" s="104">
        <f t="shared" si="39"/>
        <v>0</v>
      </c>
      <c r="R48" s="104">
        <f t="shared" si="40"/>
        <v>0</v>
      </c>
      <c r="S48" s="103">
        <v>0</v>
      </c>
      <c r="T48" s="104">
        <f t="shared" si="41"/>
        <v>0</v>
      </c>
      <c r="U48" s="104">
        <f t="shared" si="42"/>
        <v>0</v>
      </c>
      <c r="V48" s="103">
        <v>0</v>
      </c>
      <c r="W48" s="104">
        <f t="shared" si="43"/>
        <v>0</v>
      </c>
      <c r="X48" s="104">
        <f t="shared" si="44"/>
        <v>0</v>
      </c>
      <c r="Y48" s="103"/>
      <c r="Z48" s="104">
        <f t="shared" si="45"/>
        <v>0</v>
      </c>
      <c r="AA48" s="104">
        <f t="shared" si="46"/>
        <v>0</v>
      </c>
      <c r="AB48" s="103"/>
      <c r="AC48" s="103">
        <f t="shared" si="2"/>
        <v>0</v>
      </c>
      <c r="AD48" s="104">
        <f t="shared" si="3"/>
        <v>0</v>
      </c>
      <c r="AE48" s="104">
        <f t="shared" si="4"/>
        <v>0</v>
      </c>
      <c r="AF48" s="42">
        <f t="shared" si="5"/>
        <v>0</v>
      </c>
      <c r="AG48" s="37">
        <f t="shared" si="6"/>
        <v>0</v>
      </c>
      <c r="AH48" s="63">
        <f t="shared" si="7"/>
        <v>0</v>
      </c>
      <c r="AI48" s="103">
        <v>0</v>
      </c>
      <c r="AJ48" s="107">
        <f t="shared" si="47"/>
        <v>0</v>
      </c>
      <c r="AK48" s="37" t="str">
        <f t="shared" si="8"/>
        <v>-</v>
      </c>
      <c r="AL48" s="108">
        <v>43</v>
      </c>
      <c r="AM48" s="37" t="str">
        <f t="shared" si="9"/>
        <v>-</v>
      </c>
      <c r="AN48" s="109" t="str">
        <f t="shared" si="48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6"/>
        <v>0</v>
      </c>
      <c r="M49" s="103">
        <v>0</v>
      </c>
      <c r="N49" s="104">
        <f t="shared" si="37"/>
        <v>0</v>
      </c>
      <c r="O49" s="104">
        <f t="shared" si="38"/>
        <v>0</v>
      </c>
      <c r="P49" s="103">
        <v>0</v>
      </c>
      <c r="Q49" s="104">
        <f t="shared" si="39"/>
        <v>0</v>
      </c>
      <c r="R49" s="104">
        <f t="shared" si="40"/>
        <v>0</v>
      </c>
      <c r="S49" s="103">
        <v>0</v>
      </c>
      <c r="T49" s="104">
        <f t="shared" si="41"/>
        <v>0</v>
      </c>
      <c r="U49" s="104">
        <f t="shared" si="42"/>
        <v>0</v>
      </c>
      <c r="V49" s="103">
        <v>0</v>
      </c>
      <c r="W49" s="104">
        <f t="shared" si="43"/>
        <v>0</v>
      </c>
      <c r="X49" s="104">
        <f t="shared" si="44"/>
        <v>0</v>
      </c>
      <c r="Y49" s="103"/>
      <c r="Z49" s="104">
        <f t="shared" si="45"/>
        <v>0</v>
      </c>
      <c r="AA49" s="104">
        <f t="shared" si="46"/>
        <v>0</v>
      </c>
      <c r="AB49" s="103"/>
      <c r="AC49" s="103">
        <f t="shared" si="2"/>
        <v>0</v>
      </c>
      <c r="AD49" s="104">
        <f t="shared" si="3"/>
        <v>0</v>
      </c>
      <c r="AE49" s="104">
        <f t="shared" si="4"/>
        <v>0</v>
      </c>
      <c r="AF49" s="42">
        <f t="shared" si="5"/>
        <v>0</v>
      </c>
      <c r="AG49" s="37">
        <f t="shared" si="6"/>
        <v>0</v>
      </c>
      <c r="AH49" s="63">
        <f t="shared" si="7"/>
        <v>0</v>
      </c>
      <c r="AI49" s="103">
        <v>0</v>
      </c>
      <c r="AJ49" s="107">
        <f t="shared" si="47"/>
        <v>0</v>
      </c>
      <c r="AK49" s="37" t="str">
        <f t="shared" si="8"/>
        <v>-</v>
      </c>
      <c r="AL49" s="108">
        <v>44</v>
      </c>
      <c r="AM49" s="37" t="str">
        <f t="shared" si="9"/>
        <v>-</v>
      </c>
      <c r="AN49" s="109" t="str">
        <f t="shared" si="48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6"/>
        <v>0</v>
      </c>
      <c r="M50" s="103">
        <v>0</v>
      </c>
      <c r="N50" s="104">
        <f t="shared" si="37"/>
        <v>0</v>
      </c>
      <c r="O50" s="104">
        <f t="shared" si="38"/>
        <v>0</v>
      </c>
      <c r="P50" s="103">
        <v>0</v>
      </c>
      <c r="Q50" s="104">
        <f t="shared" si="39"/>
        <v>0</v>
      </c>
      <c r="R50" s="104">
        <f t="shared" si="40"/>
        <v>0</v>
      </c>
      <c r="S50" s="103">
        <v>0</v>
      </c>
      <c r="T50" s="104">
        <f t="shared" si="41"/>
        <v>0</v>
      </c>
      <c r="U50" s="104">
        <f t="shared" si="42"/>
        <v>0</v>
      </c>
      <c r="V50" s="103">
        <v>0</v>
      </c>
      <c r="W50" s="104">
        <f t="shared" si="43"/>
        <v>0</v>
      </c>
      <c r="X50" s="104">
        <f t="shared" si="44"/>
        <v>0</v>
      </c>
      <c r="Y50" s="103"/>
      <c r="Z50" s="104">
        <f t="shared" si="45"/>
        <v>0</v>
      </c>
      <c r="AA50" s="104">
        <f t="shared" si="46"/>
        <v>0</v>
      </c>
      <c r="AB50" s="103"/>
      <c r="AC50" s="103">
        <f t="shared" si="2"/>
        <v>0</v>
      </c>
      <c r="AD50" s="104">
        <f t="shared" si="3"/>
        <v>0</v>
      </c>
      <c r="AE50" s="104">
        <f t="shared" si="4"/>
        <v>0</v>
      </c>
      <c r="AF50" s="42">
        <f t="shared" si="5"/>
        <v>0</v>
      </c>
      <c r="AG50" s="37">
        <f t="shared" si="6"/>
        <v>0</v>
      </c>
      <c r="AH50" s="63">
        <f t="shared" si="7"/>
        <v>0</v>
      </c>
      <c r="AI50" s="103">
        <v>0</v>
      </c>
      <c r="AJ50" s="107">
        <f t="shared" si="47"/>
        <v>0</v>
      </c>
      <c r="AK50" s="37" t="str">
        <f t="shared" si="8"/>
        <v>-</v>
      </c>
      <c r="AL50" s="108">
        <v>45</v>
      </c>
      <c r="AM50" s="37" t="str">
        <f t="shared" si="9"/>
        <v>-</v>
      </c>
      <c r="AN50" s="109" t="str">
        <f t="shared" si="48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36"/>
        <v>0</v>
      </c>
      <c r="M51" s="103">
        <v>0</v>
      </c>
      <c r="N51" s="104">
        <f t="shared" si="37"/>
        <v>0</v>
      </c>
      <c r="O51" s="104">
        <f t="shared" si="38"/>
        <v>0</v>
      </c>
      <c r="P51" s="103">
        <v>0</v>
      </c>
      <c r="Q51" s="104">
        <f t="shared" si="39"/>
        <v>0</v>
      </c>
      <c r="R51" s="104">
        <f t="shared" si="40"/>
        <v>0</v>
      </c>
      <c r="S51" s="103">
        <v>0</v>
      </c>
      <c r="T51" s="104">
        <f t="shared" si="41"/>
        <v>0</v>
      </c>
      <c r="U51" s="104">
        <f t="shared" si="42"/>
        <v>0</v>
      </c>
      <c r="V51" s="103">
        <v>0</v>
      </c>
      <c r="W51" s="104">
        <f t="shared" si="43"/>
        <v>0</v>
      </c>
      <c r="X51" s="104">
        <f t="shared" si="44"/>
        <v>0</v>
      </c>
      <c r="Y51" s="103"/>
      <c r="Z51" s="104">
        <f t="shared" si="45"/>
        <v>0</v>
      </c>
      <c r="AA51" s="104">
        <f t="shared" si="46"/>
        <v>0</v>
      </c>
      <c r="AB51" s="103"/>
      <c r="AC51" s="103">
        <f t="shared" si="2"/>
        <v>0</v>
      </c>
      <c r="AD51" s="104">
        <f t="shared" si="3"/>
        <v>0</v>
      </c>
      <c r="AE51" s="104">
        <f t="shared" si="4"/>
        <v>0</v>
      </c>
      <c r="AF51" s="42">
        <f t="shared" si="5"/>
        <v>0</v>
      </c>
      <c r="AG51" s="37">
        <f t="shared" si="6"/>
        <v>0</v>
      </c>
      <c r="AH51" s="63">
        <f t="shared" si="7"/>
        <v>0</v>
      </c>
      <c r="AI51" s="103">
        <v>0</v>
      </c>
      <c r="AJ51" s="107">
        <f t="shared" si="47"/>
        <v>0</v>
      </c>
      <c r="AK51" s="37" t="str">
        <f t="shared" si="8"/>
        <v>-</v>
      </c>
      <c r="AL51" s="108">
        <v>46</v>
      </c>
      <c r="AM51" s="37" t="str">
        <f t="shared" si="9"/>
        <v>-</v>
      </c>
      <c r="AN51" s="109" t="str">
        <f t="shared" si="48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6"/>
        <v>0</v>
      </c>
      <c r="M52" s="103">
        <v>0</v>
      </c>
      <c r="N52" s="104">
        <f t="shared" si="37"/>
        <v>0</v>
      </c>
      <c r="O52" s="104">
        <f t="shared" si="38"/>
        <v>0</v>
      </c>
      <c r="P52" s="103">
        <v>0</v>
      </c>
      <c r="Q52" s="104">
        <f t="shared" si="39"/>
        <v>0</v>
      </c>
      <c r="R52" s="104">
        <f t="shared" si="40"/>
        <v>0</v>
      </c>
      <c r="S52" s="103">
        <v>0</v>
      </c>
      <c r="T52" s="104">
        <f t="shared" si="41"/>
        <v>0</v>
      </c>
      <c r="U52" s="104">
        <f t="shared" si="42"/>
        <v>0</v>
      </c>
      <c r="V52" s="103">
        <v>0</v>
      </c>
      <c r="W52" s="104">
        <f t="shared" si="43"/>
        <v>0</v>
      </c>
      <c r="X52" s="104">
        <f t="shared" si="44"/>
        <v>0</v>
      </c>
      <c r="Y52" s="103"/>
      <c r="Z52" s="104">
        <f t="shared" si="45"/>
        <v>0</v>
      </c>
      <c r="AA52" s="104">
        <f t="shared" si="46"/>
        <v>0</v>
      </c>
      <c r="AB52" s="103"/>
      <c r="AC52" s="103">
        <f t="shared" si="2"/>
        <v>0</v>
      </c>
      <c r="AD52" s="104">
        <f t="shared" si="3"/>
        <v>0</v>
      </c>
      <c r="AE52" s="104">
        <f t="shared" si="4"/>
        <v>0</v>
      </c>
      <c r="AF52" s="42">
        <f t="shared" si="5"/>
        <v>0</v>
      </c>
      <c r="AG52" s="37">
        <f t="shared" si="6"/>
        <v>0</v>
      </c>
      <c r="AH52" s="63">
        <f t="shared" si="7"/>
        <v>0</v>
      </c>
      <c r="AI52" s="103">
        <v>0</v>
      </c>
      <c r="AJ52" s="107">
        <f t="shared" si="47"/>
        <v>0</v>
      </c>
      <c r="AK52" s="37" t="str">
        <f t="shared" si="8"/>
        <v>-</v>
      </c>
      <c r="AL52" s="108">
        <v>47</v>
      </c>
      <c r="AM52" s="37" t="str">
        <f t="shared" si="9"/>
        <v>-</v>
      </c>
      <c r="AN52" s="109" t="str">
        <f t="shared" si="48"/>
        <v>-</v>
      </c>
      <c r="AO52" s="35" t="str">
        <f t="shared" si="10"/>
        <v>-</v>
      </c>
      <c r="AP52" s="110"/>
      <c r="AQ52" s="110"/>
    </row>
    <row r="53" spans="1:47" s="102" customFormat="1" ht="15" x14ac:dyDescent="0.25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36"/>
        <v>0</v>
      </c>
      <c r="M53" s="103">
        <v>0</v>
      </c>
      <c r="N53" s="104">
        <f t="shared" si="37"/>
        <v>0</v>
      </c>
      <c r="O53" s="104">
        <f t="shared" si="38"/>
        <v>0</v>
      </c>
      <c r="P53" s="103">
        <v>0</v>
      </c>
      <c r="Q53" s="104">
        <f t="shared" si="39"/>
        <v>0</v>
      </c>
      <c r="R53" s="104">
        <f t="shared" si="40"/>
        <v>0</v>
      </c>
      <c r="S53" s="103">
        <v>0</v>
      </c>
      <c r="T53" s="104">
        <f t="shared" si="41"/>
        <v>0</v>
      </c>
      <c r="U53" s="104">
        <f t="shared" si="42"/>
        <v>0</v>
      </c>
      <c r="V53" s="103">
        <v>0</v>
      </c>
      <c r="W53" s="104">
        <f t="shared" si="43"/>
        <v>0</v>
      </c>
      <c r="X53" s="104">
        <f t="shared" si="44"/>
        <v>0</v>
      </c>
      <c r="Y53" s="103"/>
      <c r="Z53" s="104">
        <f t="shared" si="45"/>
        <v>0</v>
      </c>
      <c r="AA53" s="104">
        <f t="shared" si="46"/>
        <v>0</v>
      </c>
      <c r="AB53" s="103"/>
      <c r="AC53" s="103">
        <f t="shared" si="2"/>
        <v>0</v>
      </c>
      <c r="AD53" s="104">
        <f t="shared" si="3"/>
        <v>0</v>
      </c>
      <c r="AE53" s="104">
        <f t="shared" si="4"/>
        <v>0</v>
      </c>
      <c r="AF53" s="42">
        <f t="shared" si="5"/>
        <v>0</v>
      </c>
      <c r="AG53" s="37">
        <f t="shared" si="6"/>
        <v>0</v>
      </c>
      <c r="AH53" s="63">
        <f t="shared" si="7"/>
        <v>0</v>
      </c>
      <c r="AI53" s="103">
        <v>0</v>
      </c>
      <c r="AJ53" s="107">
        <f t="shared" si="47"/>
        <v>0</v>
      </c>
      <c r="AK53" s="37" t="str">
        <f t="shared" si="8"/>
        <v>-</v>
      </c>
      <c r="AL53" s="108">
        <v>48</v>
      </c>
      <c r="AM53" s="37" t="str">
        <f t="shared" si="9"/>
        <v>-</v>
      </c>
      <c r="AN53" s="109" t="str">
        <f t="shared" si="48"/>
        <v>-</v>
      </c>
      <c r="AO53" s="35" t="str">
        <f t="shared" si="10"/>
        <v>-</v>
      </c>
      <c r="AP53" s="110"/>
      <c r="AQ53" s="110"/>
    </row>
    <row r="54" spans="1:47" ht="15" x14ac:dyDescent="0.25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36"/>
        <v>0</v>
      </c>
      <c r="M54" s="26">
        <v>0</v>
      </c>
      <c r="N54" s="16">
        <f t="shared" si="37"/>
        <v>0</v>
      </c>
      <c r="O54" s="16">
        <f t="shared" si="38"/>
        <v>0</v>
      </c>
      <c r="P54" s="26">
        <v>0</v>
      </c>
      <c r="Q54" s="16">
        <f t="shared" si="39"/>
        <v>0</v>
      </c>
      <c r="R54" s="16">
        <f t="shared" si="40"/>
        <v>0</v>
      </c>
      <c r="S54" s="26">
        <v>0</v>
      </c>
      <c r="T54" s="16">
        <f t="shared" si="41"/>
        <v>0</v>
      </c>
      <c r="U54" s="16">
        <f t="shared" si="42"/>
        <v>0</v>
      </c>
      <c r="V54" s="26">
        <v>0</v>
      </c>
      <c r="W54" s="16">
        <f t="shared" si="43"/>
        <v>0</v>
      </c>
      <c r="X54" s="16">
        <f t="shared" si="44"/>
        <v>0</v>
      </c>
      <c r="Y54" s="26"/>
      <c r="Z54" s="16">
        <f t="shared" si="45"/>
        <v>0</v>
      </c>
      <c r="AA54" s="16">
        <f t="shared" si="46"/>
        <v>0</v>
      </c>
      <c r="AC54" s="52">
        <f t="shared" si="2"/>
        <v>0</v>
      </c>
      <c r="AD54" s="16">
        <f t="shared" si="3"/>
        <v>0</v>
      </c>
      <c r="AE54" s="37">
        <f t="shared" si="4"/>
        <v>0</v>
      </c>
      <c r="AF54" s="42">
        <f t="shared" si="5"/>
        <v>0</v>
      </c>
      <c r="AG54" s="37">
        <f t="shared" si="6"/>
        <v>0</v>
      </c>
      <c r="AH54" s="63">
        <f t="shared" si="7"/>
        <v>0</v>
      </c>
      <c r="AI54" s="26">
        <v>0</v>
      </c>
      <c r="AJ54" s="37">
        <f t="shared" si="47"/>
        <v>0</v>
      </c>
      <c r="AK54" s="37" t="str">
        <f t="shared" si="8"/>
        <v>-</v>
      </c>
      <c r="AL54" s="47">
        <v>49</v>
      </c>
      <c r="AM54" s="37" t="str">
        <f t="shared" si="9"/>
        <v>-</v>
      </c>
      <c r="AN54" s="52" t="str">
        <f t="shared" si="48"/>
        <v>-</v>
      </c>
      <c r="AO54" s="35" t="str">
        <f t="shared" si="10"/>
        <v>-</v>
      </c>
    </row>
    <row r="55" spans="1:47" s="43" customFormat="1" ht="15" x14ac:dyDescent="0.25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1"/>
        <v>0</v>
      </c>
      <c r="L55" s="16">
        <f t="shared" ref="L55:L89" si="49">J55*$G55</f>
        <v>0</v>
      </c>
      <c r="M55" s="26">
        <v>1</v>
      </c>
      <c r="N55" s="16">
        <f t="shared" ref="N55:N89" si="50">M55*$F55</f>
        <v>24.729999999999976</v>
      </c>
      <c r="O55" s="16">
        <f t="shared" ref="O55:O89" si="51">M55*$G55</f>
        <v>44.5</v>
      </c>
      <c r="P55" s="26">
        <v>1</v>
      </c>
      <c r="Q55" s="16">
        <f t="shared" ref="Q55:Q89" si="52">P55*$F55</f>
        <v>24.729999999999976</v>
      </c>
      <c r="R55" s="16">
        <f t="shared" ref="R55:R89" si="53">P55*$G55</f>
        <v>44.5</v>
      </c>
      <c r="S55" s="26">
        <v>0</v>
      </c>
      <c r="T55" s="16">
        <f t="shared" ref="T55:T89" si="54">S55*$F55</f>
        <v>0</v>
      </c>
      <c r="U55" s="16">
        <f t="shared" ref="U55:U89" si="55">S55*$G55</f>
        <v>0</v>
      </c>
      <c r="V55" s="26">
        <v>0</v>
      </c>
      <c r="W55" s="16">
        <f t="shared" ref="W55:W89" si="56">V55*$F55</f>
        <v>0</v>
      </c>
      <c r="X55" s="16">
        <f t="shared" ref="X55:X89" si="57">V55*$G55</f>
        <v>0</v>
      </c>
      <c r="Y55" s="26"/>
      <c r="Z55" s="16">
        <f t="shared" ref="Z55:Z89" si="58">Y55*$F55</f>
        <v>0</v>
      </c>
      <c r="AA55" s="16">
        <f t="shared" ref="AA55:AA89" si="59">Y55*$G55</f>
        <v>0</v>
      </c>
      <c r="AB55" s="51"/>
      <c r="AC55" s="52">
        <f t="shared" si="2"/>
        <v>2</v>
      </c>
      <c r="AD55" s="16">
        <f t="shared" si="3"/>
        <v>49.459999999999951</v>
      </c>
      <c r="AE55" s="37">
        <f t="shared" si="4"/>
        <v>89</v>
      </c>
      <c r="AF55" s="42">
        <f t="shared" si="5"/>
        <v>1.6260162601626018E-2</v>
      </c>
      <c r="AG55" s="37">
        <f t="shared" si="6"/>
        <v>0.48780487804878053</v>
      </c>
      <c r="AH55" s="63">
        <f t="shared" si="7"/>
        <v>21.707317073170735</v>
      </c>
      <c r="AI55" s="26">
        <v>0</v>
      </c>
      <c r="AJ55" s="37">
        <f t="shared" ref="AJ55:AJ89" si="60">AI55*G55</f>
        <v>0</v>
      </c>
      <c r="AK55" s="37">
        <f t="shared" si="8"/>
        <v>0</v>
      </c>
      <c r="AL55" s="47">
        <v>51</v>
      </c>
      <c r="AM55" s="37">
        <f t="shared" si="9"/>
        <v>0</v>
      </c>
      <c r="AN55" s="52">
        <f t="shared" ref="AN55:AN89" si="61">IFERROR(AK55/30,"-")</f>
        <v>0</v>
      </c>
      <c r="AO55" s="35">
        <f t="shared" si="10"/>
        <v>43589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49"/>
        <v>0</v>
      </c>
      <c r="M56" s="26">
        <v>0</v>
      </c>
      <c r="N56" s="16">
        <f t="shared" si="50"/>
        <v>0</v>
      </c>
      <c r="O56" s="16">
        <f t="shared" si="51"/>
        <v>0</v>
      </c>
      <c r="P56" s="26">
        <v>0</v>
      </c>
      <c r="Q56" s="16">
        <f t="shared" si="52"/>
        <v>0</v>
      </c>
      <c r="R56" s="16">
        <f t="shared" si="53"/>
        <v>0</v>
      </c>
      <c r="S56" s="26">
        <v>0</v>
      </c>
      <c r="T56" s="16">
        <f t="shared" si="54"/>
        <v>0</v>
      </c>
      <c r="U56" s="16">
        <f t="shared" si="55"/>
        <v>0</v>
      </c>
      <c r="V56" s="26">
        <v>0</v>
      </c>
      <c r="W56" s="16">
        <f t="shared" si="56"/>
        <v>0</v>
      </c>
      <c r="X56" s="16">
        <f t="shared" si="57"/>
        <v>0</v>
      </c>
      <c r="Y56" s="26"/>
      <c r="Z56" s="16">
        <f t="shared" si="58"/>
        <v>0</v>
      </c>
      <c r="AA56" s="16">
        <f t="shared" si="59"/>
        <v>0</v>
      </c>
      <c r="AB56" s="51"/>
      <c r="AC56" s="52">
        <f t="shared" si="2"/>
        <v>0</v>
      </c>
      <c r="AD56" s="16">
        <f t="shared" si="3"/>
        <v>0</v>
      </c>
      <c r="AE56" s="37">
        <f t="shared" si="4"/>
        <v>0</v>
      </c>
      <c r="AF56" s="42">
        <f t="shared" si="5"/>
        <v>0</v>
      </c>
      <c r="AG56" s="37">
        <f t="shared" si="6"/>
        <v>0</v>
      </c>
      <c r="AH56" s="63">
        <f t="shared" si="7"/>
        <v>0</v>
      </c>
      <c r="AI56" s="26">
        <v>0</v>
      </c>
      <c r="AJ56" s="37">
        <f t="shared" si="60"/>
        <v>0</v>
      </c>
      <c r="AK56" s="37" t="str">
        <f t="shared" si="8"/>
        <v>-</v>
      </c>
      <c r="AL56" s="47">
        <v>52</v>
      </c>
      <c r="AM56" s="37" t="str">
        <f t="shared" si="9"/>
        <v>-</v>
      </c>
      <c r="AN56" s="52" t="str">
        <f t="shared" si="61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49"/>
        <v>0</v>
      </c>
      <c r="M57" s="26">
        <v>0</v>
      </c>
      <c r="N57" s="16">
        <f t="shared" si="50"/>
        <v>0</v>
      </c>
      <c r="O57" s="16">
        <f t="shared" si="51"/>
        <v>0</v>
      </c>
      <c r="P57" s="26">
        <v>0</v>
      </c>
      <c r="Q57" s="16">
        <f t="shared" si="52"/>
        <v>0</v>
      </c>
      <c r="R57" s="16">
        <f t="shared" si="53"/>
        <v>0</v>
      </c>
      <c r="S57" s="26">
        <v>0</v>
      </c>
      <c r="T57" s="16">
        <f t="shared" si="54"/>
        <v>0</v>
      </c>
      <c r="U57" s="16">
        <f t="shared" si="55"/>
        <v>0</v>
      </c>
      <c r="V57" s="26">
        <v>0</v>
      </c>
      <c r="W57" s="16">
        <f t="shared" si="56"/>
        <v>0</v>
      </c>
      <c r="X57" s="16">
        <f t="shared" si="57"/>
        <v>0</v>
      </c>
      <c r="Y57" s="26"/>
      <c r="Z57" s="16">
        <f t="shared" si="58"/>
        <v>0</v>
      </c>
      <c r="AA57" s="16">
        <f t="shared" si="59"/>
        <v>0</v>
      </c>
      <c r="AB57" s="51"/>
      <c r="AC57" s="52">
        <f t="shared" si="2"/>
        <v>0</v>
      </c>
      <c r="AD57" s="16">
        <f t="shared" si="3"/>
        <v>0</v>
      </c>
      <c r="AE57" s="37">
        <f t="shared" si="4"/>
        <v>0</v>
      </c>
      <c r="AF57" s="42">
        <f t="shared" si="5"/>
        <v>0</v>
      </c>
      <c r="AG57" s="37">
        <f t="shared" si="6"/>
        <v>0</v>
      </c>
      <c r="AH57" s="63">
        <f t="shared" si="7"/>
        <v>0</v>
      </c>
      <c r="AI57" s="26">
        <v>0</v>
      </c>
      <c r="AJ57" s="37">
        <f t="shared" si="60"/>
        <v>0</v>
      </c>
      <c r="AK57" s="37" t="str">
        <f t="shared" si="8"/>
        <v>-</v>
      </c>
      <c r="AL57" s="47">
        <v>53</v>
      </c>
      <c r="AM57" s="37" t="str">
        <f t="shared" si="9"/>
        <v>-</v>
      </c>
      <c r="AN57" s="52" t="str">
        <f t="shared" si="61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49"/>
        <v>0</v>
      </c>
      <c r="M58" s="26">
        <v>0</v>
      </c>
      <c r="N58" s="16">
        <f t="shared" si="50"/>
        <v>0</v>
      </c>
      <c r="O58" s="16">
        <f t="shared" si="51"/>
        <v>0</v>
      </c>
      <c r="P58" s="26">
        <v>0</v>
      </c>
      <c r="Q58" s="16">
        <f t="shared" si="52"/>
        <v>0</v>
      </c>
      <c r="R58" s="16">
        <f t="shared" si="53"/>
        <v>0</v>
      </c>
      <c r="S58" s="26">
        <v>0</v>
      </c>
      <c r="T58" s="16">
        <f t="shared" si="54"/>
        <v>0</v>
      </c>
      <c r="U58" s="16">
        <f t="shared" si="55"/>
        <v>0</v>
      </c>
      <c r="V58" s="26">
        <v>0</v>
      </c>
      <c r="W58" s="16">
        <f t="shared" si="56"/>
        <v>0</v>
      </c>
      <c r="X58" s="16">
        <f t="shared" si="57"/>
        <v>0</v>
      </c>
      <c r="Y58" s="26"/>
      <c r="Z58" s="16">
        <f t="shared" si="58"/>
        <v>0</v>
      </c>
      <c r="AA58" s="16">
        <f t="shared" si="59"/>
        <v>0</v>
      </c>
      <c r="AB58" s="51"/>
      <c r="AC58" s="52">
        <f t="shared" si="2"/>
        <v>0</v>
      </c>
      <c r="AD58" s="16">
        <f t="shared" si="3"/>
        <v>0</v>
      </c>
      <c r="AE58" s="37">
        <f t="shared" si="4"/>
        <v>0</v>
      </c>
      <c r="AF58" s="42">
        <f t="shared" si="5"/>
        <v>0</v>
      </c>
      <c r="AG58" s="37">
        <f t="shared" si="6"/>
        <v>0</v>
      </c>
      <c r="AH58" s="63">
        <f t="shared" si="7"/>
        <v>0</v>
      </c>
      <c r="AI58" s="26">
        <v>0</v>
      </c>
      <c r="AJ58" s="37">
        <f t="shared" si="60"/>
        <v>0</v>
      </c>
      <c r="AK58" s="37" t="str">
        <f t="shared" si="8"/>
        <v>-</v>
      </c>
      <c r="AL58" s="47">
        <v>54</v>
      </c>
      <c r="AM58" s="37" t="str">
        <f t="shared" si="9"/>
        <v>-</v>
      </c>
      <c r="AN58" s="52" t="str">
        <f t="shared" si="61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49"/>
        <v>0</v>
      </c>
      <c r="M59" s="26">
        <v>0</v>
      </c>
      <c r="N59" s="16">
        <f t="shared" si="50"/>
        <v>0</v>
      </c>
      <c r="O59" s="16">
        <f t="shared" si="51"/>
        <v>0</v>
      </c>
      <c r="P59" s="26">
        <v>0</v>
      </c>
      <c r="Q59" s="16">
        <f t="shared" si="52"/>
        <v>0</v>
      </c>
      <c r="R59" s="16">
        <f t="shared" si="53"/>
        <v>0</v>
      </c>
      <c r="S59" s="26">
        <v>0</v>
      </c>
      <c r="T59" s="16">
        <f t="shared" si="54"/>
        <v>0</v>
      </c>
      <c r="U59" s="16">
        <f t="shared" si="55"/>
        <v>0</v>
      </c>
      <c r="V59" s="26">
        <v>0</v>
      </c>
      <c r="W59" s="16">
        <f t="shared" si="56"/>
        <v>0</v>
      </c>
      <c r="X59" s="16">
        <f t="shared" si="57"/>
        <v>0</v>
      </c>
      <c r="Y59" s="26"/>
      <c r="Z59" s="16">
        <f t="shared" si="58"/>
        <v>0</v>
      </c>
      <c r="AA59" s="16">
        <f t="shared" si="59"/>
        <v>0</v>
      </c>
      <c r="AB59" s="51"/>
      <c r="AC59" s="52">
        <f t="shared" si="2"/>
        <v>0</v>
      </c>
      <c r="AD59" s="16">
        <f t="shared" si="3"/>
        <v>0</v>
      </c>
      <c r="AE59" s="37">
        <f t="shared" si="4"/>
        <v>0</v>
      </c>
      <c r="AF59" s="42">
        <f t="shared" si="5"/>
        <v>0</v>
      </c>
      <c r="AG59" s="37">
        <f t="shared" si="6"/>
        <v>0</v>
      </c>
      <c r="AH59" s="63">
        <f t="shared" si="7"/>
        <v>0</v>
      </c>
      <c r="AI59" s="26">
        <v>0</v>
      </c>
      <c r="AJ59" s="37">
        <f t="shared" si="60"/>
        <v>0</v>
      </c>
      <c r="AK59" s="37" t="str">
        <f t="shared" si="8"/>
        <v>-</v>
      </c>
      <c r="AL59" s="47">
        <v>55</v>
      </c>
      <c r="AM59" s="37" t="str">
        <f t="shared" si="9"/>
        <v>-</v>
      </c>
      <c r="AN59" s="52" t="str">
        <f t="shared" si="61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5" x14ac:dyDescent="0.25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49"/>
        <v>0</v>
      </c>
      <c r="M60" s="26">
        <v>0</v>
      </c>
      <c r="N60" s="16">
        <f t="shared" si="50"/>
        <v>0</v>
      </c>
      <c r="O60" s="16">
        <f t="shared" si="51"/>
        <v>0</v>
      </c>
      <c r="P60" s="26">
        <v>0</v>
      </c>
      <c r="Q60" s="16">
        <f t="shared" si="52"/>
        <v>0</v>
      </c>
      <c r="R60" s="16">
        <f t="shared" si="53"/>
        <v>0</v>
      </c>
      <c r="S60" s="26">
        <v>0</v>
      </c>
      <c r="T60" s="16">
        <f t="shared" si="54"/>
        <v>0</v>
      </c>
      <c r="U60" s="16">
        <f t="shared" si="55"/>
        <v>0</v>
      </c>
      <c r="V60" s="26">
        <v>0</v>
      </c>
      <c r="W60" s="16">
        <f t="shared" si="56"/>
        <v>0</v>
      </c>
      <c r="X60" s="16">
        <f t="shared" si="57"/>
        <v>0</v>
      </c>
      <c r="Y60" s="26"/>
      <c r="Z60" s="16">
        <f t="shared" si="58"/>
        <v>0</v>
      </c>
      <c r="AA60" s="16">
        <f t="shared" si="59"/>
        <v>0</v>
      </c>
      <c r="AB60" s="51"/>
      <c r="AC60" s="52">
        <f t="shared" si="2"/>
        <v>0</v>
      </c>
      <c r="AD60" s="16">
        <f t="shared" si="3"/>
        <v>0</v>
      </c>
      <c r="AE60" s="37">
        <f t="shared" si="4"/>
        <v>0</v>
      </c>
      <c r="AF60" s="42">
        <f t="shared" si="5"/>
        <v>0</v>
      </c>
      <c r="AG60" s="37">
        <f t="shared" si="6"/>
        <v>0</v>
      </c>
      <c r="AH60" s="63">
        <f t="shared" si="7"/>
        <v>0</v>
      </c>
      <c r="AI60" s="26">
        <v>0</v>
      </c>
      <c r="AJ60" s="37">
        <f t="shared" si="60"/>
        <v>0</v>
      </c>
      <c r="AK60" s="37" t="str">
        <f t="shared" si="8"/>
        <v>-</v>
      </c>
      <c r="AL60" s="47">
        <v>56</v>
      </c>
      <c r="AM60" s="37" t="str">
        <f t="shared" si="9"/>
        <v>-</v>
      </c>
      <c r="AN60" s="52" t="str">
        <f t="shared" si="61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5" x14ac:dyDescent="0.25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49"/>
        <v>0</v>
      </c>
      <c r="M61" s="103">
        <v>0</v>
      </c>
      <c r="N61" s="104">
        <f t="shared" si="50"/>
        <v>0</v>
      </c>
      <c r="O61" s="104">
        <f t="shared" si="51"/>
        <v>0</v>
      </c>
      <c r="P61" s="103">
        <v>0</v>
      </c>
      <c r="Q61" s="104">
        <f t="shared" si="52"/>
        <v>0</v>
      </c>
      <c r="R61" s="104">
        <f t="shared" si="53"/>
        <v>0</v>
      </c>
      <c r="S61" s="103">
        <v>0</v>
      </c>
      <c r="T61" s="104">
        <f t="shared" si="54"/>
        <v>0</v>
      </c>
      <c r="U61" s="104">
        <f t="shared" si="55"/>
        <v>0</v>
      </c>
      <c r="V61" s="103">
        <v>0</v>
      </c>
      <c r="W61" s="104">
        <f t="shared" si="56"/>
        <v>0</v>
      </c>
      <c r="X61" s="104">
        <f t="shared" si="57"/>
        <v>0</v>
      </c>
      <c r="Y61" s="103"/>
      <c r="Z61" s="104">
        <f t="shared" si="58"/>
        <v>0</v>
      </c>
      <c r="AA61" s="104">
        <f t="shared" si="59"/>
        <v>0</v>
      </c>
      <c r="AB61" s="103"/>
      <c r="AC61" s="103">
        <f t="shared" si="2"/>
        <v>0</v>
      </c>
      <c r="AD61" s="104">
        <f t="shared" si="3"/>
        <v>0</v>
      </c>
      <c r="AE61" s="104">
        <f t="shared" si="4"/>
        <v>0</v>
      </c>
      <c r="AF61" s="42">
        <f t="shared" si="5"/>
        <v>0</v>
      </c>
      <c r="AG61" s="37">
        <f t="shared" si="6"/>
        <v>0</v>
      </c>
      <c r="AH61" s="63">
        <f t="shared" si="7"/>
        <v>0</v>
      </c>
      <c r="AI61" s="103">
        <v>0</v>
      </c>
      <c r="AJ61" s="107">
        <f t="shared" si="60"/>
        <v>0</v>
      </c>
      <c r="AK61" s="37" t="str">
        <f t="shared" si="8"/>
        <v>-</v>
      </c>
      <c r="AL61" s="108">
        <v>57</v>
      </c>
      <c r="AM61" s="37" t="str">
        <f t="shared" si="9"/>
        <v>-</v>
      </c>
      <c r="AN61" s="109" t="str">
        <f t="shared" si="61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1</v>
      </c>
      <c r="K62" s="104">
        <f t="shared" si="11"/>
        <v>47.3</v>
      </c>
      <c r="L62" s="104">
        <f t="shared" si="49"/>
        <v>104.5</v>
      </c>
      <c r="M62" s="103">
        <v>0</v>
      </c>
      <c r="N62" s="104">
        <f t="shared" si="50"/>
        <v>0</v>
      </c>
      <c r="O62" s="104">
        <f t="shared" si="51"/>
        <v>0</v>
      </c>
      <c r="P62" s="103">
        <v>0</v>
      </c>
      <c r="Q62" s="104">
        <f t="shared" si="52"/>
        <v>0</v>
      </c>
      <c r="R62" s="104">
        <f t="shared" si="53"/>
        <v>0</v>
      </c>
      <c r="S62" s="103">
        <v>0</v>
      </c>
      <c r="T62" s="104">
        <f t="shared" si="54"/>
        <v>0</v>
      </c>
      <c r="U62" s="104">
        <f t="shared" si="55"/>
        <v>0</v>
      </c>
      <c r="V62" s="103">
        <v>0</v>
      </c>
      <c r="W62" s="104">
        <f t="shared" si="56"/>
        <v>0</v>
      </c>
      <c r="X62" s="104">
        <f t="shared" si="57"/>
        <v>0</v>
      </c>
      <c r="Y62" s="103"/>
      <c r="Z62" s="104">
        <f t="shared" si="58"/>
        <v>0</v>
      </c>
      <c r="AA62" s="104">
        <f t="shared" si="59"/>
        <v>0</v>
      </c>
      <c r="AB62" s="103"/>
      <c r="AC62" s="103">
        <f t="shared" si="2"/>
        <v>1</v>
      </c>
      <c r="AD62" s="104">
        <f t="shared" si="3"/>
        <v>47.3</v>
      </c>
      <c r="AE62" s="104">
        <f t="shared" si="4"/>
        <v>104.5</v>
      </c>
      <c r="AF62" s="42">
        <f t="shared" si="5"/>
        <v>8.130081300813009E-3</v>
      </c>
      <c r="AG62" s="37">
        <f t="shared" si="6"/>
        <v>0.24390243902439027</v>
      </c>
      <c r="AH62" s="63">
        <f t="shared" si="7"/>
        <v>25.487804878048781</v>
      </c>
      <c r="AI62" s="103">
        <v>0</v>
      </c>
      <c r="AJ62" s="107">
        <f t="shared" si="60"/>
        <v>0</v>
      </c>
      <c r="AK62" s="37">
        <f t="shared" si="8"/>
        <v>0</v>
      </c>
      <c r="AL62" s="108">
        <v>58</v>
      </c>
      <c r="AM62" s="37">
        <f t="shared" si="9"/>
        <v>0</v>
      </c>
      <c r="AN62" s="109">
        <f t="shared" si="61"/>
        <v>0</v>
      </c>
      <c r="AO62" s="35">
        <f t="shared" si="10"/>
        <v>43589</v>
      </c>
      <c r="AP62" s="110"/>
      <c r="AQ62" s="110"/>
    </row>
    <row r="63" spans="1:47" s="102" customFormat="1" ht="15" x14ac:dyDescent="0.25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49"/>
        <v>0</v>
      </c>
      <c r="M63" s="103">
        <v>0</v>
      </c>
      <c r="N63" s="104">
        <f t="shared" si="50"/>
        <v>0</v>
      </c>
      <c r="O63" s="104">
        <f t="shared" si="51"/>
        <v>0</v>
      </c>
      <c r="P63" s="103">
        <v>0</v>
      </c>
      <c r="Q63" s="104">
        <f t="shared" si="52"/>
        <v>0</v>
      </c>
      <c r="R63" s="104">
        <f t="shared" si="53"/>
        <v>0</v>
      </c>
      <c r="S63" s="103">
        <v>0</v>
      </c>
      <c r="T63" s="104">
        <f t="shared" si="54"/>
        <v>0</v>
      </c>
      <c r="U63" s="104">
        <f t="shared" si="55"/>
        <v>0</v>
      </c>
      <c r="V63" s="103">
        <v>0</v>
      </c>
      <c r="W63" s="104">
        <f t="shared" si="56"/>
        <v>0</v>
      </c>
      <c r="X63" s="104">
        <f t="shared" si="57"/>
        <v>0</v>
      </c>
      <c r="Y63" s="103"/>
      <c r="Z63" s="104">
        <f t="shared" si="58"/>
        <v>0</v>
      </c>
      <c r="AA63" s="104">
        <f t="shared" si="59"/>
        <v>0</v>
      </c>
      <c r="AB63" s="103"/>
      <c r="AC63" s="103">
        <f t="shared" si="2"/>
        <v>0</v>
      </c>
      <c r="AD63" s="104">
        <f t="shared" si="3"/>
        <v>0</v>
      </c>
      <c r="AE63" s="104">
        <f t="shared" si="4"/>
        <v>0</v>
      </c>
      <c r="AF63" s="42">
        <f t="shared" si="5"/>
        <v>0</v>
      </c>
      <c r="AG63" s="37">
        <f t="shared" si="6"/>
        <v>0</v>
      </c>
      <c r="AH63" s="63">
        <f t="shared" si="7"/>
        <v>0</v>
      </c>
      <c r="AI63" s="103">
        <v>0</v>
      </c>
      <c r="AJ63" s="107">
        <f t="shared" si="60"/>
        <v>0</v>
      </c>
      <c r="AK63" s="37" t="str">
        <f t="shared" si="8"/>
        <v>-</v>
      </c>
      <c r="AL63" s="108">
        <v>59</v>
      </c>
      <c r="AM63" s="37" t="str">
        <f t="shared" si="9"/>
        <v>-</v>
      </c>
      <c r="AN63" s="109" t="str">
        <f t="shared" si="61"/>
        <v>-</v>
      </c>
      <c r="AO63" s="35" t="str">
        <f t="shared" si="10"/>
        <v>-</v>
      </c>
      <c r="AP63" s="110"/>
      <c r="AQ63" s="110"/>
    </row>
    <row r="64" spans="1:47" s="102" customFormat="1" ht="15" x14ac:dyDescent="0.25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0</v>
      </c>
      <c r="K64" s="104">
        <f t="shared" si="11"/>
        <v>0</v>
      </c>
      <c r="L64" s="104">
        <f t="shared" si="49"/>
        <v>0</v>
      </c>
      <c r="M64" s="103">
        <v>0</v>
      </c>
      <c r="N64" s="104">
        <f t="shared" si="50"/>
        <v>0</v>
      </c>
      <c r="O64" s="104">
        <f t="shared" si="51"/>
        <v>0</v>
      </c>
      <c r="P64" s="103">
        <v>0</v>
      </c>
      <c r="Q64" s="104">
        <f t="shared" si="52"/>
        <v>0</v>
      </c>
      <c r="R64" s="104">
        <f t="shared" si="53"/>
        <v>0</v>
      </c>
      <c r="S64" s="103">
        <v>0</v>
      </c>
      <c r="T64" s="104">
        <f t="shared" si="54"/>
        <v>0</v>
      </c>
      <c r="U64" s="104">
        <f t="shared" si="55"/>
        <v>0</v>
      </c>
      <c r="V64" s="103">
        <v>0</v>
      </c>
      <c r="W64" s="104">
        <f t="shared" si="56"/>
        <v>0</v>
      </c>
      <c r="X64" s="104">
        <f t="shared" si="57"/>
        <v>0</v>
      </c>
      <c r="Y64" s="103"/>
      <c r="Z64" s="104">
        <f t="shared" si="58"/>
        <v>0</v>
      </c>
      <c r="AA64" s="104">
        <f t="shared" si="59"/>
        <v>0</v>
      </c>
      <c r="AB64" s="103"/>
      <c r="AC64" s="103">
        <f t="shared" si="2"/>
        <v>0</v>
      </c>
      <c r="AD64" s="104">
        <f t="shared" si="3"/>
        <v>0</v>
      </c>
      <c r="AE64" s="104">
        <f t="shared" si="4"/>
        <v>0</v>
      </c>
      <c r="AF64" s="42">
        <f t="shared" si="5"/>
        <v>0</v>
      </c>
      <c r="AG64" s="37">
        <f t="shared" si="6"/>
        <v>0</v>
      </c>
      <c r="AH64" s="63">
        <f t="shared" si="7"/>
        <v>0</v>
      </c>
      <c r="AI64" s="103">
        <v>0</v>
      </c>
      <c r="AJ64" s="107">
        <f t="shared" si="60"/>
        <v>0</v>
      </c>
      <c r="AK64" s="37" t="str">
        <f t="shared" si="8"/>
        <v>-</v>
      </c>
      <c r="AL64" s="108">
        <v>60</v>
      </c>
      <c r="AM64" s="37" t="str">
        <f t="shared" si="9"/>
        <v>-</v>
      </c>
      <c r="AN64" s="109" t="str">
        <f t="shared" si="61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49"/>
        <v>0</v>
      </c>
      <c r="M65" s="103">
        <v>0</v>
      </c>
      <c r="N65" s="104">
        <f t="shared" si="50"/>
        <v>0</v>
      </c>
      <c r="O65" s="104">
        <f t="shared" si="51"/>
        <v>0</v>
      </c>
      <c r="P65" s="103">
        <v>0</v>
      </c>
      <c r="Q65" s="104">
        <f t="shared" si="52"/>
        <v>0</v>
      </c>
      <c r="R65" s="104">
        <f t="shared" si="53"/>
        <v>0</v>
      </c>
      <c r="S65" s="103">
        <v>0</v>
      </c>
      <c r="T65" s="104">
        <f t="shared" si="54"/>
        <v>0</v>
      </c>
      <c r="U65" s="104">
        <f t="shared" si="55"/>
        <v>0</v>
      </c>
      <c r="V65" s="103">
        <v>0</v>
      </c>
      <c r="W65" s="104">
        <f t="shared" si="56"/>
        <v>0</v>
      </c>
      <c r="X65" s="104">
        <f t="shared" si="57"/>
        <v>0</v>
      </c>
      <c r="Y65" s="103"/>
      <c r="Z65" s="104">
        <f t="shared" si="58"/>
        <v>0</v>
      </c>
      <c r="AA65" s="104">
        <f t="shared" si="59"/>
        <v>0</v>
      </c>
      <c r="AB65" s="103"/>
      <c r="AC65" s="103">
        <f t="shared" si="2"/>
        <v>0</v>
      </c>
      <c r="AD65" s="104">
        <f t="shared" si="3"/>
        <v>0</v>
      </c>
      <c r="AE65" s="104">
        <f t="shared" si="4"/>
        <v>0</v>
      </c>
      <c r="AF65" s="42">
        <f t="shared" si="5"/>
        <v>0</v>
      </c>
      <c r="AG65" s="37">
        <f t="shared" si="6"/>
        <v>0</v>
      </c>
      <c r="AH65" s="63">
        <f t="shared" si="7"/>
        <v>0</v>
      </c>
      <c r="AI65" s="103">
        <v>0</v>
      </c>
      <c r="AJ65" s="107">
        <f t="shared" si="60"/>
        <v>0</v>
      </c>
      <c r="AK65" s="37" t="str">
        <f t="shared" si="8"/>
        <v>-</v>
      </c>
      <c r="AL65" s="108">
        <v>61</v>
      </c>
      <c r="AM65" s="37" t="str">
        <f t="shared" si="9"/>
        <v>-</v>
      </c>
      <c r="AN65" s="109" t="str">
        <f t="shared" si="61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49"/>
        <v>0</v>
      </c>
      <c r="M66" s="103">
        <v>0</v>
      </c>
      <c r="N66" s="104">
        <f t="shared" si="50"/>
        <v>0</v>
      </c>
      <c r="O66" s="104">
        <f t="shared" si="51"/>
        <v>0</v>
      </c>
      <c r="P66" s="103">
        <v>0</v>
      </c>
      <c r="Q66" s="104">
        <f t="shared" si="52"/>
        <v>0</v>
      </c>
      <c r="R66" s="104">
        <f t="shared" si="53"/>
        <v>0</v>
      </c>
      <c r="S66" s="103">
        <v>0</v>
      </c>
      <c r="T66" s="104">
        <f t="shared" si="54"/>
        <v>0</v>
      </c>
      <c r="U66" s="104">
        <f t="shared" si="55"/>
        <v>0</v>
      </c>
      <c r="V66" s="103">
        <v>0</v>
      </c>
      <c r="W66" s="104">
        <f t="shared" si="56"/>
        <v>0</v>
      </c>
      <c r="X66" s="104">
        <f t="shared" si="57"/>
        <v>0</v>
      </c>
      <c r="Y66" s="103"/>
      <c r="Z66" s="104">
        <f t="shared" si="58"/>
        <v>0</v>
      </c>
      <c r="AA66" s="104">
        <f t="shared" si="59"/>
        <v>0</v>
      </c>
      <c r="AB66" s="103"/>
      <c r="AC66" s="103">
        <f t="shared" si="2"/>
        <v>0</v>
      </c>
      <c r="AD66" s="104">
        <f t="shared" si="3"/>
        <v>0</v>
      </c>
      <c r="AE66" s="104">
        <f t="shared" si="4"/>
        <v>0</v>
      </c>
      <c r="AF66" s="42">
        <f t="shared" si="5"/>
        <v>0</v>
      </c>
      <c r="AG66" s="37">
        <f t="shared" si="6"/>
        <v>0</v>
      </c>
      <c r="AH66" s="63">
        <f t="shared" si="7"/>
        <v>0</v>
      </c>
      <c r="AI66" s="103">
        <v>0</v>
      </c>
      <c r="AJ66" s="107">
        <f t="shared" si="60"/>
        <v>0</v>
      </c>
      <c r="AK66" s="37" t="str">
        <f t="shared" si="8"/>
        <v>-</v>
      </c>
      <c r="AL66" s="108">
        <v>62</v>
      </c>
      <c r="AM66" s="37" t="str">
        <f t="shared" si="9"/>
        <v>-</v>
      </c>
      <c r="AN66" s="109" t="str">
        <f t="shared" si="61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49"/>
        <v>0</v>
      </c>
      <c r="M67" s="103">
        <v>0</v>
      </c>
      <c r="N67" s="104">
        <f t="shared" si="50"/>
        <v>0</v>
      </c>
      <c r="O67" s="104">
        <f t="shared" si="51"/>
        <v>0</v>
      </c>
      <c r="P67" s="103">
        <v>0</v>
      </c>
      <c r="Q67" s="104">
        <f t="shared" si="52"/>
        <v>0</v>
      </c>
      <c r="R67" s="104">
        <f t="shared" si="53"/>
        <v>0</v>
      </c>
      <c r="S67" s="103">
        <v>0</v>
      </c>
      <c r="T67" s="104">
        <f t="shared" si="54"/>
        <v>0</v>
      </c>
      <c r="U67" s="104">
        <f t="shared" si="55"/>
        <v>0</v>
      </c>
      <c r="V67" s="103">
        <v>0</v>
      </c>
      <c r="W67" s="104">
        <f t="shared" si="56"/>
        <v>0</v>
      </c>
      <c r="X67" s="104">
        <f t="shared" si="57"/>
        <v>0</v>
      </c>
      <c r="Y67" s="103"/>
      <c r="Z67" s="104">
        <f t="shared" si="58"/>
        <v>0</v>
      </c>
      <c r="AA67" s="104">
        <f t="shared" si="59"/>
        <v>0</v>
      </c>
      <c r="AB67" s="103"/>
      <c r="AC67" s="103">
        <f t="shared" si="2"/>
        <v>0</v>
      </c>
      <c r="AD67" s="104">
        <f t="shared" si="3"/>
        <v>0</v>
      </c>
      <c r="AE67" s="104">
        <f t="shared" si="4"/>
        <v>0</v>
      </c>
      <c r="AF67" s="42">
        <f t="shared" si="5"/>
        <v>0</v>
      </c>
      <c r="AG67" s="37">
        <f t="shared" si="6"/>
        <v>0</v>
      </c>
      <c r="AH67" s="63">
        <f t="shared" si="7"/>
        <v>0</v>
      </c>
      <c r="AI67" s="103">
        <v>0</v>
      </c>
      <c r="AJ67" s="107">
        <f t="shared" si="60"/>
        <v>0</v>
      </c>
      <c r="AK67" s="37" t="str">
        <f t="shared" si="8"/>
        <v>-</v>
      </c>
      <c r="AL67" s="108">
        <v>63</v>
      </c>
      <c r="AM67" s="37" t="str">
        <f t="shared" si="9"/>
        <v>-</v>
      </c>
      <c r="AN67" s="109" t="str">
        <f t="shared" si="61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49"/>
        <v>0</v>
      </c>
      <c r="M68" s="103">
        <v>0</v>
      </c>
      <c r="N68" s="104">
        <f t="shared" si="50"/>
        <v>0</v>
      </c>
      <c r="O68" s="104">
        <f t="shared" si="51"/>
        <v>0</v>
      </c>
      <c r="P68" s="103">
        <v>0</v>
      </c>
      <c r="Q68" s="104">
        <f t="shared" si="52"/>
        <v>0</v>
      </c>
      <c r="R68" s="104">
        <f t="shared" si="53"/>
        <v>0</v>
      </c>
      <c r="S68" s="103">
        <v>0</v>
      </c>
      <c r="T68" s="104">
        <f t="shared" si="54"/>
        <v>0</v>
      </c>
      <c r="U68" s="104">
        <f t="shared" si="55"/>
        <v>0</v>
      </c>
      <c r="V68" s="103">
        <v>0</v>
      </c>
      <c r="W68" s="104">
        <f t="shared" si="56"/>
        <v>0</v>
      </c>
      <c r="X68" s="104">
        <f t="shared" si="57"/>
        <v>0</v>
      </c>
      <c r="Y68" s="103"/>
      <c r="Z68" s="104">
        <f t="shared" si="58"/>
        <v>0</v>
      </c>
      <c r="AA68" s="104">
        <f t="shared" si="59"/>
        <v>0</v>
      </c>
      <c r="AB68" s="103"/>
      <c r="AC68" s="103">
        <f t="shared" si="2"/>
        <v>0</v>
      </c>
      <c r="AD68" s="104">
        <f t="shared" si="3"/>
        <v>0</v>
      </c>
      <c r="AE68" s="104">
        <f t="shared" si="4"/>
        <v>0</v>
      </c>
      <c r="AF68" s="42">
        <f t="shared" si="5"/>
        <v>0</v>
      </c>
      <c r="AG68" s="37">
        <f t="shared" si="6"/>
        <v>0</v>
      </c>
      <c r="AH68" s="63">
        <f t="shared" si="7"/>
        <v>0</v>
      </c>
      <c r="AI68" s="103">
        <v>0</v>
      </c>
      <c r="AJ68" s="107">
        <f t="shared" si="60"/>
        <v>0</v>
      </c>
      <c r="AK68" s="37" t="str">
        <f t="shared" si="8"/>
        <v>-</v>
      </c>
      <c r="AL68" s="108">
        <v>64</v>
      </c>
      <c r="AM68" s="37" t="str">
        <f t="shared" si="9"/>
        <v>-</v>
      </c>
      <c r="AN68" s="109" t="str">
        <f t="shared" si="61"/>
        <v>-</v>
      </c>
      <c r="AO68" s="35" t="str">
        <f t="shared" si="10"/>
        <v>-</v>
      </c>
      <c r="AP68" s="110"/>
      <c r="AQ68" s="110"/>
    </row>
    <row r="69" spans="1:43" s="102" customFormat="1" ht="15" x14ac:dyDescent="0.25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49"/>
        <v>0</v>
      </c>
      <c r="M69" s="103">
        <v>0</v>
      </c>
      <c r="N69" s="104">
        <f t="shared" si="50"/>
        <v>0</v>
      </c>
      <c r="O69" s="104">
        <f t="shared" si="51"/>
        <v>0</v>
      </c>
      <c r="P69" s="103">
        <v>0</v>
      </c>
      <c r="Q69" s="104">
        <f t="shared" si="52"/>
        <v>0</v>
      </c>
      <c r="R69" s="104">
        <f t="shared" si="53"/>
        <v>0</v>
      </c>
      <c r="S69" s="103">
        <v>0</v>
      </c>
      <c r="T69" s="104">
        <f t="shared" si="54"/>
        <v>0</v>
      </c>
      <c r="U69" s="104">
        <f t="shared" si="55"/>
        <v>0</v>
      </c>
      <c r="V69" s="103">
        <v>0</v>
      </c>
      <c r="W69" s="104">
        <f t="shared" si="56"/>
        <v>0</v>
      </c>
      <c r="X69" s="104">
        <f t="shared" si="57"/>
        <v>0</v>
      </c>
      <c r="Y69" s="103"/>
      <c r="Z69" s="104">
        <f t="shared" si="58"/>
        <v>0</v>
      </c>
      <c r="AA69" s="104">
        <f t="shared" si="59"/>
        <v>0</v>
      </c>
      <c r="AB69" s="103"/>
      <c r="AC69" s="103">
        <f t="shared" si="2"/>
        <v>0</v>
      </c>
      <c r="AD69" s="104">
        <f t="shared" si="3"/>
        <v>0</v>
      </c>
      <c r="AE69" s="104">
        <f t="shared" si="4"/>
        <v>0</v>
      </c>
      <c r="AF69" s="42">
        <f t="shared" si="5"/>
        <v>0</v>
      </c>
      <c r="AG69" s="37">
        <f t="shared" si="6"/>
        <v>0</v>
      </c>
      <c r="AH69" s="63">
        <f t="shared" si="7"/>
        <v>0</v>
      </c>
      <c r="AI69" s="103">
        <v>0</v>
      </c>
      <c r="AJ69" s="107">
        <f t="shared" si="60"/>
        <v>0</v>
      </c>
      <c r="AK69" s="37" t="str">
        <f t="shared" si="8"/>
        <v>-</v>
      </c>
      <c r="AL69" s="108">
        <v>65</v>
      </c>
      <c r="AM69" s="37" t="str">
        <f t="shared" si="9"/>
        <v>-</v>
      </c>
      <c r="AN69" s="109" t="str">
        <f t="shared" si="61"/>
        <v>-</v>
      </c>
      <c r="AO69" s="35" t="str">
        <f t="shared" si="10"/>
        <v>-</v>
      </c>
      <c r="AP69" s="110"/>
      <c r="AQ69" s="110"/>
    </row>
    <row r="70" spans="1:43" s="102" customFormat="1" ht="15" x14ac:dyDescent="0.25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49"/>
        <v>0</v>
      </c>
      <c r="M70" s="103">
        <v>0</v>
      </c>
      <c r="N70" s="104">
        <f t="shared" si="50"/>
        <v>0</v>
      </c>
      <c r="O70" s="104">
        <f t="shared" si="51"/>
        <v>0</v>
      </c>
      <c r="P70" s="103">
        <v>0</v>
      </c>
      <c r="Q70" s="104">
        <f t="shared" si="52"/>
        <v>0</v>
      </c>
      <c r="R70" s="104">
        <f t="shared" si="53"/>
        <v>0</v>
      </c>
      <c r="S70" s="103">
        <v>0</v>
      </c>
      <c r="T70" s="104">
        <f t="shared" si="54"/>
        <v>0</v>
      </c>
      <c r="U70" s="104">
        <f t="shared" si="55"/>
        <v>0</v>
      </c>
      <c r="V70" s="103">
        <v>0</v>
      </c>
      <c r="W70" s="104">
        <f t="shared" si="56"/>
        <v>0</v>
      </c>
      <c r="X70" s="104">
        <f t="shared" si="57"/>
        <v>0</v>
      </c>
      <c r="Y70" s="103"/>
      <c r="Z70" s="104">
        <f t="shared" si="58"/>
        <v>0</v>
      </c>
      <c r="AA70" s="104">
        <f t="shared" si="59"/>
        <v>0</v>
      </c>
      <c r="AB70" s="103"/>
      <c r="AC70" s="103">
        <f t="shared" si="2"/>
        <v>0</v>
      </c>
      <c r="AD70" s="104">
        <f t="shared" si="3"/>
        <v>0</v>
      </c>
      <c r="AE70" s="104">
        <f t="shared" si="4"/>
        <v>0</v>
      </c>
      <c r="AF70" s="42">
        <f t="shared" si="5"/>
        <v>0</v>
      </c>
      <c r="AG70" s="37">
        <f t="shared" si="6"/>
        <v>0</v>
      </c>
      <c r="AH70" s="63">
        <f t="shared" si="7"/>
        <v>0</v>
      </c>
      <c r="AI70" s="103">
        <v>1</v>
      </c>
      <c r="AJ70" s="107">
        <f t="shared" si="60"/>
        <v>24.5</v>
      </c>
      <c r="AK70" s="37" t="str">
        <f t="shared" si="8"/>
        <v>-</v>
      </c>
      <c r="AL70" s="108">
        <v>66</v>
      </c>
      <c r="AM70" s="37" t="str">
        <f t="shared" si="9"/>
        <v>-</v>
      </c>
      <c r="AN70" s="109" t="str">
        <f t="shared" si="61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1"/>
        <v>0</v>
      </c>
      <c r="L71" s="104">
        <f t="shared" si="49"/>
        <v>0</v>
      </c>
      <c r="M71" s="103">
        <v>0</v>
      </c>
      <c r="N71" s="104">
        <f t="shared" si="50"/>
        <v>0</v>
      </c>
      <c r="O71" s="104">
        <f t="shared" si="51"/>
        <v>0</v>
      </c>
      <c r="P71" s="103">
        <v>0</v>
      </c>
      <c r="Q71" s="104">
        <f t="shared" si="52"/>
        <v>0</v>
      </c>
      <c r="R71" s="104">
        <f t="shared" si="53"/>
        <v>0</v>
      </c>
      <c r="S71" s="103">
        <v>0</v>
      </c>
      <c r="T71" s="104">
        <f t="shared" si="54"/>
        <v>0</v>
      </c>
      <c r="U71" s="104">
        <f t="shared" si="55"/>
        <v>0</v>
      </c>
      <c r="V71" s="103">
        <v>0</v>
      </c>
      <c r="W71" s="104">
        <f t="shared" si="56"/>
        <v>0</v>
      </c>
      <c r="X71" s="104">
        <f t="shared" si="57"/>
        <v>0</v>
      </c>
      <c r="Y71" s="103"/>
      <c r="Z71" s="104">
        <f t="shared" si="58"/>
        <v>0</v>
      </c>
      <c r="AA71" s="104">
        <f t="shared" si="59"/>
        <v>0</v>
      </c>
      <c r="AB71" s="103"/>
      <c r="AC71" s="103">
        <f t="shared" si="2"/>
        <v>0</v>
      </c>
      <c r="AD71" s="104">
        <f t="shared" si="3"/>
        <v>0</v>
      </c>
      <c r="AE71" s="104">
        <f t="shared" si="4"/>
        <v>0</v>
      </c>
      <c r="AF71" s="42">
        <f t="shared" si="5"/>
        <v>0</v>
      </c>
      <c r="AG71" s="37">
        <f t="shared" si="6"/>
        <v>0</v>
      </c>
      <c r="AH71" s="63">
        <f t="shared" si="7"/>
        <v>0</v>
      </c>
      <c r="AI71" s="103">
        <v>0</v>
      </c>
      <c r="AJ71" s="107">
        <f t="shared" si="60"/>
        <v>0</v>
      </c>
      <c r="AK71" s="37" t="str">
        <f t="shared" si="8"/>
        <v>-</v>
      </c>
      <c r="AL71" s="108">
        <v>67</v>
      </c>
      <c r="AM71" s="37" t="str">
        <f t="shared" si="9"/>
        <v>-</v>
      </c>
      <c r="AN71" s="109" t="str">
        <f t="shared" si="61"/>
        <v>-</v>
      </c>
      <c r="AO71" s="35" t="str">
        <f t="shared" si="10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49"/>
        <v>0</v>
      </c>
      <c r="M72" s="103">
        <v>0</v>
      </c>
      <c r="N72" s="104">
        <f t="shared" si="50"/>
        <v>0</v>
      </c>
      <c r="O72" s="104">
        <f t="shared" si="51"/>
        <v>0</v>
      </c>
      <c r="P72" s="103">
        <v>0</v>
      </c>
      <c r="Q72" s="104">
        <f t="shared" si="52"/>
        <v>0</v>
      </c>
      <c r="R72" s="104">
        <f t="shared" si="53"/>
        <v>0</v>
      </c>
      <c r="S72" s="103">
        <v>0</v>
      </c>
      <c r="T72" s="104">
        <f t="shared" si="54"/>
        <v>0</v>
      </c>
      <c r="U72" s="104">
        <f t="shared" si="55"/>
        <v>0</v>
      </c>
      <c r="V72" s="103">
        <v>0</v>
      </c>
      <c r="W72" s="104">
        <f t="shared" si="56"/>
        <v>0</v>
      </c>
      <c r="X72" s="104">
        <f t="shared" si="57"/>
        <v>0</v>
      </c>
      <c r="Y72" s="103"/>
      <c r="Z72" s="104">
        <f t="shared" si="58"/>
        <v>0</v>
      </c>
      <c r="AA72" s="104">
        <f t="shared" si="59"/>
        <v>0</v>
      </c>
      <c r="AB72" s="103"/>
      <c r="AC72" s="103">
        <f t="shared" ref="AC72:AC89" si="62">J72+M72+P72+S72+V72+Y72</f>
        <v>0</v>
      </c>
      <c r="AD72" s="104">
        <f t="shared" ref="AD72:AD179" si="63">AC72*F72</f>
        <v>0</v>
      </c>
      <c r="AE72" s="104">
        <f t="shared" ref="AE72:AE179" si="64">AC72*G72</f>
        <v>0</v>
      </c>
      <c r="AF72" s="42">
        <f t="shared" si="5"/>
        <v>0</v>
      </c>
      <c r="AG72" s="37">
        <f t="shared" si="6"/>
        <v>0</v>
      </c>
      <c r="AH72" s="63">
        <f t="shared" si="7"/>
        <v>0</v>
      </c>
      <c r="AI72" s="103">
        <v>0</v>
      </c>
      <c r="AJ72" s="107">
        <f t="shared" si="60"/>
        <v>0</v>
      </c>
      <c r="AK72" s="37" t="str">
        <f t="shared" si="8"/>
        <v>-</v>
      </c>
      <c r="AL72" s="108">
        <v>68</v>
      </c>
      <c r="AM72" s="37" t="str">
        <f t="shared" si="9"/>
        <v>-</v>
      </c>
      <c r="AN72" s="109" t="str">
        <f t="shared" si="61"/>
        <v>-</v>
      </c>
      <c r="AO72" s="35" t="str">
        <f t="shared" si="10"/>
        <v>-</v>
      </c>
      <c r="AP72" s="110"/>
      <c r="AQ72" s="110"/>
    </row>
    <row r="73" spans="1:43" s="102" customFormat="1" ht="15" x14ac:dyDescent="0.25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49"/>
        <v>0</v>
      </c>
      <c r="M73" s="103">
        <v>0</v>
      </c>
      <c r="N73" s="104">
        <f t="shared" si="50"/>
        <v>0</v>
      </c>
      <c r="O73" s="104">
        <f t="shared" si="51"/>
        <v>0</v>
      </c>
      <c r="P73" s="103">
        <v>0</v>
      </c>
      <c r="Q73" s="104">
        <f t="shared" si="52"/>
        <v>0</v>
      </c>
      <c r="R73" s="104">
        <f t="shared" si="53"/>
        <v>0</v>
      </c>
      <c r="S73" s="103">
        <v>0</v>
      </c>
      <c r="T73" s="104">
        <f t="shared" si="54"/>
        <v>0</v>
      </c>
      <c r="U73" s="104">
        <f t="shared" si="55"/>
        <v>0</v>
      </c>
      <c r="V73" s="103">
        <v>0</v>
      </c>
      <c r="W73" s="104">
        <f t="shared" si="56"/>
        <v>0</v>
      </c>
      <c r="X73" s="104">
        <f t="shared" si="57"/>
        <v>0</v>
      </c>
      <c r="Y73" s="103"/>
      <c r="Z73" s="104">
        <f t="shared" si="58"/>
        <v>0</v>
      </c>
      <c r="AA73" s="104">
        <f t="shared" si="59"/>
        <v>0</v>
      </c>
      <c r="AB73" s="103"/>
      <c r="AC73" s="103">
        <f t="shared" si="62"/>
        <v>0</v>
      </c>
      <c r="AD73" s="104">
        <f t="shared" si="63"/>
        <v>0</v>
      </c>
      <c r="AE73" s="104">
        <f t="shared" si="64"/>
        <v>0</v>
      </c>
      <c r="AF73" s="42">
        <f t="shared" si="5"/>
        <v>0</v>
      </c>
      <c r="AG73" s="37">
        <f t="shared" si="6"/>
        <v>0</v>
      </c>
      <c r="AH73" s="63">
        <f t="shared" si="7"/>
        <v>0</v>
      </c>
      <c r="AI73" s="103">
        <v>0</v>
      </c>
      <c r="AJ73" s="107">
        <f t="shared" si="60"/>
        <v>0</v>
      </c>
      <c r="AK73" s="37" t="str">
        <f t="shared" si="8"/>
        <v>-</v>
      </c>
      <c r="AL73" s="108">
        <v>69</v>
      </c>
      <c r="AM73" s="37" t="str">
        <f t="shared" si="9"/>
        <v>-</v>
      </c>
      <c r="AN73" s="109" t="str">
        <f t="shared" si="61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49"/>
        <v>0</v>
      </c>
      <c r="M74" s="103">
        <v>0</v>
      </c>
      <c r="N74" s="104">
        <f t="shared" si="50"/>
        <v>0</v>
      </c>
      <c r="O74" s="104">
        <f t="shared" si="51"/>
        <v>0</v>
      </c>
      <c r="P74" s="103">
        <v>0</v>
      </c>
      <c r="Q74" s="104">
        <f t="shared" si="52"/>
        <v>0</v>
      </c>
      <c r="R74" s="104">
        <f t="shared" si="53"/>
        <v>0</v>
      </c>
      <c r="S74" s="103">
        <v>0</v>
      </c>
      <c r="T74" s="104">
        <f t="shared" si="54"/>
        <v>0</v>
      </c>
      <c r="U74" s="104">
        <f t="shared" si="55"/>
        <v>0</v>
      </c>
      <c r="V74" s="103">
        <v>0</v>
      </c>
      <c r="W74" s="104">
        <f t="shared" si="56"/>
        <v>0</v>
      </c>
      <c r="X74" s="104">
        <f t="shared" si="57"/>
        <v>0</v>
      </c>
      <c r="Y74" s="103"/>
      <c r="Z74" s="104">
        <f t="shared" si="58"/>
        <v>0</v>
      </c>
      <c r="AA74" s="104">
        <f t="shared" si="59"/>
        <v>0</v>
      </c>
      <c r="AB74" s="103"/>
      <c r="AC74" s="103">
        <f t="shared" si="62"/>
        <v>0</v>
      </c>
      <c r="AD74" s="104">
        <f t="shared" si="63"/>
        <v>0</v>
      </c>
      <c r="AE74" s="104">
        <f t="shared" si="64"/>
        <v>0</v>
      </c>
      <c r="AF74" s="42">
        <f t="shared" si="5"/>
        <v>0</v>
      </c>
      <c r="AG74" s="37">
        <f t="shared" si="6"/>
        <v>0</v>
      </c>
      <c r="AH74" s="63">
        <f t="shared" si="7"/>
        <v>0</v>
      </c>
      <c r="AI74" s="103">
        <v>0</v>
      </c>
      <c r="AJ74" s="107">
        <f t="shared" si="60"/>
        <v>0</v>
      </c>
      <c r="AK74" s="37" t="str">
        <f t="shared" si="8"/>
        <v>-</v>
      </c>
      <c r="AL74" s="108">
        <v>70</v>
      </c>
      <c r="AM74" s="37" t="str">
        <f t="shared" si="9"/>
        <v>-</v>
      </c>
      <c r="AN74" s="109" t="str">
        <f t="shared" si="61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1</v>
      </c>
      <c r="K75" s="104">
        <f t="shared" si="11"/>
        <v>13.479999999999993</v>
      </c>
      <c r="L75" s="104">
        <f t="shared" si="49"/>
        <v>29.5</v>
      </c>
      <c r="M75" s="103">
        <v>0</v>
      </c>
      <c r="N75" s="104">
        <f t="shared" si="50"/>
        <v>0</v>
      </c>
      <c r="O75" s="104">
        <f t="shared" si="51"/>
        <v>0</v>
      </c>
      <c r="P75" s="103">
        <v>0</v>
      </c>
      <c r="Q75" s="104">
        <f t="shared" si="52"/>
        <v>0</v>
      </c>
      <c r="R75" s="104">
        <f t="shared" si="53"/>
        <v>0</v>
      </c>
      <c r="S75" s="103">
        <v>0</v>
      </c>
      <c r="T75" s="104">
        <f t="shared" si="54"/>
        <v>0</v>
      </c>
      <c r="U75" s="104">
        <f t="shared" si="55"/>
        <v>0</v>
      </c>
      <c r="V75" s="103">
        <v>0</v>
      </c>
      <c r="W75" s="104">
        <f t="shared" si="56"/>
        <v>0</v>
      </c>
      <c r="X75" s="104">
        <f t="shared" si="57"/>
        <v>0</v>
      </c>
      <c r="Y75" s="103"/>
      <c r="Z75" s="104">
        <f t="shared" si="58"/>
        <v>0</v>
      </c>
      <c r="AA75" s="104">
        <f t="shared" si="59"/>
        <v>0</v>
      </c>
      <c r="AB75" s="103"/>
      <c r="AC75" s="103">
        <f t="shared" si="62"/>
        <v>1</v>
      </c>
      <c r="AD75" s="104">
        <f t="shared" si="63"/>
        <v>13.479999999999993</v>
      </c>
      <c r="AE75" s="104">
        <f t="shared" si="64"/>
        <v>29.5</v>
      </c>
      <c r="AF75" s="42">
        <f t="shared" si="5"/>
        <v>8.130081300813009E-3</v>
      </c>
      <c r="AG75" s="37">
        <f t="shared" si="6"/>
        <v>0.24390243902439027</v>
      </c>
      <c r="AH75" s="63">
        <f t="shared" si="7"/>
        <v>7.1951219512195124</v>
      </c>
      <c r="AI75" s="103">
        <v>0</v>
      </c>
      <c r="AJ75" s="107">
        <f t="shared" si="60"/>
        <v>0</v>
      </c>
      <c r="AK75" s="37">
        <f t="shared" si="8"/>
        <v>0</v>
      </c>
      <c r="AL75" s="108">
        <v>71</v>
      </c>
      <c r="AM75" s="37">
        <f t="shared" si="9"/>
        <v>0</v>
      </c>
      <c r="AN75" s="109">
        <f t="shared" si="61"/>
        <v>0</v>
      </c>
      <c r="AO75" s="35">
        <f t="shared" si="10"/>
        <v>43589</v>
      </c>
      <c r="AP75" s="110"/>
      <c r="AQ75" s="110"/>
    </row>
    <row r="76" spans="1:43" s="102" customFormat="1" ht="15" x14ac:dyDescent="0.25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1</v>
      </c>
      <c r="K76" s="104">
        <f t="shared" si="11"/>
        <v>13.51</v>
      </c>
      <c r="L76" s="104">
        <f t="shared" si="49"/>
        <v>29.5</v>
      </c>
      <c r="M76" s="103">
        <v>0</v>
      </c>
      <c r="N76" s="104">
        <f t="shared" si="50"/>
        <v>0</v>
      </c>
      <c r="O76" s="104">
        <f t="shared" si="51"/>
        <v>0</v>
      </c>
      <c r="P76" s="103">
        <v>0</v>
      </c>
      <c r="Q76" s="104">
        <f t="shared" si="52"/>
        <v>0</v>
      </c>
      <c r="R76" s="104">
        <f t="shared" si="53"/>
        <v>0</v>
      </c>
      <c r="S76" s="103">
        <v>0</v>
      </c>
      <c r="T76" s="104">
        <f t="shared" si="54"/>
        <v>0</v>
      </c>
      <c r="U76" s="104">
        <f t="shared" si="55"/>
        <v>0</v>
      </c>
      <c r="V76" s="103">
        <v>0</v>
      </c>
      <c r="W76" s="104">
        <f t="shared" si="56"/>
        <v>0</v>
      </c>
      <c r="X76" s="104">
        <f t="shared" si="57"/>
        <v>0</v>
      </c>
      <c r="Y76" s="103"/>
      <c r="Z76" s="104">
        <f t="shared" si="58"/>
        <v>0</v>
      </c>
      <c r="AA76" s="104">
        <f t="shared" si="59"/>
        <v>0</v>
      </c>
      <c r="AB76" s="103"/>
      <c r="AC76" s="103">
        <f t="shared" si="62"/>
        <v>1</v>
      </c>
      <c r="AD76" s="104">
        <f t="shared" si="63"/>
        <v>13.51</v>
      </c>
      <c r="AE76" s="104">
        <f t="shared" si="64"/>
        <v>29.5</v>
      </c>
      <c r="AF76" s="42">
        <f t="shared" si="5"/>
        <v>8.130081300813009E-3</v>
      </c>
      <c r="AG76" s="37">
        <f t="shared" si="6"/>
        <v>0.24390243902439027</v>
      </c>
      <c r="AH76" s="63">
        <f t="shared" si="7"/>
        <v>7.1951219512195124</v>
      </c>
      <c r="AI76" s="103">
        <v>0</v>
      </c>
      <c r="AJ76" s="107">
        <f t="shared" si="60"/>
        <v>0</v>
      </c>
      <c r="AK76" s="37">
        <f t="shared" si="8"/>
        <v>0</v>
      </c>
      <c r="AL76" s="108">
        <v>72</v>
      </c>
      <c r="AM76" s="37">
        <f t="shared" si="9"/>
        <v>0</v>
      </c>
      <c r="AN76" s="109">
        <f t="shared" si="61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65">J77*$F77</f>
        <v>0</v>
      </c>
      <c r="L77" s="104">
        <f t="shared" si="49"/>
        <v>0</v>
      </c>
      <c r="M77" s="103">
        <v>0</v>
      </c>
      <c r="N77" s="104">
        <f t="shared" si="50"/>
        <v>0</v>
      </c>
      <c r="O77" s="104">
        <f t="shared" si="51"/>
        <v>0</v>
      </c>
      <c r="P77" s="103">
        <v>0</v>
      </c>
      <c r="Q77" s="104">
        <f t="shared" si="52"/>
        <v>0</v>
      </c>
      <c r="R77" s="104">
        <f t="shared" si="53"/>
        <v>0</v>
      </c>
      <c r="S77" s="103">
        <v>0</v>
      </c>
      <c r="T77" s="104">
        <f t="shared" si="54"/>
        <v>0</v>
      </c>
      <c r="U77" s="104">
        <f t="shared" si="55"/>
        <v>0</v>
      </c>
      <c r="V77" s="103">
        <v>0</v>
      </c>
      <c r="W77" s="104">
        <f t="shared" si="56"/>
        <v>0</v>
      </c>
      <c r="X77" s="104">
        <f t="shared" si="57"/>
        <v>0</v>
      </c>
      <c r="Y77" s="103"/>
      <c r="Z77" s="104">
        <f t="shared" si="58"/>
        <v>0</v>
      </c>
      <c r="AA77" s="104">
        <f t="shared" si="59"/>
        <v>0</v>
      </c>
      <c r="AB77" s="103"/>
      <c r="AC77" s="103">
        <f t="shared" si="62"/>
        <v>0</v>
      </c>
      <c r="AD77" s="104">
        <f t="shared" si="63"/>
        <v>0</v>
      </c>
      <c r="AE77" s="104">
        <f t="shared" si="64"/>
        <v>0</v>
      </c>
      <c r="AF77" s="42">
        <f t="shared" si="5"/>
        <v>0</v>
      </c>
      <c r="AG77" s="37">
        <f t="shared" si="6"/>
        <v>0</v>
      </c>
      <c r="AH77" s="63">
        <f t="shared" si="7"/>
        <v>0</v>
      </c>
      <c r="AI77" s="103">
        <v>0</v>
      </c>
      <c r="AJ77" s="107">
        <f t="shared" si="60"/>
        <v>0</v>
      </c>
      <c r="AK77" s="37" t="str">
        <f t="shared" si="8"/>
        <v>-</v>
      </c>
      <c r="AL77" s="108">
        <v>73</v>
      </c>
      <c r="AM77" s="37" t="str">
        <f t="shared" si="9"/>
        <v>-</v>
      </c>
      <c r="AN77" s="109" t="str">
        <f t="shared" si="61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65"/>
        <v>0</v>
      </c>
      <c r="L78" s="104">
        <f t="shared" si="49"/>
        <v>0</v>
      </c>
      <c r="M78" s="103">
        <v>0</v>
      </c>
      <c r="N78" s="104">
        <f t="shared" si="50"/>
        <v>0</v>
      </c>
      <c r="O78" s="104">
        <f t="shared" si="51"/>
        <v>0</v>
      </c>
      <c r="P78" s="103">
        <v>0</v>
      </c>
      <c r="Q78" s="104">
        <f t="shared" si="52"/>
        <v>0</v>
      </c>
      <c r="R78" s="104">
        <f t="shared" si="53"/>
        <v>0</v>
      </c>
      <c r="S78" s="103">
        <v>0</v>
      </c>
      <c r="T78" s="104">
        <f t="shared" si="54"/>
        <v>0</v>
      </c>
      <c r="U78" s="104">
        <f t="shared" si="55"/>
        <v>0</v>
      </c>
      <c r="V78" s="103">
        <v>0</v>
      </c>
      <c r="W78" s="104">
        <f t="shared" si="56"/>
        <v>0</v>
      </c>
      <c r="X78" s="104">
        <f t="shared" si="57"/>
        <v>0</v>
      </c>
      <c r="Y78" s="103"/>
      <c r="Z78" s="104">
        <f t="shared" si="58"/>
        <v>0</v>
      </c>
      <c r="AA78" s="104">
        <f t="shared" si="59"/>
        <v>0</v>
      </c>
      <c r="AB78" s="103"/>
      <c r="AC78" s="103">
        <f t="shared" si="62"/>
        <v>0</v>
      </c>
      <c r="AD78" s="104">
        <f t="shared" si="63"/>
        <v>0</v>
      </c>
      <c r="AE78" s="104">
        <f t="shared" si="64"/>
        <v>0</v>
      </c>
      <c r="AF78" s="42">
        <f t="shared" si="5"/>
        <v>0</v>
      </c>
      <c r="AG78" s="37">
        <f t="shared" si="6"/>
        <v>0</v>
      </c>
      <c r="AH78" s="63">
        <f t="shared" si="7"/>
        <v>0</v>
      </c>
      <c r="AI78" s="103">
        <v>0</v>
      </c>
      <c r="AJ78" s="107">
        <f t="shared" si="60"/>
        <v>0</v>
      </c>
      <c r="AK78" s="37" t="str">
        <f t="shared" si="8"/>
        <v>-</v>
      </c>
      <c r="AL78" s="108">
        <v>74</v>
      </c>
      <c r="AM78" s="37" t="str">
        <f t="shared" si="9"/>
        <v>-</v>
      </c>
      <c r="AN78" s="109" t="str">
        <f t="shared" si="61"/>
        <v>-</v>
      </c>
      <c r="AO78" s="35" t="str">
        <f t="shared" si="10"/>
        <v>-</v>
      </c>
      <c r="AP78" s="110"/>
      <c r="AQ78" s="110"/>
    </row>
    <row r="79" spans="1:43" s="102" customFormat="1" ht="15" x14ac:dyDescent="0.25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65"/>
        <v>0</v>
      </c>
      <c r="L79" s="104">
        <f t="shared" si="49"/>
        <v>0</v>
      </c>
      <c r="M79" s="103">
        <v>0</v>
      </c>
      <c r="N79" s="104">
        <f t="shared" si="50"/>
        <v>0</v>
      </c>
      <c r="O79" s="104">
        <f t="shared" si="51"/>
        <v>0</v>
      </c>
      <c r="P79" s="103">
        <v>0</v>
      </c>
      <c r="Q79" s="104">
        <f t="shared" si="52"/>
        <v>0</v>
      </c>
      <c r="R79" s="104">
        <f t="shared" si="53"/>
        <v>0</v>
      </c>
      <c r="S79" s="103">
        <v>0</v>
      </c>
      <c r="T79" s="104">
        <f t="shared" si="54"/>
        <v>0</v>
      </c>
      <c r="U79" s="104">
        <f t="shared" si="55"/>
        <v>0</v>
      </c>
      <c r="V79" s="103">
        <v>0</v>
      </c>
      <c r="W79" s="104">
        <f t="shared" si="56"/>
        <v>0</v>
      </c>
      <c r="X79" s="104">
        <f t="shared" si="57"/>
        <v>0</v>
      </c>
      <c r="Y79" s="103"/>
      <c r="Z79" s="104">
        <f t="shared" si="58"/>
        <v>0</v>
      </c>
      <c r="AA79" s="104">
        <f t="shared" si="59"/>
        <v>0</v>
      </c>
      <c r="AB79" s="103"/>
      <c r="AC79" s="103">
        <f t="shared" si="62"/>
        <v>0</v>
      </c>
      <c r="AD79" s="104">
        <f t="shared" si="63"/>
        <v>0</v>
      </c>
      <c r="AE79" s="104">
        <f t="shared" si="64"/>
        <v>0</v>
      </c>
      <c r="AF79" s="42">
        <f t="shared" ref="AF79:AF142" si="66">AC79/AQ$10</f>
        <v>0</v>
      </c>
      <c r="AG79" s="37">
        <f t="shared" ref="AG79:AG142" si="67">AF79*30</f>
        <v>0</v>
      </c>
      <c r="AH79" s="63">
        <f t="shared" ref="AH79:AH142" si="68">AE79/AQ$10*30</f>
        <v>0</v>
      </c>
      <c r="AI79" s="103">
        <v>0</v>
      </c>
      <c r="AJ79" s="107">
        <f t="shared" si="60"/>
        <v>0</v>
      </c>
      <c r="AK79" s="37" t="str">
        <f t="shared" ref="AK79:AK142" si="69">IFERROR(AI79/AF79, "-")</f>
        <v>-</v>
      </c>
      <c r="AL79" s="108">
        <v>75</v>
      </c>
      <c r="AM79" s="37" t="str">
        <f t="shared" ref="AM79:AM142" si="70">IFERROR(AK79/7,"-")</f>
        <v>-</v>
      </c>
      <c r="AN79" s="109" t="str">
        <f t="shared" si="61"/>
        <v>-</v>
      </c>
      <c r="AO79" s="35" t="str">
        <f t="shared" ref="AO79:AO142" si="71">IFERROR(AO$10+AK79,"-")</f>
        <v>-</v>
      </c>
      <c r="AP79" s="110"/>
      <c r="AQ79" s="110"/>
    </row>
    <row r="80" spans="1:43" s="102" customFormat="1" ht="15" x14ac:dyDescent="0.25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0</v>
      </c>
      <c r="K80" s="104">
        <f t="shared" si="65"/>
        <v>0</v>
      </c>
      <c r="L80" s="104">
        <f t="shared" si="49"/>
        <v>0</v>
      </c>
      <c r="M80" s="103">
        <v>0</v>
      </c>
      <c r="N80" s="104">
        <f t="shared" si="50"/>
        <v>0</v>
      </c>
      <c r="O80" s="104">
        <f t="shared" si="51"/>
        <v>0</v>
      </c>
      <c r="P80" s="103">
        <v>0</v>
      </c>
      <c r="Q80" s="104">
        <f t="shared" si="52"/>
        <v>0</v>
      </c>
      <c r="R80" s="104">
        <f t="shared" si="53"/>
        <v>0</v>
      </c>
      <c r="S80" s="103">
        <v>0</v>
      </c>
      <c r="T80" s="104">
        <f t="shared" si="54"/>
        <v>0</v>
      </c>
      <c r="U80" s="104">
        <f t="shared" si="55"/>
        <v>0</v>
      </c>
      <c r="V80" s="103">
        <v>0</v>
      </c>
      <c r="W80" s="104">
        <f t="shared" si="56"/>
        <v>0</v>
      </c>
      <c r="X80" s="104">
        <f t="shared" si="57"/>
        <v>0</v>
      </c>
      <c r="Y80" s="103"/>
      <c r="Z80" s="104">
        <f t="shared" si="58"/>
        <v>0</v>
      </c>
      <c r="AA80" s="104">
        <f t="shared" si="59"/>
        <v>0</v>
      </c>
      <c r="AB80" s="103"/>
      <c r="AC80" s="103">
        <f t="shared" si="62"/>
        <v>0</v>
      </c>
      <c r="AD80" s="104">
        <f t="shared" si="63"/>
        <v>0</v>
      </c>
      <c r="AE80" s="104">
        <f t="shared" si="64"/>
        <v>0</v>
      </c>
      <c r="AF80" s="42">
        <f t="shared" si="66"/>
        <v>0</v>
      </c>
      <c r="AG80" s="37">
        <f t="shared" si="67"/>
        <v>0</v>
      </c>
      <c r="AH80" s="63">
        <f t="shared" si="68"/>
        <v>0</v>
      </c>
      <c r="AI80" s="103">
        <v>0</v>
      </c>
      <c r="AJ80" s="107">
        <f t="shared" si="60"/>
        <v>0</v>
      </c>
      <c r="AK80" s="37" t="str">
        <f t="shared" si="69"/>
        <v>-</v>
      </c>
      <c r="AL80" s="108">
        <v>76</v>
      </c>
      <c r="AM80" s="37" t="str">
        <f t="shared" si="70"/>
        <v>-</v>
      </c>
      <c r="AN80" s="109" t="str">
        <f t="shared" si="61"/>
        <v>-</v>
      </c>
      <c r="AO80" s="35" t="str">
        <f t="shared" si="71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65"/>
        <v>0</v>
      </c>
      <c r="L81" s="104">
        <f t="shared" si="49"/>
        <v>0</v>
      </c>
      <c r="M81" s="103">
        <v>0</v>
      </c>
      <c r="N81" s="104">
        <f t="shared" si="50"/>
        <v>0</v>
      </c>
      <c r="O81" s="104">
        <f t="shared" si="51"/>
        <v>0</v>
      </c>
      <c r="P81" s="103">
        <v>0</v>
      </c>
      <c r="Q81" s="104">
        <f t="shared" si="52"/>
        <v>0</v>
      </c>
      <c r="R81" s="104">
        <f t="shared" si="53"/>
        <v>0</v>
      </c>
      <c r="S81" s="103">
        <v>0</v>
      </c>
      <c r="T81" s="104">
        <f t="shared" si="54"/>
        <v>0</v>
      </c>
      <c r="U81" s="104">
        <f t="shared" si="55"/>
        <v>0</v>
      </c>
      <c r="V81" s="103">
        <v>0</v>
      </c>
      <c r="W81" s="104">
        <f t="shared" si="56"/>
        <v>0</v>
      </c>
      <c r="X81" s="104">
        <f t="shared" si="57"/>
        <v>0</v>
      </c>
      <c r="Y81" s="103"/>
      <c r="Z81" s="104">
        <f t="shared" si="58"/>
        <v>0</v>
      </c>
      <c r="AA81" s="104">
        <f t="shared" si="59"/>
        <v>0</v>
      </c>
      <c r="AB81" s="103"/>
      <c r="AC81" s="103">
        <f>J81+M81+P81+S81+V81+Y81</f>
        <v>0</v>
      </c>
      <c r="AD81" s="104">
        <f t="shared" si="63"/>
        <v>0</v>
      </c>
      <c r="AE81" s="104">
        <f t="shared" si="64"/>
        <v>0</v>
      </c>
      <c r="AF81" s="42">
        <f t="shared" si="66"/>
        <v>0</v>
      </c>
      <c r="AG81" s="37">
        <f t="shared" si="67"/>
        <v>0</v>
      </c>
      <c r="AH81" s="63">
        <f t="shared" si="68"/>
        <v>0</v>
      </c>
      <c r="AI81" s="103">
        <v>0</v>
      </c>
      <c r="AJ81" s="107">
        <f t="shared" si="60"/>
        <v>0</v>
      </c>
      <c r="AK81" s="37" t="str">
        <f t="shared" si="69"/>
        <v>-</v>
      </c>
      <c r="AL81" s="108">
        <v>77</v>
      </c>
      <c r="AM81" s="37" t="str">
        <f t="shared" si="70"/>
        <v>-</v>
      </c>
      <c r="AN81" s="109" t="str">
        <f t="shared" si="61"/>
        <v>-</v>
      </c>
      <c r="AO81" s="35" t="str">
        <f t="shared" si="71"/>
        <v>-</v>
      </c>
      <c r="AP81" s="110"/>
      <c r="AQ81" s="110"/>
    </row>
    <row r="82" spans="1:47" s="102" customFormat="1" ht="15" x14ac:dyDescent="0.25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65"/>
        <v>0</v>
      </c>
      <c r="L82" s="104">
        <f t="shared" si="49"/>
        <v>0</v>
      </c>
      <c r="M82" s="103">
        <v>0</v>
      </c>
      <c r="N82" s="104">
        <f t="shared" si="50"/>
        <v>0</v>
      </c>
      <c r="O82" s="104">
        <f t="shared" si="51"/>
        <v>0</v>
      </c>
      <c r="P82" s="103">
        <v>0</v>
      </c>
      <c r="Q82" s="104">
        <f t="shared" si="52"/>
        <v>0</v>
      </c>
      <c r="R82" s="104">
        <f t="shared" si="53"/>
        <v>0</v>
      </c>
      <c r="S82" s="103">
        <v>0</v>
      </c>
      <c r="T82" s="104">
        <f t="shared" si="54"/>
        <v>0</v>
      </c>
      <c r="U82" s="104">
        <f t="shared" si="55"/>
        <v>0</v>
      </c>
      <c r="V82" s="103">
        <v>0</v>
      </c>
      <c r="W82" s="104">
        <f t="shared" si="56"/>
        <v>0</v>
      </c>
      <c r="X82" s="104">
        <f t="shared" si="57"/>
        <v>0</v>
      </c>
      <c r="Y82" s="103"/>
      <c r="Z82" s="104">
        <f t="shared" si="58"/>
        <v>0</v>
      </c>
      <c r="AA82" s="104">
        <f t="shared" si="59"/>
        <v>0</v>
      </c>
      <c r="AB82" s="103"/>
      <c r="AC82" s="103">
        <f t="shared" si="62"/>
        <v>0</v>
      </c>
      <c r="AD82" s="104">
        <f t="shared" si="63"/>
        <v>0</v>
      </c>
      <c r="AE82" s="104">
        <f t="shared" si="64"/>
        <v>0</v>
      </c>
      <c r="AF82" s="42">
        <f t="shared" si="66"/>
        <v>0</v>
      </c>
      <c r="AG82" s="37">
        <f t="shared" si="67"/>
        <v>0</v>
      </c>
      <c r="AH82" s="63">
        <f t="shared" si="68"/>
        <v>0</v>
      </c>
      <c r="AI82" s="103">
        <v>0</v>
      </c>
      <c r="AJ82" s="107">
        <f t="shared" si="60"/>
        <v>0</v>
      </c>
      <c r="AK82" s="37" t="str">
        <f t="shared" si="69"/>
        <v>-</v>
      </c>
      <c r="AL82" s="108">
        <v>78</v>
      </c>
      <c r="AM82" s="37" t="str">
        <f t="shared" si="70"/>
        <v>-</v>
      </c>
      <c r="AN82" s="109" t="str">
        <f t="shared" si="61"/>
        <v>-</v>
      </c>
      <c r="AO82" s="35" t="str">
        <f t="shared" si="71"/>
        <v>-</v>
      </c>
      <c r="AP82" s="110"/>
      <c r="AQ82" s="110"/>
    </row>
    <row r="83" spans="1:47" s="102" customFormat="1" ht="15" x14ac:dyDescent="0.25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65"/>
        <v>0</v>
      </c>
      <c r="L83" s="104">
        <f t="shared" si="49"/>
        <v>0</v>
      </c>
      <c r="M83" s="103">
        <v>0</v>
      </c>
      <c r="N83" s="104">
        <f t="shared" si="50"/>
        <v>0</v>
      </c>
      <c r="O83" s="104">
        <f t="shared" si="51"/>
        <v>0</v>
      </c>
      <c r="P83" s="103">
        <v>0</v>
      </c>
      <c r="Q83" s="104">
        <f t="shared" si="52"/>
        <v>0</v>
      </c>
      <c r="R83" s="104">
        <f t="shared" si="53"/>
        <v>0</v>
      </c>
      <c r="S83" s="103">
        <v>0</v>
      </c>
      <c r="T83" s="104">
        <f t="shared" si="54"/>
        <v>0</v>
      </c>
      <c r="U83" s="104">
        <f t="shared" si="55"/>
        <v>0</v>
      </c>
      <c r="V83" s="103">
        <v>0</v>
      </c>
      <c r="W83" s="104">
        <f t="shared" si="56"/>
        <v>0</v>
      </c>
      <c r="X83" s="104">
        <f t="shared" si="57"/>
        <v>0</v>
      </c>
      <c r="Y83" s="103"/>
      <c r="Z83" s="104">
        <f t="shared" si="58"/>
        <v>0</v>
      </c>
      <c r="AA83" s="104">
        <f t="shared" si="59"/>
        <v>0</v>
      </c>
      <c r="AB83" s="103"/>
      <c r="AC83" s="103">
        <f t="shared" si="62"/>
        <v>0</v>
      </c>
      <c r="AD83" s="104">
        <f t="shared" si="63"/>
        <v>0</v>
      </c>
      <c r="AE83" s="104">
        <f t="shared" si="64"/>
        <v>0</v>
      </c>
      <c r="AF83" s="42">
        <f t="shared" si="66"/>
        <v>0</v>
      </c>
      <c r="AG83" s="37">
        <f t="shared" si="67"/>
        <v>0</v>
      </c>
      <c r="AH83" s="63">
        <f t="shared" si="68"/>
        <v>0</v>
      </c>
      <c r="AI83" s="103">
        <v>0</v>
      </c>
      <c r="AJ83" s="107">
        <f t="shared" si="60"/>
        <v>0</v>
      </c>
      <c r="AK83" s="37" t="str">
        <f t="shared" si="69"/>
        <v>-</v>
      </c>
      <c r="AL83" s="108">
        <v>79</v>
      </c>
      <c r="AM83" s="37" t="str">
        <f t="shared" si="70"/>
        <v>-</v>
      </c>
      <c r="AN83" s="109" t="str">
        <f t="shared" si="61"/>
        <v>-</v>
      </c>
      <c r="AO83" s="35" t="str">
        <f t="shared" si="71"/>
        <v>-</v>
      </c>
      <c r="AP83" s="110"/>
      <c r="AQ83" s="110"/>
    </row>
    <row r="84" spans="1:47" s="102" customFormat="1" ht="15" x14ac:dyDescent="0.25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65"/>
        <v>0</v>
      </c>
      <c r="L84" s="104">
        <f t="shared" si="49"/>
        <v>0</v>
      </c>
      <c r="M84" s="103">
        <v>0</v>
      </c>
      <c r="N84" s="104">
        <f t="shared" si="50"/>
        <v>0</v>
      </c>
      <c r="O84" s="104">
        <f t="shared" si="51"/>
        <v>0</v>
      </c>
      <c r="P84" s="103">
        <v>0</v>
      </c>
      <c r="Q84" s="104">
        <f t="shared" si="52"/>
        <v>0</v>
      </c>
      <c r="R84" s="104">
        <f t="shared" si="53"/>
        <v>0</v>
      </c>
      <c r="S84" s="103">
        <v>0</v>
      </c>
      <c r="T84" s="104">
        <f t="shared" si="54"/>
        <v>0</v>
      </c>
      <c r="U84" s="104">
        <f t="shared" si="55"/>
        <v>0</v>
      </c>
      <c r="V84" s="103">
        <v>0</v>
      </c>
      <c r="W84" s="104">
        <f t="shared" si="56"/>
        <v>0</v>
      </c>
      <c r="X84" s="104">
        <f t="shared" si="57"/>
        <v>0</v>
      </c>
      <c r="Y84" s="103"/>
      <c r="Z84" s="104">
        <f t="shared" si="58"/>
        <v>0</v>
      </c>
      <c r="AA84" s="104">
        <f t="shared" si="59"/>
        <v>0</v>
      </c>
      <c r="AB84" s="103"/>
      <c r="AC84" s="103">
        <f t="shared" si="62"/>
        <v>0</v>
      </c>
      <c r="AD84" s="104">
        <f t="shared" si="63"/>
        <v>0</v>
      </c>
      <c r="AE84" s="104">
        <f t="shared" si="64"/>
        <v>0</v>
      </c>
      <c r="AF84" s="42">
        <f t="shared" si="66"/>
        <v>0</v>
      </c>
      <c r="AG84" s="37">
        <f t="shared" si="67"/>
        <v>0</v>
      </c>
      <c r="AH84" s="63">
        <f t="shared" si="68"/>
        <v>0</v>
      </c>
      <c r="AI84" s="103">
        <v>0</v>
      </c>
      <c r="AJ84" s="107">
        <f t="shared" si="60"/>
        <v>0</v>
      </c>
      <c r="AK84" s="37" t="str">
        <f t="shared" si="69"/>
        <v>-</v>
      </c>
      <c r="AL84" s="108">
        <v>80</v>
      </c>
      <c r="AM84" s="37" t="str">
        <f t="shared" si="70"/>
        <v>-</v>
      </c>
      <c r="AN84" s="109" t="str">
        <f t="shared" si="61"/>
        <v>-</v>
      </c>
      <c r="AO84" s="35" t="str">
        <f t="shared" si="71"/>
        <v>-</v>
      </c>
      <c r="AP84" s="110"/>
      <c r="AQ84" s="110"/>
    </row>
    <row r="85" spans="1:47" s="102" customFormat="1" ht="15" x14ac:dyDescent="0.25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0</v>
      </c>
      <c r="K85" s="104">
        <f t="shared" si="65"/>
        <v>0</v>
      </c>
      <c r="L85" s="104">
        <f t="shared" si="49"/>
        <v>0</v>
      </c>
      <c r="M85" s="103">
        <v>0</v>
      </c>
      <c r="N85" s="104">
        <f t="shared" si="50"/>
        <v>0</v>
      </c>
      <c r="O85" s="104">
        <f t="shared" si="51"/>
        <v>0</v>
      </c>
      <c r="P85" s="103">
        <v>0</v>
      </c>
      <c r="Q85" s="104">
        <f t="shared" si="52"/>
        <v>0</v>
      </c>
      <c r="R85" s="104">
        <f t="shared" si="53"/>
        <v>0</v>
      </c>
      <c r="S85" s="103">
        <v>0</v>
      </c>
      <c r="T85" s="104">
        <f t="shared" si="54"/>
        <v>0</v>
      </c>
      <c r="U85" s="104">
        <f t="shared" si="55"/>
        <v>0</v>
      </c>
      <c r="V85" s="103">
        <v>0</v>
      </c>
      <c r="W85" s="104">
        <f t="shared" si="56"/>
        <v>0</v>
      </c>
      <c r="X85" s="104">
        <f t="shared" si="57"/>
        <v>0</v>
      </c>
      <c r="Y85" s="103"/>
      <c r="Z85" s="104">
        <f t="shared" si="58"/>
        <v>0</v>
      </c>
      <c r="AA85" s="104">
        <f t="shared" si="59"/>
        <v>0</v>
      </c>
      <c r="AB85" s="103"/>
      <c r="AC85" s="103">
        <f t="shared" si="62"/>
        <v>0</v>
      </c>
      <c r="AD85" s="104">
        <f t="shared" si="63"/>
        <v>0</v>
      </c>
      <c r="AE85" s="104">
        <f t="shared" si="64"/>
        <v>0</v>
      </c>
      <c r="AF85" s="42">
        <f t="shared" si="66"/>
        <v>0</v>
      </c>
      <c r="AG85" s="37">
        <f t="shared" si="67"/>
        <v>0</v>
      </c>
      <c r="AH85" s="63">
        <f t="shared" si="68"/>
        <v>0</v>
      </c>
      <c r="AI85" s="103">
        <v>0</v>
      </c>
      <c r="AJ85" s="107">
        <f t="shared" si="60"/>
        <v>0</v>
      </c>
      <c r="AK85" s="37" t="str">
        <f t="shared" si="69"/>
        <v>-</v>
      </c>
      <c r="AL85" s="108">
        <v>81</v>
      </c>
      <c r="AM85" s="37" t="str">
        <f t="shared" si="70"/>
        <v>-</v>
      </c>
      <c r="AN85" s="109" t="str">
        <f t="shared" si="61"/>
        <v>-</v>
      </c>
      <c r="AO85" s="35" t="str">
        <f t="shared" si="71"/>
        <v>-</v>
      </c>
      <c r="AP85" s="110"/>
      <c r="AQ85" s="110"/>
    </row>
    <row r="86" spans="1:47" s="102" customFormat="1" ht="15" x14ac:dyDescent="0.25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65"/>
        <v>0</v>
      </c>
      <c r="L86" s="104">
        <f t="shared" si="49"/>
        <v>0</v>
      </c>
      <c r="M86" s="103">
        <v>0</v>
      </c>
      <c r="N86" s="104">
        <f t="shared" si="50"/>
        <v>0</v>
      </c>
      <c r="O86" s="104">
        <f t="shared" si="51"/>
        <v>0</v>
      </c>
      <c r="P86" s="103">
        <v>0</v>
      </c>
      <c r="Q86" s="104">
        <f t="shared" si="52"/>
        <v>0</v>
      </c>
      <c r="R86" s="104">
        <f t="shared" si="53"/>
        <v>0</v>
      </c>
      <c r="S86" s="103">
        <v>0</v>
      </c>
      <c r="T86" s="104">
        <f t="shared" si="54"/>
        <v>0</v>
      </c>
      <c r="U86" s="104">
        <f t="shared" si="55"/>
        <v>0</v>
      </c>
      <c r="V86" s="103">
        <v>0</v>
      </c>
      <c r="W86" s="104">
        <f t="shared" si="56"/>
        <v>0</v>
      </c>
      <c r="X86" s="104">
        <f t="shared" si="57"/>
        <v>0</v>
      </c>
      <c r="Y86" s="103"/>
      <c r="Z86" s="104">
        <f t="shared" si="58"/>
        <v>0</v>
      </c>
      <c r="AA86" s="104">
        <f t="shared" si="59"/>
        <v>0</v>
      </c>
      <c r="AB86" s="103"/>
      <c r="AC86" s="103">
        <f t="shared" si="62"/>
        <v>0</v>
      </c>
      <c r="AD86" s="104">
        <f t="shared" si="63"/>
        <v>0</v>
      </c>
      <c r="AE86" s="104">
        <f t="shared" si="64"/>
        <v>0</v>
      </c>
      <c r="AF86" s="42">
        <f t="shared" si="66"/>
        <v>0</v>
      </c>
      <c r="AG86" s="37">
        <f t="shared" si="67"/>
        <v>0</v>
      </c>
      <c r="AH86" s="63">
        <f t="shared" si="68"/>
        <v>0</v>
      </c>
      <c r="AI86" s="103">
        <v>0</v>
      </c>
      <c r="AJ86" s="107">
        <f t="shared" si="60"/>
        <v>0</v>
      </c>
      <c r="AK86" s="37" t="str">
        <f t="shared" si="69"/>
        <v>-</v>
      </c>
      <c r="AL86" s="108">
        <v>82</v>
      </c>
      <c r="AM86" s="37" t="str">
        <f t="shared" si="70"/>
        <v>-</v>
      </c>
      <c r="AN86" s="109" t="str">
        <f t="shared" si="61"/>
        <v>-</v>
      </c>
      <c r="AO86" s="35" t="str">
        <f t="shared" si="71"/>
        <v>-</v>
      </c>
      <c r="AP86" s="110"/>
      <c r="AQ86" s="110"/>
    </row>
    <row r="87" spans="1:47" s="102" customFormat="1" ht="15" x14ac:dyDescent="0.25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65"/>
        <v>0</v>
      </c>
      <c r="L87" s="104">
        <f t="shared" si="49"/>
        <v>0</v>
      </c>
      <c r="M87" s="103">
        <v>0</v>
      </c>
      <c r="N87" s="104">
        <f t="shared" si="50"/>
        <v>0</v>
      </c>
      <c r="O87" s="104">
        <f t="shared" si="51"/>
        <v>0</v>
      </c>
      <c r="P87" s="103">
        <v>0</v>
      </c>
      <c r="Q87" s="104">
        <f t="shared" si="52"/>
        <v>0</v>
      </c>
      <c r="R87" s="104">
        <f t="shared" si="53"/>
        <v>0</v>
      </c>
      <c r="S87" s="103">
        <v>0</v>
      </c>
      <c r="T87" s="104">
        <f t="shared" si="54"/>
        <v>0</v>
      </c>
      <c r="U87" s="104">
        <f t="shared" si="55"/>
        <v>0</v>
      </c>
      <c r="V87" s="103">
        <v>0</v>
      </c>
      <c r="W87" s="104">
        <f t="shared" si="56"/>
        <v>0</v>
      </c>
      <c r="X87" s="104">
        <f t="shared" si="57"/>
        <v>0</v>
      </c>
      <c r="Y87" s="103"/>
      <c r="Z87" s="104">
        <f t="shared" si="58"/>
        <v>0</v>
      </c>
      <c r="AA87" s="104">
        <f t="shared" si="59"/>
        <v>0</v>
      </c>
      <c r="AB87" s="103"/>
      <c r="AC87" s="103">
        <f t="shared" si="62"/>
        <v>0</v>
      </c>
      <c r="AD87" s="104">
        <f t="shared" si="63"/>
        <v>0</v>
      </c>
      <c r="AE87" s="104">
        <f t="shared" si="64"/>
        <v>0</v>
      </c>
      <c r="AF87" s="42">
        <f t="shared" si="66"/>
        <v>0</v>
      </c>
      <c r="AG87" s="37">
        <f t="shared" si="67"/>
        <v>0</v>
      </c>
      <c r="AH87" s="63">
        <f t="shared" si="68"/>
        <v>0</v>
      </c>
      <c r="AI87" s="103">
        <v>0</v>
      </c>
      <c r="AJ87" s="107">
        <f t="shared" si="60"/>
        <v>0</v>
      </c>
      <c r="AK87" s="37" t="str">
        <f t="shared" si="69"/>
        <v>-</v>
      </c>
      <c r="AL87" s="108">
        <v>83</v>
      </c>
      <c r="AM87" s="37" t="str">
        <f t="shared" si="70"/>
        <v>-</v>
      </c>
      <c r="AN87" s="109" t="str">
        <f t="shared" si="61"/>
        <v>-</v>
      </c>
      <c r="AO87" s="35" t="str">
        <f t="shared" si="71"/>
        <v>-</v>
      </c>
      <c r="AP87" s="110"/>
      <c r="AQ87" s="110"/>
    </row>
    <row r="88" spans="1:47" s="102" customFormat="1" ht="15" x14ac:dyDescent="0.25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0</v>
      </c>
      <c r="K88" s="104">
        <f t="shared" si="65"/>
        <v>0</v>
      </c>
      <c r="L88" s="104">
        <f t="shared" si="49"/>
        <v>0</v>
      </c>
      <c r="M88" s="103">
        <v>0</v>
      </c>
      <c r="N88" s="104">
        <f t="shared" si="50"/>
        <v>0</v>
      </c>
      <c r="O88" s="104">
        <f t="shared" si="51"/>
        <v>0</v>
      </c>
      <c r="P88" s="103">
        <v>0</v>
      </c>
      <c r="Q88" s="104">
        <f t="shared" si="52"/>
        <v>0</v>
      </c>
      <c r="R88" s="104">
        <f t="shared" si="53"/>
        <v>0</v>
      </c>
      <c r="S88" s="103">
        <v>0</v>
      </c>
      <c r="T88" s="104">
        <f t="shared" si="54"/>
        <v>0</v>
      </c>
      <c r="U88" s="104">
        <f t="shared" si="55"/>
        <v>0</v>
      </c>
      <c r="V88" s="103">
        <v>0</v>
      </c>
      <c r="W88" s="104">
        <f t="shared" si="56"/>
        <v>0</v>
      </c>
      <c r="X88" s="104">
        <f t="shared" si="57"/>
        <v>0</v>
      </c>
      <c r="Y88" s="103"/>
      <c r="Z88" s="104">
        <f t="shared" si="58"/>
        <v>0</v>
      </c>
      <c r="AA88" s="104">
        <f t="shared" si="59"/>
        <v>0</v>
      </c>
      <c r="AB88" s="103"/>
      <c r="AC88" s="103">
        <f t="shared" si="62"/>
        <v>0</v>
      </c>
      <c r="AD88" s="104">
        <f t="shared" si="63"/>
        <v>0</v>
      </c>
      <c r="AE88" s="104">
        <f t="shared" si="64"/>
        <v>0</v>
      </c>
      <c r="AF88" s="42">
        <f t="shared" si="66"/>
        <v>0</v>
      </c>
      <c r="AG88" s="37">
        <f t="shared" si="67"/>
        <v>0</v>
      </c>
      <c r="AH88" s="63">
        <f t="shared" si="68"/>
        <v>0</v>
      </c>
      <c r="AI88" s="103">
        <v>0</v>
      </c>
      <c r="AJ88" s="107">
        <f t="shared" si="60"/>
        <v>0</v>
      </c>
      <c r="AK88" s="37" t="str">
        <f t="shared" si="69"/>
        <v>-</v>
      </c>
      <c r="AL88" s="108">
        <v>84</v>
      </c>
      <c r="AM88" s="37" t="str">
        <f t="shared" si="70"/>
        <v>-</v>
      </c>
      <c r="AN88" s="109" t="str">
        <f t="shared" si="61"/>
        <v>-</v>
      </c>
      <c r="AO88" s="35" t="str">
        <f t="shared" si="71"/>
        <v>-</v>
      </c>
      <c r="AP88" s="110"/>
      <c r="AQ88" s="110"/>
    </row>
    <row r="89" spans="1:47" s="102" customFormat="1" ht="15" x14ac:dyDescent="0.25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65"/>
        <v>0</v>
      </c>
      <c r="L89" s="104">
        <f t="shared" si="49"/>
        <v>0</v>
      </c>
      <c r="M89" s="103">
        <v>0</v>
      </c>
      <c r="N89" s="104">
        <f t="shared" si="50"/>
        <v>0</v>
      </c>
      <c r="O89" s="104">
        <f t="shared" si="51"/>
        <v>0</v>
      </c>
      <c r="P89" s="103">
        <v>0</v>
      </c>
      <c r="Q89" s="104">
        <f t="shared" si="52"/>
        <v>0</v>
      </c>
      <c r="R89" s="104">
        <f t="shared" si="53"/>
        <v>0</v>
      </c>
      <c r="S89" s="103">
        <v>0</v>
      </c>
      <c r="T89" s="104">
        <f t="shared" si="54"/>
        <v>0</v>
      </c>
      <c r="U89" s="104">
        <f t="shared" si="55"/>
        <v>0</v>
      </c>
      <c r="V89" s="103">
        <v>0</v>
      </c>
      <c r="W89" s="104">
        <f t="shared" si="56"/>
        <v>0</v>
      </c>
      <c r="X89" s="104">
        <f t="shared" si="57"/>
        <v>0</v>
      </c>
      <c r="Y89" s="103"/>
      <c r="Z89" s="104">
        <f t="shared" si="58"/>
        <v>0</v>
      </c>
      <c r="AA89" s="104">
        <f t="shared" si="59"/>
        <v>0</v>
      </c>
      <c r="AB89" s="103"/>
      <c r="AC89" s="103">
        <f t="shared" si="62"/>
        <v>0</v>
      </c>
      <c r="AD89" s="104">
        <f t="shared" si="63"/>
        <v>0</v>
      </c>
      <c r="AE89" s="104">
        <f t="shared" si="64"/>
        <v>0</v>
      </c>
      <c r="AF89" s="42">
        <f t="shared" si="66"/>
        <v>0</v>
      </c>
      <c r="AG89" s="37">
        <f t="shared" si="67"/>
        <v>0</v>
      </c>
      <c r="AH89" s="63">
        <f t="shared" si="68"/>
        <v>0</v>
      </c>
      <c r="AI89" s="103">
        <v>0</v>
      </c>
      <c r="AJ89" s="107">
        <f t="shared" si="60"/>
        <v>0</v>
      </c>
      <c r="AK89" s="37" t="str">
        <f t="shared" si="69"/>
        <v>-</v>
      </c>
      <c r="AL89" s="108">
        <v>85</v>
      </c>
      <c r="AM89" s="37" t="str">
        <f t="shared" si="70"/>
        <v>-</v>
      </c>
      <c r="AN89" s="109" t="str">
        <f t="shared" si="61"/>
        <v>-</v>
      </c>
      <c r="AO89" s="35" t="str">
        <f t="shared" si="71"/>
        <v>-</v>
      </c>
      <c r="AP89" s="110"/>
      <c r="AQ89" s="110"/>
    </row>
    <row r="90" spans="1:47" s="43" customFormat="1" ht="15" x14ac:dyDescent="0.25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196" si="72">J90*$F90</f>
        <v>0</v>
      </c>
      <c r="L90" s="16">
        <f t="shared" ref="L90:L95" si="73">J90*$G90</f>
        <v>0</v>
      </c>
      <c r="M90" s="26">
        <v>0</v>
      </c>
      <c r="N90" s="16">
        <f t="shared" ref="N90:N95" si="74">M90*$F90</f>
        <v>0</v>
      </c>
      <c r="O90" s="16">
        <f t="shared" ref="O90:O95" si="75">M90*$G90</f>
        <v>0</v>
      </c>
      <c r="P90" s="26">
        <v>0</v>
      </c>
      <c r="Q90" s="16">
        <f t="shared" ref="Q90:Q95" si="76">P90*$F90</f>
        <v>0</v>
      </c>
      <c r="R90" s="16">
        <f t="shared" ref="R90:R95" si="77">P90*$G90</f>
        <v>0</v>
      </c>
      <c r="S90" s="26">
        <v>0</v>
      </c>
      <c r="T90" s="16">
        <f t="shared" ref="T90:T95" si="78">S90*$F90</f>
        <v>0</v>
      </c>
      <c r="U90" s="16">
        <f t="shared" ref="U90:U95" si="79">S90*$G90</f>
        <v>0</v>
      </c>
      <c r="V90" s="26">
        <v>0</v>
      </c>
      <c r="W90" s="16">
        <f t="shared" ref="W90:W95" si="80">V90*$F90</f>
        <v>0</v>
      </c>
      <c r="X90" s="16">
        <f t="shared" ref="X90:X95" si="81">V90*$G90</f>
        <v>0</v>
      </c>
      <c r="Y90" s="26"/>
      <c r="Z90" s="16">
        <f t="shared" ref="Z90:Z95" si="82">Y90*$F90</f>
        <v>0</v>
      </c>
      <c r="AA90" s="16">
        <f t="shared" ref="AA90:AA95" si="83">Y90*$G90</f>
        <v>0</v>
      </c>
      <c r="AB90" s="51"/>
      <c r="AC90" s="52">
        <f t="shared" ref="AC90" si="84">J90+M90+P90+S90+V90</f>
        <v>0</v>
      </c>
      <c r="AD90" s="16">
        <f t="shared" si="63"/>
        <v>0</v>
      </c>
      <c r="AE90" s="37">
        <f t="shared" si="64"/>
        <v>0</v>
      </c>
      <c r="AF90" s="42">
        <f t="shared" si="66"/>
        <v>0</v>
      </c>
      <c r="AG90" s="37">
        <f t="shared" si="67"/>
        <v>0</v>
      </c>
      <c r="AH90" s="63">
        <f t="shared" si="68"/>
        <v>0</v>
      </c>
      <c r="AI90" s="26">
        <v>0</v>
      </c>
      <c r="AJ90" s="37">
        <f t="shared" ref="AJ90:AJ95" si="85">AI90*G90</f>
        <v>0</v>
      </c>
      <c r="AK90" s="37" t="str">
        <f t="shared" si="69"/>
        <v>-</v>
      </c>
      <c r="AL90" s="47">
        <v>87</v>
      </c>
      <c r="AM90" s="37" t="str">
        <f t="shared" si="70"/>
        <v>-</v>
      </c>
      <c r="AN90" s="52" t="str">
        <f t="shared" ref="AN90:AN95" si="86">IFERROR(AK90/30,"-")</f>
        <v>-</v>
      </c>
      <c r="AO90" s="35" t="str">
        <f t="shared" si="71"/>
        <v>-</v>
      </c>
      <c r="AP90" s="1"/>
      <c r="AQ90" s="1"/>
      <c r="AR90" s="1"/>
      <c r="AS90" s="1"/>
      <c r="AT90" s="1"/>
      <c r="AU90" s="1"/>
    </row>
    <row r="91" spans="1:47" s="102" customFormat="1" ht="15" x14ac:dyDescent="0.25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2"/>
        <v>0</v>
      </c>
      <c r="L91" s="104">
        <f t="shared" si="73"/>
        <v>0</v>
      </c>
      <c r="M91" s="103">
        <v>0</v>
      </c>
      <c r="N91" s="104">
        <f t="shared" si="74"/>
        <v>0</v>
      </c>
      <c r="O91" s="104">
        <f t="shared" si="75"/>
        <v>0</v>
      </c>
      <c r="P91" s="103">
        <v>0</v>
      </c>
      <c r="Q91" s="104">
        <f t="shared" si="76"/>
        <v>0</v>
      </c>
      <c r="R91" s="104">
        <f t="shared" si="77"/>
        <v>0</v>
      </c>
      <c r="S91" s="103">
        <v>0</v>
      </c>
      <c r="T91" s="104">
        <f t="shared" si="78"/>
        <v>0</v>
      </c>
      <c r="U91" s="104">
        <f t="shared" si="79"/>
        <v>0</v>
      </c>
      <c r="V91" s="103">
        <v>0</v>
      </c>
      <c r="W91" s="104">
        <f t="shared" si="80"/>
        <v>0</v>
      </c>
      <c r="X91" s="104">
        <f t="shared" si="81"/>
        <v>0</v>
      </c>
      <c r="Y91" s="103"/>
      <c r="Z91" s="104">
        <f t="shared" si="82"/>
        <v>0</v>
      </c>
      <c r="AA91" s="104">
        <f t="shared" si="83"/>
        <v>0</v>
      </c>
      <c r="AB91" s="103"/>
      <c r="AC91" s="103">
        <f t="shared" ref="AC91:AC197" si="87">J91+M91+P91+S91+V91+Y91</f>
        <v>0</v>
      </c>
      <c r="AD91" s="104">
        <f t="shared" si="63"/>
        <v>0</v>
      </c>
      <c r="AE91" s="104">
        <f t="shared" si="64"/>
        <v>0</v>
      </c>
      <c r="AF91" s="42">
        <f t="shared" si="66"/>
        <v>0</v>
      </c>
      <c r="AG91" s="37">
        <f t="shared" si="67"/>
        <v>0</v>
      </c>
      <c r="AH91" s="63">
        <f t="shared" si="68"/>
        <v>0</v>
      </c>
      <c r="AI91" s="103">
        <v>0</v>
      </c>
      <c r="AJ91" s="107">
        <f t="shared" si="85"/>
        <v>0</v>
      </c>
      <c r="AK91" s="37" t="str">
        <f t="shared" si="69"/>
        <v>-</v>
      </c>
      <c r="AL91" s="108">
        <v>88</v>
      </c>
      <c r="AM91" s="37" t="str">
        <f t="shared" si="70"/>
        <v>-</v>
      </c>
      <c r="AN91" s="109" t="str">
        <f t="shared" si="86"/>
        <v>-</v>
      </c>
      <c r="AO91" s="35" t="str">
        <f t="shared" si="71"/>
        <v>-</v>
      </c>
      <c r="AP91" s="110"/>
      <c r="AQ91" s="110"/>
    </row>
    <row r="92" spans="1:47" s="102" customFormat="1" ht="15" x14ac:dyDescent="0.25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2"/>
        <v>0</v>
      </c>
      <c r="L92" s="104">
        <f t="shared" si="73"/>
        <v>0</v>
      </c>
      <c r="M92" s="103">
        <v>0</v>
      </c>
      <c r="N92" s="104">
        <f t="shared" si="74"/>
        <v>0</v>
      </c>
      <c r="O92" s="104">
        <f t="shared" si="75"/>
        <v>0</v>
      </c>
      <c r="P92" s="103">
        <v>0</v>
      </c>
      <c r="Q92" s="104">
        <f t="shared" si="76"/>
        <v>0</v>
      </c>
      <c r="R92" s="104">
        <f t="shared" si="77"/>
        <v>0</v>
      </c>
      <c r="S92" s="103">
        <v>0</v>
      </c>
      <c r="T92" s="104">
        <f t="shared" si="78"/>
        <v>0</v>
      </c>
      <c r="U92" s="104">
        <f t="shared" si="79"/>
        <v>0</v>
      </c>
      <c r="V92" s="103">
        <v>0</v>
      </c>
      <c r="W92" s="104">
        <f t="shared" si="80"/>
        <v>0</v>
      </c>
      <c r="X92" s="104">
        <f t="shared" si="81"/>
        <v>0</v>
      </c>
      <c r="Y92" s="103"/>
      <c r="Z92" s="104">
        <f t="shared" si="82"/>
        <v>0</v>
      </c>
      <c r="AA92" s="104">
        <f t="shared" si="83"/>
        <v>0</v>
      </c>
      <c r="AB92" s="103"/>
      <c r="AC92" s="103">
        <f t="shared" si="87"/>
        <v>0</v>
      </c>
      <c r="AD92" s="104">
        <f t="shared" si="63"/>
        <v>0</v>
      </c>
      <c r="AE92" s="104">
        <f t="shared" si="64"/>
        <v>0</v>
      </c>
      <c r="AF92" s="42">
        <f t="shared" si="66"/>
        <v>0</v>
      </c>
      <c r="AG92" s="37">
        <f t="shared" si="67"/>
        <v>0</v>
      </c>
      <c r="AH92" s="63">
        <f t="shared" si="68"/>
        <v>0</v>
      </c>
      <c r="AI92" s="103">
        <v>0</v>
      </c>
      <c r="AJ92" s="107">
        <f t="shared" si="85"/>
        <v>0</v>
      </c>
      <c r="AK92" s="37" t="str">
        <f t="shared" si="69"/>
        <v>-</v>
      </c>
      <c r="AL92" s="108">
        <v>89</v>
      </c>
      <c r="AM92" s="37" t="str">
        <f t="shared" si="70"/>
        <v>-</v>
      </c>
      <c r="AN92" s="109" t="str">
        <f t="shared" si="86"/>
        <v>-</v>
      </c>
      <c r="AO92" s="35" t="str">
        <f t="shared" si="71"/>
        <v>-</v>
      </c>
      <c r="AP92" s="110"/>
      <c r="AQ92" s="110"/>
    </row>
    <row r="93" spans="1:47" s="102" customFormat="1" ht="15" x14ac:dyDescent="0.25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2"/>
        <v>0</v>
      </c>
      <c r="L93" s="104">
        <f t="shared" si="73"/>
        <v>0</v>
      </c>
      <c r="M93" s="103">
        <v>0</v>
      </c>
      <c r="N93" s="104">
        <f t="shared" si="74"/>
        <v>0</v>
      </c>
      <c r="O93" s="104">
        <f t="shared" si="75"/>
        <v>0</v>
      </c>
      <c r="P93" s="103">
        <v>0</v>
      </c>
      <c r="Q93" s="104">
        <f t="shared" si="76"/>
        <v>0</v>
      </c>
      <c r="R93" s="104">
        <f t="shared" si="77"/>
        <v>0</v>
      </c>
      <c r="S93" s="103">
        <v>0</v>
      </c>
      <c r="T93" s="104">
        <f t="shared" si="78"/>
        <v>0</v>
      </c>
      <c r="U93" s="104">
        <f t="shared" si="79"/>
        <v>0</v>
      </c>
      <c r="V93" s="103">
        <v>0</v>
      </c>
      <c r="W93" s="104">
        <f t="shared" si="80"/>
        <v>0</v>
      </c>
      <c r="X93" s="104">
        <f t="shared" si="81"/>
        <v>0</v>
      </c>
      <c r="Y93" s="103"/>
      <c r="Z93" s="104">
        <f t="shared" si="82"/>
        <v>0</v>
      </c>
      <c r="AA93" s="104">
        <f t="shared" si="83"/>
        <v>0</v>
      </c>
      <c r="AB93" s="103"/>
      <c r="AC93" s="103">
        <f>J93+M93+P93+S93+V93+Y93</f>
        <v>0</v>
      </c>
      <c r="AD93" s="104">
        <f t="shared" si="63"/>
        <v>0</v>
      </c>
      <c r="AE93" s="104">
        <f t="shared" si="64"/>
        <v>0</v>
      </c>
      <c r="AF93" s="42">
        <f t="shared" si="66"/>
        <v>0</v>
      </c>
      <c r="AG93" s="37">
        <f t="shared" si="67"/>
        <v>0</v>
      </c>
      <c r="AH93" s="63">
        <f t="shared" si="68"/>
        <v>0</v>
      </c>
      <c r="AI93" s="103">
        <v>0</v>
      </c>
      <c r="AJ93" s="107">
        <f t="shared" si="85"/>
        <v>0</v>
      </c>
      <c r="AK93" s="37" t="str">
        <f t="shared" si="69"/>
        <v>-</v>
      </c>
      <c r="AL93" s="108">
        <v>90</v>
      </c>
      <c r="AM93" s="37" t="str">
        <f t="shared" si="70"/>
        <v>-</v>
      </c>
      <c r="AN93" s="109" t="str">
        <f t="shared" si="86"/>
        <v>-</v>
      </c>
      <c r="AO93" s="35" t="str">
        <f t="shared" si="71"/>
        <v>-</v>
      </c>
      <c r="AP93" s="110"/>
      <c r="AQ93" s="110"/>
    </row>
    <row r="94" spans="1:47" s="102" customFormat="1" ht="15" x14ac:dyDescent="0.25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2"/>
        <v>0</v>
      </c>
      <c r="L94" s="104">
        <f t="shared" si="73"/>
        <v>0</v>
      </c>
      <c r="M94" s="103">
        <v>0</v>
      </c>
      <c r="N94" s="104">
        <f t="shared" si="74"/>
        <v>0</v>
      </c>
      <c r="O94" s="104">
        <f t="shared" si="75"/>
        <v>0</v>
      </c>
      <c r="P94" s="103">
        <v>0</v>
      </c>
      <c r="Q94" s="104">
        <f t="shared" si="76"/>
        <v>0</v>
      </c>
      <c r="R94" s="104">
        <f t="shared" si="77"/>
        <v>0</v>
      </c>
      <c r="S94" s="103">
        <v>0</v>
      </c>
      <c r="T94" s="104">
        <f t="shared" si="78"/>
        <v>0</v>
      </c>
      <c r="U94" s="104">
        <f t="shared" si="79"/>
        <v>0</v>
      </c>
      <c r="V94" s="103">
        <v>0</v>
      </c>
      <c r="W94" s="104">
        <f t="shared" si="80"/>
        <v>0</v>
      </c>
      <c r="X94" s="104">
        <f t="shared" si="81"/>
        <v>0</v>
      </c>
      <c r="Y94" s="103"/>
      <c r="Z94" s="104">
        <f t="shared" si="82"/>
        <v>0</v>
      </c>
      <c r="AA94" s="104">
        <f t="shared" si="83"/>
        <v>0</v>
      </c>
      <c r="AB94" s="103"/>
      <c r="AC94" s="103">
        <f t="shared" si="87"/>
        <v>0</v>
      </c>
      <c r="AD94" s="104">
        <f t="shared" si="63"/>
        <v>0</v>
      </c>
      <c r="AE94" s="104">
        <f t="shared" si="64"/>
        <v>0</v>
      </c>
      <c r="AF94" s="42">
        <f t="shared" si="66"/>
        <v>0</v>
      </c>
      <c r="AG94" s="37">
        <f t="shared" si="67"/>
        <v>0</v>
      </c>
      <c r="AH94" s="63">
        <f t="shared" si="68"/>
        <v>0</v>
      </c>
      <c r="AI94" s="103">
        <v>0</v>
      </c>
      <c r="AJ94" s="107">
        <f t="shared" si="85"/>
        <v>0</v>
      </c>
      <c r="AK94" s="37" t="str">
        <f t="shared" si="69"/>
        <v>-</v>
      </c>
      <c r="AL94" s="108">
        <v>91</v>
      </c>
      <c r="AM94" s="37" t="str">
        <f t="shared" si="70"/>
        <v>-</v>
      </c>
      <c r="AN94" s="109" t="str">
        <f t="shared" si="86"/>
        <v>-</v>
      </c>
      <c r="AO94" s="35" t="str">
        <f t="shared" si="71"/>
        <v>-</v>
      </c>
      <c r="AP94" s="110"/>
      <c r="AQ94" s="110"/>
    </row>
    <row r="95" spans="1:47" s="102" customFormat="1" ht="15" x14ac:dyDescent="0.25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2"/>
        <v>0</v>
      </c>
      <c r="L95" s="104">
        <f t="shared" si="73"/>
        <v>0</v>
      </c>
      <c r="M95" s="103">
        <v>0</v>
      </c>
      <c r="N95" s="104">
        <f t="shared" si="74"/>
        <v>0</v>
      </c>
      <c r="O95" s="104">
        <f t="shared" si="75"/>
        <v>0</v>
      </c>
      <c r="P95" s="103">
        <v>0</v>
      </c>
      <c r="Q95" s="104">
        <f t="shared" si="76"/>
        <v>0</v>
      </c>
      <c r="R95" s="104">
        <f t="shared" si="77"/>
        <v>0</v>
      </c>
      <c r="S95" s="103">
        <v>0</v>
      </c>
      <c r="T95" s="104">
        <f t="shared" si="78"/>
        <v>0</v>
      </c>
      <c r="U95" s="104">
        <f t="shared" si="79"/>
        <v>0</v>
      </c>
      <c r="V95" s="103">
        <v>0</v>
      </c>
      <c r="W95" s="104">
        <f t="shared" si="80"/>
        <v>0</v>
      </c>
      <c r="X95" s="104">
        <f t="shared" si="81"/>
        <v>0</v>
      </c>
      <c r="Y95" s="103"/>
      <c r="Z95" s="104">
        <f t="shared" si="82"/>
        <v>0</v>
      </c>
      <c r="AA95" s="104">
        <f t="shared" si="83"/>
        <v>0</v>
      </c>
      <c r="AB95" s="103"/>
      <c r="AC95" s="103">
        <f t="shared" si="87"/>
        <v>0</v>
      </c>
      <c r="AD95" s="104">
        <f t="shared" si="63"/>
        <v>0</v>
      </c>
      <c r="AE95" s="104">
        <f t="shared" si="64"/>
        <v>0</v>
      </c>
      <c r="AF95" s="42">
        <f t="shared" si="66"/>
        <v>0</v>
      </c>
      <c r="AG95" s="37">
        <f t="shared" si="67"/>
        <v>0</v>
      </c>
      <c r="AH95" s="63">
        <f t="shared" si="68"/>
        <v>0</v>
      </c>
      <c r="AI95" s="103">
        <v>0</v>
      </c>
      <c r="AJ95" s="107">
        <f t="shared" si="85"/>
        <v>0</v>
      </c>
      <c r="AK95" s="37" t="str">
        <f t="shared" si="69"/>
        <v>-</v>
      </c>
      <c r="AL95" s="108">
        <v>92</v>
      </c>
      <c r="AM95" s="37" t="str">
        <f t="shared" si="70"/>
        <v>-</v>
      </c>
      <c r="AN95" s="109" t="str">
        <f t="shared" si="86"/>
        <v>-</v>
      </c>
      <c r="AO95" s="35" t="str">
        <f t="shared" si="71"/>
        <v>-</v>
      </c>
      <c r="AP95" s="110"/>
      <c r="AQ95" s="110"/>
    </row>
    <row r="96" spans="1:47" ht="15" x14ac:dyDescent="0.25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88">M96*$F96</f>
        <v>0</v>
      </c>
      <c r="O96" s="16">
        <f t="shared" ref="O96:O97" si="89">M96*$G96</f>
        <v>0</v>
      </c>
      <c r="P96" s="26">
        <v>0</v>
      </c>
      <c r="Q96" s="16">
        <f t="shared" ref="Q96:Q97" si="90">P96*$F96</f>
        <v>0</v>
      </c>
      <c r="R96" s="16">
        <f t="shared" ref="R96:R97" si="91">P96*$G96</f>
        <v>0</v>
      </c>
      <c r="S96" s="26">
        <v>0</v>
      </c>
      <c r="T96" s="16">
        <f t="shared" ref="T96:T97" si="92">S96*$F96</f>
        <v>0</v>
      </c>
      <c r="U96" s="16">
        <f t="shared" ref="U96:U97" si="93">S96*$G96</f>
        <v>0</v>
      </c>
      <c r="V96" s="26">
        <v>0</v>
      </c>
      <c r="W96" s="16">
        <f t="shared" ref="W96:W97" si="94">V96*$F96</f>
        <v>0</v>
      </c>
      <c r="X96" s="16">
        <f t="shared" ref="X96:X97" si="95">V96*$G96</f>
        <v>0</v>
      </c>
      <c r="Y96" s="26"/>
      <c r="Z96" s="16">
        <f t="shared" ref="Z96:Z97" si="96">Y96*$F96</f>
        <v>0</v>
      </c>
      <c r="AA96" s="16">
        <f t="shared" ref="AA96:AA97" si="97">Y96*$G96</f>
        <v>0</v>
      </c>
      <c r="AC96" s="52">
        <f t="shared" si="87"/>
        <v>0</v>
      </c>
      <c r="AD96" s="16">
        <f t="shared" si="63"/>
        <v>0</v>
      </c>
      <c r="AE96" s="37">
        <f t="shared" si="64"/>
        <v>0</v>
      </c>
      <c r="AF96" s="42">
        <f t="shared" si="66"/>
        <v>0</v>
      </c>
      <c r="AG96" s="37">
        <f t="shared" si="67"/>
        <v>0</v>
      </c>
      <c r="AH96" s="63">
        <f t="shared" si="68"/>
        <v>0</v>
      </c>
      <c r="AI96" s="26">
        <v>0</v>
      </c>
      <c r="AJ96" s="37">
        <f t="shared" ref="AJ96:AJ103" si="98">AI96*G96</f>
        <v>0</v>
      </c>
      <c r="AK96" s="37" t="str">
        <f t="shared" si="69"/>
        <v>-</v>
      </c>
      <c r="AL96" s="47">
        <v>94</v>
      </c>
      <c r="AM96" s="37" t="str">
        <f t="shared" si="70"/>
        <v>-</v>
      </c>
      <c r="AN96" s="52" t="str">
        <f t="shared" ref="AN96:AN103" si="99">IFERROR(AK96/30,"-")</f>
        <v>-</v>
      </c>
      <c r="AO96" s="35" t="str">
        <f t="shared" si="71"/>
        <v>-</v>
      </c>
    </row>
    <row r="97" spans="1:41" ht="15" x14ac:dyDescent="0.25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2"/>
        <v>0</v>
      </c>
      <c r="L97" s="16">
        <f t="shared" ref="L97" si="100">J97*$G97</f>
        <v>0</v>
      </c>
      <c r="M97" s="26">
        <v>0</v>
      </c>
      <c r="N97" s="16">
        <f t="shared" si="88"/>
        <v>0</v>
      </c>
      <c r="O97" s="16">
        <f t="shared" si="89"/>
        <v>0</v>
      </c>
      <c r="P97" s="26">
        <v>0</v>
      </c>
      <c r="Q97" s="16">
        <f t="shared" si="90"/>
        <v>0</v>
      </c>
      <c r="R97" s="16">
        <f t="shared" si="91"/>
        <v>0</v>
      </c>
      <c r="S97" s="26">
        <v>0</v>
      </c>
      <c r="T97" s="16">
        <f t="shared" si="92"/>
        <v>0</v>
      </c>
      <c r="U97" s="16">
        <f t="shared" si="93"/>
        <v>0</v>
      </c>
      <c r="V97" s="26">
        <v>0</v>
      </c>
      <c r="W97" s="16">
        <f t="shared" si="94"/>
        <v>0</v>
      </c>
      <c r="X97" s="16">
        <f t="shared" si="95"/>
        <v>0</v>
      </c>
      <c r="Y97" s="26"/>
      <c r="Z97" s="16">
        <f t="shared" si="96"/>
        <v>0</v>
      </c>
      <c r="AA97" s="16">
        <f t="shared" si="97"/>
        <v>0</v>
      </c>
      <c r="AC97" s="52">
        <f t="shared" si="87"/>
        <v>0</v>
      </c>
      <c r="AD97" s="16">
        <f t="shared" si="63"/>
        <v>0</v>
      </c>
      <c r="AE97" s="37">
        <f t="shared" si="64"/>
        <v>0</v>
      </c>
      <c r="AF97" s="42">
        <f t="shared" si="66"/>
        <v>0</v>
      </c>
      <c r="AG97" s="37">
        <f t="shared" si="67"/>
        <v>0</v>
      </c>
      <c r="AH97" s="63">
        <f t="shared" si="68"/>
        <v>0</v>
      </c>
      <c r="AI97" s="26">
        <v>0</v>
      </c>
      <c r="AJ97" s="37">
        <f t="shared" si="98"/>
        <v>0</v>
      </c>
      <c r="AK97" s="37" t="str">
        <f t="shared" si="69"/>
        <v>-</v>
      </c>
      <c r="AL97" s="47">
        <v>95</v>
      </c>
      <c r="AM97" s="37" t="str">
        <f t="shared" si="70"/>
        <v>-</v>
      </c>
      <c r="AN97" s="52" t="str">
        <f t="shared" si="99"/>
        <v>-</v>
      </c>
      <c r="AO97" s="35" t="str">
        <f t="shared" si="71"/>
        <v>-</v>
      </c>
    </row>
    <row r="98" spans="1:41" ht="15" x14ac:dyDescent="0.25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2"/>
        <v>0</v>
      </c>
      <c r="L98" s="16">
        <f t="shared" ref="L98:L101" si="101">J98*$G98</f>
        <v>0</v>
      </c>
      <c r="M98" s="26">
        <v>0</v>
      </c>
      <c r="N98" s="16">
        <f t="shared" ref="N98:N101" si="102">M98*$F98</f>
        <v>0</v>
      </c>
      <c r="O98" s="16">
        <f t="shared" ref="O98:O101" si="103">M98*$G98</f>
        <v>0</v>
      </c>
      <c r="P98" s="26">
        <v>0</v>
      </c>
      <c r="Q98" s="16">
        <f t="shared" ref="Q98:Q101" si="104">P98*$F98</f>
        <v>0</v>
      </c>
      <c r="R98" s="16">
        <f t="shared" ref="R98:R101" si="105">P98*$G98</f>
        <v>0</v>
      </c>
      <c r="S98" s="26">
        <v>0</v>
      </c>
      <c r="T98" s="16">
        <f t="shared" ref="T98:T101" si="106">S98*$F98</f>
        <v>0</v>
      </c>
      <c r="U98" s="16">
        <f t="shared" ref="U98:U101" si="107">S98*$G98</f>
        <v>0</v>
      </c>
      <c r="V98" s="26">
        <v>0</v>
      </c>
      <c r="W98" s="16">
        <f t="shared" ref="W98:W101" si="108">V98*$F98</f>
        <v>0</v>
      </c>
      <c r="X98" s="16">
        <f t="shared" ref="X98:X101" si="109">V98*$G98</f>
        <v>0</v>
      </c>
      <c r="Y98" s="26"/>
      <c r="Z98" s="16">
        <f t="shared" ref="Z98:Z101" si="110">Y98*$F98</f>
        <v>0</v>
      </c>
      <c r="AA98" s="16">
        <f t="shared" ref="AA98:AA101" si="111">Y98*$G98</f>
        <v>0</v>
      </c>
      <c r="AC98" s="52">
        <f t="shared" si="87"/>
        <v>0</v>
      </c>
      <c r="AD98" s="16">
        <f t="shared" si="63"/>
        <v>0</v>
      </c>
      <c r="AE98" s="37">
        <f t="shared" si="64"/>
        <v>0</v>
      </c>
      <c r="AF98" s="42">
        <f t="shared" si="66"/>
        <v>0</v>
      </c>
      <c r="AG98" s="37">
        <f t="shared" si="67"/>
        <v>0</v>
      </c>
      <c r="AH98" s="63">
        <f t="shared" si="68"/>
        <v>0</v>
      </c>
      <c r="AI98" s="26">
        <v>0</v>
      </c>
      <c r="AJ98" s="37">
        <f t="shared" si="98"/>
        <v>0</v>
      </c>
      <c r="AK98" s="37" t="str">
        <f t="shared" si="69"/>
        <v>-</v>
      </c>
      <c r="AL98" s="47">
        <v>97</v>
      </c>
      <c r="AM98" s="37" t="str">
        <f t="shared" si="70"/>
        <v>-</v>
      </c>
      <c r="AN98" s="52" t="str">
        <f t="shared" si="99"/>
        <v>-</v>
      </c>
      <c r="AO98" s="35" t="str">
        <f t="shared" si="71"/>
        <v>-</v>
      </c>
    </row>
    <row r="99" spans="1:41" ht="15" x14ac:dyDescent="0.25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2"/>
        <v>0</v>
      </c>
      <c r="L99" s="16">
        <f t="shared" si="101"/>
        <v>0</v>
      </c>
      <c r="M99" s="26">
        <v>0</v>
      </c>
      <c r="N99" s="16">
        <f t="shared" si="102"/>
        <v>0</v>
      </c>
      <c r="O99" s="16">
        <f t="shared" si="103"/>
        <v>0</v>
      </c>
      <c r="P99" s="26">
        <v>0</v>
      </c>
      <c r="Q99" s="16">
        <f t="shared" si="104"/>
        <v>0</v>
      </c>
      <c r="R99" s="16">
        <f t="shared" si="105"/>
        <v>0</v>
      </c>
      <c r="S99" s="26">
        <v>0</v>
      </c>
      <c r="T99" s="16">
        <f t="shared" si="106"/>
        <v>0</v>
      </c>
      <c r="U99" s="16">
        <f t="shared" si="107"/>
        <v>0</v>
      </c>
      <c r="V99" s="26">
        <v>0</v>
      </c>
      <c r="W99" s="16">
        <f t="shared" si="108"/>
        <v>0</v>
      </c>
      <c r="X99" s="16">
        <f t="shared" si="109"/>
        <v>0</v>
      </c>
      <c r="Y99" s="26"/>
      <c r="Z99" s="16">
        <f t="shared" si="110"/>
        <v>0</v>
      </c>
      <c r="AA99" s="16">
        <f t="shared" si="111"/>
        <v>0</v>
      </c>
      <c r="AC99" s="52">
        <f t="shared" si="87"/>
        <v>0</v>
      </c>
      <c r="AD99" s="16">
        <f t="shared" si="63"/>
        <v>0</v>
      </c>
      <c r="AE99" s="37">
        <f t="shared" si="64"/>
        <v>0</v>
      </c>
      <c r="AF99" s="42">
        <f t="shared" si="66"/>
        <v>0</v>
      </c>
      <c r="AG99" s="37">
        <f t="shared" si="67"/>
        <v>0</v>
      </c>
      <c r="AH99" s="63">
        <f t="shared" si="68"/>
        <v>0</v>
      </c>
      <c r="AI99" s="26">
        <v>0</v>
      </c>
      <c r="AJ99" s="37">
        <f t="shared" si="98"/>
        <v>0</v>
      </c>
      <c r="AK99" s="37" t="str">
        <f t="shared" si="69"/>
        <v>-</v>
      </c>
      <c r="AL99" s="47">
        <v>98</v>
      </c>
      <c r="AM99" s="37" t="str">
        <f t="shared" si="70"/>
        <v>-</v>
      </c>
      <c r="AN99" s="52" t="str">
        <f t="shared" si="99"/>
        <v>-</v>
      </c>
      <c r="AO99" s="35" t="str">
        <f t="shared" si="71"/>
        <v>-</v>
      </c>
    </row>
    <row r="100" spans="1:41" ht="15" x14ac:dyDescent="0.25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2"/>
        <v>0</v>
      </c>
      <c r="L100" s="16">
        <f t="shared" si="101"/>
        <v>0</v>
      </c>
      <c r="M100" s="26">
        <v>0</v>
      </c>
      <c r="N100" s="16">
        <f t="shared" si="102"/>
        <v>0</v>
      </c>
      <c r="O100" s="16">
        <f t="shared" si="103"/>
        <v>0</v>
      </c>
      <c r="P100" s="26">
        <v>0</v>
      </c>
      <c r="Q100" s="16">
        <f t="shared" si="104"/>
        <v>0</v>
      </c>
      <c r="R100" s="16">
        <f t="shared" si="105"/>
        <v>0</v>
      </c>
      <c r="S100" s="26">
        <v>0</v>
      </c>
      <c r="T100" s="16">
        <f t="shared" si="106"/>
        <v>0</v>
      </c>
      <c r="U100" s="16">
        <f t="shared" si="107"/>
        <v>0</v>
      </c>
      <c r="V100" s="26">
        <v>0</v>
      </c>
      <c r="W100" s="16">
        <f t="shared" si="108"/>
        <v>0</v>
      </c>
      <c r="X100" s="16">
        <f t="shared" si="109"/>
        <v>0</v>
      </c>
      <c r="Y100" s="26"/>
      <c r="Z100" s="16">
        <f t="shared" si="110"/>
        <v>0</v>
      </c>
      <c r="AA100" s="16">
        <f t="shared" si="111"/>
        <v>0</v>
      </c>
      <c r="AC100" s="52">
        <f t="shared" si="87"/>
        <v>0</v>
      </c>
      <c r="AD100" s="16">
        <f t="shared" si="63"/>
        <v>0</v>
      </c>
      <c r="AE100" s="37">
        <f t="shared" si="64"/>
        <v>0</v>
      </c>
      <c r="AF100" s="42">
        <f t="shared" si="66"/>
        <v>0</v>
      </c>
      <c r="AG100" s="37">
        <f t="shared" si="67"/>
        <v>0</v>
      </c>
      <c r="AH100" s="63">
        <f t="shared" si="68"/>
        <v>0</v>
      </c>
      <c r="AI100" s="26">
        <v>0</v>
      </c>
      <c r="AJ100" s="37">
        <f t="shared" si="98"/>
        <v>0</v>
      </c>
      <c r="AK100" s="37" t="str">
        <f t="shared" si="69"/>
        <v>-</v>
      </c>
      <c r="AL100" s="47">
        <v>99</v>
      </c>
      <c r="AM100" s="37" t="str">
        <f t="shared" si="70"/>
        <v>-</v>
      </c>
      <c r="AN100" s="52" t="str">
        <f t="shared" si="99"/>
        <v>-</v>
      </c>
      <c r="AO100" s="35" t="str">
        <f t="shared" si="71"/>
        <v>-</v>
      </c>
    </row>
    <row r="101" spans="1:41" ht="15" x14ac:dyDescent="0.25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2"/>
        <v>0</v>
      </c>
      <c r="L101" s="16">
        <f t="shared" si="101"/>
        <v>0</v>
      </c>
      <c r="M101" s="26">
        <v>0</v>
      </c>
      <c r="N101" s="16">
        <f t="shared" si="102"/>
        <v>0</v>
      </c>
      <c r="O101" s="16">
        <f t="shared" si="103"/>
        <v>0</v>
      </c>
      <c r="P101" s="26">
        <v>0</v>
      </c>
      <c r="Q101" s="16">
        <f t="shared" si="104"/>
        <v>0</v>
      </c>
      <c r="R101" s="16">
        <f t="shared" si="105"/>
        <v>0</v>
      </c>
      <c r="S101" s="26">
        <v>0</v>
      </c>
      <c r="T101" s="16">
        <f t="shared" si="106"/>
        <v>0</v>
      </c>
      <c r="U101" s="16">
        <f t="shared" si="107"/>
        <v>0</v>
      </c>
      <c r="V101" s="26">
        <v>0</v>
      </c>
      <c r="W101" s="16">
        <f t="shared" si="108"/>
        <v>0</v>
      </c>
      <c r="X101" s="16">
        <f t="shared" si="109"/>
        <v>0</v>
      </c>
      <c r="Y101" s="26"/>
      <c r="Z101" s="16">
        <f t="shared" si="110"/>
        <v>0</v>
      </c>
      <c r="AA101" s="16">
        <f t="shared" si="111"/>
        <v>0</v>
      </c>
      <c r="AC101" s="52">
        <f t="shared" si="87"/>
        <v>0</v>
      </c>
      <c r="AD101" s="16">
        <f t="shared" si="63"/>
        <v>0</v>
      </c>
      <c r="AE101" s="37">
        <f t="shared" si="64"/>
        <v>0</v>
      </c>
      <c r="AF101" s="42">
        <f t="shared" si="66"/>
        <v>0</v>
      </c>
      <c r="AG101" s="37">
        <f t="shared" si="67"/>
        <v>0</v>
      </c>
      <c r="AH101" s="63">
        <f t="shared" si="68"/>
        <v>0</v>
      </c>
      <c r="AI101" s="26">
        <v>0</v>
      </c>
      <c r="AJ101" s="37">
        <f t="shared" si="98"/>
        <v>0</v>
      </c>
      <c r="AK101" s="37" t="str">
        <f t="shared" si="69"/>
        <v>-</v>
      </c>
      <c r="AL101" s="47">
        <v>100</v>
      </c>
      <c r="AM101" s="37" t="str">
        <f t="shared" si="70"/>
        <v>-</v>
      </c>
      <c r="AN101" s="52" t="str">
        <f t="shared" si="99"/>
        <v>-</v>
      </c>
      <c r="AO101" s="35" t="str">
        <f t="shared" si="71"/>
        <v>-</v>
      </c>
    </row>
    <row r="102" spans="1:41" ht="15" x14ac:dyDescent="0.25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2"/>
        <v>0</v>
      </c>
      <c r="L102" s="16">
        <f t="shared" ref="L102:L103" si="112">J102*$G102</f>
        <v>0</v>
      </c>
      <c r="M102" s="26">
        <v>0</v>
      </c>
      <c r="N102" s="16">
        <f t="shared" ref="N102:N103" si="113">M102*$F102</f>
        <v>0</v>
      </c>
      <c r="O102" s="16">
        <f t="shared" ref="O102:O103" si="114">M102*$G102</f>
        <v>0</v>
      </c>
      <c r="P102" s="26">
        <v>0</v>
      </c>
      <c r="Q102" s="16">
        <f t="shared" ref="Q102:Q103" si="115">P102*$F102</f>
        <v>0</v>
      </c>
      <c r="R102" s="16">
        <f t="shared" ref="R102:R103" si="116">P102*$G102</f>
        <v>0</v>
      </c>
      <c r="S102" s="26">
        <v>0</v>
      </c>
      <c r="T102" s="16">
        <f t="shared" ref="T102:T103" si="117">S102*$F102</f>
        <v>0</v>
      </c>
      <c r="U102" s="16">
        <f t="shared" ref="U102:U103" si="118">S102*$G102</f>
        <v>0</v>
      </c>
      <c r="V102" s="26">
        <v>0</v>
      </c>
      <c r="W102" s="16">
        <f t="shared" ref="W102:W103" si="119">V102*$F102</f>
        <v>0</v>
      </c>
      <c r="X102" s="16">
        <f t="shared" ref="X102:X103" si="120">V102*$G102</f>
        <v>0</v>
      </c>
      <c r="Y102" s="26"/>
      <c r="Z102" s="16">
        <f t="shared" ref="Z102:Z103" si="121">Y102*$F102</f>
        <v>0</v>
      </c>
      <c r="AA102" s="16">
        <f t="shared" ref="AA102:AA103" si="122">Y102*$G102</f>
        <v>0</v>
      </c>
      <c r="AC102" s="52">
        <f>J102+M102+P102+S102+V102+Y102</f>
        <v>0</v>
      </c>
      <c r="AD102" s="16">
        <f t="shared" si="63"/>
        <v>0</v>
      </c>
      <c r="AE102" s="37">
        <f t="shared" si="64"/>
        <v>0</v>
      </c>
      <c r="AF102" s="42">
        <f t="shared" si="66"/>
        <v>0</v>
      </c>
      <c r="AG102" s="37">
        <f t="shared" si="67"/>
        <v>0</v>
      </c>
      <c r="AH102" s="63">
        <f t="shared" si="68"/>
        <v>0</v>
      </c>
      <c r="AI102" s="26">
        <v>0</v>
      </c>
      <c r="AJ102" s="37">
        <f t="shared" si="98"/>
        <v>0</v>
      </c>
      <c r="AK102" s="37" t="str">
        <f t="shared" si="69"/>
        <v>-</v>
      </c>
      <c r="AL102" s="47">
        <v>102</v>
      </c>
      <c r="AM102" s="37" t="str">
        <f t="shared" si="70"/>
        <v>-</v>
      </c>
      <c r="AN102" s="52" t="str">
        <f t="shared" si="99"/>
        <v>-</v>
      </c>
      <c r="AO102" s="35" t="str">
        <f t="shared" si="71"/>
        <v>-</v>
      </c>
    </row>
    <row r="103" spans="1:41" ht="15" x14ac:dyDescent="0.25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2"/>
        <v>0</v>
      </c>
      <c r="L103" s="16">
        <f t="shared" si="112"/>
        <v>0</v>
      </c>
      <c r="M103" s="26">
        <v>0</v>
      </c>
      <c r="N103" s="16">
        <f t="shared" si="113"/>
        <v>0</v>
      </c>
      <c r="O103" s="16">
        <f t="shared" si="114"/>
        <v>0</v>
      </c>
      <c r="P103" s="26">
        <v>0</v>
      </c>
      <c r="Q103" s="16">
        <f t="shared" si="115"/>
        <v>0</v>
      </c>
      <c r="R103" s="16">
        <f t="shared" si="116"/>
        <v>0</v>
      </c>
      <c r="S103" s="26">
        <v>0</v>
      </c>
      <c r="T103" s="16">
        <f t="shared" si="117"/>
        <v>0</v>
      </c>
      <c r="U103" s="16">
        <f t="shared" si="118"/>
        <v>0</v>
      </c>
      <c r="V103" s="26">
        <v>0</v>
      </c>
      <c r="W103" s="16">
        <f t="shared" si="119"/>
        <v>0</v>
      </c>
      <c r="X103" s="16">
        <f t="shared" si="120"/>
        <v>0</v>
      </c>
      <c r="Y103" s="26"/>
      <c r="Z103" s="16">
        <f t="shared" si="121"/>
        <v>0</v>
      </c>
      <c r="AA103" s="16">
        <f t="shared" si="122"/>
        <v>0</v>
      </c>
      <c r="AC103" s="52">
        <f>J103+M103+P103+S103+V103+Y103</f>
        <v>0</v>
      </c>
      <c r="AD103" s="16">
        <f t="shared" si="63"/>
        <v>0</v>
      </c>
      <c r="AE103" s="37">
        <f t="shared" si="64"/>
        <v>0</v>
      </c>
      <c r="AF103" s="42">
        <f t="shared" si="66"/>
        <v>0</v>
      </c>
      <c r="AG103" s="37">
        <f t="shared" si="67"/>
        <v>0</v>
      </c>
      <c r="AH103" s="63">
        <f t="shared" si="68"/>
        <v>0</v>
      </c>
      <c r="AI103" s="26">
        <v>0</v>
      </c>
      <c r="AJ103" s="37">
        <f t="shared" si="98"/>
        <v>0</v>
      </c>
      <c r="AK103" s="37" t="str">
        <f t="shared" si="69"/>
        <v>-</v>
      </c>
      <c r="AL103" s="47">
        <v>103</v>
      </c>
      <c r="AM103" s="37" t="str">
        <f t="shared" si="70"/>
        <v>-</v>
      </c>
      <c r="AN103" s="52" t="str">
        <f t="shared" si="99"/>
        <v>-</v>
      </c>
      <c r="AO103" s="35" t="str">
        <f t="shared" si="71"/>
        <v>-</v>
      </c>
    </row>
    <row r="104" spans="1:41" ht="15" x14ac:dyDescent="0.25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2"/>
        <v>0</v>
      </c>
      <c r="L104" s="16">
        <f t="shared" ref="L104:L163" si="123">J104*$G104</f>
        <v>0</v>
      </c>
      <c r="M104" s="26">
        <v>0</v>
      </c>
      <c r="N104" s="16">
        <f t="shared" ref="N104:N163" si="124">M104*$F104</f>
        <v>0</v>
      </c>
      <c r="O104" s="16">
        <f t="shared" ref="O104:O163" si="125">M104*$G104</f>
        <v>0</v>
      </c>
      <c r="P104" s="26">
        <v>0</v>
      </c>
      <c r="Q104" s="16">
        <f t="shared" ref="Q104:Q163" si="126">P104*$F104</f>
        <v>0</v>
      </c>
      <c r="R104" s="16">
        <f t="shared" ref="R104:R163" si="127">P104*$G104</f>
        <v>0</v>
      </c>
      <c r="S104" s="26">
        <v>0</v>
      </c>
      <c r="T104" s="16">
        <f t="shared" ref="T104:T163" si="128">S104*$F104</f>
        <v>0</v>
      </c>
      <c r="U104" s="16">
        <f t="shared" ref="U104:U163" si="129">S104*$G104</f>
        <v>0</v>
      </c>
      <c r="V104" s="26">
        <v>0</v>
      </c>
      <c r="W104" s="16">
        <f t="shared" ref="W104:W163" si="130">V104*$F104</f>
        <v>0</v>
      </c>
      <c r="X104" s="16">
        <f t="shared" ref="X104:X163" si="131">V104*$G104</f>
        <v>0</v>
      </c>
      <c r="Y104" s="26"/>
      <c r="Z104" s="16">
        <f t="shared" ref="Z104:Z163" si="132">Y104*$F104</f>
        <v>0</v>
      </c>
      <c r="AA104" s="16">
        <f t="shared" ref="AA104:AA163" si="133">Y104*$G104</f>
        <v>0</v>
      </c>
      <c r="AC104" s="52">
        <f t="shared" si="87"/>
        <v>0</v>
      </c>
      <c r="AD104" s="16">
        <f t="shared" si="63"/>
        <v>0</v>
      </c>
      <c r="AE104" s="37">
        <f t="shared" si="64"/>
        <v>0</v>
      </c>
      <c r="AF104" s="42">
        <f t="shared" si="66"/>
        <v>0</v>
      </c>
      <c r="AG104" s="37">
        <f t="shared" si="67"/>
        <v>0</v>
      </c>
      <c r="AH104" s="63">
        <f t="shared" si="68"/>
        <v>0</v>
      </c>
      <c r="AI104" s="26">
        <v>0</v>
      </c>
      <c r="AJ104" s="37">
        <f t="shared" ref="AJ104:AJ163" si="134">AI104*G104</f>
        <v>0</v>
      </c>
      <c r="AK104" s="37" t="str">
        <f t="shared" si="69"/>
        <v>-</v>
      </c>
      <c r="AL104" s="47">
        <v>105</v>
      </c>
      <c r="AM104" s="37" t="str">
        <f t="shared" si="70"/>
        <v>-</v>
      </c>
      <c r="AN104" s="52" t="str">
        <f t="shared" ref="AN104:AN163" si="135">IFERROR(AK104/30,"-")</f>
        <v>-</v>
      </c>
      <c r="AO104" s="35" t="str">
        <f t="shared" si="71"/>
        <v>-</v>
      </c>
    </row>
    <row r="105" spans="1:41" ht="15" x14ac:dyDescent="0.25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2"/>
        <v>0</v>
      </c>
      <c r="L105" s="16">
        <f t="shared" si="123"/>
        <v>0</v>
      </c>
      <c r="M105" s="26">
        <v>0</v>
      </c>
      <c r="N105" s="16">
        <f t="shared" si="124"/>
        <v>0</v>
      </c>
      <c r="O105" s="16">
        <f t="shared" si="125"/>
        <v>0</v>
      </c>
      <c r="P105" s="26">
        <v>0</v>
      </c>
      <c r="Q105" s="16">
        <f t="shared" si="126"/>
        <v>0</v>
      </c>
      <c r="R105" s="16">
        <f t="shared" si="127"/>
        <v>0</v>
      </c>
      <c r="S105" s="26">
        <v>0</v>
      </c>
      <c r="T105" s="16">
        <f t="shared" si="128"/>
        <v>0</v>
      </c>
      <c r="U105" s="16">
        <f t="shared" si="129"/>
        <v>0</v>
      </c>
      <c r="V105" s="26">
        <v>0</v>
      </c>
      <c r="W105" s="16">
        <f t="shared" si="130"/>
        <v>0</v>
      </c>
      <c r="X105" s="16">
        <f t="shared" si="131"/>
        <v>0</v>
      </c>
      <c r="Y105" s="26"/>
      <c r="Z105" s="16">
        <f t="shared" si="132"/>
        <v>0</v>
      </c>
      <c r="AA105" s="16">
        <f t="shared" si="133"/>
        <v>0</v>
      </c>
      <c r="AC105" s="52">
        <f t="shared" si="87"/>
        <v>0</v>
      </c>
      <c r="AD105" s="16">
        <f t="shared" si="63"/>
        <v>0</v>
      </c>
      <c r="AE105" s="37">
        <f t="shared" si="64"/>
        <v>0</v>
      </c>
      <c r="AF105" s="42">
        <f t="shared" si="66"/>
        <v>0</v>
      </c>
      <c r="AG105" s="37">
        <f t="shared" si="67"/>
        <v>0</v>
      </c>
      <c r="AH105" s="63">
        <f t="shared" si="68"/>
        <v>0</v>
      </c>
      <c r="AI105" s="26">
        <v>0</v>
      </c>
      <c r="AJ105" s="37">
        <f t="shared" si="134"/>
        <v>0</v>
      </c>
      <c r="AK105" s="37" t="str">
        <f t="shared" si="69"/>
        <v>-</v>
      </c>
      <c r="AL105" s="47">
        <v>106</v>
      </c>
      <c r="AM105" s="37" t="str">
        <f t="shared" si="70"/>
        <v>-</v>
      </c>
      <c r="AN105" s="52" t="str">
        <f t="shared" si="135"/>
        <v>-</v>
      </c>
      <c r="AO105" s="35" t="str">
        <f t="shared" si="71"/>
        <v>-</v>
      </c>
    </row>
    <row r="106" spans="1:41" ht="15" x14ac:dyDescent="0.25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2"/>
        <v>0</v>
      </c>
      <c r="L106" s="16">
        <f t="shared" si="123"/>
        <v>0</v>
      </c>
      <c r="M106" s="26">
        <v>0</v>
      </c>
      <c r="N106" s="16">
        <f t="shared" si="124"/>
        <v>0</v>
      </c>
      <c r="O106" s="16">
        <f t="shared" si="125"/>
        <v>0</v>
      </c>
      <c r="P106" s="26">
        <v>0</v>
      </c>
      <c r="Q106" s="16">
        <f t="shared" si="126"/>
        <v>0</v>
      </c>
      <c r="R106" s="16">
        <f t="shared" si="127"/>
        <v>0</v>
      </c>
      <c r="S106" s="26">
        <v>0</v>
      </c>
      <c r="T106" s="16">
        <f t="shared" si="128"/>
        <v>0</v>
      </c>
      <c r="U106" s="16">
        <f t="shared" si="129"/>
        <v>0</v>
      </c>
      <c r="V106" s="26">
        <v>0</v>
      </c>
      <c r="W106" s="16">
        <f t="shared" si="130"/>
        <v>0</v>
      </c>
      <c r="X106" s="16">
        <f t="shared" si="131"/>
        <v>0</v>
      </c>
      <c r="Y106" s="26"/>
      <c r="Z106" s="16">
        <f t="shared" si="132"/>
        <v>0</v>
      </c>
      <c r="AA106" s="16">
        <f t="shared" si="133"/>
        <v>0</v>
      </c>
      <c r="AC106" s="52">
        <f t="shared" si="87"/>
        <v>0</v>
      </c>
      <c r="AD106" s="16">
        <f t="shared" si="63"/>
        <v>0</v>
      </c>
      <c r="AE106" s="37">
        <f t="shared" si="64"/>
        <v>0</v>
      </c>
      <c r="AF106" s="42">
        <f t="shared" si="66"/>
        <v>0</v>
      </c>
      <c r="AG106" s="37">
        <f t="shared" si="67"/>
        <v>0</v>
      </c>
      <c r="AH106" s="63">
        <f t="shared" si="68"/>
        <v>0</v>
      </c>
      <c r="AI106" s="26">
        <v>0</v>
      </c>
      <c r="AJ106" s="37">
        <f t="shared" si="134"/>
        <v>0</v>
      </c>
      <c r="AK106" s="37" t="str">
        <f t="shared" si="69"/>
        <v>-</v>
      </c>
      <c r="AL106" s="47">
        <v>107</v>
      </c>
      <c r="AM106" s="37" t="str">
        <f t="shared" si="70"/>
        <v>-</v>
      </c>
      <c r="AN106" s="52" t="str">
        <f t="shared" si="135"/>
        <v>-</v>
      </c>
      <c r="AO106" s="35" t="str">
        <f t="shared" si="71"/>
        <v>-</v>
      </c>
    </row>
    <row r="107" spans="1:41" ht="15" x14ac:dyDescent="0.25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2"/>
        <v>0</v>
      </c>
      <c r="L107" s="16">
        <f t="shared" si="123"/>
        <v>0</v>
      </c>
      <c r="M107" s="26">
        <v>0</v>
      </c>
      <c r="N107" s="16">
        <f t="shared" si="124"/>
        <v>0</v>
      </c>
      <c r="O107" s="16">
        <f t="shared" si="125"/>
        <v>0</v>
      </c>
      <c r="P107" s="26">
        <v>0</v>
      </c>
      <c r="Q107" s="16">
        <f t="shared" si="126"/>
        <v>0</v>
      </c>
      <c r="R107" s="16">
        <f t="shared" si="127"/>
        <v>0</v>
      </c>
      <c r="S107" s="26">
        <v>0</v>
      </c>
      <c r="T107" s="16">
        <f t="shared" si="128"/>
        <v>0</v>
      </c>
      <c r="U107" s="16">
        <f t="shared" si="129"/>
        <v>0</v>
      </c>
      <c r="V107" s="26">
        <v>0</v>
      </c>
      <c r="W107" s="16">
        <f t="shared" si="130"/>
        <v>0</v>
      </c>
      <c r="X107" s="16">
        <f t="shared" si="131"/>
        <v>0</v>
      </c>
      <c r="Y107" s="26"/>
      <c r="Z107" s="16">
        <f t="shared" si="132"/>
        <v>0</v>
      </c>
      <c r="AA107" s="16">
        <f t="shared" si="133"/>
        <v>0</v>
      </c>
      <c r="AC107" s="52">
        <f t="shared" si="87"/>
        <v>0</v>
      </c>
      <c r="AD107" s="16">
        <f t="shared" si="63"/>
        <v>0</v>
      </c>
      <c r="AE107" s="37">
        <f t="shared" si="64"/>
        <v>0</v>
      </c>
      <c r="AF107" s="42">
        <f t="shared" si="66"/>
        <v>0</v>
      </c>
      <c r="AG107" s="37">
        <f t="shared" si="67"/>
        <v>0</v>
      </c>
      <c r="AH107" s="63">
        <f t="shared" si="68"/>
        <v>0</v>
      </c>
      <c r="AI107" s="26">
        <v>0</v>
      </c>
      <c r="AJ107" s="37">
        <f t="shared" si="134"/>
        <v>0</v>
      </c>
      <c r="AK107" s="37" t="str">
        <f t="shared" si="69"/>
        <v>-</v>
      </c>
      <c r="AL107" s="47">
        <v>108</v>
      </c>
      <c r="AM107" s="37" t="str">
        <f t="shared" si="70"/>
        <v>-</v>
      </c>
      <c r="AN107" s="52" t="str">
        <f t="shared" si="135"/>
        <v>-</v>
      </c>
      <c r="AO107" s="35" t="str">
        <f t="shared" si="71"/>
        <v>-</v>
      </c>
    </row>
    <row r="108" spans="1:41" ht="15" x14ac:dyDescent="0.25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2"/>
        <v>0</v>
      </c>
      <c r="L108" s="16">
        <f t="shared" si="123"/>
        <v>0</v>
      </c>
      <c r="M108" s="26">
        <v>0</v>
      </c>
      <c r="N108" s="16">
        <f t="shared" si="124"/>
        <v>0</v>
      </c>
      <c r="O108" s="16">
        <f t="shared" si="125"/>
        <v>0</v>
      </c>
      <c r="P108" s="26">
        <v>0</v>
      </c>
      <c r="Q108" s="16">
        <f t="shared" si="126"/>
        <v>0</v>
      </c>
      <c r="R108" s="16">
        <f t="shared" si="127"/>
        <v>0</v>
      </c>
      <c r="S108" s="26">
        <v>0</v>
      </c>
      <c r="T108" s="16">
        <f t="shared" si="128"/>
        <v>0</v>
      </c>
      <c r="U108" s="16">
        <f t="shared" si="129"/>
        <v>0</v>
      </c>
      <c r="V108" s="26">
        <v>0</v>
      </c>
      <c r="W108" s="16">
        <f t="shared" si="130"/>
        <v>0</v>
      </c>
      <c r="X108" s="16">
        <f t="shared" si="131"/>
        <v>0</v>
      </c>
      <c r="Y108" s="26"/>
      <c r="Z108" s="16">
        <f t="shared" si="132"/>
        <v>0</v>
      </c>
      <c r="AA108" s="16">
        <f t="shared" si="133"/>
        <v>0</v>
      </c>
      <c r="AC108" s="52">
        <f t="shared" si="87"/>
        <v>0</v>
      </c>
      <c r="AD108" s="16">
        <f t="shared" si="63"/>
        <v>0</v>
      </c>
      <c r="AE108" s="37">
        <f t="shared" si="64"/>
        <v>0</v>
      </c>
      <c r="AF108" s="42">
        <f t="shared" si="66"/>
        <v>0</v>
      </c>
      <c r="AG108" s="37">
        <f t="shared" si="67"/>
        <v>0</v>
      </c>
      <c r="AH108" s="63">
        <f t="shared" si="68"/>
        <v>0</v>
      </c>
      <c r="AI108" s="26">
        <v>0</v>
      </c>
      <c r="AJ108" s="37">
        <f t="shared" si="134"/>
        <v>0</v>
      </c>
      <c r="AK108" s="37" t="str">
        <f t="shared" si="69"/>
        <v>-</v>
      </c>
      <c r="AL108" s="47">
        <v>109</v>
      </c>
      <c r="AM108" s="37" t="str">
        <f t="shared" si="70"/>
        <v>-</v>
      </c>
      <c r="AN108" s="52" t="str">
        <f t="shared" si="135"/>
        <v>-</v>
      </c>
      <c r="AO108" s="35" t="str">
        <f t="shared" si="71"/>
        <v>-</v>
      </c>
    </row>
    <row r="109" spans="1:41" ht="15" x14ac:dyDescent="0.25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2"/>
        <v>0</v>
      </c>
      <c r="L109" s="16">
        <f t="shared" si="123"/>
        <v>0</v>
      </c>
      <c r="M109" s="26">
        <v>0</v>
      </c>
      <c r="N109" s="16">
        <f t="shared" si="124"/>
        <v>0</v>
      </c>
      <c r="O109" s="16">
        <f t="shared" si="125"/>
        <v>0</v>
      </c>
      <c r="P109" s="26">
        <v>0</v>
      </c>
      <c r="Q109" s="16">
        <f t="shared" si="126"/>
        <v>0</v>
      </c>
      <c r="R109" s="16">
        <f t="shared" si="127"/>
        <v>0</v>
      </c>
      <c r="S109" s="26">
        <v>0</v>
      </c>
      <c r="T109" s="16">
        <f t="shared" si="128"/>
        <v>0</v>
      </c>
      <c r="U109" s="16">
        <f t="shared" si="129"/>
        <v>0</v>
      </c>
      <c r="V109" s="26">
        <v>0</v>
      </c>
      <c r="W109" s="16">
        <f t="shared" si="130"/>
        <v>0</v>
      </c>
      <c r="X109" s="16">
        <f t="shared" si="131"/>
        <v>0</v>
      </c>
      <c r="Y109" s="26"/>
      <c r="Z109" s="16">
        <f t="shared" si="132"/>
        <v>0</v>
      </c>
      <c r="AA109" s="16">
        <f t="shared" si="133"/>
        <v>0</v>
      </c>
      <c r="AC109" s="52">
        <f t="shared" si="87"/>
        <v>0</v>
      </c>
      <c r="AD109" s="16">
        <f t="shared" si="63"/>
        <v>0</v>
      </c>
      <c r="AE109" s="37">
        <f t="shared" si="64"/>
        <v>0</v>
      </c>
      <c r="AF109" s="42">
        <f t="shared" si="66"/>
        <v>0</v>
      </c>
      <c r="AG109" s="37">
        <f t="shared" si="67"/>
        <v>0</v>
      </c>
      <c r="AH109" s="63">
        <f t="shared" si="68"/>
        <v>0</v>
      </c>
      <c r="AI109" s="26">
        <v>0</v>
      </c>
      <c r="AJ109" s="37">
        <f t="shared" si="134"/>
        <v>0</v>
      </c>
      <c r="AK109" s="37" t="str">
        <f t="shared" si="69"/>
        <v>-</v>
      </c>
      <c r="AL109" s="47">
        <v>110</v>
      </c>
      <c r="AM109" s="37" t="str">
        <f t="shared" si="70"/>
        <v>-</v>
      </c>
      <c r="AN109" s="52" t="str">
        <f t="shared" si="135"/>
        <v>-</v>
      </c>
      <c r="AO109" s="35" t="str">
        <f t="shared" si="71"/>
        <v>-</v>
      </c>
    </row>
    <row r="110" spans="1:41" ht="15" x14ac:dyDescent="0.25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2"/>
        <v>0</v>
      </c>
      <c r="L110" s="16">
        <f t="shared" si="123"/>
        <v>0</v>
      </c>
      <c r="M110" s="26">
        <v>0</v>
      </c>
      <c r="N110" s="16">
        <f t="shared" si="124"/>
        <v>0</v>
      </c>
      <c r="O110" s="16">
        <f t="shared" si="125"/>
        <v>0</v>
      </c>
      <c r="P110" s="26">
        <v>0</v>
      </c>
      <c r="Q110" s="16">
        <f t="shared" si="126"/>
        <v>0</v>
      </c>
      <c r="R110" s="16">
        <f t="shared" si="127"/>
        <v>0</v>
      </c>
      <c r="S110" s="26">
        <v>0</v>
      </c>
      <c r="T110" s="16">
        <f t="shared" si="128"/>
        <v>0</v>
      </c>
      <c r="U110" s="16">
        <f t="shared" si="129"/>
        <v>0</v>
      </c>
      <c r="V110" s="26">
        <v>0</v>
      </c>
      <c r="W110" s="16">
        <f t="shared" si="130"/>
        <v>0</v>
      </c>
      <c r="X110" s="16">
        <f t="shared" si="131"/>
        <v>0</v>
      </c>
      <c r="Y110" s="26"/>
      <c r="Z110" s="16">
        <f t="shared" si="132"/>
        <v>0</v>
      </c>
      <c r="AA110" s="16">
        <f t="shared" si="133"/>
        <v>0</v>
      </c>
      <c r="AC110" s="52">
        <f t="shared" si="87"/>
        <v>0</v>
      </c>
      <c r="AD110" s="16">
        <f t="shared" si="63"/>
        <v>0</v>
      </c>
      <c r="AE110" s="37">
        <f t="shared" si="64"/>
        <v>0</v>
      </c>
      <c r="AF110" s="42">
        <f t="shared" si="66"/>
        <v>0</v>
      </c>
      <c r="AG110" s="37">
        <f t="shared" si="67"/>
        <v>0</v>
      </c>
      <c r="AH110" s="63">
        <f t="shared" si="68"/>
        <v>0</v>
      </c>
      <c r="AI110" s="26">
        <v>0</v>
      </c>
      <c r="AJ110" s="37">
        <f t="shared" si="134"/>
        <v>0</v>
      </c>
      <c r="AK110" s="37" t="str">
        <f t="shared" si="69"/>
        <v>-</v>
      </c>
      <c r="AL110" s="47">
        <v>111</v>
      </c>
      <c r="AM110" s="37" t="str">
        <f t="shared" si="70"/>
        <v>-</v>
      </c>
      <c r="AN110" s="52" t="str">
        <f t="shared" si="135"/>
        <v>-</v>
      </c>
      <c r="AO110" s="35" t="str">
        <f t="shared" si="71"/>
        <v>-</v>
      </c>
    </row>
    <row r="111" spans="1:41" ht="15" x14ac:dyDescent="0.25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2"/>
        <v>0</v>
      </c>
      <c r="L111" s="16">
        <f t="shared" si="123"/>
        <v>0</v>
      </c>
      <c r="M111" s="26">
        <v>0</v>
      </c>
      <c r="N111" s="16">
        <f t="shared" si="124"/>
        <v>0</v>
      </c>
      <c r="O111" s="16">
        <f t="shared" si="125"/>
        <v>0</v>
      </c>
      <c r="P111" s="26">
        <v>0</v>
      </c>
      <c r="Q111" s="16">
        <f t="shared" si="126"/>
        <v>0</v>
      </c>
      <c r="R111" s="16">
        <f t="shared" si="127"/>
        <v>0</v>
      </c>
      <c r="S111" s="26">
        <v>0</v>
      </c>
      <c r="T111" s="16">
        <f t="shared" si="128"/>
        <v>0</v>
      </c>
      <c r="U111" s="16">
        <f t="shared" si="129"/>
        <v>0</v>
      </c>
      <c r="V111" s="26">
        <v>0</v>
      </c>
      <c r="W111" s="16">
        <f t="shared" si="130"/>
        <v>0</v>
      </c>
      <c r="X111" s="16">
        <f t="shared" si="131"/>
        <v>0</v>
      </c>
      <c r="Y111" s="26"/>
      <c r="Z111" s="16">
        <f t="shared" si="132"/>
        <v>0</v>
      </c>
      <c r="AA111" s="16">
        <f t="shared" si="133"/>
        <v>0</v>
      </c>
      <c r="AC111" s="52">
        <f t="shared" si="87"/>
        <v>0</v>
      </c>
      <c r="AD111" s="16">
        <f t="shared" si="63"/>
        <v>0</v>
      </c>
      <c r="AE111" s="37">
        <f t="shared" si="64"/>
        <v>0</v>
      </c>
      <c r="AF111" s="42">
        <f t="shared" si="66"/>
        <v>0</v>
      </c>
      <c r="AG111" s="37">
        <f t="shared" si="67"/>
        <v>0</v>
      </c>
      <c r="AH111" s="63">
        <f t="shared" si="68"/>
        <v>0</v>
      </c>
      <c r="AI111" s="26">
        <v>0</v>
      </c>
      <c r="AJ111" s="37">
        <f t="shared" si="134"/>
        <v>0</v>
      </c>
      <c r="AK111" s="37" t="str">
        <f t="shared" si="69"/>
        <v>-</v>
      </c>
      <c r="AL111" s="47">
        <v>112</v>
      </c>
      <c r="AM111" s="37" t="str">
        <f t="shared" si="70"/>
        <v>-</v>
      </c>
      <c r="AN111" s="52" t="str">
        <f t="shared" si="135"/>
        <v>-</v>
      </c>
      <c r="AO111" s="35" t="str">
        <f t="shared" si="71"/>
        <v>-</v>
      </c>
    </row>
    <row r="112" spans="1:41" ht="15" x14ac:dyDescent="0.25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ref="K112:K162" si="136">J112*$F112</f>
        <v>0</v>
      </c>
      <c r="L112" s="16">
        <f t="shared" ref="L112:L162" si="137">J112*$G112</f>
        <v>0</v>
      </c>
      <c r="M112" s="26">
        <v>0</v>
      </c>
      <c r="N112" s="16">
        <f t="shared" ref="N112:N162" si="138">M112*$F112</f>
        <v>0</v>
      </c>
      <c r="O112" s="16">
        <f t="shared" ref="O112:O162" si="139">M112*$G112</f>
        <v>0</v>
      </c>
      <c r="P112" s="26">
        <v>0</v>
      </c>
      <c r="Q112" s="16">
        <f t="shared" ref="Q112:Q162" si="140">P112*$F112</f>
        <v>0</v>
      </c>
      <c r="R112" s="16">
        <f t="shared" ref="R112:R162" si="141">P112*$G112</f>
        <v>0</v>
      </c>
      <c r="S112" s="26">
        <v>0</v>
      </c>
      <c r="T112" s="16">
        <f t="shared" ref="T112:T162" si="142">S112*$F112</f>
        <v>0</v>
      </c>
      <c r="U112" s="16">
        <f t="shared" ref="U112:U162" si="143">S112*$G112</f>
        <v>0</v>
      </c>
      <c r="V112" s="26">
        <v>0</v>
      </c>
      <c r="W112" s="16">
        <f t="shared" ref="W112:W162" si="144">V112*$F112</f>
        <v>0</v>
      </c>
      <c r="X112" s="16">
        <f t="shared" ref="X112:X162" si="145">V112*$G112</f>
        <v>0</v>
      </c>
      <c r="Y112" s="26"/>
      <c r="Z112" s="16">
        <f t="shared" ref="Z112:Z162" si="146">Y112*$F112</f>
        <v>0</v>
      </c>
      <c r="AA112" s="16">
        <f t="shared" ref="AA112:AA162" si="147">Y112*$G112</f>
        <v>0</v>
      </c>
      <c r="AC112" s="52">
        <f t="shared" ref="AC112:AC119" si="148">J112+M112+P112+S112+V112+Y112</f>
        <v>0</v>
      </c>
      <c r="AD112" s="16">
        <f t="shared" ref="AD112:AD162" si="149">AC112*F112</f>
        <v>0</v>
      </c>
      <c r="AE112" s="37">
        <f t="shared" ref="AE112:AE162" si="150">AC112*G112</f>
        <v>0</v>
      </c>
      <c r="AF112" s="42">
        <f t="shared" si="66"/>
        <v>0</v>
      </c>
      <c r="AG112" s="37">
        <f t="shared" si="67"/>
        <v>0</v>
      </c>
      <c r="AH112" s="63">
        <f t="shared" si="68"/>
        <v>0</v>
      </c>
      <c r="AI112" s="26">
        <v>0</v>
      </c>
      <c r="AJ112" s="37">
        <f t="shared" ref="AJ112:AJ131" si="151">AI112*G112</f>
        <v>0</v>
      </c>
      <c r="AK112" s="37" t="str">
        <f t="shared" si="69"/>
        <v>-</v>
      </c>
      <c r="AL112" s="47">
        <v>113</v>
      </c>
      <c r="AM112" s="37" t="str">
        <f t="shared" si="70"/>
        <v>-</v>
      </c>
      <c r="AN112" s="52" t="str">
        <f t="shared" ref="AN112:AN131" si="152">IFERROR(AK112/30,"-")</f>
        <v>-</v>
      </c>
      <c r="AO112" s="35" t="str">
        <f t="shared" si="71"/>
        <v>-</v>
      </c>
    </row>
    <row r="113" spans="1:41" ht="15" x14ac:dyDescent="0.25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136"/>
        <v>0</v>
      </c>
      <c r="L113" s="16">
        <f t="shared" si="137"/>
        <v>0</v>
      </c>
      <c r="M113" s="26">
        <v>0</v>
      </c>
      <c r="N113" s="16">
        <f t="shared" si="138"/>
        <v>0</v>
      </c>
      <c r="O113" s="16">
        <f t="shared" si="139"/>
        <v>0</v>
      </c>
      <c r="P113" s="26">
        <v>0</v>
      </c>
      <c r="Q113" s="16">
        <f t="shared" si="140"/>
        <v>0</v>
      </c>
      <c r="R113" s="16">
        <f t="shared" si="141"/>
        <v>0</v>
      </c>
      <c r="S113" s="26">
        <v>0</v>
      </c>
      <c r="T113" s="16">
        <f t="shared" si="142"/>
        <v>0</v>
      </c>
      <c r="U113" s="16">
        <f t="shared" si="143"/>
        <v>0</v>
      </c>
      <c r="V113" s="26">
        <v>0</v>
      </c>
      <c r="W113" s="16">
        <f t="shared" si="144"/>
        <v>0</v>
      </c>
      <c r="X113" s="16">
        <f t="shared" si="145"/>
        <v>0</v>
      </c>
      <c r="Y113" s="26"/>
      <c r="Z113" s="16">
        <f t="shared" si="146"/>
        <v>0</v>
      </c>
      <c r="AA113" s="16">
        <f t="shared" si="147"/>
        <v>0</v>
      </c>
      <c r="AC113" s="52">
        <f t="shared" si="148"/>
        <v>0</v>
      </c>
      <c r="AD113" s="16">
        <f t="shared" si="149"/>
        <v>0</v>
      </c>
      <c r="AE113" s="37">
        <f t="shared" si="150"/>
        <v>0</v>
      </c>
      <c r="AF113" s="42">
        <f t="shared" si="66"/>
        <v>0</v>
      </c>
      <c r="AG113" s="37">
        <f t="shared" si="67"/>
        <v>0</v>
      </c>
      <c r="AH113" s="63">
        <f t="shared" si="68"/>
        <v>0</v>
      </c>
      <c r="AI113" s="26">
        <v>0</v>
      </c>
      <c r="AJ113" s="37">
        <f t="shared" si="151"/>
        <v>0</v>
      </c>
      <c r="AK113" s="37" t="str">
        <f t="shared" si="69"/>
        <v>-</v>
      </c>
      <c r="AL113" s="47">
        <v>115</v>
      </c>
      <c r="AM113" s="37" t="str">
        <f t="shared" si="70"/>
        <v>-</v>
      </c>
      <c r="AN113" s="52" t="str">
        <f t="shared" si="152"/>
        <v>-</v>
      </c>
      <c r="AO113" s="35" t="str">
        <f t="shared" si="71"/>
        <v>-</v>
      </c>
    </row>
    <row r="114" spans="1:41" ht="15" x14ac:dyDescent="0.25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1</v>
      </c>
      <c r="K114" s="16">
        <f t="shared" si="136"/>
        <v>7.44</v>
      </c>
      <c r="L114" s="16">
        <f t="shared" si="137"/>
        <v>44.5</v>
      </c>
      <c r="M114" s="26">
        <v>0</v>
      </c>
      <c r="N114" s="16">
        <f t="shared" si="138"/>
        <v>0</v>
      </c>
      <c r="O114" s="16">
        <f t="shared" si="139"/>
        <v>0</v>
      </c>
      <c r="P114" s="26">
        <v>0</v>
      </c>
      <c r="Q114" s="16">
        <f t="shared" si="140"/>
        <v>0</v>
      </c>
      <c r="R114" s="16">
        <f t="shared" si="141"/>
        <v>0</v>
      </c>
      <c r="S114" s="26">
        <v>0</v>
      </c>
      <c r="T114" s="16">
        <f t="shared" si="142"/>
        <v>0</v>
      </c>
      <c r="U114" s="16">
        <f t="shared" si="143"/>
        <v>0</v>
      </c>
      <c r="V114" s="26">
        <v>0</v>
      </c>
      <c r="W114" s="16">
        <f t="shared" si="144"/>
        <v>0</v>
      </c>
      <c r="X114" s="16">
        <f t="shared" si="145"/>
        <v>0</v>
      </c>
      <c r="Y114" s="26"/>
      <c r="Z114" s="16">
        <f t="shared" si="146"/>
        <v>0</v>
      </c>
      <c r="AA114" s="16">
        <f t="shared" si="147"/>
        <v>0</v>
      </c>
      <c r="AC114" s="52">
        <f t="shared" si="148"/>
        <v>1</v>
      </c>
      <c r="AD114" s="16">
        <f t="shared" si="149"/>
        <v>7.44</v>
      </c>
      <c r="AE114" s="37">
        <f t="shared" si="150"/>
        <v>44.5</v>
      </c>
      <c r="AF114" s="42">
        <f t="shared" si="66"/>
        <v>8.130081300813009E-3</v>
      </c>
      <c r="AG114" s="37">
        <f t="shared" si="67"/>
        <v>0.24390243902439027</v>
      </c>
      <c r="AH114" s="63">
        <f t="shared" si="68"/>
        <v>10.853658536585368</v>
      </c>
      <c r="AI114" s="26">
        <v>0</v>
      </c>
      <c r="AJ114" s="37">
        <f t="shared" si="151"/>
        <v>0</v>
      </c>
      <c r="AK114" s="37">
        <f t="shared" si="69"/>
        <v>0</v>
      </c>
      <c r="AL114" s="47">
        <v>116</v>
      </c>
      <c r="AM114" s="37">
        <f t="shared" si="70"/>
        <v>0</v>
      </c>
      <c r="AN114" s="52">
        <f t="shared" si="152"/>
        <v>0</v>
      </c>
      <c r="AO114" s="35">
        <f t="shared" si="71"/>
        <v>43589</v>
      </c>
    </row>
    <row r="115" spans="1:41" ht="15" x14ac:dyDescent="0.25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136"/>
        <v>0</v>
      </c>
      <c r="L115" s="16">
        <f t="shared" si="137"/>
        <v>0</v>
      </c>
      <c r="M115" s="26">
        <v>0</v>
      </c>
      <c r="N115" s="16">
        <f t="shared" si="138"/>
        <v>0</v>
      </c>
      <c r="O115" s="16">
        <f t="shared" si="139"/>
        <v>0</v>
      </c>
      <c r="P115" s="26">
        <v>0</v>
      </c>
      <c r="Q115" s="16">
        <f t="shared" si="140"/>
        <v>0</v>
      </c>
      <c r="R115" s="16">
        <f t="shared" si="141"/>
        <v>0</v>
      </c>
      <c r="S115" s="26">
        <v>0</v>
      </c>
      <c r="T115" s="16">
        <f t="shared" si="142"/>
        <v>0</v>
      </c>
      <c r="U115" s="16">
        <f t="shared" si="143"/>
        <v>0</v>
      </c>
      <c r="V115" s="26">
        <v>0</v>
      </c>
      <c r="W115" s="16">
        <f t="shared" si="144"/>
        <v>0</v>
      </c>
      <c r="X115" s="16">
        <f t="shared" si="145"/>
        <v>0</v>
      </c>
      <c r="Y115" s="26"/>
      <c r="Z115" s="16">
        <f t="shared" si="146"/>
        <v>0</v>
      </c>
      <c r="AA115" s="16">
        <f t="shared" si="147"/>
        <v>0</v>
      </c>
      <c r="AC115" s="52">
        <f t="shared" si="148"/>
        <v>0</v>
      </c>
      <c r="AD115" s="16">
        <f t="shared" si="149"/>
        <v>0</v>
      </c>
      <c r="AE115" s="37">
        <f t="shared" si="150"/>
        <v>0</v>
      </c>
      <c r="AF115" s="42">
        <f t="shared" si="66"/>
        <v>0</v>
      </c>
      <c r="AG115" s="37">
        <f t="shared" si="67"/>
        <v>0</v>
      </c>
      <c r="AH115" s="63">
        <f t="shared" si="68"/>
        <v>0</v>
      </c>
      <c r="AI115" s="26">
        <v>0</v>
      </c>
      <c r="AJ115" s="37">
        <f t="shared" si="151"/>
        <v>0</v>
      </c>
      <c r="AK115" s="37" t="str">
        <f t="shared" si="69"/>
        <v>-</v>
      </c>
      <c r="AL115" s="47">
        <v>117</v>
      </c>
      <c r="AM115" s="37" t="str">
        <f t="shared" si="70"/>
        <v>-</v>
      </c>
      <c r="AN115" s="52" t="str">
        <f t="shared" si="152"/>
        <v>-</v>
      </c>
      <c r="AO115" s="35" t="str">
        <f t="shared" si="71"/>
        <v>-</v>
      </c>
    </row>
    <row r="116" spans="1:41" ht="15" x14ac:dyDescent="0.25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136"/>
        <v>0</v>
      </c>
      <c r="L116" s="16">
        <f t="shared" si="137"/>
        <v>0</v>
      </c>
      <c r="M116" s="26">
        <v>0</v>
      </c>
      <c r="N116" s="16">
        <f t="shared" si="138"/>
        <v>0</v>
      </c>
      <c r="O116" s="16">
        <f t="shared" si="139"/>
        <v>0</v>
      </c>
      <c r="P116" s="26">
        <v>0</v>
      </c>
      <c r="Q116" s="16">
        <f t="shared" si="140"/>
        <v>0</v>
      </c>
      <c r="R116" s="16">
        <f t="shared" si="141"/>
        <v>0</v>
      </c>
      <c r="S116" s="26">
        <v>0</v>
      </c>
      <c r="T116" s="16">
        <f t="shared" si="142"/>
        <v>0</v>
      </c>
      <c r="U116" s="16">
        <f t="shared" si="143"/>
        <v>0</v>
      </c>
      <c r="V116" s="26">
        <v>0</v>
      </c>
      <c r="W116" s="16">
        <f t="shared" si="144"/>
        <v>0</v>
      </c>
      <c r="X116" s="16">
        <f t="shared" si="145"/>
        <v>0</v>
      </c>
      <c r="Y116" s="26"/>
      <c r="Z116" s="16">
        <f t="shared" si="146"/>
        <v>0</v>
      </c>
      <c r="AA116" s="16">
        <f t="shared" si="147"/>
        <v>0</v>
      </c>
      <c r="AC116" s="52">
        <f t="shared" si="148"/>
        <v>0</v>
      </c>
      <c r="AD116" s="16">
        <f t="shared" si="149"/>
        <v>0</v>
      </c>
      <c r="AE116" s="37">
        <f t="shared" si="150"/>
        <v>0</v>
      </c>
      <c r="AF116" s="42">
        <f t="shared" si="66"/>
        <v>0</v>
      </c>
      <c r="AG116" s="37">
        <f t="shared" si="67"/>
        <v>0</v>
      </c>
      <c r="AH116" s="63">
        <f t="shared" si="68"/>
        <v>0</v>
      </c>
      <c r="AI116" s="26">
        <v>0</v>
      </c>
      <c r="AJ116" s="37">
        <f t="shared" si="151"/>
        <v>0</v>
      </c>
      <c r="AK116" s="37" t="str">
        <f t="shared" si="69"/>
        <v>-</v>
      </c>
      <c r="AL116" s="47">
        <v>118</v>
      </c>
      <c r="AM116" s="37" t="str">
        <f t="shared" si="70"/>
        <v>-</v>
      </c>
      <c r="AN116" s="52" t="str">
        <f t="shared" si="152"/>
        <v>-</v>
      </c>
      <c r="AO116" s="35" t="str">
        <f t="shared" si="71"/>
        <v>-</v>
      </c>
    </row>
    <row r="117" spans="1:41" ht="15" x14ac:dyDescent="0.25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136"/>
        <v>0</v>
      </c>
      <c r="L117" s="16">
        <f t="shared" si="137"/>
        <v>0</v>
      </c>
      <c r="M117" s="26">
        <v>0</v>
      </c>
      <c r="N117" s="16">
        <f t="shared" si="138"/>
        <v>0</v>
      </c>
      <c r="O117" s="16">
        <f t="shared" si="139"/>
        <v>0</v>
      </c>
      <c r="P117" s="26">
        <v>0</v>
      </c>
      <c r="Q117" s="16">
        <f t="shared" si="140"/>
        <v>0</v>
      </c>
      <c r="R117" s="16">
        <f t="shared" si="141"/>
        <v>0</v>
      </c>
      <c r="S117" s="26">
        <v>0</v>
      </c>
      <c r="T117" s="16">
        <f t="shared" si="142"/>
        <v>0</v>
      </c>
      <c r="U117" s="16">
        <f t="shared" si="143"/>
        <v>0</v>
      </c>
      <c r="V117" s="26">
        <v>0</v>
      </c>
      <c r="W117" s="16">
        <f t="shared" si="144"/>
        <v>0</v>
      </c>
      <c r="X117" s="16">
        <f t="shared" si="145"/>
        <v>0</v>
      </c>
      <c r="Y117" s="26"/>
      <c r="Z117" s="16">
        <f t="shared" si="146"/>
        <v>0</v>
      </c>
      <c r="AA117" s="16">
        <f t="shared" si="147"/>
        <v>0</v>
      </c>
      <c r="AC117" s="52">
        <f t="shared" si="148"/>
        <v>0</v>
      </c>
      <c r="AD117" s="16">
        <f t="shared" si="149"/>
        <v>0</v>
      </c>
      <c r="AE117" s="37">
        <f t="shared" si="150"/>
        <v>0</v>
      </c>
      <c r="AF117" s="42">
        <f t="shared" si="66"/>
        <v>0</v>
      </c>
      <c r="AG117" s="37">
        <f t="shared" si="67"/>
        <v>0</v>
      </c>
      <c r="AH117" s="63">
        <f t="shared" si="68"/>
        <v>0</v>
      </c>
      <c r="AI117" s="26">
        <v>0</v>
      </c>
      <c r="AJ117" s="37">
        <f t="shared" si="151"/>
        <v>0</v>
      </c>
      <c r="AK117" s="37" t="str">
        <f t="shared" si="69"/>
        <v>-</v>
      </c>
      <c r="AL117" s="47">
        <v>119</v>
      </c>
      <c r="AM117" s="37" t="str">
        <f t="shared" si="70"/>
        <v>-</v>
      </c>
      <c r="AN117" s="52" t="str">
        <f t="shared" si="152"/>
        <v>-</v>
      </c>
      <c r="AO117" s="35" t="str">
        <f t="shared" si="71"/>
        <v>-</v>
      </c>
    </row>
    <row r="118" spans="1:41" ht="15" x14ac:dyDescent="0.25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1</v>
      </c>
      <c r="K118" s="16">
        <f t="shared" si="136"/>
        <v>12.62</v>
      </c>
      <c r="L118" s="16">
        <f t="shared" si="137"/>
        <v>24.5</v>
      </c>
      <c r="M118" s="26">
        <v>0</v>
      </c>
      <c r="N118" s="16">
        <f t="shared" si="138"/>
        <v>0</v>
      </c>
      <c r="O118" s="16">
        <f t="shared" si="139"/>
        <v>0</v>
      </c>
      <c r="P118" s="26">
        <v>0</v>
      </c>
      <c r="Q118" s="16">
        <f t="shared" si="140"/>
        <v>0</v>
      </c>
      <c r="R118" s="16">
        <f t="shared" si="141"/>
        <v>0</v>
      </c>
      <c r="S118" s="26">
        <v>0</v>
      </c>
      <c r="T118" s="16">
        <f t="shared" si="142"/>
        <v>0</v>
      </c>
      <c r="U118" s="16">
        <f t="shared" si="143"/>
        <v>0</v>
      </c>
      <c r="V118" s="26">
        <v>0</v>
      </c>
      <c r="W118" s="16">
        <f t="shared" si="144"/>
        <v>0</v>
      </c>
      <c r="X118" s="16">
        <f t="shared" si="145"/>
        <v>0</v>
      </c>
      <c r="Y118" s="26"/>
      <c r="Z118" s="16">
        <f t="shared" si="146"/>
        <v>0</v>
      </c>
      <c r="AA118" s="16">
        <f t="shared" si="147"/>
        <v>0</v>
      </c>
      <c r="AC118" s="52">
        <f t="shared" si="148"/>
        <v>1</v>
      </c>
      <c r="AD118" s="16">
        <f t="shared" si="149"/>
        <v>12.62</v>
      </c>
      <c r="AE118" s="37">
        <f t="shared" si="150"/>
        <v>24.5</v>
      </c>
      <c r="AF118" s="42">
        <f t="shared" si="66"/>
        <v>8.130081300813009E-3</v>
      </c>
      <c r="AG118" s="37">
        <f t="shared" si="67"/>
        <v>0.24390243902439027</v>
      </c>
      <c r="AH118" s="63">
        <f t="shared" si="68"/>
        <v>5.975609756097561</v>
      </c>
      <c r="AI118" s="26">
        <v>0</v>
      </c>
      <c r="AJ118" s="37">
        <f t="shared" si="151"/>
        <v>0</v>
      </c>
      <c r="AK118" s="37">
        <f t="shared" si="69"/>
        <v>0</v>
      </c>
      <c r="AL118" s="47">
        <v>120</v>
      </c>
      <c r="AM118" s="37">
        <f t="shared" si="70"/>
        <v>0</v>
      </c>
      <c r="AN118" s="52">
        <f t="shared" si="152"/>
        <v>0</v>
      </c>
      <c r="AO118" s="35">
        <f t="shared" si="71"/>
        <v>43589</v>
      </c>
    </row>
    <row r="119" spans="1:41" ht="15" x14ac:dyDescent="0.25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1</v>
      </c>
      <c r="K119" s="16">
        <f t="shared" si="136"/>
        <v>12.63</v>
      </c>
      <c r="L119" s="16">
        <f t="shared" si="137"/>
        <v>24.5</v>
      </c>
      <c r="M119" s="26">
        <v>0</v>
      </c>
      <c r="N119" s="16">
        <f t="shared" si="138"/>
        <v>0</v>
      </c>
      <c r="O119" s="16">
        <f t="shared" si="139"/>
        <v>0</v>
      </c>
      <c r="P119" s="26">
        <v>0</v>
      </c>
      <c r="Q119" s="16">
        <f t="shared" si="140"/>
        <v>0</v>
      </c>
      <c r="R119" s="16">
        <f t="shared" si="141"/>
        <v>0</v>
      </c>
      <c r="S119" s="26">
        <v>0</v>
      </c>
      <c r="T119" s="16">
        <f t="shared" si="142"/>
        <v>0</v>
      </c>
      <c r="U119" s="16">
        <f t="shared" si="143"/>
        <v>0</v>
      </c>
      <c r="V119" s="26">
        <v>0</v>
      </c>
      <c r="W119" s="16">
        <f t="shared" si="144"/>
        <v>0</v>
      </c>
      <c r="X119" s="16">
        <f t="shared" si="145"/>
        <v>0</v>
      </c>
      <c r="Y119" s="26"/>
      <c r="Z119" s="16">
        <f t="shared" si="146"/>
        <v>0</v>
      </c>
      <c r="AA119" s="16">
        <f t="shared" si="147"/>
        <v>0</v>
      </c>
      <c r="AC119" s="52">
        <f t="shared" si="148"/>
        <v>1</v>
      </c>
      <c r="AD119" s="16">
        <f t="shared" si="149"/>
        <v>12.63</v>
      </c>
      <c r="AE119" s="37">
        <f t="shared" si="150"/>
        <v>24.5</v>
      </c>
      <c r="AF119" s="42">
        <f t="shared" si="66"/>
        <v>8.130081300813009E-3</v>
      </c>
      <c r="AG119" s="37">
        <f t="shared" si="67"/>
        <v>0.24390243902439027</v>
      </c>
      <c r="AH119" s="63">
        <f t="shared" si="68"/>
        <v>5.975609756097561</v>
      </c>
      <c r="AI119" s="26">
        <v>0</v>
      </c>
      <c r="AJ119" s="37">
        <f t="shared" si="151"/>
        <v>0</v>
      </c>
      <c r="AK119" s="37">
        <f t="shared" si="69"/>
        <v>0</v>
      </c>
      <c r="AL119" s="47">
        <v>121</v>
      </c>
      <c r="AM119" s="37">
        <f t="shared" si="70"/>
        <v>0</v>
      </c>
      <c r="AN119" s="52">
        <f t="shared" si="152"/>
        <v>0</v>
      </c>
      <c r="AO119" s="35">
        <f t="shared" si="71"/>
        <v>43589</v>
      </c>
    </row>
    <row r="120" spans="1:41" ht="15" x14ac:dyDescent="0.25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136"/>
        <v>0</v>
      </c>
      <c r="L120" s="16">
        <f t="shared" si="137"/>
        <v>0</v>
      </c>
      <c r="M120" s="26">
        <v>0</v>
      </c>
      <c r="N120" s="16">
        <f t="shared" si="138"/>
        <v>0</v>
      </c>
      <c r="O120" s="16">
        <f t="shared" si="139"/>
        <v>0</v>
      </c>
      <c r="P120" s="26">
        <v>0</v>
      </c>
      <c r="Q120" s="16">
        <f t="shared" si="140"/>
        <v>0</v>
      </c>
      <c r="R120" s="16">
        <f t="shared" si="141"/>
        <v>0</v>
      </c>
      <c r="S120" s="26">
        <v>0</v>
      </c>
      <c r="T120" s="16">
        <f t="shared" si="142"/>
        <v>0</v>
      </c>
      <c r="U120" s="16">
        <f t="shared" si="143"/>
        <v>0</v>
      </c>
      <c r="V120" s="26">
        <v>0</v>
      </c>
      <c r="W120" s="16">
        <f t="shared" si="144"/>
        <v>0</v>
      </c>
      <c r="X120" s="16">
        <f t="shared" si="145"/>
        <v>0</v>
      </c>
      <c r="Y120" s="26"/>
      <c r="Z120" s="16">
        <f t="shared" si="146"/>
        <v>0</v>
      </c>
      <c r="AA120" s="16">
        <f t="shared" si="147"/>
        <v>0</v>
      </c>
      <c r="AC120" s="52">
        <f>J120+M120+P120+S120+V120+Y120</f>
        <v>0</v>
      </c>
      <c r="AD120" s="16">
        <f t="shared" si="149"/>
        <v>0</v>
      </c>
      <c r="AE120" s="37">
        <f t="shared" si="150"/>
        <v>0</v>
      </c>
      <c r="AF120" s="42">
        <f t="shared" si="66"/>
        <v>0</v>
      </c>
      <c r="AG120" s="37">
        <f t="shared" si="67"/>
        <v>0</v>
      </c>
      <c r="AH120" s="63">
        <f t="shared" si="68"/>
        <v>0</v>
      </c>
      <c r="AI120" s="26">
        <v>0</v>
      </c>
      <c r="AJ120" s="37">
        <f t="shared" si="151"/>
        <v>0</v>
      </c>
      <c r="AK120" s="37" t="str">
        <f t="shared" si="69"/>
        <v>-</v>
      </c>
      <c r="AL120" s="47">
        <v>122</v>
      </c>
      <c r="AM120" s="37" t="str">
        <f t="shared" si="70"/>
        <v>-</v>
      </c>
      <c r="AN120" s="52" t="str">
        <f t="shared" si="152"/>
        <v>-</v>
      </c>
      <c r="AO120" s="35" t="str">
        <f t="shared" si="71"/>
        <v>-</v>
      </c>
    </row>
    <row r="121" spans="1:41" ht="15" x14ac:dyDescent="0.25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136"/>
        <v>0</v>
      </c>
      <c r="L121" s="16">
        <f t="shared" si="137"/>
        <v>0</v>
      </c>
      <c r="M121" s="26">
        <v>0</v>
      </c>
      <c r="N121" s="16">
        <f t="shared" si="138"/>
        <v>0</v>
      </c>
      <c r="O121" s="16">
        <f t="shared" si="139"/>
        <v>0</v>
      </c>
      <c r="P121" s="26">
        <v>0</v>
      </c>
      <c r="Q121" s="16">
        <f t="shared" si="140"/>
        <v>0</v>
      </c>
      <c r="R121" s="16">
        <f t="shared" si="141"/>
        <v>0</v>
      </c>
      <c r="S121" s="26">
        <v>0</v>
      </c>
      <c r="T121" s="16">
        <f t="shared" si="142"/>
        <v>0</v>
      </c>
      <c r="U121" s="16">
        <f t="shared" si="143"/>
        <v>0</v>
      </c>
      <c r="V121" s="26">
        <v>0</v>
      </c>
      <c r="W121" s="16">
        <f t="shared" si="144"/>
        <v>0</v>
      </c>
      <c r="X121" s="16">
        <f t="shared" si="145"/>
        <v>0</v>
      </c>
      <c r="Y121" s="26"/>
      <c r="Z121" s="16">
        <f t="shared" si="146"/>
        <v>0</v>
      </c>
      <c r="AA121" s="16">
        <f t="shared" si="147"/>
        <v>0</v>
      </c>
      <c r="AC121" s="52">
        <f t="shared" ref="AC121:AC131" si="153">J121+M121+P121+S121+V121+Y121</f>
        <v>0</v>
      </c>
      <c r="AD121" s="16">
        <f t="shared" si="149"/>
        <v>0</v>
      </c>
      <c r="AE121" s="37">
        <f t="shared" si="150"/>
        <v>0</v>
      </c>
      <c r="AF121" s="42">
        <f t="shared" si="66"/>
        <v>0</v>
      </c>
      <c r="AG121" s="37">
        <f t="shared" si="67"/>
        <v>0</v>
      </c>
      <c r="AH121" s="63">
        <f t="shared" si="68"/>
        <v>0</v>
      </c>
      <c r="AI121" s="26">
        <v>0</v>
      </c>
      <c r="AJ121" s="37">
        <f t="shared" si="151"/>
        <v>0</v>
      </c>
      <c r="AK121" s="37" t="str">
        <f t="shared" si="69"/>
        <v>-</v>
      </c>
      <c r="AL121" s="47">
        <v>123</v>
      </c>
      <c r="AM121" s="37" t="str">
        <f t="shared" si="70"/>
        <v>-</v>
      </c>
      <c r="AN121" s="52" t="str">
        <f t="shared" si="152"/>
        <v>-</v>
      </c>
      <c r="AO121" s="35" t="str">
        <f t="shared" si="71"/>
        <v>-</v>
      </c>
    </row>
    <row r="122" spans="1:41" ht="15" x14ac:dyDescent="0.25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136"/>
        <v>0</v>
      </c>
      <c r="L122" s="16">
        <f t="shared" si="137"/>
        <v>0</v>
      </c>
      <c r="M122" s="26">
        <v>0</v>
      </c>
      <c r="N122" s="16">
        <f t="shared" si="138"/>
        <v>0</v>
      </c>
      <c r="O122" s="16">
        <f t="shared" si="139"/>
        <v>0</v>
      </c>
      <c r="P122" s="26">
        <v>0</v>
      </c>
      <c r="Q122" s="16">
        <f t="shared" si="140"/>
        <v>0</v>
      </c>
      <c r="R122" s="16">
        <f t="shared" si="141"/>
        <v>0</v>
      </c>
      <c r="S122" s="26">
        <v>0</v>
      </c>
      <c r="T122" s="16">
        <f t="shared" si="142"/>
        <v>0</v>
      </c>
      <c r="U122" s="16">
        <f t="shared" si="143"/>
        <v>0</v>
      </c>
      <c r="V122" s="26">
        <v>0</v>
      </c>
      <c r="W122" s="16">
        <f t="shared" si="144"/>
        <v>0</v>
      </c>
      <c r="X122" s="16">
        <f t="shared" si="145"/>
        <v>0</v>
      </c>
      <c r="Y122" s="26"/>
      <c r="Z122" s="16">
        <f t="shared" si="146"/>
        <v>0</v>
      </c>
      <c r="AA122" s="16">
        <f t="shared" si="147"/>
        <v>0</v>
      </c>
      <c r="AC122" s="52">
        <f t="shared" si="153"/>
        <v>0</v>
      </c>
      <c r="AD122" s="16">
        <f t="shared" si="149"/>
        <v>0</v>
      </c>
      <c r="AE122" s="37">
        <f t="shared" si="150"/>
        <v>0</v>
      </c>
      <c r="AF122" s="42">
        <f t="shared" si="66"/>
        <v>0</v>
      </c>
      <c r="AG122" s="37">
        <f t="shared" si="67"/>
        <v>0</v>
      </c>
      <c r="AH122" s="63">
        <f t="shared" si="68"/>
        <v>0</v>
      </c>
      <c r="AI122" s="26">
        <v>0</v>
      </c>
      <c r="AJ122" s="37">
        <f t="shared" si="151"/>
        <v>0</v>
      </c>
      <c r="AK122" s="37" t="str">
        <f t="shared" si="69"/>
        <v>-</v>
      </c>
      <c r="AL122" s="47">
        <v>125</v>
      </c>
      <c r="AM122" s="37" t="str">
        <f t="shared" si="70"/>
        <v>-</v>
      </c>
      <c r="AN122" s="52" t="str">
        <f t="shared" si="152"/>
        <v>-</v>
      </c>
      <c r="AO122" s="35" t="str">
        <f t="shared" si="71"/>
        <v>-</v>
      </c>
    </row>
    <row r="123" spans="1:41" ht="15" x14ac:dyDescent="0.25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136"/>
        <v>0</v>
      </c>
      <c r="L123" s="16">
        <f t="shared" si="137"/>
        <v>0</v>
      </c>
      <c r="M123" s="26">
        <v>0</v>
      </c>
      <c r="N123" s="16">
        <f t="shared" si="138"/>
        <v>0</v>
      </c>
      <c r="O123" s="16">
        <f t="shared" si="139"/>
        <v>0</v>
      </c>
      <c r="P123" s="26">
        <v>0</v>
      </c>
      <c r="Q123" s="16">
        <f t="shared" si="140"/>
        <v>0</v>
      </c>
      <c r="R123" s="16">
        <f t="shared" si="141"/>
        <v>0</v>
      </c>
      <c r="S123" s="26">
        <v>0</v>
      </c>
      <c r="T123" s="16">
        <f t="shared" si="142"/>
        <v>0</v>
      </c>
      <c r="U123" s="16">
        <f t="shared" si="143"/>
        <v>0</v>
      </c>
      <c r="V123" s="26">
        <v>0</v>
      </c>
      <c r="W123" s="16">
        <f t="shared" si="144"/>
        <v>0</v>
      </c>
      <c r="X123" s="16">
        <f t="shared" si="145"/>
        <v>0</v>
      </c>
      <c r="Y123" s="26"/>
      <c r="Z123" s="16">
        <f t="shared" si="146"/>
        <v>0</v>
      </c>
      <c r="AA123" s="16">
        <f t="shared" si="147"/>
        <v>0</v>
      </c>
      <c r="AC123" s="52">
        <f t="shared" si="153"/>
        <v>0</v>
      </c>
      <c r="AD123" s="16">
        <f t="shared" si="149"/>
        <v>0</v>
      </c>
      <c r="AE123" s="37">
        <f t="shared" si="150"/>
        <v>0</v>
      </c>
      <c r="AF123" s="42">
        <f t="shared" si="66"/>
        <v>0</v>
      </c>
      <c r="AG123" s="37">
        <f t="shared" si="67"/>
        <v>0</v>
      </c>
      <c r="AH123" s="63">
        <f t="shared" si="68"/>
        <v>0</v>
      </c>
      <c r="AI123" s="26">
        <v>0</v>
      </c>
      <c r="AJ123" s="37">
        <f t="shared" si="151"/>
        <v>0</v>
      </c>
      <c r="AK123" s="37" t="str">
        <f t="shared" si="69"/>
        <v>-</v>
      </c>
      <c r="AL123" s="47">
        <v>126</v>
      </c>
      <c r="AM123" s="37" t="str">
        <f t="shared" si="70"/>
        <v>-</v>
      </c>
      <c r="AN123" s="52" t="str">
        <f t="shared" si="152"/>
        <v>-</v>
      </c>
      <c r="AO123" s="35" t="str">
        <f t="shared" si="71"/>
        <v>-</v>
      </c>
    </row>
    <row r="124" spans="1:41" ht="15" x14ac:dyDescent="0.25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2</v>
      </c>
      <c r="K124" s="16">
        <f t="shared" si="136"/>
        <v>19.019999999999996</v>
      </c>
      <c r="L124" s="16">
        <f t="shared" si="137"/>
        <v>49</v>
      </c>
      <c r="M124" s="26">
        <v>1</v>
      </c>
      <c r="N124" s="16">
        <f t="shared" si="138"/>
        <v>9.509999999999998</v>
      </c>
      <c r="O124" s="16">
        <f t="shared" si="139"/>
        <v>24.5</v>
      </c>
      <c r="P124" s="26">
        <v>1</v>
      </c>
      <c r="Q124" s="16">
        <f t="shared" si="140"/>
        <v>9.509999999999998</v>
      </c>
      <c r="R124" s="16">
        <f t="shared" si="141"/>
        <v>24.5</v>
      </c>
      <c r="S124" s="26">
        <v>1</v>
      </c>
      <c r="T124" s="16">
        <f t="shared" si="142"/>
        <v>9.509999999999998</v>
      </c>
      <c r="U124" s="16">
        <f t="shared" si="143"/>
        <v>24.5</v>
      </c>
      <c r="V124" s="26">
        <v>0</v>
      </c>
      <c r="W124" s="16">
        <f t="shared" si="144"/>
        <v>0</v>
      </c>
      <c r="X124" s="16">
        <f t="shared" si="145"/>
        <v>0</v>
      </c>
      <c r="Y124" s="26"/>
      <c r="Z124" s="16">
        <f t="shared" si="146"/>
        <v>0</v>
      </c>
      <c r="AA124" s="16">
        <f t="shared" si="147"/>
        <v>0</v>
      </c>
      <c r="AC124" s="52">
        <f t="shared" si="153"/>
        <v>5</v>
      </c>
      <c r="AD124" s="16">
        <f t="shared" si="149"/>
        <v>47.54999999999999</v>
      </c>
      <c r="AE124" s="37">
        <f t="shared" si="150"/>
        <v>122.5</v>
      </c>
      <c r="AF124" s="42">
        <f t="shared" si="66"/>
        <v>4.065040650406504E-2</v>
      </c>
      <c r="AG124" s="37">
        <f t="shared" si="67"/>
        <v>1.2195121951219512</v>
      </c>
      <c r="AH124" s="63">
        <f t="shared" si="68"/>
        <v>29.878048780487806</v>
      </c>
      <c r="AI124" s="26">
        <v>2</v>
      </c>
      <c r="AJ124" s="37">
        <f t="shared" si="151"/>
        <v>49</v>
      </c>
      <c r="AK124" s="37">
        <f t="shared" si="69"/>
        <v>49.2</v>
      </c>
      <c r="AL124" s="47">
        <v>127</v>
      </c>
      <c r="AM124" s="37">
        <f t="shared" si="70"/>
        <v>7.0285714285714294</v>
      </c>
      <c r="AN124" s="52">
        <f t="shared" si="152"/>
        <v>1.6400000000000001</v>
      </c>
      <c r="AO124" s="35">
        <f t="shared" si="71"/>
        <v>43638.2</v>
      </c>
    </row>
    <row r="125" spans="1:41" ht="15" x14ac:dyDescent="0.25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136"/>
        <v>0</v>
      </c>
      <c r="L125" s="16">
        <f t="shared" si="137"/>
        <v>0</v>
      </c>
      <c r="M125" s="26">
        <v>0</v>
      </c>
      <c r="N125" s="16">
        <f t="shared" si="138"/>
        <v>0</v>
      </c>
      <c r="O125" s="16">
        <f t="shared" si="139"/>
        <v>0</v>
      </c>
      <c r="P125" s="26">
        <v>0</v>
      </c>
      <c r="Q125" s="16">
        <f t="shared" si="140"/>
        <v>0</v>
      </c>
      <c r="R125" s="16">
        <f t="shared" si="141"/>
        <v>0</v>
      </c>
      <c r="S125" s="26">
        <v>0</v>
      </c>
      <c r="T125" s="16">
        <f t="shared" si="142"/>
        <v>0</v>
      </c>
      <c r="U125" s="16">
        <f t="shared" si="143"/>
        <v>0</v>
      </c>
      <c r="V125" s="26">
        <v>0</v>
      </c>
      <c r="W125" s="16">
        <f t="shared" si="144"/>
        <v>0</v>
      </c>
      <c r="X125" s="16">
        <f t="shared" si="145"/>
        <v>0</v>
      </c>
      <c r="Y125" s="26"/>
      <c r="Z125" s="16">
        <f t="shared" si="146"/>
        <v>0</v>
      </c>
      <c r="AA125" s="16">
        <f t="shared" si="147"/>
        <v>0</v>
      </c>
      <c r="AC125" s="52">
        <f t="shared" si="153"/>
        <v>0</v>
      </c>
      <c r="AD125" s="16">
        <f t="shared" si="149"/>
        <v>0</v>
      </c>
      <c r="AE125" s="37">
        <f t="shared" si="150"/>
        <v>0</v>
      </c>
      <c r="AF125" s="42">
        <f t="shared" si="66"/>
        <v>0</v>
      </c>
      <c r="AG125" s="37">
        <f t="shared" si="67"/>
        <v>0</v>
      </c>
      <c r="AH125" s="63">
        <f t="shared" si="68"/>
        <v>0</v>
      </c>
      <c r="AI125" s="26">
        <v>0</v>
      </c>
      <c r="AJ125" s="37">
        <f t="shared" si="151"/>
        <v>0</v>
      </c>
      <c r="AK125" s="37" t="str">
        <f t="shared" si="69"/>
        <v>-</v>
      </c>
      <c r="AL125" s="47">
        <v>128</v>
      </c>
      <c r="AM125" s="37" t="str">
        <f t="shared" si="70"/>
        <v>-</v>
      </c>
      <c r="AN125" s="52" t="str">
        <f t="shared" si="152"/>
        <v>-</v>
      </c>
      <c r="AO125" s="35" t="str">
        <f t="shared" si="71"/>
        <v>-</v>
      </c>
    </row>
    <row r="126" spans="1:41" ht="15" x14ac:dyDescent="0.25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136"/>
        <v>0</v>
      </c>
      <c r="L126" s="16">
        <f t="shared" si="137"/>
        <v>0</v>
      </c>
      <c r="M126" s="26">
        <v>0</v>
      </c>
      <c r="N126" s="16">
        <f t="shared" si="138"/>
        <v>0</v>
      </c>
      <c r="O126" s="16">
        <f t="shared" si="139"/>
        <v>0</v>
      </c>
      <c r="P126" s="26">
        <v>1</v>
      </c>
      <c r="Q126" s="16">
        <f t="shared" si="140"/>
        <v>23.46</v>
      </c>
      <c r="R126" s="16">
        <f t="shared" si="141"/>
        <v>49.5</v>
      </c>
      <c r="S126" s="26">
        <v>0</v>
      </c>
      <c r="T126" s="16">
        <f t="shared" si="142"/>
        <v>0</v>
      </c>
      <c r="U126" s="16">
        <f t="shared" si="143"/>
        <v>0</v>
      </c>
      <c r="V126" s="26">
        <v>0</v>
      </c>
      <c r="W126" s="16">
        <f t="shared" si="144"/>
        <v>0</v>
      </c>
      <c r="X126" s="16">
        <f t="shared" si="145"/>
        <v>0</v>
      </c>
      <c r="Y126" s="26"/>
      <c r="Z126" s="16">
        <f t="shared" si="146"/>
        <v>0</v>
      </c>
      <c r="AA126" s="16">
        <f t="shared" si="147"/>
        <v>0</v>
      </c>
      <c r="AC126" s="52">
        <f t="shared" si="153"/>
        <v>1</v>
      </c>
      <c r="AD126" s="16">
        <f t="shared" si="149"/>
        <v>23.46</v>
      </c>
      <c r="AE126" s="37">
        <f t="shared" si="150"/>
        <v>49.5</v>
      </c>
      <c r="AF126" s="42">
        <f t="shared" si="66"/>
        <v>8.130081300813009E-3</v>
      </c>
      <c r="AG126" s="37">
        <f t="shared" si="67"/>
        <v>0.24390243902439027</v>
      </c>
      <c r="AH126" s="63">
        <f t="shared" si="68"/>
        <v>12.073170731707318</v>
      </c>
      <c r="AI126" s="26">
        <v>0</v>
      </c>
      <c r="AJ126" s="37">
        <f t="shared" si="151"/>
        <v>0</v>
      </c>
      <c r="AK126" s="37">
        <f t="shared" si="69"/>
        <v>0</v>
      </c>
      <c r="AL126" s="47">
        <v>129</v>
      </c>
      <c r="AM126" s="37">
        <f t="shared" si="70"/>
        <v>0</v>
      </c>
      <c r="AN126" s="52">
        <f t="shared" si="152"/>
        <v>0</v>
      </c>
      <c r="AO126" s="35">
        <f t="shared" si="71"/>
        <v>43589</v>
      </c>
    </row>
    <row r="127" spans="1:41" ht="15" x14ac:dyDescent="0.25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136"/>
        <v>0</v>
      </c>
      <c r="L127" s="16">
        <f t="shared" si="137"/>
        <v>0</v>
      </c>
      <c r="M127" s="26">
        <v>0</v>
      </c>
      <c r="N127" s="16">
        <f t="shared" si="138"/>
        <v>0</v>
      </c>
      <c r="O127" s="16">
        <f t="shared" si="139"/>
        <v>0</v>
      </c>
      <c r="P127" s="26">
        <v>0</v>
      </c>
      <c r="Q127" s="16">
        <f t="shared" si="140"/>
        <v>0</v>
      </c>
      <c r="R127" s="16">
        <f t="shared" si="141"/>
        <v>0</v>
      </c>
      <c r="S127" s="26">
        <v>0</v>
      </c>
      <c r="T127" s="16">
        <f t="shared" si="142"/>
        <v>0</v>
      </c>
      <c r="U127" s="16">
        <f t="shared" si="143"/>
        <v>0</v>
      </c>
      <c r="V127" s="26">
        <v>0</v>
      </c>
      <c r="W127" s="16">
        <f t="shared" si="144"/>
        <v>0</v>
      </c>
      <c r="X127" s="16">
        <f t="shared" si="145"/>
        <v>0</v>
      </c>
      <c r="Y127" s="26"/>
      <c r="Z127" s="16">
        <f t="shared" si="146"/>
        <v>0</v>
      </c>
      <c r="AA127" s="16">
        <f t="shared" si="147"/>
        <v>0</v>
      </c>
      <c r="AC127" s="52">
        <f t="shared" si="153"/>
        <v>0</v>
      </c>
      <c r="AD127" s="16">
        <f t="shared" si="149"/>
        <v>0</v>
      </c>
      <c r="AE127" s="37">
        <f t="shared" si="150"/>
        <v>0</v>
      </c>
      <c r="AF127" s="42">
        <f t="shared" si="66"/>
        <v>0</v>
      </c>
      <c r="AG127" s="37">
        <f t="shared" si="67"/>
        <v>0</v>
      </c>
      <c r="AH127" s="63">
        <f t="shared" si="68"/>
        <v>0</v>
      </c>
      <c r="AI127" s="26">
        <v>0</v>
      </c>
      <c r="AJ127" s="37">
        <f t="shared" si="151"/>
        <v>0</v>
      </c>
      <c r="AK127" s="37" t="str">
        <f t="shared" si="69"/>
        <v>-</v>
      </c>
      <c r="AL127" s="47">
        <v>130</v>
      </c>
      <c r="AM127" s="37" t="str">
        <f t="shared" si="70"/>
        <v>-</v>
      </c>
      <c r="AN127" s="52" t="str">
        <f t="shared" si="152"/>
        <v>-</v>
      </c>
      <c r="AO127" s="35" t="str">
        <f t="shared" si="71"/>
        <v>-</v>
      </c>
    </row>
    <row r="128" spans="1:41" ht="15" x14ac:dyDescent="0.25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1</v>
      </c>
      <c r="K128" s="16">
        <f t="shared" si="136"/>
        <v>17.329999999999998</v>
      </c>
      <c r="L128" s="16">
        <f t="shared" si="137"/>
        <v>44.5</v>
      </c>
      <c r="M128" s="26">
        <v>1</v>
      </c>
      <c r="N128" s="16">
        <f t="shared" si="138"/>
        <v>17.329999999999998</v>
      </c>
      <c r="O128" s="16">
        <f t="shared" si="139"/>
        <v>44.5</v>
      </c>
      <c r="P128" s="26">
        <v>0</v>
      </c>
      <c r="Q128" s="16">
        <f t="shared" si="140"/>
        <v>0</v>
      </c>
      <c r="R128" s="16">
        <f t="shared" si="141"/>
        <v>0</v>
      </c>
      <c r="S128" s="26">
        <v>0</v>
      </c>
      <c r="T128" s="16">
        <f t="shared" si="142"/>
        <v>0</v>
      </c>
      <c r="U128" s="16">
        <f t="shared" si="143"/>
        <v>0</v>
      </c>
      <c r="V128" s="26">
        <v>0</v>
      </c>
      <c r="W128" s="16">
        <f t="shared" si="144"/>
        <v>0</v>
      </c>
      <c r="X128" s="16">
        <f t="shared" si="145"/>
        <v>0</v>
      </c>
      <c r="Y128" s="26"/>
      <c r="Z128" s="16">
        <f t="shared" si="146"/>
        <v>0</v>
      </c>
      <c r="AA128" s="16">
        <f t="shared" si="147"/>
        <v>0</v>
      </c>
      <c r="AC128" s="52">
        <f t="shared" si="153"/>
        <v>2</v>
      </c>
      <c r="AD128" s="16">
        <f t="shared" si="149"/>
        <v>34.659999999999997</v>
      </c>
      <c r="AE128" s="37">
        <f t="shared" si="150"/>
        <v>89</v>
      </c>
      <c r="AF128" s="42">
        <f t="shared" si="66"/>
        <v>1.6260162601626018E-2</v>
      </c>
      <c r="AG128" s="37">
        <f t="shared" si="67"/>
        <v>0.48780487804878053</v>
      </c>
      <c r="AH128" s="63">
        <f t="shared" si="68"/>
        <v>21.707317073170735</v>
      </c>
      <c r="AI128" s="26">
        <v>0</v>
      </c>
      <c r="AJ128" s="37">
        <f t="shared" si="151"/>
        <v>0</v>
      </c>
      <c r="AK128" s="37">
        <f t="shared" si="69"/>
        <v>0</v>
      </c>
      <c r="AL128" s="47">
        <v>131</v>
      </c>
      <c r="AM128" s="37">
        <f t="shared" si="70"/>
        <v>0</v>
      </c>
      <c r="AN128" s="52">
        <f t="shared" si="152"/>
        <v>0</v>
      </c>
      <c r="AO128" s="35">
        <f t="shared" si="71"/>
        <v>43589</v>
      </c>
    </row>
    <row r="129" spans="1:41" ht="15" x14ac:dyDescent="0.25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0</v>
      </c>
      <c r="K129" s="16">
        <f t="shared" si="136"/>
        <v>0</v>
      </c>
      <c r="L129" s="16">
        <f t="shared" si="137"/>
        <v>0</v>
      </c>
      <c r="M129" s="26">
        <v>0</v>
      </c>
      <c r="N129" s="16">
        <f t="shared" si="138"/>
        <v>0</v>
      </c>
      <c r="O129" s="16">
        <f t="shared" si="139"/>
        <v>0</v>
      </c>
      <c r="P129" s="26">
        <v>0</v>
      </c>
      <c r="Q129" s="16">
        <f t="shared" si="140"/>
        <v>0</v>
      </c>
      <c r="R129" s="16">
        <f t="shared" si="141"/>
        <v>0</v>
      </c>
      <c r="S129" s="26">
        <v>0</v>
      </c>
      <c r="T129" s="16">
        <f t="shared" si="142"/>
        <v>0</v>
      </c>
      <c r="U129" s="16">
        <f t="shared" si="143"/>
        <v>0</v>
      </c>
      <c r="V129" s="26">
        <v>0</v>
      </c>
      <c r="W129" s="16">
        <f t="shared" si="144"/>
        <v>0</v>
      </c>
      <c r="X129" s="16">
        <f t="shared" si="145"/>
        <v>0</v>
      </c>
      <c r="Y129" s="26"/>
      <c r="Z129" s="16">
        <f t="shared" si="146"/>
        <v>0</v>
      </c>
      <c r="AA129" s="16">
        <f t="shared" si="147"/>
        <v>0</v>
      </c>
      <c r="AC129" s="52">
        <f t="shared" si="153"/>
        <v>0</v>
      </c>
      <c r="AD129" s="16">
        <f t="shared" si="149"/>
        <v>0</v>
      </c>
      <c r="AE129" s="37">
        <f t="shared" si="150"/>
        <v>0</v>
      </c>
      <c r="AF129" s="42">
        <f t="shared" si="66"/>
        <v>0</v>
      </c>
      <c r="AG129" s="37">
        <f t="shared" si="67"/>
        <v>0</v>
      </c>
      <c r="AH129" s="63">
        <f t="shared" si="68"/>
        <v>0</v>
      </c>
      <c r="AI129" s="26">
        <v>2</v>
      </c>
      <c r="AJ129" s="37">
        <f t="shared" si="151"/>
        <v>89</v>
      </c>
      <c r="AK129" s="37" t="str">
        <f t="shared" si="69"/>
        <v>-</v>
      </c>
      <c r="AL129" s="47">
        <v>132</v>
      </c>
      <c r="AM129" s="37" t="str">
        <f t="shared" si="70"/>
        <v>-</v>
      </c>
      <c r="AN129" s="52" t="str">
        <f t="shared" si="152"/>
        <v>-</v>
      </c>
      <c r="AO129" s="35" t="str">
        <f t="shared" si="71"/>
        <v>-</v>
      </c>
    </row>
    <row r="130" spans="1:41" ht="15" x14ac:dyDescent="0.25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136"/>
        <v>0</v>
      </c>
      <c r="L130" s="16">
        <f t="shared" si="137"/>
        <v>0</v>
      </c>
      <c r="M130" s="26">
        <v>1</v>
      </c>
      <c r="N130" s="16">
        <f t="shared" si="138"/>
        <v>12.71</v>
      </c>
      <c r="O130" s="16">
        <f t="shared" si="139"/>
        <v>29.5</v>
      </c>
      <c r="P130" s="26">
        <v>0</v>
      </c>
      <c r="Q130" s="16">
        <f t="shared" si="140"/>
        <v>0</v>
      </c>
      <c r="R130" s="16">
        <f t="shared" si="141"/>
        <v>0</v>
      </c>
      <c r="S130" s="26">
        <v>0</v>
      </c>
      <c r="T130" s="16">
        <f t="shared" si="142"/>
        <v>0</v>
      </c>
      <c r="U130" s="16">
        <f t="shared" si="143"/>
        <v>0</v>
      </c>
      <c r="V130" s="26">
        <v>0</v>
      </c>
      <c r="W130" s="16">
        <f t="shared" si="144"/>
        <v>0</v>
      </c>
      <c r="X130" s="16">
        <f t="shared" si="145"/>
        <v>0</v>
      </c>
      <c r="Y130" s="26"/>
      <c r="Z130" s="16">
        <f t="shared" si="146"/>
        <v>0</v>
      </c>
      <c r="AA130" s="16">
        <f t="shared" si="147"/>
        <v>0</v>
      </c>
      <c r="AC130" s="52">
        <f t="shared" si="153"/>
        <v>1</v>
      </c>
      <c r="AD130" s="16">
        <f t="shared" si="149"/>
        <v>12.71</v>
      </c>
      <c r="AE130" s="37">
        <f t="shared" si="150"/>
        <v>29.5</v>
      </c>
      <c r="AF130" s="42">
        <f t="shared" si="66"/>
        <v>8.130081300813009E-3</v>
      </c>
      <c r="AG130" s="37">
        <f t="shared" si="67"/>
        <v>0.24390243902439027</v>
      </c>
      <c r="AH130" s="63">
        <f t="shared" si="68"/>
        <v>7.1951219512195124</v>
      </c>
      <c r="AI130" s="26">
        <v>0</v>
      </c>
      <c r="AJ130" s="37">
        <f t="shared" si="151"/>
        <v>0</v>
      </c>
      <c r="AK130" s="37">
        <f t="shared" si="69"/>
        <v>0</v>
      </c>
      <c r="AL130" s="47">
        <v>133</v>
      </c>
      <c r="AM130" s="37">
        <f t="shared" si="70"/>
        <v>0</v>
      </c>
      <c r="AN130" s="52">
        <f t="shared" si="152"/>
        <v>0</v>
      </c>
      <c r="AO130" s="35">
        <f t="shared" si="71"/>
        <v>43589</v>
      </c>
    </row>
    <row r="131" spans="1:41" ht="15" x14ac:dyDescent="0.25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136"/>
        <v>0</v>
      </c>
      <c r="L131" s="16">
        <f t="shared" si="137"/>
        <v>0</v>
      </c>
      <c r="M131" s="26">
        <v>0</v>
      </c>
      <c r="N131" s="16">
        <f t="shared" si="138"/>
        <v>0</v>
      </c>
      <c r="O131" s="16">
        <f t="shared" si="139"/>
        <v>0</v>
      </c>
      <c r="P131" s="26">
        <v>0</v>
      </c>
      <c r="Q131" s="16">
        <f t="shared" si="140"/>
        <v>0</v>
      </c>
      <c r="R131" s="16">
        <f t="shared" si="141"/>
        <v>0</v>
      </c>
      <c r="S131" s="26">
        <v>0</v>
      </c>
      <c r="T131" s="16">
        <f t="shared" si="142"/>
        <v>0</v>
      </c>
      <c r="U131" s="16">
        <f t="shared" si="143"/>
        <v>0</v>
      </c>
      <c r="V131" s="26">
        <v>0</v>
      </c>
      <c r="W131" s="16">
        <f t="shared" si="144"/>
        <v>0</v>
      </c>
      <c r="X131" s="16">
        <f t="shared" si="145"/>
        <v>0</v>
      </c>
      <c r="Y131" s="26"/>
      <c r="Z131" s="16">
        <f t="shared" si="146"/>
        <v>0</v>
      </c>
      <c r="AA131" s="16">
        <f t="shared" si="147"/>
        <v>0</v>
      </c>
      <c r="AC131" s="52">
        <f t="shared" si="153"/>
        <v>0</v>
      </c>
      <c r="AD131" s="16">
        <f t="shared" si="149"/>
        <v>0</v>
      </c>
      <c r="AE131" s="37">
        <f t="shared" si="150"/>
        <v>0</v>
      </c>
      <c r="AF131" s="42">
        <f t="shared" si="66"/>
        <v>0</v>
      </c>
      <c r="AG131" s="37">
        <f t="shared" si="67"/>
        <v>0</v>
      </c>
      <c r="AH131" s="63">
        <f t="shared" si="68"/>
        <v>0</v>
      </c>
      <c r="AI131" s="26">
        <v>0</v>
      </c>
      <c r="AJ131" s="37">
        <f t="shared" si="151"/>
        <v>0</v>
      </c>
      <c r="AK131" s="37" t="str">
        <f t="shared" si="69"/>
        <v>-</v>
      </c>
      <c r="AL131" s="47">
        <v>134</v>
      </c>
      <c r="AM131" s="37" t="str">
        <f t="shared" si="70"/>
        <v>-</v>
      </c>
      <c r="AN131" s="52" t="str">
        <f t="shared" si="152"/>
        <v>-</v>
      </c>
      <c r="AO131" s="35" t="str">
        <f t="shared" si="71"/>
        <v>-</v>
      </c>
    </row>
    <row r="132" spans="1:41" ht="15" x14ac:dyDescent="0.25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136"/>
        <v>0</v>
      </c>
      <c r="L132" s="16">
        <f t="shared" si="137"/>
        <v>0</v>
      </c>
      <c r="M132" s="26">
        <v>0</v>
      </c>
      <c r="N132" s="16">
        <f t="shared" si="138"/>
        <v>0</v>
      </c>
      <c r="O132" s="16">
        <f t="shared" si="139"/>
        <v>0</v>
      </c>
      <c r="P132" s="26">
        <v>0</v>
      </c>
      <c r="Q132" s="16">
        <f t="shared" si="140"/>
        <v>0</v>
      </c>
      <c r="R132" s="16">
        <f t="shared" si="141"/>
        <v>0</v>
      </c>
      <c r="S132" s="26">
        <v>0</v>
      </c>
      <c r="T132" s="16">
        <f t="shared" si="142"/>
        <v>0</v>
      </c>
      <c r="U132" s="16">
        <f t="shared" si="143"/>
        <v>0</v>
      </c>
      <c r="V132" s="26">
        <v>0</v>
      </c>
      <c r="W132" s="16">
        <f t="shared" si="144"/>
        <v>0</v>
      </c>
      <c r="X132" s="16">
        <f t="shared" si="145"/>
        <v>0</v>
      </c>
      <c r="Y132" s="26"/>
      <c r="Z132" s="16">
        <f t="shared" si="146"/>
        <v>0</v>
      </c>
      <c r="AA132" s="16">
        <f t="shared" si="147"/>
        <v>0</v>
      </c>
      <c r="AC132" s="52">
        <f>J132+M132+P132+S132+V132+Y132</f>
        <v>0</v>
      </c>
      <c r="AD132" s="16">
        <f t="shared" si="149"/>
        <v>0</v>
      </c>
      <c r="AE132" s="37">
        <f t="shared" si="150"/>
        <v>0</v>
      </c>
      <c r="AF132" s="42">
        <f t="shared" si="66"/>
        <v>0</v>
      </c>
      <c r="AG132" s="37">
        <f t="shared" si="67"/>
        <v>0</v>
      </c>
      <c r="AH132" s="63">
        <f t="shared" si="68"/>
        <v>0</v>
      </c>
      <c r="AI132" s="26">
        <v>0</v>
      </c>
      <c r="AJ132" s="37">
        <f>AI132*G132</f>
        <v>0</v>
      </c>
      <c r="AK132" s="37" t="str">
        <f t="shared" si="69"/>
        <v>-</v>
      </c>
      <c r="AL132" s="47">
        <v>136</v>
      </c>
      <c r="AM132" s="37" t="str">
        <f t="shared" si="70"/>
        <v>-</v>
      </c>
      <c r="AN132" s="52" t="str">
        <f>IFERROR(AK132/30,"-")</f>
        <v>-</v>
      </c>
      <c r="AO132" s="35" t="str">
        <f t="shared" si="71"/>
        <v>-</v>
      </c>
    </row>
    <row r="133" spans="1:41" ht="15" x14ac:dyDescent="0.25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0</v>
      </c>
      <c r="K133" s="16">
        <f t="shared" si="136"/>
        <v>0</v>
      </c>
      <c r="L133" s="16">
        <f t="shared" si="137"/>
        <v>0</v>
      </c>
      <c r="M133" s="26">
        <v>2</v>
      </c>
      <c r="N133" s="16">
        <f t="shared" si="138"/>
        <v>18.626732429099885</v>
      </c>
      <c r="O133" s="16">
        <f t="shared" si="139"/>
        <v>49</v>
      </c>
      <c r="P133" s="26">
        <v>3</v>
      </c>
      <c r="Q133" s="16">
        <f t="shared" si="140"/>
        <v>27.940098643649826</v>
      </c>
      <c r="R133" s="16">
        <f t="shared" si="141"/>
        <v>73.5</v>
      </c>
      <c r="S133" s="26">
        <v>3</v>
      </c>
      <c r="T133" s="16">
        <f t="shared" si="142"/>
        <v>27.940098643649826</v>
      </c>
      <c r="U133" s="16">
        <f t="shared" si="143"/>
        <v>73.5</v>
      </c>
      <c r="V133" s="26">
        <v>0</v>
      </c>
      <c r="W133" s="16">
        <f t="shared" si="144"/>
        <v>0</v>
      </c>
      <c r="X133" s="16">
        <f t="shared" si="145"/>
        <v>0</v>
      </c>
      <c r="Y133" s="26"/>
      <c r="Z133" s="16">
        <f t="shared" si="146"/>
        <v>0</v>
      </c>
      <c r="AA133" s="16">
        <f t="shared" si="147"/>
        <v>0</v>
      </c>
      <c r="AC133" s="52">
        <f t="shared" ref="AC133:AC141" si="154">J133+M133+P133+S133+V133+Y133</f>
        <v>8</v>
      </c>
      <c r="AD133" s="16">
        <f t="shared" si="149"/>
        <v>74.50692971639954</v>
      </c>
      <c r="AE133" s="37">
        <f t="shared" si="150"/>
        <v>196</v>
      </c>
      <c r="AF133" s="42">
        <f t="shared" si="66"/>
        <v>6.5040650406504072E-2</v>
      </c>
      <c r="AG133" s="37">
        <f t="shared" si="67"/>
        <v>1.9512195121951221</v>
      </c>
      <c r="AH133" s="63">
        <f t="shared" si="68"/>
        <v>47.804878048780488</v>
      </c>
      <c r="AI133" s="26">
        <v>3</v>
      </c>
      <c r="AJ133" s="37">
        <f>AI133*G133</f>
        <v>73.5</v>
      </c>
      <c r="AK133" s="37">
        <f t="shared" si="69"/>
        <v>46.124999999999993</v>
      </c>
      <c r="AL133" s="47">
        <v>137</v>
      </c>
      <c r="AM133" s="37">
        <f t="shared" si="70"/>
        <v>6.5892857142857135</v>
      </c>
      <c r="AN133" s="52">
        <f>IFERROR(AK133/30,"-")</f>
        <v>1.5374999999999999</v>
      </c>
      <c r="AO133" s="35">
        <f t="shared" si="71"/>
        <v>43635.125</v>
      </c>
    </row>
    <row r="134" spans="1:41" ht="15" x14ac:dyDescent="0.25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0</v>
      </c>
      <c r="K134" s="16">
        <f t="shared" si="136"/>
        <v>0</v>
      </c>
      <c r="L134" s="16">
        <f t="shared" si="137"/>
        <v>0</v>
      </c>
      <c r="M134" s="26">
        <v>0</v>
      </c>
      <c r="N134" s="16">
        <f t="shared" si="138"/>
        <v>0</v>
      </c>
      <c r="O134" s="16">
        <f t="shared" si="139"/>
        <v>0</v>
      </c>
      <c r="P134" s="26">
        <v>2</v>
      </c>
      <c r="Q134" s="16">
        <f t="shared" si="140"/>
        <v>42.079999999999984</v>
      </c>
      <c r="R134" s="16">
        <f t="shared" si="141"/>
        <v>89</v>
      </c>
      <c r="S134" s="26">
        <v>0</v>
      </c>
      <c r="T134" s="16">
        <f t="shared" si="142"/>
        <v>0</v>
      </c>
      <c r="U134" s="16">
        <f t="shared" si="143"/>
        <v>0</v>
      </c>
      <c r="V134" s="26">
        <v>0</v>
      </c>
      <c r="W134" s="16">
        <f t="shared" si="144"/>
        <v>0</v>
      </c>
      <c r="X134" s="16">
        <f t="shared" si="145"/>
        <v>0</v>
      </c>
      <c r="Y134" s="26"/>
      <c r="Z134" s="16">
        <f t="shared" si="146"/>
        <v>0</v>
      </c>
      <c r="AA134" s="16">
        <f t="shared" si="147"/>
        <v>0</v>
      </c>
      <c r="AC134" s="52">
        <f t="shared" si="154"/>
        <v>2</v>
      </c>
      <c r="AD134" s="16">
        <f t="shared" si="149"/>
        <v>42.079999999999984</v>
      </c>
      <c r="AE134" s="37">
        <f t="shared" si="150"/>
        <v>89</v>
      </c>
      <c r="AF134" s="42">
        <f t="shared" si="66"/>
        <v>1.6260162601626018E-2</v>
      </c>
      <c r="AG134" s="37">
        <f t="shared" si="67"/>
        <v>0.48780487804878053</v>
      </c>
      <c r="AH134" s="63">
        <f t="shared" si="68"/>
        <v>21.707317073170735</v>
      </c>
      <c r="AI134" s="26">
        <v>3</v>
      </c>
      <c r="AJ134" s="37">
        <f>AI134*G134</f>
        <v>133.5</v>
      </c>
      <c r="AK134" s="37">
        <f t="shared" si="69"/>
        <v>184.49999999999997</v>
      </c>
      <c r="AL134" s="47">
        <v>138</v>
      </c>
      <c r="AM134" s="37">
        <f t="shared" si="70"/>
        <v>26.357142857142854</v>
      </c>
      <c r="AN134" s="52">
        <f>IFERROR(AK134/30,"-")</f>
        <v>6.1499999999999995</v>
      </c>
      <c r="AO134" s="35">
        <f t="shared" si="71"/>
        <v>43773.5</v>
      </c>
    </row>
    <row r="135" spans="1:41" ht="15" x14ac:dyDescent="0.25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136"/>
        <v>0</v>
      </c>
      <c r="L135" s="16">
        <f t="shared" si="137"/>
        <v>0</v>
      </c>
      <c r="M135" s="26">
        <v>0</v>
      </c>
      <c r="N135" s="16">
        <f t="shared" si="138"/>
        <v>0</v>
      </c>
      <c r="O135" s="16">
        <f t="shared" si="139"/>
        <v>0</v>
      </c>
      <c r="P135" s="26">
        <v>0</v>
      </c>
      <c r="Q135" s="16">
        <f t="shared" si="140"/>
        <v>0</v>
      </c>
      <c r="R135" s="16">
        <f t="shared" si="141"/>
        <v>0</v>
      </c>
      <c r="S135" s="26">
        <v>0</v>
      </c>
      <c r="T135" s="16">
        <f t="shared" si="142"/>
        <v>0</v>
      </c>
      <c r="U135" s="16">
        <f t="shared" si="143"/>
        <v>0</v>
      </c>
      <c r="V135" s="26">
        <v>0</v>
      </c>
      <c r="W135" s="16">
        <f t="shared" si="144"/>
        <v>0</v>
      </c>
      <c r="X135" s="16">
        <f t="shared" si="145"/>
        <v>0</v>
      </c>
      <c r="Y135" s="26"/>
      <c r="Z135" s="16">
        <f t="shared" si="146"/>
        <v>0</v>
      </c>
      <c r="AA135" s="16">
        <f t="shared" si="147"/>
        <v>0</v>
      </c>
      <c r="AC135" s="52">
        <f t="shared" si="154"/>
        <v>0</v>
      </c>
      <c r="AD135" s="16">
        <f t="shared" si="149"/>
        <v>0</v>
      </c>
      <c r="AE135" s="37">
        <f t="shared" si="150"/>
        <v>0</v>
      </c>
      <c r="AF135" s="42">
        <f t="shared" si="66"/>
        <v>0</v>
      </c>
      <c r="AG135" s="37">
        <f t="shared" si="67"/>
        <v>0</v>
      </c>
      <c r="AH135" s="63">
        <f t="shared" si="68"/>
        <v>0</v>
      </c>
      <c r="AI135" s="26">
        <v>0</v>
      </c>
      <c r="AJ135" s="37">
        <f t="shared" ref="AJ135:AJ162" si="155">AI135*G135</f>
        <v>0</v>
      </c>
      <c r="AK135" s="37" t="str">
        <f t="shared" si="69"/>
        <v>-</v>
      </c>
      <c r="AL135" s="47">
        <v>140</v>
      </c>
      <c r="AM135" s="37" t="str">
        <f t="shared" si="70"/>
        <v>-</v>
      </c>
      <c r="AN135" s="52" t="str">
        <f t="shared" ref="AN135:AN162" si="156">IFERROR(AK135/30,"-")</f>
        <v>-</v>
      </c>
      <c r="AO135" s="35" t="str">
        <f t="shared" si="71"/>
        <v>-</v>
      </c>
    </row>
    <row r="136" spans="1:41" ht="15" x14ac:dyDescent="0.25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136"/>
        <v>0</v>
      </c>
      <c r="L136" s="16">
        <f t="shared" si="137"/>
        <v>0</v>
      </c>
      <c r="M136" s="26">
        <v>0</v>
      </c>
      <c r="N136" s="16">
        <f t="shared" si="138"/>
        <v>0</v>
      </c>
      <c r="O136" s="16">
        <f t="shared" si="139"/>
        <v>0</v>
      </c>
      <c r="P136" s="26">
        <v>0</v>
      </c>
      <c r="Q136" s="16">
        <f t="shared" si="140"/>
        <v>0</v>
      </c>
      <c r="R136" s="16">
        <f t="shared" si="141"/>
        <v>0</v>
      </c>
      <c r="S136" s="26">
        <v>0</v>
      </c>
      <c r="T136" s="16">
        <f t="shared" si="142"/>
        <v>0</v>
      </c>
      <c r="U136" s="16">
        <f t="shared" si="143"/>
        <v>0</v>
      </c>
      <c r="V136" s="26">
        <v>0</v>
      </c>
      <c r="W136" s="16">
        <f t="shared" si="144"/>
        <v>0</v>
      </c>
      <c r="X136" s="16">
        <f t="shared" si="145"/>
        <v>0</v>
      </c>
      <c r="Y136" s="26"/>
      <c r="Z136" s="16">
        <f t="shared" si="146"/>
        <v>0</v>
      </c>
      <c r="AA136" s="16">
        <f t="shared" si="147"/>
        <v>0</v>
      </c>
      <c r="AC136" s="52">
        <f t="shared" si="154"/>
        <v>0</v>
      </c>
      <c r="AD136" s="16">
        <f t="shared" si="149"/>
        <v>0</v>
      </c>
      <c r="AE136" s="37">
        <f t="shared" si="150"/>
        <v>0</v>
      </c>
      <c r="AF136" s="42">
        <f t="shared" si="66"/>
        <v>0</v>
      </c>
      <c r="AG136" s="37">
        <f t="shared" si="67"/>
        <v>0</v>
      </c>
      <c r="AH136" s="63">
        <f t="shared" si="68"/>
        <v>0</v>
      </c>
      <c r="AI136" s="26">
        <v>0</v>
      </c>
      <c r="AJ136" s="37">
        <f t="shared" si="155"/>
        <v>0</v>
      </c>
      <c r="AK136" s="37" t="str">
        <f t="shared" si="69"/>
        <v>-</v>
      </c>
      <c r="AL136" s="47">
        <v>141</v>
      </c>
      <c r="AM136" s="37" t="str">
        <f t="shared" si="70"/>
        <v>-</v>
      </c>
      <c r="AN136" s="52" t="str">
        <f t="shared" si="156"/>
        <v>-</v>
      </c>
      <c r="AO136" s="35" t="str">
        <f t="shared" si="71"/>
        <v>-</v>
      </c>
    </row>
    <row r="137" spans="1:41" ht="15" x14ac:dyDescent="0.25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136"/>
        <v>0</v>
      </c>
      <c r="L137" s="16">
        <f t="shared" si="137"/>
        <v>0</v>
      </c>
      <c r="M137" s="26">
        <v>0</v>
      </c>
      <c r="N137" s="16">
        <f t="shared" si="138"/>
        <v>0</v>
      </c>
      <c r="O137" s="16">
        <f t="shared" si="139"/>
        <v>0</v>
      </c>
      <c r="P137" s="26">
        <v>0</v>
      </c>
      <c r="Q137" s="16">
        <f t="shared" si="140"/>
        <v>0</v>
      </c>
      <c r="R137" s="16">
        <f t="shared" si="141"/>
        <v>0</v>
      </c>
      <c r="S137" s="26">
        <v>0</v>
      </c>
      <c r="T137" s="16">
        <f t="shared" si="142"/>
        <v>0</v>
      </c>
      <c r="U137" s="16">
        <f t="shared" si="143"/>
        <v>0</v>
      </c>
      <c r="V137" s="26">
        <v>0</v>
      </c>
      <c r="W137" s="16">
        <f t="shared" si="144"/>
        <v>0</v>
      </c>
      <c r="X137" s="16">
        <f t="shared" si="145"/>
        <v>0</v>
      </c>
      <c r="Y137" s="26"/>
      <c r="Z137" s="16">
        <f t="shared" si="146"/>
        <v>0</v>
      </c>
      <c r="AA137" s="16">
        <f t="shared" si="147"/>
        <v>0</v>
      </c>
      <c r="AC137" s="52">
        <f t="shared" si="154"/>
        <v>0</v>
      </c>
      <c r="AD137" s="16">
        <f t="shared" si="149"/>
        <v>0</v>
      </c>
      <c r="AE137" s="37">
        <f t="shared" si="150"/>
        <v>0</v>
      </c>
      <c r="AF137" s="42">
        <f t="shared" si="66"/>
        <v>0</v>
      </c>
      <c r="AG137" s="37">
        <f t="shared" si="67"/>
        <v>0</v>
      </c>
      <c r="AH137" s="63">
        <f t="shared" si="68"/>
        <v>0</v>
      </c>
      <c r="AI137" s="26">
        <v>0</v>
      </c>
      <c r="AJ137" s="37">
        <f t="shared" si="155"/>
        <v>0</v>
      </c>
      <c r="AK137" s="37" t="str">
        <f t="shared" si="69"/>
        <v>-</v>
      </c>
      <c r="AL137" s="47">
        <v>142</v>
      </c>
      <c r="AM137" s="37" t="str">
        <f t="shared" si="70"/>
        <v>-</v>
      </c>
      <c r="AN137" s="52" t="str">
        <f t="shared" si="156"/>
        <v>-</v>
      </c>
      <c r="AO137" s="35" t="str">
        <f t="shared" si="71"/>
        <v>-</v>
      </c>
    </row>
    <row r="138" spans="1:41" ht="15" x14ac:dyDescent="0.25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1</v>
      </c>
      <c r="K138" s="16">
        <f t="shared" si="136"/>
        <v>17.77999999999999</v>
      </c>
      <c r="L138" s="16">
        <f t="shared" si="137"/>
        <v>39.5</v>
      </c>
      <c r="M138" s="26">
        <v>1</v>
      </c>
      <c r="N138" s="16">
        <f t="shared" si="138"/>
        <v>17.77999999999999</v>
      </c>
      <c r="O138" s="16">
        <f t="shared" si="139"/>
        <v>39.5</v>
      </c>
      <c r="P138" s="26">
        <v>0</v>
      </c>
      <c r="Q138" s="16">
        <f t="shared" si="140"/>
        <v>0</v>
      </c>
      <c r="R138" s="16">
        <f t="shared" si="141"/>
        <v>0</v>
      </c>
      <c r="S138" s="26">
        <v>0</v>
      </c>
      <c r="T138" s="16">
        <f t="shared" si="142"/>
        <v>0</v>
      </c>
      <c r="U138" s="16">
        <f t="shared" si="143"/>
        <v>0</v>
      </c>
      <c r="V138" s="26">
        <v>0</v>
      </c>
      <c r="W138" s="16">
        <f t="shared" si="144"/>
        <v>0</v>
      </c>
      <c r="X138" s="16">
        <f t="shared" si="145"/>
        <v>0</v>
      </c>
      <c r="Y138" s="26"/>
      <c r="Z138" s="16">
        <f t="shared" si="146"/>
        <v>0</v>
      </c>
      <c r="AA138" s="16">
        <f t="shared" si="147"/>
        <v>0</v>
      </c>
      <c r="AC138" s="52">
        <f t="shared" si="154"/>
        <v>2</v>
      </c>
      <c r="AD138" s="16">
        <f t="shared" si="149"/>
        <v>35.559999999999981</v>
      </c>
      <c r="AE138" s="37">
        <f t="shared" si="150"/>
        <v>79</v>
      </c>
      <c r="AF138" s="42">
        <f t="shared" si="66"/>
        <v>1.6260162601626018E-2</v>
      </c>
      <c r="AG138" s="37">
        <f t="shared" si="67"/>
        <v>0.48780487804878053</v>
      </c>
      <c r="AH138" s="63">
        <f t="shared" si="68"/>
        <v>19.26829268292683</v>
      </c>
      <c r="AI138" s="26">
        <v>3</v>
      </c>
      <c r="AJ138" s="37">
        <f t="shared" si="155"/>
        <v>118.5</v>
      </c>
      <c r="AK138" s="37">
        <f t="shared" si="69"/>
        <v>184.49999999999997</v>
      </c>
      <c r="AL138" s="47">
        <v>143</v>
      </c>
      <c r="AM138" s="37">
        <f t="shared" si="70"/>
        <v>26.357142857142854</v>
      </c>
      <c r="AN138" s="52">
        <f t="shared" si="156"/>
        <v>6.1499999999999995</v>
      </c>
      <c r="AO138" s="35">
        <f t="shared" si="71"/>
        <v>43773.5</v>
      </c>
    </row>
    <row r="139" spans="1:41" ht="15" x14ac:dyDescent="0.25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1</v>
      </c>
      <c r="K139" s="16">
        <f t="shared" si="136"/>
        <v>17.770731707317079</v>
      </c>
      <c r="L139" s="16">
        <f t="shared" si="137"/>
        <v>39.5</v>
      </c>
      <c r="M139" s="26">
        <v>0</v>
      </c>
      <c r="N139" s="16">
        <f t="shared" si="138"/>
        <v>0</v>
      </c>
      <c r="O139" s="16">
        <f t="shared" si="139"/>
        <v>0</v>
      </c>
      <c r="P139" s="26">
        <v>0</v>
      </c>
      <c r="Q139" s="16">
        <f t="shared" si="140"/>
        <v>0</v>
      </c>
      <c r="R139" s="16">
        <f t="shared" si="141"/>
        <v>0</v>
      </c>
      <c r="S139" s="26">
        <v>0</v>
      </c>
      <c r="T139" s="16">
        <f t="shared" si="142"/>
        <v>0</v>
      </c>
      <c r="U139" s="16">
        <f t="shared" si="143"/>
        <v>0</v>
      </c>
      <c r="V139" s="26">
        <v>1</v>
      </c>
      <c r="W139" s="16">
        <f t="shared" si="144"/>
        <v>17.770731707317079</v>
      </c>
      <c r="X139" s="16">
        <f t="shared" si="145"/>
        <v>39.5</v>
      </c>
      <c r="Y139" s="26"/>
      <c r="Z139" s="16">
        <f t="shared" si="146"/>
        <v>0</v>
      </c>
      <c r="AA139" s="16">
        <f t="shared" si="147"/>
        <v>0</v>
      </c>
      <c r="AC139" s="52">
        <f t="shared" si="154"/>
        <v>2</v>
      </c>
      <c r="AD139" s="16">
        <f t="shared" si="149"/>
        <v>35.541463414634158</v>
      </c>
      <c r="AE139" s="37">
        <f t="shared" si="150"/>
        <v>79</v>
      </c>
      <c r="AF139" s="42">
        <f t="shared" si="66"/>
        <v>1.6260162601626018E-2</v>
      </c>
      <c r="AG139" s="37">
        <f t="shared" si="67"/>
        <v>0.48780487804878053</v>
      </c>
      <c r="AH139" s="63">
        <f t="shared" si="68"/>
        <v>19.26829268292683</v>
      </c>
      <c r="AI139" s="26">
        <v>0</v>
      </c>
      <c r="AJ139" s="37">
        <f t="shared" si="155"/>
        <v>0</v>
      </c>
      <c r="AK139" s="37">
        <f t="shared" si="69"/>
        <v>0</v>
      </c>
      <c r="AL139" s="47">
        <v>144</v>
      </c>
      <c r="AM139" s="37">
        <f t="shared" si="70"/>
        <v>0</v>
      </c>
      <c r="AN139" s="52">
        <f t="shared" si="156"/>
        <v>0</v>
      </c>
      <c r="AO139" s="35">
        <f t="shared" si="71"/>
        <v>43589</v>
      </c>
    </row>
    <row r="140" spans="1:41" ht="15" x14ac:dyDescent="0.25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136"/>
        <v>0</v>
      </c>
      <c r="L140" s="16">
        <f t="shared" si="137"/>
        <v>0</v>
      </c>
      <c r="M140" s="26">
        <v>0</v>
      </c>
      <c r="N140" s="16">
        <f t="shared" si="138"/>
        <v>0</v>
      </c>
      <c r="O140" s="16">
        <f t="shared" si="139"/>
        <v>0</v>
      </c>
      <c r="P140" s="26">
        <v>1</v>
      </c>
      <c r="Q140" s="16">
        <f t="shared" si="140"/>
        <v>63.54</v>
      </c>
      <c r="R140" s="16">
        <f t="shared" si="141"/>
        <v>119.5</v>
      </c>
      <c r="S140" s="26">
        <v>0</v>
      </c>
      <c r="T140" s="16">
        <f t="shared" si="142"/>
        <v>0</v>
      </c>
      <c r="U140" s="16">
        <f t="shared" si="143"/>
        <v>0</v>
      </c>
      <c r="V140" s="26">
        <v>0</v>
      </c>
      <c r="W140" s="16">
        <f t="shared" si="144"/>
        <v>0</v>
      </c>
      <c r="X140" s="16">
        <f t="shared" si="145"/>
        <v>0</v>
      </c>
      <c r="Y140" s="26"/>
      <c r="Z140" s="16">
        <f t="shared" si="146"/>
        <v>0</v>
      </c>
      <c r="AA140" s="16">
        <f t="shared" si="147"/>
        <v>0</v>
      </c>
      <c r="AC140" s="52">
        <f t="shared" si="154"/>
        <v>1</v>
      </c>
      <c r="AD140" s="16">
        <f t="shared" si="149"/>
        <v>63.54</v>
      </c>
      <c r="AE140" s="37">
        <f t="shared" si="150"/>
        <v>119.5</v>
      </c>
      <c r="AF140" s="42">
        <f t="shared" si="66"/>
        <v>8.130081300813009E-3</v>
      </c>
      <c r="AG140" s="37">
        <f t="shared" si="67"/>
        <v>0.24390243902439027</v>
      </c>
      <c r="AH140" s="63">
        <f t="shared" si="68"/>
        <v>29.146341463414636</v>
      </c>
      <c r="AI140" s="26">
        <v>0</v>
      </c>
      <c r="AJ140" s="37">
        <f t="shared" si="155"/>
        <v>0</v>
      </c>
      <c r="AK140" s="37">
        <f t="shared" si="69"/>
        <v>0</v>
      </c>
      <c r="AL140" s="47">
        <v>145</v>
      </c>
      <c r="AM140" s="37">
        <f t="shared" si="70"/>
        <v>0</v>
      </c>
      <c r="AN140" s="52">
        <f t="shared" si="156"/>
        <v>0</v>
      </c>
      <c r="AO140" s="35">
        <f t="shared" si="71"/>
        <v>43589</v>
      </c>
    </row>
    <row r="141" spans="1:41" ht="15" x14ac:dyDescent="0.25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136"/>
        <v>0</v>
      </c>
      <c r="L141" s="16">
        <f t="shared" si="137"/>
        <v>0</v>
      </c>
      <c r="M141" s="26">
        <v>0</v>
      </c>
      <c r="N141" s="16">
        <f t="shared" si="138"/>
        <v>0</v>
      </c>
      <c r="O141" s="16">
        <f t="shared" si="139"/>
        <v>0</v>
      </c>
      <c r="P141" s="26">
        <v>0</v>
      </c>
      <c r="Q141" s="16">
        <f t="shared" si="140"/>
        <v>0</v>
      </c>
      <c r="R141" s="16">
        <f t="shared" si="141"/>
        <v>0</v>
      </c>
      <c r="S141" s="26">
        <v>0</v>
      </c>
      <c r="T141" s="16">
        <f t="shared" si="142"/>
        <v>0</v>
      </c>
      <c r="U141" s="16">
        <f t="shared" si="143"/>
        <v>0</v>
      </c>
      <c r="V141" s="26">
        <v>0</v>
      </c>
      <c r="W141" s="16">
        <f t="shared" si="144"/>
        <v>0</v>
      </c>
      <c r="X141" s="16">
        <f t="shared" si="145"/>
        <v>0</v>
      </c>
      <c r="Y141" s="26"/>
      <c r="Z141" s="16">
        <f t="shared" si="146"/>
        <v>0</v>
      </c>
      <c r="AA141" s="16">
        <f t="shared" si="147"/>
        <v>0</v>
      </c>
      <c r="AC141" s="52">
        <f t="shared" si="154"/>
        <v>0</v>
      </c>
      <c r="AD141" s="16">
        <f t="shared" si="149"/>
        <v>0</v>
      </c>
      <c r="AE141" s="37">
        <f t="shared" si="150"/>
        <v>0</v>
      </c>
      <c r="AF141" s="42">
        <f t="shared" si="66"/>
        <v>0</v>
      </c>
      <c r="AG141" s="37">
        <f t="shared" si="67"/>
        <v>0</v>
      </c>
      <c r="AH141" s="63">
        <f t="shared" si="68"/>
        <v>0</v>
      </c>
      <c r="AI141" s="26">
        <v>0</v>
      </c>
      <c r="AJ141" s="37">
        <f t="shared" si="155"/>
        <v>0</v>
      </c>
      <c r="AK141" s="37" t="str">
        <f t="shared" si="69"/>
        <v>-</v>
      </c>
      <c r="AL141" s="47">
        <v>146</v>
      </c>
      <c r="AM141" s="37" t="str">
        <f t="shared" si="70"/>
        <v>-</v>
      </c>
      <c r="AN141" s="52" t="str">
        <f t="shared" si="156"/>
        <v>-</v>
      </c>
      <c r="AO141" s="35" t="str">
        <f t="shared" si="71"/>
        <v>-</v>
      </c>
    </row>
    <row r="142" spans="1:41" ht="15" x14ac:dyDescent="0.25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1</v>
      </c>
      <c r="K142" s="16">
        <f t="shared" si="136"/>
        <v>14.474971098265899</v>
      </c>
      <c r="L142" s="16">
        <f t="shared" si="137"/>
        <v>29.5</v>
      </c>
      <c r="M142" s="26">
        <v>0</v>
      </c>
      <c r="N142" s="16">
        <f t="shared" si="138"/>
        <v>0</v>
      </c>
      <c r="O142" s="16">
        <f t="shared" si="139"/>
        <v>0</v>
      </c>
      <c r="P142" s="26">
        <v>0</v>
      </c>
      <c r="Q142" s="16">
        <f t="shared" si="140"/>
        <v>0</v>
      </c>
      <c r="R142" s="16">
        <f t="shared" si="141"/>
        <v>0</v>
      </c>
      <c r="S142" s="26">
        <v>2</v>
      </c>
      <c r="T142" s="16">
        <f t="shared" si="142"/>
        <v>28.949942196531797</v>
      </c>
      <c r="U142" s="16">
        <f t="shared" si="143"/>
        <v>59</v>
      </c>
      <c r="V142" s="26">
        <v>0</v>
      </c>
      <c r="W142" s="16">
        <f t="shared" si="144"/>
        <v>0</v>
      </c>
      <c r="X142" s="16">
        <f t="shared" si="145"/>
        <v>0</v>
      </c>
      <c r="Y142" s="26"/>
      <c r="Z142" s="16">
        <f t="shared" si="146"/>
        <v>0</v>
      </c>
      <c r="AA142" s="16">
        <f t="shared" si="147"/>
        <v>0</v>
      </c>
      <c r="AC142" s="52">
        <f>J142+M142+P142+S142+V142+Y142</f>
        <v>3</v>
      </c>
      <c r="AD142" s="16">
        <f t="shared" si="149"/>
        <v>43.424913294797697</v>
      </c>
      <c r="AE142" s="37">
        <f t="shared" si="150"/>
        <v>88.5</v>
      </c>
      <c r="AF142" s="42">
        <f t="shared" si="66"/>
        <v>2.4390243902439025E-2</v>
      </c>
      <c r="AG142" s="37">
        <f t="shared" si="67"/>
        <v>0.73170731707317072</v>
      </c>
      <c r="AH142" s="63">
        <f t="shared" si="68"/>
        <v>21.585365853658537</v>
      </c>
      <c r="AI142" s="26">
        <v>0</v>
      </c>
      <c r="AJ142" s="37">
        <f t="shared" si="155"/>
        <v>0</v>
      </c>
      <c r="AK142" s="37">
        <f t="shared" si="69"/>
        <v>0</v>
      </c>
      <c r="AL142" s="47">
        <v>147</v>
      </c>
      <c r="AM142" s="37">
        <f t="shared" si="70"/>
        <v>0</v>
      </c>
      <c r="AN142" s="52">
        <f t="shared" si="156"/>
        <v>0</v>
      </c>
      <c r="AO142" s="35">
        <f t="shared" si="71"/>
        <v>43589</v>
      </c>
    </row>
    <row r="143" spans="1:41" ht="15" x14ac:dyDescent="0.25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si="136"/>
        <v>0</v>
      </c>
      <c r="L143" s="16">
        <f t="shared" si="137"/>
        <v>0</v>
      </c>
      <c r="M143" s="26">
        <v>0</v>
      </c>
      <c r="N143" s="16">
        <f t="shared" si="138"/>
        <v>0</v>
      </c>
      <c r="O143" s="16">
        <f t="shared" si="139"/>
        <v>0</v>
      </c>
      <c r="P143" s="26">
        <v>0</v>
      </c>
      <c r="Q143" s="16">
        <f t="shared" si="140"/>
        <v>0</v>
      </c>
      <c r="R143" s="16">
        <f t="shared" si="141"/>
        <v>0</v>
      </c>
      <c r="S143" s="26">
        <v>0</v>
      </c>
      <c r="T143" s="16">
        <f t="shared" si="142"/>
        <v>0</v>
      </c>
      <c r="U143" s="16">
        <f t="shared" si="143"/>
        <v>0</v>
      </c>
      <c r="V143" s="26">
        <v>0</v>
      </c>
      <c r="W143" s="16">
        <f t="shared" si="144"/>
        <v>0</v>
      </c>
      <c r="X143" s="16">
        <f t="shared" si="145"/>
        <v>0</v>
      </c>
      <c r="Y143" s="26"/>
      <c r="Z143" s="16">
        <f t="shared" si="146"/>
        <v>0</v>
      </c>
      <c r="AA143" s="16">
        <f t="shared" si="147"/>
        <v>0</v>
      </c>
      <c r="AC143" s="52">
        <f t="shared" ref="AC143:AC153" si="157">J143+M143+P143+S143+V143+Y143</f>
        <v>0</v>
      </c>
      <c r="AD143" s="16">
        <f t="shared" si="149"/>
        <v>0</v>
      </c>
      <c r="AE143" s="37">
        <f t="shared" si="150"/>
        <v>0</v>
      </c>
      <c r="AF143" s="42">
        <f t="shared" ref="AF143:AF206" si="158">AC143/AQ$10</f>
        <v>0</v>
      </c>
      <c r="AG143" s="37">
        <f t="shared" ref="AG143:AG206" si="159">AF143*30</f>
        <v>0</v>
      </c>
      <c r="AH143" s="63">
        <f t="shared" ref="AH143:AH206" si="160">AE143/AQ$10*30</f>
        <v>0</v>
      </c>
      <c r="AI143" s="26">
        <v>0</v>
      </c>
      <c r="AJ143" s="37">
        <f t="shared" si="155"/>
        <v>0</v>
      </c>
      <c r="AK143" s="37" t="str">
        <f t="shared" ref="AK143:AK206" si="161">IFERROR(AI143/AF143, "-")</f>
        <v>-</v>
      </c>
      <c r="AL143" s="47">
        <v>148</v>
      </c>
      <c r="AM143" s="37" t="str">
        <f t="shared" ref="AM143:AM206" si="162">IFERROR(AK143/7,"-")</f>
        <v>-</v>
      </c>
      <c r="AN143" s="52" t="str">
        <f t="shared" si="156"/>
        <v>-</v>
      </c>
      <c r="AO143" s="35" t="str">
        <f t="shared" ref="AO143:AO206" si="163">IFERROR(AO$10+AK143,"-")</f>
        <v>-</v>
      </c>
    </row>
    <row r="144" spans="1:41" ht="15" x14ac:dyDescent="0.25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1</v>
      </c>
      <c r="K144" s="16">
        <f t="shared" si="136"/>
        <v>76</v>
      </c>
      <c r="L144" s="16">
        <f t="shared" si="137"/>
        <v>140</v>
      </c>
      <c r="M144" s="26">
        <v>0</v>
      </c>
      <c r="N144" s="16">
        <f t="shared" si="138"/>
        <v>0</v>
      </c>
      <c r="O144" s="16">
        <f t="shared" si="139"/>
        <v>0</v>
      </c>
      <c r="P144" s="26">
        <v>1</v>
      </c>
      <c r="Q144" s="16">
        <f t="shared" si="140"/>
        <v>76</v>
      </c>
      <c r="R144" s="16">
        <f t="shared" si="141"/>
        <v>140</v>
      </c>
      <c r="S144" s="26">
        <v>0</v>
      </c>
      <c r="T144" s="16">
        <f t="shared" si="142"/>
        <v>0</v>
      </c>
      <c r="U144" s="16">
        <f t="shared" si="143"/>
        <v>0</v>
      </c>
      <c r="V144" s="26">
        <v>0</v>
      </c>
      <c r="W144" s="16">
        <f t="shared" si="144"/>
        <v>0</v>
      </c>
      <c r="X144" s="16">
        <f t="shared" si="145"/>
        <v>0</v>
      </c>
      <c r="Y144" s="26"/>
      <c r="Z144" s="16">
        <f t="shared" si="146"/>
        <v>0</v>
      </c>
      <c r="AA144" s="16">
        <f t="shared" si="147"/>
        <v>0</v>
      </c>
      <c r="AC144" s="52">
        <f t="shared" si="157"/>
        <v>2</v>
      </c>
      <c r="AD144" s="16">
        <f t="shared" si="149"/>
        <v>152</v>
      </c>
      <c r="AE144" s="37">
        <f t="shared" si="150"/>
        <v>280</v>
      </c>
      <c r="AF144" s="42">
        <f t="shared" si="158"/>
        <v>1.6260162601626018E-2</v>
      </c>
      <c r="AG144" s="37">
        <f t="shared" si="159"/>
        <v>0.48780487804878053</v>
      </c>
      <c r="AH144" s="63">
        <f t="shared" si="160"/>
        <v>68.292682926829272</v>
      </c>
      <c r="AI144" s="26">
        <v>2</v>
      </c>
      <c r="AJ144" s="37">
        <f t="shared" si="155"/>
        <v>280</v>
      </c>
      <c r="AK144" s="37">
        <f t="shared" si="161"/>
        <v>122.99999999999999</v>
      </c>
      <c r="AL144" s="47">
        <v>149</v>
      </c>
      <c r="AM144" s="37">
        <f t="shared" si="162"/>
        <v>17.571428571428569</v>
      </c>
      <c r="AN144" s="52">
        <f t="shared" si="156"/>
        <v>4.0999999999999996</v>
      </c>
      <c r="AO144" s="35">
        <f t="shared" si="163"/>
        <v>43712</v>
      </c>
    </row>
    <row r="145" spans="1:41" ht="15" x14ac:dyDescent="0.25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1</v>
      </c>
      <c r="K145" s="16">
        <f t="shared" si="136"/>
        <v>76</v>
      </c>
      <c r="L145" s="16">
        <f t="shared" si="137"/>
        <v>140</v>
      </c>
      <c r="M145" s="26">
        <v>0</v>
      </c>
      <c r="N145" s="16">
        <f t="shared" si="138"/>
        <v>0</v>
      </c>
      <c r="O145" s="16">
        <f t="shared" si="139"/>
        <v>0</v>
      </c>
      <c r="P145" s="26">
        <v>1</v>
      </c>
      <c r="Q145" s="16">
        <f t="shared" si="140"/>
        <v>76</v>
      </c>
      <c r="R145" s="16">
        <f t="shared" si="141"/>
        <v>140</v>
      </c>
      <c r="S145" s="26">
        <v>0</v>
      </c>
      <c r="T145" s="16">
        <f t="shared" si="142"/>
        <v>0</v>
      </c>
      <c r="U145" s="16">
        <f t="shared" si="143"/>
        <v>0</v>
      </c>
      <c r="V145" s="26">
        <v>0</v>
      </c>
      <c r="W145" s="16">
        <f t="shared" si="144"/>
        <v>0</v>
      </c>
      <c r="X145" s="16">
        <f t="shared" si="145"/>
        <v>0</v>
      </c>
      <c r="Y145" s="26"/>
      <c r="Z145" s="16">
        <f t="shared" si="146"/>
        <v>0</v>
      </c>
      <c r="AA145" s="16">
        <f t="shared" si="147"/>
        <v>0</v>
      </c>
      <c r="AC145" s="52">
        <f t="shared" si="157"/>
        <v>2</v>
      </c>
      <c r="AD145" s="16">
        <f t="shared" si="149"/>
        <v>152</v>
      </c>
      <c r="AE145" s="37">
        <f t="shared" si="150"/>
        <v>280</v>
      </c>
      <c r="AF145" s="42">
        <f t="shared" si="158"/>
        <v>1.6260162601626018E-2</v>
      </c>
      <c r="AG145" s="37">
        <f t="shared" si="159"/>
        <v>0.48780487804878053</v>
      </c>
      <c r="AH145" s="63">
        <f t="shared" si="160"/>
        <v>68.292682926829272</v>
      </c>
      <c r="AI145" s="26">
        <v>2</v>
      </c>
      <c r="AJ145" s="37">
        <f t="shared" si="155"/>
        <v>280</v>
      </c>
      <c r="AK145" s="37">
        <f t="shared" si="161"/>
        <v>122.99999999999999</v>
      </c>
      <c r="AL145" s="47">
        <v>150</v>
      </c>
      <c r="AM145" s="37">
        <f t="shared" si="162"/>
        <v>17.571428571428569</v>
      </c>
      <c r="AN145" s="52">
        <f t="shared" si="156"/>
        <v>4.0999999999999996</v>
      </c>
      <c r="AO145" s="35">
        <f t="shared" si="163"/>
        <v>43712</v>
      </c>
    </row>
    <row r="146" spans="1:41" ht="15" x14ac:dyDescent="0.25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136"/>
        <v>0</v>
      </c>
      <c r="L146" s="16">
        <f t="shared" si="137"/>
        <v>0</v>
      </c>
      <c r="M146" s="26">
        <v>0</v>
      </c>
      <c r="N146" s="16">
        <f t="shared" si="138"/>
        <v>0</v>
      </c>
      <c r="O146" s="16">
        <f t="shared" si="139"/>
        <v>0</v>
      </c>
      <c r="P146" s="26">
        <v>0</v>
      </c>
      <c r="Q146" s="16">
        <f t="shared" si="140"/>
        <v>0</v>
      </c>
      <c r="R146" s="16">
        <f t="shared" si="141"/>
        <v>0</v>
      </c>
      <c r="S146" s="26">
        <v>0</v>
      </c>
      <c r="T146" s="16">
        <f t="shared" si="142"/>
        <v>0</v>
      </c>
      <c r="U146" s="16">
        <f t="shared" si="143"/>
        <v>0</v>
      </c>
      <c r="V146" s="26">
        <v>0</v>
      </c>
      <c r="W146" s="16">
        <f t="shared" si="144"/>
        <v>0</v>
      </c>
      <c r="X146" s="16">
        <f t="shared" si="145"/>
        <v>0</v>
      </c>
      <c r="Y146" s="26"/>
      <c r="Z146" s="16">
        <f t="shared" si="146"/>
        <v>0</v>
      </c>
      <c r="AA146" s="16">
        <f t="shared" si="147"/>
        <v>0</v>
      </c>
      <c r="AC146" s="52">
        <f t="shared" si="157"/>
        <v>0</v>
      </c>
      <c r="AD146" s="16">
        <f t="shared" si="149"/>
        <v>0</v>
      </c>
      <c r="AE146" s="37">
        <f t="shared" si="150"/>
        <v>0</v>
      </c>
      <c r="AF146" s="42">
        <f t="shared" si="158"/>
        <v>0</v>
      </c>
      <c r="AG146" s="37">
        <f t="shared" si="159"/>
        <v>0</v>
      </c>
      <c r="AH146" s="63">
        <f t="shared" si="160"/>
        <v>0</v>
      </c>
      <c r="AI146" s="26">
        <v>0</v>
      </c>
      <c r="AJ146" s="37">
        <f t="shared" si="155"/>
        <v>0</v>
      </c>
      <c r="AK146" s="37" t="str">
        <f t="shared" si="161"/>
        <v>-</v>
      </c>
      <c r="AL146" s="47">
        <v>151</v>
      </c>
      <c r="AM146" s="37" t="str">
        <f t="shared" si="162"/>
        <v>-</v>
      </c>
      <c r="AN146" s="52" t="str">
        <f t="shared" si="156"/>
        <v>-</v>
      </c>
      <c r="AO146" s="35" t="str">
        <f t="shared" si="163"/>
        <v>-</v>
      </c>
    </row>
    <row r="147" spans="1:41" ht="15" x14ac:dyDescent="0.25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136"/>
        <v>0</v>
      </c>
      <c r="L147" s="16">
        <f t="shared" si="137"/>
        <v>0</v>
      </c>
      <c r="M147" s="26">
        <v>0</v>
      </c>
      <c r="N147" s="16">
        <f t="shared" si="138"/>
        <v>0</v>
      </c>
      <c r="O147" s="16">
        <f t="shared" si="139"/>
        <v>0</v>
      </c>
      <c r="P147" s="26">
        <v>0</v>
      </c>
      <c r="Q147" s="16">
        <f t="shared" si="140"/>
        <v>0</v>
      </c>
      <c r="R147" s="16">
        <f t="shared" si="141"/>
        <v>0</v>
      </c>
      <c r="S147" s="26">
        <v>0</v>
      </c>
      <c r="T147" s="16">
        <f t="shared" si="142"/>
        <v>0</v>
      </c>
      <c r="U147" s="16">
        <f t="shared" si="143"/>
        <v>0</v>
      </c>
      <c r="V147" s="26">
        <v>0</v>
      </c>
      <c r="W147" s="16">
        <f t="shared" si="144"/>
        <v>0</v>
      </c>
      <c r="X147" s="16">
        <f t="shared" si="145"/>
        <v>0</v>
      </c>
      <c r="Y147" s="26"/>
      <c r="Z147" s="16">
        <f t="shared" si="146"/>
        <v>0</v>
      </c>
      <c r="AA147" s="16">
        <f t="shared" si="147"/>
        <v>0</v>
      </c>
      <c r="AC147" s="52">
        <f t="shared" si="157"/>
        <v>0</v>
      </c>
      <c r="AD147" s="16">
        <f t="shared" si="149"/>
        <v>0</v>
      </c>
      <c r="AE147" s="37">
        <f t="shared" si="150"/>
        <v>0</v>
      </c>
      <c r="AF147" s="42">
        <f t="shared" si="158"/>
        <v>0</v>
      </c>
      <c r="AG147" s="37">
        <f t="shared" si="159"/>
        <v>0</v>
      </c>
      <c r="AH147" s="63">
        <f t="shared" si="160"/>
        <v>0</v>
      </c>
      <c r="AI147" s="26">
        <v>0</v>
      </c>
      <c r="AJ147" s="37">
        <f t="shared" si="155"/>
        <v>0</v>
      </c>
      <c r="AK147" s="37" t="str">
        <f t="shared" si="161"/>
        <v>-</v>
      </c>
      <c r="AL147" s="47">
        <v>152</v>
      </c>
      <c r="AM147" s="37" t="str">
        <f t="shared" si="162"/>
        <v>-</v>
      </c>
      <c r="AN147" s="52" t="str">
        <f t="shared" si="156"/>
        <v>-</v>
      </c>
      <c r="AO147" s="35" t="str">
        <f t="shared" si="163"/>
        <v>-</v>
      </c>
    </row>
    <row r="148" spans="1:41" ht="15" x14ac:dyDescent="0.25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136"/>
        <v>0</v>
      </c>
      <c r="L148" s="16">
        <f t="shared" si="137"/>
        <v>0</v>
      </c>
      <c r="M148" s="26">
        <v>0</v>
      </c>
      <c r="N148" s="16">
        <f t="shared" si="138"/>
        <v>0</v>
      </c>
      <c r="O148" s="16">
        <f t="shared" si="139"/>
        <v>0</v>
      </c>
      <c r="P148" s="26">
        <v>0</v>
      </c>
      <c r="Q148" s="16">
        <f t="shared" si="140"/>
        <v>0</v>
      </c>
      <c r="R148" s="16">
        <f t="shared" si="141"/>
        <v>0</v>
      </c>
      <c r="S148" s="26">
        <v>0</v>
      </c>
      <c r="T148" s="16">
        <f t="shared" si="142"/>
        <v>0</v>
      </c>
      <c r="U148" s="16">
        <f t="shared" si="143"/>
        <v>0</v>
      </c>
      <c r="V148" s="26">
        <v>0</v>
      </c>
      <c r="W148" s="16">
        <f t="shared" si="144"/>
        <v>0</v>
      </c>
      <c r="X148" s="16">
        <f t="shared" si="145"/>
        <v>0</v>
      </c>
      <c r="Y148" s="26"/>
      <c r="Z148" s="16">
        <f t="shared" si="146"/>
        <v>0</v>
      </c>
      <c r="AA148" s="16">
        <f t="shared" si="147"/>
        <v>0</v>
      </c>
      <c r="AC148" s="52">
        <f t="shared" si="157"/>
        <v>0</v>
      </c>
      <c r="AD148" s="16">
        <f t="shared" si="149"/>
        <v>0</v>
      </c>
      <c r="AE148" s="37">
        <f t="shared" si="150"/>
        <v>0</v>
      </c>
      <c r="AF148" s="42">
        <f t="shared" si="158"/>
        <v>0</v>
      </c>
      <c r="AG148" s="37">
        <f t="shared" si="159"/>
        <v>0</v>
      </c>
      <c r="AH148" s="63">
        <f t="shared" si="160"/>
        <v>0</v>
      </c>
      <c r="AI148" s="26">
        <v>0</v>
      </c>
      <c r="AJ148" s="37">
        <f t="shared" si="155"/>
        <v>0</v>
      </c>
      <c r="AK148" s="37" t="str">
        <f t="shared" si="161"/>
        <v>-</v>
      </c>
      <c r="AL148" s="47">
        <v>153</v>
      </c>
      <c r="AM148" s="37" t="str">
        <f t="shared" si="162"/>
        <v>-</v>
      </c>
      <c r="AN148" s="52" t="str">
        <f t="shared" si="156"/>
        <v>-</v>
      </c>
      <c r="AO148" s="35" t="str">
        <f t="shared" si="163"/>
        <v>-</v>
      </c>
    </row>
    <row r="149" spans="1:41" ht="15" x14ac:dyDescent="0.25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136"/>
        <v>0</v>
      </c>
      <c r="L149" s="16">
        <f t="shared" si="137"/>
        <v>0</v>
      </c>
      <c r="M149" s="26">
        <v>0</v>
      </c>
      <c r="N149" s="16">
        <f t="shared" si="138"/>
        <v>0</v>
      </c>
      <c r="O149" s="16">
        <f t="shared" si="139"/>
        <v>0</v>
      </c>
      <c r="P149" s="26">
        <v>0</v>
      </c>
      <c r="Q149" s="16">
        <f t="shared" si="140"/>
        <v>0</v>
      </c>
      <c r="R149" s="16">
        <f t="shared" si="141"/>
        <v>0</v>
      </c>
      <c r="S149" s="26">
        <v>0</v>
      </c>
      <c r="T149" s="16">
        <f t="shared" si="142"/>
        <v>0</v>
      </c>
      <c r="U149" s="16">
        <f t="shared" si="143"/>
        <v>0</v>
      </c>
      <c r="V149" s="26">
        <v>0</v>
      </c>
      <c r="W149" s="16">
        <f t="shared" si="144"/>
        <v>0</v>
      </c>
      <c r="X149" s="16">
        <f t="shared" si="145"/>
        <v>0</v>
      </c>
      <c r="Y149" s="26"/>
      <c r="Z149" s="16">
        <f t="shared" si="146"/>
        <v>0</v>
      </c>
      <c r="AA149" s="16">
        <f t="shared" si="147"/>
        <v>0</v>
      </c>
      <c r="AC149" s="52">
        <f t="shared" si="157"/>
        <v>0</v>
      </c>
      <c r="AD149" s="16">
        <f t="shared" si="149"/>
        <v>0</v>
      </c>
      <c r="AE149" s="37">
        <f t="shared" si="150"/>
        <v>0</v>
      </c>
      <c r="AF149" s="42">
        <f t="shared" si="158"/>
        <v>0</v>
      </c>
      <c r="AG149" s="37">
        <f t="shared" si="159"/>
        <v>0</v>
      </c>
      <c r="AH149" s="63">
        <f t="shared" si="160"/>
        <v>0</v>
      </c>
      <c r="AI149" s="26">
        <v>0</v>
      </c>
      <c r="AJ149" s="37">
        <f t="shared" si="155"/>
        <v>0</v>
      </c>
      <c r="AK149" s="37" t="str">
        <f t="shared" si="161"/>
        <v>-</v>
      </c>
      <c r="AL149" s="47">
        <v>155</v>
      </c>
      <c r="AM149" s="37" t="str">
        <f t="shared" si="162"/>
        <v>-</v>
      </c>
      <c r="AN149" s="52" t="str">
        <f t="shared" si="156"/>
        <v>-</v>
      </c>
      <c r="AO149" s="35" t="str">
        <f t="shared" si="163"/>
        <v>-</v>
      </c>
    </row>
    <row r="150" spans="1:41" ht="15" x14ac:dyDescent="0.25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136"/>
        <v>23.400000000000091</v>
      </c>
      <c r="L150" s="16">
        <f t="shared" si="137"/>
        <v>69</v>
      </c>
      <c r="M150" s="26">
        <v>0</v>
      </c>
      <c r="N150" s="16">
        <f t="shared" si="138"/>
        <v>0</v>
      </c>
      <c r="O150" s="16">
        <f t="shared" si="139"/>
        <v>0</v>
      </c>
      <c r="P150" s="26">
        <v>0</v>
      </c>
      <c r="Q150" s="16">
        <f t="shared" si="140"/>
        <v>0</v>
      </c>
      <c r="R150" s="16">
        <f t="shared" si="141"/>
        <v>0</v>
      </c>
      <c r="S150" s="26">
        <v>2</v>
      </c>
      <c r="T150" s="16">
        <f t="shared" si="142"/>
        <v>23.400000000000091</v>
      </c>
      <c r="U150" s="16">
        <f t="shared" si="143"/>
        <v>69</v>
      </c>
      <c r="V150" s="26">
        <v>0</v>
      </c>
      <c r="W150" s="16">
        <f t="shared" si="144"/>
        <v>0</v>
      </c>
      <c r="X150" s="16">
        <f t="shared" si="145"/>
        <v>0</v>
      </c>
      <c r="Y150" s="26"/>
      <c r="Z150" s="16">
        <f t="shared" si="146"/>
        <v>0</v>
      </c>
      <c r="AA150" s="16">
        <f t="shared" si="147"/>
        <v>0</v>
      </c>
      <c r="AC150" s="52">
        <f t="shared" si="157"/>
        <v>4</v>
      </c>
      <c r="AD150" s="16">
        <f t="shared" si="149"/>
        <v>46.800000000000182</v>
      </c>
      <c r="AE150" s="37">
        <f t="shared" si="150"/>
        <v>138</v>
      </c>
      <c r="AF150" s="42">
        <f t="shared" si="158"/>
        <v>3.2520325203252036E-2</v>
      </c>
      <c r="AG150" s="37">
        <f t="shared" si="159"/>
        <v>0.97560975609756106</v>
      </c>
      <c r="AH150" s="63">
        <f t="shared" si="160"/>
        <v>33.658536585365859</v>
      </c>
      <c r="AI150" s="26">
        <v>0</v>
      </c>
      <c r="AJ150" s="37">
        <f t="shared" si="155"/>
        <v>0</v>
      </c>
      <c r="AK150" s="37">
        <f t="shared" si="161"/>
        <v>0</v>
      </c>
      <c r="AL150" s="47">
        <v>156</v>
      </c>
      <c r="AM150" s="37">
        <f t="shared" si="162"/>
        <v>0</v>
      </c>
      <c r="AN150" s="52">
        <f t="shared" si="156"/>
        <v>0</v>
      </c>
      <c r="AO150" s="35">
        <f t="shared" si="163"/>
        <v>43589</v>
      </c>
    </row>
    <row r="151" spans="1:41" ht="15" x14ac:dyDescent="0.25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1</v>
      </c>
      <c r="K151" s="16">
        <f t="shared" si="136"/>
        <v>12.379999999999997</v>
      </c>
      <c r="L151" s="16">
        <f t="shared" si="137"/>
        <v>34.5</v>
      </c>
      <c r="M151" s="26">
        <v>2</v>
      </c>
      <c r="N151" s="16">
        <f t="shared" si="138"/>
        <v>24.759999999999994</v>
      </c>
      <c r="O151" s="16">
        <f t="shared" si="139"/>
        <v>69</v>
      </c>
      <c r="P151" s="26">
        <v>0</v>
      </c>
      <c r="Q151" s="16">
        <f t="shared" si="140"/>
        <v>0</v>
      </c>
      <c r="R151" s="16">
        <f t="shared" si="141"/>
        <v>0</v>
      </c>
      <c r="S151" s="26">
        <v>0</v>
      </c>
      <c r="T151" s="16">
        <f t="shared" si="142"/>
        <v>0</v>
      </c>
      <c r="U151" s="16">
        <f t="shared" si="143"/>
        <v>0</v>
      </c>
      <c r="V151" s="26">
        <v>0</v>
      </c>
      <c r="W151" s="16">
        <f t="shared" si="144"/>
        <v>0</v>
      </c>
      <c r="X151" s="16">
        <f t="shared" si="145"/>
        <v>0</v>
      </c>
      <c r="Y151" s="26"/>
      <c r="Z151" s="16">
        <f t="shared" si="146"/>
        <v>0</v>
      </c>
      <c r="AA151" s="16">
        <f t="shared" si="147"/>
        <v>0</v>
      </c>
      <c r="AC151" s="52">
        <f t="shared" si="157"/>
        <v>3</v>
      </c>
      <c r="AD151" s="16">
        <f t="shared" si="149"/>
        <v>37.139999999999993</v>
      </c>
      <c r="AE151" s="37">
        <f t="shared" si="150"/>
        <v>103.5</v>
      </c>
      <c r="AF151" s="42">
        <f t="shared" si="158"/>
        <v>2.4390243902439025E-2</v>
      </c>
      <c r="AG151" s="37">
        <f t="shared" si="159"/>
        <v>0.73170731707317072</v>
      </c>
      <c r="AH151" s="63">
        <f t="shared" si="160"/>
        <v>25.243902439024389</v>
      </c>
      <c r="AI151" s="26">
        <v>2</v>
      </c>
      <c r="AJ151" s="37">
        <f t="shared" si="155"/>
        <v>69</v>
      </c>
      <c r="AK151" s="37">
        <f t="shared" si="161"/>
        <v>82</v>
      </c>
      <c r="AL151" s="47">
        <v>157</v>
      </c>
      <c r="AM151" s="37">
        <f t="shared" si="162"/>
        <v>11.714285714285714</v>
      </c>
      <c r="AN151" s="52">
        <f t="shared" si="156"/>
        <v>2.7333333333333334</v>
      </c>
      <c r="AO151" s="35">
        <f t="shared" si="163"/>
        <v>43671</v>
      </c>
    </row>
    <row r="152" spans="1:41" ht="15" x14ac:dyDescent="0.25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2</v>
      </c>
      <c r="K152" s="16">
        <f t="shared" si="136"/>
        <v>25.359999999999996</v>
      </c>
      <c r="L152" s="16">
        <f t="shared" si="137"/>
        <v>69</v>
      </c>
      <c r="M152" s="26">
        <v>0</v>
      </c>
      <c r="N152" s="16">
        <f t="shared" si="138"/>
        <v>0</v>
      </c>
      <c r="O152" s="16">
        <f t="shared" si="139"/>
        <v>0</v>
      </c>
      <c r="P152" s="26">
        <v>0</v>
      </c>
      <c r="Q152" s="16">
        <f t="shared" si="140"/>
        <v>0</v>
      </c>
      <c r="R152" s="16">
        <f t="shared" si="141"/>
        <v>0</v>
      </c>
      <c r="S152" s="26">
        <v>0</v>
      </c>
      <c r="T152" s="16">
        <f t="shared" si="142"/>
        <v>0</v>
      </c>
      <c r="U152" s="16">
        <f t="shared" si="143"/>
        <v>0</v>
      </c>
      <c r="V152" s="26">
        <v>0</v>
      </c>
      <c r="W152" s="16">
        <f t="shared" si="144"/>
        <v>0</v>
      </c>
      <c r="X152" s="16">
        <f t="shared" si="145"/>
        <v>0</v>
      </c>
      <c r="Y152" s="26"/>
      <c r="Z152" s="16">
        <f t="shared" si="146"/>
        <v>0</v>
      </c>
      <c r="AA152" s="16">
        <f t="shared" si="147"/>
        <v>0</v>
      </c>
      <c r="AC152" s="52">
        <f t="shared" si="157"/>
        <v>2</v>
      </c>
      <c r="AD152" s="16">
        <f t="shared" si="149"/>
        <v>25.359999999999996</v>
      </c>
      <c r="AE152" s="37">
        <f t="shared" si="150"/>
        <v>69</v>
      </c>
      <c r="AF152" s="42">
        <f t="shared" si="158"/>
        <v>1.6260162601626018E-2</v>
      </c>
      <c r="AG152" s="37">
        <f t="shared" si="159"/>
        <v>0.48780487804878053</v>
      </c>
      <c r="AH152" s="63">
        <f t="shared" si="160"/>
        <v>16.829268292682929</v>
      </c>
      <c r="AI152" s="26">
        <v>0</v>
      </c>
      <c r="AJ152" s="37">
        <f t="shared" si="155"/>
        <v>0</v>
      </c>
      <c r="AK152" s="37">
        <f t="shared" si="161"/>
        <v>0</v>
      </c>
      <c r="AL152" s="47">
        <v>158</v>
      </c>
      <c r="AM152" s="37">
        <f t="shared" si="162"/>
        <v>0</v>
      </c>
      <c r="AN152" s="52">
        <f t="shared" si="156"/>
        <v>0</v>
      </c>
      <c r="AO152" s="35">
        <f t="shared" si="163"/>
        <v>43589</v>
      </c>
    </row>
    <row r="153" spans="1:41" ht="15" x14ac:dyDescent="0.25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0</v>
      </c>
      <c r="K153" s="16">
        <f t="shared" si="136"/>
        <v>0</v>
      </c>
      <c r="L153" s="16">
        <f t="shared" si="137"/>
        <v>0</v>
      </c>
      <c r="M153" s="26">
        <v>0</v>
      </c>
      <c r="N153" s="16">
        <f t="shared" si="138"/>
        <v>0</v>
      </c>
      <c r="O153" s="16">
        <f t="shared" si="139"/>
        <v>0</v>
      </c>
      <c r="P153" s="26">
        <v>0</v>
      </c>
      <c r="Q153" s="16">
        <f t="shared" si="140"/>
        <v>0</v>
      </c>
      <c r="R153" s="16">
        <f t="shared" si="141"/>
        <v>0</v>
      </c>
      <c r="S153" s="26">
        <v>1</v>
      </c>
      <c r="T153" s="16">
        <f t="shared" si="142"/>
        <v>12.38</v>
      </c>
      <c r="U153" s="16">
        <f t="shared" si="143"/>
        <v>34.5</v>
      </c>
      <c r="V153" s="26">
        <v>0</v>
      </c>
      <c r="W153" s="16">
        <f t="shared" si="144"/>
        <v>0</v>
      </c>
      <c r="X153" s="16">
        <f t="shared" si="145"/>
        <v>0</v>
      </c>
      <c r="Y153" s="26"/>
      <c r="Z153" s="16">
        <f t="shared" si="146"/>
        <v>0</v>
      </c>
      <c r="AA153" s="16">
        <f t="shared" si="147"/>
        <v>0</v>
      </c>
      <c r="AC153" s="52">
        <f t="shared" si="157"/>
        <v>1</v>
      </c>
      <c r="AD153" s="16">
        <f t="shared" si="149"/>
        <v>12.38</v>
      </c>
      <c r="AE153" s="37">
        <f t="shared" si="150"/>
        <v>34.5</v>
      </c>
      <c r="AF153" s="42">
        <f t="shared" si="158"/>
        <v>8.130081300813009E-3</v>
      </c>
      <c r="AG153" s="37">
        <f t="shared" si="159"/>
        <v>0.24390243902439027</v>
      </c>
      <c r="AH153" s="63">
        <f t="shared" si="160"/>
        <v>8.4146341463414647</v>
      </c>
      <c r="AI153" s="26">
        <v>1</v>
      </c>
      <c r="AJ153" s="37">
        <f t="shared" si="155"/>
        <v>34.5</v>
      </c>
      <c r="AK153" s="37">
        <f t="shared" si="161"/>
        <v>122.99999999999999</v>
      </c>
      <c r="AL153" s="47">
        <v>159</v>
      </c>
      <c r="AM153" s="37">
        <f t="shared" si="162"/>
        <v>17.571428571428569</v>
      </c>
      <c r="AN153" s="52">
        <f t="shared" si="156"/>
        <v>4.0999999999999996</v>
      </c>
      <c r="AO153" s="35">
        <f t="shared" si="163"/>
        <v>43712</v>
      </c>
    </row>
    <row r="154" spans="1:41" ht="15" x14ac:dyDescent="0.25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4</v>
      </c>
      <c r="K154" s="16">
        <f t="shared" si="136"/>
        <v>47.960000000000079</v>
      </c>
      <c r="L154" s="16">
        <f t="shared" si="137"/>
        <v>138</v>
      </c>
      <c r="M154" s="26">
        <v>1</v>
      </c>
      <c r="N154" s="16">
        <f t="shared" si="138"/>
        <v>11.99000000000002</v>
      </c>
      <c r="O154" s="16">
        <f t="shared" si="139"/>
        <v>34.5</v>
      </c>
      <c r="P154" s="26">
        <v>1</v>
      </c>
      <c r="Q154" s="16">
        <f t="shared" si="140"/>
        <v>11.99000000000002</v>
      </c>
      <c r="R154" s="16">
        <f t="shared" si="141"/>
        <v>34.5</v>
      </c>
      <c r="S154" s="26">
        <v>2</v>
      </c>
      <c r="T154" s="16">
        <f t="shared" si="142"/>
        <v>23.98000000000004</v>
      </c>
      <c r="U154" s="16">
        <f t="shared" si="143"/>
        <v>69</v>
      </c>
      <c r="V154" s="26">
        <v>0</v>
      </c>
      <c r="W154" s="16">
        <f t="shared" si="144"/>
        <v>0</v>
      </c>
      <c r="X154" s="16">
        <f t="shared" si="145"/>
        <v>0</v>
      </c>
      <c r="Y154" s="26"/>
      <c r="Z154" s="16">
        <f t="shared" si="146"/>
        <v>0</v>
      </c>
      <c r="AA154" s="16">
        <f t="shared" si="147"/>
        <v>0</v>
      </c>
      <c r="AC154" s="52">
        <f>J154+M154+P154+S154+V154+Y154</f>
        <v>8</v>
      </c>
      <c r="AD154" s="16">
        <f t="shared" si="149"/>
        <v>95.920000000000158</v>
      </c>
      <c r="AE154" s="37">
        <f t="shared" si="150"/>
        <v>276</v>
      </c>
      <c r="AF154" s="42">
        <f t="shared" si="158"/>
        <v>6.5040650406504072E-2</v>
      </c>
      <c r="AG154" s="37">
        <f t="shared" si="159"/>
        <v>1.9512195121951221</v>
      </c>
      <c r="AH154" s="63">
        <f t="shared" si="160"/>
        <v>67.317073170731717</v>
      </c>
      <c r="AI154" s="26">
        <v>3</v>
      </c>
      <c r="AJ154" s="37">
        <f t="shared" si="155"/>
        <v>103.5</v>
      </c>
      <c r="AK154" s="37">
        <f t="shared" si="161"/>
        <v>46.124999999999993</v>
      </c>
      <c r="AL154" s="47">
        <v>160</v>
      </c>
      <c r="AM154" s="37">
        <f t="shared" si="162"/>
        <v>6.5892857142857135</v>
      </c>
      <c r="AN154" s="52">
        <f t="shared" si="156"/>
        <v>1.5374999999999999</v>
      </c>
      <c r="AO154" s="35">
        <f t="shared" si="163"/>
        <v>43635.125</v>
      </c>
    </row>
    <row r="155" spans="1:41" ht="15" x14ac:dyDescent="0.25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136"/>
        <v>0</v>
      </c>
      <c r="L155" s="16">
        <f t="shared" si="137"/>
        <v>0</v>
      </c>
      <c r="M155" s="26">
        <v>1</v>
      </c>
      <c r="N155" s="16">
        <f t="shared" si="138"/>
        <v>11.99</v>
      </c>
      <c r="O155" s="16">
        <f t="shared" si="139"/>
        <v>34.5</v>
      </c>
      <c r="P155" s="26">
        <v>0</v>
      </c>
      <c r="Q155" s="16">
        <f t="shared" si="140"/>
        <v>0</v>
      </c>
      <c r="R155" s="16">
        <f t="shared" si="141"/>
        <v>0</v>
      </c>
      <c r="S155" s="26">
        <v>0</v>
      </c>
      <c r="T155" s="16">
        <f t="shared" si="142"/>
        <v>0</v>
      </c>
      <c r="U155" s="16">
        <f t="shared" si="143"/>
        <v>0</v>
      </c>
      <c r="V155" s="26">
        <v>0</v>
      </c>
      <c r="W155" s="16">
        <f t="shared" si="144"/>
        <v>0</v>
      </c>
      <c r="X155" s="16">
        <f t="shared" si="145"/>
        <v>0</v>
      </c>
      <c r="Y155" s="26"/>
      <c r="Z155" s="16">
        <f t="shared" si="146"/>
        <v>0</v>
      </c>
      <c r="AA155" s="16">
        <f t="shared" si="147"/>
        <v>0</v>
      </c>
      <c r="AC155" s="52">
        <f t="shared" ref="AC155:AC161" si="164">J155+M155+P155+S155+V155+Y155</f>
        <v>1</v>
      </c>
      <c r="AD155" s="16">
        <f t="shared" si="149"/>
        <v>11.99</v>
      </c>
      <c r="AE155" s="37">
        <f t="shared" si="150"/>
        <v>34.5</v>
      </c>
      <c r="AF155" s="42">
        <f t="shared" si="158"/>
        <v>8.130081300813009E-3</v>
      </c>
      <c r="AG155" s="37">
        <f t="shared" si="159"/>
        <v>0.24390243902439027</v>
      </c>
      <c r="AH155" s="63">
        <f t="shared" si="160"/>
        <v>8.4146341463414647</v>
      </c>
      <c r="AI155" s="26">
        <v>0</v>
      </c>
      <c r="AJ155" s="37">
        <f t="shared" si="155"/>
        <v>0</v>
      </c>
      <c r="AK155" s="37">
        <f t="shared" si="161"/>
        <v>0</v>
      </c>
      <c r="AL155" s="47">
        <v>161</v>
      </c>
      <c r="AM155" s="37">
        <f t="shared" si="162"/>
        <v>0</v>
      </c>
      <c r="AN155" s="52">
        <f t="shared" si="156"/>
        <v>0</v>
      </c>
      <c r="AO155" s="35">
        <f t="shared" si="163"/>
        <v>43589</v>
      </c>
    </row>
    <row r="156" spans="1:41" ht="15" x14ac:dyDescent="0.25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2</v>
      </c>
      <c r="K156" s="16">
        <f t="shared" si="136"/>
        <v>23.98</v>
      </c>
      <c r="L156" s="16">
        <f t="shared" si="137"/>
        <v>69</v>
      </c>
      <c r="M156" s="26">
        <v>0</v>
      </c>
      <c r="N156" s="16">
        <f t="shared" si="138"/>
        <v>0</v>
      </c>
      <c r="O156" s="16">
        <f t="shared" si="139"/>
        <v>0</v>
      </c>
      <c r="P156" s="26">
        <v>0</v>
      </c>
      <c r="Q156" s="16">
        <f t="shared" si="140"/>
        <v>0</v>
      </c>
      <c r="R156" s="16">
        <f t="shared" si="141"/>
        <v>0</v>
      </c>
      <c r="S156" s="26">
        <v>0</v>
      </c>
      <c r="T156" s="16">
        <f t="shared" si="142"/>
        <v>0</v>
      </c>
      <c r="U156" s="16">
        <f t="shared" si="143"/>
        <v>0</v>
      </c>
      <c r="V156" s="26">
        <v>0</v>
      </c>
      <c r="W156" s="16">
        <f t="shared" si="144"/>
        <v>0</v>
      </c>
      <c r="X156" s="16">
        <f t="shared" si="145"/>
        <v>0</v>
      </c>
      <c r="Y156" s="26"/>
      <c r="Z156" s="16">
        <f t="shared" si="146"/>
        <v>0</v>
      </c>
      <c r="AA156" s="16">
        <f t="shared" si="147"/>
        <v>0</v>
      </c>
      <c r="AC156" s="52">
        <f t="shared" si="164"/>
        <v>2</v>
      </c>
      <c r="AD156" s="16">
        <f t="shared" si="149"/>
        <v>23.98</v>
      </c>
      <c r="AE156" s="37">
        <f t="shared" si="150"/>
        <v>69</v>
      </c>
      <c r="AF156" s="42">
        <f t="shared" si="158"/>
        <v>1.6260162601626018E-2</v>
      </c>
      <c r="AG156" s="37">
        <f t="shared" si="159"/>
        <v>0.48780487804878053</v>
      </c>
      <c r="AH156" s="63">
        <f t="shared" si="160"/>
        <v>16.829268292682929</v>
      </c>
      <c r="AI156" s="26">
        <v>0</v>
      </c>
      <c r="AJ156" s="37">
        <f t="shared" si="155"/>
        <v>0</v>
      </c>
      <c r="AK156" s="37">
        <f t="shared" si="161"/>
        <v>0</v>
      </c>
      <c r="AL156" s="47">
        <v>162</v>
      </c>
      <c r="AM156" s="37">
        <f t="shared" si="162"/>
        <v>0</v>
      </c>
      <c r="AN156" s="52">
        <f t="shared" si="156"/>
        <v>0</v>
      </c>
      <c r="AO156" s="35">
        <f t="shared" si="163"/>
        <v>43589</v>
      </c>
    </row>
    <row r="157" spans="1:41" ht="15" x14ac:dyDescent="0.25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136"/>
        <v>0</v>
      </c>
      <c r="L157" s="16">
        <f t="shared" si="137"/>
        <v>0</v>
      </c>
      <c r="M157" s="26">
        <v>0</v>
      </c>
      <c r="N157" s="16">
        <f t="shared" si="138"/>
        <v>0</v>
      </c>
      <c r="O157" s="16">
        <f t="shared" si="139"/>
        <v>0</v>
      </c>
      <c r="P157" s="26">
        <v>0</v>
      </c>
      <c r="Q157" s="16">
        <f t="shared" si="140"/>
        <v>0</v>
      </c>
      <c r="R157" s="16">
        <f t="shared" si="141"/>
        <v>0</v>
      </c>
      <c r="S157" s="26">
        <v>0</v>
      </c>
      <c r="T157" s="16">
        <f t="shared" si="142"/>
        <v>0</v>
      </c>
      <c r="U157" s="16">
        <f t="shared" si="143"/>
        <v>0</v>
      </c>
      <c r="V157" s="26">
        <v>0</v>
      </c>
      <c r="W157" s="16">
        <f t="shared" si="144"/>
        <v>0</v>
      </c>
      <c r="X157" s="16">
        <f t="shared" si="145"/>
        <v>0</v>
      </c>
      <c r="Y157" s="26"/>
      <c r="Z157" s="16">
        <f t="shared" si="146"/>
        <v>0</v>
      </c>
      <c r="AA157" s="16">
        <f t="shared" si="147"/>
        <v>0</v>
      </c>
      <c r="AC157" s="52">
        <f t="shared" si="164"/>
        <v>0</v>
      </c>
      <c r="AD157" s="16">
        <f t="shared" si="149"/>
        <v>0</v>
      </c>
      <c r="AE157" s="37">
        <f t="shared" si="150"/>
        <v>0</v>
      </c>
      <c r="AF157" s="42">
        <f t="shared" si="158"/>
        <v>0</v>
      </c>
      <c r="AG157" s="37">
        <f t="shared" si="159"/>
        <v>0</v>
      </c>
      <c r="AH157" s="63">
        <f t="shared" si="160"/>
        <v>0</v>
      </c>
      <c r="AI157" s="26">
        <v>0</v>
      </c>
      <c r="AJ157" s="37">
        <f t="shared" si="155"/>
        <v>0</v>
      </c>
      <c r="AK157" s="37" t="str">
        <f t="shared" si="161"/>
        <v>-</v>
      </c>
      <c r="AL157" s="47">
        <v>163</v>
      </c>
      <c r="AM157" s="37" t="str">
        <f t="shared" si="162"/>
        <v>-</v>
      </c>
      <c r="AN157" s="52" t="str">
        <f t="shared" si="156"/>
        <v>-</v>
      </c>
      <c r="AO157" s="35" t="str">
        <f t="shared" si="163"/>
        <v>-</v>
      </c>
    </row>
    <row r="158" spans="1:41" ht="15" x14ac:dyDescent="0.25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136"/>
        <v>0</v>
      </c>
      <c r="L158" s="16">
        <f t="shared" si="137"/>
        <v>0</v>
      </c>
      <c r="M158" s="26">
        <v>0</v>
      </c>
      <c r="N158" s="16">
        <f t="shared" si="138"/>
        <v>0</v>
      </c>
      <c r="O158" s="16">
        <f t="shared" si="139"/>
        <v>0</v>
      </c>
      <c r="P158" s="26">
        <v>0</v>
      </c>
      <c r="Q158" s="16">
        <f t="shared" si="140"/>
        <v>0</v>
      </c>
      <c r="R158" s="16">
        <f t="shared" si="141"/>
        <v>0</v>
      </c>
      <c r="S158" s="26">
        <v>0</v>
      </c>
      <c r="T158" s="16">
        <f t="shared" si="142"/>
        <v>0</v>
      </c>
      <c r="U158" s="16">
        <f t="shared" si="143"/>
        <v>0</v>
      </c>
      <c r="V158" s="26">
        <v>0</v>
      </c>
      <c r="W158" s="16">
        <f t="shared" si="144"/>
        <v>0</v>
      </c>
      <c r="X158" s="16">
        <f t="shared" si="145"/>
        <v>0</v>
      </c>
      <c r="Y158" s="26"/>
      <c r="Z158" s="16">
        <f t="shared" si="146"/>
        <v>0</v>
      </c>
      <c r="AA158" s="16">
        <f t="shared" si="147"/>
        <v>0</v>
      </c>
      <c r="AC158" s="52">
        <f t="shared" si="164"/>
        <v>0</v>
      </c>
      <c r="AD158" s="16">
        <f t="shared" si="149"/>
        <v>0</v>
      </c>
      <c r="AE158" s="37">
        <f t="shared" si="150"/>
        <v>0</v>
      </c>
      <c r="AF158" s="42">
        <f t="shared" si="158"/>
        <v>0</v>
      </c>
      <c r="AG158" s="37">
        <f t="shared" si="159"/>
        <v>0</v>
      </c>
      <c r="AH158" s="63">
        <f t="shared" si="160"/>
        <v>0</v>
      </c>
      <c r="AI158" s="26">
        <v>0</v>
      </c>
      <c r="AJ158" s="37">
        <f t="shared" si="155"/>
        <v>0</v>
      </c>
      <c r="AK158" s="37" t="str">
        <f t="shared" si="161"/>
        <v>-</v>
      </c>
      <c r="AL158" s="47">
        <v>164</v>
      </c>
      <c r="AM158" s="37" t="str">
        <f t="shared" si="162"/>
        <v>-</v>
      </c>
      <c r="AN158" s="52" t="str">
        <f t="shared" si="156"/>
        <v>-</v>
      </c>
      <c r="AO158" s="35" t="str">
        <f t="shared" si="163"/>
        <v>-</v>
      </c>
    </row>
    <row r="159" spans="1:41" ht="15" x14ac:dyDescent="0.25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3</v>
      </c>
      <c r="K159" s="16">
        <f t="shared" si="136"/>
        <v>15.779999999999998</v>
      </c>
      <c r="L159" s="16">
        <f t="shared" si="137"/>
        <v>73.5</v>
      </c>
      <c r="M159" s="26">
        <v>0</v>
      </c>
      <c r="N159" s="16">
        <f t="shared" si="138"/>
        <v>0</v>
      </c>
      <c r="O159" s="16">
        <f t="shared" si="139"/>
        <v>0</v>
      </c>
      <c r="P159" s="26">
        <v>0</v>
      </c>
      <c r="Q159" s="16">
        <f t="shared" si="140"/>
        <v>0</v>
      </c>
      <c r="R159" s="16">
        <f t="shared" si="141"/>
        <v>0</v>
      </c>
      <c r="S159" s="26">
        <v>0</v>
      </c>
      <c r="T159" s="16">
        <f t="shared" si="142"/>
        <v>0</v>
      </c>
      <c r="U159" s="16">
        <f t="shared" si="143"/>
        <v>0</v>
      </c>
      <c r="V159" s="26">
        <v>0</v>
      </c>
      <c r="W159" s="16">
        <f t="shared" si="144"/>
        <v>0</v>
      </c>
      <c r="X159" s="16">
        <f t="shared" si="145"/>
        <v>0</v>
      </c>
      <c r="Y159" s="26"/>
      <c r="Z159" s="16">
        <f t="shared" si="146"/>
        <v>0</v>
      </c>
      <c r="AA159" s="16">
        <f t="shared" si="147"/>
        <v>0</v>
      </c>
      <c r="AC159" s="52">
        <f t="shared" si="164"/>
        <v>3</v>
      </c>
      <c r="AD159" s="16">
        <f t="shared" si="149"/>
        <v>15.779999999999998</v>
      </c>
      <c r="AE159" s="37">
        <f t="shared" si="150"/>
        <v>73.5</v>
      </c>
      <c r="AF159" s="42">
        <f t="shared" si="158"/>
        <v>2.4390243902439025E-2</v>
      </c>
      <c r="AG159" s="37">
        <f t="shared" si="159"/>
        <v>0.73170731707317072</v>
      </c>
      <c r="AH159" s="63">
        <f t="shared" si="160"/>
        <v>17.926829268292682</v>
      </c>
      <c r="AI159" s="26">
        <v>3</v>
      </c>
      <c r="AJ159" s="37">
        <f t="shared" si="155"/>
        <v>73.5</v>
      </c>
      <c r="AK159" s="37">
        <f t="shared" si="161"/>
        <v>123</v>
      </c>
      <c r="AL159" s="47">
        <v>165</v>
      </c>
      <c r="AM159" s="37">
        <f t="shared" si="162"/>
        <v>17.571428571428573</v>
      </c>
      <c r="AN159" s="52">
        <f t="shared" si="156"/>
        <v>4.0999999999999996</v>
      </c>
      <c r="AO159" s="35">
        <f t="shared" si="163"/>
        <v>43712</v>
      </c>
    </row>
    <row r="160" spans="1:41" ht="15" x14ac:dyDescent="0.25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2</v>
      </c>
      <c r="K160" s="16">
        <f t="shared" si="136"/>
        <v>10.519999999999996</v>
      </c>
      <c r="L160" s="16">
        <f t="shared" si="137"/>
        <v>49</v>
      </c>
      <c r="M160" s="26">
        <v>0</v>
      </c>
      <c r="N160" s="16">
        <f t="shared" si="138"/>
        <v>0</v>
      </c>
      <c r="O160" s="16">
        <f t="shared" si="139"/>
        <v>0</v>
      </c>
      <c r="P160" s="26">
        <v>0</v>
      </c>
      <c r="Q160" s="16">
        <f t="shared" si="140"/>
        <v>0</v>
      </c>
      <c r="R160" s="16">
        <f t="shared" si="141"/>
        <v>0</v>
      </c>
      <c r="S160" s="26">
        <v>1</v>
      </c>
      <c r="T160" s="16">
        <f t="shared" si="142"/>
        <v>5.259999999999998</v>
      </c>
      <c r="U160" s="16">
        <f t="shared" si="143"/>
        <v>24.5</v>
      </c>
      <c r="V160" s="26">
        <v>0</v>
      </c>
      <c r="W160" s="16">
        <f t="shared" si="144"/>
        <v>0</v>
      </c>
      <c r="X160" s="16">
        <f t="shared" si="145"/>
        <v>0</v>
      </c>
      <c r="Y160" s="26"/>
      <c r="Z160" s="16">
        <f t="shared" si="146"/>
        <v>0</v>
      </c>
      <c r="AA160" s="16">
        <f t="shared" si="147"/>
        <v>0</v>
      </c>
      <c r="AC160" s="52">
        <f t="shared" si="164"/>
        <v>3</v>
      </c>
      <c r="AD160" s="16">
        <f t="shared" si="149"/>
        <v>15.779999999999994</v>
      </c>
      <c r="AE160" s="37">
        <f t="shared" si="150"/>
        <v>73.5</v>
      </c>
      <c r="AF160" s="42">
        <f t="shared" si="158"/>
        <v>2.4390243902439025E-2</v>
      </c>
      <c r="AG160" s="37">
        <f t="shared" si="159"/>
        <v>0.73170731707317072</v>
      </c>
      <c r="AH160" s="63">
        <f t="shared" si="160"/>
        <v>17.926829268292682</v>
      </c>
      <c r="AI160" s="26">
        <v>1</v>
      </c>
      <c r="AJ160" s="37">
        <f t="shared" si="155"/>
        <v>24.5</v>
      </c>
      <c r="AK160" s="37">
        <f t="shared" si="161"/>
        <v>41</v>
      </c>
      <c r="AL160" s="47">
        <v>166</v>
      </c>
      <c r="AM160" s="37">
        <f t="shared" si="162"/>
        <v>5.8571428571428568</v>
      </c>
      <c r="AN160" s="52">
        <f t="shared" si="156"/>
        <v>1.3666666666666667</v>
      </c>
      <c r="AO160" s="35">
        <f t="shared" si="163"/>
        <v>43630</v>
      </c>
    </row>
    <row r="161" spans="1:41" ht="15" x14ac:dyDescent="0.25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136"/>
        <v>0</v>
      </c>
      <c r="L161" s="16">
        <f t="shared" si="137"/>
        <v>0</v>
      </c>
      <c r="M161" s="26">
        <v>0</v>
      </c>
      <c r="N161" s="16">
        <f t="shared" si="138"/>
        <v>0</v>
      </c>
      <c r="O161" s="16">
        <f t="shared" si="139"/>
        <v>0</v>
      </c>
      <c r="P161" s="26">
        <v>0</v>
      </c>
      <c r="Q161" s="16">
        <f t="shared" si="140"/>
        <v>0</v>
      </c>
      <c r="R161" s="16">
        <f t="shared" si="141"/>
        <v>0</v>
      </c>
      <c r="S161" s="26">
        <v>0</v>
      </c>
      <c r="T161" s="16">
        <f t="shared" si="142"/>
        <v>0</v>
      </c>
      <c r="U161" s="16">
        <f t="shared" si="143"/>
        <v>0</v>
      </c>
      <c r="V161" s="26">
        <v>0</v>
      </c>
      <c r="W161" s="16">
        <f t="shared" si="144"/>
        <v>0</v>
      </c>
      <c r="X161" s="16">
        <f t="shared" si="145"/>
        <v>0</v>
      </c>
      <c r="Y161" s="26"/>
      <c r="Z161" s="16">
        <f t="shared" si="146"/>
        <v>0</v>
      </c>
      <c r="AA161" s="16">
        <f t="shared" si="147"/>
        <v>0</v>
      </c>
      <c r="AC161" s="52">
        <f t="shared" si="164"/>
        <v>0</v>
      </c>
      <c r="AD161" s="16">
        <f t="shared" si="149"/>
        <v>0</v>
      </c>
      <c r="AE161" s="37">
        <f t="shared" si="150"/>
        <v>0</v>
      </c>
      <c r="AF161" s="42">
        <f t="shared" si="158"/>
        <v>0</v>
      </c>
      <c r="AG161" s="37">
        <f t="shared" si="159"/>
        <v>0</v>
      </c>
      <c r="AH161" s="63">
        <f t="shared" si="160"/>
        <v>0</v>
      </c>
      <c r="AI161" s="26">
        <v>0</v>
      </c>
      <c r="AJ161" s="37">
        <f t="shared" si="155"/>
        <v>0</v>
      </c>
      <c r="AK161" s="37" t="str">
        <f t="shared" si="161"/>
        <v>-</v>
      </c>
      <c r="AL161" s="47">
        <v>167</v>
      </c>
      <c r="AM161" s="37" t="str">
        <f t="shared" si="162"/>
        <v>-</v>
      </c>
      <c r="AN161" s="52" t="str">
        <f t="shared" si="156"/>
        <v>-</v>
      </c>
      <c r="AO161" s="35" t="str">
        <f t="shared" si="163"/>
        <v>-</v>
      </c>
    </row>
    <row r="162" spans="1:41" ht="15" x14ac:dyDescent="0.25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136"/>
        <v>0</v>
      </c>
      <c r="L162" s="16">
        <f t="shared" si="137"/>
        <v>0</v>
      </c>
      <c r="M162" s="26">
        <v>0</v>
      </c>
      <c r="N162" s="16">
        <f t="shared" si="138"/>
        <v>0</v>
      </c>
      <c r="O162" s="16">
        <f t="shared" si="139"/>
        <v>0</v>
      </c>
      <c r="P162" s="26">
        <v>0</v>
      </c>
      <c r="Q162" s="16">
        <f t="shared" si="140"/>
        <v>0</v>
      </c>
      <c r="R162" s="16">
        <f t="shared" si="141"/>
        <v>0</v>
      </c>
      <c r="S162" s="26">
        <v>0</v>
      </c>
      <c r="T162" s="16">
        <f t="shared" si="142"/>
        <v>0</v>
      </c>
      <c r="U162" s="16">
        <f t="shared" si="143"/>
        <v>0</v>
      </c>
      <c r="V162" s="26">
        <v>0</v>
      </c>
      <c r="W162" s="16">
        <f t="shared" si="144"/>
        <v>0</v>
      </c>
      <c r="X162" s="16">
        <f t="shared" si="145"/>
        <v>0</v>
      </c>
      <c r="Y162" s="26"/>
      <c r="Z162" s="16">
        <f t="shared" si="146"/>
        <v>0</v>
      </c>
      <c r="AA162" s="16">
        <f t="shared" si="147"/>
        <v>0</v>
      </c>
      <c r="AC162" s="52">
        <f>J162+M162+P162+S162+V162+Y162</f>
        <v>0</v>
      </c>
      <c r="AD162" s="16">
        <f t="shared" si="149"/>
        <v>0</v>
      </c>
      <c r="AE162" s="37">
        <f t="shared" si="150"/>
        <v>0</v>
      </c>
      <c r="AF162" s="42">
        <f t="shared" si="158"/>
        <v>0</v>
      </c>
      <c r="AG162" s="37">
        <f t="shared" si="159"/>
        <v>0</v>
      </c>
      <c r="AH162" s="63">
        <f t="shared" si="160"/>
        <v>0</v>
      </c>
      <c r="AI162" s="26">
        <v>0</v>
      </c>
      <c r="AJ162" s="37">
        <f t="shared" si="155"/>
        <v>0</v>
      </c>
      <c r="AK162" s="37" t="str">
        <f t="shared" si="161"/>
        <v>-</v>
      </c>
      <c r="AL162" s="47">
        <v>168</v>
      </c>
      <c r="AM162" s="37" t="str">
        <f t="shared" si="162"/>
        <v>-</v>
      </c>
      <c r="AN162" s="52" t="str">
        <f t="shared" si="156"/>
        <v>-</v>
      </c>
      <c r="AO162" s="35" t="str">
        <f t="shared" si="163"/>
        <v>-</v>
      </c>
    </row>
    <row r="163" spans="1:41" ht="15" x14ac:dyDescent="0.25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2"/>
        <v>0</v>
      </c>
      <c r="L163" s="16">
        <f t="shared" si="123"/>
        <v>0</v>
      </c>
      <c r="M163" s="26">
        <v>1</v>
      </c>
      <c r="N163" s="16">
        <f t="shared" si="124"/>
        <v>21.8</v>
      </c>
      <c r="O163" s="16">
        <f t="shared" si="125"/>
        <v>44.5</v>
      </c>
      <c r="P163" s="26">
        <v>0</v>
      </c>
      <c r="Q163" s="16">
        <f t="shared" si="126"/>
        <v>0</v>
      </c>
      <c r="R163" s="16">
        <f t="shared" si="127"/>
        <v>0</v>
      </c>
      <c r="S163" s="26">
        <v>0</v>
      </c>
      <c r="T163" s="16">
        <f t="shared" si="128"/>
        <v>0</v>
      </c>
      <c r="U163" s="16">
        <f t="shared" si="129"/>
        <v>0</v>
      </c>
      <c r="V163" s="26">
        <v>0</v>
      </c>
      <c r="W163" s="16">
        <f t="shared" si="130"/>
        <v>0</v>
      </c>
      <c r="X163" s="16">
        <f t="shared" si="131"/>
        <v>0</v>
      </c>
      <c r="Y163" s="26"/>
      <c r="Z163" s="16">
        <f t="shared" si="132"/>
        <v>0</v>
      </c>
      <c r="AA163" s="16">
        <f t="shared" si="133"/>
        <v>0</v>
      </c>
      <c r="AC163" s="52">
        <f t="shared" si="87"/>
        <v>1</v>
      </c>
      <c r="AD163" s="16">
        <f t="shared" si="63"/>
        <v>21.8</v>
      </c>
      <c r="AE163" s="37">
        <f t="shared" si="64"/>
        <v>44.5</v>
      </c>
      <c r="AF163" s="42">
        <f t="shared" si="158"/>
        <v>8.130081300813009E-3</v>
      </c>
      <c r="AG163" s="37">
        <f t="shared" si="159"/>
        <v>0.24390243902439027</v>
      </c>
      <c r="AH163" s="63">
        <f t="shared" si="160"/>
        <v>10.853658536585368</v>
      </c>
      <c r="AI163" s="26">
        <v>0</v>
      </c>
      <c r="AJ163" s="37">
        <f t="shared" si="134"/>
        <v>0</v>
      </c>
      <c r="AK163" s="37">
        <f t="shared" si="161"/>
        <v>0</v>
      </c>
      <c r="AL163" s="47">
        <v>113</v>
      </c>
      <c r="AM163" s="37">
        <f t="shared" si="162"/>
        <v>0</v>
      </c>
      <c r="AN163" s="52">
        <f t="shared" si="135"/>
        <v>0</v>
      </c>
      <c r="AO163" s="35">
        <f t="shared" si="163"/>
        <v>43589</v>
      </c>
    </row>
    <row r="164" spans="1:41" ht="15" x14ac:dyDescent="0.25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1</v>
      </c>
      <c r="K164" s="16">
        <f t="shared" si="72"/>
        <v>38.392475247524757</v>
      </c>
      <c r="L164" s="16">
        <f t="shared" ref="L164:L172" si="165">J164*$G164</f>
        <v>74.5</v>
      </c>
      <c r="M164" s="26">
        <v>0</v>
      </c>
      <c r="N164" s="16">
        <f t="shared" ref="N164:N172" si="166">M164*$F164</f>
        <v>0</v>
      </c>
      <c r="O164" s="16">
        <f t="shared" ref="O164:O172" si="167">M164*$G164</f>
        <v>0</v>
      </c>
      <c r="P164" s="26">
        <v>0</v>
      </c>
      <c r="Q164" s="16">
        <f t="shared" ref="Q164:Q172" si="168">P164*$F164</f>
        <v>0</v>
      </c>
      <c r="R164" s="16">
        <f t="shared" ref="R164:R172" si="169">P164*$G164</f>
        <v>0</v>
      </c>
      <c r="S164" s="26">
        <v>0</v>
      </c>
      <c r="T164" s="16">
        <f t="shared" ref="T164:T172" si="170">S164*$F164</f>
        <v>0</v>
      </c>
      <c r="U164" s="16">
        <f t="shared" ref="U164:U172" si="171">S164*$G164</f>
        <v>0</v>
      </c>
      <c r="V164" s="26">
        <v>0</v>
      </c>
      <c r="W164" s="16">
        <f t="shared" ref="W164:W182" si="172">V164*$F164</f>
        <v>0</v>
      </c>
      <c r="X164" s="16">
        <f t="shared" ref="X164:X172" si="173">V164*$G164</f>
        <v>0</v>
      </c>
      <c r="Y164" s="26"/>
      <c r="Z164" s="16">
        <f t="shared" ref="Z164:Z172" si="174">Y164*$F164</f>
        <v>0</v>
      </c>
      <c r="AA164" s="16">
        <f t="shared" ref="AA164:AA172" si="175">Y164*$G164</f>
        <v>0</v>
      </c>
      <c r="AC164" s="52">
        <f t="shared" si="87"/>
        <v>1</v>
      </c>
      <c r="AD164" s="16">
        <f t="shared" si="63"/>
        <v>38.392475247524757</v>
      </c>
      <c r="AE164" s="37">
        <f t="shared" si="64"/>
        <v>74.5</v>
      </c>
      <c r="AF164" s="42">
        <f t="shared" si="158"/>
        <v>8.130081300813009E-3</v>
      </c>
      <c r="AG164" s="37">
        <f t="shared" si="159"/>
        <v>0.24390243902439027</v>
      </c>
      <c r="AH164" s="63">
        <f t="shared" si="160"/>
        <v>18.170731707317074</v>
      </c>
      <c r="AI164" s="26">
        <v>0</v>
      </c>
      <c r="AJ164" s="37">
        <f t="shared" ref="AJ164:AJ172" si="176">AI164*G164</f>
        <v>0</v>
      </c>
      <c r="AK164" s="37">
        <f t="shared" si="161"/>
        <v>0</v>
      </c>
      <c r="AL164" s="47">
        <v>115</v>
      </c>
      <c r="AM164" s="37">
        <f t="shared" si="162"/>
        <v>0</v>
      </c>
      <c r="AN164" s="52">
        <f t="shared" ref="AN164:AN172" si="177">IFERROR(AK164/30,"-")</f>
        <v>0</v>
      </c>
      <c r="AO164" s="35">
        <f t="shared" si="163"/>
        <v>43589</v>
      </c>
    </row>
    <row r="165" spans="1:41" ht="15" x14ac:dyDescent="0.25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2</v>
      </c>
      <c r="K165" s="16">
        <f t="shared" si="72"/>
        <v>88.400000000000048</v>
      </c>
      <c r="L165" s="16">
        <f t="shared" si="165"/>
        <v>179</v>
      </c>
      <c r="M165" s="26">
        <v>1</v>
      </c>
      <c r="N165" s="16">
        <f t="shared" si="166"/>
        <v>44.200000000000024</v>
      </c>
      <c r="O165" s="16">
        <f t="shared" si="167"/>
        <v>89.5</v>
      </c>
      <c r="P165" s="26">
        <v>0</v>
      </c>
      <c r="Q165" s="16">
        <f t="shared" si="168"/>
        <v>0</v>
      </c>
      <c r="R165" s="16">
        <f t="shared" si="169"/>
        <v>0</v>
      </c>
      <c r="S165" s="26">
        <v>0</v>
      </c>
      <c r="T165" s="16">
        <f t="shared" si="170"/>
        <v>0</v>
      </c>
      <c r="U165" s="16">
        <f t="shared" si="171"/>
        <v>0</v>
      </c>
      <c r="V165" s="26">
        <v>0</v>
      </c>
      <c r="W165" s="16">
        <f t="shared" si="172"/>
        <v>0</v>
      </c>
      <c r="X165" s="16">
        <f t="shared" si="173"/>
        <v>0</v>
      </c>
      <c r="Y165" s="26"/>
      <c r="Z165" s="16">
        <f t="shared" si="174"/>
        <v>0</v>
      </c>
      <c r="AA165" s="16">
        <f t="shared" si="175"/>
        <v>0</v>
      </c>
      <c r="AC165" s="52">
        <f t="shared" si="87"/>
        <v>3</v>
      </c>
      <c r="AD165" s="16">
        <f t="shared" si="63"/>
        <v>132.60000000000008</v>
      </c>
      <c r="AE165" s="37">
        <f t="shared" si="64"/>
        <v>268.5</v>
      </c>
      <c r="AF165" s="42">
        <f t="shared" si="158"/>
        <v>2.4390243902439025E-2</v>
      </c>
      <c r="AG165" s="37">
        <f t="shared" si="159"/>
        <v>0.73170731707317072</v>
      </c>
      <c r="AH165" s="63">
        <f t="shared" si="160"/>
        <v>65.487804878048792</v>
      </c>
      <c r="AI165" s="26">
        <v>2</v>
      </c>
      <c r="AJ165" s="37">
        <f t="shared" si="176"/>
        <v>179</v>
      </c>
      <c r="AK165" s="37">
        <f t="shared" si="161"/>
        <v>82</v>
      </c>
      <c r="AL165" s="47">
        <v>116</v>
      </c>
      <c r="AM165" s="37">
        <f t="shared" si="162"/>
        <v>11.714285714285714</v>
      </c>
      <c r="AN165" s="52">
        <f t="shared" si="177"/>
        <v>2.7333333333333334</v>
      </c>
      <c r="AO165" s="35">
        <f t="shared" si="163"/>
        <v>43671</v>
      </c>
    </row>
    <row r="166" spans="1:41" ht="15" x14ac:dyDescent="0.25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72"/>
        <v>0</v>
      </c>
      <c r="L166" s="16">
        <f t="shared" si="165"/>
        <v>0</v>
      </c>
      <c r="M166" s="26">
        <v>0</v>
      </c>
      <c r="N166" s="16">
        <f t="shared" si="166"/>
        <v>0</v>
      </c>
      <c r="O166" s="16">
        <f t="shared" si="167"/>
        <v>0</v>
      </c>
      <c r="P166" s="26">
        <v>0</v>
      </c>
      <c r="Q166" s="16">
        <f t="shared" si="168"/>
        <v>0</v>
      </c>
      <c r="R166" s="16">
        <f t="shared" si="169"/>
        <v>0</v>
      </c>
      <c r="S166" s="26">
        <v>0</v>
      </c>
      <c r="T166" s="16">
        <f t="shared" si="170"/>
        <v>0</v>
      </c>
      <c r="U166" s="16">
        <f t="shared" si="171"/>
        <v>0</v>
      </c>
      <c r="V166" s="26">
        <v>0</v>
      </c>
      <c r="W166" s="16">
        <f t="shared" si="172"/>
        <v>0</v>
      </c>
      <c r="X166" s="16">
        <f t="shared" si="173"/>
        <v>0</v>
      </c>
      <c r="Y166" s="26"/>
      <c r="Z166" s="16">
        <f t="shared" si="174"/>
        <v>0</v>
      </c>
      <c r="AA166" s="16">
        <f t="shared" si="175"/>
        <v>0</v>
      </c>
      <c r="AC166" s="52">
        <f t="shared" si="87"/>
        <v>0</v>
      </c>
      <c r="AD166" s="16">
        <f t="shared" si="63"/>
        <v>0</v>
      </c>
      <c r="AE166" s="37">
        <f t="shared" si="64"/>
        <v>0</v>
      </c>
      <c r="AF166" s="42">
        <f t="shared" si="158"/>
        <v>0</v>
      </c>
      <c r="AG166" s="37">
        <f t="shared" si="159"/>
        <v>0</v>
      </c>
      <c r="AH166" s="63">
        <f t="shared" si="160"/>
        <v>0</v>
      </c>
      <c r="AI166" s="26">
        <v>0</v>
      </c>
      <c r="AJ166" s="37">
        <f t="shared" si="176"/>
        <v>0</v>
      </c>
      <c r="AK166" s="37" t="str">
        <f t="shared" si="161"/>
        <v>-</v>
      </c>
      <c r="AL166" s="47">
        <v>117</v>
      </c>
      <c r="AM166" s="37" t="str">
        <f t="shared" si="162"/>
        <v>-</v>
      </c>
      <c r="AN166" s="52" t="str">
        <f t="shared" si="177"/>
        <v>-</v>
      </c>
      <c r="AO166" s="35" t="str">
        <f t="shared" si="163"/>
        <v>-</v>
      </c>
    </row>
    <row r="167" spans="1:41" ht="15" x14ac:dyDescent="0.25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1</v>
      </c>
      <c r="K167" s="16">
        <f t="shared" si="72"/>
        <v>12.99</v>
      </c>
      <c r="L167" s="16">
        <f t="shared" si="165"/>
        <v>34.5</v>
      </c>
      <c r="M167" s="26">
        <v>1</v>
      </c>
      <c r="N167" s="16">
        <f t="shared" si="166"/>
        <v>12.99</v>
      </c>
      <c r="O167" s="16">
        <f t="shared" si="167"/>
        <v>34.5</v>
      </c>
      <c r="P167" s="26">
        <v>0</v>
      </c>
      <c r="Q167" s="16">
        <f t="shared" si="168"/>
        <v>0</v>
      </c>
      <c r="R167" s="16">
        <f t="shared" si="169"/>
        <v>0</v>
      </c>
      <c r="S167" s="26">
        <v>2</v>
      </c>
      <c r="T167" s="16">
        <f t="shared" si="170"/>
        <v>25.98</v>
      </c>
      <c r="U167" s="16">
        <f t="shared" si="171"/>
        <v>69</v>
      </c>
      <c r="V167" s="26">
        <v>0</v>
      </c>
      <c r="W167" s="16">
        <f t="shared" si="172"/>
        <v>0</v>
      </c>
      <c r="X167" s="16">
        <f t="shared" si="173"/>
        <v>0</v>
      </c>
      <c r="Y167" s="26"/>
      <c r="Z167" s="16">
        <f t="shared" si="174"/>
        <v>0</v>
      </c>
      <c r="AA167" s="16">
        <f t="shared" si="175"/>
        <v>0</v>
      </c>
      <c r="AC167" s="52">
        <f t="shared" si="87"/>
        <v>4</v>
      </c>
      <c r="AD167" s="16">
        <f t="shared" si="63"/>
        <v>51.96</v>
      </c>
      <c r="AE167" s="37">
        <f t="shared" si="64"/>
        <v>138</v>
      </c>
      <c r="AF167" s="42">
        <f t="shared" si="158"/>
        <v>3.2520325203252036E-2</v>
      </c>
      <c r="AG167" s="37">
        <f t="shared" si="159"/>
        <v>0.97560975609756106</v>
      </c>
      <c r="AH167" s="63">
        <f t="shared" si="160"/>
        <v>33.658536585365859</v>
      </c>
      <c r="AI167" s="26">
        <v>0</v>
      </c>
      <c r="AJ167" s="37">
        <f t="shared" si="176"/>
        <v>0</v>
      </c>
      <c r="AK167" s="37">
        <f t="shared" si="161"/>
        <v>0</v>
      </c>
      <c r="AL167" s="47">
        <v>118</v>
      </c>
      <c r="AM167" s="37">
        <f t="shared" si="162"/>
        <v>0</v>
      </c>
      <c r="AN167" s="52">
        <f t="shared" si="177"/>
        <v>0</v>
      </c>
      <c r="AO167" s="35">
        <f t="shared" si="163"/>
        <v>43589</v>
      </c>
    </row>
    <row r="168" spans="1:41" ht="15" x14ac:dyDescent="0.25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3</v>
      </c>
      <c r="K168" s="16">
        <f t="shared" si="72"/>
        <v>38.43</v>
      </c>
      <c r="L168" s="16">
        <f t="shared" si="165"/>
        <v>88.5</v>
      </c>
      <c r="M168" s="26">
        <v>1</v>
      </c>
      <c r="N168" s="16">
        <f t="shared" si="166"/>
        <v>12.81</v>
      </c>
      <c r="O168" s="16">
        <f t="shared" si="167"/>
        <v>29.5</v>
      </c>
      <c r="P168" s="26">
        <v>1</v>
      </c>
      <c r="Q168" s="16">
        <f t="shared" si="168"/>
        <v>12.81</v>
      </c>
      <c r="R168" s="16">
        <f t="shared" si="169"/>
        <v>29.5</v>
      </c>
      <c r="S168" s="26">
        <v>3</v>
      </c>
      <c r="T168" s="16">
        <f t="shared" si="170"/>
        <v>38.43</v>
      </c>
      <c r="U168" s="16">
        <f t="shared" si="171"/>
        <v>88.5</v>
      </c>
      <c r="V168" s="26">
        <v>0</v>
      </c>
      <c r="W168" s="16">
        <f t="shared" si="172"/>
        <v>0</v>
      </c>
      <c r="X168" s="16">
        <f t="shared" si="173"/>
        <v>0</v>
      </c>
      <c r="Y168" s="26"/>
      <c r="Z168" s="16">
        <f t="shared" si="174"/>
        <v>0</v>
      </c>
      <c r="AA168" s="16">
        <f t="shared" si="175"/>
        <v>0</v>
      </c>
      <c r="AC168" s="52">
        <f t="shared" si="87"/>
        <v>8</v>
      </c>
      <c r="AD168" s="16">
        <f t="shared" si="63"/>
        <v>102.48</v>
      </c>
      <c r="AE168" s="37">
        <f t="shared" si="64"/>
        <v>236</v>
      </c>
      <c r="AF168" s="42">
        <f t="shared" si="158"/>
        <v>6.5040650406504072E-2</v>
      </c>
      <c r="AG168" s="37">
        <f t="shared" si="159"/>
        <v>1.9512195121951221</v>
      </c>
      <c r="AH168" s="63">
        <f t="shared" si="160"/>
        <v>57.560975609756099</v>
      </c>
      <c r="AI168" s="26">
        <v>1</v>
      </c>
      <c r="AJ168" s="37">
        <f t="shared" si="176"/>
        <v>29.5</v>
      </c>
      <c r="AK168" s="37">
        <f t="shared" si="161"/>
        <v>15.374999999999998</v>
      </c>
      <c r="AL168" s="47">
        <v>119</v>
      </c>
      <c r="AM168" s="37">
        <f t="shared" si="162"/>
        <v>2.1964285714285712</v>
      </c>
      <c r="AN168" s="52">
        <f t="shared" si="177"/>
        <v>0.51249999999999996</v>
      </c>
      <c r="AO168" s="35">
        <f t="shared" si="163"/>
        <v>43604.375</v>
      </c>
    </row>
    <row r="169" spans="1:41" ht="15" x14ac:dyDescent="0.25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72"/>
        <v>0</v>
      </c>
      <c r="L169" s="16">
        <f t="shared" si="165"/>
        <v>0</v>
      </c>
      <c r="M169" s="26">
        <v>0</v>
      </c>
      <c r="N169" s="16">
        <f t="shared" si="166"/>
        <v>0</v>
      </c>
      <c r="O169" s="16">
        <f t="shared" si="167"/>
        <v>0</v>
      </c>
      <c r="P169" s="26">
        <v>0</v>
      </c>
      <c r="Q169" s="16">
        <f t="shared" si="168"/>
        <v>0</v>
      </c>
      <c r="R169" s="16">
        <f t="shared" si="169"/>
        <v>0</v>
      </c>
      <c r="S169" s="26">
        <v>0</v>
      </c>
      <c r="T169" s="16">
        <f t="shared" si="170"/>
        <v>0</v>
      </c>
      <c r="U169" s="16">
        <f t="shared" si="171"/>
        <v>0</v>
      </c>
      <c r="V169" s="26">
        <v>0</v>
      </c>
      <c r="W169" s="16">
        <f t="shared" si="172"/>
        <v>0</v>
      </c>
      <c r="X169" s="16">
        <f t="shared" si="173"/>
        <v>0</v>
      </c>
      <c r="Y169" s="26"/>
      <c r="Z169" s="16">
        <f t="shared" si="174"/>
        <v>0</v>
      </c>
      <c r="AA169" s="16">
        <f t="shared" si="175"/>
        <v>0</v>
      </c>
      <c r="AC169" s="52">
        <f t="shared" si="87"/>
        <v>0</v>
      </c>
      <c r="AD169" s="16">
        <f t="shared" si="63"/>
        <v>0</v>
      </c>
      <c r="AE169" s="37">
        <f t="shared" si="64"/>
        <v>0</v>
      </c>
      <c r="AF169" s="42">
        <f t="shared" si="158"/>
        <v>0</v>
      </c>
      <c r="AG169" s="37">
        <f t="shared" si="159"/>
        <v>0</v>
      </c>
      <c r="AH169" s="63">
        <f t="shared" si="160"/>
        <v>0</v>
      </c>
      <c r="AI169" s="26">
        <v>0</v>
      </c>
      <c r="AJ169" s="37">
        <f t="shared" si="176"/>
        <v>0</v>
      </c>
      <c r="AK169" s="37" t="str">
        <f t="shared" si="161"/>
        <v>-</v>
      </c>
      <c r="AL169" s="47">
        <v>120</v>
      </c>
      <c r="AM169" s="37" t="str">
        <f t="shared" si="162"/>
        <v>-</v>
      </c>
      <c r="AN169" s="52" t="str">
        <f t="shared" si="177"/>
        <v>-</v>
      </c>
      <c r="AO169" s="35" t="str">
        <f t="shared" si="163"/>
        <v>-</v>
      </c>
    </row>
    <row r="170" spans="1:41" ht="15" x14ac:dyDescent="0.25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72"/>
        <v>0</v>
      </c>
      <c r="L170" s="16">
        <f t="shared" si="165"/>
        <v>0</v>
      </c>
      <c r="M170" s="26">
        <v>0</v>
      </c>
      <c r="N170" s="16">
        <f t="shared" si="166"/>
        <v>0</v>
      </c>
      <c r="O170" s="16">
        <f t="shared" si="167"/>
        <v>0</v>
      </c>
      <c r="P170" s="26">
        <v>0</v>
      </c>
      <c r="Q170" s="16">
        <f t="shared" si="168"/>
        <v>0</v>
      </c>
      <c r="R170" s="16">
        <f t="shared" si="169"/>
        <v>0</v>
      </c>
      <c r="S170" s="26">
        <v>0</v>
      </c>
      <c r="T170" s="16">
        <f t="shared" si="170"/>
        <v>0</v>
      </c>
      <c r="U170" s="16">
        <f t="shared" si="171"/>
        <v>0</v>
      </c>
      <c r="V170" s="26">
        <v>0</v>
      </c>
      <c r="W170" s="16">
        <f t="shared" si="172"/>
        <v>0</v>
      </c>
      <c r="X170" s="16">
        <f t="shared" si="173"/>
        <v>0</v>
      </c>
      <c r="Y170" s="26"/>
      <c r="Z170" s="16">
        <f t="shared" si="174"/>
        <v>0</v>
      </c>
      <c r="AA170" s="16">
        <f t="shared" si="175"/>
        <v>0</v>
      </c>
      <c r="AC170" s="52">
        <f t="shared" si="87"/>
        <v>0</v>
      </c>
      <c r="AD170" s="16">
        <f t="shared" si="63"/>
        <v>0</v>
      </c>
      <c r="AE170" s="37">
        <f t="shared" si="64"/>
        <v>0</v>
      </c>
      <c r="AF170" s="42">
        <f t="shared" si="158"/>
        <v>0</v>
      </c>
      <c r="AG170" s="37">
        <f t="shared" si="159"/>
        <v>0</v>
      </c>
      <c r="AH170" s="63">
        <f t="shared" si="160"/>
        <v>0</v>
      </c>
      <c r="AI170" s="26">
        <v>0</v>
      </c>
      <c r="AJ170" s="37">
        <f t="shared" si="176"/>
        <v>0</v>
      </c>
      <c r="AK170" s="37" t="str">
        <f t="shared" si="161"/>
        <v>-</v>
      </c>
      <c r="AL170" s="47">
        <v>121</v>
      </c>
      <c r="AM170" s="37" t="str">
        <f t="shared" si="162"/>
        <v>-</v>
      </c>
      <c r="AN170" s="52" t="str">
        <f t="shared" si="177"/>
        <v>-</v>
      </c>
      <c r="AO170" s="35" t="str">
        <f t="shared" si="163"/>
        <v>-</v>
      </c>
    </row>
    <row r="171" spans="1:41" ht="15" x14ac:dyDescent="0.25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72"/>
        <v>0</v>
      </c>
      <c r="L171" s="16">
        <f t="shared" si="165"/>
        <v>0</v>
      </c>
      <c r="M171" s="26">
        <v>0</v>
      </c>
      <c r="N171" s="16">
        <f t="shared" si="166"/>
        <v>0</v>
      </c>
      <c r="O171" s="16">
        <f t="shared" si="167"/>
        <v>0</v>
      </c>
      <c r="P171" s="26">
        <v>0</v>
      </c>
      <c r="Q171" s="16">
        <f t="shared" si="168"/>
        <v>0</v>
      </c>
      <c r="R171" s="16">
        <f t="shared" si="169"/>
        <v>0</v>
      </c>
      <c r="S171" s="26">
        <v>0</v>
      </c>
      <c r="T171" s="16">
        <f t="shared" si="170"/>
        <v>0</v>
      </c>
      <c r="U171" s="16">
        <f t="shared" si="171"/>
        <v>0</v>
      </c>
      <c r="V171" s="26">
        <v>0</v>
      </c>
      <c r="W171" s="16">
        <f t="shared" si="172"/>
        <v>0</v>
      </c>
      <c r="X171" s="16">
        <f t="shared" si="173"/>
        <v>0</v>
      </c>
      <c r="Y171" s="26"/>
      <c r="Z171" s="16">
        <f t="shared" si="174"/>
        <v>0</v>
      </c>
      <c r="AA171" s="16">
        <f t="shared" si="175"/>
        <v>0</v>
      </c>
      <c r="AC171" s="52">
        <f>J171+M171+P171+S171+V171+Y171</f>
        <v>0</v>
      </c>
      <c r="AD171" s="16">
        <f t="shared" si="63"/>
        <v>0</v>
      </c>
      <c r="AE171" s="37">
        <f t="shared" si="64"/>
        <v>0</v>
      </c>
      <c r="AF171" s="42">
        <f t="shared" si="158"/>
        <v>0</v>
      </c>
      <c r="AG171" s="37">
        <f t="shared" si="159"/>
        <v>0</v>
      </c>
      <c r="AH171" s="63">
        <f t="shared" si="160"/>
        <v>0</v>
      </c>
      <c r="AI171" s="26">
        <v>0</v>
      </c>
      <c r="AJ171" s="37">
        <f t="shared" si="176"/>
        <v>0</v>
      </c>
      <c r="AK171" s="37" t="str">
        <f t="shared" si="161"/>
        <v>-</v>
      </c>
      <c r="AL171" s="47">
        <v>122</v>
      </c>
      <c r="AM171" s="37" t="str">
        <f t="shared" si="162"/>
        <v>-</v>
      </c>
      <c r="AN171" s="52" t="str">
        <f t="shared" si="177"/>
        <v>-</v>
      </c>
      <c r="AO171" s="35" t="str">
        <f t="shared" si="163"/>
        <v>-</v>
      </c>
    </row>
    <row r="172" spans="1:41" ht="15" x14ac:dyDescent="0.25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72"/>
        <v>0</v>
      </c>
      <c r="L172" s="16">
        <f t="shared" si="165"/>
        <v>0</v>
      </c>
      <c r="M172" s="26">
        <v>0</v>
      </c>
      <c r="N172" s="16">
        <f t="shared" si="166"/>
        <v>0</v>
      </c>
      <c r="O172" s="16">
        <f t="shared" si="167"/>
        <v>0</v>
      </c>
      <c r="P172" s="26">
        <v>0</v>
      </c>
      <c r="Q172" s="16">
        <f t="shared" si="168"/>
        <v>0</v>
      </c>
      <c r="R172" s="16">
        <f t="shared" si="169"/>
        <v>0</v>
      </c>
      <c r="S172" s="26">
        <v>0</v>
      </c>
      <c r="T172" s="16">
        <f t="shared" si="170"/>
        <v>0</v>
      </c>
      <c r="U172" s="16">
        <f t="shared" si="171"/>
        <v>0</v>
      </c>
      <c r="V172" s="26">
        <v>0</v>
      </c>
      <c r="W172" s="16">
        <f t="shared" si="172"/>
        <v>0</v>
      </c>
      <c r="X172" s="16">
        <f t="shared" si="173"/>
        <v>0</v>
      </c>
      <c r="Y172" s="26"/>
      <c r="Z172" s="16">
        <f t="shared" si="174"/>
        <v>0</v>
      </c>
      <c r="AA172" s="16">
        <f t="shared" si="175"/>
        <v>0</v>
      </c>
      <c r="AC172" s="52">
        <f t="shared" si="87"/>
        <v>0</v>
      </c>
      <c r="AD172" s="16">
        <f t="shared" si="63"/>
        <v>0</v>
      </c>
      <c r="AE172" s="37">
        <f t="shared" si="64"/>
        <v>0</v>
      </c>
      <c r="AF172" s="42">
        <f t="shared" si="158"/>
        <v>0</v>
      </c>
      <c r="AG172" s="37">
        <f t="shared" si="159"/>
        <v>0</v>
      </c>
      <c r="AH172" s="63">
        <f t="shared" si="160"/>
        <v>0</v>
      </c>
      <c r="AI172" s="26">
        <v>0</v>
      </c>
      <c r="AJ172" s="37">
        <f t="shared" si="176"/>
        <v>0</v>
      </c>
      <c r="AK172" s="37" t="str">
        <f t="shared" si="161"/>
        <v>-</v>
      </c>
      <c r="AL172" s="47">
        <v>123</v>
      </c>
      <c r="AM172" s="37" t="str">
        <f t="shared" si="162"/>
        <v>-</v>
      </c>
      <c r="AN172" s="52" t="str">
        <f t="shared" si="177"/>
        <v>-</v>
      </c>
      <c r="AO172" s="35" t="str">
        <f t="shared" si="163"/>
        <v>-</v>
      </c>
    </row>
    <row r="173" spans="1:41" ht="15" x14ac:dyDescent="0.25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72"/>
        <v>0</v>
      </c>
      <c r="L173" s="16">
        <f t="shared" ref="L173:L182" si="178">J173*$G173</f>
        <v>0</v>
      </c>
      <c r="M173" s="26">
        <v>0</v>
      </c>
      <c r="N173" s="16">
        <f t="shared" ref="N173:N182" si="179">M173*$F173</f>
        <v>0</v>
      </c>
      <c r="O173" s="16">
        <f t="shared" ref="O173:O182" si="180">M173*$G173</f>
        <v>0</v>
      </c>
      <c r="P173" s="26">
        <v>0</v>
      </c>
      <c r="Q173" s="16">
        <f t="shared" ref="Q173:Q182" si="181">P173*$F173</f>
        <v>0</v>
      </c>
      <c r="R173" s="16">
        <f t="shared" ref="R173:R182" si="182">P173*$G173</f>
        <v>0</v>
      </c>
      <c r="S173" s="26">
        <v>0</v>
      </c>
      <c r="T173" s="16">
        <f t="shared" ref="T173:T182" si="183">S173*$F173</f>
        <v>0</v>
      </c>
      <c r="U173" s="16">
        <f t="shared" ref="U173:U182" si="184">S173*$G173</f>
        <v>0</v>
      </c>
      <c r="V173" s="26">
        <v>0</v>
      </c>
      <c r="W173" s="16">
        <f t="shared" si="172"/>
        <v>0</v>
      </c>
      <c r="X173" s="16">
        <f t="shared" ref="X173:X182" si="185">V173*$G173</f>
        <v>0</v>
      </c>
      <c r="Y173" s="26"/>
      <c r="Z173" s="16">
        <f t="shared" ref="Z173:Z182" si="186">Y173*$F173</f>
        <v>0</v>
      </c>
      <c r="AA173" s="16">
        <f t="shared" ref="AA173:AA182" si="187">Y173*$G173</f>
        <v>0</v>
      </c>
      <c r="AC173" s="52">
        <f t="shared" si="87"/>
        <v>0</v>
      </c>
      <c r="AD173" s="16">
        <f t="shared" si="63"/>
        <v>0</v>
      </c>
      <c r="AE173" s="37">
        <f t="shared" si="64"/>
        <v>0</v>
      </c>
      <c r="AF173" s="42">
        <f t="shared" si="158"/>
        <v>0</v>
      </c>
      <c r="AG173" s="37">
        <f t="shared" si="159"/>
        <v>0</v>
      </c>
      <c r="AH173" s="63">
        <f t="shared" si="160"/>
        <v>0</v>
      </c>
      <c r="AI173" s="26">
        <v>0</v>
      </c>
      <c r="AJ173" s="37">
        <f t="shared" ref="AJ173:AJ182" si="188">AI173*G173</f>
        <v>0</v>
      </c>
      <c r="AK173" s="37" t="str">
        <f t="shared" si="161"/>
        <v>-</v>
      </c>
      <c r="AL173" s="47">
        <v>125</v>
      </c>
      <c r="AM173" s="37" t="str">
        <f t="shared" si="162"/>
        <v>-</v>
      </c>
      <c r="AN173" s="52" t="str">
        <f t="shared" ref="AN173:AN182" si="189">IFERROR(AK173/30,"-")</f>
        <v>-</v>
      </c>
      <c r="AO173" s="35" t="str">
        <f t="shared" si="163"/>
        <v>-</v>
      </c>
    </row>
    <row r="174" spans="1:41" ht="15" x14ac:dyDescent="0.25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0</v>
      </c>
      <c r="K174" s="16">
        <f t="shared" si="72"/>
        <v>0</v>
      </c>
      <c r="L174" s="16">
        <f t="shared" si="178"/>
        <v>0</v>
      </c>
      <c r="M174" s="26">
        <v>0</v>
      </c>
      <c r="N174" s="16">
        <f t="shared" si="179"/>
        <v>0</v>
      </c>
      <c r="O174" s="16">
        <f t="shared" si="180"/>
        <v>0</v>
      </c>
      <c r="P174" s="26">
        <v>0</v>
      </c>
      <c r="Q174" s="16">
        <f t="shared" si="181"/>
        <v>0</v>
      </c>
      <c r="R174" s="16">
        <f t="shared" si="182"/>
        <v>0</v>
      </c>
      <c r="S174" s="26">
        <v>0</v>
      </c>
      <c r="T174" s="16">
        <f t="shared" si="183"/>
        <v>0</v>
      </c>
      <c r="U174" s="16">
        <f t="shared" si="184"/>
        <v>0</v>
      </c>
      <c r="V174" s="26">
        <v>0</v>
      </c>
      <c r="W174" s="16">
        <f t="shared" si="172"/>
        <v>0</v>
      </c>
      <c r="X174" s="16">
        <f t="shared" si="185"/>
        <v>0</v>
      </c>
      <c r="Y174" s="26"/>
      <c r="Z174" s="16">
        <f t="shared" si="186"/>
        <v>0</v>
      </c>
      <c r="AA174" s="16">
        <f t="shared" si="187"/>
        <v>0</v>
      </c>
      <c r="AC174" s="52">
        <f t="shared" si="87"/>
        <v>0</v>
      </c>
      <c r="AD174" s="16">
        <f t="shared" si="63"/>
        <v>0</v>
      </c>
      <c r="AE174" s="37">
        <f t="shared" si="64"/>
        <v>0</v>
      </c>
      <c r="AF174" s="42">
        <f t="shared" si="158"/>
        <v>0</v>
      </c>
      <c r="AG174" s="37">
        <f t="shared" si="159"/>
        <v>0</v>
      </c>
      <c r="AH174" s="63">
        <f t="shared" si="160"/>
        <v>0</v>
      </c>
      <c r="AI174" s="26">
        <v>0</v>
      </c>
      <c r="AJ174" s="37">
        <f t="shared" si="188"/>
        <v>0</v>
      </c>
      <c r="AK174" s="37" t="str">
        <f t="shared" si="161"/>
        <v>-</v>
      </c>
      <c r="AL174" s="47">
        <v>126</v>
      </c>
      <c r="AM174" s="37" t="str">
        <f t="shared" si="162"/>
        <v>-</v>
      </c>
      <c r="AN174" s="52" t="str">
        <f t="shared" si="189"/>
        <v>-</v>
      </c>
      <c r="AO174" s="35" t="str">
        <f t="shared" si="163"/>
        <v>-</v>
      </c>
    </row>
    <row r="175" spans="1:41" ht="15" x14ac:dyDescent="0.25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72"/>
        <v>0</v>
      </c>
      <c r="L175" s="16">
        <f t="shared" si="178"/>
        <v>0</v>
      </c>
      <c r="M175" s="26">
        <v>0</v>
      </c>
      <c r="N175" s="16">
        <f t="shared" si="179"/>
        <v>0</v>
      </c>
      <c r="O175" s="16">
        <f t="shared" si="180"/>
        <v>0</v>
      </c>
      <c r="P175" s="26">
        <v>0</v>
      </c>
      <c r="Q175" s="16">
        <f t="shared" si="181"/>
        <v>0</v>
      </c>
      <c r="R175" s="16">
        <f t="shared" si="182"/>
        <v>0</v>
      </c>
      <c r="S175" s="26">
        <v>0</v>
      </c>
      <c r="T175" s="16">
        <f t="shared" si="183"/>
        <v>0</v>
      </c>
      <c r="U175" s="16">
        <f t="shared" si="184"/>
        <v>0</v>
      </c>
      <c r="V175" s="26">
        <v>0</v>
      </c>
      <c r="W175" s="16">
        <f t="shared" si="172"/>
        <v>0</v>
      </c>
      <c r="X175" s="16">
        <f t="shared" si="185"/>
        <v>0</v>
      </c>
      <c r="Y175" s="26"/>
      <c r="Z175" s="16">
        <f t="shared" si="186"/>
        <v>0</v>
      </c>
      <c r="AA175" s="16">
        <f t="shared" si="187"/>
        <v>0</v>
      </c>
      <c r="AC175" s="52">
        <f t="shared" si="87"/>
        <v>0</v>
      </c>
      <c r="AD175" s="16">
        <f t="shared" si="63"/>
        <v>0</v>
      </c>
      <c r="AE175" s="37">
        <f t="shared" si="64"/>
        <v>0</v>
      </c>
      <c r="AF175" s="42">
        <f t="shared" si="158"/>
        <v>0</v>
      </c>
      <c r="AG175" s="37">
        <f t="shared" si="159"/>
        <v>0</v>
      </c>
      <c r="AH175" s="63">
        <f t="shared" si="160"/>
        <v>0</v>
      </c>
      <c r="AI175" s="26">
        <v>0</v>
      </c>
      <c r="AJ175" s="37">
        <f t="shared" si="188"/>
        <v>0</v>
      </c>
      <c r="AK175" s="37" t="str">
        <f t="shared" si="161"/>
        <v>-</v>
      </c>
      <c r="AL175" s="47">
        <v>127</v>
      </c>
      <c r="AM175" s="37" t="str">
        <f t="shared" si="162"/>
        <v>-</v>
      </c>
      <c r="AN175" s="52" t="str">
        <f t="shared" si="189"/>
        <v>-</v>
      </c>
      <c r="AO175" s="35" t="str">
        <f t="shared" si="163"/>
        <v>-</v>
      </c>
    </row>
    <row r="176" spans="1:41" ht="15" x14ac:dyDescent="0.25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72"/>
        <v>0</v>
      </c>
      <c r="L176" s="16">
        <f t="shared" si="178"/>
        <v>0</v>
      </c>
      <c r="M176" s="26">
        <v>0</v>
      </c>
      <c r="N176" s="16">
        <f t="shared" si="179"/>
        <v>0</v>
      </c>
      <c r="O176" s="16">
        <f t="shared" si="180"/>
        <v>0</v>
      </c>
      <c r="P176" s="26">
        <v>0</v>
      </c>
      <c r="Q176" s="16">
        <f t="shared" si="181"/>
        <v>0</v>
      </c>
      <c r="R176" s="16">
        <f t="shared" si="182"/>
        <v>0</v>
      </c>
      <c r="S176" s="26">
        <v>0</v>
      </c>
      <c r="T176" s="16">
        <f t="shared" si="183"/>
        <v>0</v>
      </c>
      <c r="U176" s="16">
        <f t="shared" si="184"/>
        <v>0</v>
      </c>
      <c r="V176" s="26">
        <v>0</v>
      </c>
      <c r="W176" s="16">
        <f t="shared" si="172"/>
        <v>0</v>
      </c>
      <c r="X176" s="16">
        <f t="shared" si="185"/>
        <v>0</v>
      </c>
      <c r="Y176" s="26"/>
      <c r="Z176" s="16">
        <f t="shared" si="186"/>
        <v>0</v>
      </c>
      <c r="AA176" s="16">
        <f t="shared" si="187"/>
        <v>0</v>
      </c>
      <c r="AC176" s="52">
        <f t="shared" si="87"/>
        <v>0</v>
      </c>
      <c r="AD176" s="16">
        <f t="shared" si="63"/>
        <v>0</v>
      </c>
      <c r="AE176" s="37">
        <f t="shared" si="64"/>
        <v>0</v>
      </c>
      <c r="AF176" s="42">
        <f t="shared" si="158"/>
        <v>0</v>
      </c>
      <c r="AG176" s="37">
        <f t="shared" si="159"/>
        <v>0</v>
      </c>
      <c r="AH176" s="63">
        <f t="shared" si="160"/>
        <v>0</v>
      </c>
      <c r="AI176" s="26">
        <v>0</v>
      </c>
      <c r="AJ176" s="37">
        <f t="shared" si="188"/>
        <v>0</v>
      </c>
      <c r="AK176" s="37" t="str">
        <f t="shared" si="161"/>
        <v>-</v>
      </c>
      <c r="AL176" s="47">
        <v>128</v>
      </c>
      <c r="AM176" s="37" t="str">
        <f t="shared" si="162"/>
        <v>-</v>
      </c>
      <c r="AN176" s="52" t="str">
        <f t="shared" si="189"/>
        <v>-</v>
      </c>
      <c r="AO176" s="35" t="str">
        <f t="shared" si="163"/>
        <v>-</v>
      </c>
    </row>
    <row r="177" spans="1:41" ht="15" x14ac:dyDescent="0.25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72"/>
        <v>0</v>
      </c>
      <c r="L177" s="16">
        <f t="shared" si="178"/>
        <v>0</v>
      </c>
      <c r="M177" s="26">
        <v>0</v>
      </c>
      <c r="N177" s="16">
        <f t="shared" si="179"/>
        <v>0</v>
      </c>
      <c r="O177" s="16">
        <f t="shared" si="180"/>
        <v>0</v>
      </c>
      <c r="P177" s="26">
        <v>0</v>
      </c>
      <c r="Q177" s="16">
        <f t="shared" si="181"/>
        <v>0</v>
      </c>
      <c r="R177" s="16">
        <f t="shared" si="182"/>
        <v>0</v>
      </c>
      <c r="S177" s="26">
        <v>0</v>
      </c>
      <c r="T177" s="16">
        <f t="shared" si="183"/>
        <v>0</v>
      </c>
      <c r="U177" s="16">
        <f t="shared" si="184"/>
        <v>0</v>
      </c>
      <c r="V177" s="26">
        <v>0</v>
      </c>
      <c r="W177" s="16">
        <f t="shared" si="172"/>
        <v>0</v>
      </c>
      <c r="X177" s="16">
        <f t="shared" si="185"/>
        <v>0</v>
      </c>
      <c r="Y177" s="26"/>
      <c r="Z177" s="16">
        <f t="shared" si="186"/>
        <v>0</v>
      </c>
      <c r="AA177" s="16">
        <f t="shared" si="187"/>
        <v>0</v>
      </c>
      <c r="AC177" s="52">
        <f t="shared" si="87"/>
        <v>0</v>
      </c>
      <c r="AD177" s="16">
        <f t="shared" si="63"/>
        <v>0</v>
      </c>
      <c r="AE177" s="37">
        <f t="shared" si="64"/>
        <v>0</v>
      </c>
      <c r="AF177" s="42">
        <f t="shared" si="158"/>
        <v>0</v>
      </c>
      <c r="AG177" s="37">
        <f t="shared" si="159"/>
        <v>0</v>
      </c>
      <c r="AH177" s="63">
        <f t="shared" si="160"/>
        <v>0</v>
      </c>
      <c r="AI177" s="26">
        <v>0</v>
      </c>
      <c r="AJ177" s="37">
        <f t="shared" si="188"/>
        <v>0</v>
      </c>
      <c r="AK177" s="37" t="str">
        <f t="shared" si="161"/>
        <v>-</v>
      </c>
      <c r="AL177" s="47">
        <v>129</v>
      </c>
      <c r="AM177" s="37" t="str">
        <f t="shared" si="162"/>
        <v>-</v>
      </c>
      <c r="AN177" s="52" t="str">
        <f t="shared" si="189"/>
        <v>-</v>
      </c>
      <c r="AO177" s="35" t="str">
        <f t="shared" si="163"/>
        <v>-</v>
      </c>
    </row>
    <row r="178" spans="1:41" ht="15" x14ac:dyDescent="0.25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72"/>
        <v>0</v>
      </c>
      <c r="L178" s="16">
        <f t="shared" si="178"/>
        <v>0</v>
      </c>
      <c r="M178" s="26">
        <v>0</v>
      </c>
      <c r="N178" s="16">
        <f t="shared" si="179"/>
        <v>0</v>
      </c>
      <c r="O178" s="16">
        <f t="shared" si="180"/>
        <v>0</v>
      </c>
      <c r="P178" s="26">
        <v>0</v>
      </c>
      <c r="Q178" s="16">
        <f t="shared" si="181"/>
        <v>0</v>
      </c>
      <c r="R178" s="16">
        <f t="shared" si="182"/>
        <v>0</v>
      </c>
      <c r="S178" s="26">
        <v>0</v>
      </c>
      <c r="T178" s="16">
        <f t="shared" si="183"/>
        <v>0</v>
      </c>
      <c r="U178" s="16">
        <f t="shared" si="184"/>
        <v>0</v>
      </c>
      <c r="V178" s="26">
        <v>0</v>
      </c>
      <c r="W178" s="16">
        <f t="shared" si="172"/>
        <v>0</v>
      </c>
      <c r="X178" s="16">
        <f t="shared" si="185"/>
        <v>0</v>
      </c>
      <c r="Y178" s="26"/>
      <c r="Z178" s="16">
        <f t="shared" si="186"/>
        <v>0</v>
      </c>
      <c r="AA178" s="16">
        <f t="shared" si="187"/>
        <v>0</v>
      </c>
      <c r="AC178" s="52">
        <f t="shared" si="87"/>
        <v>0</v>
      </c>
      <c r="AD178" s="16">
        <f t="shared" si="63"/>
        <v>0</v>
      </c>
      <c r="AE178" s="37">
        <f t="shared" si="64"/>
        <v>0</v>
      </c>
      <c r="AF178" s="42">
        <f t="shared" si="158"/>
        <v>0</v>
      </c>
      <c r="AG178" s="37">
        <f t="shared" si="159"/>
        <v>0</v>
      </c>
      <c r="AH178" s="63">
        <f t="shared" si="160"/>
        <v>0</v>
      </c>
      <c r="AI178" s="26">
        <v>0</v>
      </c>
      <c r="AJ178" s="37">
        <f t="shared" si="188"/>
        <v>0</v>
      </c>
      <c r="AK178" s="37" t="str">
        <f t="shared" si="161"/>
        <v>-</v>
      </c>
      <c r="AL178" s="47">
        <v>130</v>
      </c>
      <c r="AM178" s="37" t="str">
        <f t="shared" si="162"/>
        <v>-</v>
      </c>
      <c r="AN178" s="52" t="str">
        <f t="shared" si="189"/>
        <v>-</v>
      </c>
      <c r="AO178" s="35" t="str">
        <f t="shared" si="163"/>
        <v>-</v>
      </c>
    </row>
    <row r="179" spans="1:41" ht="15" x14ac:dyDescent="0.25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72"/>
        <v>0</v>
      </c>
      <c r="L179" s="16">
        <f t="shared" si="178"/>
        <v>0</v>
      </c>
      <c r="M179" s="26">
        <v>0</v>
      </c>
      <c r="N179" s="16">
        <f t="shared" si="179"/>
        <v>0</v>
      </c>
      <c r="O179" s="16">
        <f t="shared" si="180"/>
        <v>0</v>
      </c>
      <c r="P179" s="26">
        <v>2</v>
      </c>
      <c r="Q179" s="16">
        <f t="shared" si="181"/>
        <v>19.019999999999964</v>
      </c>
      <c r="R179" s="16">
        <f t="shared" si="182"/>
        <v>69</v>
      </c>
      <c r="S179" s="26">
        <v>0</v>
      </c>
      <c r="T179" s="16">
        <f t="shared" si="183"/>
        <v>0</v>
      </c>
      <c r="U179" s="16">
        <f t="shared" si="184"/>
        <v>0</v>
      </c>
      <c r="V179" s="26">
        <v>0</v>
      </c>
      <c r="W179" s="16">
        <f t="shared" si="172"/>
        <v>0</v>
      </c>
      <c r="X179" s="16">
        <f t="shared" si="185"/>
        <v>0</v>
      </c>
      <c r="Y179" s="26"/>
      <c r="Z179" s="16">
        <f t="shared" si="186"/>
        <v>0</v>
      </c>
      <c r="AA179" s="16">
        <f t="shared" si="187"/>
        <v>0</v>
      </c>
      <c r="AC179" s="52">
        <f t="shared" si="87"/>
        <v>2</v>
      </c>
      <c r="AD179" s="16">
        <f t="shared" si="63"/>
        <v>19.019999999999964</v>
      </c>
      <c r="AE179" s="37">
        <f t="shared" si="64"/>
        <v>69</v>
      </c>
      <c r="AF179" s="42">
        <f t="shared" si="158"/>
        <v>1.6260162601626018E-2</v>
      </c>
      <c r="AG179" s="37">
        <f t="shared" si="159"/>
        <v>0.48780487804878053</v>
      </c>
      <c r="AH179" s="63">
        <f t="shared" si="160"/>
        <v>16.829268292682929</v>
      </c>
      <c r="AI179" s="26">
        <v>5</v>
      </c>
      <c r="AJ179" s="37">
        <f t="shared" si="188"/>
        <v>172.5</v>
      </c>
      <c r="AK179" s="37">
        <f t="shared" si="161"/>
        <v>307.49999999999994</v>
      </c>
      <c r="AL179" s="47">
        <v>131</v>
      </c>
      <c r="AM179" s="37">
        <f t="shared" si="162"/>
        <v>43.928571428571423</v>
      </c>
      <c r="AN179" s="52">
        <f t="shared" si="189"/>
        <v>10.249999999999998</v>
      </c>
      <c r="AO179" s="35">
        <f t="shared" si="163"/>
        <v>43896.5</v>
      </c>
    </row>
    <row r="180" spans="1:41" ht="15" x14ac:dyDescent="0.25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72"/>
        <v>0</v>
      </c>
      <c r="L180" s="16">
        <f t="shared" si="178"/>
        <v>0</v>
      </c>
      <c r="M180" s="26">
        <v>0</v>
      </c>
      <c r="N180" s="16">
        <f t="shared" si="179"/>
        <v>0</v>
      </c>
      <c r="O180" s="16">
        <f t="shared" si="180"/>
        <v>0</v>
      </c>
      <c r="P180" s="26">
        <v>1</v>
      </c>
      <c r="Q180" s="16">
        <f t="shared" si="181"/>
        <v>9.5099999999999891</v>
      </c>
      <c r="R180" s="16">
        <f t="shared" si="182"/>
        <v>34.5</v>
      </c>
      <c r="S180" s="26">
        <v>0</v>
      </c>
      <c r="T180" s="16">
        <f t="shared" si="183"/>
        <v>0</v>
      </c>
      <c r="U180" s="16">
        <f t="shared" si="184"/>
        <v>0</v>
      </c>
      <c r="V180" s="26">
        <v>0</v>
      </c>
      <c r="W180" s="16">
        <f t="shared" si="172"/>
        <v>0</v>
      </c>
      <c r="X180" s="16">
        <f t="shared" si="185"/>
        <v>0</v>
      </c>
      <c r="Y180" s="26"/>
      <c r="Z180" s="16">
        <f t="shared" si="186"/>
        <v>0</v>
      </c>
      <c r="AA180" s="16">
        <f t="shared" si="187"/>
        <v>0</v>
      </c>
      <c r="AC180" s="52">
        <f t="shared" si="87"/>
        <v>1</v>
      </c>
      <c r="AD180" s="16">
        <f t="shared" ref="AD180:AD208" si="190">AC180*F180</f>
        <v>9.5099999999999891</v>
      </c>
      <c r="AE180" s="37">
        <f t="shared" ref="AE180:AE208" si="191">AC180*G180</f>
        <v>34.5</v>
      </c>
      <c r="AF180" s="42">
        <f t="shared" si="158"/>
        <v>8.130081300813009E-3</v>
      </c>
      <c r="AG180" s="37">
        <f t="shared" si="159"/>
        <v>0.24390243902439027</v>
      </c>
      <c r="AH180" s="63">
        <f t="shared" si="160"/>
        <v>8.4146341463414647</v>
      </c>
      <c r="AI180" s="26">
        <v>4</v>
      </c>
      <c r="AJ180" s="37">
        <f t="shared" si="188"/>
        <v>138</v>
      </c>
      <c r="AK180" s="37">
        <f t="shared" si="161"/>
        <v>491.99999999999994</v>
      </c>
      <c r="AL180" s="47">
        <v>132</v>
      </c>
      <c r="AM180" s="37">
        <f t="shared" si="162"/>
        <v>70.285714285714278</v>
      </c>
      <c r="AN180" s="52">
        <f t="shared" si="189"/>
        <v>16.399999999999999</v>
      </c>
      <c r="AO180" s="35">
        <f t="shared" si="163"/>
        <v>44081</v>
      </c>
    </row>
    <row r="181" spans="1:41" ht="15" x14ac:dyDescent="0.25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72"/>
        <v>0</v>
      </c>
      <c r="L181" s="16">
        <f t="shared" si="178"/>
        <v>0</v>
      </c>
      <c r="M181" s="26">
        <v>0</v>
      </c>
      <c r="N181" s="16">
        <f t="shared" si="179"/>
        <v>0</v>
      </c>
      <c r="O181" s="16">
        <f t="shared" si="180"/>
        <v>0</v>
      </c>
      <c r="P181" s="26">
        <v>1</v>
      </c>
      <c r="Q181" s="16">
        <f t="shared" si="181"/>
        <v>13.189999999999635</v>
      </c>
      <c r="R181" s="16">
        <f t="shared" si="182"/>
        <v>29.5</v>
      </c>
      <c r="S181" s="26">
        <v>0</v>
      </c>
      <c r="T181" s="16">
        <f t="shared" si="183"/>
        <v>0</v>
      </c>
      <c r="U181" s="16">
        <f t="shared" si="184"/>
        <v>0</v>
      </c>
      <c r="V181" s="26">
        <v>0</v>
      </c>
      <c r="W181" s="16">
        <f t="shared" si="172"/>
        <v>0</v>
      </c>
      <c r="X181" s="16">
        <f t="shared" si="185"/>
        <v>0</v>
      </c>
      <c r="Y181" s="26"/>
      <c r="Z181" s="16">
        <f t="shared" si="186"/>
        <v>0</v>
      </c>
      <c r="AA181" s="16">
        <f t="shared" si="187"/>
        <v>0</v>
      </c>
      <c r="AC181" s="52">
        <f t="shared" si="87"/>
        <v>1</v>
      </c>
      <c r="AD181" s="16">
        <f t="shared" si="190"/>
        <v>13.189999999999635</v>
      </c>
      <c r="AE181" s="37">
        <f t="shared" si="191"/>
        <v>29.5</v>
      </c>
      <c r="AF181" s="42">
        <f t="shared" si="158"/>
        <v>8.130081300813009E-3</v>
      </c>
      <c r="AG181" s="37">
        <f t="shared" si="159"/>
        <v>0.24390243902439027</v>
      </c>
      <c r="AH181" s="63">
        <f t="shared" si="160"/>
        <v>7.1951219512195124</v>
      </c>
      <c r="AI181" s="26">
        <v>4</v>
      </c>
      <c r="AJ181" s="37">
        <f t="shared" si="188"/>
        <v>118</v>
      </c>
      <c r="AK181" s="37">
        <f t="shared" si="161"/>
        <v>491.99999999999994</v>
      </c>
      <c r="AL181" s="47">
        <v>133</v>
      </c>
      <c r="AM181" s="37">
        <f t="shared" si="162"/>
        <v>70.285714285714278</v>
      </c>
      <c r="AN181" s="52">
        <f t="shared" si="189"/>
        <v>16.399999999999999</v>
      </c>
      <c r="AO181" s="35">
        <f t="shared" si="163"/>
        <v>44081</v>
      </c>
    </row>
    <row r="182" spans="1:41" ht="15" x14ac:dyDescent="0.25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72"/>
        <v>0</v>
      </c>
      <c r="L182" s="16">
        <f t="shared" si="178"/>
        <v>0</v>
      </c>
      <c r="M182" s="26">
        <v>2</v>
      </c>
      <c r="N182" s="16">
        <f t="shared" si="179"/>
        <v>27.9</v>
      </c>
      <c r="O182" s="16">
        <f t="shared" si="180"/>
        <v>59</v>
      </c>
      <c r="P182" s="26">
        <v>3</v>
      </c>
      <c r="Q182" s="16">
        <f t="shared" si="181"/>
        <v>41.849999999999994</v>
      </c>
      <c r="R182" s="16">
        <f t="shared" si="182"/>
        <v>88.5</v>
      </c>
      <c r="S182" s="26">
        <v>0</v>
      </c>
      <c r="T182" s="16">
        <f t="shared" si="183"/>
        <v>0</v>
      </c>
      <c r="U182" s="16">
        <f t="shared" si="184"/>
        <v>0</v>
      </c>
      <c r="V182" s="26">
        <v>0</v>
      </c>
      <c r="W182" s="16">
        <f t="shared" si="172"/>
        <v>0</v>
      </c>
      <c r="X182" s="16">
        <f t="shared" si="185"/>
        <v>0</v>
      </c>
      <c r="Y182" s="26"/>
      <c r="Z182" s="16">
        <f t="shared" si="186"/>
        <v>0</v>
      </c>
      <c r="AA182" s="16">
        <f t="shared" si="187"/>
        <v>0</v>
      </c>
      <c r="AC182" s="52">
        <f t="shared" si="87"/>
        <v>5</v>
      </c>
      <c r="AD182" s="16">
        <f t="shared" si="190"/>
        <v>69.75</v>
      </c>
      <c r="AE182" s="37">
        <f t="shared" si="191"/>
        <v>147.5</v>
      </c>
      <c r="AF182" s="42">
        <f t="shared" si="158"/>
        <v>4.065040650406504E-2</v>
      </c>
      <c r="AG182" s="37">
        <f t="shared" si="159"/>
        <v>1.2195121951219512</v>
      </c>
      <c r="AH182" s="63">
        <f t="shared" si="160"/>
        <v>35.975609756097562</v>
      </c>
      <c r="AI182" s="26">
        <v>0</v>
      </c>
      <c r="AJ182" s="37">
        <f t="shared" si="188"/>
        <v>0</v>
      </c>
      <c r="AK182" s="37">
        <f t="shared" si="161"/>
        <v>0</v>
      </c>
      <c r="AL182" s="47">
        <v>134</v>
      </c>
      <c r="AM182" s="37">
        <f t="shared" si="162"/>
        <v>0</v>
      </c>
      <c r="AN182" s="52">
        <f t="shared" si="189"/>
        <v>0</v>
      </c>
      <c r="AO182" s="35">
        <f t="shared" si="163"/>
        <v>43589</v>
      </c>
    </row>
    <row r="183" spans="1:41" ht="15" x14ac:dyDescent="0.25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72"/>
        <v>0</v>
      </c>
      <c r="L183" s="16">
        <f t="shared" ref="L183:L185" si="192">J183*$G183</f>
        <v>0</v>
      </c>
      <c r="M183" s="26"/>
      <c r="N183" s="16">
        <f t="shared" ref="N183:N185" si="193">M183*$F183</f>
        <v>0</v>
      </c>
      <c r="O183" s="16">
        <f t="shared" ref="O183:O185" si="194">M183*$G183</f>
        <v>0</v>
      </c>
      <c r="P183" s="26">
        <v>0</v>
      </c>
      <c r="Q183" s="16">
        <f t="shared" ref="Q183:Q185" si="195">P183*$F183</f>
        <v>0</v>
      </c>
      <c r="R183" s="16">
        <f t="shared" ref="R183:R185" si="196">P183*$G183</f>
        <v>0</v>
      </c>
      <c r="S183" s="26">
        <v>0</v>
      </c>
      <c r="T183" s="16">
        <f t="shared" ref="T183:T185" si="197">S183*$F183</f>
        <v>0</v>
      </c>
      <c r="U183" s="16">
        <f t="shared" ref="U183:U185" si="198">S183*$G183</f>
        <v>0</v>
      </c>
      <c r="V183" s="26">
        <v>0</v>
      </c>
      <c r="W183" s="16">
        <f t="shared" ref="W183:W185" si="199">V183*$F183</f>
        <v>0</v>
      </c>
      <c r="X183" s="16">
        <f t="shared" ref="X183:X185" si="200">V183*$G183</f>
        <v>0</v>
      </c>
      <c r="Y183" s="26"/>
      <c r="Z183" s="16">
        <f t="shared" ref="Z183:Z185" si="201">Y183*$F183</f>
        <v>0</v>
      </c>
      <c r="AA183" s="16">
        <f t="shared" ref="AA183:AA185" si="202">Y183*$G183</f>
        <v>0</v>
      </c>
      <c r="AC183" s="52">
        <f>J183+M183+P183+S183+V183+Y183</f>
        <v>0</v>
      </c>
      <c r="AD183" s="16">
        <f t="shared" si="190"/>
        <v>0</v>
      </c>
      <c r="AE183" s="37">
        <f t="shared" si="191"/>
        <v>0</v>
      </c>
      <c r="AF183" s="42">
        <f t="shared" si="158"/>
        <v>0</v>
      </c>
      <c r="AG183" s="37">
        <f t="shared" si="159"/>
        <v>0</v>
      </c>
      <c r="AH183" s="63">
        <f t="shared" si="160"/>
        <v>0</v>
      </c>
      <c r="AI183" s="26">
        <v>5</v>
      </c>
      <c r="AJ183" s="37">
        <f>AI183*G183</f>
        <v>222.5</v>
      </c>
      <c r="AK183" s="37" t="str">
        <f t="shared" si="161"/>
        <v>-</v>
      </c>
      <c r="AL183" s="47">
        <v>136</v>
      </c>
      <c r="AM183" s="37" t="str">
        <f t="shared" si="162"/>
        <v>-</v>
      </c>
      <c r="AN183" s="52" t="str">
        <f>IFERROR(AK183/30,"-")</f>
        <v>-</v>
      </c>
      <c r="AO183" s="35" t="str">
        <f t="shared" si="163"/>
        <v>-</v>
      </c>
    </row>
    <row r="184" spans="1:41" ht="15" x14ac:dyDescent="0.25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72"/>
        <v>0</v>
      </c>
      <c r="L184" s="16">
        <f t="shared" si="192"/>
        <v>0</v>
      </c>
      <c r="M184" s="26"/>
      <c r="N184" s="16">
        <f t="shared" si="193"/>
        <v>0</v>
      </c>
      <c r="O184" s="16">
        <f t="shared" si="194"/>
        <v>0</v>
      </c>
      <c r="P184" s="26">
        <v>0</v>
      </c>
      <c r="Q184" s="16">
        <f t="shared" si="195"/>
        <v>0</v>
      </c>
      <c r="R184" s="16">
        <f t="shared" si="196"/>
        <v>0</v>
      </c>
      <c r="S184" s="26">
        <v>0</v>
      </c>
      <c r="T184" s="16">
        <f t="shared" si="197"/>
        <v>0</v>
      </c>
      <c r="U184" s="16">
        <f t="shared" si="198"/>
        <v>0</v>
      </c>
      <c r="V184" s="26">
        <v>0</v>
      </c>
      <c r="W184" s="16">
        <f t="shared" si="199"/>
        <v>0</v>
      </c>
      <c r="X184" s="16">
        <f t="shared" si="200"/>
        <v>0</v>
      </c>
      <c r="Y184" s="26"/>
      <c r="Z184" s="16">
        <f t="shared" si="201"/>
        <v>0</v>
      </c>
      <c r="AA184" s="16">
        <f t="shared" si="202"/>
        <v>0</v>
      </c>
      <c r="AC184" s="52">
        <f t="shared" si="87"/>
        <v>0</v>
      </c>
      <c r="AD184" s="16">
        <f t="shared" si="190"/>
        <v>0</v>
      </c>
      <c r="AE184" s="37">
        <f t="shared" si="191"/>
        <v>0</v>
      </c>
      <c r="AF184" s="42">
        <f t="shared" si="158"/>
        <v>0</v>
      </c>
      <c r="AG184" s="37">
        <f t="shared" si="159"/>
        <v>0</v>
      </c>
      <c r="AH184" s="63">
        <f t="shared" si="160"/>
        <v>0</v>
      </c>
      <c r="AI184" s="26">
        <v>0</v>
      </c>
      <c r="AJ184" s="37">
        <f>AI184*G184</f>
        <v>0</v>
      </c>
      <c r="AK184" s="37" t="str">
        <f t="shared" si="161"/>
        <v>-</v>
      </c>
      <c r="AL184" s="47">
        <v>137</v>
      </c>
      <c r="AM184" s="37" t="str">
        <f t="shared" si="162"/>
        <v>-</v>
      </c>
      <c r="AN184" s="52" t="str">
        <f>IFERROR(AK184/30,"-")</f>
        <v>-</v>
      </c>
      <c r="AO184" s="35" t="str">
        <f t="shared" si="163"/>
        <v>-</v>
      </c>
    </row>
    <row r="185" spans="1:41" ht="15" x14ac:dyDescent="0.25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72"/>
        <v>0</v>
      </c>
      <c r="L185" s="16">
        <f t="shared" si="192"/>
        <v>0</v>
      </c>
      <c r="M185" s="26"/>
      <c r="N185" s="16">
        <f t="shared" si="193"/>
        <v>0</v>
      </c>
      <c r="O185" s="16">
        <f t="shared" si="194"/>
        <v>0</v>
      </c>
      <c r="P185" s="26">
        <v>0</v>
      </c>
      <c r="Q185" s="16">
        <f t="shared" si="195"/>
        <v>0</v>
      </c>
      <c r="R185" s="16">
        <f t="shared" si="196"/>
        <v>0</v>
      </c>
      <c r="S185" s="26">
        <v>0</v>
      </c>
      <c r="T185" s="16">
        <f t="shared" si="197"/>
        <v>0</v>
      </c>
      <c r="U185" s="16">
        <f t="shared" si="198"/>
        <v>0</v>
      </c>
      <c r="V185" s="26">
        <v>0</v>
      </c>
      <c r="W185" s="16">
        <f t="shared" si="199"/>
        <v>0</v>
      </c>
      <c r="X185" s="16">
        <f t="shared" si="200"/>
        <v>0</v>
      </c>
      <c r="Y185" s="26"/>
      <c r="Z185" s="16">
        <f t="shared" si="201"/>
        <v>0</v>
      </c>
      <c r="AA185" s="16">
        <f t="shared" si="202"/>
        <v>0</v>
      </c>
      <c r="AC185" s="52">
        <f t="shared" si="87"/>
        <v>0</v>
      </c>
      <c r="AD185" s="16">
        <f t="shared" si="190"/>
        <v>0</v>
      </c>
      <c r="AE185" s="37">
        <f t="shared" si="191"/>
        <v>0</v>
      </c>
      <c r="AF185" s="42">
        <f t="shared" si="158"/>
        <v>0</v>
      </c>
      <c r="AG185" s="37">
        <f t="shared" si="159"/>
        <v>0</v>
      </c>
      <c r="AH185" s="63">
        <f t="shared" si="160"/>
        <v>0</v>
      </c>
      <c r="AI185" s="26">
        <v>0</v>
      </c>
      <c r="AJ185" s="37">
        <f>AI185*G185</f>
        <v>0</v>
      </c>
      <c r="AK185" s="37" t="str">
        <f t="shared" si="161"/>
        <v>-</v>
      </c>
      <c r="AL185" s="47">
        <v>138</v>
      </c>
      <c r="AM185" s="37" t="str">
        <f t="shared" si="162"/>
        <v>-</v>
      </c>
      <c r="AN185" s="52" t="str">
        <f>IFERROR(AK185/30,"-")</f>
        <v>-</v>
      </c>
      <c r="AO185" s="35" t="str">
        <f t="shared" si="163"/>
        <v>-</v>
      </c>
    </row>
    <row r="186" spans="1:41" ht="15" x14ac:dyDescent="0.25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72"/>
        <v>0</v>
      </c>
      <c r="L186" s="16">
        <f t="shared" ref="L186:L199" si="203">J186*$G186</f>
        <v>0</v>
      </c>
      <c r="M186" s="26"/>
      <c r="N186" s="16">
        <f t="shared" ref="N186:N199" si="204">M186*$F186</f>
        <v>0</v>
      </c>
      <c r="O186" s="16">
        <f t="shared" ref="O186:O199" si="205">M186*$G186</f>
        <v>0</v>
      </c>
      <c r="P186" s="26">
        <v>0</v>
      </c>
      <c r="Q186" s="16">
        <f t="shared" ref="Q186:Q199" si="206">P186*$F186</f>
        <v>0</v>
      </c>
      <c r="R186" s="16">
        <f t="shared" ref="R186:R199" si="207">P186*$G186</f>
        <v>0</v>
      </c>
      <c r="S186" s="26">
        <v>0</v>
      </c>
      <c r="T186" s="16">
        <f t="shared" ref="T186:T199" si="208">S186*$F186</f>
        <v>0</v>
      </c>
      <c r="U186" s="16">
        <f t="shared" ref="U186:U199" si="209">S186*$G186</f>
        <v>0</v>
      </c>
      <c r="V186" s="26">
        <v>0</v>
      </c>
      <c r="W186" s="16">
        <f t="shared" ref="W186:W199" si="210">V186*$F186</f>
        <v>0</v>
      </c>
      <c r="X186" s="16">
        <f t="shared" ref="X186:X199" si="211">V186*$G186</f>
        <v>0</v>
      </c>
      <c r="Y186" s="26"/>
      <c r="Z186" s="16">
        <f t="shared" ref="Z186:Z199" si="212">Y186*$F186</f>
        <v>0</v>
      </c>
      <c r="AA186" s="16">
        <f t="shared" ref="AA186:AA199" si="213">Y186*$G186</f>
        <v>0</v>
      </c>
      <c r="AC186" s="52">
        <f t="shared" si="87"/>
        <v>0</v>
      </c>
      <c r="AD186" s="16">
        <f t="shared" si="190"/>
        <v>0</v>
      </c>
      <c r="AE186" s="37">
        <f t="shared" si="191"/>
        <v>0</v>
      </c>
      <c r="AF186" s="42">
        <f t="shared" si="158"/>
        <v>0</v>
      </c>
      <c r="AG186" s="37">
        <f t="shared" si="159"/>
        <v>0</v>
      </c>
      <c r="AH186" s="63">
        <f t="shared" si="160"/>
        <v>0</v>
      </c>
      <c r="AI186" s="26">
        <v>0</v>
      </c>
      <c r="AJ186" s="37">
        <f t="shared" ref="AJ186:AJ199" si="214">AI186*G186</f>
        <v>0</v>
      </c>
      <c r="AK186" s="37" t="str">
        <f t="shared" si="161"/>
        <v>-</v>
      </c>
      <c r="AL186" s="47">
        <v>140</v>
      </c>
      <c r="AM186" s="37" t="str">
        <f t="shared" si="162"/>
        <v>-</v>
      </c>
      <c r="AN186" s="52" t="str">
        <f t="shared" ref="AN186:AN199" si="215">IFERROR(AK186/30,"-")</f>
        <v>-</v>
      </c>
      <c r="AO186" s="35" t="str">
        <f t="shared" si="163"/>
        <v>-</v>
      </c>
    </row>
    <row r="187" spans="1:41" ht="15" x14ac:dyDescent="0.25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72"/>
        <v>0</v>
      </c>
      <c r="L187" s="16">
        <f t="shared" si="203"/>
        <v>0</v>
      </c>
      <c r="M187" s="26"/>
      <c r="N187" s="16">
        <f t="shared" si="204"/>
        <v>0</v>
      </c>
      <c r="O187" s="16">
        <f t="shared" si="205"/>
        <v>0</v>
      </c>
      <c r="P187" s="26">
        <v>0</v>
      </c>
      <c r="Q187" s="16">
        <f t="shared" si="206"/>
        <v>0</v>
      </c>
      <c r="R187" s="16">
        <f t="shared" si="207"/>
        <v>0</v>
      </c>
      <c r="S187" s="26">
        <v>0</v>
      </c>
      <c r="T187" s="16">
        <f t="shared" si="208"/>
        <v>0</v>
      </c>
      <c r="U187" s="16">
        <f t="shared" si="209"/>
        <v>0</v>
      </c>
      <c r="V187" s="26">
        <v>0</v>
      </c>
      <c r="W187" s="16">
        <f t="shared" si="210"/>
        <v>0</v>
      </c>
      <c r="X187" s="16">
        <f t="shared" si="211"/>
        <v>0</v>
      </c>
      <c r="Y187" s="26"/>
      <c r="Z187" s="16">
        <f t="shared" si="212"/>
        <v>0</v>
      </c>
      <c r="AA187" s="16">
        <f t="shared" si="213"/>
        <v>0</v>
      </c>
      <c r="AC187" s="52">
        <f t="shared" si="87"/>
        <v>0</v>
      </c>
      <c r="AD187" s="16">
        <f t="shared" si="190"/>
        <v>0</v>
      </c>
      <c r="AE187" s="37">
        <f t="shared" si="191"/>
        <v>0</v>
      </c>
      <c r="AF187" s="42">
        <f t="shared" si="158"/>
        <v>0</v>
      </c>
      <c r="AG187" s="37">
        <f t="shared" si="159"/>
        <v>0</v>
      </c>
      <c r="AH187" s="63">
        <f t="shared" si="160"/>
        <v>0</v>
      </c>
      <c r="AI187" s="26">
        <v>0</v>
      </c>
      <c r="AJ187" s="37">
        <f t="shared" si="214"/>
        <v>0</v>
      </c>
      <c r="AK187" s="37" t="str">
        <f t="shared" si="161"/>
        <v>-</v>
      </c>
      <c r="AL187" s="47">
        <v>141</v>
      </c>
      <c r="AM187" s="37" t="str">
        <f t="shared" si="162"/>
        <v>-</v>
      </c>
      <c r="AN187" s="52" t="str">
        <f t="shared" si="215"/>
        <v>-</v>
      </c>
      <c r="AO187" s="35" t="str">
        <f t="shared" si="163"/>
        <v>-</v>
      </c>
    </row>
    <row r="188" spans="1:41" ht="15" x14ac:dyDescent="0.25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72"/>
        <v>0</v>
      </c>
      <c r="L188" s="16">
        <f t="shared" si="203"/>
        <v>0</v>
      </c>
      <c r="M188" s="26"/>
      <c r="N188" s="16">
        <f t="shared" si="204"/>
        <v>0</v>
      </c>
      <c r="O188" s="16">
        <f t="shared" si="205"/>
        <v>0</v>
      </c>
      <c r="P188" s="26">
        <v>0</v>
      </c>
      <c r="Q188" s="16">
        <f t="shared" si="206"/>
        <v>0</v>
      </c>
      <c r="R188" s="16">
        <f t="shared" si="207"/>
        <v>0</v>
      </c>
      <c r="S188" s="26">
        <v>0</v>
      </c>
      <c r="T188" s="16">
        <f t="shared" si="208"/>
        <v>0</v>
      </c>
      <c r="U188" s="16">
        <f t="shared" si="209"/>
        <v>0</v>
      </c>
      <c r="V188" s="26">
        <v>0</v>
      </c>
      <c r="W188" s="16">
        <f t="shared" si="210"/>
        <v>0</v>
      </c>
      <c r="X188" s="16">
        <f t="shared" si="211"/>
        <v>0</v>
      </c>
      <c r="Y188" s="26"/>
      <c r="Z188" s="16">
        <f t="shared" si="212"/>
        <v>0</v>
      </c>
      <c r="AA188" s="16">
        <f t="shared" si="213"/>
        <v>0</v>
      </c>
      <c r="AC188" s="52">
        <f t="shared" si="87"/>
        <v>0</v>
      </c>
      <c r="AD188" s="16">
        <f t="shared" si="190"/>
        <v>0</v>
      </c>
      <c r="AE188" s="37">
        <f t="shared" si="191"/>
        <v>0</v>
      </c>
      <c r="AF188" s="42">
        <f t="shared" si="158"/>
        <v>0</v>
      </c>
      <c r="AG188" s="37">
        <f t="shared" si="159"/>
        <v>0</v>
      </c>
      <c r="AH188" s="63">
        <f t="shared" si="160"/>
        <v>0</v>
      </c>
      <c r="AI188" s="26">
        <v>0</v>
      </c>
      <c r="AJ188" s="37">
        <f t="shared" si="214"/>
        <v>0</v>
      </c>
      <c r="AK188" s="37" t="str">
        <f t="shared" si="161"/>
        <v>-</v>
      </c>
      <c r="AL188" s="47">
        <v>142</v>
      </c>
      <c r="AM188" s="37" t="str">
        <f t="shared" si="162"/>
        <v>-</v>
      </c>
      <c r="AN188" s="52" t="str">
        <f t="shared" si="215"/>
        <v>-</v>
      </c>
      <c r="AO188" s="35" t="str">
        <f t="shared" si="163"/>
        <v>-</v>
      </c>
    </row>
    <row r="189" spans="1:41" ht="15" x14ac:dyDescent="0.25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72"/>
        <v>0</v>
      </c>
      <c r="L189" s="16">
        <f t="shared" si="203"/>
        <v>0</v>
      </c>
      <c r="M189" s="26"/>
      <c r="N189" s="16">
        <f t="shared" si="204"/>
        <v>0</v>
      </c>
      <c r="O189" s="16">
        <f t="shared" si="205"/>
        <v>0</v>
      </c>
      <c r="P189" s="26">
        <v>0</v>
      </c>
      <c r="Q189" s="16">
        <f t="shared" si="206"/>
        <v>0</v>
      </c>
      <c r="R189" s="16">
        <f t="shared" si="207"/>
        <v>0</v>
      </c>
      <c r="S189" s="26">
        <v>0</v>
      </c>
      <c r="T189" s="16">
        <f t="shared" si="208"/>
        <v>0</v>
      </c>
      <c r="U189" s="16">
        <f t="shared" si="209"/>
        <v>0</v>
      </c>
      <c r="V189" s="26">
        <v>0</v>
      </c>
      <c r="W189" s="16">
        <f t="shared" si="210"/>
        <v>0</v>
      </c>
      <c r="X189" s="16">
        <f t="shared" si="211"/>
        <v>0</v>
      </c>
      <c r="Y189" s="26"/>
      <c r="Z189" s="16">
        <f t="shared" si="212"/>
        <v>0</v>
      </c>
      <c r="AA189" s="16">
        <f t="shared" si="213"/>
        <v>0</v>
      </c>
      <c r="AC189" s="52">
        <f t="shared" si="87"/>
        <v>0</v>
      </c>
      <c r="AD189" s="16">
        <f t="shared" si="190"/>
        <v>0</v>
      </c>
      <c r="AE189" s="37">
        <f t="shared" si="191"/>
        <v>0</v>
      </c>
      <c r="AF189" s="42">
        <f t="shared" si="158"/>
        <v>0</v>
      </c>
      <c r="AG189" s="37">
        <f t="shared" si="159"/>
        <v>0</v>
      </c>
      <c r="AH189" s="63">
        <f t="shared" si="160"/>
        <v>0</v>
      </c>
      <c r="AI189" s="26">
        <v>0</v>
      </c>
      <c r="AJ189" s="37">
        <f t="shared" si="214"/>
        <v>0</v>
      </c>
      <c r="AK189" s="37" t="str">
        <f t="shared" si="161"/>
        <v>-</v>
      </c>
      <c r="AL189" s="47">
        <v>143</v>
      </c>
      <c r="AM189" s="37" t="str">
        <f t="shared" si="162"/>
        <v>-</v>
      </c>
      <c r="AN189" s="52" t="str">
        <f t="shared" si="215"/>
        <v>-</v>
      </c>
      <c r="AO189" s="35" t="str">
        <f t="shared" si="163"/>
        <v>-</v>
      </c>
    </row>
    <row r="190" spans="1:41" ht="15" x14ac:dyDescent="0.25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72"/>
        <v>0</v>
      </c>
      <c r="L190" s="16">
        <f t="shared" si="203"/>
        <v>0</v>
      </c>
      <c r="M190" s="26"/>
      <c r="N190" s="16">
        <f t="shared" si="204"/>
        <v>0</v>
      </c>
      <c r="O190" s="16">
        <f t="shared" si="205"/>
        <v>0</v>
      </c>
      <c r="P190" s="26">
        <v>0</v>
      </c>
      <c r="Q190" s="16">
        <f t="shared" si="206"/>
        <v>0</v>
      </c>
      <c r="R190" s="16">
        <f t="shared" si="207"/>
        <v>0</v>
      </c>
      <c r="S190" s="26">
        <v>0</v>
      </c>
      <c r="T190" s="16">
        <f t="shared" si="208"/>
        <v>0</v>
      </c>
      <c r="U190" s="16">
        <f t="shared" si="209"/>
        <v>0</v>
      </c>
      <c r="V190" s="26">
        <v>0</v>
      </c>
      <c r="W190" s="16">
        <f t="shared" si="210"/>
        <v>0</v>
      </c>
      <c r="X190" s="16">
        <f t="shared" si="211"/>
        <v>0</v>
      </c>
      <c r="Y190" s="26"/>
      <c r="Z190" s="16">
        <f t="shared" si="212"/>
        <v>0</v>
      </c>
      <c r="AA190" s="16">
        <f t="shared" si="213"/>
        <v>0</v>
      </c>
      <c r="AC190" s="52">
        <f t="shared" si="87"/>
        <v>0</v>
      </c>
      <c r="AD190" s="16">
        <f t="shared" si="190"/>
        <v>0</v>
      </c>
      <c r="AE190" s="37">
        <f t="shared" si="191"/>
        <v>0</v>
      </c>
      <c r="AF190" s="42">
        <f t="shared" si="158"/>
        <v>0</v>
      </c>
      <c r="AG190" s="37">
        <f t="shared" si="159"/>
        <v>0</v>
      </c>
      <c r="AH190" s="63">
        <f t="shared" si="160"/>
        <v>0</v>
      </c>
      <c r="AI190" s="26">
        <v>0</v>
      </c>
      <c r="AJ190" s="37">
        <f t="shared" si="214"/>
        <v>0</v>
      </c>
      <c r="AK190" s="37" t="str">
        <f t="shared" si="161"/>
        <v>-</v>
      </c>
      <c r="AL190" s="47">
        <v>144</v>
      </c>
      <c r="AM190" s="37" t="str">
        <f t="shared" si="162"/>
        <v>-</v>
      </c>
      <c r="AN190" s="52" t="str">
        <f t="shared" si="215"/>
        <v>-</v>
      </c>
      <c r="AO190" s="35" t="str">
        <f t="shared" si="163"/>
        <v>-</v>
      </c>
    </row>
    <row r="191" spans="1:41" ht="15" x14ac:dyDescent="0.25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72"/>
        <v>0</v>
      </c>
      <c r="L191" s="16">
        <f t="shared" si="203"/>
        <v>0</v>
      </c>
      <c r="M191" s="26"/>
      <c r="N191" s="16">
        <f t="shared" si="204"/>
        <v>0</v>
      </c>
      <c r="O191" s="16">
        <f t="shared" si="205"/>
        <v>0</v>
      </c>
      <c r="P191" s="26">
        <v>0</v>
      </c>
      <c r="Q191" s="16">
        <f t="shared" si="206"/>
        <v>0</v>
      </c>
      <c r="R191" s="16">
        <f t="shared" si="207"/>
        <v>0</v>
      </c>
      <c r="S191" s="26">
        <v>0</v>
      </c>
      <c r="T191" s="16">
        <f t="shared" si="208"/>
        <v>0</v>
      </c>
      <c r="U191" s="16">
        <f t="shared" si="209"/>
        <v>0</v>
      </c>
      <c r="V191" s="26">
        <v>0</v>
      </c>
      <c r="W191" s="16">
        <f t="shared" si="210"/>
        <v>0</v>
      </c>
      <c r="X191" s="16">
        <f t="shared" si="211"/>
        <v>0</v>
      </c>
      <c r="Y191" s="26"/>
      <c r="Z191" s="16">
        <f t="shared" si="212"/>
        <v>0</v>
      </c>
      <c r="AA191" s="16">
        <f t="shared" si="213"/>
        <v>0</v>
      </c>
      <c r="AC191" s="52">
        <f t="shared" si="87"/>
        <v>0</v>
      </c>
      <c r="AD191" s="16">
        <f t="shared" si="190"/>
        <v>0</v>
      </c>
      <c r="AE191" s="37">
        <f t="shared" si="191"/>
        <v>0</v>
      </c>
      <c r="AF191" s="42">
        <f t="shared" si="158"/>
        <v>0</v>
      </c>
      <c r="AG191" s="37">
        <f t="shared" si="159"/>
        <v>0</v>
      </c>
      <c r="AH191" s="63">
        <f t="shared" si="160"/>
        <v>0</v>
      </c>
      <c r="AI191" s="26">
        <v>0</v>
      </c>
      <c r="AJ191" s="37">
        <f t="shared" si="214"/>
        <v>0</v>
      </c>
      <c r="AK191" s="37" t="str">
        <f t="shared" si="161"/>
        <v>-</v>
      </c>
      <c r="AL191" s="47">
        <v>145</v>
      </c>
      <c r="AM191" s="37" t="str">
        <f t="shared" si="162"/>
        <v>-</v>
      </c>
      <c r="AN191" s="52" t="str">
        <f t="shared" si="215"/>
        <v>-</v>
      </c>
      <c r="AO191" s="35" t="str">
        <f t="shared" si="163"/>
        <v>-</v>
      </c>
    </row>
    <row r="192" spans="1:41" ht="15" x14ac:dyDescent="0.25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72"/>
        <v>0</v>
      </c>
      <c r="L192" s="16">
        <f t="shared" si="203"/>
        <v>0</v>
      </c>
      <c r="M192" s="26"/>
      <c r="N192" s="16">
        <f t="shared" si="204"/>
        <v>0</v>
      </c>
      <c r="O192" s="16">
        <f t="shared" si="205"/>
        <v>0</v>
      </c>
      <c r="P192" s="26">
        <v>0</v>
      </c>
      <c r="Q192" s="16">
        <f t="shared" si="206"/>
        <v>0</v>
      </c>
      <c r="R192" s="16">
        <f t="shared" si="207"/>
        <v>0</v>
      </c>
      <c r="S192" s="26">
        <v>0</v>
      </c>
      <c r="T192" s="16">
        <f t="shared" si="208"/>
        <v>0</v>
      </c>
      <c r="U192" s="16">
        <f t="shared" si="209"/>
        <v>0</v>
      </c>
      <c r="V192" s="26">
        <v>0</v>
      </c>
      <c r="W192" s="16">
        <f t="shared" si="210"/>
        <v>0</v>
      </c>
      <c r="X192" s="16">
        <f t="shared" si="211"/>
        <v>0</v>
      </c>
      <c r="Y192" s="26"/>
      <c r="Z192" s="16">
        <f t="shared" si="212"/>
        <v>0</v>
      </c>
      <c r="AA192" s="16">
        <f t="shared" si="213"/>
        <v>0</v>
      </c>
      <c r="AC192" s="52">
        <f t="shared" si="87"/>
        <v>0</v>
      </c>
      <c r="AD192" s="16">
        <f t="shared" si="190"/>
        <v>0</v>
      </c>
      <c r="AE192" s="37">
        <f t="shared" si="191"/>
        <v>0</v>
      </c>
      <c r="AF192" s="42">
        <f t="shared" si="158"/>
        <v>0</v>
      </c>
      <c r="AG192" s="37">
        <f t="shared" si="159"/>
        <v>0</v>
      </c>
      <c r="AH192" s="63">
        <f t="shared" si="160"/>
        <v>0</v>
      </c>
      <c r="AI192" s="26">
        <v>0</v>
      </c>
      <c r="AJ192" s="37">
        <f t="shared" si="214"/>
        <v>0</v>
      </c>
      <c r="AK192" s="37" t="str">
        <f t="shared" si="161"/>
        <v>-</v>
      </c>
      <c r="AL192" s="47">
        <v>146</v>
      </c>
      <c r="AM192" s="37" t="str">
        <f t="shared" si="162"/>
        <v>-</v>
      </c>
      <c r="AN192" s="52" t="str">
        <f t="shared" si="215"/>
        <v>-</v>
      </c>
      <c r="AO192" s="35" t="str">
        <f t="shared" si="163"/>
        <v>-</v>
      </c>
    </row>
    <row r="193" spans="1:41" ht="15" x14ac:dyDescent="0.25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72"/>
        <v>0</v>
      </c>
      <c r="L193" s="16">
        <f t="shared" si="203"/>
        <v>0</v>
      </c>
      <c r="M193" s="26"/>
      <c r="N193" s="16">
        <f t="shared" si="204"/>
        <v>0</v>
      </c>
      <c r="O193" s="16">
        <f t="shared" si="205"/>
        <v>0</v>
      </c>
      <c r="P193" s="26">
        <v>0</v>
      </c>
      <c r="Q193" s="16">
        <f t="shared" si="206"/>
        <v>0</v>
      </c>
      <c r="R193" s="16">
        <f t="shared" si="207"/>
        <v>0</v>
      </c>
      <c r="S193" s="26">
        <v>0</v>
      </c>
      <c r="T193" s="16">
        <f t="shared" si="208"/>
        <v>0</v>
      </c>
      <c r="U193" s="16">
        <f t="shared" si="209"/>
        <v>0</v>
      </c>
      <c r="V193" s="26">
        <v>0</v>
      </c>
      <c r="W193" s="16">
        <f t="shared" si="210"/>
        <v>0</v>
      </c>
      <c r="X193" s="16">
        <f t="shared" si="211"/>
        <v>0</v>
      </c>
      <c r="Y193" s="26"/>
      <c r="Z193" s="16">
        <f t="shared" si="212"/>
        <v>0</v>
      </c>
      <c r="AA193" s="16">
        <f t="shared" si="213"/>
        <v>0</v>
      </c>
      <c r="AC193" s="52">
        <f>J193+M193+P193+S193+V193+Y193</f>
        <v>0</v>
      </c>
      <c r="AD193" s="16">
        <f t="shared" si="190"/>
        <v>0</v>
      </c>
      <c r="AE193" s="37">
        <f t="shared" si="191"/>
        <v>0</v>
      </c>
      <c r="AF193" s="42">
        <f t="shared" si="158"/>
        <v>0</v>
      </c>
      <c r="AG193" s="37">
        <f t="shared" si="159"/>
        <v>0</v>
      </c>
      <c r="AH193" s="63">
        <f t="shared" si="160"/>
        <v>0</v>
      </c>
      <c r="AI193" s="26">
        <v>0</v>
      </c>
      <c r="AJ193" s="37">
        <f t="shared" si="214"/>
        <v>0</v>
      </c>
      <c r="AK193" s="37" t="str">
        <f t="shared" si="161"/>
        <v>-</v>
      </c>
      <c r="AL193" s="47">
        <v>147</v>
      </c>
      <c r="AM193" s="37" t="str">
        <f t="shared" si="162"/>
        <v>-</v>
      </c>
      <c r="AN193" s="52" t="str">
        <f t="shared" si="215"/>
        <v>-</v>
      </c>
      <c r="AO193" s="35" t="str">
        <f t="shared" si="163"/>
        <v>-</v>
      </c>
    </row>
    <row r="194" spans="1:41" ht="15" x14ac:dyDescent="0.25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72"/>
        <v>0</v>
      </c>
      <c r="L194" s="16">
        <f t="shared" si="203"/>
        <v>0</v>
      </c>
      <c r="M194" s="26"/>
      <c r="N194" s="16">
        <f t="shared" si="204"/>
        <v>0</v>
      </c>
      <c r="O194" s="16">
        <f t="shared" si="205"/>
        <v>0</v>
      </c>
      <c r="P194" s="26">
        <v>0</v>
      </c>
      <c r="Q194" s="16">
        <f t="shared" si="206"/>
        <v>0</v>
      </c>
      <c r="R194" s="16">
        <f t="shared" si="207"/>
        <v>0</v>
      </c>
      <c r="S194" s="26">
        <v>0</v>
      </c>
      <c r="T194" s="16">
        <f t="shared" si="208"/>
        <v>0</v>
      </c>
      <c r="U194" s="16">
        <f t="shared" si="209"/>
        <v>0</v>
      </c>
      <c r="V194" s="26">
        <v>0</v>
      </c>
      <c r="W194" s="16">
        <f t="shared" si="210"/>
        <v>0</v>
      </c>
      <c r="X194" s="16">
        <f t="shared" si="211"/>
        <v>0</v>
      </c>
      <c r="Y194" s="26"/>
      <c r="Z194" s="16">
        <f t="shared" si="212"/>
        <v>0</v>
      </c>
      <c r="AA194" s="16">
        <f t="shared" si="213"/>
        <v>0</v>
      </c>
      <c r="AC194" s="52">
        <f t="shared" si="87"/>
        <v>0</v>
      </c>
      <c r="AD194" s="16">
        <f t="shared" si="190"/>
        <v>0</v>
      </c>
      <c r="AE194" s="37">
        <f t="shared" si="191"/>
        <v>0</v>
      </c>
      <c r="AF194" s="42">
        <f t="shared" si="158"/>
        <v>0</v>
      </c>
      <c r="AG194" s="37">
        <f t="shared" si="159"/>
        <v>0</v>
      </c>
      <c r="AH194" s="63">
        <f t="shared" si="160"/>
        <v>0</v>
      </c>
      <c r="AI194" s="26">
        <v>0</v>
      </c>
      <c r="AJ194" s="37">
        <f t="shared" si="214"/>
        <v>0</v>
      </c>
      <c r="AK194" s="37" t="str">
        <f t="shared" si="161"/>
        <v>-</v>
      </c>
      <c r="AL194" s="47">
        <v>148</v>
      </c>
      <c r="AM194" s="37" t="str">
        <f t="shared" si="162"/>
        <v>-</v>
      </c>
      <c r="AN194" s="52" t="str">
        <f t="shared" si="215"/>
        <v>-</v>
      </c>
      <c r="AO194" s="35" t="str">
        <f t="shared" si="163"/>
        <v>-</v>
      </c>
    </row>
    <row r="195" spans="1:41" ht="15" x14ac:dyDescent="0.25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72"/>
        <v>0</v>
      </c>
      <c r="L195" s="16">
        <f t="shared" si="203"/>
        <v>0</v>
      </c>
      <c r="M195" s="26"/>
      <c r="N195" s="16">
        <f t="shared" si="204"/>
        <v>0</v>
      </c>
      <c r="O195" s="16">
        <f t="shared" si="205"/>
        <v>0</v>
      </c>
      <c r="P195" s="26">
        <v>0</v>
      </c>
      <c r="Q195" s="16">
        <f t="shared" si="206"/>
        <v>0</v>
      </c>
      <c r="R195" s="16">
        <f t="shared" si="207"/>
        <v>0</v>
      </c>
      <c r="S195" s="26">
        <v>0</v>
      </c>
      <c r="T195" s="16">
        <f t="shared" si="208"/>
        <v>0</v>
      </c>
      <c r="U195" s="16">
        <f t="shared" si="209"/>
        <v>0</v>
      </c>
      <c r="V195" s="26">
        <v>0</v>
      </c>
      <c r="W195" s="16">
        <f t="shared" si="210"/>
        <v>0</v>
      </c>
      <c r="X195" s="16">
        <f t="shared" si="211"/>
        <v>0</v>
      </c>
      <c r="Y195" s="26"/>
      <c r="Z195" s="16">
        <f t="shared" si="212"/>
        <v>0</v>
      </c>
      <c r="AA195" s="16">
        <f t="shared" si="213"/>
        <v>0</v>
      </c>
      <c r="AC195" s="52">
        <f t="shared" si="87"/>
        <v>0</v>
      </c>
      <c r="AD195" s="16">
        <f t="shared" si="190"/>
        <v>0</v>
      </c>
      <c r="AE195" s="37">
        <f t="shared" si="191"/>
        <v>0</v>
      </c>
      <c r="AF195" s="42">
        <f t="shared" si="158"/>
        <v>0</v>
      </c>
      <c r="AG195" s="37">
        <f t="shared" si="159"/>
        <v>0</v>
      </c>
      <c r="AH195" s="63">
        <f t="shared" si="160"/>
        <v>0</v>
      </c>
      <c r="AI195" s="26">
        <v>0</v>
      </c>
      <c r="AJ195" s="37">
        <f t="shared" si="214"/>
        <v>0</v>
      </c>
      <c r="AK195" s="37" t="str">
        <f t="shared" si="161"/>
        <v>-</v>
      </c>
      <c r="AL195" s="47">
        <v>149</v>
      </c>
      <c r="AM195" s="37" t="str">
        <f t="shared" si="162"/>
        <v>-</v>
      </c>
      <c r="AN195" s="52" t="str">
        <f t="shared" si="215"/>
        <v>-</v>
      </c>
      <c r="AO195" s="35" t="str">
        <f t="shared" si="163"/>
        <v>-</v>
      </c>
    </row>
    <row r="196" spans="1:41" ht="15" x14ac:dyDescent="0.25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72"/>
        <v>0</v>
      </c>
      <c r="L196" s="16">
        <f t="shared" si="203"/>
        <v>0</v>
      </c>
      <c r="M196" s="26"/>
      <c r="N196" s="16">
        <f t="shared" si="204"/>
        <v>0</v>
      </c>
      <c r="O196" s="16">
        <f t="shared" si="205"/>
        <v>0</v>
      </c>
      <c r="P196" s="26">
        <v>0</v>
      </c>
      <c r="Q196" s="16">
        <f t="shared" si="206"/>
        <v>0</v>
      </c>
      <c r="R196" s="16">
        <f t="shared" si="207"/>
        <v>0</v>
      </c>
      <c r="S196" s="26">
        <v>0</v>
      </c>
      <c r="T196" s="16">
        <f t="shared" si="208"/>
        <v>0</v>
      </c>
      <c r="U196" s="16">
        <f t="shared" si="209"/>
        <v>0</v>
      </c>
      <c r="V196" s="26">
        <v>0</v>
      </c>
      <c r="W196" s="16">
        <f t="shared" si="210"/>
        <v>0</v>
      </c>
      <c r="X196" s="16">
        <f t="shared" si="211"/>
        <v>0</v>
      </c>
      <c r="Y196" s="26"/>
      <c r="Z196" s="16">
        <f t="shared" si="212"/>
        <v>0</v>
      </c>
      <c r="AA196" s="16">
        <f t="shared" si="213"/>
        <v>0</v>
      </c>
      <c r="AC196" s="52">
        <f t="shared" si="87"/>
        <v>0</v>
      </c>
      <c r="AD196" s="16">
        <f t="shared" si="190"/>
        <v>0</v>
      </c>
      <c r="AE196" s="37">
        <f t="shared" si="191"/>
        <v>0</v>
      </c>
      <c r="AF196" s="42">
        <f t="shared" si="158"/>
        <v>0</v>
      </c>
      <c r="AG196" s="37">
        <f t="shared" si="159"/>
        <v>0</v>
      </c>
      <c r="AH196" s="63">
        <f t="shared" si="160"/>
        <v>0</v>
      </c>
      <c r="AI196" s="26">
        <v>0</v>
      </c>
      <c r="AJ196" s="37">
        <f t="shared" si="214"/>
        <v>0</v>
      </c>
      <c r="AK196" s="37" t="str">
        <f t="shared" si="161"/>
        <v>-</v>
      </c>
      <c r="AL196" s="47">
        <v>150</v>
      </c>
      <c r="AM196" s="37" t="str">
        <f t="shared" si="162"/>
        <v>-</v>
      </c>
      <c r="AN196" s="52" t="str">
        <f t="shared" si="215"/>
        <v>-</v>
      </c>
      <c r="AO196" s="35" t="str">
        <f t="shared" si="163"/>
        <v>-</v>
      </c>
    </row>
    <row r="197" spans="1:41" ht="15" x14ac:dyDescent="0.25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ref="K197:K208" si="216">J197*$F197</f>
        <v>0</v>
      </c>
      <c r="L197" s="16">
        <f t="shared" si="203"/>
        <v>0</v>
      </c>
      <c r="M197" s="26"/>
      <c r="N197" s="16">
        <f t="shared" si="204"/>
        <v>0</v>
      </c>
      <c r="O197" s="16">
        <f t="shared" si="205"/>
        <v>0</v>
      </c>
      <c r="P197" s="26">
        <v>0</v>
      </c>
      <c r="Q197" s="16">
        <f t="shared" si="206"/>
        <v>0</v>
      </c>
      <c r="R197" s="16">
        <f t="shared" si="207"/>
        <v>0</v>
      </c>
      <c r="S197" s="26">
        <v>0</v>
      </c>
      <c r="T197" s="16">
        <f t="shared" si="208"/>
        <v>0</v>
      </c>
      <c r="U197" s="16">
        <f t="shared" si="209"/>
        <v>0</v>
      </c>
      <c r="V197" s="26">
        <v>0</v>
      </c>
      <c r="W197" s="16">
        <f t="shared" si="210"/>
        <v>0</v>
      </c>
      <c r="X197" s="16">
        <f t="shared" si="211"/>
        <v>0</v>
      </c>
      <c r="Y197" s="26"/>
      <c r="Z197" s="16">
        <f t="shared" si="212"/>
        <v>0</v>
      </c>
      <c r="AA197" s="16">
        <f t="shared" si="213"/>
        <v>0</v>
      </c>
      <c r="AC197" s="52">
        <f t="shared" si="87"/>
        <v>0</v>
      </c>
      <c r="AD197" s="16">
        <f t="shared" si="190"/>
        <v>0</v>
      </c>
      <c r="AE197" s="37">
        <f t="shared" si="191"/>
        <v>0</v>
      </c>
      <c r="AF197" s="42">
        <f t="shared" si="158"/>
        <v>0</v>
      </c>
      <c r="AG197" s="37">
        <f t="shared" si="159"/>
        <v>0</v>
      </c>
      <c r="AH197" s="63">
        <f t="shared" si="160"/>
        <v>0</v>
      </c>
      <c r="AI197" s="26">
        <v>0</v>
      </c>
      <c r="AJ197" s="37">
        <f t="shared" si="214"/>
        <v>0</v>
      </c>
      <c r="AK197" s="37" t="str">
        <f t="shared" si="161"/>
        <v>-</v>
      </c>
      <c r="AL197" s="47">
        <v>151</v>
      </c>
      <c r="AM197" s="37" t="str">
        <f t="shared" si="162"/>
        <v>-</v>
      </c>
      <c r="AN197" s="52" t="str">
        <f t="shared" si="215"/>
        <v>-</v>
      </c>
      <c r="AO197" s="35" t="str">
        <f t="shared" si="163"/>
        <v>-</v>
      </c>
    </row>
    <row r="198" spans="1:41" ht="15" x14ac:dyDescent="0.25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16"/>
        <v>0</v>
      </c>
      <c r="L198" s="16">
        <f t="shared" si="203"/>
        <v>0</v>
      </c>
      <c r="M198" s="26"/>
      <c r="N198" s="16">
        <f t="shared" si="204"/>
        <v>0</v>
      </c>
      <c r="O198" s="16">
        <f t="shared" si="205"/>
        <v>0</v>
      </c>
      <c r="P198" s="26">
        <v>0</v>
      </c>
      <c r="Q198" s="16">
        <f t="shared" si="206"/>
        <v>0</v>
      </c>
      <c r="R198" s="16">
        <f t="shared" si="207"/>
        <v>0</v>
      </c>
      <c r="S198" s="26">
        <v>0</v>
      </c>
      <c r="T198" s="16">
        <f t="shared" si="208"/>
        <v>0</v>
      </c>
      <c r="U198" s="16">
        <f t="shared" si="209"/>
        <v>0</v>
      </c>
      <c r="V198" s="26">
        <v>0</v>
      </c>
      <c r="W198" s="16">
        <f t="shared" si="210"/>
        <v>0</v>
      </c>
      <c r="X198" s="16">
        <f t="shared" si="211"/>
        <v>0</v>
      </c>
      <c r="Y198" s="26"/>
      <c r="Z198" s="16">
        <f t="shared" si="212"/>
        <v>0</v>
      </c>
      <c r="AA198" s="16">
        <f t="shared" si="213"/>
        <v>0</v>
      </c>
      <c r="AC198" s="52">
        <f t="shared" ref="AC198:AC199" si="217">J198+M198+P198+S198+V198+Y198</f>
        <v>0</v>
      </c>
      <c r="AD198" s="16">
        <f t="shared" si="190"/>
        <v>0</v>
      </c>
      <c r="AE198" s="37">
        <f t="shared" si="191"/>
        <v>0</v>
      </c>
      <c r="AF198" s="42">
        <f t="shared" si="158"/>
        <v>0</v>
      </c>
      <c r="AG198" s="37">
        <f t="shared" si="159"/>
        <v>0</v>
      </c>
      <c r="AH198" s="63">
        <f t="shared" si="160"/>
        <v>0</v>
      </c>
      <c r="AI198" s="26">
        <v>0</v>
      </c>
      <c r="AJ198" s="37">
        <f t="shared" si="214"/>
        <v>0</v>
      </c>
      <c r="AK198" s="37" t="str">
        <f t="shared" si="161"/>
        <v>-</v>
      </c>
      <c r="AL198" s="47">
        <v>152</v>
      </c>
      <c r="AM198" s="37" t="str">
        <f t="shared" si="162"/>
        <v>-</v>
      </c>
      <c r="AN198" s="52" t="str">
        <f t="shared" si="215"/>
        <v>-</v>
      </c>
      <c r="AO198" s="35" t="str">
        <f t="shared" si="163"/>
        <v>-</v>
      </c>
    </row>
    <row r="199" spans="1:41" ht="15" x14ac:dyDescent="0.25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216"/>
        <v>0</v>
      </c>
      <c r="L199" s="16">
        <f t="shared" si="203"/>
        <v>0</v>
      </c>
      <c r="M199" s="26"/>
      <c r="N199" s="16">
        <f t="shared" si="204"/>
        <v>0</v>
      </c>
      <c r="O199" s="16">
        <f t="shared" si="205"/>
        <v>0</v>
      </c>
      <c r="P199" s="26">
        <v>0</v>
      </c>
      <c r="Q199" s="16">
        <f t="shared" si="206"/>
        <v>0</v>
      </c>
      <c r="R199" s="16">
        <f t="shared" si="207"/>
        <v>0</v>
      </c>
      <c r="S199" s="26">
        <v>0</v>
      </c>
      <c r="T199" s="16">
        <f t="shared" si="208"/>
        <v>0</v>
      </c>
      <c r="U199" s="16">
        <f t="shared" si="209"/>
        <v>0</v>
      </c>
      <c r="V199" s="26">
        <v>0</v>
      </c>
      <c r="W199" s="16">
        <f t="shared" si="210"/>
        <v>0</v>
      </c>
      <c r="X199" s="16">
        <f t="shared" si="211"/>
        <v>0</v>
      </c>
      <c r="Y199" s="26"/>
      <c r="Z199" s="16">
        <f t="shared" si="212"/>
        <v>0</v>
      </c>
      <c r="AA199" s="16">
        <f t="shared" si="213"/>
        <v>0</v>
      </c>
      <c r="AC199" s="52">
        <f t="shared" si="217"/>
        <v>0</v>
      </c>
      <c r="AD199" s="16">
        <f t="shared" si="190"/>
        <v>0</v>
      </c>
      <c r="AE199" s="37">
        <f t="shared" si="191"/>
        <v>0</v>
      </c>
      <c r="AF199" s="42">
        <f t="shared" si="158"/>
        <v>0</v>
      </c>
      <c r="AG199" s="37">
        <f t="shared" si="159"/>
        <v>0</v>
      </c>
      <c r="AH199" s="63">
        <f t="shared" si="160"/>
        <v>0</v>
      </c>
      <c r="AI199" s="26">
        <v>0</v>
      </c>
      <c r="AJ199" s="37">
        <f t="shared" si="214"/>
        <v>0</v>
      </c>
      <c r="AK199" s="37" t="str">
        <f t="shared" si="161"/>
        <v>-</v>
      </c>
      <c r="AL199" s="47">
        <v>153</v>
      </c>
      <c r="AM199" s="37" t="str">
        <f t="shared" si="162"/>
        <v>-</v>
      </c>
      <c r="AN199" s="52" t="str">
        <f t="shared" si="215"/>
        <v>-</v>
      </c>
      <c r="AO199" s="35" t="str">
        <f t="shared" si="163"/>
        <v>-</v>
      </c>
    </row>
    <row r="200" spans="1:41" ht="15" x14ac:dyDescent="0.25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16"/>
        <v>0</v>
      </c>
      <c r="L200" s="16">
        <f t="shared" ref="L200:L208" si="218">J200*$G200</f>
        <v>0</v>
      </c>
      <c r="M200" s="26"/>
      <c r="N200" s="16">
        <f t="shared" ref="N200:N208" si="219">M200*$F200</f>
        <v>0</v>
      </c>
      <c r="O200" s="16">
        <f t="shared" ref="O200:O208" si="220">M200*$G200</f>
        <v>0</v>
      </c>
      <c r="P200" s="26">
        <v>0</v>
      </c>
      <c r="Q200" s="16">
        <f t="shared" ref="Q200:Q208" si="221">P200*$F200</f>
        <v>0</v>
      </c>
      <c r="R200" s="16">
        <f t="shared" ref="R200:R208" si="222">P200*$G200</f>
        <v>0</v>
      </c>
      <c r="S200" s="26">
        <v>0</v>
      </c>
      <c r="T200" s="16">
        <f t="shared" ref="T200:T208" si="223">S200*$F200</f>
        <v>0</v>
      </c>
      <c r="U200" s="16">
        <f t="shared" ref="U200:U208" si="224">S200*$G200</f>
        <v>0</v>
      </c>
      <c r="V200" s="26">
        <v>0</v>
      </c>
      <c r="W200" s="16">
        <f t="shared" ref="W200:W208" si="225">V200*$F200</f>
        <v>0</v>
      </c>
      <c r="X200" s="16">
        <f t="shared" ref="X200:X208" si="226">V200*$G200</f>
        <v>0</v>
      </c>
      <c r="Y200" s="26"/>
      <c r="Z200" s="16">
        <f t="shared" ref="Z200:Z208" si="227">Y200*$F200</f>
        <v>0</v>
      </c>
      <c r="AA200" s="16">
        <f t="shared" ref="AA200:AA208" si="228">Y200*$G200</f>
        <v>0</v>
      </c>
      <c r="AC200" s="52">
        <f t="shared" ref="AC200:AC208" si="229">J200+M200+P200+S200+V200+Y200</f>
        <v>0</v>
      </c>
      <c r="AD200" s="16">
        <f t="shared" si="190"/>
        <v>0</v>
      </c>
      <c r="AE200" s="37">
        <f t="shared" si="191"/>
        <v>0</v>
      </c>
      <c r="AF200" s="42">
        <f t="shared" si="158"/>
        <v>0</v>
      </c>
      <c r="AG200" s="37">
        <f t="shared" si="159"/>
        <v>0</v>
      </c>
      <c r="AH200" s="63">
        <f t="shared" si="160"/>
        <v>0</v>
      </c>
      <c r="AI200" s="26">
        <v>0</v>
      </c>
      <c r="AJ200" s="37">
        <f t="shared" ref="AJ200:AJ208" si="230">AI200*G200</f>
        <v>0</v>
      </c>
      <c r="AK200" s="37" t="str">
        <f t="shared" si="161"/>
        <v>-</v>
      </c>
      <c r="AL200" s="47">
        <v>155</v>
      </c>
      <c r="AM200" s="37" t="str">
        <f t="shared" si="162"/>
        <v>-</v>
      </c>
      <c r="AN200" s="52" t="str">
        <f t="shared" ref="AN200:AN208" si="231">IFERROR(AK200/30,"-")</f>
        <v>-</v>
      </c>
      <c r="AO200" s="35" t="str">
        <f t="shared" si="163"/>
        <v>-</v>
      </c>
    </row>
    <row r="201" spans="1:41" ht="15" x14ac:dyDescent="0.25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16"/>
        <v>0</v>
      </c>
      <c r="L201" s="16">
        <f t="shared" si="218"/>
        <v>0</v>
      </c>
      <c r="M201" s="26"/>
      <c r="N201" s="16">
        <f t="shared" si="219"/>
        <v>0</v>
      </c>
      <c r="O201" s="16">
        <f t="shared" si="220"/>
        <v>0</v>
      </c>
      <c r="P201" s="26">
        <v>0</v>
      </c>
      <c r="Q201" s="16">
        <f t="shared" si="221"/>
        <v>0</v>
      </c>
      <c r="R201" s="16">
        <f t="shared" si="222"/>
        <v>0</v>
      </c>
      <c r="S201" s="26">
        <v>0</v>
      </c>
      <c r="T201" s="16">
        <f t="shared" si="223"/>
        <v>0</v>
      </c>
      <c r="U201" s="16">
        <f t="shared" si="224"/>
        <v>0</v>
      </c>
      <c r="V201" s="26">
        <v>0</v>
      </c>
      <c r="W201" s="16">
        <f t="shared" si="225"/>
        <v>0</v>
      </c>
      <c r="X201" s="16">
        <f t="shared" si="226"/>
        <v>0</v>
      </c>
      <c r="Y201" s="26"/>
      <c r="Z201" s="16">
        <f t="shared" si="227"/>
        <v>0</v>
      </c>
      <c r="AA201" s="16">
        <f t="shared" si="228"/>
        <v>0</v>
      </c>
      <c r="AC201" s="52">
        <f t="shared" si="229"/>
        <v>0</v>
      </c>
      <c r="AD201" s="16">
        <f t="shared" si="190"/>
        <v>0</v>
      </c>
      <c r="AE201" s="37">
        <f t="shared" si="191"/>
        <v>0</v>
      </c>
      <c r="AF201" s="42">
        <f t="shared" si="158"/>
        <v>0</v>
      </c>
      <c r="AG201" s="37">
        <f t="shared" si="159"/>
        <v>0</v>
      </c>
      <c r="AH201" s="63">
        <f t="shared" si="160"/>
        <v>0</v>
      </c>
      <c r="AI201" s="26">
        <v>0</v>
      </c>
      <c r="AJ201" s="37">
        <f t="shared" si="230"/>
        <v>0</v>
      </c>
      <c r="AK201" s="37" t="str">
        <f t="shared" si="161"/>
        <v>-</v>
      </c>
      <c r="AL201" s="47">
        <v>156</v>
      </c>
      <c r="AM201" s="37" t="str">
        <f t="shared" si="162"/>
        <v>-</v>
      </c>
      <c r="AN201" s="52" t="str">
        <f t="shared" si="231"/>
        <v>-</v>
      </c>
      <c r="AO201" s="35" t="str">
        <f t="shared" si="163"/>
        <v>-</v>
      </c>
    </row>
    <row r="202" spans="1:41" ht="15" x14ac:dyDescent="0.25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16"/>
        <v>0</v>
      </c>
      <c r="L202" s="16">
        <f t="shared" si="218"/>
        <v>0</v>
      </c>
      <c r="M202" s="26"/>
      <c r="N202" s="16">
        <f t="shared" si="219"/>
        <v>0</v>
      </c>
      <c r="O202" s="16">
        <f t="shared" si="220"/>
        <v>0</v>
      </c>
      <c r="P202" s="26">
        <v>0</v>
      </c>
      <c r="Q202" s="16">
        <f t="shared" si="221"/>
        <v>0</v>
      </c>
      <c r="R202" s="16">
        <f t="shared" si="222"/>
        <v>0</v>
      </c>
      <c r="S202" s="26">
        <v>0</v>
      </c>
      <c r="T202" s="16">
        <f t="shared" si="223"/>
        <v>0</v>
      </c>
      <c r="U202" s="16">
        <f t="shared" si="224"/>
        <v>0</v>
      </c>
      <c r="V202" s="26">
        <v>0</v>
      </c>
      <c r="W202" s="16">
        <f t="shared" si="225"/>
        <v>0</v>
      </c>
      <c r="X202" s="16">
        <f t="shared" si="226"/>
        <v>0</v>
      </c>
      <c r="Y202" s="26"/>
      <c r="Z202" s="16">
        <f t="shared" si="227"/>
        <v>0</v>
      </c>
      <c r="AA202" s="16">
        <f t="shared" si="228"/>
        <v>0</v>
      </c>
      <c r="AC202" s="52">
        <f t="shared" si="229"/>
        <v>0</v>
      </c>
      <c r="AD202" s="16">
        <f t="shared" si="190"/>
        <v>0</v>
      </c>
      <c r="AE202" s="37">
        <f t="shared" si="191"/>
        <v>0</v>
      </c>
      <c r="AF202" s="42">
        <f t="shared" si="158"/>
        <v>0</v>
      </c>
      <c r="AG202" s="37">
        <f t="shared" si="159"/>
        <v>0</v>
      </c>
      <c r="AH202" s="63">
        <f t="shared" si="160"/>
        <v>0</v>
      </c>
      <c r="AI202" s="26">
        <v>0</v>
      </c>
      <c r="AJ202" s="37">
        <f t="shared" si="230"/>
        <v>0</v>
      </c>
      <c r="AK202" s="37" t="str">
        <f t="shared" si="161"/>
        <v>-</v>
      </c>
      <c r="AL202" s="47">
        <v>157</v>
      </c>
      <c r="AM202" s="37" t="str">
        <f t="shared" si="162"/>
        <v>-</v>
      </c>
      <c r="AN202" s="52" t="str">
        <f t="shared" si="231"/>
        <v>-</v>
      </c>
      <c r="AO202" s="35" t="str">
        <f t="shared" si="163"/>
        <v>-</v>
      </c>
    </row>
    <row r="203" spans="1:41" ht="15" x14ac:dyDescent="0.25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16"/>
        <v>0</v>
      </c>
      <c r="L203" s="16">
        <f t="shared" si="218"/>
        <v>0</v>
      </c>
      <c r="M203" s="26"/>
      <c r="N203" s="16">
        <f t="shared" si="219"/>
        <v>0</v>
      </c>
      <c r="O203" s="16">
        <f t="shared" si="220"/>
        <v>0</v>
      </c>
      <c r="P203" s="26">
        <v>0</v>
      </c>
      <c r="Q203" s="16">
        <f t="shared" si="221"/>
        <v>0</v>
      </c>
      <c r="R203" s="16">
        <f t="shared" si="222"/>
        <v>0</v>
      </c>
      <c r="S203" s="26">
        <v>0</v>
      </c>
      <c r="T203" s="16">
        <f t="shared" si="223"/>
        <v>0</v>
      </c>
      <c r="U203" s="16">
        <f t="shared" si="224"/>
        <v>0</v>
      </c>
      <c r="V203" s="26">
        <v>0</v>
      </c>
      <c r="W203" s="16">
        <f t="shared" si="225"/>
        <v>0</v>
      </c>
      <c r="X203" s="16">
        <f t="shared" si="226"/>
        <v>0</v>
      </c>
      <c r="Y203" s="26"/>
      <c r="Z203" s="16">
        <f t="shared" si="227"/>
        <v>0</v>
      </c>
      <c r="AA203" s="16">
        <f t="shared" si="228"/>
        <v>0</v>
      </c>
      <c r="AC203" s="52">
        <f t="shared" si="229"/>
        <v>0</v>
      </c>
      <c r="AD203" s="16">
        <f t="shared" si="190"/>
        <v>0</v>
      </c>
      <c r="AE203" s="37">
        <f t="shared" si="191"/>
        <v>0</v>
      </c>
      <c r="AF203" s="42">
        <f t="shared" si="158"/>
        <v>0</v>
      </c>
      <c r="AG203" s="37">
        <f t="shared" si="159"/>
        <v>0</v>
      </c>
      <c r="AH203" s="63">
        <f t="shared" si="160"/>
        <v>0</v>
      </c>
      <c r="AI203" s="26">
        <v>0</v>
      </c>
      <c r="AJ203" s="37">
        <f t="shared" si="230"/>
        <v>0</v>
      </c>
      <c r="AK203" s="37" t="str">
        <f t="shared" si="161"/>
        <v>-</v>
      </c>
      <c r="AL203" s="47">
        <v>158</v>
      </c>
      <c r="AM203" s="37" t="str">
        <f t="shared" si="162"/>
        <v>-</v>
      </c>
      <c r="AN203" s="52" t="str">
        <f t="shared" si="231"/>
        <v>-</v>
      </c>
      <c r="AO203" s="35" t="str">
        <f t="shared" si="163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16"/>
        <v>0</v>
      </c>
      <c r="L204" s="16">
        <f t="shared" si="218"/>
        <v>0</v>
      </c>
      <c r="M204" s="26"/>
      <c r="N204" s="16">
        <f t="shared" si="219"/>
        <v>0</v>
      </c>
      <c r="O204" s="16">
        <f t="shared" si="220"/>
        <v>0</v>
      </c>
      <c r="P204" s="26"/>
      <c r="Q204" s="16">
        <f t="shared" si="221"/>
        <v>0</v>
      </c>
      <c r="R204" s="16">
        <f t="shared" si="222"/>
        <v>0</v>
      </c>
      <c r="S204" s="26"/>
      <c r="T204" s="16">
        <f t="shared" si="223"/>
        <v>0</v>
      </c>
      <c r="U204" s="16">
        <f t="shared" si="224"/>
        <v>0</v>
      </c>
      <c r="V204" s="26"/>
      <c r="W204" s="16">
        <f t="shared" si="225"/>
        <v>0</v>
      </c>
      <c r="X204" s="16">
        <f t="shared" si="226"/>
        <v>0</v>
      </c>
      <c r="Y204" s="26"/>
      <c r="Z204" s="16">
        <f t="shared" si="227"/>
        <v>0</v>
      </c>
      <c r="AA204" s="16">
        <f t="shared" si="228"/>
        <v>0</v>
      </c>
      <c r="AC204" s="52">
        <f t="shared" si="229"/>
        <v>0</v>
      </c>
      <c r="AD204" s="16">
        <f t="shared" si="190"/>
        <v>0</v>
      </c>
      <c r="AE204" s="37">
        <f t="shared" si="191"/>
        <v>0</v>
      </c>
      <c r="AF204" s="42">
        <f t="shared" si="158"/>
        <v>0</v>
      </c>
      <c r="AG204" s="37">
        <f t="shared" si="159"/>
        <v>0</v>
      </c>
      <c r="AH204" s="63">
        <f t="shared" si="160"/>
        <v>0</v>
      </c>
      <c r="AI204" s="26"/>
      <c r="AJ204" s="37">
        <f t="shared" si="230"/>
        <v>0</v>
      </c>
      <c r="AK204" s="37" t="str">
        <f t="shared" si="161"/>
        <v>-</v>
      </c>
      <c r="AL204" s="47">
        <v>159</v>
      </c>
      <c r="AM204" s="37" t="str">
        <f t="shared" si="162"/>
        <v>-</v>
      </c>
      <c r="AN204" s="52" t="str">
        <f t="shared" si="231"/>
        <v>-</v>
      </c>
      <c r="AO204" s="35" t="str">
        <f t="shared" si="163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16"/>
        <v>0</v>
      </c>
      <c r="L205" s="16">
        <f t="shared" si="218"/>
        <v>0</v>
      </c>
      <c r="M205" s="26"/>
      <c r="N205" s="16">
        <f t="shared" si="219"/>
        <v>0</v>
      </c>
      <c r="O205" s="16">
        <f t="shared" si="220"/>
        <v>0</v>
      </c>
      <c r="P205" s="26"/>
      <c r="Q205" s="16">
        <f t="shared" si="221"/>
        <v>0</v>
      </c>
      <c r="R205" s="16">
        <f t="shared" si="222"/>
        <v>0</v>
      </c>
      <c r="S205" s="26"/>
      <c r="T205" s="16">
        <f t="shared" si="223"/>
        <v>0</v>
      </c>
      <c r="U205" s="16">
        <f t="shared" si="224"/>
        <v>0</v>
      </c>
      <c r="V205" s="26"/>
      <c r="W205" s="16">
        <f t="shared" si="225"/>
        <v>0</v>
      </c>
      <c r="X205" s="16">
        <f t="shared" si="226"/>
        <v>0</v>
      </c>
      <c r="Y205" s="26"/>
      <c r="Z205" s="16">
        <f t="shared" si="227"/>
        <v>0</v>
      </c>
      <c r="AA205" s="16">
        <f t="shared" si="228"/>
        <v>0</v>
      </c>
      <c r="AC205" s="52">
        <f>J205+M205+P205+S205+V205+Y205</f>
        <v>0</v>
      </c>
      <c r="AD205" s="16">
        <f t="shared" si="190"/>
        <v>0</v>
      </c>
      <c r="AE205" s="37">
        <f t="shared" si="191"/>
        <v>0</v>
      </c>
      <c r="AF205" s="42">
        <f t="shared" si="158"/>
        <v>0</v>
      </c>
      <c r="AG205" s="37">
        <f t="shared" si="159"/>
        <v>0</v>
      </c>
      <c r="AH205" s="63">
        <f t="shared" si="160"/>
        <v>0</v>
      </c>
      <c r="AI205" s="26"/>
      <c r="AJ205" s="37">
        <f t="shared" si="230"/>
        <v>0</v>
      </c>
      <c r="AK205" s="37" t="str">
        <f t="shared" si="161"/>
        <v>-</v>
      </c>
      <c r="AL205" s="47">
        <v>160</v>
      </c>
      <c r="AM205" s="37" t="str">
        <f t="shared" si="162"/>
        <v>-</v>
      </c>
      <c r="AN205" s="52" t="str">
        <f t="shared" si="231"/>
        <v>-</v>
      </c>
      <c r="AO205" s="35" t="str">
        <f t="shared" si="163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16"/>
        <v>0</v>
      </c>
      <c r="L206" s="16">
        <f t="shared" si="218"/>
        <v>0</v>
      </c>
      <c r="M206" s="26"/>
      <c r="N206" s="16">
        <f t="shared" si="219"/>
        <v>0</v>
      </c>
      <c r="O206" s="16">
        <f t="shared" si="220"/>
        <v>0</v>
      </c>
      <c r="P206" s="26"/>
      <c r="Q206" s="16">
        <f t="shared" si="221"/>
        <v>0</v>
      </c>
      <c r="R206" s="16">
        <f t="shared" si="222"/>
        <v>0</v>
      </c>
      <c r="S206" s="26"/>
      <c r="T206" s="16">
        <f t="shared" si="223"/>
        <v>0</v>
      </c>
      <c r="U206" s="16">
        <f t="shared" si="224"/>
        <v>0</v>
      </c>
      <c r="V206" s="26"/>
      <c r="W206" s="16">
        <f t="shared" si="225"/>
        <v>0</v>
      </c>
      <c r="X206" s="16">
        <f t="shared" si="226"/>
        <v>0</v>
      </c>
      <c r="Y206" s="26"/>
      <c r="Z206" s="16">
        <f t="shared" si="227"/>
        <v>0</v>
      </c>
      <c r="AA206" s="16">
        <f t="shared" si="228"/>
        <v>0</v>
      </c>
      <c r="AC206" s="52">
        <f t="shared" si="229"/>
        <v>0</v>
      </c>
      <c r="AD206" s="16">
        <f t="shared" si="190"/>
        <v>0</v>
      </c>
      <c r="AE206" s="37">
        <f t="shared" si="191"/>
        <v>0</v>
      </c>
      <c r="AF206" s="42">
        <f t="shared" si="158"/>
        <v>0</v>
      </c>
      <c r="AG206" s="37">
        <f t="shared" si="159"/>
        <v>0</v>
      </c>
      <c r="AH206" s="63">
        <f t="shared" si="160"/>
        <v>0</v>
      </c>
      <c r="AI206" s="26"/>
      <c r="AJ206" s="37">
        <f t="shared" si="230"/>
        <v>0</v>
      </c>
      <c r="AK206" s="37" t="str">
        <f t="shared" si="161"/>
        <v>-</v>
      </c>
      <c r="AL206" s="47">
        <v>161</v>
      </c>
      <c r="AM206" s="37" t="str">
        <f t="shared" si="162"/>
        <v>-</v>
      </c>
      <c r="AN206" s="52" t="str">
        <f t="shared" si="231"/>
        <v>-</v>
      </c>
      <c r="AO206" s="35" t="str">
        <f t="shared" si="163"/>
        <v>-</v>
      </c>
    </row>
    <row r="207" spans="1:41" ht="15" x14ac:dyDescent="0.25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216"/>
        <v>0</v>
      </c>
      <c r="L207" s="16">
        <f t="shared" si="218"/>
        <v>0</v>
      </c>
      <c r="M207" s="26"/>
      <c r="N207" s="16">
        <f t="shared" si="219"/>
        <v>0</v>
      </c>
      <c r="O207" s="16">
        <f t="shared" si="220"/>
        <v>0</v>
      </c>
      <c r="P207" s="26"/>
      <c r="Q207" s="16">
        <f t="shared" si="221"/>
        <v>0</v>
      </c>
      <c r="R207" s="16">
        <f t="shared" si="222"/>
        <v>0</v>
      </c>
      <c r="S207" s="26"/>
      <c r="T207" s="16">
        <f t="shared" si="223"/>
        <v>0</v>
      </c>
      <c r="U207" s="16">
        <f t="shared" si="224"/>
        <v>0</v>
      </c>
      <c r="V207" s="26"/>
      <c r="W207" s="16">
        <f t="shared" si="225"/>
        <v>0</v>
      </c>
      <c r="X207" s="16">
        <f t="shared" si="226"/>
        <v>0</v>
      </c>
      <c r="Y207" s="26"/>
      <c r="Z207" s="16">
        <f t="shared" si="227"/>
        <v>0</v>
      </c>
      <c r="AA207" s="16">
        <f t="shared" si="228"/>
        <v>0</v>
      </c>
      <c r="AC207" s="52">
        <f t="shared" si="229"/>
        <v>0</v>
      </c>
      <c r="AD207" s="16">
        <f t="shared" si="190"/>
        <v>0</v>
      </c>
      <c r="AE207" s="37">
        <f t="shared" si="191"/>
        <v>0</v>
      </c>
      <c r="AF207" s="42">
        <f t="shared" ref="AF207:AF208" si="232">AC207/AQ$10</f>
        <v>0</v>
      </c>
      <c r="AG207" s="37">
        <f t="shared" ref="AG207:AG208" si="233">AF207*30</f>
        <v>0</v>
      </c>
      <c r="AH207" s="63">
        <f t="shared" ref="AH207:AH208" si="234">AE207/AQ$10*30</f>
        <v>0</v>
      </c>
      <c r="AI207" s="26"/>
      <c r="AJ207" s="37">
        <f t="shared" si="230"/>
        <v>0</v>
      </c>
      <c r="AK207" s="37" t="str">
        <f t="shared" ref="AK207:AK208" si="235">IFERROR(AI207/AF207, "-")</f>
        <v>-</v>
      </c>
      <c r="AL207" s="47">
        <v>162</v>
      </c>
      <c r="AM207" s="37" t="str">
        <f t="shared" ref="AM207:AM208" si="236">IFERROR(AK207/7,"-")</f>
        <v>-</v>
      </c>
      <c r="AN207" s="52" t="str">
        <f t="shared" si="231"/>
        <v>-</v>
      </c>
      <c r="AO207" s="35" t="str">
        <f t="shared" ref="AO207:AO208" si="237">IFERROR(AO$10+AK207,"-")</f>
        <v>-</v>
      </c>
    </row>
    <row r="208" spans="1:41" ht="15" x14ac:dyDescent="0.25">
      <c r="A208" s="13"/>
      <c r="B208" s="17"/>
      <c r="C208" s="17"/>
      <c r="D208" s="31"/>
      <c r="E208" s="18"/>
      <c r="F208" s="57"/>
      <c r="G208" s="57"/>
      <c r="H208" s="58"/>
      <c r="J208" s="26"/>
      <c r="K208" s="16">
        <f t="shared" si="216"/>
        <v>0</v>
      </c>
      <c r="L208" s="16">
        <f t="shared" si="218"/>
        <v>0</v>
      </c>
      <c r="M208" s="26"/>
      <c r="N208" s="16">
        <f t="shared" si="219"/>
        <v>0</v>
      </c>
      <c r="O208" s="16">
        <f t="shared" si="220"/>
        <v>0</v>
      </c>
      <c r="P208" s="26"/>
      <c r="Q208" s="16">
        <f t="shared" si="221"/>
        <v>0</v>
      </c>
      <c r="R208" s="16">
        <f t="shared" si="222"/>
        <v>0</v>
      </c>
      <c r="S208" s="26"/>
      <c r="T208" s="16">
        <f t="shared" si="223"/>
        <v>0</v>
      </c>
      <c r="U208" s="16">
        <f t="shared" si="224"/>
        <v>0</v>
      </c>
      <c r="V208" s="26"/>
      <c r="W208" s="16">
        <f t="shared" si="225"/>
        <v>0</v>
      </c>
      <c r="X208" s="16">
        <f t="shared" si="226"/>
        <v>0</v>
      </c>
      <c r="Y208" s="26"/>
      <c r="Z208" s="16">
        <f t="shared" si="227"/>
        <v>0</v>
      </c>
      <c r="AA208" s="16">
        <f t="shared" si="228"/>
        <v>0</v>
      </c>
      <c r="AC208" s="52">
        <f t="shared" si="229"/>
        <v>0</v>
      </c>
      <c r="AD208" s="16">
        <f t="shared" si="190"/>
        <v>0</v>
      </c>
      <c r="AE208" s="37">
        <f t="shared" si="191"/>
        <v>0</v>
      </c>
      <c r="AF208" s="42">
        <f t="shared" si="232"/>
        <v>0</v>
      </c>
      <c r="AG208" s="37">
        <f t="shared" si="233"/>
        <v>0</v>
      </c>
      <c r="AH208" s="63">
        <f t="shared" si="234"/>
        <v>0</v>
      </c>
      <c r="AI208" s="26"/>
      <c r="AJ208" s="37">
        <f t="shared" si="230"/>
        <v>0</v>
      </c>
      <c r="AK208" s="37" t="str">
        <f t="shared" si="235"/>
        <v>-</v>
      </c>
      <c r="AL208" s="47">
        <v>163</v>
      </c>
      <c r="AM208" s="37" t="str">
        <f t="shared" si="236"/>
        <v>-</v>
      </c>
      <c r="AN208" s="52" t="str">
        <f t="shared" si="231"/>
        <v>-</v>
      </c>
      <c r="AO208" s="35" t="str">
        <f t="shared" si="237"/>
        <v>-</v>
      </c>
    </row>
    <row r="209" spans="2:48" ht="5.25" customHeight="1" x14ac:dyDescent="0.2">
      <c r="B209" s="10"/>
      <c r="AL209" s="47">
        <v>172</v>
      </c>
      <c r="AN209" s="53"/>
    </row>
    <row r="210" spans="2:48" ht="16.5" customHeight="1" x14ac:dyDescent="0.2">
      <c r="B210" s="7"/>
      <c r="C210" s="7"/>
      <c r="D210" s="8"/>
      <c r="E210" s="12" t="s">
        <v>4</v>
      </c>
      <c r="F210" s="9"/>
      <c r="G210" s="9"/>
      <c r="H210" s="9"/>
      <c r="J210" s="25">
        <f>SUM(J14:J208)</f>
        <v>47</v>
      </c>
      <c r="K210" s="25">
        <f t="shared" ref="K210:AJ210" si="238">SUM(K14:K208)</f>
        <v>837.58817805310775</v>
      </c>
      <c r="L210" s="25">
        <f t="shared" si="238"/>
        <v>2017.5</v>
      </c>
      <c r="M210" s="25">
        <f t="shared" si="238"/>
        <v>18</v>
      </c>
      <c r="N210" s="25">
        <f t="shared" si="238"/>
        <v>274.51673242909987</v>
      </c>
      <c r="O210" s="25">
        <f t="shared" si="238"/>
        <v>651</v>
      </c>
      <c r="P210" s="25">
        <f t="shared" si="238"/>
        <v>24</v>
      </c>
      <c r="Q210" s="25">
        <f t="shared" si="238"/>
        <v>472.80009864364945</v>
      </c>
      <c r="R210" s="25">
        <f t="shared" si="238"/>
        <v>1064</v>
      </c>
      <c r="S210" s="25">
        <f t="shared" si="238"/>
        <v>23</v>
      </c>
      <c r="T210" s="25">
        <f t="shared" si="238"/>
        <v>227.91004084018172</v>
      </c>
      <c r="U210" s="25">
        <f t="shared" si="238"/>
        <v>658.5</v>
      </c>
      <c r="V210" s="25">
        <f t="shared" si="238"/>
        <v>2</v>
      </c>
      <c r="W210" s="25">
        <f t="shared" si="238"/>
        <v>23.160731707317069</v>
      </c>
      <c r="X210" s="25">
        <f t="shared" si="238"/>
        <v>64</v>
      </c>
      <c r="Y210" s="25">
        <f t="shared" si="238"/>
        <v>0</v>
      </c>
      <c r="Z210" s="25">
        <f t="shared" si="238"/>
        <v>0</v>
      </c>
      <c r="AA210" s="25">
        <f t="shared" si="238"/>
        <v>0</v>
      </c>
      <c r="AB210" s="25">
        <f t="shared" si="238"/>
        <v>0</v>
      </c>
      <c r="AC210" s="25">
        <f t="shared" si="238"/>
        <v>114</v>
      </c>
      <c r="AD210" s="25">
        <f t="shared" si="238"/>
        <v>1835.9757816733556</v>
      </c>
      <c r="AE210" s="25">
        <f t="shared" si="238"/>
        <v>4455</v>
      </c>
      <c r="AF210" s="25">
        <f t="shared" si="238"/>
        <v>0.92682926829268297</v>
      </c>
      <c r="AG210" s="25">
        <f t="shared" si="238"/>
        <v>27.804878048780488</v>
      </c>
      <c r="AH210" s="25">
        <f t="shared" si="238"/>
        <v>1086.5853658536582</v>
      </c>
      <c r="AI210" s="25">
        <f t="shared" si="238"/>
        <v>54</v>
      </c>
      <c r="AJ210" s="25">
        <f t="shared" si="238"/>
        <v>2415</v>
      </c>
      <c r="AL210" s="1">
        <v>173</v>
      </c>
    </row>
    <row r="212" spans="2:48" s="71" customFormat="1" x14ac:dyDescent="0.2">
      <c r="E212" s="75" t="s">
        <v>21</v>
      </c>
      <c r="F212" s="76"/>
      <c r="G212" s="76"/>
      <c r="H212" s="77"/>
      <c r="I212" s="77"/>
      <c r="J212" s="77"/>
      <c r="K212" s="77"/>
      <c r="L212" s="77">
        <f>K210</f>
        <v>837.58817805310775</v>
      </c>
      <c r="M212" s="77"/>
      <c r="N212" s="77"/>
      <c r="O212" s="77">
        <f>N210</f>
        <v>274.51673242909987</v>
      </c>
      <c r="P212" s="77"/>
      <c r="Q212" s="77"/>
      <c r="R212" s="77">
        <f>Q210</f>
        <v>472.80009864364945</v>
      </c>
      <c r="S212" s="77"/>
      <c r="T212" s="77"/>
      <c r="U212" s="77">
        <f>T210</f>
        <v>227.91004084018172</v>
      </c>
      <c r="V212" s="77"/>
      <c r="W212" s="77"/>
      <c r="X212" s="77">
        <f>W210</f>
        <v>23.160731707317069</v>
      </c>
      <c r="Y212" s="77"/>
      <c r="Z212" s="77"/>
      <c r="AA212" s="77">
        <f>Z210</f>
        <v>0</v>
      </c>
      <c r="AB212" s="77"/>
      <c r="AC212" s="78"/>
      <c r="AD212" s="77"/>
      <c r="AE212" s="77">
        <f>AD210</f>
        <v>1835.9757816733556</v>
      </c>
      <c r="AF212" s="79"/>
      <c r="AG212" s="79"/>
      <c r="AH212" s="76"/>
      <c r="AI212" s="79"/>
      <c r="AJ212" s="79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2:48" s="43" customFormat="1" x14ac:dyDescent="0.2">
      <c r="E213" s="75" t="s">
        <v>22</v>
      </c>
      <c r="F213" s="80"/>
      <c r="G213" s="80"/>
      <c r="H213" s="81"/>
      <c r="I213" s="81"/>
      <c r="J213" s="81"/>
      <c r="K213" s="81"/>
      <c r="L213" s="77">
        <v>0</v>
      </c>
      <c r="M213" s="81"/>
      <c r="N213" s="81"/>
      <c r="O213" s="77">
        <v>0</v>
      </c>
      <c r="P213" s="81"/>
      <c r="Q213" s="81"/>
      <c r="R213" s="77">
        <v>0</v>
      </c>
      <c r="S213" s="81"/>
      <c r="T213" s="81"/>
      <c r="U213" s="77">
        <v>0</v>
      </c>
      <c r="V213" s="81"/>
      <c r="W213" s="81"/>
      <c r="X213" s="77">
        <v>0</v>
      </c>
      <c r="Y213" s="81"/>
      <c r="Z213" s="81"/>
      <c r="AA213" s="77">
        <f>AA210/100*AA10</f>
        <v>0</v>
      </c>
      <c r="AB213" s="81"/>
      <c r="AC213" s="82"/>
      <c r="AD213" s="81"/>
      <c r="AE213" s="77">
        <f>L213+O213+R213+U213+X213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2:48" s="43" customFormat="1" x14ac:dyDescent="0.2">
      <c r="E214" s="75" t="s">
        <v>41</v>
      </c>
      <c r="F214" s="80"/>
      <c r="G214" s="80"/>
      <c r="H214" s="81"/>
      <c r="I214" s="81"/>
      <c r="J214" s="81"/>
      <c r="K214" s="81"/>
      <c r="L214" s="92">
        <f>L213/L210</f>
        <v>0</v>
      </c>
      <c r="M214" s="93"/>
      <c r="N214" s="93"/>
      <c r="O214" s="92">
        <f>O213/O210</f>
        <v>0</v>
      </c>
      <c r="P214" s="93"/>
      <c r="Q214" s="93"/>
      <c r="R214" s="92">
        <f>R213/R210</f>
        <v>0</v>
      </c>
      <c r="S214" s="93"/>
      <c r="T214" s="93"/>
      <c r="U214" s="92">
        <f>U213/U210</f>
        <v>0</v>
      </c>
      <c r="V214" s="93"/>
      <c r="W214" s="93"/>
      <c r="X214" s="92">
        <f>X213/X210</f>
        <v>0</v>
      </c>
      <c r="Y214" s="93"/>
      <c r="Z214" s="93"/>
      <c r="AA214" s="92" t="e">
        <f>AA213/AA210</f>
        <v>#DIV/0!</v>
      </c>
      <c r="AB214" s="81"/>
      <c r="AC214" s="82"/>
      <c r="AD214" s="81"/>
      <c r="AE214" s="92">
        <f>AE213/AE210</f>
        <v>0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2:48" s="43" customFormat="1" x14ac:dyDescent="0.2">
      <c r="E215" s="75" t="s">
        <v>23</v>
      </c>
      <c r="F215" s="80"/>
      <c r="G215" s="80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2"/>
      <c r="AD215" s="81"/>
      <c r="AE215" s="81"/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2:48" s="71" customFormat="1" x14ac:dyDescent="0.2">
      <c r="E216" s="75" t="s">
        <v>24</v>
      </c>
      <c r="F216" s="76"/>
      <c r="G216" s="76"/>
      <c r="H216" s="77"/>
      <c r="I216" s="77"/>
      <c r="J216" s="77"/>
      <c r="K216" s="77"/>
      <c r="L216" s="77">
        <f>L210-L212-L213-L215</f>
        <v>1179.9118219468924</v>
      </c>
      <c r="M216" s="77"/>
      <c r="N216" s="77"/>
      <c r="O216" s="77">
        <f>O210-O212-O213-O215</f>
        <v>376.48326757090013</v>
      </c>
      <c r="P216" s="77"/>
      <c r="Q216" s="77"/>
      <c r="R216" s="77">
        <f>R210-R212-R213-R215</f>
        <v>591.19990135635055</v>
      </c>
      <c r="S216" s="77"/>
      <c r="T216" s="77"/>
      <c r="U216" s="77">
        <f>U210-U212-U213-U215</f>
        <v>430.58995915981825</v>
      </c>
      <c r="V216" s="77"/>
      <c r="W216" s="77"/>
      <c r="X216" s="77">
        <f>X210-X212-X213-X215</f>
        <v>40.839268292682931</v>
      </c>
      <c r="Y216" s="77"/>
      <c r="Z216" s="77"/>
      <c r="AA216" s="77">
        <f>AA210-AA212-AA213-AA215</f>
        <v>0</v>
      </c>
      <c r="AB216" s="77"/>
      <c r="AC216" s="78"/>
      <c r="AD216" s="77"/>
      <c r="AE216" s="77">
        <f>AE210-AE212-AE213-AE215</f>
        <v>2619.0242183266446</v>
      </c>
      <c r="AF216" s="79"/>
      <c r="AG216" s="79"/>
      <c r="AH216" s="76"/>
      <c r="AI216" s="79"/>
      <c r="AJ216" s="79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2:48" s="43" customFormat="1" x14ac:dyDescent="0.2">
      <c r="E217" s="75" t="s">
        <v>25</v>
      </c>
      <c r="F217" s="85"/>
      <c r="G217" s="85"/>
      <c r="H217" s="83"/>
      <c r="I217" s="83"/>
      <c r="J217" s="83"/>
      <c r="K217" s="83"/>
      <c r="L217" s="86">
        <f>L216/L210</f>
        <v>0.58483857345570878</v>
      </c>
      <c r="M217" s="83"/>
      <c r="N217" s="83"/>
      <c r="O217" s="86">
        <f>O216/O210</f>
        <v>0.5783153111688174</v>
      </c>
      <c r="P217" s="83"/>
      <c r="Q217" s="83"/>
      <c r="R217" s="86">
        <f>R216/R210</f>
        <v>0.55563900503416408</v>
      </c>
      <c r="S217" s="83"/>
      <c r="T217" s="83"/>
      <c r="U217" s="86">
        <f>U216/U210</f>
        <v>0.6538951543808933</v>
      </c>
      <c r="V217" s="83"/>
      <c r="W217" s="83"/>
      <c r="X217" s="86">
        <f>X216/X210</f>
        <v>0.6381135670731708</v>
      </c>
      <c r="Y217" s="83"/>
      <c r="Z217" s="83"/>
      <c r="AA217" s="86" t="e">
        <f>AA216/AA210</f>
        <v>#DIV/0!</v>
      </c>
      <c r="AB217" s="83"/>
      <c r="AC217" s="87"/>
      <c r="AD217" s="83"/>
      <c r="AE217" s="86">
        <f>AE216/AE210</f>
        <v>0.58788422409127827</v>
      </c>
      <c r="AF217" s="83"/>
      <c r="AG217" s="83"/>
      <c r="AH217" s="84"/>
      <c r="AI217" s="83"/>
      <c r="AJ217" s="83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20" spans="2:48" x14ac:dyDescent="0.2">
      <c r="AD220" s="43" t="s">
        <v>239</v>
      </c>
    </row>
    <row r="221" spans="2:48" x14ac:dyDescent="0.2">
      <c r="AA221" s="43" t="s">
        <v>26</v>
      </c>
      <c r="AC221" s="53">
        <f>J210+M210+P210+S210+V210+Y210</f>
        <v>114</v>
      </c>
      <c r="AD221" s="88">
        <f>AC221-AC210</f>
        <v>0</v>
      </c>
    </row>
    <row r="222" spans="2:48" x14ac:dyDescent="0.2">
      <c r="AA222" s="43" t="s">
        <v>27</v>
      </c>
      <c r="AC222" s="53">
        <f>K210+N210+Q210+T210+W210+Z210</f>
        <v>1835.9757816733561</v>
      </c>
      <c r="AD222" s="88">
        <f>AC222-AD210</f>
        <v>0</v>
      </c>
    </row>
    <row r="223" spans="2:48" x14ac:dyDescent="0.2">
      <c r="AA223" s="43" t="s">
        <v>28</v>
      </c>
      <c r="AC223" s="53">
        <f>L210+O210+R210+U210+X210+AA210</f>
        <v>4455</v>
      </c>
      <c r="AD223" s="89">
        <f>AC223-AE210</f>
        <v>0</v>
      </c>
    </row>
  </sheetData>
  <autoFilter ref="A12:AU12">
    <sortState ref="A13:AX182">
      <sortCondition ref="AL12"/>
    </sortState>
  </autoFilter>
  <mergeCells count="2">
    <mergeCell ref="B10:D10"/>
    <mergeCell ref="AC11:AO11"/>
  </mergeCells>
  <conditionalFormatting sqref="D17">
    <cfRule type="duplicateValues" dxfId="797" priority="534"/>
  </conditionalFormatting>
  <conditionalFormatting sqref="B17">
    <cfRule type="duplicateValues" dxfId="796" priority="533"/>
  </conditionalFormatting>
  <conditionalFormatting sqref="D39:D42">
    <cfRule type="duplicateValues" dxfId="795" priority="532"/>
  </conditionalFormatting>
  <conditionalFormatting sqref="B39:B42">
    <cfRule type="duplicateValues" dxfId="794" priority="531"/>
  </conditionalFormatting>
  <conditionalFormatting sqref="D44">
    <cfRule type="duplicateValues" dxfId="793" priority="530"/>
  </conditionalFormatting>
  <conditionalFormatting sqref="B44">
    <cfRule type="duplicateValues" dxfId="792" priority="529"/>
  </conditionalFormatting>
  <conditionalFormatting sqref="D46">
    <cfRule type="duplicateValues" dxfId="791" priority="528"/>
  </conditionalFormatting>
  <conditionalFormatting sqref="B46">
    <cfRule type="duplicateValues" dxfId="790" priority="527"/>
  </conditionalFormatting>
  <conditionalFormatting sqref="D50">
    <cfRule type="duplicateValues" dxfId="789" priority="526"/>
  </conditionalFormatting>
  <conditionalFormatting sqref="B50">
    <cfRule type="duplicateValues" dxfId="788" priority="525"/>
  </conditionalFormatting>
  <conditionalFormatting sqref="D51:D53">
    <cfRule type="duplicateValues" dxfId="787" priority="524"/>
  </conditionalFormatting>
  <conditionalFormatting sqref="B51:B53">
    <cfRule type="duplicateValues" dxfId="786" priority="523"/>
  </conditionalFormatting>
  <conditionalFormatting sqref="D55:D65">
    <cfRule type="duplicateValues" dxfId="785" priority="522"/>
  </conditionalFormatting>
  <conditionalFormatting sqref="B55:B65">
    <cfRule type="duplicateValues" dxfId="784" priority="521"/>
  </conditionalFormatting>
  <conditionalFormatting sqref="D68:D76">
    <cfRule type="duplicateValues" dxfId="783" priority="520"/>
  </conditionalFormatting>
  <conditionalFormatting sqref="B68:B76">
    <cfRule type="duplicateValues" dxfId="782" priority="519"/>
  </conditionalFormatting>
  <conditionalFormatting sqref="D67">
    <cfRule type="duplicateValues" dxfId="781" priority="518"/>
  </conditionalFormatting>
  <conditionalFormatting sqref="B67">
    <cfRule type="duplicateValues" dxfId="780" priority="517"/>
  </conditionalFormatting>
  <conditionalFormatting sqref="D78">
    <cfRule type="duplicateValues" dxfId="779" priority="516"/>
  </conditionalFormatting>
  <conditionalFormatting sqref="B78">
    <cfRule type="duplicateValues" dxfId="778" priority="515"/>
  </conditionalFormatting>
  <conditionalFormatting sqref="D80:D81">
    <cfRule type="duplicateValues" dxfId="777" priority="514"/>
  </conditionalFormatting>
  <conditionalFormatting sqref="B80:B81">
    <cfRule type="duplicateValues" dxfId="776" priority="513"/>
  </conditionalFormatting>
  <conditionalFormatting sqref="D85:D89">
    <cfRule type="duplicateValues" dxfId="775" priority="512"/>
  </conditionalFormatting>
  <conditionalFormatting sqref="B85:B89">
    <cfRule type="duplicateValues" dxfId="774" priority="511"/>
  </conditionalFormatting>
  <conditionalFormatting sqref="D90:D94">
    <cfRule type="duplicateValues" dxfId="773" priority="510"/>
  </conditionalFormatting>
  <conditionalFormatting sqref="B90:B94">
    <cfRule type="duplicateValues" dxfId="772" priority="509"/>
  </conditionalFormatting>
  <conditionalFormatting sqref="D67:D76">
    <cfRule type="duplicateValues" dxfId="771" priority="508"/>
  </conditionalFormatting>
  <conditionalFormatting sqref="B67:B76">
    <cfRule type="duplicateValues" dxfId="770" priority="507"/>
  </conditionalFormatting>
  <conditionalFormatting sqref="B1:B1048576">
    <cfRule type="duplicateValues" dxfId="769" priority="506"/>
  </conditionalFormatting>
  <conditionalFormatting sqref="B20">
    <cfRule type="duplicateValues" dxfId="768" priority="505"/>
  </conditionalFormatting>
  <conditionalFormatting sqref="B212:B217">
    <cfRule type="duplicateValues" dxfId="767" priority="501"/>
  </conditionalFormatting>
  <conditionalFormatting sqref="D212:D217">
    <cfRule type="duplicateValues" dxfId="766" priority="500"/>
  </conditionalFormatting>
  <conditionalFormatting sqref="D45:D53">
    <cfRule type="duplicateValues" dxfId="765" priority="473"/>
  </conditionalFormatting>
  <conditionalFormatting sqref="B45:B53">
    <cfRule type="duplicateValues" dxfId="764" priority="472"/>
  </conditionalFormatting>
  <conditionalFormatting sqref="D62 D71 D80 D89">
    <cfRule type="duplicateValues" dxfId="763" priority="451"/>
  </conditionalFormatting>
  <conditionalFormatting sqref="B62 B71 B80 B89">
    <cfRule type="duplicateValues" dxfId="762" priority="450"/>
  </conditionalFormatting>
  <conditionalFormatting sqref="D66 D75 D84">
    <cfRule type="duplicateValues" dxfId="761" priority="449"/>
  </conditionalFormatting>
  <conditionalFormatting sqref="B66 B75 B84">
    <cfRule type="duplicateValues" dxfId="760" priority="448"/>
  </conditionalFormatting>
  <conditionalFormatting sqref="D67:D69 D76:D78 D85:D87">
    <cfRule type="duplicateValues" dxfId="759" priority="447"/>
  </conditionalFormatting>
  <conditionalFormatting sqref="B67:B69 B76:B78 B85:B87">
    <cfRule type="duplicateValues" dxfId="758" priority="446"/>
  </conditionalFormatting>
  <conditionalFormatting sqref="D61:D89">
    <cfRule type="duplicateValues" dxfId="757" priority="445"/>
  </conditionalFormatting>
  <conditionalFormatting sqref="B61:B89">
    <cfRule type="duplicateValues" dxfId="756" priority="444"/>
  </conditionalFormatting>
  <conditionalFormatting sqref="D91:D95">
    <cfRule type="duplicateValues" dxfId="755" priority="423"/>
  </conditionalFormatting>
  <conditionalFormatting sqref="B91:B95">
    <cfRule type="duplicateValues" dxfId="754" priority="422"/>
  </conditionalFormatting>
  <conditionalFormatting sqref="D92">
    <cfRule type="duplicateValues" dxfId="753" priority="421"/>
  </conditionalFormatting>
  <conditionalFormatting sqref="B92">
    <cfRule type="duplicateValues" dxfId="752" priority="420"/>
  </conditionalFormatting>
  <conditionalFormatting sqref="B210">
    <cfRule type="duplicateValues" dxfId="751" priority="337"/>
  </conditionalFormatting>
  <conditionalFormatting sqref="D210">
    <cfRule type="duplicateValues" dxfId="750" priority="336"/>
  </conditionalFormatting>
  <conditionalFormatting sqref="B9">
    <cfRule type="duplicateValues" dxfId="749" priority="333"/>
  </conditionalFormatting>
  <conditionalFormatting sqref="D9">
    <cfRule type="duplicateValues" dxfId="748" priority="332"/>
  </conditionalFormatting>
  <conditionalFormatting sqref="B11">
    <cfRule type="duplicateValues" dxfId="747" priority="329"/>
  </conditionalFormatting>
  <conditionalFormatting sqref="D11">
    <cfRule type="duplicateValues" dxfId="746" priority="328"/>
  </conditionalFormatting>
  <conditionalFormatting sqref="D209:D220 D9:D207">
    <cfRule type="duplicateValues" dxfId="745" priority="1484"/>
  </conditionalFormatting>
  <conditionalFormatting sqref="D1:D220">
    <cfRule type="duplicateValues" dxfId="744" priority="1486"/>
  </conditionalFormatting>
  <conditionalFormatting sqref="B1:B220">
    <cfRule type="duplicateValues" dxfId="743" priority="1488"/>
  </conditionalFormatting>
  <conditionalFormatting sqref="D17">
    <cfRule type="duplicateValues" dxfId="742" priority="323"/>
  </conditionalFormatting>
  <conditionalFormatting sqref="B17">
    <cfRule type="duplicateValues" dxfId="741" priority="322"/>
  </conditionalFormatting>
  <conditionalFormatting sqref="D39:D42">
    <cfRule type="duplicateValues" dxfId="740" priority="321"/>
  </conditionalFormatting>
  <conditionalFormatting sqref="B39:B42">
    <cfRule type="duplicateValues" dxfId="739" priority="320"/>
  </conditionalFormatting>
  <conditionalFormatting sqref="D44">
    <cfRule type="duplicateValues" dxfId="738" priority="319"/>
  </conditionalFormatting>
  <conditionalFormatting sqref="B44">
    <cfRule type="duplicateValues" dxfId="737" priority="318"/>
  </conditionalFormatting>
  <conditionalFormatting sqref="D46">
    <cfRule type="duplicateValues" dxfId="736" priority="317"/>
  </conditionalFormatting>
  <conditionalFormatting sqref="B46">
    <cfRule type="duplicateValues" dxfId="735" priority="316"/>
  </conditionalFormatting>
  <conditionalFormatting sqref="D50">
    <cfRule type="duplicateValues" dxfId="734" priority="315"/>
  </conditionalFormatting>
  <conditionalFormatting sqref="B50">
    <cfRule type="duplicateValues" dxfId="733" priority="314"/>
  </conditionalFormatting>
  <conditionalFormatting sqref="D51:D53">
    <cfRule type="duplicateValues" dxfId="732" priority="313"/>
  </conditionalFormatting>
  <conditionalFormatting sqref="B51:B53">
    <cfRule type="duplicateValues" dxfId="731" priority="312"/>
  </conditionalFormatting>
  <conditionalFormatting sqref="D55:D65">
    <cfRule type="duplicateValues" dxfId="730" priority="311"/>
  </conditionalFormatting>
  <conditionalFormatting sqref="B55:B65">
    <cfRule type="duplicateValues" dxfId="729" priority="310"/>
  </conditionalFormatting>
  <conditionalFormatting sqref="D68:D76">
    <cfRule type="duplicateValues" dxfId="728" priority="309"/>
  </conditionalFormatting>
  <conditionalFormatting sqref="B68:B76">
    <cfRule type="duplicateValues" dxfId="727" priority="308"/>
  </conditionalFormatting>
  <conditionalFormatting sqref="D67">
    <cfRule type="duplicateValues" dxfId="726" priority="307"/>
  </conditionalFormatting>
  <conditionalFormatting sqref="B67">
    <cfRule type="duplicateValues" dxfId="725" priority="306"/>
  </conditionalFormatting>
  <conditionalFormatting sqref="D78">
    <cfRule type="duplicateValues" dxfId="724" priority="305"/>
  </conditionalFormatting>
  <conditionalFormatting sqref="B78">
    <cfRule type="duplicateValues" dxfId="723" priority="304"/>
  </conditionalFormatting>
  <conditionalFormatting sqref="D80:D81">
    <cfRule type="duplicateValues" dxfId="722" priority="303"/>
  </conditionalFormatting>
  <conditionalFormatting sqref="B80:B81">
    <cfRule type="duplicateValues" dxfId="721" priority="302"/>
  </conditionalFormatting>
  <conditionalFormatting sqref="D85:D89">
    <cfRule type="duplicateValues" dxfId="720" priority="301"/>
  </conditionalFormatting>
  <conditionalFormatting sqref="B85:B89">
    <cfRule type="duplicateValues" dxfId="719" priority="300"/>
  </conditionalFormatting>
  <conditionalFormatting sqref="D90:D94">
    <cfRule type="duplicateValues" dxfId="718" priority="299"/>
  </conditionalFormatting>
  <conditionalFormatting sqref="B90:B94">
    <cfRule type="duplicateValues" dxfId="717" priority="298"/>
  </conditionalFormatting>
  <conditionalFormatting sqref="D67:D76">
    <cfRule type="duplicateValues" dxfId="716" priority="297"/>
  </conditionalFormatting>
  <conditionalFormatting sqref="B67:B76">
    <cfRule type="duplicateValues" dxfId="715" priority="296"/>
  </conditionalFormatting>
  <conditionalFormatting sqref="B14:B203">
    <cfRule type="duplicateValues" dxfId="714" priority="295"/>
  </conditionalFormatting>
  <conditionalFormatting sqref="B20">
    <cfRule type="duplicateValues" dxfId="713" priority="294"/>
  </conditionalFormatting>
  <conditionalFormatting sqref="D45:D53">
    <cfRule type="duplicateValues" dxfId="712" priority="293"/>
  </conditionalFormatting>
  <conditionalFormatting sqref="B45:B53">
    <cfRule type="duplicateValues" dxfId="711" priority="292"/>
  </conditionalFormatting>
  <conditionalFormatting sqref="D62 D71 D80 D89">
    <cfRule type="duplicateValues" dxfId="710" priority="291"/>
  </conditionalFormatting>
  <conditionalFormatting sqref="B62 B71 B80 B89">
    <cfRule type="duplicateValues" dxfId="709" priority="290"/>
  </conditionalFormatting>
  <conditionalFormatting sqref="D66 D75 D84">
    <cfRule type="duplicateValues" dxfId="708" priority="289"/>
  </conditionalFormatting>
  <conditionalFormatting sqref="B66 B75 B84">
    <cfRule type="duplicateValues" dxfId="707" priority="288"/>
  </conditionalFormatting>
  <conditionalFormatting sqref="D67:D69 D76:D78 D85:D87">
    <cfRule type="duplicateValues" dxfId="706" priority="287"/>
  </conditionalFormatting>
  <conditionalFormatting sqref="B67:B69 B76:B78 B85:B87">
    <cfRule type="duplicateValues" dxfId="705" priority="286"/>
  </conditionalFormatting>
  <conditionalFormatting sqref="D61:D89">
    <cfRule type="duplicateValues" dxfId="704" priority="285"/>
  </conditionalFormatting>
  <conditionalFormatting sqref="B61:B89">
    <cfRule type="duplicateValues" dxfId="703" priority="284"/>
  </conditionalFormatting>
  <conditionalFormatting sqref="D91:D95">
    <cfRule type="duplicateValues" dxfId="702" priority="283"/>
  </conditionalFormatting>
  <conditionalFormatting sqref="B91:B95">
    <cfRule type="duplicateValues" dxfId="701" priority="282"/>
  </conditionalFormatting>
  <conditionalFormatting sqref="D201:D202 D14:D198">
    <cfRule type="duplicateValues" dxfId="700" priority="281"/>
  </conditionalFormatting>
  <conditionalFormatting sqref="D14:D203">
    <cfRule type="duplicateValues" dxfId="699" priority="280"/>
  </conditionalFormatting>
  <conditionalFormatting sqref="B14:B203">
    <cfRule type="duplicateValues" dxfId="698" priority="279"/>
  </conditionalFormatting>
  <conditionalFormatting sqref="D17">
    <cfRule type="duplicateValues" dxfId="697" priority="278"/>
  </conditionalFormatting>
  <conditionalFormatting sqref="B17">
    <cfRule type="duplicateValues" dxfId="696" priority="277"/>
  </conditionalFormatting>
  <conditionalFormatting sqref="D39:D42">
    <cfRule type="duplicateValues" dxfId="695" priority="276"/>
  </conditionalFormatting>
  <conditionalFormatting sqref="B39:B42">
    <cfRule type="duplicateValues" dxfId="694" priority="275"/>
  </conditionalFormatting>
  <conditionalFormatting sqref="D44">
    <cfRule type="duplicateValues" dxfId="693" priority="274"/>
  </conditionalFormatting>
  <conditionalFormatting sqref="B44">
    <cfRule type="duplicateValues" dxfId="692" priority="273"/>
  </conditionalFormatting>
  <conditionalFormatting sqref="D46">
    <cfRule type="duplicateValues" dxfId="691" priority="272"/>
  </conditionalFormatting>
  <conditionalFormatting sqref="B46">
    <cfRule type="duplicateValues" dxfId="690" priority="271"/>
  </conditionalFormatting>
  <conditionalFormatting sqref="D50">
    <cfRule type="duplicateValues" dxfId="689" priority="270"/>
  </conditionalFormatting>
  <conditionalFormatting sqref="B50">
    <cfRule type="duplicateValues" dxfId="688" priority="269"/>
  </conditionalFormatting>
  <conditionalFormatting sqref="D51:D53">
    <cfRule type="duplicateValues" dxfId="687" priority="268"/>
  </conditionalFormatting>
  <conditionalFormatting sqref="B51:B53">
    <cfRule type="duplicateValues" dxfId="686" priority="267"/>
  </conditionalFormatting>
  <conditionalFormatting sqref="D55:D65">
    <cfRule type="duplicateValues" dxfId="685" priority="266"/>
  </conditionalFormatting>
  <conditionalFormatting sqref="B55:B65">
    <cfRule type="duplicateValues" dxfId="684" priority="265"/>
  </conditionalFormatting>
  <conditionalFormatting sqref="D68:D76">
    <cfRule type="duplicateValues" dxfId="683" priority="264"/>
  </conditionalFormatting>
  <conditionalFormatting sqref="B68:B76">
    <cfRule type="duplicateValues" dxfId="682" priority="263"/>
  </conditionalFormatting>
  <conditionalFormatting sqref="D67">
    <cfRule type="duplicateValues" dxfId="681" priority="262"/>
  </conditionalFormatting>
  <conditionalFormatting sqref="B67">
    <cfRule type="duplicateValues" dxfId="680" priority="261"/>
  </conditionalFormatting>
  <conditionalFormatting sqref="D78">
    <cfRule type="duplicateValues" dxfId="679" priority="260"/>
  </conditionalFormatting>
  <conditionalFormatting sqref="B78">
    <cfRule type="duplicateValues" dxfId="678" priority="259"/>
  </conditionalFormatting>
  <conditionalFormatting sqref="D80:D81">
    <cfRule type="duplicateValues" dxfId="677" priority="258"/>
  </conditionalFormatting>
  <conditionalFormatting sqref="B80:B81">
    <cfRule type="duplicateValues" dxfId="676" priority="257"/>
  </conditionalFormatting>
  <conditionalFormatting sqref="D85:D89">
    <cfRule type="duplicateValues" dxfId="675" priority="256"/>
  </conditionalFormatting>
  <conditionalFormatting sqref="B85:B89">
    <cfRule type="duplicateValues" dxfId="674" priority="255"/>
  </conditionalFormatting>
  <conditionalFormatting sqref="D90:D94">
    <cfRule type="duplicateValues" dxfId="673" priority="254"/>
  </conditionalFormatting>
  <conditionalFormatting sqref="B90:B94">
    <cfRule type="duplicateValues" dxfId="672" priority="253"/>
  </conditionalFormatting>
  <conditionalFormatting sqref="D67:D76">
    <cfRule type="duplicateValues" dxfId="671" priority="252"/>
  </conditionalFormatting>
  <conditionalFormatting sqref="B67:B76">
    <cfRule type="duplicateValues" dxfId="670" priority="251"/>
  </conditionalFormatting>
  <conditionalFormatting sqref="B14:B203">
    <cfRule type="duplicateValues" dxfId="669" priority="250"/>
  </conditionalFormatting>
  <conditionalFormatting sqref="B20">
    <cfRule type="duplicateValues" dxfId="668" priority="249"/>
  </conditionalFormatting>
  <conditionalFormatting sqref="D45:D53">
    <cfRule type="duplicateValues" dxfId="667" priority="248"/>
  </conditionalFormatting>
  <conditionalFormatting sqref="B45:B53">
    <cfRule type="duplicateValues" dxfId="666" priority="247"/>
  </conditionalFormatting>
  <conditionalFormatting sqref="D62 D71 D80 D89">
    <cfRule type="duplicateValues" dxfId="665" priority="246"/>
  </conditionalFormatting>
  <conditionalFormatting sqref="B62 B71 B80 B89">
    <cfRule type="duplicateValues" dxfId="664" priority="245"/>
  </conditionalFormatting>
  <conditionalFormatting sqref="D66 D75 D84">
    <cfRule type="duplicateValues" dxfId="663" priority="244"/>
  </conditionalFormatting>
  <conditionalFormatting sqref="B66 B75 B84">
    <cfRule type="duplicateValues" dxfId="662" priority="243"/>
  </conditionalFormatting>
  <conditionalFormatting sqref="D67:D69 D76:D78 D85:D87">
    <cfRule type="duplicateValues" dxfId="661" priority="242"/>
  </conditionalFormatting>
  <conditionalFormatting sqref="B67:B69 B76:B78 B85:B87">
    <cfRule type="duplicateValues" dxfId="660" priority="241"/>
  </conditionalFormatting>
  <conditionalFormatting sqref="D61:D89">
    <cfRule type="duplicateValues" dxfId="659" priority="240"/>
  </conditionalFormatting>
  <conditionalFormatting sqref="B61:B89">
    <cfRule type="duplicateValues" dxfId="658" priority="239"/>
  </conditionalFormatting>
  <conditionalFormatting sqref="D91:D95">
    <cfRule type="duplicateValues" dxfId="657" priority="238"/>
  </conditionalFormatting>
  <conditionalFormatting sqref="B91:B95">
    <cfRule type="duplicateValues" dxfId="656" priority="237"/>
  </conditionalFormatting>
  <conditionalFormatting sqref="D92">
    <cfRule type="duplicateValues" dxfId="655" priority="236"/>
  </conditionalFormatting>
  <conditionalFormatting sqref="B92">
    <cfRule type="duplicateValues" dxfId="654" priority="235"/>
  </conditionalFormatting>
  <conditionalFormatting sqref="D14:D203">
    <cfRule type="duplicateValues" dxfId="653" priority="234"/>
  </conditionalFormatting>
  <conditionalFormatting sqref="D14:D203">
    <cfRule type="duplicateValues" dxfId="652" priority="233"/>
  </conditionalFormatting>
  <conditionalFormatting sqref="B14:B203">
    <cfRule type="duplicateValues" dxfId="651" priority="232"/>
  </conditionalFormatting>
  <conditionalFormatting sqref="D17">
    <cfRule type="duplicateValues" dxfId="650" priority="231"/>
  </conditionalFormatting>
  <conditionalFormatting sqref="B17">
    <cfRule type="duplicateValues" dxfId="649" priority="230"/>
  </conditionalFormatting>
  <conditionalFormatting sqref="D39:D42">
    <cfRule type="duplicateValues" dxfId="648" priority="229"/>
  </conditionalFormatting>
  <conditionalFormatting sqref="B39:B42">
    <cfRule type="duplicateValues" dxfId="647" priority="228"/>
  </conditionalFormatting>
  <conditionalFormatting sqref="D44">
    <cfRule type="duplicateValues" dxfId="646" priority="227"/>
  </conditionalFormatting>
  <conditionalFormatting sqref="B44">
    <cfRule type="duplicateValues" dxfId="645" priority="226"/>
  </conditionalFormatting>
  <conditionalFormatting sqref="D46">
    <cfRule type="duplicateValues" dxfId="644" priority="225"/>
  </conditionalFormatting>
  <conditionalFormatting sqref="B46">
    <cfRule type="duplicateValues" dxfId="643" priority="224"/>
  </conditionalFormatting>
  <conditionalFormatting sqref="D50">
    <cfRule type="duplicateValues" dxfId="642" priority="223"/>
  </conditionalFormatting>
  <conditionalFormatting sqref="B50">
    <cfRule type="duplicateValues" dxfId="641" priority="222"/>
  </conditionalFormatting>
  <conditionalFormatting sqref="D51:D53">
    <cfRule type="duplicateValues" dxfId="640" priority="221"/>
  </conditionalFormatting>
  <conditionalFormatting sqref="B51:B53">
    <cfRule type="duplicateValues" dxfId="639" priority="220"/>
  </conditionalFormatting>
  <conditionalFormatting sqref="D55:D65">
    <cfRule type="duplicateValues" dxfId="638" priority="219"/>
  </conditionalFormatting>
  <conditionalFormatting sqref="B55:B65">
    <cfRule type="duplicateValues" dxfId="637" priority="218"/>
  </conditionalFormatting>
  <conditionalFormatting sqref="D68:D76">
    <cfRule type="duplicateValues" dxfId="636" priority="217"/>
  </conditionalFormatting>
  <conditionalFormatting sqref="B68:B76">
    <cfRule type="duplicateValues" dxfId="635" priority="216"/>
  </conditionalFormatting>
  <conditionalFormatting sqref="D67">
    <cfRule type="duplicateValues" dxfId="634" priority="215"/>
  </conditionalFormatting>
  <conditionalFormatting sqref="B67">
    <cfRule type="duplicateValues" dxfId="633" priority="214"/>
  </conditionalFormatting>
  <conditionalFormatting sqref="D78">
    <cfRule type="duplicateValues" dxfId="632" priority="213"/>
  </conditionalFormatting>
  <conditionalFormatting sqref="B78">
    <cfRule type="duplicateValues" dxfId="631" priority="212"/>
  </conditionalFormatting>
  <conditionalFormatting sqref="D80:D81">
    <cfRule type="duplicateValues" dxfId="630" priority="211"/>
  </conditionalFormatting>
  <conditionalFormatting sqref="B80:B81">
    <cfRule type="duplicateValues" dxfId="629" priority="210"/>
  </conditionalFormatting>
  <conditionalFormatting sqref="D85:D89">
    <cfRule type="duplicateValues" dxfId="628" priority="209"/>
  </conditionalFormatting>
  <conditionalFormatting sqref="B85:B89">
    <cfRule type="duplicateValues" dxfId="627" priority="208"/>
  </conditionalFormatting>
  <conditionalFormatting sqref="D90:D94">
    <cfRule type="duplicateValues" dxfId="626" priority="207"/>
  </conditionalFormatting>
  <conditionalFormatting sqref="B90:B94">
    <cfRule type="duplicateValues" dxfId="625" priority="206"/>
  </conditionalFormatting>
  <conditionalFormatting sqref="D67:D76">
    <cfRule type="duplicateValues" dxfId="624" priority="205"/>
  </conditionalFormatting>
  <conditionalFormatting sqref="B67:B76">
    <cfRule type="duplicateValues" dxfId="623" priority="204"/>
  </conditionalFormatting>
  <conditionalFormatting sqref="B14:B203">
    <cfRule type="duplicateValues" dxfId="622" priority="203"/>
  </conditionalFormatting>
  <conditionalFormatting sqref="B20">
    <cfRule type="duplicateValues" dxfId="621" priority="202"/>
  </conditionalFormatting>
  <conditionalFormatting sqref="D45:D53">
    <cfRule type="duplicateValues" dxfId="620" priority="201"/>
  </conditionalFormatting>
  <conditionalFormatting sqref="B45:B53">
    <cfRule type="duplicateValues" dxfId="619" priority="200"/>
  </conditionalFormatting>
  <conditionalFormatting sqref="D62 D71 D80 D89">
    <cfRule type="duplicateValues" dxfId="618" priority="199"/>
  </conditionalFormatting>
  <conditionalFormatting sqref="B62 B71 B80 B89">
    <cfRule type="duplicateValues" dxfId="617" priority="198"/>
  </conditionalFormatting>
  <conditionalFormatting sqref="D66 D75 D84">
    <cfRule type="duplicateValues" dxfId="616" priority="197"/>
  </conditionalFormatting>
  <conditionalFormatting sqref="B66 B75 B84">
    <cfRule type="duplicateValues" dxfId="615" priority="196"/>
  </conditionalFormatting>
  <conditionalFormatting sqref="D67:D69 D76:D78 D85:D87">
    <cfRule type="duplicateValues" dxfId="614" priority="195"/>
  </conditionalFormatting>
  <conditionalFormatting sqref="B67:B69 B76:B78 B85:B87">
    <cfRule type="duplicateValues" dxfId="613" priority="194"/>
  </conditionalFormatting>
  <conditionalFormatting sqref="D61:D89">
    <cfRule type="duplicateValues" dxfId="612" priority="193"/>
  </conditionalFormatting>
  <conditionalFormatting sqref="B61:B89">
    <cfRule type="duplicateValues" dxfId="611" priority="192"/>
  </conditionalFormatting>
  <conditionalFormatting sqref="D91:D95">
    <cfRule type="duplicateValues" dxfId="610" priority="191"/>
  </conditionalFormatting>
  <conditionalFormatting sqref="B91:B95">
    <cfRule type="duplicateValues" dxfId="609" priority="190"/>
  </conditionalFormatting>
  <conditionalFormatting sqref="D92">
    <cfRule type="duplicateValues" dxfId="608" priority="189"/>
  </conditionalFormatting>
  <conditionalFormatting sqref="B92">
    <cfRule type="duplicateValues" dxfId="607" priority="188"/>
  </conditionalFormatting>
  <conditionalFormatting sqref="D14:D194 D197:D201">
    <cfRule type="duplicateValues" dxfId="606" priority="187"/>
  </conditionalFormatting>
  <conditionalFormatting sqref="D14:D203">
    <cfRule type="duplicateValues" dxfId="605" priority="186"/>
  </conditionalFormatting>
  <conditionalFormatting sqref="B14:B203">
    <cfRule type="duplicateValues" dxfId="604" priority="185"/>
  </conditionalFormatting>
  <conditionalFormatting sqref="D17">
    <cfRule type="duplicateValues" dxfId="603" priority="184"/>
  </conditionalFormatting>
  <conditionalFormatting sqref="B17">
    <cfRule type="duplicateValues" dxfId="602" priority="183"/>
  </conditionalFormatting>
  <conditionalFormatting sqref="D39:D42">
    <cfRule type="duplicateValues" dxfId="601" priority="182"/>
  </conditionalFormatting>
  <conditionalFormatting sqref="B39:B42">
    <cfRule type="duplicateValues" dxfId="600" priority="181"/>
  </conditionalFormatting>
  <conditionalFormatting sqref="D44">
    <cfRule type="duplicateValues" dxfId="599" priority="180"/>
  </conditionalFormatting>
  <conditionalFormatting sqref="B44">
    <cfRule type="duplicateValues" dxfId="598" priority="179"/>
  </conditionalFormatting>
  <conditionalFormatting sqref="D46">
    <cfRule type="duplicateValues" dxfId="597" priority="178"/>
  </conditionalFormatting>
  <conditionalFormatting sqref="B46">
    <cfRule type="duplicateValues" dxfId="596" priority="177"/>
  </conditionalFormatting>
  <conditionalFormatting sqref="D50">
    <cfRule type="duplicateValues" dxfId="595" priority="176"/>
  </conditionalFormatting>
  <conditionalFormatting sqref="B50">
    <cfRule type="duplicateValues" dxfId="594" priority="175"/>
  </conditionalFormatting>
  <conditionalFormatting sqref="D51:D53">
    <cfRule type="duplicateValues" dxfId="593" priority="174"/>
  </conditionalFormatting>
  <conditionalFormatting sqref="B51:B53">
    <cfRule type="duplicateValues" dxfId="592" priority="173"/>
  </conditionalFormatting>
  <conditionalFormatting sqref="D55:D65">
    <cfRule type="duplicateValues" dxfId="591" priority="172"/>
  </conditionalFormatting>
  <conditionalFormatting sqref="B55:B65">
    <cfRule type="duplicateValues" dxfId="590" priority="171"/>
  </conditionalFormatting>
  <conditionalFormatting sqref="D68:D76">
    <cfRule type="duplicateValues" dxfId="589" priority="170"/>
  </conditionalFormatting>
  <conditionalFormatting sqref="B68:B76">
    <cfRule type="duplicateValues" dxfId="588" priority="169"/>
  </conditionalFormatting>
  <conditionalFormatting sqref="D67">
    <cfRule type="duplicateValues" dxfId="587" priority="168"/>
  </conditionalFormatting>
  <conditionalFormatting sqref="B67">
    <cfRule type="duplicateValues" dxfId="586" priority="167"/>
  </conditionalFormatting>
  <conditionalFormatting sqref="D78">
    <cfRule type="duplicateValues" dxfId="585" priority="166"/>
  </conditionalFormatting>
  <conditionalFormatting sqref="B78">
    <cfRule type="duplicateValues" dxfId="584" priority="165"/>
  </conditionalFormatting>
  <conditionalFormatting sqref="D80:D81">
    <cfRule type="duplicateValues" dxfId="583" priority="164"/>
  </conditionalFormatting>
  <conditionalFormatting sqref="B80:B81">
    <cfRule type="duplicateValues" dxfId="582" priority="163"/>
  </conditionalFormatting>
  <conditionalFormatting sqref="D85:D89">
    <cfRule type="duplicateValues" dxfId="581" priority="162"/>
  </conditionalFormatting>
  <conditionalFormatting sqref="B85:B89">
    <cfRule type="duplicateValues" dxfId="580" priority="161"/>
  </conditionalFormatting>
  <conditionalFormatting sqref="D90:D94">
    <cfRule type="duplicateValues" dxfId="579" priority="160"/>
  </conditionalFormatting>
  <conditionalFormatting sqref="B90:B94">
    <cfRule type="duplicateValues" dxfId="578" priority="159"/>
  </conditionalFormatting>
  <conditionalFormatting sqref="D67:D76">
    <cfRule type="duplicateValues" dxfId="577" priority="158"/>
  </conditionalFormatting>
  <conditionalFormatting sqref="B67:B76">
    <cfRule type="duplicateValues" dxfId="576" priority="157"/>
  </conditionalFormatting>
  <conditionalFormatting sqref="B14:B203">
    <cfRule type="duplicateValues" dxfId="575" priority="156"/>
  </conditionalFormatting>
  <conditionalFormatting sqref="B20">
    <cfRule type="duplicateValues" dxfId="574" priority="155"/>
  </conditionalFormatting>
  <conditionalFormatting sqref="D45:D53">
    <cfRule type="duplicateValues" dxfId="573" priority="154"/>
  </conditionalFormatting>
  <conditionalFormatting sqref="B45:B53">
    <cfRule type="duplicateValues" dxfId="572" priority="153"/>
  </conditionalFormatting>
  <conditionalFormatting sqref="D62 D71 D80 D89">
    <cfRule type="duplicateValues" dxfId="571" priority="152"/>
  </conditionalFormatting>
  <conditionalFormatting sqref="B62 B71 B80 B89">
    <cfRule type="duplicateValues" dxfId="570" priority="151"/>
  </conditionalFormatting>
  <conditionalFormatting sqref="D66 D75 D84">
    <cfRule type="duplicateValues" dxfId="569" priority="150"/>
  </conditionalFormatting>
  <conditionalFormatting sqref="B66 B75 B84">
    <cfRule type="duplicateValues" dxfId="568" priority="149"/>
  </conditionalFormatting>
  <conditionalFormatting sqref="D67:D69 D76:D78 D85:D87">
    <cfRule type="duplicateValues" dxfId="567" priority="148"/>
  </conditionalFormatting>
  <conditionalFormatting sqref="B67:B69 B76:B78 B85:B87">
    <cfRule type="duplicateValues" dxfId="566" priority="147"/>
  </conditionalFormatting>
  <conditionalFormatting sqref="D61:D89">
    <cfRule type="duplicateValues" dxfId="565" priority="146"/>
  </conditionalFormatting>
  <conditionalFormatting sqref="B61:B89">
    <cfRule type="duplicateValues" dxfId="564" priority="145"/>
  </conditionalFormatting>
  <conditionalFormatting sqref="D91:D95">
    <cfRule type="duplicateValues" dxfId="563" priority="144"/>
  </conditionalFormatting>
  <conditionalFormatting sqref="B91:B95">
    <cfRule type="duplicateValues" dxfId="562" priority="143"/>
  </conditionalFormatting>
  <conditionalFormatting sqref="D92">
    <cfRule type="duplicateValues" dxfId="561" priority="142"/>
  </conditionalFormatting>
  <conditionalFormatting sqref="B92">
    <cfRule type="duplicateValues" dxfId="560" priority="141"/>
  </conditionalFormatting>
  <conditionalFormatting sqref="D14:D203">
    <cfRule type="duplicateValues" dxfId="559" priority="140"/>
  </conditionalFormatting>
  <conditionalFormatting sqref="D14:D203">
    <cfRule type="duplicateValues" dxfId="558" priority="139"/>
  </conditionalFormatting>
  <conditionalFormatting sqref="B14:B203">
    <cfRule type="duplicateValues" dxfId="557" priority="138"/>
  </conditionalFormatting>
  <conditionalFormatting sqref="D17">
    <cfRule type="duplicateValues" dxfId="556" priority="137"/>
  </conditionalFormatting>
  <conditionalFormatting sqref="B17">
    <cfRule type="duplicateValues" dxfId="555" priority="136"/>
  </conditionalFormatting>
  <conditionalFormatting sqref="D39:D42">
    <cfRule type="duplicateValues" dxfId="554" priority="135"/>
  </conditionalFormatting>
  <conditionalFormatting sqref="B39:B42">
    <cfRule type="duplicateValues" dxfId="553" priority="134"/>
  </conditionalFormatting>
  <conditionalFormatting sqref="D44">
    <cfRule type="duplicateValues" dxfId="552" priority="133"/>
  </conditionalFormatting>
  <conditionalFormatting sqref="B44">
    <cfRule type="duplicateValues" dxfId="551" priority="132"/>
  </conditionalFormatting>
  <conditionalFormatting sqref="D46">
    <cfRule type="duplicateValues" dxfId="550" priority="131"/>
  </conditionalFormatting>
  <conditionalFormatting sqref="B46">
    <cfRule type="duplicateValues" dxfId="549" priority="130"/>
  </conditionalFormatting>
  <conditionalFormatting sqref="D50">
    <cfRule type="duplicateValues" dxfId="548" priority="129"/>
  </conditionalFormatting>
  <conditionalFormatting sqref="B50">
    <cfRule type="duplicateValues" dxfId="547" priority="128"/>
  </conditionalFormatting>
  <conditionalFormatting sqref="D51:D53">
    <cfRule type="duplicateValues" dxfId="546" priority="127"/>
  </conditionalFormatting>
  <conditionalFormatting sqref="B51:B53">
    <cfRule type="duplicateValues" dxfId="545" priority="126"/>
  </conditionalFormatting>
  <conditionalFormatting sqref="D56:D66">
    <cfRule type="duplicateValues" dxfId="544" priority="125"/>
  </conditionalFormatting>
  <conditionalFormatting sqref="B56:B66">
    <cfRule type="duplicateValues" dxfId="543" priority="124"/>
  </conditionalFormatting>
  <conditionalFormatting sqref="D69:D77">
    <cfRule type="duplicateValues" dxfId="542" priority="123"/>
  </conditionalFormatting>
  <conditionalFormatting sqref="B69:B77">
    <cfRule type="duplicateValues" dxfId="541" priority="122"/>
  </conditionalFormatting>
  <conditionalFormatting sqref="D68">
    <cfRule type="duplicateValues" dxfId="540" priority="121"/>
  </conditionalFormatting>
  <conditionalFormatting sqref="B68">
    <cfRule type="duplicateValues" dxfId="539" priority="120"/>
  </conditionalFormatting>
  <conditionalFormatting sqref="D79">
    <cfRule type="duplicateValues" dxfId="538" priority="119"/>
  </conditionalFormatting>
  <conditionalFormatting sqref="B79">
    <cfRule type="duplicateValues" dxfId="537" priority="118"/>
  </conditionalFormatting>
  <conditionalFormatting sqref="D81:D82">
    <cfRule type="duplicateValues" dxfId="536" priority="117"/>
  </conditionalFormatting>
  <conditionalFormatting sqref="B81:B82">
    <cfRule type="duplicateValues" dxfId="535" priority="116"/>
  </conditionalFormatting>
  <conditionalFormatting sqref="D86:D90">
    <cfRule type="duplicateValues" dxfId="534" priority="115"/>
  </conditionalFormatting>
  <conditionalFormatting sqref="B86:B90">
    <cfRule type="duplicateValues" dxfId="533" priority="114"/>
  </conditionalFormatting>
  <conditionalFormatting sqref="D91:D95">
    <cfRule type="duplicateValues" dxfId="532" priority="113"/>
  </conditionalFormatting>
  <conditionalFormatting sqref="B91:B95">
    <cfRule type="duplicateValues" dxfId="531" priority="112"/>
  </conditionalFormatting>
  <conditionalFormatting sqref="D68:D77">
    <cfRule type="duplicateValues" dxfId="530" priority="111"/>
  </conditionalFormatting>
  <conditionalFormatting sqref="B68:B77">
    <cfRule type="duplicateValues" dxfId="529" priority="110"/>
  </conditionalFormatting>
  <conditionalFormatting sqref="B14:B203">
    <cfRule type="duplicateValues" dxfId="528" priority="109"/>
  </conditionalFormatting>
  <conditionalFormatting sqref="B20">
    <cfRule type="duplicateValues" dxfId="527" priority="108"/>
  </conditionalFormatting>
  <conditionalFormatting sqref="D45:D53">
    <cfRule type="duplicateValues" dxfId="526" priority="107"/>
  </conditionalFormatting>
  <conditionalFormatting sqref="B45:B53">
    <cfRule type="duplicateValues" dxfId="525" priority="106"/>
  </conditionalFormatting>
  <conditionalFormatting sqref="D63 D72 D81 D90">
    <cfRule type="duplicateValues" dxfId="524" priority="105"/>
  </conditionalFormatting>
  <conditionalFormatting sqref="B63 B72 B81 B90">
    <cfRule type="duplicateValues" dxfId="523" priority="104"/>
  </conditionalFormatting>
  <conditionalFormatting sqref="D67 D76 D85">
    <cfRule type="duplicateValues" dxfId="522" priority="103"/>
  </conditionalFormatting>
  <conditionalFormatting sqref="B67 B76 B85">
    <cfRule type="duplicateValues" dxfId="521" priority="102"/>
  </conditionalFormatting>
  <conditionalFormatting sqref="D68:D70 D77:D79 D86:D88">
    <cfRule type="duplicateValues" dxfId="520" priority="101"/>
  </conditionalFormatting>
  <conditionalFormatting sqref="B68:B70 B77:B79 B86:B88">
    <cfRule type="duplicateValues" dxfId="519" priority="100"/>
  </conditionalFormatting>
  <conditionalFormatting sqref="D62:D90">
    <cfRule type="duplicateValues" dxfId="518" priority="99"/>
  </conditionalFormatting>
  <conditionalFormatting sqref="B62:B90">
    <cfRule type="duplicateValues" dxfId="517" priority="98"/>
  </conditionalFormatting>
  <conditionalFormatting sqref="D63">
    <cfRule type="duplicateValues" dxfId="516" priority="97"/>
  </conditionalFormatting>
  <conditionalFormatting sqref="B63">
    <cfRule type="duplicateValues" dxfId="515" priority="96"/>
  </conditionalFormatting>
  <conditionalFormatting sqref="D67">
    <cfRule type="duplicateValues" dxfId="514" priority="95"/>
  </conditionalFormatting>
  <conditionalFormatting sqref="B67">
    <cfRule type="duplicateValues" dxfId="513" priority="94"/>
  </conditionalFormatting>
  <conditionalFormatting sqref="D68:D70">
    <cfRule type="duplicateValues" dxfId="512" priority="93"/>
  </conditionalFormatting>
  <conditionalFormatting sqref="B68:B70">
    <cfRule type="duplicateValues" dxfId="511" priority="92"/>
  </conditionalFormatting>
  <conditionalFormatting sqref="D92:D96">
    <cfRule type="duplicateValues" dxfId="510" priority="91"/>
  </conditionalFormatting>
  <conditionalFormatting sqref="B92:B96">
    <cfRule type="duplicateValues" dxfId="509" priority="90"/>
  </conditionalFormatting>
  <conditionalFormatting sqref="D93">
    <cfRule type="duplicateValues" dxfId="508" priority="89"/>
  </conditionalFormatting>
  <conditionalFormatting sqref="B93">
    <cfRule type="duplicateValues" dxfId="507" priority="88"/>
  </conditionalFormatting>
  <conditionalFormatting sqref="B55">
    <cfRule type="duplicateValues" dxfId="506" priority="87"/>
  </conditionalFormatting>
  <conditionalFormatting sqref="D55">
    <cfRule type="duplicateValues" dxfId="505" priority="86"/>
  </conditionalFormatting>
  <conditionalFormatting sqref="D14:D203">
    <cfRule type="duplicateValues" dxfId="504" priority="85"/>
  </conditionalFormatting>
  <conditionalFormatting sqref="D14:D203">
    <cfRule type="duplicateValues" dxfId="503" priority="84"/>
  </conditionalFormatting>
  <conditionalFormatting sqref="B14:B203">
    <cfRule type="duplicateValues" dxfId="502" priority="83"/>
  </conditionalFormatting>
  <conditionalFormatting sqref="D17">
    <cfRule type="duplicateValues" dxfId="501" priority="82"/>
  </conditionalFormatting>
  <conditionalFormatting sqref="B17">
    <cfRule type="duplicateValues" dxfId="500" priority="81"/>
  </conditionalFormatting>
  <conditionalFormatting sqref="D39:D42">
    <cfRule type="duplicateValues" dxfId="499" priority="80"/>
  </conditionalFormatting>
  <conditionalFormatting sqref="B39:B42">
    <cfRule type="duplicateValues" dxfId="498" priority="79"/>
  </conditionalFormatting>
  <conditionalFormatting sqref="D44">
    <cfRule type="duplicateValues" dxfId="497" priority="78"/>
  </conditionalFormatting>
  <conditionalFormatting sqref="B44">
    <cfRule type="duplicateValues" dxfId="496" priority="77"/>
  </conditionalFormatting>
  <conditionalFormatting sqref="D46">
    <cfRule type="duplicateValues" dxfId="495" priority="76"/>
  </conditionalFormatting>
  <conditionalFormatting sqref="B46">
    <cfRule type="duplicateValues" dxfId="494" priority="75"/>
  </conditionalFormatting>
  <conditionalFormatting sqref="D50">
    <cfRule type="duplicateValues" dxfId="493" priority="74"/>
  </conditionalFormatting>
  <conditionalFormatting sqref="B50">
    <cfRule type="duplicateValues" dxfId="492" priority="73"/>
  </conditionalFormatting>
  <conditionalFormatting sqref="D51:D53">
    <cfRule type="duplicateValues" dxfId="491" priority="72"/>
  </conditionalFormatting>
  <conditionalFormatting sqref="B51:B53">
    <cfRule type="duplicateValues" dxfId="490" priority="71"/>
  </conditionalFormatting>
  <conditionalFormatting sqref="D55:D65">
    <cfRule type="duplicateValues" dxfId="489" priority="70"/>
  </conditionalFormatting>
  <conditionalFormatting sqref="B55:B65">
    <cfRule type="duplicateValues" dxfId="488" priority="69"/>
  </conditionalFormatting>
  <conditionalFormatting sqref="D68:D76">
    <cfRule type="duplicateValues" dxfId="487" priority="68"/>
  </conditionalFormatting>
  <conditionalFormatting sqref="B68:B76">
    <cfRule type="duplicateValues" dxfId="486" priority="67"/>
  </conditionalFormatting>
  <conditionalFormatting sqref="D67">
    <cfRule type="duplicateValues" dxfId="485" priority="66"/>
  </conditionalFormatting>
  <conditionalFormatting sqref="B67">
    <cfRule type="duplicateValues" dxfId="484" priority="65"/>
  </conditionalFormatting>
  <conditionalFormatting sqref="D78">
    <cfRule type="duplicateValues" dxfId="483" priority="64"/>
  </conditionalFormatting>
  <conditionalFormatting sqref="B78">
    <cfRule type="duplicateValues" dxfId="482" priority="63"/>
  </conditionalFormatting>
  <conditionalFormatting sqref="D80:D81">
    <cfRule type="duplicateValues" dxfId="481" priority="62"/>
  </conditionalFormatting>
  <conditionalFormatting sqref="B80:B81">
    <cfRule type="duplicateValues" dxfId="480" priority="61"/>
  </conditionalFormatting>
  <conditionalFormatting sqref="D85:D89">
    <cfRule type="duplicateValues" dxfId="479" priority="60"/>
  </conditionalFormatting>
  <conditionalFormatting sqref="B85:B89">
    <cfRule type="duplicateValues" dxfId="478" priority="59"/>
  </conditionalFormatting>
  <conditionalFormatting sqref="D90:D94">
    <cfRule type="duplicateValues" dxfId="477" priority="58"/>
  </conditionalFormatting>
  <conditionalFormatting sqref="B90:B94">
    <cfRule type="duplicateValues" dxfId="476" priority="57"/>
  </conditionalFormatting>
  <conditionalFormatting sqref="D67:D76">
    <cfRule type="duplicateValues" dxfId="475" priority="56"/>
  </conditionalFormatting>
  <conditionalFormatting sqref="B67:B76">
    <cfRule type="duplicateValues" dxfId="474" priority="55"/>
  </conditionalFormatting>
  <conditionalFormatting sqref="B14:B203">
    <cfRule type="duplicateValues" dxfId="473" priority="54"/>
  </conditionalFormatting>
  <conditionalFormatting sqref="B20">
    <cfRule type="duplicateValues" dxfId="472" priority="53"/>
  </conditionalFormatting>
  <conditionalFormatting sqref="D45:D53">
    <cfRule type="duplicateValues" dxfId="471" priority="52"/>
  </conditionalFormatting>
  <conditionalFormatting sqref="B45:B53">
    <cfRule type="duplicateValues" dxfId="470" priority="51"/>
  </conditionalFormatting>
  <conditionalFormatting sqref="D61:D89">
    <cfRule type="duplicateValues" dxfId="469" priority="50"/>
  </conditionalFormatting>
  <conditionalFormatting sqref="B61:B89">
    <cfRule type="duplicateValues" dxfId="468" priority="49"/>
  </conditionalFormatting>
  <conditionalFormatting sqref="D91:D95">
    <cfRule type="duplicateValues" dxfId="467" priority="48"/>
  </conditionalFormatting>
  <conditionalFormatting sqref="B91:B95">
    <cfRule type="duplicateValues" dxfId="466" priority="47"/>
  </conditionalFormatting>
  <conditionalFormatting sqref="D200:D201 D14:D197">
    <cfRule type="duplicateValues" dxfId="465" priority="46"/>
  </conditionalFormatting>
  <conditionalFormatting sqref="D14:D203">
    <cfRule type="duplicateValues" dxfId="464" priority="45"/>
  </conditionalFormatting>
  <conditionalFormatting sqref="B14:B203">
    <cfRule type="duplicateValues" dxfId="463" priority="44"/>
  </conditionalFormatting>
  <conditionalFormatting sqref="D17">
    <cfRule type="duplicateValues" dxfId="462" priority="43"/>
  </conditionalFormatting>
  <conditionalFormatting sqref="B17">
    <cfRule type="duplicateValues" dxfId="461" priority="42"/>
  </conditionalFormatting>
  <conditionalFormatting sqref="D39:D42">
    <cfRule type="duplicateValues" dxfId="460" priority="41"/>
  </conditionalFormatting>
  <conditionalFormatting sqref="B39:B42">
    <cfRule type="duplicateValues" dxfId="459" priority="40"/>
  </conditionalFormatting>
  <conditionalFormatting sqref="D44">
    <cfRule type="duplicateValues" dxfId="458" priority="39"/>
  </conditionalFormatting>
  <conditionalFormatting sqref="B44">
    <cfRule type="duplicateValues" dxfId="457" priority="38"/>
  </conditionalFormatting>
  <conditionalFormatting sqref="D46">
    <cfRule type="duplicateValues" dxfId="456" priority="37"/>
  </conditionalFormatting>
  <conditionalFormatting sqref="B46">
    <cfRule type="duplicateValues" dxfId="455" priority="36"/>
  </conditionalFormatting>
  <conditionalFormatting sqref="D50">
    <cfRule type="duplicateValues" dxfId="454" priority="35"/>
  </conditionalFormatting>
  <conditionalFormatting sqref="B50">
    <cfRule type="duplicateValues" dxfId="453" priority="34"/>
  </conditionalFormatting>
  <conditionalFormatting sqref="D51:D53">
    <cfRule type="duplicateValues" dxfId="452" priority="33"/>
  </conditionalFormatting>
  <conditionalFormatting sqref="B51:B53">
    <cfRule type="duplicateValues" dxfId="451" priority="32"/>
  </conditionalFormatting>
  <conditionalFormatting sqref="D55:D65">
    <cfRule type="duplicateValues" dxfId="450" priority="31"/>
  </conditionalFormatting>
  <conditionalFormatting sqref="B55:B65">
    <cfRule type="duplicateValues" dxfId="449" priority="30"/>
  </conditionalFormatting>
  <conditionalFormatting sqref="D68:D76">
    <cfRule type="duplicateValues" dxfId="448" priority="29"/>
  </conditionalFormatting>
  <conditionalFormatting sqref="B68:B76">
    <cfRule type="duplicateValues" dxfId="447" priority="28"/>
  </conditionalFormatting>
  <conditionalFormatting sqref="D67">
    <cfRule type="duplicateValues" dxfId="446" priority="27"/>
  </conditionalFormatting>
  <conditionalFormatting sqref="B67">
    <cfRule type="duplicateValues" dxfId="445" priority="26"/>
  </conditionalFormatting>
  <conditionalFormatting sqref="D78">
    <cfRule type="duplicateValues" dxfId="444" priority="25"/>
  </conditionalFormatting>
  <conditionalFormatting sqref="B78">
    <cfRule type="duplicateValues" dxfId="443" priority="24"/>
  </conditionalFormatting>
  <conditionalFormatting sqref="D80:D81">
    <cfRule type="duplicateValues" dxfId="442" priority="23"/>
  </conditionalFormatting>
  <conditionalFormatting sqref="B80:B81">
    <cfRule type="duplicateValues" dxfId="441" priority="22"/>
  </conditionalFormatting>
  <conditionalFormatting sqref="D85:D89">
    <cfRule type="duplicateValues" dxfId="440" priority="21"/>
  </conditionalFormatting>
  <conditionalFormatting sqref="B85:B89">
    <cfRule type="duplicateValues" dxfId="439" priority="20"/>
  </conditionalFormatting>
  <conditionalFormatting sqref="D90:D94">
    <cfRule type="duplicateValues" dxfId="438" priority="19"/>
  </conditionalFormatting>
  <conditionalFormatting sqref="B90:B94">
    <cfRule type="duplicateValues" dxfId="437" priority="18"/>
  </conditionalFormatting>
  <conditionalFormatting sqref="D67:D76">
    <cfRule type="duplicateValues" dxfId="436" priority="17"/>
  </conditionalFormatting>
  <conditionalFormatting sqref="B67:B76">
    <cfRule type="duplicateValues" dxfId="435" priority="16"/>
  </conditionalFormatting>
  <conditionalFormatting sqref="B14:B203">
    <cfRule type="duplicateValues" dxfId="434" priority="15"/>
  </conditionalFormatting>
  <conditionalFormatting sqref="B20">
    <cfRule type="duplicateValues" dxfId="433" priority="14"/>
  </conditionalFormatting>
  <conditionalFormatting sqref="D45:D53">
    <cfRule type="duplicateValues" dxfId="432" priority="13"/>
  </conditionalFormatting>
  <conditionalFormatting sqref="B45:B53">
    <cfRule type="duplicateValues" dxfId="431" priority="12"/>
  </conditionalFormatting>
  <conditionalFormatting sqref="D61:D89">
    <cfRule type="duplicateValues" dxfId="430" priority="11"/>
  </conditionalFormatting>
  <conditionalFormatting sqref="B61:B89">
    <cfRule type="duplicateValues" dxfId="429" priority="10"/>
  </conditionalFormatting>
  <conditionalFormatting sqref="D91:D95">
    <cfRule type="duplicateValues" dxfId="428" priority="9"/>
  </conditionalFormatting>
  <conditionalFormatting sqref="B91:B95">
    <cfRule type="duplicateValues" dxfId="427" priority="8"/>
  </conditionalFormatting>
  <conditionalFormatting sqref="D201 D192:D198">
    <cfRule type="duplicateValues" dxfId="426" priority="7"/>
  </conditionalFormatting>
  <conditionalFormatting sqref="D188:D189">
    <cfRule type="duplicateValues" dxfId="425" priority="6"/>
  </conditionalFormatting>
  <conditionalFormatting sqref="D183:D184 D187">
    <cfRule type="duplicateValues" dxfId="424" priority="5"/>
  </conditionalFormatting>
  <conditionalFormatting sqref="D197:D198">
    <cfRule type="duplicateValues" dxfId="423" priority="4"/>
  </conditionalFormatting>
  <conditionalFormatting sqref="D202:D203 D14:D180">
    <cfRule type="duplicateValues" dxfId="422" priority="3"/>
  </conditionalFormatting>
  <conditionalFormatting sqref="D14:D203">
    <cfRule type="duplicateValues" dxfId="421" priority="2"/>
  </conditionalFormatting>
  <conditionalFormatting sqref="B14:B203">
    <cfRule type="duplicateValues" dxfId="420" priority="1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W222"/>
  <sheetViews>
    <sheetView topLeftCell="A4" workbookViewId="0">
      <pane ySplit="9" topLeftCell="A202" activePane="bottomLeft" state="frozen"/>
      <selection activeCell="B155" sqref="A155:XFD155"/>
      <selection pane="bottomLeft" activeCell="B155" sqref="A155:XFD155"/>
    </sheetView>
  </sheetViews>
  <sheetFormatPr defaultRowHeight="12.75" x14ac:dyDescent="0.2"/>
  <cols>
    <col min="1" max="1" width="4" style="1" hidden="1" customWidth="1"/>
    <col min="2" max="2" width="13.7109375" style="1" customWidth="1"/>
    <col min="3" max="3" width="6.5703125" style="1" hidden="1" customWidth="1"/>
    <col min="4" max="4" width="7.140625" style="1" customWidth="1"/>
    <col min="5" max="5" width="58.28515625" style="1" customWidth="1"/>
    <col min="6" max="6" width="8.140625" style="48" customWidth="1"/>
    <col min="7" max="7" width="8" style="48" customWidth="1"/>
    <col min="8" max="8" width="7.7109375" style="1" customWidth="1"/>
    <col min="9" max="9" width="0.42578125" style="1" customWidth="1"/>
    <col min="10" max="10" width="7.42578125" style="1" customWidth="1"/>
    <col min="11" max="11" width="8" style="1" customWidth="1"/>
    <col min="12" max="12" width="10.140625" style="1" customWidth="1"/>
    <col min="13" max="13" width="7.42578125" style="1" customWidth="1"/>
    <col min="14" max="14" width="8" style="1" customWidth="1"/>
    <col min="15" max="15" width="10.140625" style="1" customWidth="1"/>
    <col min="16" max="16" width="7.42578125" style="1" customWidth="1"/>
    <col min="17" max="17" width="8" style="1" customWidth="1"/>
    <col min="18" max="18" width="10.140625" style="1" customWidth="1"/>
    <col min="19" max="19" width="7.42578125" style="1" customWidth="1"/>
    <col min="20" max="20" width="8" style="1" customWidth="1"/>
    <col min="21" max="21" width="9.5703125" style="1" customWidth="1"/>
    <col min="22" max="22" width="7.42578125" style="1" customWidth="1"/>
    <col min="23" max="23" width="8" style="1" customWidth="1"/>
    <col min="24" max="24" width="9.5703125" style="1" customWidth="1"/>
    <col min="25" max="25" width="7.42578125" style="1" customWidth="1"/>
    <col min="26" max="26" width="8" style="1" customWidth="1"/>
    <col min="27" max="27" width="9.5703125" style="1" customWidth="1"/>
    <col min="28" max="28" width="0.7109375" style="1" customWidth="1"/>
    <col min="29" max="29" width="6.85546875" style="53" customWidth="1"/>
    <col min="30" max="31" width="9.28515625" style="1" customWidth="1"/>
    <col min="32" max="32" width="12" style="1" bestFit="1" customWidth="1"/>
    <col min="33" max="33" width="6.42578125" style="1" customWidth="1"/>
    <col min="34" max="34" width="7.7109375" style="59" customWidth="1"/>
    <col min="35" max="35" width="7.42578125" style="1" customWidth="1"/>
    <col min="36" max="36" width="9" style="1" customWidth="1"/>
    <col min="37" max="37" width="6.7109375" style="1" customWidth="1"/>
    <col min="38" max="38" width="6.5703125" style="44" hidden="1" customWidth="1"/>
    <col min="39" max="39" width="8.7109375" style="1" customWidth="1"/>
    <col min="40" max="40" width="8.42578125" style="1" customWidth="1"/>
    <col min="41" max="41" width="10.5703125" style="1" customWidth="1"/>
    <col min="42" max="44" width="9.140625" style="1"/>
    <col min="45" max="45" width="0" style="1" hidden="1" customWidth="1"/>
    <col min="46" max="16384" width="9.140625" style="1"/>
  </cols>
  <sheetData>
    <row r="1" spans="1:49" x14ac:dyDescent="0.2">
      <c r="AO1" s="38" t="s">
        <v>236</v>
      </c>
    </row>
    <row r="2" spans="1:49" x14ac:dyDescent="0.2">
      <c r="AO2" s="38" t="s">
        <v>237</v>
      </c>
    </row>
    <row r="3" spans="1:49" x14ac:dyDescent="0.2">
      <c r="AO3" s="38" t="s">
        <v>238</v>
      </c>
    </row>
    <row r="4" spans="1:49" x14ac:dyDescent="0.2">
      <c r="AO4" s="38"/>
    </row>
    <row r="5" spans="1:49" x14ac:dyDescent="0.2">
      <c r="AO5" s="38"/>
    </row>
    <row r="6" spans="1:49" x14ac:dyDescent="0.2">
      <c r="AO6" s="39"/>
    </row>
    <row r="7" spans="1:49" x14ac:dyDescent="0.2">
      <c r="AO7" s="39"/>
    </row>
    <row r="8" spans="1:49" x14ac:dyDescent="0.2">
      <c r="AO8" s="39"/>
    </row>
    <row r="9" spans="1:49" s="20" customFormat="1" ht="20.25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38</v>
      </c>
      <c r="AQ9" s="33">
        <v>43466</v>
      </c>
      <c r="AR9" s="34"/>
      <c r="AT9" s="33">
        <v>43525</v>
      </c>
      <c r="AU9" s="34"/>
      <c r="AV9" s="33">
        <v>43616</v>
      </c>
      <c r="AW9" s="34"/>
    </row>
    <row r="10" spans="1:49" ht="16.5" customHeight="1" x14ac:dyDescent="0.2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ROUND(AO10-AT9,0)</f>
        <v>64</v>
      </c>
      <c r="AU10" s="29" t="s">
        <v>10</v>
      </c>
      <c r="AV10" s="28">
        <f>AO10-AV9</f>
        <v>-27</v>
      </c>
      <c r="AW10" s="29" t="s">
        <v>10</v>
      </c>
    </row>
    <row r="11" spans="1:49" s="2" customFormat="1" ht="15.75" x14ac:dyDescent="0.2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9" s="3" customFormat="1" ht="60.75" customHeight="1" x14ac:dyDescent="0.2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9" ht="15" x14ac:dyDescent="0.25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AG13*G13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 t="shared" ref="AN13:AN19" si="3">IFERROR(AK13/30,"-")</f>
        <v>-</v>
      </c>
      <c r="AO13" s="35" t="str">
        <f>IFERROR(AO$10+AK13,"-")</f>
        <v>-</v>
      </c>
    </row>
    <row r="14" spans="1:49" ht="15" x14ac:dyDescent="0.25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1</v>
      </c>
      <c r="K14" s="16">
        <f>J14*$F14</f>
        <v>51.990000000000009</v>
      </c>
      <c r="L14" s="16">
        <f>J14*$G14</f>
        <v>69.5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4">J14+M14+P14+S14+V14+Y14</f>
        <v>1</v>
      </c>
      <c r="AD14" s="16">
        <f t="shared" ref="AD14:AD70" si="5">AC14*F14</f>
        <v>51.990000000000009</v>
      </c>
      <c r="AE14" s="37">
        <f t="shared" ref="AE14:AE70" si="6">AC14*G14</f>
        <v>69.5</v>
      </c>
      <c r="AF14" s="42">
        <f t="shared" ref="AF14:AF77" si="7">AC14/AQ$10</f>
        <v>8.130081300813009E-3</v>
      </c>
      <c r="AG14" s="37">
        <f t="shared" ref="AG14:AG77" si="8">AF14*30</f>
        <v>0.24390243902439027</v>
      </c>
      <c r="AH14" s="63">
        <f t="shared" ref="AH14:AH73" si="9">AG14*G14</f>
        <v>16.951219512195124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si="3"/>
        <v>0</v>
      </c>
      <c r="AO14" s="35">
        <f t="shared" ref="AO14:AO77" si="10">IFERROR(AO$10+AK14,"-")</f>
        <v>43589</v>
      </c>
    </row>
    <row r="15" spans="1:49" ht="15" x14ac:dyDescent="0.25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2</v>
      </c>
      <c r="K15" s="16">
        <f t="shared" ref="K15:K75" si="11">J15*$F15</f>
        <v>10.520000000000003</v>
      </c>
      <c r="L15" s="16">
        <f t="shared" ref="L15:L19" si="12">J15*$G15</f>
        <v>49</v>
      </c>
      <c r="M15" s="26">
        <v>0</v>
      </c>
      <c r="N15" s="16">
        <f t="shared" ref="N15:N19" si="13">M15*$F15</f>
        <v>0</v>
      </c>
      <c r="O15" s="16">
        <f t="shared" ref="O15:O19" si="14">M15*$G15</f>
        <v>0</v>
      </c>
      <c r="P15" s="26">
        <v>0</v>
      </c>
      <c r="Q15" s="16">
        <f t="shared" ref="Q15:Q19" si="15">P15*$F15</f>
        <v>0</v>
      </c>
      <c r="R15" s="16">
        <f t="shared" ref="R15:R19" si="16">P15*$G15</f>
        <v>0</v>
      </c>
      <c r="S15" s="26">
        <v>0</v>
      </c>
      <c r="T15" s="16">
        <f t="shared" ref="T15:T19" si="17">S15*$F15</f>
        <v>0</v>
      </c>
      <c r="U15" s="16">
        <f t="shared" ref="U15:U19" si="18">S15*$G15</f>
        <v>0</v>
      </c>
      <c r="V15" s="26">
        <v>0</v>
      </c>
      <c r="W15" s="16">
        <f t="shared" ref="W15:W19" si="19">V15*$F15</f>
        <v>0</v>
      </c>
      <c r="X15" s="16">
        <f>V15*$G15</f>
        <v>0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4"/>
        <v>2</v>
      </c>
      <c r="AD15" s="16">
        <f t="shared" si="5"/>
        <v>10.520000000000003</v>
      </c>
      <c r="AE15" s="37">
        <f t="shared" si="6"/>
        <v>49</v>
      </c>
      <c r="AF15" s="42">
        <f t="shared" si="7"/>
        <v>1.6260162601626018E-2</v>
      </c>
      <c r="AG15" s="37">
        <f t="shared" si="8"/>
        <v>0.48780487804878053</v>
      </c>
      <c r="AH15" s="63">
        <f t="shared" si="9"/>
        <v>11.951219512195124</v>
      </c>
      <c r="AI15" s="26">
        <v>2</v>
      </c>
      <c r="AJ15" s="37">
        <f t="shared" si="0"/>
        <v>49</v>
      </c>
      <c r="AK15" s="37">
        <f t="shared" si="1"/>
        <v>122.99999999999999</v>
      </c>
      <c r="AL15" s="47">
        <v>8</v>
      </c>
      <c r="AM15" s="37">
        <f t="shared" si="2"/>
        <v>17.571428571428569</v>
      </c>
      <c r="AN15" s="52">
        <f t="shared" si="3"/>
        <v>4.0999999999999996</v>
      </c>
      <c r="AO15" s="35">
        <f t="shared" si="10"/>
        <v>43712</v>
      </c>
      <c r="AP15" s="36"/>
      <c r="AQ15" s="36"/>
    </row>
    <row r="16" spans="1:49" s="102" customFormat="1" ht="15" x14ac:dyDescent="0.25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0</v>
      </c>
      <c r="K16" s="104">
        <f t="shared" si="11"/>
        <v>0</v>
      </c>
      <c r="L16" s="104">
        <f t="shared" si="12"/>
        <v>0</v>
      </c>
      <c r="M16" s="103">
        <v>1</v>
      </c>
      <c r="N16" s="104">
        <f t="shared" si="13"/>
        <v>5.3899999999999917</v>
      </c>
      <c r="O16" s="104">
        <f t="shared" si="14"/>
        <v>24.5</v>
      </c>
      <c r="P16" s="103">
        <v>3</v>
      </c>
      <c r="Q16" s="104">
        <f t="shared" si="15"/>
        <v>16.169999999999973</v>
      </c>
      <c r="R16" s="104">
        <f t="shared" si="16"/>
        <v>73.5</v>
      </c>
      <c r="S16" s="103">
        <v>3</v>
      </c>
      <c r="T16" s="104">
        <f t="shared" si="17"/>
        <v>16.169999999999973</v>
      </c>
      <c r="U16" s="104">
        <f t="shared" si="18"/>
        <v>73.5</v>
      </c>
      <c r="V16" s="103">
        <v>0</v>
      </c>
      <c r="W16" s="104">
        <f t="shared" si="19"/>
        <v>0</v>
      </c>
      <c r="X16" s="104">
        <f t="shared" ref="X16:X19" si="21">V16*$G16</f>
        <v>0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4"/>
        <v>7</v>
      </c>
      <c r="AD16" s="104">
        <f t="shared" si="5"/>
        <v>37.72999999999994</v>
      </c>
      <c r="AE16" s="104">
        <f t="shared" si="6"/>
        <v>171.5</v>
      </c>
      <c r="AF16" s="42">
        <f t="shared" si="7"/>
        <v>5.6910569105691054E-2</v>
      </c>
      <c r="AG16" s="37">
        <f t="shared" si="8"/>
        <v>1.7073170731707317</v>
      </c>
      <c r="AH16" s="104">
        <f t="shared" si="9"/>
        <v>41.829268292682926</v>
      </c>
      <c r="AI16" s="103">
        <v>2</v>
      </c>
      <c r="AJ16" s="107">
        <f t="shared" si="0"/>
        <v>49</v>
      </c>
      <c r="AK16" s="106">
        <f t="shared" si="1"/>
        <v>35.142857142857146</v>
      </c>
      <c r="AL16" s="108">
        <v>9</v>
      </c>
      <c r="AM16" s="106">
        <f t="shared" si="2"/>
        <v>5.0204081632653068</v>
      </c>
      <c r="AN16" s="109">
        <f t="shared" si="3"/>
        <v>1.1714285714285715</v>
      </c>
      <c r="AO16" s="35">
        <f t="shared" si="10"/>
        <v>43624.142857142855</v>
      </c>
      <c r="AP16" s="110"/>
      <c r="AQ16" s="110"/>
    </row>
    <row r="17" spans="1:43" ht="15" x14ac:dyDescent="0.25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26">
        <v>0</v>
      </c>
      <c r="K17" s="16">
        <f t="shared" si="11"/>
        <v>0</v>
      </c>
      <c r="L17" s="16">
        <f t="shared" si="12"/>
        <v>0</v>
      </c>
      <c r="M17" s="26">
        <v>0</v>
      </c>
      <c r="N17" s="16">
        <f t="shared" si="13"/>
        <v>0</v>
      </c>
      <c r="O17" s="16">
        <f t="shared" si="14"/>
        <v>0</v>
      </c>
      <c r="P17" s="26">
        <v>0</v>
      </c>
      <c r="Q17" s="16">
        <f t="shared" si="15"/>
        <v>0</v>
      </c>
      <c r="R17" s="16">
        <f t="shared" si="16"/>
        <v>0</v>
      </c>
      <c r="S17" s="26">
        <v>0</v>
      </c>
      <c r="T17" s="16">
        <f t="shared" si="17"/>
        <v>0</v>
      </c>
      <c r="U17" s="16">
        <f t="shared" si="18"/>
        <v>0</v>
      </c>
      <c r="V17" s="26">
        <v>0</v>
      </c>
      <c r="W17" s="16">
        <f t="shared" si="19"/>
        <v>0</v>
      </c>
      <c r="X17" s="16">
        <f t="shared" si="21"/>
        <v>0</v>
      </c>
      <c r="Y17" s="26"/>
      <c r="Z17" s="16">
        <f t="shared" si="20"/>
        <v>0</v>
      </c>
      <c r="AA17" s="16">
        <f t="shared" si="22"/>
        <v>0</v>
      </c>
      <c r="AC17" s="52">
        <f t="shared" si="4"/>
        <v>0</v>
      </c>
      <c r="AD17" s="16">
        <f t="shared" si="5"/>
        <v>0</v>
      </c>
      <c r="AE17" s="37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26">
        <v>0</v>
      </c>
      <c r="AJ17" s="37">
        <f t="shared" si="0"/>
        <v>0</v>
      </c>
      <c r="AK17" s="37" t="str">
        <f t="shared" si="1"/>
        <v>-</v>
      </c>
      <c r="AL17" s="47">
        <v>10</v>
      </c>
      <c r="AM17" s="37" t="str">
        <f t="shared" si="2"/>
        <v>-</v>
      </c>
      <c r="AN17" s="52" t="str">
        <f t="shared" si="3"/>
        <v>-</v>
      </c>
      <c r="AO17" s="35" t="str">
        <f t="shared" si="10"/>
        <v>-</v>
      </c>
      <c r="AP17" s="36"/>
      <c r="AQ17" s="36"/>
    </row>
    <row r="18" spans="1:43" ht="15" x14ac:dyDescent="0.25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4"/>
        <v>0</v>
      </c>
      <c r="AD18" s="16">
        <f t="shared" si="5"/>
        <v>0</v>
      </c>
      <c r="AE18" s="37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11</v>
      </c>
      <c r="AM18" s="37" t="str">
        <f t="shared" si="2"/>
        <v>-</v>
      </c>
      <c r="AN18" s="52" t="str">
        <f t="shared" si="3"/>
        <v>-</v>
      </c>
      <c r="AO18" s="35" t="str">
        <f t="shared" si="10"/>
        <v>-</v>
      </c>
      <c r="AP18" s="36"/>
      <c r="AQ18" s="36"/>
    </row>
    <row r="19" spans="1:43" ht="15" x14ac:dyDescent="0.25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4"/>
        <v>0</v>
      </c>
      <c r="AD19" s="16">
        <f t="shared" si="5"/>
        <v>0</v>
      </c>
      <c r="AE19" s="37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12</v>
      </c>
      <c r="AM19" s="37" t="str">
        <f t="shared" si="2"/>
        <v>-</v>
      </c>
      <c r="AN19" s="52" t="str">
        <f t="shared" si="3"/>
        <v>-</v>
      </c>
      <c r="AO19" s="35" t="str">
        <f t="shared" si="10"/>
        <v>-</v>
      </c>
      <c r="AP19" s="36"/>
      <c r="AQ19" s="36"/>
    </row>
    <row r="20" spans="1:43" ht="15" x14ac:dyDescent="0.25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ref="L20:L37" si="23">J20*$G20</f>
        <v>0</v>
      </c>
      <c r="M20" s="26">
        <v>0</v>
      </c>
      <c r="N20" s="16">
        <f t="shared" ref="N20:N37" si="24">M20*$F20</f>
        <v>0</v>
      </c>
      <c r="O20" s="16">
        <f t="shared" ref="O20:O37" si="25">M20*$G20</f>
        <v>0</v>
      </c>
      <c r="P20" s="26">
        <v>0</v>
      </c>
      <c r="Q20" s="16">
        <f t="shared" ref="Q20:Q37" si="26">P20*$F20</f>
        <v>0</v>
      </c>
      <c r="R20" s="16">
        <f t="shared" ref="R20:R37" si="27">P20*$G20</f>
        <v>0</v>
      </c>
      <c r="S20" s="26">
        <v>0</v>
      </c>
      <c r="T20" s="16">
        <f t="shared" ref="T20:T37" si="28">S20*$F20</f>
        <v>0</v>
      </c>
      <c r="U20" s="16">
        <f t="shared" ref="U20:U37" si="29">S20*$G20</f>
        <v>0</v>
      </c>
      <c r="V20" s="26">
        <v>0</v>
      </c>
      <c r="W20" s="16">
        <f t="shared" ref="W20:W37" si="30">V20*$F20</f>
        <v>0</v>
      </c>
      <c r="X20" s="16">
        <f t="shared" ref="X20:X37" si="31">V20*$G20</f>
        <v>0</v>
      </c>
      <c r="Y20" s="26"/>
      <c r="Z20" s="16">
        <f t="shared" ref="Z20:Z37" si="32">Y20*$F20</f>
        <v>0</v>
      </c>
      <c r="AA20" s="16">
        <f t="shared" ref="AA20:AA37" si="33">Y20*$G20</f>
        <v>0</v>
      </c>
      <c r="AC20" s="52">
        <f t="shared" si="4"/>
        <v>0</v>
      </c>
      <c r="AD20" s="16">
        <f t="shared" si="5"/>
        <v>0</v>
      </c>
      <c r="AE20" s="37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ref="AJ20:AJ37" si="34">AI20*G20</f>
        <v>0</v>
      </c>
      <c r="AK20" s="37" t="str">
        <f t="shared" ref="AK20:AK37" si="35">IFERROR(AI20/AF20, "-")</f>
        <v>-</v>
      </c>
      <c r="AL20" s="47">
        <v>14</v>
      </c>
      <c r="AM20" s="37" t="str">
        <f t="shared" ref="AM20:AM37" si="36">IFERROR(AK20/7,"-")</f>
        <v>-</v>
      </c>
      <c r="AN20" s="52" t="str">
        <f t="shared" ref="AN20:AN37" si="37">IFERROR(AK20/30,"-")</f>
        <v>-</v>
      </c>
      <c r="AO20" s="35" t="str">
        <f t="shared" si="10"/>
        <v>-</v>
      </c>
    </row>
    <row r="21" spans="1:43" ht="15" x14ac:dyDescent="0.25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si="23"/>
        <v>0</v>
      </c>
      <c r="M21" s="26">
        <v>0</v>
      </c>
      <c r="N21" s="16">
        <f t="shared" si="24"/>
        <v>0</v>
      </c>
      <c r="O21" s="16">
        <f t="shared" si="25"/>
        <v>0</v>
      </c>
      <c r="P21" s="26">
        <v>0</v>
      </c>
      <c r="Q21" s="16">
        <f t="shared" si="26"/>
        <v>0</v>
      </c>
      <c r="R21" s="16">
        <f t="shared" si="27"/>
        <v>0</v>
      </c>
      <c r="S21" s="26">
        <v>0</v>
      </c>
      <c r="T21" s="16">
        <f t="shared" si="28"/>
        <v>0</v>
      </c>
      <c r="U21" s="16">
        <f t="shared" si="29"/>
        <v>0</v>
      </c>
      <c r="V21" s="26">
        <v>0</v>
      </c>
      <c r="W21" s="16">
        <f t="shared" si="30"/>
        <v>0</v>
      </c>
      <c r="X21" s="16">
        <f t="shared" si="31"/>
        <v>0</v>
      </c>
      <c r="Y21" s="26"/>
      <c r="Z21" s="16">
        <f t="shared" si="32"/>
        <v>0</v>
      </c>
      <c r="AA21" s="16">
        <f t="shared" si="33"/>
        <v>0</v>
      </c>
      <c r="AC21" s="52">
        <f t="shared" si="4"/>
        <v>0</v>
      </c>
      <c r="AD21" s="16">
        <f t="shared" si="5"/>
        <v>0</v>
      </c>
      <c r="AE21" s="37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si="34"/>
        <v>0</v>
      </c>
      <c r="AK21" s="37" t="str">
        <f t="shared" si="35"/>
        <v>-</v>
      </c>
      <c r="AL21" s="47">
        <v>15</v>
      </c>
      <c r="AM21" s="37" t="str">
        <f t="shared" si="36"/>
        <v>-</v>
      </c>
      <c r="AN21" s="52" t="str">
        <f t="shared" si="37"/>
        <v>-</v>
      </c>
      <c r="AO21" s="35" t="str">
        <f t="shared" si="10"/>
        <v>-</v>
      </c>
    </row>
    <row r="22" spans="1:43" ht="15" x14ac:dyDescent="0.25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5"/>
        <v>0</v>
      </c>
      <c r="AE22" s="37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16</v>
      </c>
      <c r="AM22" s="37" t="str">
        <f t="shared" si="36"/>
        <v>-</v>
      </c>
      <c r="AN22" s="52" t="str">
        <f t="shared" si="37"/>
        <v>-</v>
      </c>
      <c r="AO22" s="35" t="str">
        <f t="shared" si="10"/>
        <v>-</v>
      </c>
    </row>
    <row r="23" spans="1:43" ht="15" x14ac:dyDescent="0.25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5"/>
        <v>0</v>
      </c>
      <c r="AE23" s="37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17</v>
      </c>
      <c r="AM23" s="37" t="str">
        <f t="shared" si="36"/>
        <v>-</v>
      </c>
      <c r="AN23" s="52" t="str">
        <f t="shared" si="37"/>
        <v>-</v>
      </c>
      <c r="AO23" s="35" t="str">
        <f t="shared" si="10"/>
        <v>-</v>
      </c>
    </row>
    <row r="24" spans="1:43" ht="15" x14ac:dyDescent="0.25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5"/>
        <v>0</v>
      </c>
      <c r="AE24" s="37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18</v>
      </c>
      <c r="AM24" s="37" t="str">
        <f t="shared" si="36"/>
        <v>-</v>
      </c>
      <c r="AN24" s="52" t="str">
        <f t="shared" si="37"/>
        <v>-</v>
      </c>
      <c r="AO24" s="35" t="str">
        <f t="shared" si="10"/>
        <v>-</v>
      </c>
    </row>
    <row r="25" spans="1:43" ht="15" x14ac:dyDescent="0.25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5"/>
        <v>0</v>
      </c>
      <c r="AE25" s="37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19</v>
      </c>
      <c r="AM25" s="37" t="str">
        <f t="shared" si="36"/>
        <v>-</v>
      </c>
      <c r="AN25" s="52" t="str">
        <f t="shared" si="37"/>
        <v>-</v>
      </c>
      <c r="AO25" s="35" t="str">
        <f t="shared" si="10"/>
        <v>-</v>
      </c>
    </row>
    <row r="26" spans="1:43" ht="15" x14ac:dyDescent="0.25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26">
        <v>2</v>
      </c>
      <c r="K26" s="16">
        <f t="shared" si="11"/>
        <v>114.12000000000008</v>
      </c>
      <c r="L26" s="16">
        <f t="shared" si="23"/>
        <v>209</v>
      </c>
      <c r="M26" s="26">
        <v>1</v>
      </c>
      <c r="N26" s="16">
        <f t="shared" si="24"/>
        <v>57.060000000000038</v>
      </c>
      <c r="O26" s="16">
        <f t="shared" si="25"/>
        <v>104.5</v>
      </c>
      <c r="P26" s="26">
        <v>0</v>
      </c>
      <c r="Q26" s="16">
        <f t="shared" si="26"/>
        <v>0</v>
      </c>
      <c r="R26" s="16">
        <f t="shared" si="27"/>
        <v>0</v>
      </c>
      <c r="S26" s="26">
        <v>1</v>
      </c>
      <c r="T26" s="16">
        <f t="shared" si="28"/>
        <v>57.060000000000038</v>
      </c>
      <c r="U26" s="16">
        <f t="shared" si="29"/>
        <v>104.5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4</v>
      </c>
      <c r="AD26" s="16">
        <f t="shared" si="5"/>
        <v>228.24000000000015</v>
      </c>
      <c r="AE26" s="37">
        <f t="shared" si="6"/>
        <v>418</v>
      </c>
      <c r="AF26" s="42">
        <f t="shared" si="7"/>
        <v>3.2520325203252036E-2</v>
      </c>
      <c r="AG26" s="37">
        <f t="shared" si="8"/>
        <v>0.97560975609756106</v>
      </c>
      <c r="AH26" s="63">
        <f t="shared" si="9"/>
        <v>101.95121951219514</v>
      </c>
      <c r="AI26" s="26">
        <v>0</v>
      </c>
      <c r="AJ26" s="37">
        <f t="shared" si="34"/>
        <v>0</v>
      </c>
      <c r="AK26" s="37">
        <f t="shared" si="35"/>
        <v>0</v>
      </c>
      <c r="AL26" s="47">
        <v>20</v>
      </c>
      <c r="AM26" s="37">
        <f t="shared" si="36"/>
        <v>0</v>
      </c>
      <c r="AN26" s="52">
        <f t="shared" si="37"/>
        <v>0</v>
      </c>
      <c r="AO26" s="35">
        <f t="shared" si="10"/>
        <v>43589</v>
      </c>
    </row>
    <row r="27" spans="1:43" ht="15" x14ac:dyDescent="0.25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0</v>
      </c>
      <c r="AD27" s="16">
        <f t="shared" si="5"/>
        <v>0</v>
      </c>
      <c r="AE27" s="37">
        <f t="shared" si="6"/>
        <v>0</v>
      </c>
      <c r="AF27" s="42">
        <f t="shared" si="7"/>
        <v>0</v>
      </c>
      <c r="AG27" s="37">
        <f t="shared" si="8"/>
        <v>0</v>
      </c>
      <c r="AH27" s="63">
        <f t="shared" si="9"/>
        <v>0</v>
      </c>
      <c r="AI27" s="26">
        <v>0</v>
      </c>
      <c r="AJ27" s="37">
        <f t="shared" si="34"/>
        <v>0</v>
      </c>
      <c r="AK27" s="37" t="str">
        <f t="shared" si="35"/>
        <v>-</v>
      </c>
      <c r="AL27" s="47">
        <v>21</v>
      </c>
      <c r="AM27" s="37" t="str">
        <f t="shared" si="36"/>
        <v>-</v>
      </c>
      <c r="AN27" s="52" t="str">
        <f t="shared" si="37"/>
        <v>-</v>
      </c>
      <c r="AO27" s="35" t="str">
        <f t="shared" si="10"/>
        <v>-</v>
      </c>
    </row>
    <row r="28" spans="1:43" ht="15" x14ac:dyDescent="0.25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0</v>
      </c>
      <c r="AD28" s="16">
        <f t="shared" si="5"/>
        <v>0</v>
      </c>
      <c r="AE28" s="37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26">
        <v>0</v>
      </c>
      <c r="AJ28" s="37">
        <f t="shared" si="34"/>
        <v>0</v>
      </c>
      <c r="AK28" s="37" t="str">
        <f t="shared" si="35"/>
        <v>-</v>
      </c>
      <c r="AL28" s="47">
        <v>22</v>
      </c>
      <c r="AM28" s="37" t="str">
        <f t="shared" si="36"/>
        <v>-</v>
      </c>
      <c r="AN28" s="52" t="str">
        <f t="shared" si="37"/>
        <v>-</v>
      </c>
      <c r="AO28" s="35" t="str">
        <f t="shared" si="10"/>
        <v>-</v>
      </c>
    </row>
    <row r="29" spans="1:43" ht="15" x14ac:dyDescent="0.25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4"/>
        <v>0</v>
      </c>
      <c r="AD29" s="16">
        <f t="shared" si="5"/>
        <v>0</v>
      </c>
      <c r="AE29" s="37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23</v>
      </c>
      <c r="AM29" s="37" t="str">
        <f t="shared" si="36"/>
        <v>-</v>
      </c>
      <c r="AN29" s="52" t="str">
        <f t="shared" si="37"/>
        <v>-</v>
      </c>
      <c r="AO29" s="35" t="str">
        <f t="shared" si="10"/>
        <v>-</v>
      </c>
    </row>
    <row r="30" spans="1:43" ht="15" x14ac:dyDescent="0.25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5"/>
        <v>0</v>
      </c>
      <c r="AE30" s="37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24</v>
      </c>
      <c r="AM30" s="37" t="str">
        <f t="shared" si="36"/>
        <v>-</v>
      </c>
      <c r="AN30" s="52" t="str">
        <f t="shared" si="37"/>
        <v>-</v>
      </c>
      <c r="AO30" s="35" t="str">
        <f t="shared" si="10"/>
        <v>-</v>
      </c>
    </row>
    <row r="31" spans="1:43" ht="15" x14ac:dyDescent="0.25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5"/>
        <v>0</v>
      </c>
      <c r="AE31" s="37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25</v>
      </c>
      <c r="AM31" s="37" t="str">
        <f t="shared" si="36"/>
        <v>-</v>
      </c>
      <c r="AN31" s="52" t="str">
        <f t="shared" si="37"/>
        <v>-</v>
      </c>
      <c r="AO31" s="35" t="str">
        <f t="shared" si="10"/>
        <v>-</v>
      </c>
    </row>
    <row r="32" spans="1:43" ht="15" x14ac:dyDescent="0.25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5"/>
        <v>0</v>
      </c>
      <c r="AE32" s="37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26</v>
      </c>
      <c r="AM32" s="37" t="str">
        <f t="shared" si="36"/>
        <v>-</v>
      </c>
      <c r="AN32" s="52" t="str">
        <f t="shared" si="37"/>
        <v>-</v>
      </c>
      <c r="AO32" s="35" t="str">
        <f t="shared" si="10"/>
        <v>-</v>
      </c>
    </row>
    <row r="33" spans="1:47" ht="15" x14ac:dyDescent="0.25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5"/>
        <v>0</v>
      </c>
      <c r="AE33" s="37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27</v>
      </c>
      <c r="AM33" s="37" t="str">
        <f t="shared" si="36"/>
        <v>-</v>
      </c>
      <c r="AN33" s="52" t="str">
        <f t="shared" si="37"/>
        <v>-</v>
      </c>
      <c r="AO33" s="35" t="str">
        <f t="shared" si="10"/>
        <v>-</v>
      </c>
    </row>
    <row r="34" spans="1:47" ht="15" x14ac:dyDescent="0.25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5"/>
        <v>0</v>
      </c>
      <c r="AE34" s="37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28</v>
      </c>
      <c r="AM34" s="37" t="str">
        <f t="shared" si="36"/>
        <v>-</v>
      </c>
      <c r="AN34" s="52" t="str">
        <f t="shared" si="37"/>
        <v>-</v>
      </c>
      <c r="AO34" s="35" t="str">
        <f t="shared" si="10"/>
        <v>-</v>
      </c>
    </row>
    <row r="35" spans="1:47" ht="15" x14ac:dyDescent="0.25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5"/>
        <v>0</v>
      </c>
      <c r="AE35" s="37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29</v>
      </c>
      <c r="AM35" s="37" t="str">
        <f t="shared" si="36"/>
        <v>-</v>
      </c>
      <c r="AN35" s="52" t="str">
        <f t="shared" si="37"/>
        <v>-</v>
      </c>
      <c r="AO35" s="35" t="str">
        <f t="shared" si="10"/>
        <v>-</v>
      </c>
    </row>
    <row r="36" spans="1:47" ht="15" x14ac:dyDescent="0.25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5"/>
        <v>0</v>
      </c>
      <c r="AE36" s="37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30</v>
      </c>
      <c r="AM36" s="37" t="str">
        <f t="shared" si="36"/>
        <v>-</v>
      </c>
      <c r="AN36" s="52" t="str">
        <f t="shared" si="37"/>
        <v>-</v>
      </c>
      <c r="AO36" s="35" t="str">
        <f t="shared" si="10"/>
        <v>-</v>
      </c>
    </row>
    <row r="37" spans="1:47" ht="15" x14ac:dyDescent="0.25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5"/>
        <v>0</v>
      </c>
      <c r="AE37" s="37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31</v>
      </c>
      <c r="AM37" s="37" t="str">
        <f t="shared" si="36"/>
        <v>-</v>
      </c>
      <c r="AN37" s="52" t="str">
        <f t="shared" si="37"/>
        <v>-</v>
      </c>
      <c r="AO37" s="35" t="str">
        <f t="shared" si="10"/>
        <v>-</v>
      </c>
    </row>
    <row r="38" spans="1:47" s="43" customFormat="1" ht="15" x14ac:dyDescent="0.25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"/>
      <c r="J38" s="26">
        <v>0</v>
      </c>
      <c r="K38" s="16">
        <f t="shared" si="11"/>
        <v>0</v>
      </c>
      <c r="L38" s="16">
        <f t="shared" ref="L38:L53" si="38">J38*$G38</f>
        <v>0</v>
      </c>
      <c r="M38" s="26">
        <v>0</v>
      </c>
      <c r="N38" s="16">
        <f t="shared" ref="N38:N53" si="39">M38*$F38</f>
        <v>0</v>
      </c>
      <c r="O38" s="16">
        <f t="shared" ref="O38:O53" si="40">M38*$G38</f>
        <v>0</v>
      </c>
      <c r="P38" s="26">
        <v>0</v>
      </c>
      <c r="Q38" s="16">
        <f t="shared" ref="Q38:Q53" si="41">P38*$F38</f>
        <v>0</v>
      </c>
      <c r="R38" s="16">
        <f t="shared" ref="R38:R53" si="42">P38*$G38</f>
        <v>0</v>
      </c>
      <c r="S38" s="26">
        <v>0</v>
      </c>
      <c r="T38" s="16">
        <f t="shared" ref="T38:T53" si="43">S38*$F38</f>
        <v>0</v>
      </c>
      <c r="U38" s="16">
        <f t="shared" ref="U38:U53" si="44">S38*$G38</f>
        <v>0</v>
      </c>
      <c r="V38" s="26">
        <v>0</v>
      </c>
      <c r="W38" s="16">
        <f t="shared" ref="W38:W53" si="45">V38*$F38</f>
        <v>0</v>
      </c>
      <c r="X38" s="16">
        <f t="shared" ref="X38:X53" si="46">V38*$G38</f>
        <v>0</v>
      </c>
      <c r="Y38" s="26"/>
      <c r="Z38" s="16">
        <f t="shared" ref="Z38:Z53" si="47">Y38*$F38</f>
        <v>0</v>
      </c>
      <c r="AA38" s="16">
        <f t="shared" ref="AA38:AA53" si="48">Y38*$G38</f>
        <v>0</v>
      </c>
      <c r="AB38" s="51"/>
      <c r="AC38" s="52">
        <f t="shared" si="4"/>
        <v>0</v>
      </c>
      <c r="AD38" s="16">
        <f t="shared" si="5"/>
        <v>0</v>
      </c>
      <c r="AE38" s="37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26">
        <v>0</v>
      </c>
      <c r="AJ38" s="37">
        <f t="shared" ref="AJ38:AJ53" si="49">AI38*G38</f>
        <v>0</v>
      </c>
      <c r="AK38" s="37" t="str">
        <f t="shared" ref="AK38:AK53" si="50">IFERROR(AI38/AF38, "-")</f>
        <v>-</v>
      </c>
      <c r="AL38" s="47">
        <v>33</v>
      </c>
      <c r="AM38" s="37" t="str">
        <f t="shared" ref="AM38:AM53" si="51">IFERROR(AK38/7,"-")</f>
        <v>-</v>
      </c>
      <c r="AN38" s="52" t="str">
        <f t="shared" ref="AN38:AN53" si="52">IFERROR(AK38/30,"-")</f>
        <v>-</v>
      </c>
      <c r="AO38" s="35" t="str">
        <f t="shared" si="10"/>
        <v>-</v>
      </c>
      <c r="AP38" s="1"/>
      <c r="AQ38" s="1"/>
      <c r="AR38" s="1"/>
      <c r="AS38" s="1"/>
      <c r="AT38" s="1"/>
      <c r="AU38" s="1"/>
    </row>
    <row r="39" spans="1:47" s="43" customFormat="1" ht="15" x14ac:dyDescent="0.25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si="38"/>
        <v>0</v>
      </c>
      <c r="M39" s="26">
        <v>0</v>
      </c>
      <c r="N39" s="16">
        <f t="shared" si="39"/>
        <v>0</v>
      </c>
      <c r="O39" s="16">
        <f t="shared" si="40"/>
        <v>0</v>
      </c>
      <c r="P39" s="26">
        <v>0</v>
      </c>
      <c r="Q39" s="16">
        <f t="shared" si="41"/>
        <v>0</v>
      </c>
      <c r="R39" s="16">
        <f t="shared" si="42"/>
        <v>0</v>
      </c>
      <c r="S39" s="26">
        <v>0</v>
      </c>
      <c r="T39" s="16">
        <f t="shared" si="43"/>
        <v>0</v>
      </c>
      <c r="U39" s="16">
        <f t="shared" si="44"/>
        <v>0</v>
      </c>
      <c r="V39" s="26">
        <v>0</v>
      </c>
      <c r="W39" s="16">
        <f t="shared" si="45"/>
        <v>0</v>
      </c>
      <c r="X39" s="16">
        <f t="shared" si="46"/>
        <v>0</v>
      </c>
      <c r="Y39" s="26"/>
      <c r="Z39" s="16">
        <f t="shared" si="47"/>
        <v>0</v>
      </c>
      <c r="AA39" s="16">
        <f t="shared" si="48"/>
        <v>0</v>
      </c>
      <c r="AB39" s="51"/>
      <c r="AC39" s="52">
        <f t="shared" si="4"/>
        <v>0</v>
      </c>
      <c r="AD39" s="16">
        <f t="shared" si="5"/>
        <v>0</v>
      </c>
      <c r="AE39" s="37">
        <f t="shared" si="6"/>
        <v>0</v>
      </c>
      <c r="AF39" s="42">
        <f t="shared" si="7"/>
        <v>0</v>
      </c>
      <c r="AG39" s="37">
        <f t="shared" si="8"/>
        <v>0</v>
      </c>
      <c r="AH39" s="63">
        <f t="shared" si="9"/>
        <v>0</v>
      </c>
      <c r="AI39" s="26">
        <v>0</v>
      </c>
      <c r="AJ39" s="37">
        <f t="shared" si="49"/>
        <v>0</v>
      </c>
      <c r="AK39" s="37" t="str">
        <f t="shared" si="50"/>
        <v>-</v>
      </c>
      <c r="AL39" s="47">
        <v>34</v>
      </c>
      <c r="AM39" s="37" t="str">
        <f t="shared" si="51"/>
        <v>-</v>
      </c>
      <c r="AN39" s="52" t="str">
        <f t="shared" si="52"/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5" x14ac:dyDescent="0.25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"/>
      <c r="J40" s="26">
        <v>0</v>
      </c>
      <c r="K40" s="16">
        <f t="shared" si="11"/>
        <v>0</v>
      </c>
      <c r="L40" s="16">
        <f t="shared" si="38"/>
        <v>0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0</v>
      </c>
      <c r="T40" s="16">
        <f t="shared" si="43"/>
        <v>0</v>
      </c>
      <c r="U40" s="16">
        <f t="shared" si="44"/>
        <v>0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0</v>
      </c>
      <c r="AD40" s="16">
        <f t="shared" si="5"/>
        <v>0</v>
      </c>
      <c r="AE40" s="37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26">
        <v>0</v>
      </c>
      <c r="AJ40" s="37">
        <f t="shared" si="49"/>
        <v>0</v>
      </c>
      <c r="AK40" s="37" t="str">
        <f t="shared" si="50"/>
        <v>-</v>
      </c>
      <c r="AL40" s="47">
        <v>35</v>
      </c>
      <c r="AM40" s="37" t="str">
        <f t="shared" si="51"/>
        <v>-</v>
      </c>
      <c r="AN40" s="52" t="str">
        <f t="shared" si="52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5" x14ac:dyDescent="0.25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"/>
      <c r="J41" s="26">
        <v>0</v>
      </c>
      <c r="K41" s="16">
        <f t="shared" si="11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5"/>
        <v>0</v>
      </c>
      <c r="AE41" s="37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36</v>
      </c>
      <c r="AM41" s="37" t="str">
        <f t="shared" si="51"/>
        <v>-</v>
      </c>
      <c r="AN41" s="52" t="str">
        <f t="shared" si="52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ht="15" x14ac:dyDescent="0.25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C42" s="52">
        <f t="shared" si="4"/>
        <v>0</v>
      </c>
      <c r="AD42" s="16">
        <f t="shared" si="5"/>
        <v>0</v>
      </c>
      <c r="AE42" s="37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26">
        <v>0</v>
      </c>
      <c r="AJ42" s="37">
        <f t="shared" si="49"/>
        <v>0</v>
      </c>
      <c r="AK42" s="37" t="str">
        <f t="shared" si="50"/>
        <v>-</v>
      </c>
      <c r="AL42" s="47">
        <v>37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</row>
    <row r="43" spans="1:47" s="43" customFormat="1" ht="15" x14ac:dyDescent="0.25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"/>
      <c r="J43" s="26">
        <v>1</v>
      </c>
      <c r="K43" s="16">
        <f t="shared" si="11"/>
        <v>43.38</v>
      </c>
      <c r="L43" s="16">
        <f t="shared" si="38"/>
        <v>79.5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B43" s="51"/>
      <c r="AC43" s="52">
        <f t="shared" si="4"/>
        <v>1</v>
      </c>
      <c r="AD43" s="16">
        <f t="shared" si="5"/>
        <v>43.38</v>
      </c>
      <c r="AE43" s="37">
        <f t="shared" si="6"/>
        <v>79.5</v>
      </c>
      <c r="AF43" s="42">
        <f t="shared" si="7"/>
        <v>8.130081300813009E-3</v>
      </c>
      <c r="AG43" s="37">
        <f t="shared" si="8"/>
        <v>0.24390243902439027</v>
      </c>
      <c r="AH43" s="63">
        <f t="shared" si="9"/>
        <v>19.390243902439025</v>
      </c>
      <c r="AI43" s="26">
        <v>0</v>
      </c>
      <c r="AJ43" s="37">
        <f t="shared" si="49"/>
        <v>0</v>
      </c>
      <c r="AK43" s="37">
        <f t="shared" si="50"/>
        <v>0</v>
      </c>
      <c r="AL43" s="47">
        <v>38</v>
      </c>
      <c r="AM43" s="37">
        <f t="shared" si="51"/>
        <v>0</v>
      </c>
      <c r="AN43" s="52">
        <f t="shared" si="52"/>
        <v>0</v>
      </c>
      <c r="AO43" s="35">
        <f t="shared" si="10"/>
        <v>43589</v>
      </c>
      <c r="AP43" s="1"/>
      <c r="AQ43" s="1"/>
      <c r="AR43" s="1"/>
      <c r="AS43" s="1"/>
      <c r="AT43" s="1"/>
      <c r="AU43" s="1"/>
    </row>
    <row r="44" spans="1:47" s="102" customFormat="1" ht="15" x14ac:dyDescent="0.25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0</v>
      </c>
      <c r="N44" s="104">
        <f t="shared" si="39"/>
        <v>0</v>
      </c>
      <c r="O44" s="104">
        <f t="shared" si="40"/>
        <v>0</v>
      </c>
      <c r="P44" s="103">
        <v>0</v>
      </c>
      <c r="Q44" s="104">
        <f t="shared" si="41"/>
        <v>0</v>
      </c>
      <c r="R44" s="104">
        <f t="shared" si="42"/>
        <v>0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4"/>
        <v>0</v>
      </c>
      <c r="AD44" s="104">
        <f t="shared" si="5"/>
        <v>0</v>
      </c>
      <c r="AE44" s="104">
        <f t="shared" si="6"/>
        <v>0</v>
      </c>
      <c r="AF44" s="42">
        <f t="shared" si="7"/>
        <v>0</v>
      </c>
      <c r="AG44" s="37">
        <f t="shared" si="8"/>
        <v>0</v>
      </c>
      <c r="AH44" s="104">
        <f t="shared" si="9"/>
        <v>0</v>
      </c>
      <c r="AI44" s="103">
        <v>0</v>
      </c>
      <c r="AJ44" s="107">
        <f t="shared" si="49"/>
        <v>0</v>
      </c>
      <c r="AK44" s="106" t="str">
        <f t="shared" si="50"/>
        <v>-</v>
      </c>
      <c r="AL44" s="108">
        <v>40</v>
      </c>
      <c r="AM44" s="106" t="str">
        <f t="shared" si="51"/>
        <v>-</v>
      </c>
      <c r="AN44" s="109" t="str">
        <f t="shared" si="52"/>
        <v>-</v>
      </c>
      <c r="AO44" s="35" t="str">
        <f t="shared" si="10"/>
        <v>-</v>
      </c>
      <c r="AP44" s="110"/>
      <c r="AQ44" s="110"/>
    </row>
    <row r="45" spans="1:47" s="102" customFormat="1" ht="15" x14ac:dyDescent="0.25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104">
        <f t="shared" si="9"/>
        <v>0</v>
      </c>
      <c r="AI45" s="103">
        <v>0</v>
      </c>
      <c r="AJ45" s="107">
        <f t="shared" si="49"/>
        <v>0</v>
      </c>
      <c r="AK45" s="106" t="str">
        <f t="shared" si="50"/>
        <v>-</v>
      </c>
      <c r="AL45" s="108">
        <v>41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5" x14ac:dyDescent="0.25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104">
        <f t="shared" si="9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42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5" x14ac:dyDescent="0.25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104">
        <f t="shared" si="9"/>
        <v>0</v>
      </c>
      <c r="AI47" s="103">
        <v>0</v>
      </c>
      <c r="AJ47" s="107">
        <f t="shared" si="49"/>
        <v>0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5" x14ac:dyDescent="0.25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0</v>
      </c>
      <c r="AD48" s="104">
        <f t="shared" si="5"/>
        <v>0</v>
      </c>
      <c r="AE48" s="104">
        <f t="shared" si="6"/>
        <v>0</v>
      </c>
      <c r="AF48" s="42">
        <f t="shared" si="7"/>
        <v>0</v>
      </c>
      <c r="AG48" s="37">
        <f t="shared" si="8"/>
        <v>0</v>
      </c>
      <c r="AH48" s="104">
        <f t="shared" si="9"/>
        <v>0</v>
      </c>
      <c r="AI48" s="103">
        <v>0</v>
      </c>
      <c r="AJ48" s="107">
        <f t="shared" si="49"/>
        <v>0</v>
      </c>
      <c r="AK48" s="106" t="str">
        <f t="shared" si="50"/>
        <v>-</v>
      </c>
      <c r="AL48" s="108">
        <v>44</v>
      </c>
      <c r="AM48" s="106" t="str">
        <f t="shared" si="51"/>
        <v>-</v>
      </c>
      <c r="AN48" s="109" t="str">
        <f t="shared" si="52"/>
        <v>-</v>
      </c>
      <c r="AO48" s="35" t="str">
        <f t="shared" si="10"/>
        <v>-</v>
      </c>
      <c r="AP48" s="110"/>
      <c r="AQ48" s="110"/>
    </row>
    <row r="49" spans="1:47" s="102" customFormat="1" ht="15" x14ac:dyDescent="0.25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104">
        <f t="shared" si="9"/>
        <v>0</v>
      </c>
      <c r="AI49" s="103">
        <v>0</v>
      </c>
      <c r="AJ49" s="107">
        <f t="shared" si="49"/>
        <v>0</v>
      </c>
      <c r="AK49" s="106" t="str">
        <f t="shared" si="50"/>
        <v>-</v>
      </c>
      <c r="AL49" s="108">
        <v>45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5" x14ac:dyDescent="0.25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104">
        <f t="shared" si="9"/>
        <v>0</v>
      </c>
      <c r="AI50" s="103">
        <v>0</v>
      </c>
      <c r="AJ50" s="107">
        <f t="shared" si="49"/>
        <v>0</v>
      </c>
      <c r="AK50" s="106" t="str">
        <f t="shared" si="50"/>
        <v>-</v>
      </c>
      <c r="AL50" s="108">
        <v>46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5" x14ac:dyDescent="0.25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104">
        <f t="shared" si="9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47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5" x14ac:dyDescent="0.25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104">
        <f t="shared" si="9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48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ht="15" x14ac:dyDescent="0.25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26">
        <v>0</v>
      </c>
      <c r="K53" s="16">
        <f t="shared" si="11"/>
        <v>0</v>
      </c>
      <c r="L53" s="16">
        <f t="shared" si="38"/>
        <v>0</v>
      </c>
      <c r="M53" s="26">
        <v>0</v>
      </c>
      <c r="N53" s="16">
        <f t="shared" si="39"/>
        <v>0</v>
      </c>
      <c r="O53" s="16">
        <f t="shared" si="40"/>
        <v>0</v>
      </c>
      <c r="P53" s="26">
        <v>0</v>
      </c>
      <c r="Q53" s="16">
        <f t="shared" si="41"/>
        <v>0</v>
      </c>
      <c r="R53" s="16">
        <f t="shared" si="42"/>
        <v>0</v>
      </c>
      <c r="S53" s="26">
        <v>0</v>
      </c>
      <c r="T53" s="16">
        <f t="shared" si="43"/>
        <v>0</v>
      </c>
      <c r="U53" s="16">
        <f t="shared" si="44"/>
        <v>0</v>
      </c>
      <c r="V53" s="26">
        <v>0</v>
      </c>
      <c r="W53" s="16">
        <f t="shared" si="45"/>
        <v>0</v>
      </c>
      <c r="X53" s="16">
        <f t="shared" si="46"/>
        <v>0</v>
      </c>
      <c r="Y53" s="26"/>
      <c r="Z53" s="16">
        <f t="shared" si="47"/>
        <v>0</v>
      </c>
      <c r="AA53" s="16">
        <f t="shared" si="48"/>
        <v>0</v>
      </c>
      <c r="AC53" s="52">
        <f t="shared" si="4"/>
        <v>0</v>
      </c>
      <c r="AD53" s="16">
        <f t="shared" si="5"/>
        <v>0</v>
      </c>
      <c r="AE53" s="37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26">
        <v>0</v>
      </c>
      <c r="AJ53" s="37">
        <f t="shared" si="49"/>
        <v>0</v>
      </c>
      <c r="AK53" s="37" t="str">
        <f t="shared" si="50"/>
        <v>-</v>
      </c>
      <c r="AL53" s="47">
        <v>49</v>
      </c>
      <c r="AM53" s="37" t="str">
        <f t="shared" si="51"/>
        <v>-</v>
      </c>
      <c r="AN53" s="52" t="str">
        <f t="shared" si="52"/>
        <v>-</v>
      </c>
      <c r="AO53" s="35" t="str">
        <f t="shared" si="10"/>
        <v>-</v>
      </c>
    </row>
    <row r="54" spans="1:47" s="43" customFormat="1" ht="15" x14ac:dyDescent="0.25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"/>
      <c r="J54" s="26">
        <v>1</v>
      </c>
      <c r="K54" s="16">
        <f t="shared" si="11"/>
        <v>24.729999999999976</v>
      </c>
      <c r="L54" s="16">
        <f t="shared" ref="L54:L88" si="53">J54*$G54</f>
        <v>44.5</v>
      </c>
      <c r="M54" s="26">
        <v>0</v>
      </c>
      <c r="N54" s="16">
        <f t="shared" ref="N54:N88" si="54">M54*$F54</f>
        <v>0</v>
      </c>
      <c r="O54" s="16">
        <f t="shared" ref="O54:O88" si="55">M54*$G54</f>
        <v>0</v>
      </c>
      <c r="P54" s="26">
        <v>0</v>
      </c>
      <c r="Q54" s="16">
        <f t="shared" ref="Q54:Q88" si="56">P54*$F54</f>
        <v>0</v>
      </c>
      <c r="R54" s="16">
        <f t="shared" ref="R54:R88" si="57">P54*$G54</f>
        <v>0</v>
      </c>
      <c r="S54" s="26">
        <v>0</v>
      </c>
      <c r="T54" s="16">
        <f t="shared" ref="T54:T88" si="58">S54*$F54</f>
        <v>0</v>
      </c>
      <c r="U54" s="16">
        <f t="shared" ref="U54:U88" si="59">S54*$G54</f>
        <v>0</v>
      </c>
      <c r="V54" s="26">
        <v>0</v>
      </c>
      <c r="W54" s="16">
        <f t="shared" ref="W54:W88" si="60">V54*$F54</f>
        <v>0</v>
      </c>
      <c r="X54" s="16">
        <f t="shared" ref="X54:X88" si="61">V54*$G54</f>
        <v>0</v>
      </c>
      <c r="Y54" s="26"/>
      <c r="Z54" s="16">
        <f t="shared" ref="Z54:Z88" si="62">Y54*$F54</f>
        <v>0</v>
      </c>
      <c r="AA54" s="16">
        <f t="shared" ref="AA54:AA88" si="63">Y54*$G54</f>
        <v>0</v>
      </c>
      <c r="AB54" s="51"/>
      <c r="AC54" s="52">
        <f t="shared" si="4"/>
        <v>1</v>
      </c>
      <c r="AD54" s="16">
        <f t="shared" si="5"/>
        <v>24.729999999999976</v>
      </c>
      <c r="AE54" s="37">
        <f t="shared" si="6"/>
        <v>44.5</v>
      </c>
      <c r="AF54" s="42">
        <f t="shared" si="7"/>
        <v>8.130081300813009E-3</v>
      </c>
      <c r="AG54" s="37">
        <f t="shared" si="8"/>
        <v>0.24390243902439027</v>
      </c>
      <c r="AH54" s="63">
        <f t="shared" si="9"/>
        <v>10.853658536585368</v>
      </c>
      <c r="AI54" s="26">
        <v>0</v>
      </c>
      <c r="AJ54" s="37">
        <f t="shared" ref="AJ54:AJ88" si="64">AI54*G54</f>
        <v>0</v>
      </c>
      <c r="AK54" s="37">
        <f t="shared" ref="AK54:AK88" si="65">IFERROR(AI54/AF54, "-")</f>
        <v>0</v>
      </c>
      <c r="AL54" s="47">
        <v>51</v>
      </c>
      <c r="AM54" s="37">
        <f t="shared" ref="AM54:AM88" si="66">IFERROR(AK54/7,"-")</f>
        <v>0</v>
      </c>
      <c r="AN54" s="52">
        <f t="shared" ref="AN54:AN88" si="67">IFERROR(AK54/30,"-")</f>
        <v>0</v>
      </c>
      <c r="AO54" s="35">
        <f t="shared" si="10"/>
        <v>43589</v>
      </c>
      <c r="AP54" s="1"/>
      <c r="AQ54" s="1"/>
      <c r="AR54" s="1"/>
      <c r="AS54" s="1"/>
      <c r="AT54" s="1"/>
      <c r="AU54" s="1"/>
    </row>
    <row r="55" spans="1:47" s="43" customFormat="1" ht="15" x14ac:dyDescent="0.25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"/>
      <c r="J55" s="26">
        <v>0</v>
      </c>
      <c r="K55" s="16">
        <f t="shared" si="11"/>
        <v>0</v>
      </c>
      <c r="L55" s="16">
        <f t="shared" si="53"/>
        <v>0</v>
      </c>
      <c r="M55" s="26">
        <v>0</v>
      </c>
      <c r="N55" s="16">
        <f t="shared" si="54"/>
        <v>0</v>
      </c>
      <c r="O55" s="16">
        <f t="shared" si="55"/>
        <v>0</v>
      </c>
      <c r="P55" s="26">
        <v>0</v>
      </c>
      <c r="Q55" s="16">
        <f t="shared" si="56"/>
        <v>0</v>
      </c>
      <c r="R55" s="16">
        <f t="shared" si="57"/>
        <v>0</v>
      </c>
      <c r="S55" s="26">
        <v>0</v>
      </c>
      <c r="T55" s="16">
        <f t="shared" si="58"/>
        <v>0</v>
      </c>
      <c r="U55" s="16">
        <f t="shared" si="59"/>
        <v>0</v>
      </c>
      <c r="V55" s="26">
        <v>0</v>
      </c>
      <c r="W55" s="16">
        <f t="shared" si="60"/>
        <v>0</v>
      </c>
      <c r="X55" s="16">
        <f t="shared" si="61"/>
        <v>0</v>
      </c>
      <c r="Y55" s="26"/>
      <c r="Z55" s="16">
        <f t="shared" si="62"/>
        <v>0</v>
      </c>
      <c r="AA55" s="16">
        <f t="shared" si="63"/>
        <v>0</v>
      </c>
      <c r="AB55" s="51"/>
      <c r="AC55" s="52">
        <f t="shared" si="4"/>
        <v>0</v>
      </c>
      <c r="AD55" s="16">
        <f t="shared" si="5"/>
        <v>0</v>
      </c>
      <c r="AE55" s="37">
        <f t="shared" si="6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26">
        <v>0</v>
      </c>
      <c r="AJ55" s="37">
        <f t="shared" si="64"/>
        <v>0</v>
      </c>
      <c r="AK55" s="37" t="str">
        <f t="shared" si="65"/>
        <v>-</v>
      </c>
      <c r="AL55" s="47">
        <v>52</v>
      </c>
      <c r="AM55" s="37" t="str">
        <f t="shared" si="66"/>
        <v>-</v>
      </c>
      <c r="AN55" s="52" t="str">
        <f t="shared" si="67"/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5" x14ac:dyDescent="0.25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5"/>
        <v>0</v>
      </c>
      <c r="AE56" s="37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53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5" x14ac:dyDescent="0.25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4"/>
        <v>0</v>
      </c>
      <c r="AD57" s="16">
        <f t="shared" si="5"/>
        <v>0</v>
      </c>
      <c r="AE57" s="37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54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5" x14ac:dyDescent="0.25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"/>
      <c r="J58" s="26">
        <v>1</v>
      </c>
      <c r="K58" s="16">
        <f t="shared" si="11"/>
        <v>25.360000000000003</v>
      </c>
      <c r="L58" s="16">
        <f t="shared" si="53"/>
        <v>49.5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1</v>
      </c>
      <c r="AD58" s="16">
        <f t="shared" si="5"/>
        <v>25.360000000000003</v>
      </c>
      <c r="AE58" s="37">
        <f t="shared" si="6"/>
        <v>49.5</v>
      </c>
      <c r="AF58" s="42">
        <f t="shared" si="7"/>
        <v>8.130081300813009E-3</v>
      </c>
      <c r="AG58" s="37">
        <f t="shared" si="8"/>
        <v>0.24390243902439027</v>
      </c>
      <c r="AH58" s="63">
        <f t="shared" si="9"/>
        <v>12.073170731707318</v>
      </c>
      <c r="AI58" s="26">
        <v>2</v>
      </c>
      <c r="AJ58" s="37">
        <f t="shared" si="64"/>
        <v>99</v>
      </c>
      <c r="AK58" s="37">
        <f t="shared" si="65"/>
        <v>245.99999999999997</v>
      </c>
      <c r="AL58" s="47">
        <v>55</v>
      </c>
      <c r="AM58" s="37">
        <f t="shared" si="66"/>
        <v>35.142857142857139</v>
      </c>
      <c r="AN58" s="52">
        <f t="shared" si="67"/>
        <v>8.1999999999999993</v>
      </c>
      <c r="AO58" s="35">
        <f t="shared" si="10"/>
        <v>43835</v>
      </c>
      <c r="AP58" s="1"/>
      <c r="AQ58" s="1"/>
      <c r="AR58" s="1"/>
      <c r="AS58" s="1"/>
      <c r="AT58" s="1"/>
      <c r="AU58" s="1"/>
    </row>
    <row r="59" spans="1:47" s="43" customFormat="1" ht="15" x14ac:dyDescent="0.25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5"/>
        <v>0</v>
      </c>
      <c r="AE59" s="37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56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102" customFormat="1" ht="15" x14ac:dyDescent="0.25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03"/>
      <c r="AC60" s="103">
        <f t="shared" si="4"/>
        <v>0</v>
      </c>
      <c r="AD60" s="104">
        <f t="shared" si="5"/>
        <v>0</v>
      </c>
      <c r="AE60" s="104">
        <f t="shared" si="6"/>
        <v>0</v>
      </c>
      <c r="AF60" s="42">
        <f t="shared" si="7"/>
        <v>0</v>
      </c>
      <c r="AG60" s="37">
        <f t="shared" si="8"/>
        <v>0</v>
      </c>
      <c r="AH60" s="104">
        <f t="shared" si="9"/>
        <v>0</v>
      </c>
      <c r="AI60" s="103">
        <v>0</v>
      </c>
      <c r="AJ60" s="107">
        <f t="shared" si="64"/>
        <v>0</v>
      </c>
      <c r="AK60" s="106" t="str">
        <f t="shared" si="65"/>
        <v>-</v>
      </c>
      <c r="AL60" s="108">
        <v>57</v>
      </c>
      <c r="AM60" s="106" t="str">
        <f t="shared" si="66"/>
        <v>-</v>
      </c>
      <c r="AN60" s="109" t="str">
        <f t="shared" si="67"/>
        <v>-</v>
      </c>
      <c r="AO60" s="35" t="str">
        <f t="shared" si="10"/>
        <v>-</v>
      </c>
      <c r="AP60" s="110"/>
      <c r="AQ60" s="110"/>
    </row>
    <row r="61" spans="1:47" s="102" customFormat="1" ht="15" x14ac:dyDescent="0.25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104">
        <f t="shared" si="9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58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5" x14ac:dyDescent="0.25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104">
        <f t="shared" si="9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59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5" x14ac:dyDescent="0.25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1</v>
      </c>
      <c r="N63" s="104">
        <f t="shared" si="54"/>
        <v>27</v>
      </c>
      <c r="O63" s="104">
        <f t="shared" si="55"/>
        <v>59.5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1</v>
      </c>
      <c r="AD63" s="104">
        <f t="shared" si="5"/>
        <v>27</v>
      </c>
      <c r="AE63" s="104">
        <f t="shared" si="6"/>
        <v>59.5</v>
      </c>
      <c r="AF63" s="42">
        <f t="shared" si="7"/>
        <v>8.130081300813009E-3</v>
      </c>
      <c r="AG63" s="37">
        <f t="shared" si="8"/>
        <v>0.24390243902439027</v>
      </c>
      <c r="AH63" s="104">
        <f t="shared" si="9"/>
        <v>14.512195121951221</v>
      </c>
      <c r="AI63" s="103">
        <v>0</v>
      </c>
      <c r="AJ63" s="107">
        <f t="shared" si="64"/>
        <v>0</v>
      </c>
      <c r="AK63" s="106">
        <f t="shared" si="65"/>
        <v>0</v>
      </c>
      <c r="AL63" s="108">
        <v>60</v>
      </c>
      <c r="AM63" s="106">
        <f t="shared" si="66"/>
        <v>0</v>
      </c>
      <c r="AN63" s="109">
        <f t="shared" si="67"/>
        <v>0</v>
      </c>
      <c r="AO63" s="35">
        <f t="shared" si="10"/>
        <v>43589</v>
      </c>
      <c r="AP63" s="110"/>
      <c r="AQ63" s="110"/>
    </row>
    <row r="64" spans="1:47" s="102" customFormat="1" ht="15" x14ac:dyDescent="0.25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0</v>
      </c>
      <c r="AD64" s="104">
        <f t="shared" si="5"/>
        <v>0</v>
      </c>
      <c r="AE64" s="104">
        <f t="shared" si="6"/>
        <v>0</v>
      </c>
      <c r="AF64" s="42">
        <f t="shared" si="7"/>
        <v>0</v>
      </c>
      <c r="AG64" s="37">
        <f t="shared" si="8"/>
        <v>0</v>
      </c>
      <c r="AH64" s="104">
        <f t="shared" si="9"/>
        <v>0</v>
      </c>
      <c r="AI64" s="103">
        <v>0</v>
      </c>
      <c r="AJ64" s="107">
        <f t="shared" si="64"/>
        <v>0</v>
      </c>
      <c r="AK64" s="106" t="str">
        <f t="shared" si="65"/>
        <v>-</v>
      </c>
      <c r="AL64" s="108">
        <v>61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5" x14ac:dyDescent="0.25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104">
        <f t="shared" si="9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62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5" x14ac:dyDescent="0.25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0</v>
      </c>
      <c r="AD66" s="104">
        <f t="shared" si="5"/>
        <v>0</v>
      </c>
      <c r="AE66" s="104">
        <f t="shared" si="6"/>
        <v>0</v>
      </c>
      <c r="AF66" s="42">
        <f t="shared" si="7"/>
        <v>0</v>
      </c>
      <c r="AG66" s="37">
        <f t="shared" si="8"/>
        <v>0</v>
      </c>
      <c r="AH66" s="104">
        <f t="shared" si="9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63</v>
      </c>
      <c r="AM66" s="106" t="str">
        <f t="shared" si="66"/>
        <v>-</v>
      </c>
      <c r="AN66" s="109" t="str">
        <f t="shared" si="67"/>
        <v>-</v>
      </c>
      <c r="AO66" s="35" t="str">
        <f t="shared" si="10"/>
        <v>-</v>
      </c>
      <c r="AP66" s="110"/>
      <c r="AQ66" s="110"/>
    </row>
    <row r="67" spans="1:43" s="102" customFormat="1" ht="15" x14ac:dyDescent="0.25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0</v>
      </c>
      <c r="AD67" s="104">
        <f t="shared" si="5"/>
        <v>0</v>
      </c>
      <c r="AE67" s="104">
        <f t="shared" si="6"/>
        <v>0</v>
      </c>
      <c r="AF67" s="42">
        <f t="shared" si="7"/>
        <v>0</v>
      </c>
      <c r="AG67" s="37">
        <f t="shared" si="8"/>
        <v>0</v>
      </c>
      <c r="AH67" s="104">
        <f t="shared" si="9"/>
        <v>0</v>
      </c>
      <c r="AI67" s="103">
        <v>0</v>
      </c>
      <c r="AJ67" s="107">
        <f t="shared" si="64"/>
        <v>0</v>
      </c>
      <c r="AK67" s="106" t="str">
        <f t="shared" si="65"/>
        <v>-</v>
      </c>
      <c r="AL67" s="108">
        <v>64</v>
      </c>
      <c r="AM67" s="106" t="str">
        <f t="shared" si="66"/>
        <v>-</v>
      </c>
      <c r="AN67" s="109" t="str">
        <f t="shared" si="67"/>
        <v>-</v>
      </c>
      <c r="AO67" s="35" t="str">
        <f t="shared" si="10"/>
        <v>-</v>
      </c>
      <c r="AP67" s="110"/>
      <c r="AQ67" s="110"/>
    </row>
    <row r="68" spans="1:43" s="102" customFormat="1" ht="15" x14ac:dyDescent="0.25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0</v>
      </c>
      <c r="AD68" s="104">
        <f t="shared" si="5"/>
        <v>0</v>
      </c>
      <c r="AE68" s="104">
        <f t="shared" si="6"/>
        <v>0</v>
      </c>
      <c r="AF68" s="42">
        <f t="shared" si="7"/>
        <v>0</v>
      </c>
      <c r="AG68" s="37">
        <f t="shared" si="8"/>
        <v>0</v>
      </c>
      <c r="AH68" s="104">
        <f t="shared" si="9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65</v>
      </c>
      <c r="AM68" s="106" t="str">
        <f t="shared" si="66"/>
        <v>-</v>
      </c>
      <c r="AN68" s="109" t="str">
        <f t="shared" si="67"/>
        <v>-</v>
      </c>
      <c r="AO68" s="35" t="str">
        <f t="shared" si="10"/>
        <v>-</v>
      </c>
      <c r="AP68" s="110"/>
      <c r="AQ68" s="110"/>
    </row>
    <row r="69" spans="1:43" s="102" customFormat="1" ht="15" x14ac:dyDescent="0.25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0</v>
      </c>
      <c r="T69" s="104">
        <f t="shared" si="58"/>
        <v>0</v>
      </c>
      <c r="U69" s="104">
        <f t="shared" si="59"/>
        <v>0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0</v>
      </c>
      <c r="AD69" s="104">
        <f t="shared" si="5"/>
        <v>0</v>
      </c>
      <c r="AE69" s="104">
        <f t="shared" si="6"/>
        <v>0</v>
      </c>
      <c r="AF69" s="42">
        <f t="shared" si="7"/>
        <v>0</v>
      </c>
      <c r="AG69" s="37">
        <f t="shared" si="8"/>
        <v>0</v>
      </c>
      <c r="AH69" s="104">
        <f t="shared" si="9"/>
        <v>0</v>
      </c>
      <c r="AI69" s="103">
        <v>1</v>
      </c>
      <c r="AJ69" s="107">
        <f t="shared" si="64"/>
        <v>24.5</v>
      </c>
      <c r="AK69" s="106" t="str">
        <f t="shared" si="65"/>
        <v>-</v>
      </c>
      <c r="AL69" s="108">
        <v>66</v>
      </c>
      <c r="AM69" s="106" t="str">
        <f t="shared" si="66"/>
        <v>-</v>
      </c>
      <c r="AN69" s="109" t="str">
        <f t="shared" si="67"/>
        <v>-</v>
      </c>
      <c r="AO69" s="35" t="str">
        <f t="shared" si="10"/>
        <v>-</v>
      </c>
      <c r="AP69" s="110"/>
      <c r="AQ69" s="110"/>
    </row>
    <row r="70" spans="1:43" s="102" customFormat="1" ht="15" x14ac:dyDescent="0.25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104">
        <f t="shared" si="9"/>
        <v>0</v>
      </c>
      <c r="AI70" s="103">
        <v>0</v>
      </c>
      <c r="AJ70" s="107">
        <f t="shared" si="64"/>
        <v>0</v>
      </c>
      <c r="AK70" s="106" t="str">
        <f t="shared" si="65"/>
        <v>-</v>
      </c>
      <c r="AL70" s="108">
        <v>67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5" x14ac:dyDescent="0.25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ref="AC71:AC171" si="68">J71+M71+P71+S71+V71+Y71</f>
        <v>0</v>
      </c>
      <c r="AD71" s="104">
        <f t="shared" ref="AD71:AD171" si="69">AC71*F71</f>
        <v>0</v>
      </c>
      <c r="AE71" s="104">
        <f t="shared" ref="AE71:AE171" si="70">AC71*G71</f>
        <v>0</v>
      </c>
      <c r="AF71" s="42">
        <f t="shared" si="7"/>
        <v>0</v>
      </c>
      <c r="AG71" s="37">
        <f t="shared" si="8"/>
        <v>0</v>
      </c>
      <c r="AH71" s="104">
        <f t="shared" si="9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68</v>
      </c>
      <c r="AM71" s="106" t="str">
        <f t="shared" si="66"/>
        <v>-</v>
      </c>
      <c r="AN71" s="109" t="str">
        <f t="shared" si="67"/>
        <v>-</v>
      </c>
      <c r="AO71" s="35" t="str">
        <f t="shared" si="10"/>
        <v>-</v>
      </c>
      <c r="AP71" s="110"/>
      <c r="AQ71" s="110"/>
    </row>
    <row r="72" spans="1:43" s="102" customFormat="1" ht="15" x14ac:dyDescent="0.25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1</v>
      </c>
      <c r="K72" s="104">
        <f t="shared" si="11"/>
        <v>10.259999999999996</v>
      </c>
      <c r="L72" s="104">
        <f t="shared" si="53"/>
        <v>24.5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si="68"/>
        <v>1</v>
      </c>
      <c r="AD72" s="104">
        <f t="shared" si="69"/>
        <v>10.259999999999996</v>
      </c>
      <c r="AE72" s="104">
        <f t="shared" si="70"/>
        <v>24.5</v>
      </c>
      <c r="AF72" s="42">
        <f t="shared" si="7"/>
        <v>8.130081300813009E-3</v>
      </c>
      <c r="AG72" s="37">
        <f t="shared" si="8"/>
        <v>0.24390243902439027</v>
      </c>
      <c r="AH72" s="104">
        <f t="shared" si="9"/>
        <v>5.9756097560975618</v>
      </c>
      <c r="AI72" s="103">
        <v>0</v>
      </c>
      <c r="AJ72" s="107">
        <f t="shared" si="64"/>
        <v>0</v>
      </c>
      <c r="AK72" s="106">
        <f t="shared" si="65"/>
        <v>0</v>
      </c>
      <c r="AL72" s="108">
        <v>69</v>
      </c>
      <c r="AM72" s="106">
        <f t="shared" si="66"/>
        <v>0</v>
      </c>
      <c r="AN72" s="109">
        <f t="shared" si="67"/>
        <v>0</v>
      </c>
      <c r="AO72" s="35">
        <f t="shared" si="10"/>
        <v>43589</v>
      </c>
      <c r="AP72" s="110"/>
      <c r="AQ72" s="110"/>
    </row>
    <row r="73" spans="1:43" s="102" customFormat="1" ht="15" x14ac:dyDescent="0.25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7"/>
        <v>0</v>
      </c>
      <c r="AG73" s="37">
        <f t="shared" si="8"/>
        <v>0</v>
      </c>
      <c r="AH73" s="104">
        <f t="shared" si="9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70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5" x14ac:dyDescent="0.25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0</v>
      </c>
      <c r="K74" s="104">
        <f t="shared" si="11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7"/>
        <v>0</v>
      </c>
      <c r="AG74" s="37">
        <f t="shared" si="8"/>
        <v>0</v>
      </c>
      <c r="AH74" s="104">
        <f t="shared" ref="AH74:AH174" si="71">AG74*G74</f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71</v>
      </c>
      <c r="AM74" s="106" t="str">
        <f t="shared" si="66"/>
        <v>-</v>
      </c>
      <c r="AN74" s="109" t="str">
        <f t="shared" si="67"/>
        <v>-</v>
      </c>
      <c r="AO74" s="35" t="str">
        <f t="shared" si="10"/>
        <v>-</v>
      </c>
      <c r="AP74" s="110"/>
      <c r="AQ74" s="110"/>
    </row>
    <row r="75" spans="1:43" s="102" customFormat="1" ht="15" x14ac:dyDescent="0.25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7"/>
        <v>0</v>
      </c>
      <c r="AG75" s="37">
        <f t="shared" si="8"/>
        <v>0</v>
      </c>
      <c r="AH75" s="104">
        <f t="shared" si="71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72</v>
      </c>
      <c r="AM75" s="106" t="str">
        <f t="shared" si="66"/>
        <v>-</v>
      </c>
      <c r="AN75" s="109" t="str">
        <f t="shared" si="67"/>
        <v>-</v>
      </c>
      <c r="AO75" s="35" t="str">
        <f t="shared" si="10"/>
        <v>-</v>
      </c>
      <c r="AP75" s="110"/>
      <c r="AQ75" s="110"/>
    </row>
    <row r="76" spans="1:43" s="102" customFormat="1" ht="15" x14ac:dyDescent="0.25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1</v>
      </c>
      <c r="K76" s="104">
        <f t="shared" ref="K76:K88" si="72">J76*$F76</f>
        <v>22</v>
      </c>
      <c r="L76" s="104">
        <f t="shared" si="53"/>
        <v>44.5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1</v>
      </c>
      <c r="AD76" s="104">
        <f t="shared" si="69"/>
        <v>22</v>
      </c>
      <c r="AE76" s="104">
        <f t="shared" si="70"/>
        <v>44.5</v>
      </c>
      <c r="AF76" s="42">
        <f t="shared" si="7"/>
        <v>8.130081300813009E-3</v>
      </c>
      <c r="AG76" s="37">
        <f t="shared" si="8"/>
        <v>0.24390243902439027</v>
      </c>
      <c r="AH76" s="104">
        <f t="shared" si="71"/>
        <v>10.853658536585368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73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5" x14ac:dyDescent="0.25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72"/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0</v>
      </c>
      <c r="T77" s="104">
        <f t="shared" si="58"/>
        <v>0</v>
      </c>
      <c r="U77" s="104">
        <f t="shared" si="59"/>
        <v>0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0</v>
      </c>
      <c r="AD77" s="104">
        <f t="shared" si="69"/>
        <v>0</v>
      </c>
      <c r="AE77" s="104">
        <f t="shared" si="70"/>
        <v>0</v>
      </c>
      <c r="AF77" s="42">
        <f t="shared" si="7"/>
        <v>0</v>
      </c>
      <c r="AG77" s="37">
        <f t="shared" si="8"/>
        <v>0</v>
      </c>
      <c r="AH77" s="104">
        <f t="shared" si="71"/>
        <v>0</v>
      </c>
      <c r="AI77" s="103">
        <v>0</v>
      </c>
      <c r="AJ77" s="107">
        <f t="shared" si="64"/>
        <v>0</v>
      </c>
      <c r="AK77" s="106" t="str">
        <f t="shared" si="65"/>
        <v>-</v>
      </c>
      <c r="AL77" s="108">
        <v>74</v>
      </c>
      <c r="AM77" s="106" t="str">
        <f t="shared" si="66"/>
        <v>-</v>
      </c>
      <c r="AN77" s="109" t="str">
        <f t="shared" si="67"/>
        <v>-</v>
      </c>
      <c r="AO77" s="35" t="str">
        <f t="shared" si="10"/>
        <v>-</v>
      </c>
      <c r="AP77" s="110"/>
      <c r="AQ77" s="110"/>
    </row>
    <row r="78" spans="1:43" s="102" customFormat="1" ht="15" x14ac:dyDescent="0.25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72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ref="AF78:AF141" si="73">AC78/AQ$10</f>
        <v>0</v>
      </c>
      <c r="AG78" s="37">
        <f t="shared" ref="AG78:AG141" si="74">AF78*30</f>
        <v>0</v>
      </c>
      <c r="AH78" s="104">
        <f t="shared" si="71"/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75</v>
      </c>
      <c r="AM78" s="106" t="str">
        <f t="shared" si="66"/>
        <v>-</v>
      </c>
      <c r="AN78" s="109" t="str">
        <f t="shared" si="67"/>
        <v>-</v>
      </c>
      <c r="AO78" s="35" t="str">
        <f t="shared" ref="AO78:AO141" si="75">IFERROR(AO$10+AK78,"-")</f>
        <v>-</v>
      </c>
      <c r="AP78" s="110"/>
      <c r="AQ78" s="110"/>
    </row>
    <row r="79" spans="1:43" s="102" customFormat="1" ht="15" x14ac:dyDescent="0.25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72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0</v>
      </c>
      <c r="T79" s="104">
        <f t="shared" si="58"/>
        <v>0</v>
      </c>
      <c r="U79" s="104">
        <f t="shared" si="59"/>
        <v>0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0</v>
      </c>
      <c r="AD79" s="104">
        <f t="shared" si="69"/>
        <v>0</v>
      </c>
      <c r="AE79" s="104">
        <f t="shared" si="70"/>
        <v>0</v>
      </c>
      <c r="AF79" s="42">
        <f t="shared" si="73"/>
        <v>0</v>
      </c>
      <c r="AG79" s="37">
        <f t="shared" si="74"/>
        <v>0</v>
      </c>
      <c r="AH79" s="104">
        <f t="shared" si="71"/>
        <v>0</v>
      </c>
      <c r="AI79" s="103">
        <v>0</v>
      </c>
      <c r="AJ79" s="107">
        <f t="shared" si="64"/>
        <v>0</v>
      </c>
      <c r="AK79" s="106" t="str">
        <f t="shared" si="65"/>
        <v>-</v>
      </c>
      <c r="AL79" s="108">
        <v>76</v>
      </c>
      <c r="AM79" s="106" t="str">
        <f t="shared" si="66"/>
        <v>-</v>
      </c>
      <c r="AN79" s="109" t="str">
        <f t="shared" si="67"/>
        <v>-</v>
      </c>
      <c r="AO79" s="35" t="str">
        <f t="shared" si="75"/>
        <v>-</v>
      </c>
      <c r="AP79" s="110"/>
      <c r="AQ79" s="110"/>
    </row>
    <row r="80" spans="1:43" s="102" customFormat="1" ht="15" x14ac:dyDescent="0.25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2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3"/>
        <v>0</v>
      </c>
      <c r="AG80" s="37">
        <f t="shared" si="74"/>
        <v>0</v>
      </c>
      <c r="AH80" s="104">
        <f t="shared" si="71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77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5" x14ac:dyDescent="0.25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2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3"/>
        <v>0</v>
      </c>
      <c r="AG81" s="37">
        <f t="shared" si="74"/>
        <v>0</v>
      </c>
      <c r="AH81" s="104">
        <f t="shared" si="71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78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5" x14ac:dyDescent="0.25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2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3"/>
        <v>0</v>
      </c>
      <c r="AG82" s="37">
        <f t="shared" si="74"/>
        <v>0</v>
      </c>
      <c r="AH82" s="104">
        <f t="shared" si="71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79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5" x14ac:dyDescent="0.25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2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3"/>
        <v>0</v>
      </c>
      <c r="AG83" s="37">
        <f t="shared" si="74"/>
        <v>0</v>
      </c>
      <c r="AH83" s="104">
        <f t="shared" si="71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80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5" x14ac:dyDescent="0.25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1</v>
      </c>
      <c r="K84" s="104">
        <f t="shared" si="72"/>
        <v>11.760000000000007</v>
      </c>
      <c r="L84" s="104">
        <f t="shared" si="53"/>
        <v>24.5</v>
      </c>
      <c r="M84" s="103">
        <v>1</v>
      </c>
      <c r="N84" s="104">
        <f t="shared" si="54"/>
        <v>11.760000000000007</v>
      </c>
      <c r="O84" s="104">
        <f t="shared" si="55"/>
        <v>24.5</v>
      </c>
      <c r="P84" s="103">
        <v>0</v>
      </c>
      <c r="Q84" s="104">
        <f t="shared" si="56"/>
        <v>0</v>
      </c>
      <c r="R84" s="104">
        <f t="shared" si="57"/>
        <v>0</v>
      </c>
      <c r="S84" s="103">
        <v>0</v>
      </c>
      <c r="T84" s="104">
        <f t="shared" si="58"/>
        <v>0</v>
      </c>
      <c r="U84" s="104">
        <f t="shared" si="59"/>
        <v>0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2</v>
      </c>
      <c r="AD84" s="104">
        <f t="shared" si="69"/>
        <v>23.520000000000014</v>
      </c>
      <c r="AE84" s="104">
        <f t="shared" si="70"/>
        <v>49</v>
      </c>
      <c r="AF84" s="42">
        <f t="shared" si="73"/>
        <v>1.6260162601626018E-2</v>
      </c>
      <c r="AG84" s="37">
        <f t="shared" si="74"/>
        <v>0.48780487804878053</v>
      </c>
      <c r="AH84" s="104">
        <f t="shared" si="71"/>
        <v>11.951219512195124</v>
      </c>
      <c r="AI84" s="103">
        <v>2</v>
      </c>
      <c r="AJ84" s="107">
        <f t="shared" si="64"/>
        <v>49</v>
      </c>
      <c r="AK84" s="106">
        <f t="shared" si="65"/>
        <v>122.99999999999999</v>
      </c>
      <c r="AL84" s="108">
        <v>81</v>
      </c>
      <c r="AM84" s="106">
        <f t="shared" si="66"/>
        <v>17.571428571428569</v>
      </c>
      <c r="AN84" s="109">
        <f t="shared" si="67"/>
        <v>4.0999999999999996</v>
      </c>
      <c r="AO84" s="35">
        <f t="shared" si="75"/>
        <v>43712</v>
      </c>
      <c r="AP84" s="110"/>
      <c r="AQ84" s="110"/>
    </row>
    <row r="85" spans="1:47" s="102" customFormat="1" ht="15" x14ac:dyDescent="0.25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2"/>
        <v>0</v>
      </c>
      <c r="L85" s="104">
        <f t="shared" si="53"/>
        <v>0</v>
      </c>
      <c r="M85" s="103">
        <v>0</v>
      </c>
      <c r="N85" s="104">
        <f t="shared" si="54"/>
        <v>0</v>
      </c>
      <c r="O85" s="104">
        <f t="shared" si="55"/>
        <v>0</v>
      </c>
      <c r="P85" s="103">
        <v>0</v>
      </c>
      <c r="Q85" s="104">
        <f t="shared" si="56"/>
        <v>0</v>
      </c>
      <c r="R85" s="104">
        <f t="shared" si="57"/>
        <v>0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0</v>
      </c>
      <c r="AD85" s="104">
        <f t="shared" si="69"/>
        <v>0</v>
      </c>
      <c r="AE85" s="104">
        <f t="shared" si="70"/>
        <v>0</v>
      </c>
      <c r="AF85" s="42">
        <f t="shared" si="73"/>
        <v>0</v>
      </c>
      <c r="AG85" s="37">
        <f t="shared" si="74"/>
        <v>0</v>
      </c>
      <c r="AH85" s="104">
        <f t="shared" si="71"/>
        <v>0</v>
      </c>
      <c r="AI85" s="103">
        <v>0</v>
      </c>
      <c r="AJ85" s="107">
        <f t="shared" si="64"/>
        <v>0</v>
      </c>
      <c r="AK85" s="106" t="str">
        <f t="shared" si="65"/>
        <v>-</v>
      </c>
      <c r="AL85" s="108">
        <v>82</v>
      </c>
      <c r="AM85" s="106" t="str">
        <f t="shared" si="66"/>
        <v>-</v>
      </c>
      <c r="AN85" s="109" t="str">
        <f t="shared" si="67"/>
        <v>-</v>
      </c>
      <c r="AO85" s="35" t="str">
        <f t="shared" si="75"/>
        <v>-</v>
      </c>
      <c r="AP85" s="110"/>
      <c r="AQ85" s="110"/>
    </row>
    <row r="86" spans="1:47" s="102" customFormat="1" ht="15" x14ac:dyDescent="0.25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72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3"/>
        <v>0</v>
      </c>
      <c r="AG86" s="37">
        <f t="shared" si="74"/>
        <v>0</v>
      </c>
      <c r="AH86" s="104">
        <f t="shared" si="71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83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5" x14ac:dyDescent="0.25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72"/>
        <v>0</v>
      </c>
      <c r="L87" s="104">
        <f t="shared" si="53"/>
        <v>0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0</v>
      </c>
      <c r="AD87" s="104">
        <f t="shared" si="69"/>
        <v>0</v>
      </c>
      <c r="AE87" s="104">
        <f t="shared" si="70"/>
        <v>0</v>
      </c>
      <c r="AF87" s="42">
        <f t="shared" si="73"/>
        <v>0</v>
      </c>
      <c r="AG87" s="37">
        <f t="shared" si="74"/>
        <v>0</v>
      </c>
      <c r="AH87" s="104">
        <f t="shared" si="71"/>
        <v>0</v>
      </c>
      <c r="AI87" s="103">
        <v>0</v>
      </c>
      <c r="AJ87" s="107">
        <f t="shared" si="64"/>
        <v>0</v>
      </c>
      <c r="AK87" s="106" t="str">
        <f t="shared" si="65"/>
        <v>-</v>
      </c>
      <c r="AL87" s="108">
        <v>84</v>
      </c>
      <c r="AM87" s="106" t="str">
        <f t="shared" si="66"/>
        <v>-</v>
      </c>
      <c r="AN87" s="109" t="str">
        <f t="shared" si="67"/>
        <v>-</v>
      </c>
      <c r="AO87" s="35" t="str">
        <f t="shared" si="75"/>
        <v>-</v>
      </c>
      <c r="AP87" s="110"/>
      <c r="AQ87" s="110"/>
    </row>
    <row r="88" spans="1:47" s="102" customFormat="1" ht="15" x14ac:dyDescent="0.25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2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3"/>
        <v>0</v>
      </c>
      <c r="AG88" s="37">
        <f t="shared" si="74"/>
        <v>0</v>
      </c>
      <c r="AH88" s="104">
        <f t="shared" si="71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85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43" customFormat="1" ht="15" x14ac:dyDescent="0.25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"/>
      <c r="J89" s="26">
        <v>0</v>
      </c>
      <c r="K89" s="16">
        <f t="shared" ref="K89:K188" si="76">J89*$F89</f>
        <v>0</v>
      </c>
      <c r="L89" s="16">
        <f t="shared" ref="L89:L94" si="77">J89*$G89</f>
        <v>0</v>
      </c>
      <c r="M89" s="26">
        <v>0</v>
      </c>
      <c r="N89" s="16">
        <f t="shared" ref="N89:N94" si="78">M89*$F89</f>
        <v>0</v>
      </c>
      <c r="O89" s="16">
        <f t="shared" ref="O89:O94" si="79">M89*$G89</f>
        <v>0</v>
      </c>
      <c r="P89" s="26">
        <v>0</v>
      </c>
      <c r="Q89" s="16">
        <f t="shared" ref="Q89:Q94" si="80">P89*$F89</f>
        <v>0</v>
      </c>
      <c r="R89" s="16">
        <f t="shared" ref="R89:R94" si="81">P89*$G89</f>
        <v>0</v>
      </c>
      <c r="S89" s="26">
        <v>0</v>
      </c>
      <c r="T89" s="16">
        <f t="shared" ref="T89:T94" si="82">S89*$F89</f>
        <v>0</v>
      </c>
      <c r="U89" s="16">
        <f t="shared" ref="U89:U94" si="83">S89*$G89</f>
        <v>0</v>
      </c>
      <c r="V89" s="26">
        <v>0</v>
      </c>
      <c r="W89" s="16">
        <f t="shared" ref="W89:W94" si="84">V89*$F89</f>
        <v>0</v>
      </c>
      <c r="X89" s="16">
        <f t="shared" ref="X89:X94" si="85">V89*$G89</f>
        <v>0</v>
      </c>
      <c r="Y89" s="26"/>
      <c r="Z89" s="16">
        <f t="shared" ref="Z89:Z94" si="86">Y89*$F89</f>
        <v>0</v>
      </c>
      <c r="AA89" s="16">
        <f t="shared" ref="AA89:AA94" si="87">Y89*$G89</f>
        <v>0</v>
      </c>
      <c r="AB89" s="51"/>
      <c r="AC89" s="52">
        <f t="shared" si="68"/>
        <v>0</v>
      </c>
      <c r="AD89" s="16">
        <f t="shared" si="69"/>
        <v>0</v>
      </c>
      <c r="AE89" s="37">
        <f t="shared" si="70"/>
        <v>0</v>
      </c>
      <c r="AF89" s="42">
        <f t="shared" si="73"/>
        <v>0</v>
      </c>
      <c r="AG89" s="37">
        <f t="shared" si="74"/>
        <v>0</v>
      </c>
      <c r="AH89" s="63">
        <f t="shared" si="71"/>
        <v>0</v>
      </c>
      <c r="AI89" s="26">
        <v>0</v>
      </c>
      <c r="AJ89" s="37">
        <f t="shared" ref="AJ89:AJ94" si="88">AI89*G89</f>
        <v>0</v>
      </c>
      <c r="AK89" s="37" t="str">
        <f t="shared" ref="AK89:AK94" si="89">IFERROR(AI89/AF89, "-")</f>
        <v>-</v>
      </c>
      <c r="AL89" s="47">
        <v>87</v>
      </c>
      <c r="AM89" s="37" t="str">
        <f t="shared" ref="AM89:AM94" si="90">IFERROR(AK89/7,"-")</f>
        <v>-</v>
      </c>
      <c r="AN89" s="52" t="str">
        <f t="shared" ref="AN89:AN94" si="91">IFERROR(AK89/30,"-")</f>
        <v>-</v>
      </c>
      <c r="AO89" s="35" t="str">
        <f t="shared" si="75"/>
        <v>-</v>
      </c>
      <c r="AP89" s="1"/>
      <c r="AQ89" s="1"/>
      <c r="AR89" s="1"/>
      <c r="AS89" s="1"/>
      <c r="AT89" s="1"/>
      <c r="AU89" s="1"/>
    </row>
    <row r="90" spans="1:47" s="102" customFormat="1" ht="15" x14ac:dyDescent="0.25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6"/>
        <v>0</v>
      </c>
      <c r="L90" s="104">
        <f t="shared" si="77"/>
        <v>0</v>
      </c>
      <c r="M90" s="103">
        <v>0</v>
      </c>
      <c r="N90" s="104">
        <f t="shared" si="78"/>
        <v>0</v>
      </c>
      <c r="O90" s="104">
        <f t="shared" si="79"/>
        <v>0</v>
      </c>
      <c r="P90" s="103">
        <v>0</v>
      </c>
      <c r="Q90" s="104">
        <f t="shared" si="80"/>
        <v>0</v>
      </c>
      <c r="R90" s="104">
        <f t="shared" si="81"/>
        <v>0</v>
      </c>
      <c r="S90" s="103">
        <v>0</v>
      </c>
      <c r="T90" s="104">
        <f t="shared" si="82"/>
        <v>0</v>
      </c>
      <c r="U90" s="104">
        <f t="shared" si="83"/>
        <v>0</v>
      </c>
      <c r="V90" s="103">
        <v>0</v>
      </c>
      <c r="W90" s="104">
        <f t="shared" si="84"/>
        <v>0</v>
      </c>
      <c r="X90" s="104">
        <f t="shared" si="85"/>
        <v>0</v>
      </c>
      <c r="Y90" s="103"/>
      <c r="Z90" s="104">
        <f t="shared" si="86"/>
        <v>0</v>
      </c>
      <c r="AA90" s="104">
        <f t="shared" si="87"/>
        <v>0</v>
      </c>
      <c r="AB90" s="103"/>
      <c r="AC90" s="103">
        <f t="shared" si="68"/>
        <v>0</v>
      </c>
      <c r="AD90" s="104">
        <f t="shared" si="69"/>
        <v>0</v>
      </c>
      <c r="AE90" s="104">
        <f t="shared" si="70"/>
        <v>0</v>
      </c>
      <c r="AF90" s="42">
        <f t="shared" si="73"/>
        <v>0</v>
      </c>
      <c r="AG90" s="37">
        <f t="shared" si="74"/>
        <v>0</v>
      </c>
      <c r="AH90" s="104">
        <f t="shared" si="71"/>
        <v>0</v>
      </c>
      <c r="AI90" s="103">
        <v>0</v>
      </c>
      <c r="AJ90" s="107">
        <f t="shared" si="88"/>
        <v>0</v>
      </c>
      <c r="AK90" s="106" t="str">
        <f t="shared" si="89"/>
        <v>-</v>
      </c>
      <c r="AL90" s="108">
        <v>88</v>
      </c>
      <c r="AM90" s="106" t="str">
        <f t="shared" si="90"/>
        <v>-</v>
      </c>
      <c r="AN90" s="109" t="str">
        <f t="shared" si="91"/>
        <v>-</v>
      </c>
      <c r="AO90" s="35" t="str">
        <f t="shared" si="75"/>
        <v>-</v>
      </c>
      <c r="AP90" s="110"/>
      <c r="AQ90" s="110"/>
    </row>
    <row r="91" spans="1:47" s="102" customFormat="1" ht="15" x14ac:dyDescent="0.25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3"/>
        <v>0</v>
      </c>
      <c r="AG91" s="37">
        <f t="shared" si="74"/>
        <v>0</v>
      </c>
      <c r="AH91" s="104">
        <f t="shared" si="71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89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5" x14ac:dyDescent="0.25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3"/>
        <v>0</v>
      </c>
      <c r="AG92" s="37">
        <f t="shared" si="74"/>
        <v>0</v>
      </c>
      <c r="AH92" s="104">
        <f t="shared" si="71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90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5" x14ac:dyDescent="0.25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3"/>
        <v>0</v>
      </c>
      <c r="AG93" s="37">
        <f t="shared" si="74"/>
        <v>0</v>
      </c>
      <c r="AH93" s="104">
        <f t="shared" si="71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91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5" x14ac:dyDescent="0.25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3"/>
        <v>0</v>
      </c>
      <c r="AG94" s="37">
        <f t="shared" si="74"/>
        <v>0</v>
      </c>
      <c r="AH94" s="104">
        <f t="shared" si="71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92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ht="15" x14ac:dyDescent="0.25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26">
        <v>0</v>
      </c>
      <c r="K95" s="16">
        <f>J95*$F95</f>
        <v>0</v>
      </c>
      <c r="L95" s="16">
        <f>J95*$G95</f>
        <v>0</v>
      </c>
      <c r="M95" s="26">
        <v>0</v>
      </c>
      <c r="N95" s="16">
        <f t="shared" ref="N95:N96" si="92">M95*$F95</f>
        <v>0</v>
      </c>
      <c r="O95" s="16">
        <f t="shared" ref="O95:O96" si="93">M95*$G95</f>
        <v>0</v>
      </c>
      <c r="P95" s="26">
        <v>0</v>
      </c>
      <c r="Q95" s="16">
        <f t="shared" ref="Q95:Q96" si="94">P95*$F95</f>
        <v>0</v>
      </c>
      <c r="R95" s="16">
        <f t="shared" ref="R95:R96" si="95">P95*$G95</f>
        <v>0</v>
      </c>
      <c r="S95" s="26">
        <v>0</v>
      </c>
      <c r="T95" s="16">
        <f t="shared" ref="T95:T96" si="96">S95*$F95</f>
        <v>0</v>
      </c>
      <c r="U95" s="16">
        <f t="shared" ref="U95:U96" si="97">S95*$G95</f>
        <v>0</v>
      </c>
      <c r="V95" s="26">
        <v>0</v>
      </c>
      <c r="W95" s="16">
        <f t="shared" ref="W95:W96" si="98">V95*$F95</f>
        <v>0</v>
      </c>
      <c r="X95" s="16">
        <f t="shared" ref="X95:X96" si="99">V95*$G95</f>
        <v>0</v>
      </c>
      <c r="Y95" s="26"/>
      <c r="Z95" s="16">
        <f t="shared" ref="Z95:Z96" si="100">Y95*$F95</f>
        <v>0</v>
      </c>
      <c r="AA95" s="16">
        <f t="shared" ref="AA95:AA96" si="101">Y95*$G95</f>
        <v>0</v>
      </c>
      <c r="AC95" s="52">
        <f t="shared" si="68"/>
        <v>0</v>
      </c>
      <c r="AD95" s="16">
        <f t="shared" si="69"/>
        <v>0</v>
      </c>
      <c r="AE95" s="37">
        <f t="shared" si="70"/>
        <v>0</v>
      </c>
      <c r="AF95" s="42">
        <f t="shared" si="73"/>
        <v>0</v>
      </c>
      <c r="AG95" s="37">
        <f t="shared" si="74"/>
        <v>0</v>
      </c>
      <c r="AH95" s="63">
        <f t="shared" si="71"/>
        <v>0</v>
      </c>
      <c r="AI95" s="26">
        <v>0</v>
      </c>
      <c r="AJ95" s="37">
        <f t="shared" ref="AJ95:AJ102" si="102">AI95*G95</f>
        <v>0</v>
      </c>
      <c r="AK95" s="37" t="str">
        <f t="shared" ref="AK95:AK102" si="103">IFERROR(AI95/AF95, "-")</f>
        <v>-</v>
      </c>
      <c r="AL95" s="47">
        <v>94</v>
      </c>
      <c r="AM95" s="37" t="str">
        <f t="shared" ref="AM95:AM102" si="104">IFERROR(AK95/7,"-")</f>
        <v>-</v>
      </c>
      <c r="AN95" s="52" t="str">
        <f t="shared" ref="AN95:AN102" si="105">IFERROR(AK95/30,"-")</f>
        <v>-</v>
      </c>
      <c r="AO95" s="35" t="str">
        <f t="shared" si="75"/>
        <v>-</v>
      </c>
    </row>
    <row r="96" spans="1:47" ht="15" x14ac:dyDescent="0.25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26">
        <v>0</v>
      </c>
      <c r="K96" s="16">
        <f t="shared" si="76"/>
        <v>0</v>
      </c>
      <c r="L96" s="16">
        <f t="shared" ref="L96" si="106">J96*$G96</f>
        <v>0</v>
      </c>
      <c r="M96" s="26">
        <v>0</v>
      </c>
      <c r="N96" s="16">
        <f t="shared" si="92"/>
        <v>0</v>
      </c>
      <c r="O96" s="16">
        <f t="shared" si="93"/>
        <v>0</v>
      </c>
      <c r="P96" s="26">
        <v>0</v>
      </c>
      <c r="Q96" s="16">
        <f t="shared" si="94"/>
        <v>0</v>
      </c>
      <c r="R96" s="16">
        <f t="shared" si="95"/>
        <v>0</v>
      </c>
      <c r="S96" s="26">
        <v>0</v>
      </c>
      <c r="T96" s="16">
        <f t="shared" si="96"/>
        <v>0</v>
      </c>
      <c r="U96" s="16">
        <f t="shared" si="97"/>
        <v>0</v>
      </c>
      <c r="V96" s="26">
        <v>0</v>
      </c>
      <c r="W96" s="16">
        <f t="shared" si="98"/>
        <v>0</v>
      </c>
      <c r="X96" s="16">
        <f t="shared" si="99"/>
        <v>0</v>
      </c>
      <c r="Y96" s="26"/>
      <c r="Z96" s="16">
        <f t="shared" si="100"/>
        <v>0</v>
      </c>
      <c r="AA96" s="16">
        <f t="shared" si="101"/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3"/>
        <v>0</v>
      </c>
      <c r="AG96" s="37">
        <f t="shared" si="74"/>
        <v>0</v>
      </c>
      <c r="AH96" s="63">
        <f t="shared" si="71"/>
        <v>0</v>
      </c>
      <c r="AI96" s="26">
        <v>0</v>
      </c>
      <c r="AJ96" s="37">
        <f t="shared" si="102"/>
        <v>0</v>
      </c>
      <c r="AK96" s="37" t="str">
        <f t="shared" si="103"/>
        <v>-</v>
      </c>
      <c r="AL96" s="47">
        <v>95</v>
      </c>
      <c r="AM96" s="37" t="str">
        <f t="shared" si="104"/>
        <v>-</v>
      </c>
      <c r="AN96" s="52" t="str">
        <f t="shared" si="105"/>
        <v>-</v>
      </c>
      <c r="AO96" s="35" t="str">
        <f t="shared" si="75"/>
        <v>-</v>
      </c>
    </row>
    <row r="97" spans="1:41" ht="15" x14ac:dyDescent="0.25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26">
        <v>0</v>
      </c>
      <c r="K97" s="16">
        <f t="shared" si="76"/>
        <v>0</v>
      </c>
      <c r="L97" s="16">
        <f t="shared" ref="L97:L100" si="107">J97*$G97</f>
        <v>0</v>
      </c>
      <c r="M97" s="26">
        <v>0</v>
      </c>
      <c r="N97" s="16">
        <f t="shared" ref="N97:N100" si="108">M97*$F97</f>
        <v>0</v>
      </c>
      <c r="O97" s="16">
        <f t="shared" ref="O97:O100" si="109">M97*$G97</f>
        <v>0</v>
      </c>
      <c r="P97" s="26">
        <v>0</v>
      </c>
      <c r="Q97" s="16">
        <f t="shared" ref="Q97:Q100" si="110">P97*$F97</f>
        <v>0</v>
      </c>
      <c r="R97" s="16">
        <f t="shared" ref="R97:R100" si="111">P97*$G97</f>
        <v>0</v>
      </c>
      <c r="S97" s="26">
        <v>0</v>
      </c>
      <c r="T97" s="16">
        <f t="shared" ref="T97:T100" si="112">S97*$F97</f>
        <v>0</v>
      </c>
      <c r="U97" s="16">
        <f t="shared" ref="U97:U100" si="113">S97*$G97</f>
        <v>0</v>
      </c>
      <c r="V97" s="26">
        <v>0</v>
      </c>
      <c r="W97" s="16">
        <f t="shared" ref="W97:W100" si="114">V97*$F97</f>
        <v>0</v>
      </c>
      <c r="X97" s="16">
        <f t="shared" ref="X97:X100" si="115">V97*$G97</f>
        <v>0</v>
      </c>
      <c r="Y97" s="26"/>
      <c r="Z97" s="16">
        <f t="shared" ref="Z97:Z100" si="116">Y97*$F97</f>
        <v>0</v>
      </c>
      <c r="AA97" s="16">
        <f t="shared" ref="AA97:AA100" si="117">Y97*$G97</f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3"/>
        <v>0</v>
      </c>
      <c r="AG97" s="37">
        <f t="shared" si="74"/>
        <v>0</v>
      </c>
      <c r="AH97" s="63">
        <f t="shared" si="71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97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5" x14ac:dyDescent="0.25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26">
        <v>0</v>
      </c>
      <c r="K98" s="16">
        <f t="shared" si="76"/>
        <v>0</v>
      </c>
      <c r="L98" s="16">
        <f t="shared" si="107"/>
        <v>0</v>
      </c>
      <c r="M98" s="26">
        <v>0</v>
      </c>
      <c r="N98" s="16">
        <f t="shared" si="108"/>
        <v>0</v>
      </c>
      <c r="O98" s="16">
        <f t="shared" si="109"/>
        <v>0</v>
      </c>
      <c r="P98" s="26">
        <v>0</v>
      </c>
      <c r="Q98" s="16">
        <f t="shared" si="110"/>
        <v>0</v>
      </c>
      <c r="R98" s="16">
        <f t="shared" si="111"/>
        <v>0</v>
      </c>
      <c r="S98" s="26">
        <v>0</v>
      </c>
      <c r="T98" s="16">
        <f t="shared" si="112"/>
        <v>0</v>
      </c>
      <c r="U98" s="16">
        <f t="shared" si="113"/>
        <v>0</v>
      </c>
      <c r="V98" s="26">
        <v>0</v>
      </c>
      <c r="W98" s="16">
        <f t="shared" si="114"/>
        <v>0</v>
      </c>
      <c r="X98" s="16">
        <f t="shared" si="115"/>
        <v>0</v>
      </c>
      <c r="Y98" s="26"/>
      <c r="Z98" s="16">
        <f t="shared" si="116"/>
        <v>0</v>
      </c>
      <c r="AA98" s="16">
        <f t="shared" si="117"/>
        <v>0</v>
      </c>
      <c r="AC98" s="52">
        <f t="shared" si="68"/>
        <v>0</v>
      </c>
      <c r="AD98" s="16">
        <f t="shared" si="69"/>
        <v>0</v>
      </c>
      <c r="AE98" s="37">
        <f t="shared" si="70"/>
        <v>0</v>
      </c>
      <c r="AF98" s="42">
        <f t="shared" si="73"/>
        <v>0</v>
      </c>
      <c r="AG98" s="37">
        <f t="shared" si="74"/>
        <v>0</v>
      </c>
      <c r="AH98" s="63">
        <f t="shared" si="71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98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5" x14ac:dyDescent="0.25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0</v>
      </c>
      <c r="Q99" s="16">
        <f t="shared" si="110"/>
        <v>0</v>
      </c>
      <c r="R99" s="16">
        <f t="shared" si="111"/>
        <v>0</v>
      </c>
      <c r="S99" s="26">
        <v>0</v>
      </c>
      <c r="T99" s="16">
        <f t="shared" si="112"/>
        <v>0</v>
      </c>
      <c r="U99" s="16">
        <f t="shared" si="113"/>
        <v>0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0</v>
      </c>
      <c r="AD99" s="16">
        <f t="shared" si="69"/>
        <v>0</v>
      </c>
      <c r="AE99" s="37">
        <f t="shared" si="70"/>
        <v>0</v>
      </c>
      <c r="AF99" s="42">
        <f t="shared" si="73"/>
        <v>0</v>
      </c>
      <c r="AG99" s="37">
        <f t="shared" si="74"/>
        <v>0</v>
      </c>
      <c r="AH99" s="63">
        <f t="shared" si="71"/>
        <v>0</v>
      </c>
      <c r="AI99" s="26">
        <v>0</v>
      </c>
      <c r="AJ99" s="37">
        <f t="shared" si="102"/>
        <v>0</v>
      </c>
      <c r="AK99" s="37" t="str">
        <f t="shared" si="103"/>
        <v>-</v>
      </c>
      <c r="AL99" s="47">
        <v>99</v>
      </c>
      <c r="AM99" s="37" t="str">
        <f t="shared" si="104"/>
        <v>-</v>
      </c>
      <c r="AN99" s="52" t="str">
        <f t="shared" si="105"/>
        <v>-</v>
      </c>
      <c r="AO99" s="35" t="str">
        <f t="shared" si="75"/>
        <v>-</v>
      </c>
    </row>
    <row r="100" spans="1:41" ht="15" x14ac:dyDescent="0.25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6"/>
        <v>0</v>
      </c>
      <c r="L100" s="16">
        <f t="shared" si="107"/>
        <v>0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0</v>
      </c>
      <c r="Q100" s="16">
        <f t="shared" si="110"/>
        <v>0</v>
      </c>
      <c r="R100" s="16">
        <f t="shared" si="111"/>
        <v>0</v>
      </c>
      <c r="S100" s="26">
        <v>0</v>
      </c>
      <c r="T100" s="16">
        <f t="shared" si="112"/>
        <v>0</v>
      </c>
      <c r="U100" s="16">
        <f t="shared" si="113"/>
        <v>0</v>
      </c>
      <c r="V100" s="26">
        <v>0</v>
      </c>
      <c r="W100" s="16">
        <f t="shared" si="114"/>
        <v>0</v>
      </c>
      <c r="X100" s="16">
        <f t="shared" si="115"/>
        <v>0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0</v>
      </c>
      <c r="AD100" s="16">
        <f t="shared" si="69"/>
        <v>0</v>
      </c>
      <c r="AE100" s="37">
        <f t="shared" si="70"/>
        <v>0</v>
      </c>
      <c r="AF100" s="42">
        <f t="shared" si="73"/>
        <v>0</v>
      </c>
      <c r="AG100" s="37">
        <f t="shared" si="74"/>
        <v>0</v>
      </c>
      <c r="AH100" s="63">
        <f t="shared" si="71"/>
        <v>0</v>
      </c>
      <c r="AI100" s="26">
        <v>0</v>
      </c>
      <c r="AJ100" s="37">
        <f t="shared" si="102"/>
        <v>0</v>
      </c>
      <c r="AK100" s="37" t="str">
        <f t="shared" si="103"/>
        <v>-</v>
      </c>
      <c r="AL100" s="47">
        <v>100</v>
      </c>
      <c r="AM100" s="37" t="str">
        <f t="shared" si="104"/>
        <v>-</v>
      </c>
      <c r="AN100" s="52" t="str">
        <f t="shared" si="105"/>
        <v>-</v>
      </c>
      <c r="AO100" s="35" t="str">
        <f t="shared" si="75"/>
        <v>-</v>
      </c>
    </row>
    <row r="101" spans="1:41" ht="15" x14ac:dyDescent="0.25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26">
        <v>0</v>
      </c>
      <c r="K101" s="16">
        <f t="shared" si="76"/>
        <v>0</v>
      </c>
      <c r="L101" s="16">
        <f t="shared" ref="L101:L102" si="118">J101*$G101</f>
        <v>0</v>
      </c>
      <c r="M101" s="26">
        <v>0</v>
      </c>
      <c r="N101" s="16">
        <f t="shared" ref="N101:N102" si="119">M101*$F101</f>
        <v>0</v>
      </c>
      <c r="O101" s="16">
        <f t="shared" ref="O101:O102" si="120">M101*$G101</f>
        <v>0</v>
      </c>
      <c r="P101" s="26">
        <v>0</v>
      </c>
      <c r="Q101" s="16">
        <f t="shared" ref="Q101:Q102" si="121">P101*$F101</f>
        <v>0</v>
      </c>
      <c r="R101" s="16">
        <f t="shared" ref="R101:R102" si="122">P101*$G101</f>
        <v>0</v>
      </c>
      <c r="S101" s="26">
        <v>0</v>
      </c>
      <c r="T101" s="16">
        <f t="shared" ref="T101:T102" si="123">S101*$F101</f>
        <v>0</v>
      </c>
      <c r="U101" s="16">
        <f t="shared" ref="U101:U102" si="124">S101*$G101</f>
        <v>0</v>
      </c>
      <c r="V101" s="26">
        <v>0</v>
      </c>
      <c r="W101" s="16">
        <f t="shared" ref="W101:W102" si="125">V101*$F101</f>
        <v>0</v>
      </c>
      <c r="X101" s="16">
        <f t="shared" ref="X101:X102" si="126">V101*$G101</f>
        <v>0</v>
      </c>
      <c r="Y101" s="26"/>
      <c r="Z101" s="16">
        <f t="shared" ref="Z101:Z102" si="127">Y101*$F101</f>
        <v>0</v>
      </c>
      <c r="AA101" s="16">
        <f t="shared" ref="AA101:AA102" si="128">Y101*$G101</f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3"/>
        <v>0</v>
      </c>
      <c r="AG101" s="37">
        <f t="shared" si="74"/>
        <v>0</v>
      </c>
      <c r="AH101" s="63">
        <f t="shared" si="71"/>
        <v>0</v>
      </c>
      <c r="AI101" s="26">
        <v>0</v>
      </c>
      <c r="AJ101" s="37">
        <f t="shared" si="102"/>
        <v>0</v>
      </c>
      <c r="AK101" s="37" t="str">
        <f t="shared" si="103"/>
        <v>-</v>
      </c>
      <c r="AL101" s="47">
        <v>102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5" x14ac:dyDescent="0.25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si="118"/>
        <v>0</v>
      </c>
      <c r="M102" s="26">
        <v>0</v>
      </c>
      <c r="N102" s="16">
        <f t="shared" si="119"/>
        <v>0</v>
      </c>
      <c r="O102" s="16">
        <f t="shared" si="120"/>
        <v>0</v>
      </c>
      <c r="P102" s="26">
        <v>0</v>
      </c>
      <c r="Q102" s="16">
        <f t="shared" si="121"/>
        <v>0</v>
      </c>
      <c r="R102" s="16">
        <f t="shared" si="122"/>
        <v>0</v>
      </c>
      <c r="S102" s="26">
        <v>0</v>
      </c>
      <c r="T102" s="16">
        <f t="shared" si="123"/>
        <v>0</v>
      </c>
      <c r="U102" s="16">
        <f t="shared" si="124"/>
        <v>0</v>
      </c>
      <c r="V102" s="26">
        <v>0</v>
      </c>
      <c r="W102" s="16">
        <f t="shared" si="125"/>
        <v>0</v>
      </c>
      <c r="X102" s="16">
        <f t="shared" si="126"/>
        <v>0</v>
      </c>
      <c r="Y102" s="26"/>
      <c r="Z102" s="16">
        <f t="shared" si="127"/>
        <v>0</v>
      </c>
      <c r="AA102" s="16">
        <f t="shared" si="128"/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3"/>
        <v>0</v>
      </c>
      <c r="AG102" s="37">
        <f t="shared" si="74"/>
        <v>0</v>
      </c>
      <c r="AH102" s="63">
        <f t="shared" si="71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103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5" x14ac:dyDescent="0.25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26">
        <v>0</v>
      </c>
      <c r="K103" s="16">
        <f t="shared" si="76"/>
        <v>0</v>
      </c>
      <c r="L103" s="16">
        <f t="shared" ref="L103:L111" si="129">J103*$G103</f>
        <v>0</v>
      </c>
      <c r="M103" s="26">
        <v>0</v>
      </c>
      <c r="N103" s="16">
        <f t="shared" ref="N103:N111" si="130">M103*$F103</f>
        <v>0</v>
      </c>
      <c r="O103" s="16">
        <f t="shared" ref="O103:O111" si="131">M103*$G103</f>
        <v>0</v>
      </c>
      <c r="P103" s="26">
        <v>0</v>
      </c>
      <c r="Q103" s="16">
        <f t="shared" ref="Q103:Q111" si="132">P103*$F103</f>
        <v>0</v>
      </c>
      <c r="R103" s="16">
        <f t="shared" ref="R103:R111" si="133">P103*$G103</f>
        <v>0</v>
      </c>
      <c r="S103" s="26">
        <v>0</v>
      </c>
      <c r="T103" s="16">
        <f t="shared" ref="T103:T111" si="134">S103*$F103</f>
        <v>0</v>
      </c>
      <c r="U103" s="16">
        <f t="shared" ref="U103:U111" si="135">S103*$G103</f>
        <v>0</v>
      </c>
      <c r="V103" s="26">
        <v>0</v>
      </c>
      <c r="W103" s="16">
        <f t="shared" ref="W103:W111" si="136">V103*$F103</f>
        <v>0</v>
      </c>
      <c r="X103" s="16">
        <f t="shared" ref="X103:X111" si="137">V103*$G103</f>
        <v>0</v>
      </c>
      <c r="Y103" s="26"/>
      <c r="Z103" s="16">
        <f t="shared" ref="Z103:Z111" si="138">Y103*$F103</f>
        <v>0</v>
      </c>
      <c r="AA103" s="16">
        <f t="shared" ref="AA103:AA111" si="139">Y103*$G103</f>
        <v>0</v>
      </c>
      <c r="AC103" s="52">
        <f t="shared" si="68"/>
        <v>0</v>
      </c>
      <c r="AD103" s="16">
        <f t="shared" si="69"/>
        <v>0</v>
      </c>
      <c r="AE103" s="37">
        <f t="shared" si="70"/>
        <v>0</v>
      </c>
      <c r="AF103" s="42">
        <f t="shared" si="73"/>
        <v>0</v>
      </c>
      <c r="AG103" s="37">
        <f t="shared" si="74"/>
        <v>0</v>
      </c>
      <c r="AH103" s="63">
        <f t="shared" si="71"/>
        <v>0</v>
      </c>
      <c r="AI103" s="26">
        <v>0</v>
      </c>
      <c r="AJ103" s="37">
        <f t="shared" ref="AJ103:AJ111" si="140">AI103*G103</f>
        <v>0</v>
      </c>
      <c r="AK103" s="37" t="str">
        <f t="shared" ref="AK103:AK111" si="141">IFERROR(AI103/AF103, "-")</f>
        <v>-</v>
      </c>
      <c r="AL103" s="47">
        <v>105</v>
      </c>
      <c r="AM103" s="37" t="str">
        <f t="shared" ref="AM103:AM111" si="142">IFERROR(AK103/7,"-")</f>
        <v>-</v>
      </c>
      <c r="AN103" s="52" t="str">
        <f t="shared" ref="AN103:AN111" si="143">IFERROR(AK103/30,"-")</f>
        <v>-</v>
      </c>
      <c r="AO103" s="35" t="str">
        <f t="shared" si="75"/>
        <v>-</v>
      </c>
    </row>
    <row r="104" spans="1:41" ht="15" x14ac:dyDescent="0.25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26">
        <v>0</v>
      </c>
      <c r="K104" s="16">
        <f t="shared" si="76"/>
        <v>0</v>
      </c>
      <c r="L104" s="16">
        <f t="shared" si="129"/>
        <v>0</v>
      </c>
      <c r="M104" s="26">
        <v>0</v>
      </c>
      <c r="N104" s="16">
        <f t="shared" si="130"/>
        <v>0</v>
      </c>
      <c r="O104" s="16">
        <f t="shared" si="131"/>
        <v>0</v>
      </c>
      <c r="P104" s="26">
        <v>0</v>
      </c>
      <c r="Q104" s="16">
        <f t="shared" si="132"/>
        <v>0</v>
      </c>
      <c r="R104" s="16">
        <f t="shared" si="133"/>
        <v>0</v>
      </c>
      <c r="S104" s="26">
        <v>0</v>
      </c>
      <c r="T104" s="16">
        <f t="shared" si="134"/>
        <v>0</v>
      </c>
      <c r="U104" s="16">
        <f t="shared" si="135"/>
        <v>0</v>
      </c>
      <c r="V104" s="26">
        <v>0</v>
      </c>
      <c r="W104" s="16">
        <f t="shared" si="136"/>
        <v>0</v>
      </c>
      <c r="X104" s="16">
        <f t="shared" si="137"/>
        <v>0</v>
      </c>
      <c r="Y104" s="26"/>
      <c r="Z104" s="16">
        <f t="shared" si="138"/>
        <v>0</v>
      </c>
      <c r="AA104" s="16">
        <f t="shared" si="139"/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3"/>
        <v>0</v>
      </c>
      <c r="AG104" s="37">
        <f t="shared" si="74"/>
        <v>0</v>
      </c>
      <c r="AH104" s="63">
        <f t="shared" si="71"/>
        <v>0</v>
      </c>
      <c r="AI104" s="26">
        <v>0</v>
      </c>
      <c r="AJ104" s="37">
        <f t="shared" si="140"/>
        <v>0</v>
      </c>
      <c r="AK104" s="37" t="str">
        <f t="shared" si="141"/>
        <v>-</v>
      </c>
      <c r="AL104" s="47">
        <v>106</v>
      </c>
      <c r="AM104" s="37" t="str">
        <f t="shared" si="142"/>
        <v>-</v>
      </c>
      <c r="AN104" s="52" t="str">
        <f t="shared" si="143"/>
        <v>-</v>
      </c>
      <c r="AO104" s="35" t="str">
        <f t="shared" si="75"/>
        <v>-</v>
      </c>
    </row>
    <row r="105" spans="1:41" ht="15" x14ac:dyDescent="0.25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3"/>
        <v>0</v>
      </c>
      <c r="AG105" s="37">
        <f t="shared" si="74"/>
        <v>0</v>
      </c>
      <c r="AH105" s="63">
        <f t="shared" si="71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107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5" x14ac:dyDescent="0.25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3"/>
        <v>0</v>
      </c>
      <c r="AG106" s="37">
        <f t="shared" si="74"/>
        <v>0</v>
      </c>
      <c r="AH106" s="63">
        <f t="shared" si="71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108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5" x14ac:dyDescent="0.25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3"/>
        <v>0</v>
      </c>
      <c r="AG107" s="37">
        <f t="shared" si="74"/>
        <v>0</v>
      </c>
      <c r="AH107" s="63">
        <f t="shared" si="71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109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5" x14ac:dyDescent="0.25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3"/>
        <v>0</v>
      </c>
      <c r="AG108" s="37">
        <f t="shared" si="74"/>
        <v>0</v>
      </c>
      <c r="AH108" s="63">
        <f t="shared" si="71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110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5" x14ac:dyDescent="0.25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3"/>
        <v>0</v>
      </c>
      <c r="AG109" s="37">
        <f t="shared" si="74"/>
        <v>0</v>
      </c>
      <c r="AH109" s="63">
        <f t="shared" si="71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111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5" x14ac:dyDescent="0.25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3"/>
        <v>0</v>
      </c>
      <c r="AG110" s="37">
        <f t="shared" si="74"/>
        <v>0</v>
      </c>
      <c r="AH110" s="63">
        <f t="shared" si="71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112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5" x14ac:dyDescent="0.25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3"/>
        <v>0</v>
      </c>
      <c r="AG111" s="37">
        <f t="shared" si="74"/>
        <v>0</v>
      </c>
      <c r="AH111" s="63">
        <f t="shared" si="71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113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5" x14ac:dyDescent="0.25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26">
        <v>0</v>
      </c>
      <c r="K112" s="16">
        <f t="shared" si="76"/>
        <v>0</v>
      </c>
      <c r="L112" s="16">
        <f t="shared" ref="L112:L120" si="144">J112*$G112</f>
        <v>0</v>
      </c>
      <c r="M112" s="26">
        <v>0</v>
      </c>
      <c r="N112" s="16">
        <f t="shared" ref="N112:N120" si="145">M112*$F112</f>
        <v>0</v>
      </c>
      <c r="O112" s="16">
        <f t="shared" ref="O112:O120" si="146">M112*$G112</f>
        <v>0</v>
      </c>
      <c r="P112" s="26">
        <v>0</v>
      </c>
      <c r="Q112" s="16">
        <f t="shared" ref="Q112:Q120" si="147">P112*$F112</f>
        <v>0</v>
      </c>
      <c r="R112" s="16">
        <f t="shared" ref="R112:R120" si="148">P112*$G112</f>
        <v>0</v>
      </c>
      <c r="S112" s="26">
        <v>0</v>
      </c>
      <c r="T112" s="16">
        <f t="shared" ref="T112:T120" si="149">S112*$F112</f>
        <v>0</v>
      </c>
      <c r="U112" s="16">
        <f t="shared" ref="U112:U120" si="150">S112*$G112</f>
        <v>0</v>
      </c>
      <c r="V112" s="26">
        <v>0</v>
      </c>
      <c r="W112" s="16">
        <f t="shared" ref="W112:W174" si="151">V112*$F112</f>
        <v>0</v>
      </c>
      <c r="X112" s="16">
        <f t="shared" ref="X112:X120" si="152">V112*$G112</f>
        <v>0</v>
      </c>
      <c r="Y112" s="26"/>
      <c r="Z112" s="16">
        <f t="shared" ref="Z112:Z120" si="153">Y112*$F112</f>
        <v>0</v>
      </c>
      <c r="AA112" s="16">
        <f t="shared" ref="AA112:AA120" si="154">Y112*$G112</f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3"/>
        <v>0</v>
      </c>
      <c r="AG112" s="37">
        <f t="shared" si="74"/>
        <v>0</v>
      </c>
      <c r="AH112" s="63">
        <f t="shared" si="71"/>
        <v>0</v>
      </c>
      <c r="AI112" s="26">
        <v>0</v>
      </c>
      <c r="AJ112" s="37">
        <f t="shared" ref="AJ112:AJ120" si="155">AI112*G112</f>
        <v>0</v>
      </c>
      <c r="AK112" s="37" t="str">
        <f t="shared" ref="AK112:AK120" si="156">IFERROR(AI112/AF112, "-")</f>
        <v>-</v>
      </c>
      <c r="AL112" s="47">
        <v>115</v>
      </c>
      <c r="AM112" s="37" t="str">
        <f t="shared" ref="AM112:AM120" si="157">IFERROR(AK112/7,"-")</f>
        <v>-</v>
      </c>
      <c r="AN112" s="52" t="str">
        <f t="shared" ref="AN112:AN120" si="158">IFERROR(AK112/30,"-")</f>
        <v>-</v>
      </c>
      <c r="AO112" s="35" t="str">
        <f t="shared" si="75"/>
        <v>-</v>
      </c>
    </row>
    <row r="113" spans="1:41" ht="15" x14ac:dyDescent="0.25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26">
        <v>0</v>
      </c>
      <c r="K113" s="16">
        <f t="shared" si="76"/>
        <v>0</v>
      </c>
      <c r="L113" s="16">
        <f t="shared" si="144"/>
        <v>0</v>
      </c>
      <c r="M113" s="26">
        <v>0</v>
      </c>
      <c r="N113" s="16">
        <f t="shared" si="145"/>
        <v>0</v>
      </c>
      <c r="O113" s="16">
        <f t="shared" si="146"/>
        <v>0</v>
      </c>
      <c r="P113" s="26">
        <v>1</v>
      </c>
      <c r="Q113" s="16">
        <f t="shared" si="147"/>
        <v>7.44</v>
      </c>
      <c r="R113" s="16">
        <f t="shared" si="148"/>
        <v>44.5</v>
      </c>
      <c r="S113" s="26">
        <v>0</v>
      </c>
      <c r="T113" s="16">
        <f t="shared" si="149"/>
        <v>0</v>
      </c>
      <c r="U113" s="16">
        <f t="shared" si="150"/>
        <v>0</v>
      </c>
      <c r="V113" s="26">
        <v>0</v>
      </c>
      <c r="W113" s="16">
        <f t="shared" si="151"/>
        <v>0</v>
      </c>
      <c r="X113" s="16">
        <f t="shared" si="152"/>
        <v>0</v>
      </c>
      <c r="Y113" s="26"/>
      <c r="Z113" s="16">
        <f t="shared" si="153"/>
        <v>0</v>
      </c>
      <c r="AA113" s="16">
        <f t="shared" si="154"/>
        <v>0</v>
      </c>
      <c r="AC113" s="52">
        <f t="shared" si="68"/>
        <v>1</v>
      </c>
      <c r="AD113" s="16">
        <f t="shared" si="69"/>
        <v>7.44</v>
      </c>
      <c r="AE113" s="37">
        <f t="shared" si="70"/>
        <v>44.5</v>
      </c>
      <c r="AF113" s="42">
        <f t="shared" si="73"/>
        <v>8.130081300813009E-3</v>
      </c>
      <c r="AG113" s="37">
        <f t="shared" si="74"/>
        <v>0.24390243902439027</v>
      </c>
      <c r="AH113" s="63">
        <f t="shared" si="71"/>
        <v>10.853658536585368</v>
      </c>
      <c r="AI113" s="26">
        <v>5</v>
      </c>
      <c r="AJ113" s="37">
        <f t="shared" si="155"/>
        <v>222.5</v>
      </c>
      <c r="AK113" s="37">
        <f t="shared" si="156"/>
        <v>614.99999999999989</v>
      </c>
      <c r="AL113" s="47">
        <v>116</v>
      </c>
      <c r="AM113" s="37">
        <f t="shared" si="157"/>
        <v>87.857142857142847</v>
      </c>
      <c r="AN113" s="52">
        <f t="shared" si="158"/>
        <v>20.499999999999996</v>
      </c>
      <c r="AO113" s="35">
        <f t="shared" si="75"/>
        <v>44204</v>
      </c>
    </row>
    <row r="114" spans="1:41" ht="15" x14ac:dyDescent="0.25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0</v>
      </c>
      <c r="T114" s="16">
        <f t="shared" si="149"/>
        <v>0</v>
      </c>
      <c r="U114" s="16">
        <f t="shared" si="150"/>
        <v>0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3"/>
        <v>0</v>
      </c>
      <c r="AG114" s="37">
        <f t="shared" si="74"/>
        <v>0</v>
      </c>
      <c r="AH114" s="63">
        <f t="shared" si="71"/>
        <v>0</v>
      </c>
      <c r="AI114" s="26">
        <v>0</v>
      </c>
      <c r="AJ114" s="37">
        <f t="shared" si="155"/>
        <v>0</v>
      </c>
      <c r="AK114" s="37" t="str">
        <f t="shared" si="156"/>
        <v>-</v>
      </c>
      <c r="AL114" s="47">
        <v>117</v>
      </c>
      <c r="AM114" s="37" t="str">
        <f t="shared" si="157"/>
        <v>-</v>
      </c>
      <c r="AN114" s="52" t="str">
        <f t="shared" si="158"/>
        <v>-</v>
      </c>
      <c r="AO114" s="35" t="str">
        <f t="shared" si="75"/>
        <v>-</v>
      </c>
    </row>
    <row r="115" spans="1:41" ht="15" x14ac:dyDescent="0.25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3"/>
        <v>0</v>
      </c>
      <c r="AG115" s="37">
        <f t="shared" si="74"/>
        <v>0</v>
      </c>
      <c r="AH115" s="63">
        <f t="shared" si="71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118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5" x14ac:dyDescent="0.25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3"/>
        <v>0</v>
      </c>
      <c r="AG116" s="37">
        <f t="shared" si="74"/>
        <v>0</v>
      </c>
      <c r="AH116" s="63">
        <f t="shared" si="71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119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5" x14ac:dyDescent="0.25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3"/>
        <v>0</v>
      </c>
      <c r="AG117" s="37">
        <f t="shared" si="74"/>
        <v>0</v>
      </c>
      <c r="AH117" s="63">
        <f t="shared" si="71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120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5" x14ac:dyDescent="0.25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3"/>
        <v>0</v>
      </c>
      <c r="AG118" s="37">
        <f t="shared" si="74"/>
        <v>0</v>
      </c>
      <c r="AH118" s="63">
        <f t="shared" si="71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121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5" x14ac:dyDescent="0.25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 t="shared" si="68"/>
        <v>0</v>
      </c>
      <c r="AD119" s="16">
        <f t="shared" si="69"/>
        <v>0</v>
      </c>
      <c r="AE119" s="37">
        <f t="shared" si="70"/>
        <v>0</v>
      </c>
      <c r="AF119" s="42">
        <f t="shared" si="73"/>
        <v>0</v>
      </c>
      <c r="AG119" s="37">
        <f t="shared" si="74"/>
        <v>0</v>
      </c>
      <c r="AH119" s="63">
        <f t="shared" si="71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122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5" x14ac:dyDescent="0.25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3"/>
        <v>0</v>
      </c>
      <c r="AG120" s="37">
        <f t="shared" si="74"/>
        <v>0</v>
      </c>
      <c r="AH120" s="63">
        <f t="shared" si="71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123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5" x14ac:dyDescent="0.25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26">
        <v>0</v>
      </c>
      <c r="K121" s="16">
        <f t="shared" si="76"/>
        <v>0</v>
      </c>
      <c r="L121" s="16">
        <f t="shared" ref="L121:L174" si="159">J121*$G121</f>
        <v>0</v>
      </c>
      <c r="M121" s="26">
        <v>0</v>
      </c>
      <c r="N121" s="16">
        <f t="shared" ref="N121:N174" si="160">M121*$F121</f>
        <v>0</v>
      </c>
      <c r="O121" s="16">
        <f t="shared" ref="O121:O174" si="161">M121*$G121</f>
        <v>0</v>
      </c>
      <c r="P121" s="26">
        <v>0</v>
      </c>
      <c r="Q121" s="16">
        <f t="shared" ref="Q121:Q174" si="162">P121*$F121</f>
        <v>0</v>
      </c>
      <c r="R121" s="16">
        <f t="shared" ref="R121:R174" si="163">P121*$G121</f>
        <v>0</v>
      </c>
      <c r="S121" s="26">
        <v>0</v>
      </c>
      <c r="T121" s="16">
        <f t="shared" ref="T121:T174" si="164">S121*$F121</f>
        <v>0</v>
      </c>
      <c r="U121" s="16">
        <f t="shared" ref="U121:U174" si="165">S121*$G121</f>
        <v>0</v>
      </c>
      <c r="V121" s="26">
        <v>0</v>
      </c>
      <c r="W121" s="16">
        <f t="shared" si="151"/>
        <v>0</v>
      </c>
      <c r="X121" s="16">
        <f t="shared" ref="X121:X174" si="166">V121*$G121</f>
        <v>0</v>
      </c>
      <c r="Y121" s="26"/>
      <c r="Z121" s="16">
        <f t="shared" ref="Z121:Z174" si="167">Y121*$F121</f>
        <v>0</v>
      </c>
      <c r="AA121" s="16">
        <f t="shared" ref="AA121:AA174" si="168">Y121*$G121</f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3"/>
        <v>0</v>
      </c>
      <c r="AG121" s="37">
        <f t="shared" si="74"/>
        <v>0</v>
      </c>
      <c r="AH121" s="63">
        <f t="shared" si="71"/>
        <v>0</v>
      </c>
      <c r="AI121" s="26">
        <v>0</v>
      </c>
      <c r="AJ121" s="37">
        <f t="shared" ref="AJ121:AJ174" si="169">AI121*G121</f>
        <v>0</v>
      </c>
      <c r="AK121" s="37" t="str">
        <f t="shared" ref="AK121:AK174" si="170">IFERROR(AI121/AF121, "-")</f>
        <v>-</v>
      </c>
      <c r="AL121" s="47">
        <v>125</v>
      </c>
      <c r="AM121" s="37" t="str">
        <f t="shared" ref="AM121:AM174" si="171">IFERROR(AK121/7,"-")</f>
        <v>-</v>
      </c>
      <c r="AN121" s="52" t="str">
        <f t="shared" ref="AN121:AN174" si="172">IFERROR(AK121/30,"-")</f>
        <v>-</v>
      </c>
      <c r="AO121" s="35" t="str">
        <f t="shared" si="75"/>
        <v>-</v>
      </c>
    </row>
    <row r="122" spans="1:41" ht="15" x14ac:dyDescent="0.25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26">
        <v>0</v>
      </c>
      <c r="K122" s="16">
        <f t="shared" si="76"/>
        <v>0</v>
      </c>
      <c r="L122" s="16">
        <f t="shared" si="159"/>
        <v>0</v>
      </c>
      <c r="M122" s="26">
        <v>0</v>
      </c>
      <c r="N122" s="16">
        <f t="shared" si="160"/>
        <v>0</v>
      </c>
      <c r="O122" s="16">
        <f t="shared" si="161"/>
        <v>0</v>
      </c>
      <c r="P122" s="26">
        <v>0</v>
      </c>
      <c r="Q122" s="16">
        <f t="shared" si="162"/>
        <v>0</v>
      </c>
      <c r="R122" s="16">
        <f t="shared" si="163"/>
        <v>0</v>
      </c>
      <c r="S122" s="26">
        <v>0</v>
      </c>
      <c r="T122" s="16">
        <f t="shared" si="164"/>
        <v>0</v>
      </c>
      <c r="U122" s="16">
        <f t="shared" si="165"/>
        <v>0</v>
      </c>
      <c r="V122" s="26">
        <v>0</v>
      </c>
      <c r="W122" s="16">
        <f t="shared" si="151"/>
        <v>0</v>
      </c>
      <c r="X122" s="16">
        <f t="shared" si="166"/>
        <v>0</v>
      </c>
      <c r="Y122" s="26"/>
      <c r="Z122" s="16">
        <f t="shared" si="167"/>
        <v>0</v>
      </c>
      <c r="AA122" s="16">
        <f t="shared" si="168"/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3"/>
        <v>0</v>
      </c>
      <c r="AG122" s="37">
        <f t="shared" si="74"/>
        <v>0</v>
      </c>
      <c r="AH122" s="63">
        <f t="shared" si="71"/>
        <v>0</v>
      </c>
      <c r="AI122" s="26">
        <v>0</v>
      </c>
      <c r="AJ122" s="37">
        <f t="shared" si="169"/>
        <v>0</v>
      </c>
      <c r="AK122" s="37" t="str">
        <f t="shared" si="170"/>
        <v>-</v>
      </c>
      <c r="AL122" s="47">
        <v>126</v>
      </c>
      <c r="AM122" s="37" t="str">
        <f t="shared" si="171"/>
        <v>-</v>
      </c>
      <c r="AN122" s="52" t="str">
        <f t="shared" si="172"/>
        <v>-</v>
      </c>
      <c r="AO122" s="35" t="str">
        <f t="shared" si="75"/>
        <v>-</v>
      </c>
    </row>
    <row r="123" spans="1:41" ht="15" x14ac:dyDescent="0.25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26">
        <v>4</v>
      </c>
      <c r="K123" s="16">
        <f t="shared" si="76"/>
        <v>38.039999999999992</v>
      </c>
      <c r="L123" s="16">
        <f t="shared" si="159"/>
        <v>98</v>
      </c>
      <c r="M123" s="26">
        <v>4</v>
      </c>
      <c r="N123" s="16">
        <f t="shared" si="160"/>
        <v>38.039999999999992</v>
      </c>
      <c r="O123" s="16">
        <f t="shared" si="161"/>
        <v>98</v>
      </c>
      <c r="P123" s="26">
        <v>1</v>
      </c>
      <c r="Q123" s="16">
        <f t="shared" si="162"/>
        <v>9.509999999999998</v>
      </c>
      <c r="R123" s="16">
        <f t="shared" si="163"/>
        <v>24.5</v>
      </c>
      <c r="S123" s="26">
        <v>1</v>
      </c>
      <c r="T123" s="16">
        <f t="shared" si="164"/>
        <v>9.509999999999998</v>
      </c>
      <c r="U123" s="16">
        <f t="shared" si="165"/>
        <v>24.5</v>
      </c>
      <c r="V123" s="26">
        <v>1</v>
      </c>
      <c r="W123" s="16">
        <f t="shared" si="151"/>
        <v>9.509999999999998</v>
      </c>
      <c r="X123" s="16">
        <f t="shared" si="166"/>
        <v>24.5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11</v>
      </c>
      <c r="AD123" s="16">
        <f t="shared" si="69"/>
        <v>104.60999999999999</v>
      </c>
      <c r="AE123" s="37">
        <f t="shared" si="70"/>
        <v>269.5</v>
      </c>
      <c r="AF123" s="42">
        <f t="shared" si="73"/>
        <v>8.943089430894309E-2</v>
      </c>
      <c r="AG123" s="37">
        <f t="shared" si="74"/>
        <v>2.6829268292682928</v>
      </c>
      <c r="AH123" s="63">
        <f t="shared" si="71"/>
        <v>65.731707317073173</v>
      </c>
      <c r="AI123" s="26">
        <v>3</v>
      </c>
      <c r="AJ123" s="37">
        <f t="shared" si="169"/>
        <v>73.5</v>
      </c>
      <c r="AK123" s="37">
        <f t="shared" si="170"/>
        <v>33.545454545454547</v>
      </c>
      <c r="AL123" s="47">
        <v>127</v>
      </c>
      <c r="AM123" s="37">
        <f t="shared" si="171"/>
        <v>4.7922077922077921</v>
      </c>
      <c r="AN123" s="52">
        <f t="shared" si="172"/>
        <v>1.1181818181818182</v>
      </c>
      <c r="AO123" s="35">
        <f t="shared" si="75"/>
        <v>43622.545454545456</v>
      </c>
    </row>
    <row r="124" spans="1:41" ht="15" x14ac:dyDescent="0.25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26">
        <v>0</v>
      </c>
      <c r="K124" s="16">
        <f t="shared" si="76"/>
        <v>0</v>
      </c>
      <c r="L124" s="16">
        <f t="shared" si="159"/>
        <v>0</v>
      </c>
      <c r="M124" s="26">
        <v>0</v>
      </c>
      <c r="N124" s="16">
        <f t="shared" si="160"/>
        <v>0</v>
      </c>
      <c r="O124" s="16">
        <f t="shared" si="161"/>
        <v>0</v>
      </c>
      <c r="P124" s="26">
        <v>0</v>
      </c>
      <c r="Q124" s="16">
        <f t="shared" si="162"/>
        <v>0</v>
      </c>
      <c r="R124" s="16">
        <f t="shared" si="163"/>
        <v>0</v>
      </c>
      <c r="S124" s="26">
        <v>0</v>
      </c>
      <c r="T124" s="16">
        <f t="shared" si="164"/>
        <v>0</v>
      </c>
      <c r="U124" s="16">
        <f t="shared" si="165"/>
        <v>0</v>
      </c>
      <c r="V124" s="26">
        <v>0</v>
      </c>
      <c r="W124" s="16">
        <f t="shared" si="151"/>
        <v>0</v>
      </c>
      <c r="X124" s="16">
        <f t="shared" si="166"/>
        <v>0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0</v>
      </c>
      <c r="AD124" s="16">
        <f t="shared" si="69"/>
        <v>0</v>
      </c>
      <c r="AE124" s="37">
        <f t="shared" si="70"/>
        <v>0</v>
      </c>
      <c r="AF124" s="42">
        <f t="shared" si="73"/>
        <v>0</v>
      </c>
      <c r="AG124" s="37">
        <f t="shared" si="74"/>
        <v>0</v>
      </c>
      <c r="AH124" s="63">
        <f t="shared" si="71"/>
        <v>0</v>
      </c>
      <c r="AI124" s="26">
        <v>0</v>
      </c>
      <c r="AJ124" s="37">
        <f t="shared" si="169"/>
        <v>0</v>
      </c>
      <c r="AK124" s="37" t="str">
        <f t="shared" si="170"/>
        <v>-</v>
      </c>
      <c r="AL124" s="47">
        <v>128</v>
      </c>
      <c r="AM124" s="37" t="str">
        <f t="shared" si="171"/>
        <v>-</v>
      </c>
      <c r="AN124" s="52" t="str">
        <f t="shared" si="172"/>
        <v>-</v>
      </c>
      <c r="AO124" s="35" t="str">
        <f t="shared" si="75"/>
        <v>-</v>
      </c>
    </row>
    <row r="125" spans="1:41" ht="15" x14ac:dyDescent="0.25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26">
        <v>0</v>
      </c>
      <c r="K125" s="16">
        <f t="shared" si="76"/>
        <v>0</v>
      </c>
      <c r="L125" s="16">
        <f t="shared" si="159"/>
        <v>0</v>
      </c>
      <c r="M125" s="26">
        <v>0</v>
      </c>
      <c r="N125" s="16">
        <f t="shared" si="160"/>
        <v>0</v>
      </c>
      <c r="O125" s="16">
        <f t="shared" si="161"/>
        <v>0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0</v>
      </c>
      <c r="AD125" s="16">
        <f t="shared" si="69"/>
        <v>0</v>
      </c>
      <c r="AE125" s="37">
        <f t="shared" si="70"/>
        <v>0</v>
      </c>
      <c r="AF125" s="42">
        <f t="shared" si="73"/>
        <v>0</v>
      </c>
      <c r="AG125" s="37">
        <f t="shared" si="74"/>
        <v>0</v>
      </c>
      <c r="AH125" s="63">
        <f t="shared" si="71"/>
        <v>0</v>
      </c>
      <c r="AI125" s="26">
        <v>0</v>
      </c>
      <c r="AJ125" s="37">
        <f t="shared" si="169"/>
        <v>0</v>
      </c>
      <c r="AK125" s="37" t="str">
        <f t="shared" si="170"/>
        <v>-</v>
      </c>
      <c r="AL125" s="47">
        <v>129</v>
      </c>
      <c r="AM125" s="37" t="str">
        <f t="shared" si="171"/>
        <v>-</v>
      </c>
      <c r="AN125" s="52" t="str">
        <f t="shared" si="172"/>
        <v>-</v>
      </c>
      <c r="AO125" s="35" t="str">
        <f t="shared" si="75"/>
        <v>-</v>
      </c>
    </row>
    <row r="126" spans="1:41" ht="15" x14ac:dyDescent="0.25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3"/>
        <v>0</v>
      </c>
      <c r="AG126" s="37">
        <f t="shared" si="74"/>
        <v>0</v>
      </c>
      <c r="AH126" s="63">
        <f t="shared" si="71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130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5" x14ac:dyDescent="0.25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26">
        <v>1</v>
      </c>
      <c r="K127" s="16">
        <f t="shared" si="76"/>
        <v>17.329999999999998</v>
      </c>
      <c r="L127" s="16">
        <f t="shared" si="159"/>
        <v>44.5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0</v>
      </c>
      <c r="Q127" s="16">
        <f t="shared" si="162"/>
        <v>0</v>
      </c>
      <c r="R127" s="16">
        <f t="shared" si="163"/>
        <v>0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1</v>
      </c>
      <c r="AD127" s="16">
        <f t="shared" si="69"/>
        <v>17.329999999999998</v>
      </c>
      <c r="AE127" s="37">
        <f t="shared" si="70"/>
        <v>44.5</v>
      </c>
      <c r="AF127" s="42">
        <f t="shared" si="73"/>
        <v>8.130081300813009E-3</v>
      </c>
      <c r="AG127" s="37">
        <f t="shared" si="74"/>
        <v>0.24390243902439027</v>
      </c>
      <c r="AH127" s="63">
        <f t="shared" si="71"/>
        <v>10.853658536585368</v>
      </c>
      <c r="AI127" s="26">
        <v>2</v>
      </c>
      <c r="AJ127" s="37">
        <f t="shared" si="169"/>
        <v>89</v>
      </c>
      <c r="AK127" s="37">
        <f t="shared" si="170"/>
        <v>245.99999999999997</v>
      </c>
      <c r="AL127" s="47">
        <v>131</v>
      </c>
      <c r="AM127" s="37">
        <f t="shared" si="171"/>
        <v>35.142857142857139</v>
      </c>
      <c r="AN127" s="52">
        <f t="shared" si="172"/>
        <v>8.1999999999999993</v>
      </c>
      <c r="AO127" s="35">
        <f t="shared" si="75"/>
        <v>43835</v>
      </c>
    </row>
    <row r="128" spans="1:41" ht="15" x14ac:dyDescent="0.25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26">
        <v>0</v>
      </c>
      <c r="K128" s="16">
        <f t="shared" si="76"/>
        <v>0</v>
      </c>
      <c r="L128" s="16">
        <f t="shared" si="159"/>
        <v>0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1</v>
      </c>
      <c r="T128" s="16">
        <f t="shared" si="164"/>
        <v>17.329999999999998</v>
      </c>
      <c r="U128" s="16">
        <f t="shared" si="165"/>
        <v>44.5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si="68"/>
        <v>1</v>
      </c>
      <c r="AD128" s="16">
        <f t="shared" si="69"/>
        <v>17.329999999999998</v>
      </c>
      <c r="AE128" s="37">
        <f t="shared" si="70"/>
        <v>44.5</v>
      </c>
      <c r="AF128" s="42">
        <f t="shared" si="73"/>
        <v>8.130081300813009E-3</v>
      </c>
      <c r="AG128" s="37">
        <f t="shared" si="74"/>
        <v>0.24390243902439027</v>
      </c>
      <c r="AH128" s="63">
        <f t="shared" si="71"/>
        <v>10.853658536585368</v>
      </c>
      <c r="AI128" s="26">
        <v>1</v>
      </c>
      <c r="AJ128" s="37">
        <f t="shared" si="169"/>
        <v>44.5</v>
      </c>
      <c r="AK128" s="37">
        <f t="shared" si="170"/>
        <v>122.99999999999999</v>
      </c>
      <c r="AL128" s="47">
        <v>132</v>
      </c>
      <c r="AM128" s="37">
        <f t="shared" si="171"/>
        <v>17.571428571428569</v>
      </c>
      <c r="AN128" s="52">
        <f t="shared" si="172"/>
        <v>4.0999999999999996</v>
      </c>
      <c r="AO128" s="35">
        <f t="shared" si="75"/>
        <v>43712</v>
      </c>
    </row>
    <row r="129" spans="1:41" ht="15" x14ac:dyDescent="0.25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26">
        <v>0</v>
      </c>
      <c r="K129" s="16">
        <f t="shared" si="76"/>
        <v>0</v>
      </c>
      <c r="L129" s="16">
        <f t="shared" si="159"/>
        <v>0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si="68"/>
        <v>0</v>
      </c>
      <c r="AD129" s="16">
        <f t="shared" si="69"/>
        <v>0</v>
      </c>
      <c r="AE129" s="37">
        <f t="shared" si="70"/>
        <v>0</v>
      </c>
      <c r="AF129" s="42">
        <f t="shared" si="73"/>
        <v>0</v>
      </c>
      <c r="AG129" s="37">
        <f t="shared" si="74"/>
        <v>0</v>
      </c>
      <c r="AH129" s="63">
        <f t="shared" si="71"/>
        <v>0</v>
      </c>
      <c r="AI129" s="26">
        <v>0</v>
      </c>
      <c r="AJ129" s="37">
        <f t="shared" si="169"/>
        <v>0</v>
      </c>
      <c r="AK129" s="37" t="str">
        <f t="shared" si="170"/>
        <v>-</v>
      </c>
      <c r="AL129" s="47">
        <v>133</v>
      </c>
      <c r="AM129" s="37" t="str">
        <f t="shared" si="171"/>
        <v>-</v>
      </c>
      <c r="AN129" s="52" t="str">
        <f t="shared" si="172"/>
        <v>-</v>
      </c>
      <c r="AO129" s="35" t="str">
        <f t="shared" si="75"/>
        <v>-</v>
      </c>
    </row>
    <row r="130" spans="1:41" ht="15" x14ac:dyDescent="0.25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0</v>
      </c>
      <c r="N130" s="16">
        <f t="shared" si="160"/>
        <v>0</v>
      </c>
      <c r="O130" s="16">
        <f t="shared" si="161"/>
        <v>0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68"/>
        <v>0</v>
      </c>
      <c r="AD130" s="16">
        <f t="shared" si="69"/>
        <v>0</v>
      </c>
      <c r="AE130" s="37">
        <f t="shared" si="70"/>
        <v>0</v>
      </c>
      <c r="AF130" s="42">
        <f t="shared" si="73"/>
        <v>0</v>
      </c>
      <c r="AG130" s="37">
        <f t="shared" si="74"/>
        <v>0</v>
      </c>
      <c r="AH130" s="63">
        <f t="shared" si="71"/>
        <v>0</v>
      </c>
      <c r="AI130" s="26">
        <v>0</v>
      </c>
      <c r="AJ130" s="37">
        <f t="shared" si="169"/>
        <v>0</v>
      </c>
      <c r="AK130" s="37" t="str">
        <f t="shared" si="170"/>
        <v>-</v>
      </c>
      <c r="AL130" s="47">
        <v>134</v>
      </c>
      <c r="AM130" s="37" t="str">
        <f t="shared" si="171"/>
        <v>-</v>
      </c>
      <c r="AN130" s="52" t="str">
        <f t="shared" si="172"/>
        <v>-</v>
      </c>
      <c r="AO130" s="35" t="str">
        <f t="shared" si="75"/>
        <v>-</v>
      </c>
    </row>
    <row r="131" spans="1:41" ht="15" x14ac:dyDescent="0.25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68"/>
        <v>0</v>
      </c>
      <c r="AD131" s="16">
        <f t="shared" si="69"/>
        <v>0</v>
      </c>
      <c r="AE131" s="37">
        <f t="shared" si="70"/>
        <v>0</v>
      </c>
      <c r="AF131" s="42">
        <f t="shared" si="73"/>
        <v>0</v>
      </c>
      <c r="AG131" s="37">
        <f t="shared" si="74"/>
        <v>0</v>
      </c>
      <c r="AH131" s="63">
        <f t="shared" si="71"/>
        <v>0</v>
      </c>
      <c r="AI131" s="26">
        <v>0</v>
      </c>
      <c r="AJ131" s="37">
        <f>AI131*G131</f>
        <v>0</v>
      </c>
      <c r="AK131" s="37" t="str">
        <f>IFERROR(AI131/AF131, "-")</f>
        <v>-</v>
      </c>
      <c r="AL131" s="47">
        <v>136</v>
      </c>
      <c r="AM131" s="37" t="str">
        <f>IFERROR(AK131/7,"-")</f>
        <v>-</v>
      </c>
      <c r="AN131" s="52" t="str">
        <f>IFERROR(AK131/30,"-")</f>
        <v>-</v>
      </c>
      <c r="AO131" s="35" t="str">
        <f t="shared" si="75"/>
        <v>-</v>
      </c>
    </row>
    <row r="132" spans="1:41" ht="15" x14ac:dyDescent="0.25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26">
        <v>2</v>
      </c>
      <c r="K132" s="16">
        <f t="shared" si="76"/>
        <v>18.626732429099885</v>
      </c>
      <c r="L132" s="16">
        <f t="shared" si="159"/>
        <v>49</v>
      </c>
      <c r="M132" s="26">
        <v>2</v>
      </c>
      <c r="N132" s="16">
        <f t="shared" si="160"/>
        <v>18.626732429099885</v>
      </c>
      <c r="O132" s="16">
        <f t="shared" si="161"/>
        <v>49</v>
      </c>
      <c r="P132" s="26">
        <v>0</v>
      </c>
      <c r="Q132" s="16">
        <f t="shared" si="162"/>
        <v>0</v>
      </c>
      <c r="R132" s="16">
        <f t="shared" si="163"/>
        <v>0</v>
      </c>
      <c r="S132" s="26">
        <v>4</v>
      </c>
      <c r="T132" s="16">
        <f t="shared" si="164"/>
        <v>37.25346485819977</v>
      </c>
      <c r="U132" s="16">
        <f t="shared" si="165"/>
        <v>98</v>
      </c>
      <c r="V132" s="26">
        <v>0</v>
      </c>
      <c r="W132" s="16">
        <f t="shared" si="151"/>
        <v>0</v>
      </c>
      <c r="X132" s="16">
        <f t="shared" si="166"/>
        <v>0</v>
      </c>
      <c r="Y132" s="26"/>
      <c r="Z132" s="16">
        <f t="shared" si="167"/>
        <v>0</v>
      </c>
      <c r="AA132" s="16">
        <f t="shared" si="168"/>
        <v>0</v>
      </c>
      <c r="AC132" s="52">
        <f t="shared" si="68"/>
        <v>8</v>
      </c>
      <c r="AD132" s="16">
        <f t="shared" si="69"/>
        <v>74.50692971639954</v>
      </c>
      <c r="AE132" s="37">
        <f t="shared" si="70"/>
        <v>196</v>
      </c>
      <c r="AF132" s="42">
        <f t="shared" si="73"/>
        <v>6.5040650406504072E-2</v>
      </c>
      <c r="AG132" s="37">
        <f t="shared" si="74"/>
        <v>1.9512195121951221</v>
      </c>
      <c r="AH132" s="63">
        <f t="shared" si="71"/>
        <v>47.804878048780495</v>
      </c>
      <c r="AI132" s="26">
        <v>0</v>
      </c>
      <c r="AJ132" s="37">
        <f>AI132*G132</f>
        <v>0</v>
      </c>
      <c r="AK132" s="37">
        <f>IFERROR(AI132/AF132, "-")</f>
        <v>0</v>
      </c>
      <c r="AL132" s="47">
        <v>137</v>
      </c>
      <c r="AM132" s="37">
        <f>IFERROR(AK132/7,"-")</f>
        <v>0</v>
      </c>
      <c r="AN132" s="52">
        <f>IFERROR(AK132/30,"-")</f>
        <v>0</v>
      </c>
      <c r="AO132" s="35">
        <f t="shared" si="75"/>
        <v>43589</v>
      </c>
    </row>
    <row r="133" spans="1:41" ht="15" x14ac:dyDescent="0.25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26">
        <v>1</v>
      </c>
      <c r="K133" s="16">
        <f t="shared" si="76"/>
        <v>21.039999999999992</v>
      </c>
      <c r="L133" s="16">
        <f t="shared" si="159"/>
        <v>44.5</v>
      </c>
      <c r="M133" s="26">
        <v>0</v>
      </c>
      <c r="N133" s="16">
        <f t="shared" si="160"/>
        <v>0</v>
      </c>
      <c r="O133" s="16">
        <f t="shared" si="161"/>
        <v>0</v>
      </c>
      <c r="P133" s="26">
        <v>0</v>
      </c>
      <c r="Q133" s="16">
        <f t="shared" si="162"/>
        <v>0</v>
      </c>
      <c r="R133" s="16">
        <f t="shared" si="163"/>
        <v>0</v>
      </c>
      <c r="S133" s="26">
        <v>1</v>
      </c>
      <c r="T133" s="16">
        <f t="shared" si="164"/>
        <v>21.039999999999992</v>
      </c>
      <c r="U133" s="16">
        <f t="shared" si="165"/>
        <v>44.5</v>
      </c>
      <c r="V133" s="26">
        <v>0</v>
      </c>
      <c r="W133" s="16">
        <f t="shared" si="151"/>
        <v>0</v>
      </c>
      <c r="X133" s="16">
        <f t="shared" si="166"/>
        <v>0</v>
      </c>
      <c r="Y133" s="26"/>
      <c r="Z133" s="16">
        <f t="shared" si="167"/>
        <v>0</v>
      </c>
      <c r="AA133" s="16">
        <f t="shared" si="168"/>
        <v>0</v>
      </c>
      <c r="AC133" s="52">
        <f t="shared" si="68"/>
        <v>2</v>
      </c>
      <c r="AD133" s="16">
        <f t="shared" si="69"/>
        <v>42.079999999999984</v>
      </c>
      <c r="AE133" s="37">
        <f t="shared" si="70"/>
        <v>89</v>
      </c>
      <c r="AF133" s="42">
        <f t="shared" si="73"/>
        <v>1.6260162601626018E-2</v>
      </c>
      <c r="AG133" s="37">
        <f t="shared" si="74"/>
        <v>0.48780487804878053</v>
      </c>
      <c r="AH133" s="63">
        <f t="shared" si="71"/>
        <v>21.707317073170735</v>
      </c>
      <c r="AI133" s="26">
        <v>2</v>
      </c>
      <c r="AJ133" s="37">
        <f>AI133*G133</f>
        <v>89</v>
      </c>
      <c r="AK133" s="37">
        <f>IFERROR(AI133/AF133, "-")</f>
        <v>122.99999999999999</v>
      </c>
      <c r="AL133" s="47">
        <v>138</v>
      </c>
      <c r="AM133" s="37">
        <f>IFERROR(AK133/7,"-")</f>
        <v>17.571428571428569</v>
      </c>
      <c r="AN133" s="52">
        <f>IFERROR(AK133/30,"-")</f>
        <v>4.0999999999999996</v>
      </c>
      <c r="AO133" s="35">
        <f t="shared" si="75"/>
        <v>43712</v>
      </c>
    </row>
    <row r="134" spans="1:41" ht="15" x14ac:dyDescent="0.25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26">
        <v>0</v>
      </c>
      <c r="K134" s="16">
        <f t="shared" si="76"/>
        <v>0</v>
      </c>
      <c r="L134" s="16">
        <f t="shared" si="159"/>
        <v>0</v>
      </c>
      <c r="M134" s="26">
        <v>1</v>
      </c>
      <c r="N134" s="16">
        <f t="shared" si="160"/>
        <v>14.434906542056074</v>
      </c>
      <c r="O134" s="16">
        <f t="shared" si="161"/>
        <v>39.5</v>
      </c>
      <c r="P134" s="26">
        <v>0</v>
      </c>
      <c r="Q134" s="16">
        <f t="shared" si="162"/>
        <v>0</v>
      </c>
      <c r="R134" s="16">
        <f t="shared" si="163"/>
        <v>0</v>
      </c>
      <c r="S134" s="26">
        <v>0</v>
      </c>
      <c r="T134" s="16">
        <f t="shared" si="164"/>
        <v>0</v>
      </c>
      <c r="U134" s="16">
        <f t="shared" si="165"/>
        <v>0</v>
      </c>
      <c r="V134" s="26">
        <v>0</v>
      </c>
      <c r="W134" s="16">
        <f t="shared" si="151"/>
        <v>0</v>
      </c>
      <c r="X134" s="16">
        <f t="shared" si="166"/>
        <v>0</v>
      </c>
      <c r="Y134" s="26"/>
      <c r="Z134" s="16">
        <f t="shared" si="167"/>
        <v>0</v>
      </c>
      <c r="AA134" s="16">
        <f t="shared" si="168"/>
        <v>0</v>
      </c>
      <c r="AC134" s="52">
        <f t="shared" si="68"/>
        <v>1</v>
      </c>
      <c r="AD134" s="16">
        <f t="shared" si="69"/>
        <v>14.434906542056074</v>
      </c>
      <c r="AE134" s="37">
        <f t="shared" si="70"/>
        <v>39.5</v>
      </c>
      <c r="AF134" s="42">
        <f t="shared" si="73"/>
        <v>8.130081300813009E-3</v>
      </c>
      <c r="AG134" s="37">
        <f t="shared" si="74"/>
        <v>0.24390243902439027</v>
      </c>
      <c r="AH134" s="63">
        <f t="shared" si="71"/>
        <v>9.6341463414634152</v>
      </c>
      <c r="AI134" s="26">
        <v>0</v>
      </c>
      <c r="AJ134" s="37">
        <f t="shared" ref="AJ134:AJ146" si="173">AI134*G134</f>
        <v>0</v>
      </c>
      <c r="AK134" s="37">
        <f t="shared" ref="AK134:AK146" si="174">IFERROR(AI134/AF134, "-")</f>
        <v>0</v>
      </c>
      <c r="AL134" s="47">
        <v>140</v>
      </c>
      <c r="AM134" s="37">
        <f t="shared" ref="AM134:AM146" si="175">IFERROR(AK134/7,"-")</f>
        <v>0</v>
      </c>
      <c r="AN134" s="52">
        <f t="shared" ref="AN134:AN146" si="176">IFERROR(AK134/30,"-")</f>
        <v>0</v>
      </c>
      <c r="AO134" s="35">
        <f t="shared" si="75"/>
        <v>43589</v>
      </c>
    </row>
    <row r="135" spans="1:41" ht="15" x14ac:dyDescent="0.25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26">
        <v>0</v>
      </c>
      <c r="K135" s="16">
        <f t="shared" si="76"/>
        <v>0</v>
      </c>
      <c r="L135" s="16">
        <f t="shared" si="159"/>
        <v>0</v>
      </c>
      <c r="M135" s="26">
        <v>0</v>
      </c>
      <c r="N135" s="16">
        <f t="shared" si="160"/>
        <v>0</v>
      </c>
      <c r="O135" s="16">
        <f t="shared" si="161"/>
        <v>0</v>
      </c>
      <c r="P135" s="26">
        <v>0</v>
      </c>
      <c r="Q135" s="16">
        <f t="shared" si="162"/>
        <v>0</v>
      </c>
      <c r="R135" s="16">
        <f t="shared" si="163"/>
        <v>0</v>
      </c>
      <c r="S135" s="26">
        <v>0</v>
      </c>
      <c r="T135" s="16">
        <f t="shared" si="164"/>
        <v>0</v>
      </c>
      <c r="U135" s="16">
        <f t="shared" si="165"/>
        <v>0</v>
      </c>
      <c r="V135" s="26">
        <v>0</v>
      </c>
      <c r="W135" s="16">
        <f t="shared" si="151"/>
        <v>0</v>
      </c>
      <c r="X135" s="16">
        <f t="shared" si="166"/>
        <v>0</v>
      </c>
      <c r="Y135" s="26"/>
      <c r="Z135" s="16">
        <f t="shared" si="167"/>
        <v>0</v>
      </c>
      <c r="AA135" s="16">
        <f t="shared" si="168"/>
        <v>0</v>
      </c>
      <c r="AC135" s="52">
        <f t="shared" si="68"/>
        <v>0</v>
      </c>
      <c r="AD135" s="16">
        <f t="shared" si="69"/>
        <v>0</v>
      </c>
      <c r="AE135" s="37">
        <f t="shared" si="70"/>
        <v>0</v>
      </c>
      <c r="AF135" s="42">
        <f t="shared" si="73"/>
        <v>0</v>
      </c>
      <c r="AG135" s="37">
        <f t="shared" si="74"/>
        <v>0</v>
      </c>
      <c r="AH135" s="63">
        <f t="shared" si="71"/>
        <v>0</v>
      </c>
      <c r="AI135" s="26">
        <v>0</v>
      </c>
      <c r="AJ135" s="37">
        <f t="shared" si="173"/>
        <v>0</v>
      </c>
      <c r="AK135" s="37" t="str">
        <f t="shared" si="174"/>
        <v>-</v>
      </c>
      <c r="AL135" s="47">
        <v>141</v>
      </c>
      <c r="AM135" s="37" t="str">
        <f t="shared" si="175"/>
        <v>-</v>
      </c>
      <c r="AN135" s="52" t="str">
        <f t="shared" si="176"/>
        <v>-</v>
      </c>
      <c r="AO135" s="35" t="str">
        <f t="shared" si="75"/>
        <v>-</v>
      </c>
    </row>
    <row r="136" spans="1:41" ht="15" x14ac:dyDescent="0.25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26">
        <v>1</v>
      </c>
      <c r="K136" s="16">
        <f t="shared" si="76"/>
        <v>38.140000000000015</v>
      </c>
      <c r="L136" s="16">
        <f t="shared" si="159"/>
        <v>74.5</v>
      </c>
      <c r="M136" s="26">
        <v>0</v>
      </c>
      <c r="N136" s="16">
        <f t="shared" si="160"/>
        <v>0</v>
      </c>
      <c r="O136" s="16">
        <f t="shared" si="161"/>
        <v>0</v>
      </c>
      <c r="P136" s="26">
        <v>0</v>
      </c>
      <c r="Q136" s="16">
        <f t="shared" si="162"/>
        <v>0</v>
      </c>
      <c r="R136" s="16">
        <f t="shared" si="163"/>
        <v>0</v>
      </c>
      <c r="S136" s="26">
        <v>0</v>
      </c>
      <c r="T136" s="16">
        <f t="shared" si="164"/>
        <v>0</v>
      </c>
      <c r="U136" s="16">
        <f t="shared" si="165"/>
        <v>0</v>
      </c>
      <c r="V136" s="26">
        <v>0</v>
      </c>
      <c r="W136" s="16">
        <f t="shared" si="151"/>
        <v>0</v>
      </c>
      <c r="X136" s="16">
        <f t="shared" si="166"/>
        <v>0</v>
      </c>
      <c r="Y136" s="26"/>
      <c r="Z136" s="16">
        <f t="shared" si="167"/>
        <v>0</v>
      </c>
      <c r="AA136" s="16">
        <f t="shared" si="168"/>
        <v>0</v>
      </c>
      <c r="AC136" s="52">
        <f t="shared" si="68"/>
        <v>1</v>
      </c>
      <c r="AD136" s="16">
        <f t="shared" si="69"/>
        <v>38.140000000000015</v>
      </c>
      <c r="AE136" s="37">
        <f t="shared" si="70"/>
        <v>74.5</v>
      </c>
      <c r="AF136" s="42">
        <f t="shared" si="73"/>
        <v>8.130081300813009E-3</v>
      </c>
      <c r="AG136" s="37">
        <f t="shared" si="74"/>
        <v>0.24390243902439027</v>
      </c>
      <c r="AH136" s="63">
        <f t="shared" si="71"/>
        <v>18.170731707317074</v>
      </c>
      <c r="AI136" s="26">
        <v>0</v>
      </c>
      <c r="AJ136" s="37">
        <f t="shared" si="173"/>
        <v>0</v>
      </c>
      <c r="AK136" s="37">
        <f t="shared" si="174"/>
        <v>0</v>
      </c>
      <c r="AL136" s="47">
        <v>142</v>
      </c>
      <c r="AM136" s="37">
        <f t="shared" si="175"/>
        <v>0</v>
      </c>
      <c r="AN136" s="52">
        <f t="shared" si="176"/>
        <v>0</v>
      </c>
      <c r="AO136" s="35">
        <f t="shared" si="75"/>
        <v>43589</v>
      </c>
    </row>
    <row r="137" spans="1:41" ht="15" x14ac:dyDescent="0.25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26">
        <v>0</v>
      </c>
      <c r="K137" s="16">
        <f t="shared" si="76"/>
        <v>0</v>
      </c>
      <c r="L137" s="16">
        <f t="shared" si="159"/>
        <v>0</v>
      </c>
      <c r="M137" s="26">
        <v>0</v>
      </c>
      <c r="N137" s="16">
        <f t="shared" si="160"/>
        <v>0</v>
      </c>
      <c r="O137" s="16">
        <f t="shared" si="161"/>
        <v>0</v>
      </c>
      <c r="P137" s="26">
        <v>0</v>
      </c>
      <c r="Q137" s="16">
        <f t="shared" si="162"/>
        <v>0</v>
      </c>
      <c r="R137" s="16">
        <f t="shared" si="163"/>
        <v>0</v>
      </c>
      <c r="S137" s="26">
        <v>0</v>
      </c>
      <c r="T137" s="16">
        <f t="shared" si="164"/>
        <v>0</v>
      </c>
      <c r="U137" s="16">
        <f t="shared" si="165"/>
        <v>0</v>
      </c>
      <c r="V137" s="26">
        <v>0</v>
      </c>
      <c r="W137" s="16">
        <f t="shared" si="151"/>
        <v>0</v>
      </c>
      <c r="X137" s="16">
        <f t="shared" si="166"/>
        <v>0</v>
      </c>
      <c r="Y137" s="26"/>
      <c r="Z137" s="16">
        <f t="shared" si="167"/>
        <v>0</v>
      </c>
      <c r="AA137" s="16">
        <f t="shared" si="168"/>
        <v>0</v>
      </c>
      <c r="AC137" s="52">
        <f t="shared" si="68"/>
        <v>0</v>
      </c>
      <c r="AD137" s="16">
        <f t="shared" si="69"/>
        <v>0</v>
      </c>
      <c r="AE137" s="37">
        <f t="shared" si="70"/>
        <v>0</v>
      </c>
      <c r="AF137" s="42">
        <f t="shared" si="73"/>
        <v>0</v>
      </c>
      <c r="AG137" s="37">
        <f t="shared" si="74"/>
        <v>0</v>
      </c>
      <c r="AH137" s="63">
        <f t="shared" si="71"/>
        <v>0</v>
      </c>
      <c r="AI137" s="26">
        <v>2</v>
      </c>
      <c r="AJ137" s="37">
        <f t="shared" si="173"/>
        <v>79</v>
      </c>
      <c r="AK137" s="37" t="str">
        <f t="shared" si="174"/>
        <v>-</v>
      </c>
      <c r="AL137" s="47">
        <v>143</v>
      </c>
      <c r="AM137" s="37" t="str">
        <f t="shared" si="175"/>
        <v>-</v>
      </c>
      <c r="AN137" s="52" t="str">
        <f t="shared" si="176"/>
        <v>-</v>
      </c>
      <c r="AO137" s="35" t="str">
        <f t="shared" si="75"/>
        <v>-</v>
      </c>
    </row>
    <row r="138" spans="1:41" ht="15" x14ac:dyDescent="0.25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26">
        <v>0</v>
      </c>
      <c r="K138" s="16">
        <f t="shared" si="76"/>
        <v>0</v>
      </c>
      <c r="L138" s="16">
        <f t="shared" si="159"/>
        <v>0</v>
      </c>
      <c r="M138" s="26">
        <v>0</v>
      </c>
      <c r="N138" s="16">
        <f t="shared" si="160"/>
        <v>0</v>
      </c>
      <c r="O138" s="16">
        <f t="shared" si="161"/>
        <v>0</v>
      </c>
      <c r="P138" s="26">
        <v>0</v>
      </c>
      <c r="Q138" s="16">
        <f t="shared" si="162"/>
        <v>0</v>
      </c>
      <c r="R138" s="16">
        <f t="shared" si="163"/>
        <v>0</v>
      </c>
      <c r="S138" s="26">
        <v>0</v>
      </c>
      <c r="T138" s="16">
        <f t="shared" si="164"/>
        <v>0</v>
      </c>
      <c r="U138" s="16">
        <f t="shared" si="165"/>
        <v>0</v>
      </c>
      <c r="V138" s="26">
        <v>0</v>
      </c>
      <c r="W138" s="16">
        <f t="shared" si="151"/>
        <v>0</v>
      </c>
      <c r="X138" s="16">
        <f t="shared" si="166"/>
        <v>0</v>
      </c>
      <c r="Y138" s="26"/>
      <c r="Z138" s="16">
        <f t="shared" si="167"/>
        <v>0</v>
      </c>
      <c r="AA138" s="16">
        <f t="shared" si="168"/>
        <v>0</v>
      </c>
      <c r="AC138" s="52">
        <f t="shared" si="68"/>
        <v>0</v>
      </c>
      <c r="AD138" s="16">
        <f t="shared" si="69"/>
        <v>0</v>
      </c>
      <c r="AE138" s="37">
        <f t="shared" si="70"/>
        <v>0</v>
      </c>
      <c r="AF138" s="42">
        <f t="shared" si="73"/>
        <v>0</v>
      </c>
      <c r="AG138" s="37">
        <f t="shared" si="74"/>
        <v>0</v>
      </c>
      <c r="AH138" s="63">
        <f t="shared" si="71"/>
        <v>0</v>
      </c>
      <c r="AI138" s="26">
        <v>2</v>
      </c>
      <c r="AJ138" s="37">
        <f t="shared" si="173"/>
        <v>79</v>
      </c>
      <c r="AK138" s="37" t="str">
        <f t="shared" si="174"/>
        <v>-</v>
      </c>
      <c r="AL138" s="47">
        <v>144</v>
      </c>
      <c r="AM138" s="37" t="str">
        <f t="shared" si="175"/>
        <v>-</v>
      </c>
      <c r="AN138" s="52" t="str">
        <f t="shared" si="176"/>
        <v>-</v>
      </c>
      <c r="AO138" s="35" t="str">
        <f t="shared" si="75"/>
        <v>-</v>
      </c>
    </row>
    <row r="139" spans="1:41" ht="15" x14ac:dyDescent="0.25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26">
        <v>0</v>
      </c>
      <c r="K139" s="16">
        <f t="shared" si="76"/>
        <v>0</v>
      </c>
      <c r="L139" s="16">
        <f t="shared" si="159"/>
        <v>0</v>
      </c>
      <c r="M139" s="26">
        <v>0</v>
      </c>
      <c r="N139" s="16">
        <f t="shared" si="160"/>
        <v>0</v>
      </c>
      <c r="O139" s="16">
        <f t="shared" si="161"/>
        <v>0</v>
      </c>
      <c r="P139" s="26">
        <v>0</v>
      </c>
      <c r="Q139" s="16">
        <f t="shared" si="162"/>
        <v>0</v>
      </c>
      <c r="R139" s="16">
        <f t="shared" si="163"/>
        <v>0</v>
      </c>
      <c r="S139" s="26">
        <v>0</v>
      </c>
      <c r="T139" s="16">
        <f t="shared" si="164"/>
        <v>0</v>
      </c>
      <c r="U139" s="16">
        <f t="shared" si="165"/>
        <v>0</v>
      </c>
      <c r="V139" s="26">
        <v>0</v>
      </c>
      <c r="W139" s="16">
        <f t="shared" si="151"/>
        <v>0</v>
      </c>
      <c r="X139" s="16">
        <f t="shared" si="166"/>
        <v>0</v>
      </c>
      <c r="Y139" s="26"/>
      <c r="Z139" s="16">
        <f t="shared" si="167"/>
        <v>0</v>
      </c>
      <c r="AA139" s="16">
        <f t="shared" si="168"/>
        <v>0</v>
      </c>
      <c r="AC139" s="52">
        <f t="shared" si="68"/>
        <v>0</v>
      </c>
      <c r="AD139" s="16">
        <f t="shared" si="69"/>
        <v>0</v>
      </c>
      <c r="AE139" s="37">
        <f t="shared" si="70"/>
        <v>0</v>
      </c>
      <c r="AF139" s="42">
        <f t="shared" si="73"/>
        <v>0</v>
      </c>
      <c r="AG139" s="37">
        <f t="shared" si="74"/>
        <v>0</v>
      </c>
      <c r="AH139" s="63">
        <f t="shared" si="71"/>
        <v>0</v>
      </c>
      <c r="AI139" s="26">
        <v>0</v>
      </c>
      <c r="AJ139" s="37">
        <f t="shared" si="173"/>
        <v>0</v>
      </c>
      <c r="AK139" s="37" t="str">
        <f t="shared" si="174"/>
        <v>-</v>
      </c>
      <c r="AL139" s="47">
        <v>145</v>
      </c>
      <c r="AM139" s="37" t="str">
        <f t="shared" si="175"/>
        <v>-</v>
      </c>
      <c r="AN139" s="52" t="str">
        <f t="shared" si="176"/>
        <v>-</v>
      </c>
      <c r="AO139" s="35" t="str">
        <f t="shared" si="75"/>
        <v>-</v>
      </c>
    </row>
    <row r="140" spans="1:41" ht="15" x14ac:dyDescent="0.25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26">
        <v>0</v>
      </c>
      <c r="K140" s="16">
        <f t="shared" si="76"/>
        <v>0</v>
      </c>
      <c r="L140" s="16">
        <f t="shared" si="159"/>
        <v>0</v>
      </c>
      <c r="M140" s="26">
        <v>0</v>
      </c>
      <c r="N140" s="16">
        <f t="shared" si="160"/>
        <v>0</v>
      </c>
      <c r="O140" s="16">
        <f t="shared" si="161"/>
        <v>0</v>
      </c>
      <c r="P140" s="26">
        <v>0</v>
      </c>
      <c r="Q140" s="16">
        <f t="shared" si="162"/>
        <v>0</v>
      </c>
      <c r="R140" s="16">
        <f t="shared" si="163"/>
        <v>0</v>
      </c>
      <c r="S140" s="26">
        <v>0</v>
      </c>
      <c r="T140" s="16">
        <f t="shared" si="164"/>
        <v>0</v>
      </c>
      <c r="U140" s="16">
        <f t="shared" si="165"/>
        <v>0</v>
      </c>
      <c r="V140" s="26">
        <v>0</v>
      </c>
      <c r="W140" s="16">
        <f t="shared" si="151"/>
        <v>0</v>
      </c>
      <c r="X140" s="16">
        <f t="shared" si="166"/>
        <v>0</v>
      </c>
      <c r="Y140" s="26"/>
      <c r="Z140" s="16">
        <f t="shared" si="167"/>
        <v>0</v>
      </c>
      <c r="AA140" s="16">
        <f t="shared" si="168"/>
        <v>0</v>
      </c>
      <c r="AC140" s="52">
        <f t="shared" si="68"/>
        <v>0</v>
      </c>
      <c r="AD140" s="16">
        <f t="shared" si="69"/>
        <v>0</v>
      </c>
      <c r="AE140" s="37">
        <f t="shared" si="70"/>
        <v>0</v>
      </c>
      <c r="AF140" s="42">
        <f t="shared" si="73"/>
        <v>0</v>
      </c>
      <c r="AG140" s="37">
        <f t="shared" si="74"/>
        <v>0</v>
      </c>
      <c r="AH140" s="63">
        <f t="shared" si="71"/>
        <v>0</v>
      </c>
      <c r="AI140" s="26">
        <v>0</v>
      </c>
      <c r="AJ140" s="37">
        <f t="shared" si="173"/>
        <v>0</v>
      </c>
      <c r="AK140" s="37" t="str">
        <f t="shared" si="174"/>
        <v>-</v>
      </c>
      <c r="AL140" s="47">
        <v>146</v>
      </c>
      <c r="AM140" s="37" t="str">
        <f t="shared" si="175"/>
        <v>-</v>
      </c>
      <c r="AN140" s="52" t="str">
        <f t="shared" si="176"/>
        <v>-</v>
      </c>
      <c r="AO140" s="35" t="str">
        <f t="shared" si="75"/>
        <v>-</v>
      </c>
    </row>
    <row r="141" spans="1:41" ht="15" x14ac:dyDescent="0.25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26">
        <v>3</v>
      </c>
      <c r="K141" s="16">
        <f t="shared" si="76"/>
        <v>43.424913294797697</v>
      </c>
      <c r="L141" s="16">
        <f t="shared" si="159"/>
        <v>88.5</v>
      </c>
      <c r="M141" s="26">
        <v>2</v>
      </c>
      <c r="N141" s="16">
        <f t="shared" si="160"/>
        <v>28.949942196531797</v>
      </c>
      <c r="O141" s="16">
        <f t="shared" si="161"/>
        <v>59</v>
      </c>
      <c r="P141" s="26">
        <v>1</v>
      </c>
      <c r="Q141" s="16">
        <f t="shared" si="162"/>
        <v>14.474971098265899</v>
      </c>
      <c r="R141" s="16">
        <f t="shared" si="163"/>
        <v>29.5</v>
      </c>
      <c r="S141" s="26">
        <v>1</v>
      </c>
      <c r="T141" s="16">
        <f t="shared" si="164"/>
        <v>14.474971098265899</v>
      </c>
      <c r="U141" s="16">
        <f t="shared" si="165"/>
        <v>29.5</v>
      </c>
      <c r="V141" s="26">
        <v>1</v>
      </c>
      <c r="W141" s="16">
        <f t="shared" si="151"/>
        <v>14.474971098265899</v>
      </c>
      <c r="X141" s="16">
        <f t="shared" si="166"/>
        <v>29.5</v>
      </c>
      <c r="Y141" s="26"/>
      <c r="Z141" s="16">
        <f t="shared" si="167"/>
        <v>0</v>
      </c>
      <c r="AA141" s="16">
        <f t="shared" si="168"/>
        <v>0</v>
      </c>
      <c r="AC141" s="52">
        <f t="shared" si="68"/>
        <v>8</v>
      </c>
      <c r="AD141" s="16">
        <f t="shared" si="69"/>
        <v>115.79976878612719</v>
      </c>
      <c r="AE141" s="37">
        <f t="shared" si="70"/>
        <v>236</v>
      </c>
      <c r="AF141" s="42">
        <f t="shared" si="73"/>
        <v>6.5040650406504072E-2</v>
      </c>
      <c r="AG141" s="37">
        <f t="shared" si="74"/>
        <v>1.9512195121951221</v>
      </c>
      <c r="AH141" s="63">
        <f t="shared" si="71"/>
        <v>57.560975609756106</v>
      </c>
      <c r="AI141" s="26">
        <v>1</v>
      </c>
      <c r="AJ141" s="37">
        <f t="shared" si="173"/>
        <v>29.5</v>
      </c>
      <c r="AK141" s="37">
        <f t="shared" si="174"/>
        <v>15.374999999999998</v>
      </c>
      <c r="AL141" s="47">
        <v>147</v>
      </c>
      <c r="AM141" s="37">
        <f t="shared" si="175"/>
        <v>2.1964285714285712</v>
      </c>
      <c r="AN141" s="52">
        <f t="shared" si="176"/>
        <v>0.51249999999999996</v>
      </c>
      <c r="AO141" s="35">
        <f t="shared" si="75"/>
        <v>43604.375</v>
      </c>
    </row>
    <row r="142" spans="1:41" ht="15" x14ac:dyDescent="0.25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26">
        <v>0</v>
      </c>
      <c r="K142" s="16">
        <f t="shared" si="76"/>
        <v>0</v>
      </c>
      <c r="L142" s="16">
        <f t="shared" si="159"/>
        <v>0</v>
      </c>
      <c r="M142" s="26">
        <v>0</v>
      </c>
      <c r="N142" s="16">
        <f t="shared" si="160"/>
        <v>0</v>
      </c>
      <c r="O142" s="16">
        <f t="shared" si="161"/>
        <v>0</v>
      </c>
      <c r="P142" s="26">
        <v>0</v>
      </c>
      <c r="Q142" s="16">
        <f t="shared" si="162"/>
        <v>0</v>
      </c>
      <c r="R142" s="16">
        <f t="shared" si="163"/>
        <v>0</v>
      </c>
      <c r="S142" s="26">
        <v>0</v>
      </c>
      <c r="T142" s="16">
        <f t="shared" si="164"/>
        <v>0</v>
      </c>
      <c r="U142" s="16">
        <f t="shared" si="165"/>
        <v>0</v>
      </c>
      <c r="V142" s="26">
        <v>0</v>
      </c>
      <c r="W142" s="16">
        <f t="shared" si="151"/>
        <v>0</v>
      </c>
      <c r="X142" s="16">
        <f t="shared" si="166"/>
        <v>0</v>
      </c>
      <c r="Y142" s="26"/>
      <c r="Z142" s="16">
        <f t="shared" si="167"/>
        <v>0</v>
      </c>
      <c r="AA142" s="16">
        <f t="shared" si="168"/>
        <v>0</v>
      </c>
      <c r="AC142" s="52">
        <f t="shared" si="68"/>
        <v>0</v>
      </c>
      <c r="AD142" s="16">
        <f t="shared" si="69"/>
        <v>0</v>
      </c>
      <c r="AE142" s="37">
        <f t="shared" si="70"/>
        <v>0</v>
      </c>
      <c r="AF142" s="42">
        <f t="shared" ref="AF142:AF205" si="177">AC142/AQ$10</f>
        <v>0</v>
      </c>
      <c r="AG142" s="37">
        <f t="shared" ref="AG142:AG205" si="178">AF142*30</f>
        <v>0</v>
      </c>
      <c r="AH142" s="63">
        <f t="shared" si="71"/>
        <v>0</v>
      </c>
      <c r="AI142" s="26">
        <v>0</v>
      </c>
      <c r="AJ142" s="37">
        <f t="shared" si="173"/>
        <v>0</v>
      </c>
      <c r="AK142" s="37" t="str">
        <f t="shared" si="174"/>
        <v>-</v>
      </c>
      <c r="AL142" s="47">
        <v>148</v>
      </c>
      <c r="AM142" s="37" t="str">
        <f t="shared" si="175"/>
        <v>-</v>
      </c>
      <c r="AN142" s="52" t="str">
        <f t="shared" si="176"/>
        <v>-</v>
      </c>
      <c r="AO142" s="35" t="str">
        <f t="shared" ref="AO142:AO205" si="179">IFERROR(AO$10+AK142,"-")</f>
        <v>-</v>
      </c>
    </row>
    <row r="143" spans="1:41" ht="15" x14ac:dyDescent="0.25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26">
        <v>1</v>
      </c>
      <c r="K143" s="16">
        <f t="shared" si="76"/>
        <v>76</v>
      </c>
      <c r="L143" s="16">
        <f t="shared" si="159"/>
        <v>140</v>
      </c>
      <c r="M143" s="26">
        <v>0</v>
      </c>
      <c r="N143" s="16">
        <f t="shared" si="160"/>
        <v>0</v>
      </c>
      <c r="O143" s="16">
        <f t="shared" si="161"/>
        <v>0</v>
      </c>
      <c r="P143" s="26">
        <v>0</v>
      </c>
      <c r="Q143" s="16">
        <f t="shared" si="162"/>
        <v>0</v>
      </c>
      <c r="R143" s="16">
        <f t="shared" si="163"/>
        <v>0</v>
      </c>
      <c r="S143" s="26">
        <v>0</v>
      </c>
      <c r="T143" s="16">
        <f t="shared" si="164"/>
        <v>0</v>
      </c>
      <c r="U143" s="16">
        <f t="shared" si="165"/>
        <v>0</v>
      </c>
      <c r="V143" s="26">
        <v>0</v>
      </c>
      <c r="W143" s="16">
        <f t="shared" si="151"/>
        <v>0</v>
      </c>
      <c r="X143" s="16">
        <f t="shared" si="166"/>
        <v>0</v>
      </c>
      <c r="Y143" s="26"/>
      <c r="Z143" s="16">
        <f t="shared" si="167"/>
        <v>0</v>
      </c>
      <c r="AA143" s="16">
        <f t="shared" si="168"/>
        <v>0</v>
      </c>
      <c r="AC143" s="52">
        <f t="shared" si="68"/>
        <v>1</v>
      </c>
      <c r="AD143" s="16">
        <f t="shared" si="69"/>
        <v>76</v>
      </c>
      <c r="AE143" s="37">
        <f t="shared" si="70"/>
        <v>140</v>
      </c>
      <c r="AF143" s="42">
        <f t="shared" si="177"/>
        <v>8.130081300813009E-3</v>
      </c>
      <c r="AG143" s="37">
        <f t="shared" si="178"/>
        <v>0.24390243902439027</v>
      </c>
      <c r="AH143" s="63">
        <f t="shared" si="71"/>
        <v>34.146341463414636</v>
      </c>
      <c r="AI143" s="26">
        <v>0</v>
      </c>
      <c r="AJ143" s="37">
        <f t="shared" si="173"/>
        <v>0</v>
      </c>
      <c r="AK143" s="37">
        <f t="shared" si="174"/>
        <v>0</v>
      </c>
      <c r="AL143" s="47">
        <v>149</v>
      </c>
      <c r="AM143" s="37">
        <f t="shared" si="175"/>
        <v>0</v>
      </c>
      <c r="AN143" s="52">
        <f t="shared" si="176"/>
        <v>0</v>
      </c>
      <c r="AO143" s="35">
        <f t="shared" si="179"/>
        <v>43589</v>
      </c>
    </row>
    <row r="144" spans="1:41" ht="15" x14ac:dyDescent="0.25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76"/>
        <v>0</v>
      </c>
      <c r="L144" s="16">
        <f t="shared" si="159"/>
        <v>0</v>
      </c>
      <c r="M144" s="26">
        <v>0</v>
      </c>
      <c r="N144" s="16">
        <f t="shared" si="160"/>
        <v>0</v>
      </c>
      <c r="O144" s="16">
        <f t="shared" si="161"/>
        <v>0</v>
      </c>
      <c r="P144" s="26">
        <v>0</v>
      </c>
      <c r="Q144" s="16">
        <f t="shared" si="162"/>
        <v>0</v>
      </c>
      <c r="R144" s="16">
        <f t="shared" si="163"/>
        <v>0</v>
      </c>
      <c r="S144" s="26">
        <v>0</v>
      </c>
      <c r="T144" s="16">
        <f t="shared" si="164"/>
        <v>0</v>
      </c>
      <c r="U144" s="16">
        <f t="shared" si="165"/>
        <v>0</v>
      </c>
      <c r="V144" s="26">
        <v>0</v>
      </c>
      <c r="W144" s="16">
        <f t="shared" si="151"/>
        <v>0</v>
      </c>
      <c r="X144" s="16">
        <f t="shared" si="166"/>
        <v>0</v>
      </c>
      <c r="Y144" s="26"/>
      <c r="Z144" s="16">
        <f t="shared" si="167"/>
        <v>0</v>
      </c>
      <c r="AA144" s="16">
        <f t="shared" si="168"/>
        <v>0</v>
      </c>
      <c r="AC144" s="52">
        <f t="shared" si="68"/>
        <v>0</v>
      </c>
      <c r="AD144" s="16">
        <f t="shared" si="69"/>
        <v>0</v>
      </c>
      <c r="AE144" s="37">
        <f t="shared" si="70"/>
        <v>0</v>
      </c>
      <c r="AF144" s="42">
        <f t="shared" si="177"/>
        <v>0</v>
      </c>
      <c r="AG144" s="37">
        <f t="shared" si="178"/>
        <v>0</v>
      </c>
      <c r="AH144" s="63">
        <f t="shared" si="71"/>
        <v>0</v>
      </c>
      <c r="AI144" s="26">
        <v>2</v>
      </c>
      <c r="AJ144" s="37">
        <f t="shared" si="173"/>
        <v>280</v>
      </c>
      <c r="AK144" s="37" t="str">
        <f t="shared" si="174"/>
        <v>-</v>
      </c>
      <c r="AL144" s="47">
        <v>150</v>
      </c>
      <c r="AM144" s="37" t="str">
        <f t="shared" si="175"/>
        <v>-</v>
      </c>
      <c r="AN144" s="52" t="str">
        <f t="shared" si="176"/>
        <v>-</v>
      </c>
      <c r="AO144" s="35" t="str">
        <f t="shared" si="179"/>
        <v>-</v>
      </c>
    </row>
    <row r="145" spans="1:41" ht="15" x14ac:dyDescent="0.25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26">
        <v>0</v>
      </c>
      <c r="K145" s="16">
        <f t="shared" si="76"/>
        <v>0</v>
      </c>
      <c r="L145" s="16">
        <f t="shared" si="159"/>
        <v>0</v>
      </c>
      <c r="M145" s="26">
        <v>0</v>
      </c>
      <c r="N145" s="16">
        <f t="shared" si="160"/>
        <v>0</v>
      </c>
      <c r="O145" s="16">
        <f t="shared" si="161"/>
        <v>0</v>
      </c>
      <c r="P145" s="26">
        <v>0</v>
      </c>
      <c r="Q145" s="16">
        <f t="shared" si="162"/>
        <v>0</v>
      </c>
      <c r="R145" s="16">
        <f t="shared" si="163"/>
        <v>0</v>
      </c>
      <c r="S145" s="26">
        <v>0</v>
      </c>
      <c r="T145" s="16">
        <f t="shared" si="164"/>
        <v>0</v>
      </c>
      <c r="U145" s="16">
        <f t="shared" si="165"/>
        <v>0</v>
      </c>
      <c r="V145" s="26">
        <v>0</v>
      </c>
      <c r="W145" s="16">
        <f t="shared" si="151"/>
        <v>0</v>
      </c>
      <c r="X145" s="16">
        <f t="shared" si="166"/>
        <v>0</v>
      </c>
      <c r="Y145" s="26"/>
      <c r="Z145" s="16">
        <f t="shared" si="167"/>
        <v>0</v>
      </c>
      <c r="AA145" s="16">
        <f t="shared" si="168"/>
        <v>0</v>
      </c>
      <c r="AC145" s="52">
        <f t="shared" si="68"/>
        <v>0</v>
      </c>
      <c r="AD145" s="16">
        <f t="shared" si="69"/>
        <v>0</v>
      </c>
      <c r="AE145" s="37">
        <f t="shared" si="70"/>
        <v>0</v>
      </c>
      <c r="AF145" s="42">
        <f t="shared" si="177"/>
        <v>0</v>
      </c>
      <c r="AG145" s="37">
        <f t="shared" si="178"/>
        <v>0</v>
      </c>
      <c r="AH145" s="63">
        <f t="shared" si="71"/>
        <v>0</v>
      </c>
      <c r="AI145" s="26">
        <v>0</v>
      </c>
      <c r="AJ145" s="37">
        <f t="shared" si="173"/>
        <v>0</v>
      </c>
      <c r="AK145" s="37" t="str">
        <f t="shared" si="174"/>
        <v>-</v>
      </c>
      <c r="AL145" s="47">
        <v>151</v>
      </c>
      <c r="AM145" s="37" t="str">
        <f t="shared" si="175"/>
        <v>-</v>
      </c>
      <c r="AN145" s="52" t="str">
        <f t="shared" si="176"/>
        <v>-</v>
      </c>
      <c r="AO145" s="35" t="str">
        <f t="shared" si="179"/>
        <v>-</v>
      </c>
    </row>
    <row r="146" spans="1:41" ht="15" x14ac:dyDescent="0.25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59"/>
        <v>0</v>
      </c>
      <c r="M146" s="26">
        <v>0</v>
      </c>
      <c r="N146" s="16">
        <f t="shared" si="160"/>
        <v>0</v>
      </c>
      <c r="O146" s="16">
        <f t="shared" si="161"/>
        <v>0</v>
      </c>
      <c r="P146" s="26">
        <v>0</v>
      </c>
      <c r="Q146" s="16">
        <f t="shared" si="162"/>
        <v>0</v>
      </c>
      <c r="R146" s="16">
        <f t="shared" si="163"/>
        <v>0</v>
      </c>
      <c r="S146" s="26">
        <v>0</v>
      </c>
      <c r="T146" s="16">
        <f t="shared" si="164"/>
        <v>0</v>
      </c>
      <c r="U146" s="16">
        <f t="shared" si="165"/>
        <v>0</v>
      </c>
      <c r="V146" s="26">
        <v>0</v>
      </c>
      <c r="W146" s="16">
        <f t="shared" si="151"/>
        <v>0</v>
      </c>
      <c r="X146" s="16">
        <f t="shared" si="166"/>
        <v>0</v>
      </c>
      <c r="Y146" s="26"/>
      <c r="Z146" s="16">
        <f t="shared" si="167"/>
        <v>0</v>
      </c>
      <c r="AA146" s="16">
        <f t="shared" si="168"/>
        <v>0</v>
      </c>
      <c r="AC146" s="52">
        <f t="shared" si="68"/>
        <v>0</v>
      </c>
      <c r="AD146" s="16">
        <f t="shared" si="69"/>
        <v>0</v>
      </c>
      <c r="AE146" s="37">
        <f t="shared" si="70"/>
        <v>0</v>
      </c>
      <c r="AF146" s="42">
        <f t="shared" si="177"/>
        <v>0</v>
      </c>
      <c r="AG146" s="37">
        <f t="shared" si="178"/>
        <v>0</v>
      </c>
      <c r="AH146" s="63">
        <f t="shared" si="71"/>
        <v>0</v>
      </c>
      <c r="AI146" s="26">
        <v>0</v>
      </c>
      <c r="AJ146" s="37">
        <f t="shared" si="173"/>
        <v>0</v>
      </c>
      <c r="AK146" s="37" t="str">
        <f t="shared" si="174"/>
        <v>-</v>
      </c>
      <c r="AL146" s="47">
        <v>152</v>
      </c>
      <c r="AM146" s="37" t="str">
        <f t="shared" si="175"/>
        <v>-</v>
      </c>
      <c r="AN146" s="52" t="str">
        <f t="shared" si="176"/>
        <v>-</v>
      </c>
      <c r="AO146" s="35" t="str">
        <f t="shared" si="179"/>
        <v>-</v>
      </c>
    </row>
    <row r="147" spans="1:41" ht="15" x14ac:dyDescent="0.25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ref="K147:K168" si="180">J147*$F147</f>
        <v>0</v>
      </c>
      <c r="L147" s="16">
        <f t="shared" ref="L147:L168" si="181">J147*$G147</f>
        <v>0</v>
      </c>
      <c r="M147" s="26">
        <v>0</v>
      </c>
      <c r="N147" s="16">
        <f t="shared" ref="N147:N168" si="182">M147*$F147</f>
        <v>0</v>
      </c>
      <c r="O147" s="16">
        <f t="shared" ref="O147:O168" si="183">M147*$G147</f>
        <v>0</v>
      </c>
      <c r="P147" s="26">
        <v>0</v>
      </c>
      <c r="Q147" s="16">
        <f t="shared" ref="Q147:Q168" si="184">P147*$F147</f>
        <v>0</v>
      </c>
      <c r="R147" s="16">
        <f t="shared" ref="R147:R168" si="185">P147*$G147</f>
        <v>0</v>
      </c>
      <c r="S147" s="26">
        <v>0</v>
      </c>
      <c r="T147" s="16">
        <f t="shared" ref="T147:T168" si="186">S147*$F147</f>
        <v>0</v>
      </c>
      <c r="U147" s="16">
        <f t="shared" ref="U147:U168" si="187">S147*$G147</f>
        <v>0</v>
      </c>
      <c r="V147" s="26">
        <v>0</v>
      </c>
      <c r="W147" s="16">
        <f t="shared" ref="W147:W168" si="188">V147*$F147</f>
        <v>0</v>
      </c>
      <c r="X147" s="16">
        <f t="shared" ref="X147:X168" si="189">V147*$G147</f>
        <v>0</v>
      </c>
      <c r="Y147" s="26"/>
      <c r="Z147" s="16">
        <f t="shared" ref="Z147:Z168" si="190">Y147*$F147</f>
        <v>0</v>
      </c>
      <c r="AA147" s="16">
        <f t="shared" ref="AA147:AA168" si="191">Y147*$G147</f>
        <v>0</v>
      </c>
      <c r="AC147" s="52">
        <f t="shared" ref="AC147:AC168" si="192">J147+M147+P147+S147+V147+Y147</f>
        <v>0</v>
      </c>
      <c r="AD147" s="16">
        <f t="shared" ref="AD147:AD168" si="193">AC147*F147</f>
        <v>0</v>
      </c>
      <c r="AE147" s="37">
        <f t="shared" ref="AE147:AE168" si="194">AC147*G147</f>
        <v>0</v>
      </c>
      <c r="AF147" s="42">
        <f t="shared" si="177"/>
        <v>0</v>
      </c>
      <c r="AG147" s="37">
        <f t="shared" si="178"/>
        <v>0</v>
      </c>
      <c r="AH147" s="63">
        <f t="shared" ref="AH147:AH168" si="195">AG147*G147</f>
        <v>0</v>
      </c>
      <c r="AI147" s="26">
        <v>0</v>
      </c>
      <c r="AJ147" s="37">
        <f t="shared" ref="AJ147:AJ152" si="196">AI147*G147</f>
        <v>0</v>
      </c>
      <c r="AK147" s="37" t="str">
        <f t="shared" ref="AK147:AK152" si="197">IFERROR(AI147/AF147, "-")</f>
        <v>-</v>
      </c>
      <c r="AL147" s="47">
        <v>129</v>
      </c>
      <c r="AM147" s="37" t="str">
        <f t="shared" ref="AM147:AM152" si="198">IFERROR(AK147/7,"-")</f>
        <v>-</v>
      </c>
      <c r="AN147" s="52" t="str">
        <f t="shared" ref="AN147:AN152" si="199">IFERROR(AK147/30,"-")</f>
        <v>-</v>
      </c>
      <c r="AO147" s="35" t="str">
        <f t="shared" si="179"/>
        <v>-</v>
      </c>
    </row>
    <row r="148" spans="1:41" ht="15" x14ac:dyDescent="0.25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180"/>
        <v>0</v>
      </c>
      <c r="L148" s="16">
        <f t="shared" si="181"/>
        <v>0</v>
      </c>
      <c r="M148" s="26">
        <v>0</v>
      </c>
      <c r="N148" s="16">
        <f t="shared" si="182"/>
        <v>0</v>
      </c>
      <c r="O148" s="16">
        <f t="shared" si="183"/>
        <v>0</v>
      </c>
      <c r="P148" s="26">
        <v>0</v>
      </c>
      <c r="Q148" s="16">
        <f t="shared" si="184"/>
        <v>0</v>
      </c>
      <c r="R148" s="16">
        <f t="shared" si="185"/>
        <v>0</v>
      </c>
      <c r="S148" s="26">
        <v>0</v>
      </c>
      <c r="T148" s="16">
        <f t="shared" si="186"/>
        <v>0</v>
      </c>
      <c r="U148" s="16">
        <f t="shared" si="187"/>
        <v>0</v>
      </c>
      <c r="V148" s="26">
        <v>0</v>
      </c>
      <c r="W148" s="16">
        <f t="shared" si="188"/>
        <v>0</v>
      </c>
      <c r="X148" s="16">
        <f t="shared" si="189"/>
        <v>0</v>
      </c>
      <c r="Y148" s="26"/>
      <c r="Z148" s="16">
        <f t="shared" si="190"/>
        <v>0</v>
      </c>
      <c r="AA148" s="16">
        <f t="shared" si="191"/>
        <v>0</v>
      </c>
      <c r="AC148" s="52">
        <f t="shared" si="192"/>
        <v>0</v>
      </c>
      <c r="AD148" s="16">
        <f t="shared" si="193"/>
        <v>0</v>
      </c>
      <c r="AE148" s="37">
        <f t="shared" si="194"/>
        <v>0</v>
      </c>
      <c r="AF148" s="42">
        <f t="shared" si="177"/>
        <v>0</v>
      </c>
      <c r="AG148" s="37">
        <f t="shared" si="178"/>
        <v>0</v>
      </c>
      <c r="AH148" s="63">
        <f t="shared" si="195"/>
        <v>0</v>
      </c>
      <c r="AI148" s="26">
        <v>0</v>
      </c>
      <c r="AJ148" s="37">
        <f t="shared" si="196"/>
        <v>0</v>
      </c>
      <c r="AK148" s="37" t="str">
        <f t="shared" si="197"/>
        <v>-</v>
      </c>
      <c r="AL148" s="47">
        <v>130</v>
      </c>
      <c r="AM148" s="37" t="str">
        <f t="shared" si="198"/>
        <v>-</v>
      </c>
      <c r="AN148" s="52" t="str">
        <f t="shared" si="199"/>
        <v>-</v>
      </c>
      <c r="AO148" s="35" t="str">
        <f t="shared" si="179"/>
        <v>-</v>
      </c>
    </row>
    <row r="149" spans="1:41" ht="15" x14ac:dyDescent="0.25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0</v>
      </c>
      <c r="K149" s="16">
        <f t="shared" si="180"/>
        <v>0</v>
      </c>
      <c r="L149" s="16">
        <f t="shared" si="181"/>
        <v>0</v>
      </c>
      <c r="M149" s="26">
        <v>0</v>
      </c>
      <c r="N149" s="16">
        <f t="shared" si="182"/>
        <v>0</v>
      </c>
      <c r="O149" s="16">
        <f t="shared" si="183"/>
        <v>0</v>
      </c>
      <c r="P149" s="26">
        <v>0</v>
      </c>
      <c r="Q149" s="16">
        <f t="shared" si="184"/>
        <v>0</v>
      </c>
      <c r="R149" s="16">
        <f t="shared" si="185"/>
        <v>0</v>
      </c>
      <c r="S149" s="26">
        <v>0</v>
      </c>
      <c r="T149" s="16">
        <f t="shared" si="186"/>
        <v>0</v>
      </c>
      <c r="U149" s="16">
        <f t="shared" si="187"/>
        <v>0</v>
      </c>
      <c r="V149" s="26">
        <v>0</v>
      </c>
      <c r="W149" s="16">
        <f t="shared" si="188"/>
        <v>0</v>
      </c>
      <c r="X149" s="16">
        <f t="shared" si="189"/>
        <v>0</v>
      </c>
      <c r="Y149" s="26"/>
      <c r="Z149" s="16">
        <f t="shared" si="190"/>
        <v>0</v>
      </c>
      <c r="AA149" s="16">
        <f t="shared" si="191"/>
        <v>0</v>
      </c>
      <c r="AC149" s="52">
        <f t="shared" si="192"/>
        <v>0</v>
      </c>
      <c r="AD149" s="16">
        <f t="shared" si="193"/>
        <v>0</v>
      </c>
      <c r="AE149" s="37">
        <f t="shared" si="194"/>
        <v>0</v>
      </c>
      <c r="AF149" s="42">
        <f t="shared" si="177"/>
        <v>0</v>
      </c>
      <c r="AG149" s="37">
        <f t="shared" si="178"/>
        <v>0</v>
      </c>
      <c r="AH149" s="63">
        <f t="shared" si="195"/>
        <v>0</v>
      </c>
      <c r="AI149" s="26">
        <v>0</v>
      </c>
      <c r="AJ149" s="37">
        <f t="shared" si="196"/>
        <v>0</v>
      </c>
      <c r="AK149" s="37" t="str">
        <f t="shared" si="197"/>
        <v>-</v>
      </c>
      <c r="AL149" s="47">
        <v>131</v>
      </c>
      <c r="AM149" s="37" t="str">
        <f t="shared" si="198"/>
        <v>-</v>
      </c>
      <c r="AN149" s="52" t="str">
        <f t="shared" si="199"/>
        <v>-</v>
      </c>
      <c r="AO149" s="35" t="str">
        <f t="shared" si="179"/>
        <v>-</v>
      </c>
    </row>
    <row r="150" spans="1:41" ht="15" x14ac:dyDescent="0.25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1</v>
      </c>
      <c r="K150" s="16">
        <f t="shared" si="180"/>
        <v>12.379999999999997</v>
      </c>
      <c r="L150" s="16">
        <f t="shared" si="181"/>
        <v>34.5</v>
      </c>
      <c r="M150" s="26">
        <v>0</v>
      </c>
      <c r="N150" s="16">
        <f t="shared" si="182"/>
        <v>0</v>
      </c>
      <c r="O150" s="16">
        <f t="shared" si="183"/>
        <v>0</v>
      </c>
      <c r="P150" s="26">
        <v>1</v>
      </c>
      <c r="Q150" s="16">
        <f t="shared" si="184"/>
        <v>12.379999999999997</v>
      </c>
      <c r="R150" s="16">
        <f t="shared" si="185"/>
        <v>34.5</v>
      </c>
      <c r="S150" s="26">
        <v>1</v>
      </c>
      <c r="T150" s="16">
        <f t="shared" si="186"/>
        <v>12.379999999999997</v>
      </c>
      <c r="U150" s="16">
        <f t="shared" si="187"/>
        <v>34.5</v>
      </c>
      <c r="V150" s="26">
        <v>0</v>
      </c>
      <c r="W150" s="16">
        <f t="shared" si="188"/>
        <v>0</v>
      </c>
      <c r="X150" s="16">
        <f t="shared" si="189"/>
        <v>0</v>
      </c>
      <c r="Y150" s="26"/>
      <c r="Z150" s="16">
        <f t="shared" si="190"/>
        <v>0</v>
      </c>
      <c r="AA150" s="16">
        <f t="shared" si="191"/>
        <v>0</v>
      </c>
      <c r="AC150" s="52">
        <f t="shared" si="192"/>
        <v>3</v>
      </c>
      <c r="AD150" s="16">
        <f t="shared" si="193"/>
        <v>37.139999999999993</v>
      </c>
      <c r="AE150" s="37">
        <f t="shared" si="194"/>
        <v>103.5</v>
      </c>
      <c r="AF150" s="42">
        <f t="shared" si="177"/>
        <v>2.4390243902439025E-2</v>
      </c>
      <c r="AG150" s="37">
        <f t="shared" si="178"/>
        <v>0.73170731707317072</v>
      </c>
      <c r="AH150" s="63">
        <f t="shared" si="195"/>
        <v>25.243902439024389</v>
      </c>
      <c r="AI150" s="26">
        <v>0</v>
      </c>
      <c r="AJ150" s="37">
        <f t="shared" si="196"/>
        <v>0</v>
      </c>
      <c r="AK150" s="37">
        <f t="shared" si="197"/>
        <v>0</v>
      </c>
      <c r="AL150" s="47">
        <v>132</v>
      </c>
      <c r="AM150" s="37">
        <f t="shared" si="198"/>
        <v>0</v>
      </c>
      <c r="AN150" s="52">
        <f t="shared" si="199"/>
        <v>0</v>
      </c>
      <c r="AO150" s="35">
        <f t="shared" si="179"/>
        <v>43589</v>
      </c>
    </row>
    <row r="151" spans="1:41" ht="15" x14ac:dyDescent="0.25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0</v>
      </c>
      <c r="K151" s="16">
        <f t="shared" si="180"/>
        <v>0</v>
      </c>
      <c r="L151" s="16">
        <f t="shared" si="181"/>
        <v>0</v>
      </c>
      <c r="M151" s="26">
        <v>0</v>
      </c>
      <c r="N151" s="16">
        <f t="shared" si="182"/>
        <v>0</v>
      </c>
      <c r="O151" s="16">
        <f t="shared" si="183"/>
        <v>0</v>
      </c>
      <c r="P151" s="26">
        <v>1</v>
      </c>
      <c r="Q151" s="16">
        <f t="shared" si="184"/>
        <v>12.679999999999998</v>
      </c>
      <c r="R151" s="16">
        <f t="shared" si="185"/>
        <v>34.5</v>
      </c>
      <c r="S151" s="26">
        <v>1</v>
      </c>
      <c r="T151" s="16">
        <f t="shared" si="186"/>
        <v>12.679999999999998</v>
      </c>
      <c r="U151" s="16">
        <f t="shared" si="187"/>
        <v>34.5</v>
      </c>
      <c r="V151" s="26">
        <v>0</v>
      </c>
      <c r="W151" s="16">
        <f t="shared" si="188"/>
        <v>0</v>
      </c>
      <c r="X151" s="16">
        <f t="shared" si="189"/>
        <v>0</v>
      </c>
      <c r="Y151" s="26"/>
      <c r="Z151" s="16">
        <f t="shared" si="190"/>
        <v>0</v>
      </c>
      <c r="AA151" s="16">
        <f t="shared" si="191"/>
        <v>0</v>
      </c>
      <c r="AC151" s="52">
        <f t="shared" si="192"/>
        <v>2</v>
      </c>
      <c r="AD151" s="16">
        <f t="shared" si="193"/>
        <v>25.359999999999996</v>
      </c>
      <c r="AE151" s="37">
        <f t="shared" si="194"/>
        <v>69</v>
      </c>
      <c r="AF151" s="42">
        <f t="shared" si="177"/>
        <v>1.6260162601626018E-2</v>
      </c>
      <c r="AG151" s="37">
        <f t="shared" si="178"/>
        <v>0.48780487804878053</v>
      </c>
      <c r="AH151" s="63">
        <f t="shared" si="195"/>
        <v>16.829268292682929</v>
      </c>
      <c r="AI151" s="26">
        <v>0</v>
      </c>
      <c r="AJ151" s="37">
        <f t="shared" si="196"/>
        <v>0</v>
      </c>
      <c r="AK151" s="37">
        <f t="shared" si="197"/>
        <v>0</v>
      </c>
      <c r="AL151" s="47">
        <v>133</v>
      </c>
      <c r="AM151" s="37">
        <f t="shared" si="198"/>
        <v>0</v>
      </c>
      <c r="AN151" s="52">
        <f t="shared" si="199"/>
        <v>0</v>
      </c>
      <c r="AO151" s="35">
        <f t="shared" si="179"/>
        <v>43589</v>
      </c>
    </row>
    <row r="152" spans="1:41" ht="15" x14ac:dyDescent="0.25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0</v>
      </c>
      <c r="K152" s="16">
        <f t="shared" si="180"/>
        <v>0</v>
      </c>
      <c r="L152" s="16">
        <f t="shared" si="181"/>
        <v>0</v>
      </c>
      <c r="M152" s="26">
        <v>0</v>
      </c>
      <c r="N152" s="16">
        <f t="shared" si="182"/>
        <v>0</v>
      </c>
      <c r="O152" s="16">
        <f t="shared" si="183"/>
        <v>0</v>
      </c>
      <c r="P152" s="26">
        <v>0</v>
      </c>
      <c r="Q152" s="16">
        <f t="shared" si="184"/>
        <v>0</v>
      </c>
      <c r="R152" s="16">
        <f t="shared" si="185"/>
        <v>0</v>
      </c>
      <c r="S152" s="26">
        <v>0</v>
      </c>
      <c r="T152" s="16">
        <f t="shared" si="186"/>
        <v>0</v>
      </c>
      <c r="U152" s="16">
        <f t="shared" si="187"/>
        <v>0</v>
      </c>
      <c r="V152" s="26">
        <v>0</v>
      </c>
      <c r="W152" s="16">
        <f t="shared" si="188"/>
        <v>0</v>
      </c>
      <c r="X152" s="16">
        <f t="shared" si="189"/>
        <v>0</v>
      </c>
      <c r="Y152" s="26"/>
      <c r="Z152" s="16">
        <f t="shared" si="190"/>
        <v>0</v>
      </c>
      <c r="AA152" s="16">
        <f t="shared" si="191"/>
        <v>0</v>
      </c>
      <c r="AC152" s="52">
        <f t="shared" si="192"/>
        <v>0</v>
      </c>
      <c r="AD152" s="16">
        <f t="shared" si="193"/>
        <v>0</v>
      </c>
      <c r="AE152" s="37">
        <f t="shared" si="194"/>
        <v>0</v>
      </c>
      <c r="AF152" s="42">
        <f t="shared" si="177"/>
        <v>0</v>
      </c>
      <c r="AG152" s="37">
        <f t="shared" si="178"/>
        <v>0</v>
      </c>
      <c r="AH152" s="63">
        <f t="shared" si="195"/>
        <v>0</v>
      </c>
      <c r="AI152" s="26">
        <v>2</v>
      </c>
      <c r="AJ152" s="37">
        <f t="shared" si="196"/>
        <v>69</v>
      </c>
      <c r="AK152" s="37" t="str">
        <f t="shared" si="197"/>
        <v>-</v>
      </c>
      <c r="AL152" s="47">
        <v>134</v>
      </c>
      <c r="AM152" s="37" t="str">
        <f t="shared" si="198"/>
        <v>-</v>
      </c>
      <c r="AN152" s="52" t="str">
        <f t="shared" si="199"/>
        <v>-</v>
      </c>
      <c r="AO152" s="35" t="str">
        <f t="shared" si="179"/>
        <v>-</v>
      </c>
    </row>
    <row r="153" spans="1:41" ht="15" x14ac:dyDescent="0.25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1</v>
      </c>
      <c r="K153" s="16">
        <f t="shared" si="180"/>
        <v>11.99000000000002</v>
      </c>
      <c r="L153" s="16">
        <f t="shared" si="181"/>
        <v>34.5</v>
      </c>
      <c r="M153" s="26">
        <v>1</v>
      </c>
      <c r="N153" s="16">
        <f t="shared" si="182"/>
        <v>11.99000000000002</v>
      </c>
      <c r="O153" s="16">
        <f t="shared" si="183"/>
        <v>34.5</v>
      </c>
      <c r="P153" s="26">
        <v>0</v>
      </c>
      <c r="Q153" s="16">
        <f t="shared" si="184"/>
        <v>0</v>
      </c>
      <c r="R153" s="16">
        <f t="shared" si="185"/>
        <v>0</v>
      </c>
      <c r="S153" s="26">
        <v>0</v>
      </c>
      <c r="T153" s="16">
        <f t="shared" si="186"/>
        <v>0</v>
      </c>
      <c r="U153" s="16">
        <f t="shared" si="187"/>
        <v>0</v>
      </c>
      <c r="V153" s="26">
        <v>1</v>
      </c>
      <c r="W153" s="16">
        <f t="shared" si="188"/>
        <v>11.99000000000002</v>
      </c>
      <c r="X153" s="16">
        <f t="shared" si="189"/>
        <v>34.5</v>
      </c>
      <c r="Y153" s="26"/>
      <c r="Z153" s="16">
        <f t="shared" si="190"/>
        <v>0</v>
      </c>
      <c r="AA153" s="16">
        <f t="shared" si="191"/>
        <v>0</v>
      </c>
      <c r="AC153" s="52">
        <f t="shared" si="192"/>
        <v>3</v>
      </c>
      <c r="AD153" s="16">
        <f t="shared" si="193"/>
        <v>35.970000000000056</v>
      </c>
      <c r="AE153" s="37">
        <f t="shared" si="194"/>
        <v>103.5</v>
      </c>
      <c r="AF153" s="42">
        <f t="shared" si="177"/>
        <v>2.4390243902439025E-2</v>
      </c>
      <c r="AG153" s="37">
        <f t="shared" si="178"/>
        <v>0.73170731707317072</v>
      </c>
      <c r="AH153" s="63">
        <f t="shared" si="195"/>
        <v>25.243902439024389</v>
      </c>
      <c r="AI153" s="26">
        <v>2</v>
      </c>
      <c r="AJ153" s="37">
        <f>AI153*G153</f>
        <v>69</v>
      </c>
      <c r="AK153" s="37">
        <f>IFERROR(AI153/AF153, "-")</f>
        <v>82</v>
      </c>
      <c r="AL153" s="47">
        <v>136</v>
      </c>
      <c r="AM153" s="37">
        <f>IFERROR(AK153/7,"-")</f>
        <v>11.714285714285714</v>
      </c>
      <c r="AN153" s="52">
        <f>IFERROR(AK153/30,"-")</f>
        <v>2.7333333333333334</v>
      </c>
      <c r="AO153" s="35">
        <f t="shared" si="179"/>
        <v>43671</v>
      </c>
    </row>
    <row r="154" spans="1:41" ht="15" x14ac:dyDescent="0.25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0</v>
      </c>
      <c r="K154" s="16">
        <f t="shared" si="180"/>
        <v>0</v>
      </c>
      <c r="L154" s="16">
        <f t="shared" si="181"/>
        <v>0</v>
      </c>
      <c r="M154" s="26">
        <v>0</v>
      </c>
      <c r="N154" s="16">
        <f t="shared" si="182"/>
        <v>0</v>
      </c>
      <c r="O154" s="16">
        <f t="shared" si="183"/>
        <v>0</v>
      </c>
      <c r="P154" s="26">
        <v>0</v>
      </c>
      <c r="Q154" s="16">
        <f t="shared" si="184"/>
        <v>0</v>
      </c>
      <c r="R154" s="16">
        <f t="shared" si="185"/>
        <v>0</v>
      </c>
      <c r="S154" s="26">
        <v>0</v>
      </c>
      <c r="T154" s="16">
        <f t="shared" si="186"/>
        <v>0</v>
      </c>
      <c r="U154" s="16">
        <f t="shared" si="187"/>
        <v>0</v>
      </c>
      <c r="V154" s="26">
        <v>0</v>
      </c>
      <c r="W154" s="16">
        <f t="shared" si="188"/>
        <v>0</v>
      </c>
      <c r="X154" s="16">
        <f t="shared" si="189"/>
        <v>0</v>
      </c>
      <c r="Y154" s="26"/>
      <c r="Z154" s="16">
        <f t="shared" si="190"/>
        <v>0</v>
      </c>
      <c r="AA154" s="16">
        <f t="shared" si="191"/>
        <v>0</v>
      </c>
      <c r="AC154" s="52">
        <f t="shared" si="192"/>
        <v>0</v>
      </c>
      <c r="AD154" s="16">
        <f t="shared" si="193"/>
        <v>0</v>
      </c>
      <c r="AE154" s="37">
        <f t="shared" si="194"/>
        <v>0</v>
      </c>
      <c r="AF154" s="42">
        <f t="shared" si="177"/>
        <v>0</v>
      </c>
      <c r="AG154" s="37">
        <f t="shared" si="178"/>
        <v>0</v>
      </c>
      <c r="AH154" s="63">
        <f t="shared" si="195"/>
        <v>0</v>
      </c>
      <c r="AI154" s="26">
        <v>0</v>
      </c>
      <c r="AJ154" s="37">
        <f>AI154*G154</f>
        <v>0</v>
      </c>
      <c r="AK154" s="37" t="str">
        <f>IFERROR(AI154/AF154, "-")</f>
        <v>-</v>
      </c>
      <c r="AL154" s="47">
        <v>137</v>
      </c>
      <c r="AM154" s="37" t="str">
        <f>IFERROR(AK154/7,"-")</f>
        <v>-</v>
      </c>
      <c r="AN154" s="52" t="str">
        <f>IFERROR(AK154/30,"-")</f>
        <v>-</v>
      </c>
      <c r="AO154" s="35" t="str">
        <f t="shared" si="179"/>
        <v>-</v>
      </c>
    </row>
    <row r="155" spans="1:41" ht="15" x14ac:dyDescent="0.25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180"/>
        <v>11.99</v>
      </c>
      <c r="L155" s="16">
        <f t="shared" si="181"/>
        <v>34.5</v>
      </c>
      <c r="M155" s="26">
        <v>0</v>
      </c>
      <c r="N155" s="16">
        <f t="shared" si="182"/>
        <v>0</v>
      </c>
      <c r="O155" s="16">
        <f t="shared" si="183"/>
        <v>0</v>
      </c>
      <c r="P155" s="26">
        <v>0</v>
      </c>
      <c r="Q155" s="16">
        <f t="shared" si="184"/>
        <v>0</v>
      </c>
      <c r="R155" s="16">
        <f t="shared" si="185"/>
        <v>0</v>
      </c>
      <c r="S155" s="26">
        <v>0</v>
      </c>
      <c r="T155" s="16">
        <f t="shared" si="186"/>
        <v>0</v>
      </c>
      <c r="U155" s="16">
        <f t="shared" si="187"/>
        <v>0</v>
      </c>
      <c r="V155" s="26">
        <v>0</v>
      </c>
      <c r="W155" s="16">
        <f t="shared" si="188"/>
        <v>0</v>
      </c>
      <c r="X155" s="16">
        <f t="shared" si="189"/>
        <v>0</v>
      </c>
      <c r="Y155" s="26"/>
      <c r="Z155" s="16">
        <f t="shared" si="190"/>
        <v>0</v>
      </c>
      <c r="AA155" s="16">
        <f t="shared" si="191"/>
        <v>0</v>
      </c>
      <c r="AC155" s="52">
        <f t="shared" si="192"/>
        <v>1</v>
      </c>
      <c r="AD155" s="16">
        <f t="shared" si="193"/>
        <v>11.99</v>
      </c>
      <c r="AE155" s="37">
        <f t="shared" si="194"/>
        <v>34.5</v>
      </c>
      <c r="AF155" s="42">
        <f t="shared" si="177"/>
        <v>8.130081300813009E-3</v>
      </c>
      <c r="AG155" s="37">
        <f t="shared" si="178"/>
        <v>0.24390243902439027</v>
      </c>
      <c r="AH155" s="63">
        <f t="shared" si="195"/>
        <v>8.4146341463414647</v>
      </c>
      <c r="AI155" s="26">
        <v>0</v>
      </c>
      <c r="AJ155" s="37">
        <f>AI155*G155</f>
        <v>0</v>
      </c>
      <c r="AK155" s="37">
        <f>IFERROR(AI155/AF155, "-")</f>
        <v>0</v>
      </c>
      <c r="AL155" s="47">
        <v>138</v>
      </c>
      <c r="AM155" s="37">
        <f>IFERROR(AK155/7,"-")</f>
        <v>0</v>
      </c>
      <c r="AN155" s="52">
        <f>IFERROR(AK155/30,"-")</f>
        <v>0</v>
      </c>
      <c r="AO155" s="35">
        <f t="shared" si="179"/>
        <v>43589</v>
      </c>
    </row>
    <row r="156" spans="1:41" ht="15" x14ac:dyDescent="0.25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180"/>
        <v>0</v>
      </c>
      <c r="L156" s="16">
        <f t="shared" si="181"/>
        <v>0</v>
      </c>
      <c r="M156" s="26">
        <v>0</v>
      </c>
      <c r="N156" s="16">
        <f t="shared" si="182"/>
        <v>0</v>
      </c>
      <c r="O156" s="16">
        <f t="shared" si="183"/>
        <v>0</v>
      </c>
      <c r="P156" s="26">
        <v>1</v>
      </c>
      <c r="Q156" s="16">
        <f t="shared" si="184"/>
        <v>11.99</v>
      </c>
      <c r="R156" s="16">
        <f t="shared" si="185"/>
        <v>34.5</v>
      </c>
      <c r="S156" s="26">
        <v>0</v>
      </c>
      <c r="T156" s="16">
        <f t="shared" si="186"/>
        <v>0</v>
      </c>
      <c r="U156" s="16">
        <f t="shared" si="187"/>
        <v>0</v>
      </c>
      <c r="V156" s="26">
        <v>0</v>
      </c>
      <c r="W156" s="16">
        <f t="shared" si="188"/>
        <v>0</v>
      </c>
      <c r="X156" s="16">
        <f t="shared" si="189"/>
        <v>0</v>
      </c>
      <c r="Y156" s="26"/>
      <c r="Z156" s="16">
        <f t="shared" si="190"/>
        <v>0</v>
      </c>
      <c r="AA156" s="16">
        <f t="shared" si="191"/>
        <v>0</v>
      </c>
      <c r="AC156" s="52">
        <f t="shared" si="192"/>
        <v>1</v>
      </c>
      <c r="AD156" s="16">
        <f t="shared" si="193"/>
        <v>11.99</v>
      </c>
      <c r="AE156" s="37">
        <f t="shared" si="194"/>
        <v>34.5</v>
      </c>
      <c r="AF156" s="42">
        <f t="shared" si="177"/>
        <v>8.130081300813009E-3</v>
      </c>
      <c r="AG156" s="37">
        <f t="shared" si="178"/>
        <v>0.24390243902439027</v>
      </c>
      <c r="AH156" s="63">
        <f t="shared" si="195"/>
        <v>8.4146341463414647</v>
      </c>
      <c r="AI156" s="26">
        <v>0</v>
      </c>
      <c r="AJ156" s="37">
        <f t="shared" ref="AJ156:AJ168" si="200">AI156*G156</f>
        <v>0</v>
      </c>
      <c r="AK156" s="37">
        <f t="shared" ref="AK156:AK168" si="201">IFERROR(AI156/AF156, "-")</f>
        <v>0</v>
      </c>
      <c r="AL156" s="47">
        <v>140</v>
      </c>
      <c r="AM156" s="37">
        <f t="shared" ref="AM156:AM168" si="202">IFERROR(AK156/7,"-")</f>
        <v>0</v>
      </c>
      <c r="AN156" s="52">
        <f t="shared" ref="AN156:AN168" si="203">IFERROR(AK156/30,"-")</f>
        <v>0</v>
      </c>
      <c r="AO156" s="35">
        <f t="shared" si="179"/>
        <v>43589</v>
      </c>
    </row>
    <row r="157" spans="1:41" ht="15" x14ac:dyDescent="0.25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180"/>
        <v>0</v>
      </c>
      <c r="L157" s="16">
        <f t="shared" si="181"/>
        <v>0</v>
      </c>
      <c r="M157" s="26">
        <v>1</v>
      </c>
      <c r="N157" s="16">
        <f t="shared" si="182"/>
        <v>7.27</v>
      </c>
      <c r="O157" s="16">
        <f t="shared" si="183"/>
        <v>29.5</v>
      </c>
      <c r="P157" s="26">
        <v>0</v>
      </c>
      <c r="Q157" s="16">
        <f t="shared" si="184"/>
        <v>0</v>
      </c>
      <c r="R157" s="16">
        <f t="shared" si="185"/>
        <v>0</v>
      </c>
      <c r="S157" s="26">
        <v>0</v>
      </c>
      <c r="T157" s="16">
        <f t="shared" si="186"/>
        <v>0</v>
      </c>
      <c r="U157" s="16">
        <f t="shared" si="187"/>
        <v>0</v>
      </c>
      <c r="V157" s="26">
        <v>0</v>
      </c>
      <c r="W157" s="16">
        <f t="shared" si="188"/>
        <v>0</v>
      </c>
      <c r="X157" s="16">
        <f t="shared" si="189"/>
        <v>0</v>
      </c>
      <c r="Y157" s="26"/>
      <c r="Z157" s="16">
        <f t="shared" si="190"/>
        <v>0</v>
      </c>
      <c r="AA157" s="16">
        <f t="shared" si="191"/>
        <v>0</v>
      </c>
      <c r="AC157" s="52">
        <f t="shared" si="192"/>
        <v>1</v>
      </c>
      <c r="AD157" s="16">
        <f t="shared" si="193"/>
        <v>7.27</v>
      </c>
      <c r="AE157" s="37">
        <f t="shared" si="194"/>
        <v>29.5</v>
      </c>
      <c r="AF157" s="42">
        <f t="shared" si="177"/>
        <v>8.130081300813009E-3</v>
      </c>
      <c r="AG157" s="37">
        <f t="shared" si="178"/>
        <v>0.24390243902439027</v>
      </c>
      <c r="AH157" s="63">
        <f t="shared" si="195"/>
        <v>7.1951219512195133</v>
      </c>
      <c r="AI157" s="26">
        <v>0</v>
      </c>
      <c r="AJ157" s="37">
        <f t="shared" si="200"/>
        <v>0</v>
      </c>
      <c r="AK157" s="37">
        <f t="shared" si="201"/>
        <v>0</v>
      </c>
      <c r="AL157" s="47">
        <v>141</v>
      </c>
      <c r="AM157" s="37">
        <f t="shared" si="202"/>
        <v>0</v>
      </c>
      <c r="AN157" s="52">
        <f t="shared" si="203"/>
        <v>0</v>
      </c>
      <c r="AO157" s="35">
        <f t="shared" si="179"/>
        <v>43589</v>
      </c>
    </row>
    <row r="158" spans="1:41" ht="15" x14ac:dyDescent="0.25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2</v>
      </c>
      <c r="K158" s="16">
        <f t="shared" si="180"/>
        <v>10.519999999999998</v>
      </c>
      <c r="L158" s="16">
        <f t="shared" si="181"/>
        <v>49</v>
      </c>
      <c r="M158" s="26">
        <v>0</v>
      </c>
      <c r="N158" s="16">
        <f t="shared" si="182"/>
        <v>0</v>
      </c>
      <c r="O158" s="16">
        <f t="shared" si="183"/>
        <v>0</v>
      </c>
      <c r="P158" s="26">
        <v>0</v>
      </c>
      <c r="Q158" s="16">
        <f t="shared" si="184"/>
        <v>0</v>
      </c>
      <c r="R158" s="16">
        <f t="shared" si="185"/>
        <v>0</v>
      </c>
      <c r="S158" s="26">
        <v>0</v>
      </c>
      <c r="T158" s="16">
        <f t="shared" si="186"/>
        <v>0</v>
      </c>
      <c r="U158" s="16">
        <f t="shared" si="187"/>
        <v>0</v>
      </c>
      <c r="V158" s="26">
        <v>0</v>
      </c>
      <c r="W158" s="16">
        <f t="shared" si="188"/>
        <v>0</v>
      </c>
      <c r="X158" s="16">
        <f t="shared" si="189"/>
        <v>0</v>
      </c>
      <c r="Y158" s="26"/>
      <c r="Z158" s="16">
        <f t="shared" si="190"/>
        <v>0</v>
      </c>
      <c r="AA158" s="16">
        <f t="shared" si="191"/>
        <v>0</v>
      </c>
      <c r="AC158" s="52">
        <f t="shared" si="192"/>
        <v>2</v>
      </c>
      <c r="AD158" s="16">
        <f t="shared" si="193"/>
        <v>10.519999999999998</v>
      </c>
      <c r="AE158" s="37">
        <f t="shared" si="194"/>
        <v>49</v>
      </c>
      <c r="AF158" s="42">
        <f t="shared" si="177"/>
        <v>1.6260162601626018E-2</v>
      </c>
      <c r="AG158" s="37">
        <f t="shared" si="178"/>
        <v>0.48780487804878053</v>
      </c>
      <c r="AH158" s="63">
        <f t="shared" si="195"/>
        <v>11.951219512195124</v>
      </c>
      <c r="AI158" s="26">
        <v>4</v>
      </c>
      <c r="AJ158" s="37">
        <f t="shared" si="200"/>
        <v>98</v>
      </c>
      <c r="AK158" s="37">
        <f t="shared" si="201"/>
        <v>245.99999999999997</v>
      </c>
      <c r="AL158" s="47">
        <v>142</v>
      </c>
      <c r="AM158" s="37">
        <f t="shared" si="202"/>
        <v>35.142857142857139</v>
      </c>
      <c r="AN158" s="52">
        <f t="shared" si="203"/>
        <v>8.1999999999999993</v>
      </c>
      <c r="AO158" s="35">
        <f t="shared" si="179"/>
        <v>43835</v>
      </c>
    </row>
    <row r="159" spans="1:41" ht="15" x14ac:dyDescent="0.25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2</v>
      </c>
      <c r="K159" s="16">
        <f t="shared" si="180"/>
        <v>10.519999999999996</v>
      </c>
      <c r="L159" s="16">
        <f t="shared" si="181"/>
        <v>49</v>
      </c>
      <c r="M159" s="26">
        <v>0</v>
      </c>
      <c r="N159" s="16">
        <f t="shared" si="182"/>
        <v>0</v>
      </c>
      <c r="O159" s="16">
        <f t="shared" si="183"/>
        <v>0</v>
      </c>
      <c r="P159" s="26">
        <v>0</v>
      </c>
      <c r="Q159" s="16">
        <f t="shared" si="184"/>
        <v>0</v>
      </c>
      <c r="R159" s="16">
        <f t="shared" si="185"/>
        <v>0</v>
      </c>
      <c r="S159" s="26">
        <v>0</v>
      </c>
      <c r="T159" s="16">
        <f t="shared" si="186"/>
        <v>0</v>
      </c>
      <c r="U159" s="16">
        <f t="shared" si="187"/>
        <v>0</v>
      </c>
      <c r="V159" s="26">
        <v>0</v>
      </c>
      <c r="W159" s="16">
        <f t="shared" si="188"/>
        <v>0</v>
      </c>
      <c r="X159" s="16">
        <f t="shared" si="189"/>
        <v>0</v>
      </c>
      <c r="Y159" s="26"/>
      <c r="Z159" s="16">
        <f t="shared" si="190"/>
        <v>0</v>
      </c>
      <c r="AA159" s="16">
        <f t="shared" si="191"/>
        <v>0</v>
      </c>
      <c r="AC159" s="52">
        <f t="shared" si="192"/>
        <v>2</v>
      </c>
      <c r="AD159" s="16">
        <f t="shared" si="193"/>
        <v>10.519999999999996</v>
      </c>
      <c r="AE159" s="37">
        <f t="shared" si="194"/>
        <v>49</v>
      </c>
      <c r="AF159" s="42">
        <f t="shared" si="177"/>
        <v>1.6260162601626018E-2</v>
      </c>
      <c r="AG159" s="37">
        <f t="shared" si="178"/>
        <v>0.48780487804878053</v>
      </c>
      <c r="AH159" s="63">
        <f t="shared" si="195"/>
        <v>11.951219512195124</v>
      </c>
      <c r="AI159" s="26">
        <v>2</v>
      </c>
      <c r="AJ159" s="37">
        <f t="shared" si="200"/>
        <v>49</v>
      </c>
      <c r="AK159" s="37">
        <f t="shared" si="201"/>
        <v>122.99999999999999</v>
      </c>
      <c r="AL159" s="47">
        <v>143</v>
      </c>
      <c r="AM159" s="37">
        <f t="shared" si="202"/>
        <v>17.571428571428569</v>
      </c>
      <c r="AN159" s="52">
        <f t="shared" si="203"/>
        <v>4.0999999999999996</v>
      </c>
      <c r="AO159" s="35">
        <f t="shared" si="179"/>
        <v>43712</v>
      </c>
    </row>
    <row r="160" spans="1:41" ht="15" x14ac:dyDescent="0.25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180"/>
        <v>7.27</v>
      </c>
      <c r="L160" s="16">
        <f t="shared" si="181"/>
        <v>29.5</v>
      </c>
      <c r="M160" s="26">
        <v>0</v>
      </c>
      <c r="N160" s="16">
        <f t="shared" si="182"/>
        <v>0</v>
      </c>
      <c r="O160" s="16">
        <f t="shared" si="183"/>
        <v>0</v>
      </c>
      <c r="P160" s="26">
        <v>0</v>
      </c>
      <c r="Q160" s="16">
        <f t="shared" si="184"/>
        <v>0</v>
      </c>
      <c r="R160" s="16">
        <f t="shared" si="185"/>
        <v>0</v>
      </c>
      <c r="S160" s="26">
        <v>0</v>
      </c>
      <c r="T160" s="16">
        <f t="shared" si="186"/>
        <v>0</v>
      </c>
      <c r="U160" s="16">
        <f t="shared" si="187"/>
        <v>0</v>
      </c>
      <c r="V160" s="26">
        <v>0</v>
      </c>
      <c r="W160" s="16">
        <f t="shared" si="188"/>
        <v>0</v>
      </c>
      <c r="X160" s="16">
        <f t="shared" si="189"/>
        <v>0</v>
      </c>
      <c r="Y160" s="26"/>
      <c r="Z160" s="16">
        <f t="shared" si="190"/>
        <v>0</v>
      </c>
      <c r="AA160" s="16">
        <f t="shared" si="191"/>
        <v>0</v>
      </c>
      <c r="AC160" s="52">
        <f t="shared" si="192"/>
        <v>1</v>
      </c>
      <c r="AD160" s="16">
        <f t="shared" si="193"/>
        <v>7.27</v>
      </c>
      <c r="AE160" s="37">
        <f t="shared" si="194"/>
        <v>29.5</v>
      </c>
      <c r="AF160" s="42">
        <f t="shared" si="177"/>
        <v>8.130081300813009E-3</v>
      </c>
      <c r="AG160" s="37">
        <f t="shared" si="178"/>
        <v>0.24390243902439027</v>
      </c>
      <c r="AH160" s="63">
        <f t="shared" si="195"/>
        <v>7.1951219512195133</v>
      </c>
      <c r="AI160" s="26">
        <v>0</v>
      </c>
      <c r="AJ160" s="37">
        <f t="shared" si="200"/>
        <v>0</v>
      </c>
      <c r="AK160" s="37">
        <f t="shared" si="201"/>
        <v>0</v>
      </c>
      <c r="AL160" s="47">
        <v>144</v>
      </c>
      <c r="AM160" s="37">
        <f t="shared" si="202"/>
        <v>0</v>
      </c>
      <c r="AN160" s="52">
        <f t="shared" si="203"/>
        <v>0</v>
      </c>
      <c r="AO160" s="35">
        <f t="shared" si="179"/>
        <v>43589</v>
      </c>
    </row>
    <row r="161" spans="1:41" ht="15" x14ac:dyDescent="0.25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180"/>
        <v>0</v>
      </c>
      <c r="L161" s="16">
        <f t="shared" si="181"/>
        <v>0</v>
      </c>
      <c r="M161" s="26">
        <v>0</v>
      </c>
      <c r="N161" s="16">
        <f t="shared" si="182"/>
        <v>0</v>
      </c>
      <c r="O161" s="16">
        <f t="shared" si="183"/>
        <v>0</v>
      </c>
      <c r="P161" s="26">
        <v>0</v>
      </c>
      <c r="Q161" s="16">
        <f t="shared" si="184"/>
        <v>0</v>
      </c>
      <c r="R161" s="16">
        <f t="shared" si="185"/>
        <v>0</v>
      </c>
      <c r="S161" s="26">
        <v>0</v>
      </c>
      <c r="T161" s="16">
        <f t="shared" si="186"/>
        <v>0</v>
      </c>
      <c r="U161" s="16">
        <f t="shared" si="187"/>
        <v>0</v>
      </c>
      <c r="V161" s="26">
        <v>0</v>
      </c>
      <c r="W161" s="16">
        <f t="shared" si="188"/>
        <v>0</v>
      </c>
      <c r="X161" s="16">
        <f t="shared" si="189"/>
        <v>0</v>
      </c>
      <c r="Y161" s="26"/>
      <c r="Z161" s="16">
        <f t="shared" si="190"/>
        <v>0</v>
      </c>
      <c r="AA161" s="16">
        <f t="shared" si="191"/>
        <v>0</v>
      </c>
      <c r="AC161" s="52">
        <f t="shared" si="192"/>
        <v>0</v>
      </c>
      <c r="AD161" s="16">
        <f t="shared" si="193"/>
        <v>0</v>
      </c>
      <c r="AE161" s="37">
        <f t="shared" si="194"/>
        <v>0</v>
      </c>
      <c r="AF161" s="42">
        <f t="shared" si="177"/>
        <v>0</v>
      </c>
      <c r="AG161" s="37">
        <f t="shared" si="178"/>
        <v>0</v>
      </c>
      <c r="AH161" s="63">
        <f t="shared" si="195"/>
        <v>0</v>
      </c>
      <c r="AI161" s="26">
        <v>0</v>
      </c>
      <c r="AJ161" s="37">
        <f t="shared" si="200"/>
        <v>0</v>
      </c>
      <c r="AK161" s="37" t="str">
        <f t="shared" si="201"/>
        <v>-</v>
      </c>
      <c r="AL161" s="47">
        <v>145</v>
      </c>
      <c r="AM161" s="37" t="str">
        <f t="shared" si="202"/>
        <v>-</v>
      </c>
      <c r="AN161" s="52" t="str">
        <f t="shared" si="203"/>
        <v>-</v>
      </c>
      <c r="AO161" s="35" t="str">
        <f t="shared" si="179"/>
        <v>-</v>
      </c>
    </row>
    <row r="162" spans="1:41" ht="15" x14ac:dyDescent="0.25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180"/>
        <v>0</v>
      </c>
      <c r="L162" s="16">
        <f t="shared" si="181"/>
        <v>0</v>
      </c>
      <c r="M162" s="26">
        <v>0</v>
      </c>
      <c r="N162" s="16">
        <f t="shared" si="182"/>
        <v>0</v>
      </c>
      <c r="O162" s="16">
        <f t="shared" si="183"/>
        <v>0</v>
      </c>
      <c r="P162" s="26">
        <v>0</v>
      </c>
      <c r="Q162" s="16">
        <f t="shared" si="184"/>
        <v>0</v>
      </c>
      <c r="R162" s="16">
        <f t="shared" si="185"/>
        <v>0</v>
      </c>
      <c r="S162" s="26">
        <v>0</v>
      </c>
      <c r="T162" s="16">
        <f t="shared" si="186"/>
        <v>0</v>
      </c>
      <c r="U162" s="16">
        <f t="shared" si="187"/>
        <v>0</v>
      </c>
      <c r="V162" s="26">
        <v>0</v>
      </c>
      <c r="W162" s="16">
        <f t="shared" si="188"/>
        <v>0</v>
      </c>
      <c r="X162" s="16">
        <f t="shared" si="189"/>
        <v>0</v>
      </c>
      <c r="Y162" s="26"/>
      <c r="Z162" s="16">
        <f t="shared" si="190"/>
        <v>0</v>
      </c>
      <c r="AA162" s="16">
        <f t="shared" si="191"/>
        <v>0</v>
      </c>
      <c r="AC162" s="52">
        <f t="shared" si="192"/>
        <v>0</v>
      </c>
      <c r="AD162" s="16">
        <f t="shared" si="193"/>
        <v>0</v>
      </c>
      <c r="AE162" s="37">
        <f t="shared" si="194"/>
        <v>0</v>
      </c>
      <c r="AF162" s="42">
        <f t="shared" si="177"/>
        <v>0</v>
      </c>
      <c r="AG162" s="37">
        <f t="shared" si="178"/>
        <v>0</v>
      </c>
      <c r="AH162" s="63">
        <f t="shared" si="195"/>
        <v>0</v>
      </c>
      <c r="AI162" s="26">
        <v>0</v>
      </c>
      <c r="AJ162" s="37">
        <f t="shared" si="200"/>
        <v>0</v>
      </c>
      <c r="AK162" s="37" t="str">
        <f t="shared" si="201"/>
        <v>-</v>
      </c>
      <c r="AL162" s="47">
        <v>146</v>
      </c>
      <c r="AM162" s="37" t="str">
        <f t="shared" si="202"/>
        <v>-</v>
      </c>
      <c r="AN162" s="52" t="str">
        <f t="shared" si="203"/>
        <v>-</v>
      </c>
      <c r="AO162" s="35" t="str">
        <f t="shared" si="179"/>
        <v>-</v>
      </c>
    </row>
    <row r="163" spans="1:41" ht="15" x14ac:dyDescent="0.25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26">
        <v>1</v>
      </c>
      <c r="K163" s="16">
        <f t="shared" si="180"/>
        <v>38.392475247524757</v>
      </c>
      <c r="L163" s="16">
        <f t="shared" si="181"/>
        <v>74.5</v>
      </c>
      <c r="M163" s="26">
        <v>0</v>
      </c>
      <c r="N163" s="16">
        <f t="shared" si="182"/>
        <v>0</v>
      </c>
      <c r="O163" s="16">
        <f t="shared" si="183"/>
        <v>0</v>
      </c>
      <c r="P163" s="26">
        <v>0</v>
      </c>
      <c r="Q163" s="16">
        <f t="shared" si="184"/>
        <v>0</v>
      </c>
      <c r="R163" s="16">
        <f t="shared" si="185"/>
        <v>0</v>
      </c>
      <c r="S163" s="26">
        <v>0</v>
      </c>
      <c r="T163" s="16">
        <f t="shared" si="186"/>
        <v>0</v>
      </c>
      <c r="U163" s="16">
        <f t="shared" si="187"/>
        <v>0</v>
      </c>
      <c r="V163" s="26">
        <v>0</v>
      </c>
      <c r="W163" s="16">
        <f t="shared" si="188"/>
        <v>0</v>
      </c>
      <c r="X163" s="16">
        <f t="shared" si="189"/>
        <v>0</v>
      </c>
      <c r="Y163" s="26"/>
      <c r="Z163" s="16">
        <f t="shared" si="190"/>
        <v>0</v>
      </c>
      <c r="AA163" s="16">
        <f t="shared" si="191"/>
        <v>0</v>
      </c>
      <c r="AC163" s="52">
        <f t="shared" si="192"/>
        <v>1</v>
      </c>
      <c r="AD163" s="16">
        <f t="shared" si="193"/>
        <v>38.392475247524757</v>
      </c>
      <c r="AE163" s="37">
        <f t="shared" si="194"/>
        <v>74.5</v>
      </c>
      <c r="AF163" s="42">
        <f t="shared" si="177"/>
        <v>8.130081300813009E-3</v>
      </c>
      <c r="AG163" s="37">
        <f t="shared" si="178"/>
        <v>0.24390243902439027</v>
      </c>
      <c r="AH163" s="63">
        <f t="shared" si="195"/>
        <v>18.170731707317074</v>
      </c>
      <c r="AI163" s="26">
        <v>0</v>
      </c>
      <c r="AJ163" s="37">
        <f t="shared" si="200"/>
        <v>0</v>
      </c>
      <c r="AK163" s="37">
        <f t="shared" si="201"/>
        <v>0</v>
      </c>
      <c r="AL163" s="47">
        <v>147</v>
      </c>
      <c r="AM163" s="37">
        <f t="shared" si="202"/>
        <v>0</v>
      </c>
      <c r="AN163" s="52">
        <f t="shared" si="203"/>
        <v>0</v>
      </c>
      <c r="AO163" s="35">
        <f t="shared" si="179"/>
        <v>43589</v>
      </c>
    </row>
    <row r="164" spans="1:41" ht="15" x14ac:dyDescent="0.25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26">
        <v>0</v>
      </c>
      <c r="K164" s="16">
        <f t="shared" si="180"/>
        <v>0</v>
      </c>
      <c r="L164" s="16">
        <f t="shared" si="181"/>
        <v>0</v>
      </c>
      <c r="M164" s="26">
        <v>0</v>
      </c>
      <c r="N164" s="16">
        <f t="shared" si="182"/>
        <v>0</v>
      </c>
      <c r="O164" s="16">
        <f t="shared" si="183"/>
        <v>0</v>
      </c>
      <c r="P164" s="26">
        <v>0</v>
      </c>
      <c r="Q164" s="16">
        <f t="shared" si="184"/>
        <v>0</v>
      </c>
      <c r="R164" s="16">
        <f t="shared" si="185"/>
        <v>0</v>
      </c>
      <c r="S164" s="26">
        <v>0</v>
      </c>
      <c r="T164" s="16">
        <f t="shared" si="186"/>
        <v>0</v>
      </c>
      <c r="U164" s="16">
        <f t="shared" si="187"/>
        <v>0</v>
      </c>
      <c r="V164" s="26">
        <v>0</v>
      </c>
      <c r="W164" s="16">
        <f t="shared" si="188"/>
        <v>0</v>
      </c>
      <c r="X164" s="16">
        <f t="shared" si="189"/>
        <v>0</v>
      </c>
      <c r="Y164" s="26"/>
      <c r="Z164" s="16">
        <f t="shared" si="190"/>
        <v>0</v>
      </c>
      <c r="AA164" s="16">
        <f t="shared" si="191"/>
        <v>0</v>
      </c>
      <c r="AC164" s="52">
        <f t="shared" si="192"/>
        <v>0</v>
      </c>
      <c r="AD164" s="16">
        <f t="shared" si="193"/>
        <v>0</v>
      </c>
      <c r="AE164" s="37">
        <f t="shared" si="194"/>
        <v>0</v>
      </c>
      <c r="AF164" s="42">
        <f t="shared" si="177"/>
        <v>0</v>
      </c>
      <c r="AG164" s="37">
        <f t="shared" si="178"/>
        <v>0</v>
      </c>
      <c r="AH164" s="63">
        <f t="shared" si="195"/>
        <v>0</v>
      </c>
      <c r="AI164" s="26">
        <v>0</v>
      </c>
      <c r="AJ164" s="37">
        <f t="shared" si="200"/>
        <v>0</v>
      </c>
      <c r="AK164" s="37" t="str">
        <f t="shared" si="201"/>
        <v>-</v>
      </c>
      <c r="AL164" s="47">
        <v>148</v>
      </c>
      <c r="AM164" s="37" t="str">
        <f t="shared" si="202"/>
        <v>-</v>
      </c>
      <c r="AN164" s="52" t="str">
        <f t="shared" si="203"/>
        <v>-</v>
      </c>
      <c r="AO164" s="35" t="str">
        <f t="shared" si="179"/>
        <v>-</v>
      </c>
    </row>
    <row r="165" spans="1:41" ht="15" x14ac:dyDescent="0.25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26">
        <v>3</v>
      </c>
      <c r="K165" s="16">
        <f t="shared" si="180"/>
        <v>133.01118881118884</v>
      </c>
      <c r="L165" s="16">
        <f t="shared" si="181"/>
        <v>268.5</v>
      </c>
      <c r="M165" s="26">
        <v>0</v>
      </c>
      <c r="N165" s="16">
        <f t="shared" si="182"/>
        <v>0</v>
      </c>
      <c r="O165" s="16">
        <f t="shared" si="183"/>
        <v>0</v>
      </c>
      <c r="P165" s="26">
        <v>0</v>
      </c>
      <c r="Q165" s="16">
        <f t="shared" si="184"/>
        <v>0</v>
      </c>
      <c r="R165" s="16">
        <f t="shared" si="185"/>
        <v>0</v>
      </c>
      <c r="S165" s="26">
        <v>0</v>
      </c>
      <c r="T165" s="16">
        <f t="shared" si="186"/>
        <v>0</v>
      </c>
      <c r="U165" s="16">
        <f t="shared" si="187"/>
        <v>0</v>
      </c>
      <c r="V165" s="26">
        <v>0</v>
      </c>
      <c r="W165" s="16">
        <f t="shared" si="188"/>
        <v>0</v>
      </c>
      <c r="X165" s="16">
        <f t="shared" si="189"/>
        <v>0</v>
      </c>
      <c r="Y165" s="26"/>
      <c r="Z165" s="16">
        <f t="shared" si="190"/>
        <v>0</v>
      </c>
      <c r="AA165" s="16">
        <f t="shared" si="191"/>
        <v>0</v>
      </c>
      <c r="AC165" s="52">
        <f t="shared" si="192"/>
        <v>3</v>
      </c>
      <c r="AD165" s="16">
        <f t="shared" si="193"/>
        <v>133.01118881118884</v>
      </c>
      <c r="AE165" s="37">
        <f t="shared" si="194"/>
        <v>268.5</v>
      </c>
      <c r="AF165" s="42">
        <f t="shared" si="177"/>
        <v>2.4390243902439025E-2</v>
      </c>
      <c r="AG165" s="37">
        <f t="shared" si="178"/>
        <v>0.73170731707317072</v>
      </c>
      <c r="AH165" s="63">
        <f t="shared" si="195"/>
        <v>65.487804878048777</v>
      </c>
      <c r="AI165" s="26">
        <v>0</v>
      </c>
      <c r="AJ165" s="37">
        <f t="shared" si="200"/>
        <v>0</v>
      </c>
      <c r="AK165" s="37">
        <f t="shared" si="201"/>
        <v>0</v>
      </c>
      <c r="AL165" s="47">
        <v>149</v>
      </c>
      <c r="AM165" s="37">
        <f t="shared" si="202"/>
        <v>0</v>
      </c>
      <c r="AN165" s="52">
        <f t="shared" si="203"/>
        <v>0</v>
      </c>
      <c r="AO165" s="35">
        <f t="shared" si="179"/>
        <v>43589</v>
      </c>
    </row>
    <row r="166" spans="1:41" ht="15" x14ac:dyDescent="0.25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26">
        <v>0</v>
      </c>
      <c r="K166" s="16">
        <f t="shared" si="180"/>
        <v>0</v>
      </c>
      <c r="L166" s="16">
        <f t="shared" si="181"/>
        <v>0</v>
      </c>
      <c r="M166" s="26">
        <v>0</v>
      </c>
      <c r="N166" s="16">
        <f t="shared" si="182"/>
        <v>0</v>
      </c>
      <c r="O166" s="16">
        <f t="shared" si="183"/>
        <v>0</v>
      </c>
      <c r="P166" s="26">
        <v>0</v>
      </c>
      <c r="Q166" s="16">
        <f t="shared" si="184"/>
        <v>0</v>
      </c>
      <c r="R166" s="16">
        <f t="shared" si="185"/>
        <v>0</v>
      </c>
      <c r="S166" s="26">
        <v>2</v>
      </c>
      <c r="T166" s="16">
        <f t="shared" si="186"/>
        <v>25.98</v>
      </c>
      <c r="U166" s="16">
        <f t="shared" si="187"/>
        <v>69</v>
      </c>
      <c r="V166" s="26">
        <v>0</v>
      </c>
      <c r="W166" s="16">
        <f t="shared" si="188"/>
        <v>0</v>
      </c>
      <c r="X166" s="16">
        <f t="shared" si="189"/>
        <v>0</v>
      </c>
      <c r="Y166" s="26"/>
      <c r="Z166" s="16">
        <f t="shared" si="190"/>
        <v>0</v>
      </c>
      <c r="AA166" s="16">
        <f t="shared" si="191"/>
        <v>0</v>
      </c>
      <c r="AC166" s="52">
        <f t="shared" si="192"/>
        <v>2</v>
      </c>
      <c r="AD166" s="16">
        <f t="shared" si="193"/>
        <v>25.98</v>
      </c>
      <c r="AE166" s="37">
        <f t="shared" si="194"/>
        <v>69</v>
      </c>
      <c r="AF166" s="42">
        <f t="shared" si="177"/>
        <v>1.6260162601626018E-2</v>
      </c>
      <c r="AG166" s="37">
        <f t="shared" si="178"/>
        <v>0.48780487804878053</v>
      </c>
      <c r="AH166" s="63">
        <f t="shared" si="195"/>
        <v>16.829268292682929</v>
      </c>
      <c r="AI166" s="26">
        <v>0</v>
      </c>
      <c r="AJ166" s="37">
        <f t="shared" si="200"/>
        <v>0</v>
      </c>
      <c r="AK166" s="37">
        <f t="shared" si="201"/>
        <v>0</v>
      </c>
      <c r="AL166" s="47">
        <v>150</v>
      </c>
      <c r="AM166" s="37">
        <f t="shared" si="202"/>
        <v>0</v>
      </c>
      <c r="AN166" s="52">
        <f t="shared" si="203"/>
        <v>0</v>
      </c>
      <c r="AO166" s="35">
        <f t="shared" si="179"/>
        <v>43589</v>
      </c>
    </row>
    <row r="167" spans="1:41" ht="15" x14ac:dyDescent="0.25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26">
        <v>1</v>
      </c>
      <c r="K167" s="16">
        <f t="shared" si="180"/>
        <v>12.81</v>
      </c>
      <c r="L167" s="16">
        <f t="shared" si="181"/>
        <v>29.5</v>
      </c>
      <c r="M167" s="26">
        <v>1</v>
      </c>
      <c r="N167" s="16">
        <f t="shared" si="182"/>
        <v>12.81</v>
      </c>
      <c r="O167" s="16">
        <f t="shared" si="183"/>
        <v>29.5</v>
      </c>
      <c r="P167" s="26">
        <v>1</v>
      </c>
      <c r="Q167" s="16">
        <f t="shared" si="184"/>
        <v>12.81</v>
      </c>
      <c r="R167" s="16">
        <f t="shared" si="185"/>
        <v>29.5</v>
      </c>
      <c r="S167" s="26">
        <v>0</v>
      </c>
      <c r="T167" s="16">
        <f t="shared" si="186"/>
        <v>0</v>
      </c>
      <c r="U167" s="16">
        <f t="shared" si="187"/>
        <v>0</v>
      </c>
      <c r="V167" s="26">
        <v>0</v>
      </c>
      <c r="W167" s="16">
        <f t="shared" si="188"/>
        <v>0</v>
      </c>
      <c r="X167" s="16">
        <f t="shared" si="189"/>
        <v>0</v>
      </c>
      <c r="Y167" s="26"/>
      <c r="Z167" s="16">
        <f t="shared" si="190"/>
        <v>0</v>
      </c>
      <c r="AA167" s="16">
        <f t="shared" si="191"/>
        <v>0</v>
      </c>
      <c r="AC167" s="52">
        <f t="shared" si="192"/>
        <v>3</v>
      </c>
      <c r="AD167" s="16">
        <f t="shared" si="193"/>
        <v>38.43</v>
      </c>
      <c r="AE167" s="37">
        <f t="shared" si="194"/>
        <v>88.5</v>
      </c>
      <c r="AF167" s="42">
        <f t="shared" si="177"/>
        <v>2.4390243902439025E-2</v>
      </c>
      <c r="AG167" s="37">
        <f t="shared" si="178"/>
        <v>0.73170731707317072</v>
      </c>
      <c r="AH167" s="63">
        <f t="shared" si="195"/>
        <v>21.585365853658537</v>
      </c>
      <c r="AI167" s="26">
        <v>2</v>
      </c>
      <c r="AJ167" s="37">
        <f t="shared" si="200"/>
        <v>59</v>
      </c>
      <c r="AK167" s="37">
        <f t="shared" si="201"/>
        <v>82</v>
      </c>
      <c r="AL167" s="47">
        <v>151</v>
      </c>
      <c r="AM167" s="37">
        <f t="shared" si="202"/>
        <v>11.714285714285714</v>
      </c>
      <c r="AN167" s="52">
        <f t="shared" si="203"/>
        <v>2.7333333333333334</v>
      </c>
      <c r="AO167" s="35">
        <f t="shared" si="179"/>
        <v>43671</v>
      </c>
    </row>
    <row r="168" spans="1:41" ht="15" x14ac:dyDescent="0.25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26">
        <v>0</v>
      </c>
      <c r="K168" s="16">
        <f t="shared" si="180"/>
        <v>0</v>
      </c>
      <c r="L168" s="16">
        <f t="shared" si="181"/>
        <v>0</v>
      </c>
      <c r="M168" s="26">
        <v>0</v>
      </c>
      <c r="N168" s="16">
        <f t="shared" si="182"/>
        <v>0</v>
      </c>
      <c r="O168" s="16">
        <f t="shared" si="183"/>
        <v>0</v>
      </c>
      <c r="P168" s="26">
        <v>0</v>
      </c>
      <c r="Q168" s="16">
        <f t="shared" si="184"/>
        <v>0</v>
      </c>
      <c r="R168" s="16">
        <f t="shared" si="185"/>
        <v>0</v>
      </c>
      <c r="S168" s="26">
        <v>0</v>
      </c>
      <c r="T168" s="16">
        <f t="shared" si="186"/>
        <v>0</v>
      </c>
      <c r="U168" s="16">
        <f t="shared" si="187"/>
        <v>0</v>
      </c>
      <c r="V168" s="26">
        <v>0</v>
      </c>
      <c r="W168" s="16">
        <f t="shared" si="188"/>
        <v>0</v>
      </c>
      <c r="X168" s="16">
        <f t="shared" si="189"/>
        <v>0</v>
      </c>
      <c r="Y168" s="26"/>
      <c r="Z168" s="16">
        <f t="shared" si="190"/>
        <v>0</v>
      </c>
      <c r="AA168" s="16">
        <f t="shared" si="191"/>
        <v>0</v>
      </c>
      <c r="AC168" s="52">
        <f t="shared" si="192"/>
        <v>0</v>
      </c>
      <c r="AD168" s="16">
        <f t="shared" si="193"/>
        <v>0</v>
      </c>
      <c r="AE168" s="37">
        <f t="shared" si="194"/>
        <v>0</v>
      </c>
      <c r="AF168" s="42">
        <f t="shared" si="177"/>
        <v>0</v>
      </c>
      <c r="AG168" s="37">
        <f t="shared" si="178"/>
        <v>0</v>
      </c>
      <c r="AH168" s="63">
        <f t="shared" si="195"/>
        <v>0</v>
      </c>
      <c r="AI168" s="26">
        <v>0</v>
      </c>
      <c r="AJ168" s="37">
        <f t="shared" si="200"/>
        <v>0</v>
      </c>
      <c r="AK168" s="37" t="str">
        <f t="shared" si="201"/>
        <v>-</v>
      </c>
      <c r="AL168" s="47">
        <v>152</v>
      </c>
      <c r="AM168" s="37" t="str">
        <f t="shared" si="202"/>
        <v>-</v>
      </c>
      <c r="AN168" s="52" t="str">
        <f t="shared" si="203"/>
        <v>-</v>
      </c>
      <c r="AO168" s="35" t="str">
        <f t="shared" si="179"/>
        <v>-</v>
      </c>
    </row>
    <row r="169" spans="1:41" ht="15" x14ac:dyDescent="0.25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76"/>
        <v>0</v>
      </c>
      <c r="L169" s="16">
        <f t="shared" si="159"/>
        <v>0</v>
      </c>
      <c r="M169" s="26">
        <v>0</v>
      </c>
      <c r="N169" s="16">
        <f t="shared" si="160"/>
        <v>0</v>
      </c>
      <c r="O169" s="16">
        <f t="shared" si="161"/>
        <v>0</v>
      </c>
      <c r="P169" s="26">
        <v>0</v>
      </c>
      <c r="Q169" s="16">
        <f t="shared" si="162"/>
        <v>0</v>
      </c>
      <c r="R169" s="16">
        <f t="shared" si="163"/>
        <v>0</v>
      </c>
      <c r="S169" s="26">
        <v>0</v>
      </c>
      <c r="T169" s="16">
        <f t="shared" si="164"/>
        <v>0</v>
      </c>
      <c r="U169" s="16">
        <f t="shared" si="165"/>
        <v>0</v>
      </c>
      <c r="V169" s="26">
        <v>0</v>
      </c>
      <c r="W169" s="16">
        <f t="shared" si="151"/>
        <v>0</v>
      </c>
      <c r="X169" s="16">
        <f t="shared" si="166"/>
        <v>0</v>
      </c>
      <c r="Y169" s="26"/>
      <c r="Z169" s="16">
        <f t="shared" si="167"/>
        <v>0</v>
      </c>
      <c r="AA169" s="16">
        <f t="shared" si="168"/>
        <v>0</v>
      </c>
      <c r="AC169" s="52">
        <f t="shared" si="68"/>
        <v>0</v>
      </c>
      <c r="AD169" s="16">
        <f t="shared" si="69"/>
        <v>0</v>
      </c>
      <c r="AE169" s="37">
        <f t="shared" si="70"/>
        <v>0</v>
      </c>
      <c r="AF169" s="42">
        <f t="shared" si="177"/>
        <v>0</v>
      </c>
      <c r="AG169" s="37">
        <f t="shared" si="178"/>
        <v>0</v>
      </c>
      <c r="AH169" s="63">
        <f t="shared" si="71"/>
        <v>0</v>
      </c>
      <c r="AI169" s="26">
        <v>0</v>
      </c>
      <c r="AJ169" s="37">
        <f t="shared" si="169"/>
        <v>0</v>
      </c>
      <c r="AK169" s="37" t="str">
        <f t="shared" si="170"/>
        <v>-</v>
      </c>
      <c r="AL169" s="47">
        <v>129</v>
      </c>
      <c r="AM169" s="37" t="str">
        <f t="shared" si="171"/>
        <v>-</v>
      </c>
      <c r="AN169" s="52" t="str">
        <f t="shared" si="172"/>
        <v>-</v>
      </c>
      <c r="AO169" s="35" t="str">
        <f t="shared" si="179"/>
        <v>-</v>
      </c>
    </row>
    <row r="170" spans="1:41" ht="15" x14ac:dyDescent="0.25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76"/>
        <v>0</v>
      </c>
      <c r="L170" s="16">
        <f t="shared" si="159"/>
        <v>0</v>
      </c>
      <c r="M170" s="26">
        <v>0</v>
      </c>
      <c r="N170" s="16">
        <f t="shared" si="160"/>
        <v>0</v>
      </c>
      <c r="O170" s="16">
        <f t="shared" si="161"/>
        <v>0</v>
      </c>
      <c r="P170" s="26">
        <v>0</v>
      </c>
      <c r="Q170" s="16">
        <f t="shared" si="162"/>
        <v>0</v>
      </c>
      <c r="R170" s="16">
        <f t="shared" si="163"/>
        <v>0</v>
      </c>
      <c r="S170" s="26">
        <v>0</v>
      </c>
      <c r="T170" s="16">
        <f t="shared" si="164"/>
        <v>0</v>
      </c>
      <c r="U170" s="16">
        <f t="shared" si="165"/>
        <v>0</v>
      </c>
      <c r="V170" s="26">
        <v>0</v>
      </c>
      <c r="W170" s="16">
        <f t="shared" si="151"/>
        <v>0</v>
      </c>
      <c r="X170" s="16">
        <f t="shared" si="166"/>
        <v>0</v>
      </c>
      <c r="Y170" s="26"/>
      <c r="Z170" s="16">
        <f t="shared" si="167"/>
        <v>0</v>
      </c>
      <c r="AA170" s="16">
        <f t="shared" si="168"/>
        <v>0</v>
      </c>
      <c r="AC170" s="52">
        <f t="shared" si="68"/>
        <v>0</v>
      </c>
      <c r="AD170" s="16">
        <f t="shared" si="69"/>
        <v>0</v>
      </c>
      <c r="AE170" s="37">
        <f t="shared" si="70"/>
        <v>0</v>
      </c>
      <c r="AF170" s="42">
        <f t="shared" si="177"/>
        <v>0</v>
      </c>
      <c r="AG170" s="37">
        <f t="shared" si="178"/>
        <v>0</v>
      </c>
      <c r="AH170" s="63">
        <f t="shared" si="71"/>
        <v>0</v>
      </c>
      <c r="AI170" s="26">
        <v>0</v>
      </c>
      <c r="AJ170" s="37">
        <f t="shared" si="169"/>
        <v>0</v>
      </c>
      <c r="AK170" s="37" t="str">
        <f t="shared" si="170"/>
        <v>-</v>
      </c>
      <c r="AL170" s="47">
        <v>130</v>
      </c>
      <c r="AM170" s="37" t="str">
        <f t="shared" si="171"/>
        <v>-</v>
      </c>
      <c r="AN170" s="52" t="str">
        <f t="shared" si="172"/>
        <v>-</v>
      </c>
      <c r="AO170" s="35" t="str">
        <f t="shared" si="179"/>
        <v>-</v>
      </c>
    </row>
    <row r="171" spans="1:41" ht="15" x14ac:dyDescent="0.25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76"/>
        <v>0</v>
      </c>
      <c r="L171" s="16">
        <f t="shared" si="159"/>
        <v>0</v>
      </c>
      <c r="M171" s="26">
        <v>0</v>
      </c>
      <c r="N171" s="16">
        <f t="shared" si="160"/>
        <v>0</v>
      </c>
      <c r="O171" s="16">
        <f t="shared" si="161"/>
        <v>0</v>
      </c>
      <c r="P171" s="26">
        <v>0</v>
      </c>
      <c r="Q171" s="16">
        <f t="shared" si="162"/>
        <v>0</v>
      </c>
      <c r="R171" s="16">
        <f t="shared" si="163"/>
        <v>0</v>
      </c>
      <c r="S171" s="26">
        <v>0</v>
      </c>
      <c r="T171" s="16">
        <f t="shared" si="164"/>
        <v>0</v>
      </c>
      <c r="U171" s="16">
        <f t="shared" si="165"/>
        <v>0</v>
      </c>
      <c r="V171" s="26">
        <v>0</v>
      </c>
      <c r="W171" s="16">
        <f t="shared" si="151"/>
        <v>0</v>
      </c>
      <c r="X171" s="16">
        <f t="shared" si="166"/>
        <v>0</v>
      </c>
      <c r="Y171" s="26"/>
      <c r="Z171" s="16">
        <f t="shared" si="167"/>
        <v>0</v>
      </c>
      <c r="AA171" s="16">
        <f t="shared" si="168"/>
        <v>0</v>
      </c>
      <c r="AC171" s="52">
        <f t="shared" si="68"/>
        <v>0</v>
      </c>
      <c r="AD171" s="16">
        <f t="shared" si="69"/>
        <v>0</v>
      </c>
      <c r="AE171" s="37">
        <f t="shared" si="70"/>
        <v>0</v>
      </c>
      <c r="AF171" s="42">
        <f t="shared" si="177"/>
        <v>0</v>
      </c>
      <c r="AG171" s="37">
        <f t="shared" si="178"/>
        <v>0</v>
      </c>
      <c r="AH171" s="63">
        <f t="shared" si="71"/>
        <v>0</v>
      </c>
      <c r="AI171" s="26">
        <v>0</v>
      </c>
      <c r="AJ171" s="37">
        <f t="shared" si="169"/>
        <v>0</v>
      </c>
      <c r="AK171" s="37" t="str">
        <f t="shared" si="170"/>
        <v>-</v>
      </c>
      <c r="AL171" s="47">
        <v>131</v>
      </c>
      <c r="AM171" s="37" t="str">
        <f t="shared" si="171"/>
        <v>-</v>
      </c>
      <c r="AN171" s="52" t="str">
        <f t="shared" si="172"/>
        <v>-</v>
      </c>
      <c r="AO171" s="35" t="str">
        <f t="shared" si="179"/>
        <v>-</v>
      </c>
    </row>
    <row r="172" spans="1:41" ht="15" x14ac:dyDescent="0.25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76"/>
        <v>0</v>
      </c>
      <c r="L172" s="16">
        <f t="shared" si="159"/>
        <v>0</v>
      </c>
      <c r="M172" s="26">
        <v>0</v>
      </c>
      <c r="N172" s="16">
        <f t="shared" si="160"/>
        <v>0</v>
      </c>
      <c r="O172" s="16">
        <f t="shared" si="161"/>
        <v>0</v>
      </c>
      <c r="P172" s="26">
        <v>0</v>
      </c>
      <c r="Q172" s="16">
        <f t="shared" si="162"/>
        <v>0</v>
      </c>
      <c r="R172" s="16">
        <f t="shared" si="163"/>
        <v>0</v>
      </c>
      <c r="S172" s="26">
        <v>0</v>
      </c>
      <c r="T172" s="16">
        <f t="shared" si="164"/>
        <v>0</v>
      </c>
      <c r="U172" s="16">
        <f t="shared" si="165"/>
        <v>0</v>
      </c>
      <c r="V172" s="26">
        <v>0</v>
      </c>
      <c r="W172" s="16">
        <f t="shared" si="151"/>
        <v>0</v>
      </c>
      <c r="X172" s="16">
        <f t="shared" si="166"/>
        <v>0</v>
      </c>
      <c r="Y172" s="26"/>
      <c r="Z172" s="16">
        <f t="shared" si="167"/>
        <v>0</v>
      </c>
      <c r="AA172" s="16">
        <f t="shared" si="168"/>
        <v>0</v>
      </c>
      <c r="AC172" s="52">
        <f t="shared" ref="AC172:AC207" si="204">J172+M172+P172+S172+V172+Y172</f>
        <v>0</v>
      </c>
      <c r="AD172" s="16">
        <f t="shared" ref="AD172:AD207" si="205">AC172*F172</f>
        <v>0</v>
      </c>
      <c r="AE172" s="37">
        <f t="shared" ref="AE172:AE207" si="206">AC172*G172</f>
        <v>0</v>
      </c>
      <c r="AF172" s="42">
        <f t="shared" si="177"/>
        <v>0</v>
      </c>
      <c r="AG172" s="37">
        <f t="shared" si="178"/>
        <v>0</v>
      </c>
      <c r="AH172" s="63">
        <f t="shared" si="71"/>
        <v>0</v>
      </c>
      <c r="AI172" s="26">
        <v>0</v>
      </c>
      <c r="AJ172" s="37">
        <f t="shared" si="169"/>
        <v>0</v>
      </c>
      <c r="AK172" s="37" t="str">
        <f t="shared" si="170"/>
        <v>-</v>
      </c>
      <c r="AL172" s="47">
        <v>132</v>
      </c>
      <c r="AM172" s="37" t="str">
        <f t="shared" si="171"/>
        <v>-</v>
      </c>
      <c r="AN172" s="52" t="str">
        <f t="shared" si="172"/>
        <v>-</v>
      </c>
      <c r="AO172" s="35" t="str">
        <f t="shared" si="179"/>
        <v>-</v>
      </c>
    </row>
    <row r="173" spans="1:41" ht="15" x14ac:dyDescent="0.25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1</v>
      </c>
      <c r="K173" s="16">
        <f t="shared" si="76"/>
        <v>28.950000000000003</v>
      </c>
      <c r="L173" s="16">
        <f t="shared" si="159"/>
        <v>69.5</v>
      </c>
      <c r="M173" s="26">
        <v>0</v>
      </c>
      <c r="N173" s="16">
        <f t="shared" si="160"/>
        <v>0</v>
      </c>
      <c r="O173" s="16">
        <f t="shared" si="161"/>
        <v>0</v>
      </c>
      <c r="P173" s="26">
        <v>0</v>
      </c>
      <c r="Q173" s="16">
        <f t="shared" si="162"/>
        <v>0</v>
      </c>
      <c r="R173" s="16">
        <f t="shared" si="163"/>
        <v>0</v>
      </c>
      <c r="S173" s="26">
        <v>0</v>
      </c>
      <c r="T173" s="16">
        <f t="shared" si="164"/>
        <v>0</v>
      </c>
      <c r="U173" s="16">
        <f t="shared" si="165"/>
        <v>0</v>
      </c>
      <c r="V173" s="26">
        <v>0</v>
      </c>
      <c r="W173" s="16">
        <f t="shared" si="151"/>
        <v>0</v>
      </c>
      <c r="X173" s="16">
        <f t="shared" si="166"/>
        <v>0</v>
      </c>
      <c r="Y173" s="26"/>
      <c r="Z173" s="16">
        <f t="shared" si="167"/>
        <v>0</v>
      </c>
      <c r="AA173" s="16">
        <f t="shared" si="168"/>
        <v>0</v>
      </c>
      <c r="AC173" s="52">
        <f t="shared" si="204"/>
        <v>1</v>
      </c>
      <c r="AD173" s="16">
        <f t="shared" si="205"/>
        <v>28.950000000000003</v>
      </c>
      <c r="AE173" s="37">
        <f t="shared" si="206"/>
        <v>69.5</v>
      </c>
      <c r="AF173" s="42">
        <f t="shared" si="177"/>
        <v>8.130081300813009E-3</v>
      </c>
      <c r="AG173" s="37">
        <f t="shared" si="178"/>
        <v>0.24390243902439027</v>
      </c>
      <c r="AH173" s="63">
        <f t="shared" si="71"/>
        <v>16.951219512195124</v>
      </c>
      <c r="AI173" s="26">
        <v>0</v>
      </c>
      <c r="AJ173" s="37">
        <f t="shared" si="169"/>
        <v>0</v>
      </c>
      <c r="AK173" s="37">
        <f t="shared" si="170"/>
        <v>0</v>
      </c>
      <c r="AL173" s="47">
        <v>133</v>
      </c>
      <c r="AM173" s="37">
        <f t="shared" si="171"/>
        <v>0</v>
      </c>
      <c r="AN173" s="52">
        <f t="shared" si="172"/>
        <v>0</v>
      </c>
      <c r="AO173" s="35">
        <f t="shared" si="179"/>
        <v>43589</v>
      </c>
    </row>
    <row r="174" spans="1:41" ht="15" x14ac:dyDescent="0.25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0</v>
      </c>
      <c r="K174" s="16">
        <f t="shared" si="76"/>
        <v>0</v>
      </c>
      <c r="L174" s="16">
        <f t="shared" si="159"/>
        <v>0</v>
      </c>
      <c r="M174" s="26">
        <v>0</v>
      </c>
      <c r="N174" s="16">
        <f t="shared" si="160"/>
        <v>0</v>
      </c>
      <c r="O174" s="16">
        <f t="shared" si="161"/>
        <v>0</v>
      </c>
      <c r="P174" s="26">
        <v>0</v>
      </c>
      <c r="Q174" s="16">
        <f t="shared" si="162"/>
        <v>0</v>
      </c>
      <c r="R174" s="16">
        <f t="shared" si="163"/>
        <v>0</v>
      </c>
      <c r="S174" s="26">
        <v>0</v>
      </c>
      <c r="T174" s="16">
        <f t="shared" si="164"/>
        <v>0</v>
      </c>
      <c r="U174" s="16">
        <f t="shared" si="165"/>
        <v>0</v>
      </c>
      <c r="V174" s="26">
        <v>0</v>
      </c>
      <c r="W174" s="16">
        <f t="shared" si="151"/>
        <v>0</v>
      </c>
      <c r="X174" s="16">
        <f t="shared" si="166"/>
        <v>0</v>
      </c>
      <c r="Y174" s="26"/>
      <c r="Z174" s="16">
        <f t="shared" si="167"/>
        <v>0</v>
      </c>
      <c r="AA174" s="16">
        <f t="shared" si="168"/>
        <v>0</v>
      </c>
      <c r="AC174" s="52">
        <f t="shared" si="204"/>
        <v>0</v>
      </c>
      <c r="AD174" s="16">
        <f t="shared" si="205"/>
        <v>0</v>
      </c>
      <c r="AE174" s="37">
        <f t="shared" si="206"/>
        <v>0</v>
      </c>
      <c r="AF174" s="42">
        <f t="shared" si="177"/>
        <v>0</v>
      </c>
      <c r="AG174" s="37">
        <f t="shared" si="178"/>
        <v>0</v>
      </c>
      <c r="AH174" s="63">
        <f t="shared" si="71"/>
        <v>0</v>
      </c>
      <c r="AI174" s="26">
        <v>1</v>
      </c>
      <c r="AJ174" s="37">
        <f t="shared" si="169"/>
        <v>69.5</v>
      </c>
      <c r="AK174" s="37" t="str">
        <f t="shared" si="170"/>
        <v>-</v>
      </c>
      <c r="AL174" s="47">
        <v>134</v>
      </c>
      <c r="AM174" s="37" t="str">
        <f t="shared" si="171"/>
        <v>-</v>
      </c>
      <c r="AN174" s="52" t="str">
        <f t="shared" si="172"/>
        <v>-</v>
      </c>
      <c r="AO174" s="35" t="str">
        <f t="shared" si="179"/>
        <v>-</v>
      </c>
    </row>
    <row r="175" spans="1:41" ht="15" x14ac:dyDescent="0.25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0</v>
      </c>
      <c r="K175" s="16">
        <f t="shared" si="76"/>
        <v>0</v>
      </c>
      <c r="L175" s="16">
        <f t="shared" ref="L175:L177" si="207">J175*$G175</f>
        <v>0</v>
      </c>
      <c r="M175" s="26">
        <v>0</v>
      </c>
      <c r="N175" s="16">
        <f t="shared" ref="N175:N177" si="208">M175*$F175</f>
        <v>0</v>
      </c>
      <c r="O175" s="16">
        <f t="shared" ref="O175:O177" si="209">M175*$G175</f>
        <v>0</v>
      </c>
      <c r="P175" s="26">
        <v>0</v>
      </c>
      <c r="Q175" s="16">
        <f t="shared" ref="Q175:Q177" si="210">P175*$F175</f>
        <v>0</v>
      </c>
      <c r="R175" s="16">
        <f t="shared" ref="R175:R177" si="211">P175*$G175</f>
        <v>0</v>
      </c>
      <c r="S175" s="26">
        <v>0</v>
      </c>
      <c r="T175" s="16">
        <f t="shared" ref="T175:T177" si="212">S175*$F175</f>
        <v>0</v>
      </c>
      <c r="U175" s="16">
        <f t="shared" ref="U175:U177" si="213">S175*$G175</f>
        <v>0</v>
      </c>
      <c r="V175" s="26">
        <v>0</v>
      </c>
      <c r="W175" s="16">
        <f t="shared" ref="W175:W177" si="214">V175*$F175</f>
        <v>0</v>
      </c>
      <c r="X175" s="16">
        <f t="shared" ref="X175:X177" si="215">V175*$G175</f>
        <v>0</v>
      </c>
      <c r="Y175" s="26"/>
      <c r="Z175" s="16">
        <f t="shared" ref="Z175:Z177" si="216">Y175*$F175</f>
        <v>0</v>
      </c>
      <c r="AA175" s="16">
        <f t="shared" ref="AA175:AA177" si="217">Y175*$G175</f>
        <v>0</v>
      </c>
      <c r="AC175" s="52">
        <f t="shared" si="204"/>
        <v>0</v>
      </c>
      <c r="AD175" s="16">
        <f t="shared" si="205"/>
        <v>0</v>
      </c>
      <c r="AE175" s="37">
        <f t="shared" si="206"/>
        <v>0</v>
      </c>
      <c r="AF175" s="42">
        <f t="shared" si="177"/>
        <v>0</v>
      </c>
      <c r="AG175" s="37">
        <f t="shared" si="178"/>
        <v>0</v>
      </c>
      <c r="AH175" s="63">
        <f t="shared" ref="AH175:AH207" si="218">AG175*G175</f>
        <v>0</v>
      </c>
      <c r="AI175" s="26">
        <v>0</v>
      </c>
      <c r="AJ175" s="37">
        <f>AI175*G175</f>
        <v>0</v>
      </c>
      <c r="AK175" s="37" t="str">
        <f>IFERROR(AI175/AF175, "-")</f>
        <v>-</v>
      </c>
      <c r="AL175" s="47">
        <v>136</v>
      </c>
      <c r="AM175" s="37" t="str">
        <f>IFERROR(AK175/7,"-")</f>
        <v>-</v>
      </c>
      <c r="AN175" s="52" t="str">
        <f>IFERROR(AK175/30,"-")</f>
        <v>-</v>
      </c>
      <c r="AO175" s="35" t="str">
        <f t="shared" si="179"/>
        <v>-</v>
      </c>
    </row>
    <row r="176" spans="1:41" ht="15" x14ac:dyDescent="0.25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76"/>
        <v>0</v>
      </c>
      <c r="L176" s="16">
        <f t="shared" si="207"/>
        <v>0</v>
      </c>
      <c r="M176" s="26">
        <v>0</v>
      </c>
      <c r="N176" s="16">
        <f t="shared" si="208"/>
        <v>0</v>
      </c>
      <c r="O176" s="16">
        <f t="shared" si="209"/>
        <v>0</v>
      </c>
      <c r="P176" s="26">
        <v>0</v>
      </c>
      <c r="Q176" s="16">
        <f t="shared" si="210"/>
        <v>0</v>
      </c>
      <c r="R176" s="16">
        <f t="shared" si="211"/>
        <v>0</v>
      </c>
      <c r="S176" s="26">
        <v>0</v>
      </c>
      <c r="T176" s="16">
        <f t="shared" si="212"/>
        <v>0</v>
      </c>
      <c r="U176" s="16">
        <f t="shared" si="213"/>
        <v>0</v>
      </c>
      <c r="V176" s="26">
        <v>0</v>
      </c>
      <c r="W176" s="16">
        <f t="shared" si="214"/>
        <v>0</v>
      </c>
      <c r="X176" s="16">
        <f t="shared" si="215"/>
        <v>0</v>
      </c>
      <c r="Y176" s="26"/>
      <c r="Z176" s="16">
        <f t="shared" si="216"/>
        <v>0</v>
      </c>
      <c r="AA176" s="16">
        <f t="shared" si="217"/>
        <v>0</v>
      </c>
      <c r="AC176" s="52">
        <f t="shared" si="204"/>
        <v>0</v>
      </c>
      <c r="AD176" s="16">
        <f t="shared" si="205"/>
        <v>0</v>
      </c>
      <c r="AE176" s="37">
        <f t="shared" si="206"/>
        <v>0</v>
      </c>
      <c r="AF176" s="42">
        <f t="shared" si="177"/>
        <v>0</v>
      </c>
      <c r="AG176" s="37">
        <f t="shared" si="178"/>
        <v>0</v>
      </c>
      <c r="AH176" s="63">
        <f t="shared" si="218"/>
        <v>0</v>
      </c>
      <c r="AI176" s="26">
        <v>0</v>
      </c>
      <c r="AJ176" s="37">
        <f>AI176*G176</f>
        <v>0</v>
      </c>
      <c r="AK176" s="37" t="str">
        <f>IFERROR(AI176/AF176, "-")</f>
        <v>-</v>
      </c>
      <c r="AL176" s="47">
        <v>137</v>
      </c>
      <c r="AM176" s="37" t="str">
        <f>IFERROR(AK176/7,"-")</f>
        <v>-</v>
      </c>
      <c r="AN176" s="52" t="str">
        <f>IFERROR(AK176/30,"-")</f>
        <v>-</v>
      </c>
      <c r="AO176" s="35" t="str">
        <f t="shared" si="179"/>
        <v>-</v>
      </c>
    </row>
    <row r="177" spans="1:41" ht="15" x14ac:dyDescent="0.25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1</v>
      </c>
      <c r="K177" s="16">
        <f t="shared" si="76"/>
        <v>25.089999999999989</v>
      </c>
      <c r="L177" s="16">
        <f t="shared" si="207"/>
        <v>59.5</v>
      </c>
      <c r="M177" s="26">
        <v>0</v>
      </c>
      <c r="N177" s="16">
        <f t="shared" si="208"/>
        <v>0</v>
      </c>
      <c r="O177" s="16">
        <f t="shared" si="209"/>
        <v>0</v>
      </c>
      <c r="P177" s="26">
        <v>0</v>
      </c>
      <c r="Q177" s="16">
        <f t="shared" si="210"/>
        <v>0</v>
      </c>
      <c r="R177" s="16">
        <f t="shared" si="211"/>
        <v>0</v>
      </c>
      <c r="S177" s="26">
        <v>0</v>
      </c>
      <c r="T177" s="16">
        <f t="shared" si="212"/>
        <v>0</v>
      </c>
      <c r="U177" s="16">
        <f t="shared" si="213"/>
        <v>0</v>
      </c>
      <c r="V177" s="26">
        <v>0</v>
      </c>
      <c r="W177" s="16">
        <f t="shared" si="214"/>
        <v>0</v>
      </c>
      <c r="X177" s="16">
        <f t="shared" si="215"/>
        <v>0</v>
      </c>
      <c r="Y177" s="26"/>
      <c r="Z177" s="16">
        <f t="shared" si="216"/>
        <v>0</v>
      </c>
      <c r="AA177" s="16">
        <f t="shared" si="217"/>
        <v>0</v>
      </c>
      <c r="AC177" s="52">
        <f t="shared" si="204"/>
        <v>1</v>
      </c>
      <c r="AD177" s="16">
        <f t="shared" si="205"/>
        <v>25.089999999999989</v>
      </c>
      <c r="AE177" s="37">
        <f t="shared" si="206"/>
        <v>59.5</v>
      </c>
      <c r="AF177" s="42">
        <f t="shared" si="177"/>
        <v>8.130081300813009E-3</v>
      </c>
      <c r="AG177" s="37">
        <f t="shared" si="178"/>
        <v>0.24390243902439027</v>
      </c>
      <c r="AH177" s="63">
        <f t="shared" si="218"/>
        <v>14.512195121951221</v>
      </c>
      <c r="AI177" s="26">
        <v>0</v>
      </c>
      <c r="AJ177" s="37">
        <f>AI177*G177</f>
        <v>0</v>
      </c>
      <c r="AK177" s="37">
        <f>IFERROR(AI177/AF177, "-")</f>
        <v>0</v>
      </c>
      <c r="AL177" s="47">
        <v>138</v>
      </c>
      <c r="AM177" s="37">
        <f>IFERROR(AK177/7,"-")</f>
        <v>0</v>
      </c>
      <c r="AN177" s="52">
        <f>IFERROR(AK177/30,"-")</f>
        <v>0</v>
      </c>
      <c r="AO177" s="35">
        <f t="shared" si="179"/>
        <v>43589</v>
      </c>
    </row>
    <row r="178" spans="1:41" ht="15" x14ac:dyDescent="0.25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>
        <v>0</v>
      </c>
      <c r="K178" s="16">
        <f t="shared" si="76"/>
        <v>0</v>
      </c>
      <c r="L178" s="16">
        <f t="shared" ref="L178:L191" si="219">J178*$G178</f>
        <v>0</v>
      </c>
      <c r="M178" s="26">
        <v>0</v>
      </c>
      <c r="N178" s="16">
        <f t="shared" ref="N178:N191" si="220">M178*$F178</f>
        <v>0</v>
      </c>
      <c r="O178" s="16">
        <f t="shared" ref="O178:O191" si="221">M178*$G178</f>
        <v>0</v>
      </c>
      <c r="P178" s="26">
        <v>0</v>
      </c>
      <c r="Q178" s="16">
        <f t="shared" ref="Q178:Q191" si="222">P178*$F178</f>
        <v>0</v>
      </c>
      <c r="R178" s="16">
        <f t="shared" ref="R178:R191" si="223">P178*$G178</f>
        <v>0</v>
      </c>
      <c r="S178" s="26">
        <v>1</v>
      </c>
      <c r="T178" s="16">
        <f t="shared" ref="T178:T191" si="224">S178*$F178</f>
        <v>9.509999999999982</v>
      </c>
      <c r="U178" s="16">
        <f t="shared" ref="U178:U191" si="225">S178*$G178</f>
        <v>34.5</v>
      </c>
      <c r="V178" s="26">
        <v>0</v>
      </c>
      <c r="W178" s="16">
        <f t="shared" ref="W178:W191" si="226">V178*$F178</f>
        <v>0</v>
      </c>
      <c r="X178" s="16">
        <f t="shared" ref="X178:X191" si="227">V178*$G178</f>
        <v>0</v>
      </c>
      <c r="Y178" s="26"/>
      <c r="Z178" s="16">
        <f t="shared" ref="Z178:Z191" si="228">Y178*$F178</f>
        <v>0</v>
      </c>
      <c r="AA178" s="16">
        <f t="shared" ref="AA178:AA191" si="229">Y178*$G178</f>
        <v>0</v>
      </c>
      <c r="AC178" s="52">
        <f t="shared" si="204"/>
        <v>1</v>
      </c>
      <c r="AD178" s="16">
        <f t="shared" si="205"/>
        <v>9.509999999999982</v>
      </c>
      <c r="AE178" s="37">
        <f t="shared" si="206"/>
        <v>34.5</v>
      </c>
      <c r="AF178" s="42">
        <f t="shared" si="177"/>
        <v>8.130081300813009E-3</v>
      </c>
      <c r="AG178" s="37">
        <f t="shared" si="178"/>
        <v>0.24390243902439027</v>
      </c>
      <c r="AH178" s="63">
        <f t="shared" si="218"/>
        <v>8.4146341463414647</v>
      </c>
      <c r="AI178" s="26">
        <v>4</v>
      </c>
      <c r="AJ178" s="37">
        <f t="shared" ref="AJ178:AJ191" si="230">AI178*G178</f>
        <v>138</v>
      </c>
      <c r="AK178" s="37">
        <f t="shared" ref="AK178:AK191" si="231">IFERROR(AI178/AF178, "-")</f>
        <v>491.99999999999994</v>
      </c>
      <c r="AL178" s="47">
        <v>140</v>
      </c>
      <c r="AM178" s="37">
        <f t="shared" ref="AM178:AM191" si="232">IFERROR(AK178/7,"-")</f>
        <v>70.285714285714278</v>
      </c>
      <c r="AN178" s="52">
        <f t="shared" ref="AN178:AN191" si="233">IFERROR(AK178/30,"-")</f>
        <v>16.399999999999999</v>
      </c>
      <c r="AO178" s="35">
        <f t="shared" si="179"/>
        <v>44081</v>
      </c>
    </row>
    <row r="179" spans="1:41" ht="15" x14ac:dyDescent="0.25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>
        <v>0</v>
      </c>
      <c r="K179" s="16">
        <f t="shared" si="76"/>
        <v>0</v>
      </c>
      <c r="L179" s="16">
        <f t="shared" si="219"/>
        <v>0</v>
      </c>
      <c r="M179" s="26">
        <v>0</v>
      </c>
      <c r="N179" s="16">
        <f t="shared" si="220"/>
        <v>0</v>
      </c>
      <c r="O179" s="16">
        <f t="shared" si="221"/>
        <v>0</v>
      </c>
      <c r="P179" s="26">
        <v>1</v>
      </c>
      <c r="Q179" s="16">
        <f t="shared" si="222"/>
        <v>9.5099999999999891</v>
      </c>
      <c r="R179" s="16">
        <f t="shared" si="223"/>
        <v>34.5</v>
      </c>
      <c r="S179" s="26">
        <v>0</v>
      </c>
      <c r="T179" s="16">
        <f t="shared" si="224"/>
        <v>0</v>
      </c>
      <c r="U179" s="16">
        <f t="shared" si="225"/>
        <v>0</v>
      </c>
      <c r="V179" s="26">
        <v>1</v>
      </c>
      <c r="W179" s="16">
        <f t="shared" si="226"/>
        <v>9.5099999999999891</v>
      </c>
      <c r="X179" s="16">
        <f t="shared" si="227"/>
        <v>34.5</v>
      </c>
      <c r="Y179" s="26"/>
      <c r="Z179" s="16">
        <f t="shared" si="228"/>
        <v>0</v>
      </c>
      <c r="AA179" s="16">
        <f t="shared" si="229"/>
        <v>0</v>
      </c>
      <c r="AC179" s="52">
        <f t="shared" si="204"/>
        <v>2</v>
      </c>
      <c r="AD179" s="16">
        <f t="shared" si="205"/>
        <v>19.019999999999978</v>
      </c>
      <c r="AE179" s="37">
        <f t="shared" si="206"/>
        <v>69</v>
      </c>
      <c r="AF179" s="42">
        <f t="shared" si="177"/>
        <v>1.6260162601626018E-2</v>
      </c>
      <c r="AG179" s="37">
        <f t="shared" si="178"/>
        <v>0.48780487804878053</v>
      </c>
      <c r="AH179" s="63">
        <f t="shared" si="218"/>
        <v>16.829268292682929</v>
      </c>
      <c r="AI179" s="26">
        <v>3</v>
      </c>
      <c r="AJ179" s="37">
        <f t="shared" si="230"/>
        <v>103.5</v>
      </c>
      <c r="AK179" s="37">
        <f t="shared" si="231"/>
        <v>184.49999999999997</v>
      </c>
      <c r="AL179" s="47">
        <v>141</v>
      </c>
      <c r="AM179" s="37">
        <f t="shared" si="232"/>
        <v>26.357142857142854</v>
      </c>
      <c r="AN179" s="52">
        <f t="shared" si="233"/>
        <v>6.1499999999999995</v>
      </c>
      <c r="AO179" s="35">
        <f t="shared" si="179"/>
        <v>43773.5</v>
      </c>
    </row>
    <row r="180" spans="1:41" ht="15" x14ac:dyDescent="0.25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76"/>
        <v>0</v>
      </c>
      <c r="L180" s="16">
        <f t="shared" si="219"/>
        <v>0</v>
      </c>
      <c r="M180" s="26">
        <v>0</v>
      </c>
      <c r="N180" s="16">
        <f t="shared" si="220"/>
        <v>0</v>
      </c>
      <c r="O180" s="16">
        <f t="shared" si="221"/>
        <v>0</v>
      </c>
      <c r="P180" s="26">
        <v>0</v>
      </c>
      <c r="Q180" s="16">
        <f t="shared" si="222"/>
        <v>0</v>
      </c>
      <c r="R180" s="16">
        <f t="shared" si="223"/>
        <v>0</v>
      </c>
      <c r="S180" s="26">
        <v>1</v>
      </c>
      <c r="T180" s="16">
        <f t="shared" si="224"/>
        <v>13.189999999999635</v>
      </c>
      <c r="U180" s="16">
        <f t="shared" si="225"/>
        <v>29.5</v>
      </c>
      <c r="V180" s="26">
        <v>0</v>
      </c>
      <c r="W180" s="16">
        <f t="shared" si="226"/>
        <v>0</v>
      </c>
      <c r="X180" s="16">
        <f t="shared" si="227"/>
        <v>0</v>
      </c>
      <c r="Y180" s="26"/>
      <c r="Z180" s="16">
        <f t="shared" si="228"/>
        <v>0</v>
      </c>
      <c r="AA180" s="16">
        <f t="shared" si="229"/>
        <v>0</v>
      </c>
      <c r="AC180" s="52">
        <f t="shared" si="204"/>
        <v>1</v>
      </c>
      <c r="AD180" s="16">
        <f t="shared" si="205"/>
        <v>13.189999999999635</v>
      </c>
      <c r="AE180" s="37">
        <f t="shared" si="206"/>
        <v>29.5</v>
      </c>
      <c r="AF180" s="42">
        <f t="shared" si="177"/>
        <v>8.130081300813009E-3</v>
      </c>
      <c r="AG180" s="37">
        <f t="shared" si="178"/>
        <v>0.24390243902439027</v>
      </c>
      <c r="AH180" s="63">
        <f t="shared" si="218"/>
        <v>7.1951219512195133</v>
      </c>
      <c r="AI180" s="26">
        <v>4</v>
      </c>
      <c r="AJ180" s="37">
        <f t="shared" si="230"/>
        <v>118</v>
      </c>
      <c r="AK180" s="37">
        <f t="shared" si="231"/>
        <v>491.99999999999994</v>
      </c>
      <c r="AL180" s="47">
        <v>142</v>
      </c>
      <c r="AM180" s="37">
        <f t="shared" si="232"/>
        <v>70.285714285714278</v>
      </c>
      <c r="AN180" s="52">
        <f t="shared" si="233"/>
        <v>16.399999999999999</v>
      </c>
      <c r="AO180" s="35">
        <f t="shared" si="179"/>
        <v>44081</v>
      </c>
    </row>
    <row r="181" spans="1:41" ht="15" x14ac:dyDescent="0.25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76"/>
        <v>0</v>
      </c>
      <c r="L181" s="16">
        <f t="shared" si="219"/>
        <v>0</v>
      </c>
      <c r="M181" s="26">
        <v>0</v>
      </c>
      <c r="N181" s="16">
        <f t="shared" si="220"/>
        <v>0</v>
      </c>
      <c r="O181" s="16">
        <f t="shared" si="221"/>
        <v>0</v>
      </c>
      <c r="P181" s="26">
        <v>2</v>
      </c>
      <c r="Q181" s="16">
        <f t="shared" si="222"/>
        <v>27.9</v>
      </c>
      <c r="R181" s="16">
        <f t="shared" si="223"/>
        <v>59</v>
      </c>
      <c r="S181" s="26">
        <v>2</v>
      </c>
      <c r="T181" s="16">
        <f t="shared" si="224"/>
        <v>27.9</v>
      </c>
      <c r="U181" s="16">
        <f t="shared" si="225"/>
        <v>59</v>
      </c>
      <c r="V181" s="26">
        <v>0</v>
      </c>
      <c r="W181" s="16">
        <f t="shared" si="226"/>
        <v>0</v>
      </c>
      <c r="X181" s="16">
        <f t="shared" si="227"/>
        <v>0</v>
      </c>
      <c r="Y181" s="26"/>
      <c r="Z181" s="16">
        <f t="shared" si="228"/>
        <v>0</v>
      </c>
      <c r="AA181" s="16">
        <f t="shared" si="229"/>
        <v>0</v>
      </c>
      <c r="AC181" s="52">
        <f t="shared" si="204"/>
        <v>4</v>
      </c>
      <c r="AD181" s="16">
        <f t="shared" si="205"/>
        <v>55.8</v>
      </c>
      <c r="AE181" s="37">
        <f t="shared" si="206"/>
        <v>118</v>
      </c>
      <c r="AF181" s="42">
        <f t="shared" si="177"/>
        <v>3.2520325203252036E-2</v>
      </c>
      <c r="AG181" s="37">
        <f t="shared" si="178"/>
        <v>0.97560975609756106</v>
      </c>
      <c r="AH181" s="63">
        <f t="shared" si="218"/>
        <v>28.780487804878053</v>
      </c>
      <c r="AI181" s="26">
        <v>2</v>
      </c>
      <c r="AJ181" s="37">
        <f t="shared" si="230"/>
        <v>59</v>
      </c>
      <c r="AK181" s="37">
        <f t="shared" si="231"/>
        <v>61.499999999999993</v>
      </c>
      <c r="AL181" s="47">
        <v>143</v>
      </c>
      <c r="AM181" s="37">
        <f t="shared" si="232"/>
        <v>8.7857142857142847</v>
      </c>
      <c r="AN181" s="52">
        <f t="shared" si="233"/>
        <v>2.0499999999999998</v>
      </c>
      <c r="AO181" s="35">
        <f t="shared" si="179"/>
        <v>43650.5</v>
      </c>
    </row>
    <row r="182" spans="1:41" ht="15" x14ac:dyDescent="0.25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76"/>
        <v>0</v>
      </c>
      <c r="L182" s="16">
        <f t="shared" si="219"/>
        <v>0</v>
      </c>
      <c r="M182" s="26"/>
      <c r="N182" s="16">
        <f t="shared" si="220"/>
        <v>0</v>
      </c>
      <c r="O182" s="16">
        <f t="shared" si="221"/>
        <v>0</v>
      </c>
      <c r="P182" s="26">
        <v>0</v>
      </c>
      <c r="Q182" s="16">
        <f t="shared" si="222"/>
        <v>0</v>
      </c>
      <c r="R182" s="16">
        <f t="shared" si="223"/>
        <v>0</v>
      </c>
      <c r="S182" s="26">
        <v>0</v>
      </c>
      <c r="T182" s="16">
        <f t="shared" si="224"/>
        <v>0</v>
      </c>
      <c r="U182" s="16">
        <f t="shared" si="225"/>
        <v>0</v>
      </c>
      <c r="V182" s="26">
        <v>0</v>
      </c>
      <c r="W182" s="16">
        <f t="shared" si="226"/>
        <v>0</v>
      </c>
      <c r="X182" s="16">
        <f t="shared" si="227"/>
        <v>0</v>
      </c>
      <c r="Y182" s="26"/>
      <c r="Z182" s="16">
        <f t="shared" si="228"/>
        <v>0</v>
      </c>
      <c r="AA182" s="16">
        <f t="shared" si="229"/>
        <v>0</v>
      </c>
      <c r="AC182" s="52">
        <f t="shared" si="204"/>
        <v>0</v>
      </c>
      <c r="AD182" s="16">
        <f t="shared" si="205"/>
        <v>0</v>
      </c>
      <c r="AE182" s="37">
        <f t="shared" si="206"/>
        <v>0</v>
      </c>
      <c r="AF182" s="42">
        <f t="shared" si="177"/>
        <v>0</v>
      </c>
      <c r="AG182" s="37">
        <f t="shared" si="178"/>
        <v>0</v>
      </c>
      <c r="AH182" s="63">
        <f t="shared" si="218"/>
        <v>0</v>
      </c>
      <c r="AI182" s="26">
        <v>5</v>
      </c>
      <c r="AJ182" s="37">
        <f t="shared" si="230"/>
        <v>222.5</v>
      </c>
      <c r="AK182" s="37" t="str">
        <f t="shared" si="231"/>
        <v>-</v>
      </c>
      <c r="AL182" s="47">
        <v>144</v>
      </c>
      <c r="AM182" s="37" t="str">
        <f t="shared" si="232"/>
        <v>-</v>
      </c>
      <c r="AN182" s="52" t="str">
        <f t="shared" si="233"/>
        <v>-</v>
      </c>
      <c r="AO182" s="35" t="str">
        <f t="shared" si="179"/>
        <v>-</v>
      </c>
    </row>
    <row r="183" spans="1:41" ht="15" x14ac:dyDescent="0.25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76"/>
        <v>0</v>
      </c>
      <c r="L183" s="16">
        <f t="shared" si="219"/>
        <v>0</v>
      </c>
      <c r="M183" s="26"/>
      <c r="N183" s="16">
        <f t="shared" si="220"/>
        <v>0</v>
      </c>
      <c r="O183" s="16">
        <f t="shared" si="221"/>
        <v>0</v>
      </c>
      <c r="P183" s="26">
        <v>0</v>
      </c>
      <c r="Q183" s="16">
        <f t="shared" si="222"/>
        <v>0</v>
      </c>
      <c r="R183" s="16">
        <f t="shared" si="223"/>
        <v>0</v>
      </c>
      <c r="S183" s="26">
        <v>0</v>
      </c>
      <c r="T183" s="16">
        <f t="shared" si="224"/>
        <v>0</v>
      </c>
      <c r="U183" s="16">
        <f t="shared" si="225"/>
        <v>0</v>
      </c>
      <c r="V183" s="26">
        <v>0</v>
      </c>
      <c r="W183" s="16">
        <f t="shared" si="226"/>
        <v>0</v>
      </c>
      <c r="X183" s="16">
        <f t="shared" si="227"/>
        <v>0</v>
      </c>
      <c r="Y183" s="26"/>
      <c r="Z183" s="16">
        <f t="shared" si="228"/>
        <v>0</v>
      </c>
      <c r="AA183" s="16">
        <f t="shared" si="229"/>
        <v>0</v>
      </c>
      <c r="AC183" s="52">
        <f t="shared" si="204"/>
        <v>0</v>
      </c>
      <c r="AD183" s="16">
        <f t="shared" si="205"/>
        <v>0</v>
      </c>
      <c r="AE183" s="37">
        <f t="shared" si="206"/>
        <v>0</v>
      </c>
      <c r="AF183" s="42">
        <f t="shared" si="177"/>
        <v>0</v>
      </c>
      <c r="AG183" s="37">
        <f t="shared" si="178"/>
        <v>0</v>
      </c>
      <c r="AH183" s="63">
        <f t="shared" si="218"/>
        <v>0</v>
      </c>
      <c r="AI183" s="26">
        <v>0</v>
      </c>
      <c r="AJ183" s="37">
        <f t="shared" si="230"/>
        <v>0</v>
      </c>
      <c r="AK183" s="37" t="str">
        <f t="shared" si="231"/>
        <v>-</v>
      </c>
      <c r="AL183" s="47">
        <v>145</v>
      </c>
      <c r="AM183" s="37" t="str">
        <f t="shared" si="232"/>
        <v>-</v>
      </c>
      <c r="AN183" s="52" t="str">
        <f t="shared" si="233"/>
        <v>-</v>
      </c>
      <c r="AO183" s="35" t="str">
        <f t="shared" si="179"/>
        <v>-</v>
      </c>
    </row>
    <row r="184" spans="1:41" ht="15" x14ac:dyDescent="0.25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76"/>
        <v>0</v>
      </c>
      <c r="L184" s="16">
        <f t="shared" si="219"/>
        <v>0</v>
      </c>
      <c r="M184" s="26"/>
      <c r="N184" s="16">
        <f t="shared" si="220"/>
        <v>0</v>
      </c>
      <c r="O184" s="16">
        <f t="shared" si="221"/>
        <v>0</v>
      </c>
      <c r="P184" s="26">
        <v>0</v>
      </c>
      <c r="Q184" s="16">
        <f t="shared" si="222"/>
        <v>0</v>
      </c>
      <c r="R184" s="16">
        <f t="shared" si="223"/>
        <v>0</v>
      </c>
      <c r="S184" s="26">
        <v>0</v>
      </c>
      <c r="T184" s="16">
        <f t="shared" si="224"/>
        <v>0</v>
      </c>
      <c r="U184" s="16">
        <f t="shared" si="225"/>
        <v>0</v>
      </c>
      <c r="V184" s="26">
        <v>0</v>
      </c>
      <c r="W184" s="16">
        <f t="shared" si="226"/>
        <v>0</v>
      </c>
      <c r="X184" s="16">
        <f t="shared" si="227"/>
        <v>0</v>
      </c>
      <c r="Y184" s="26"/>
      <c r="Z184" s="16">
        <f t="shared" si="228"/>
        <v>0</v>
      </c>
      <c r="AA184" s="16">
        <f t="shared" si="229"/>
        <v>0</v>
      </c>
      <c r="AC184" s="52">
        <f t="shared" si="204"/>
        <v>0</v>
      </c>
      <c r="AD184" s="16">
        <f t="shared" si="205"/>
        <v>0</v>
      </c>
      <c r="AE184" s="37">
        <f t="shared" si="206"/>
        <v>0</v>
      </c>
      <c r="AF184" s="42">
        <f t="shared" si="177"/>
        <v>0</v>
      </c>
      <c r="AG184" s="37">
        <f t="shared" si="178"/>
        <v>0</v>
      </c>
      <c r="AH184" s="63">
        <f t="shared" si="218"/>
        <v>0</v>
      </c>
      <c r="AI184" s="26">
        <v>0</v>
      </c>
      <c r="AJ184" s="37">
        <f t="shared" si="230"/>
        <v>0</v>
      </c>
      <c r="AK184" s="37" t="str">
        <f t="shared" si="231"/>
        <v>-</v>
      </c>
      <c r="AL184" s="47">
        <v>146</v>
      </c>
      <c r="AM184" s="37" t="str">
        <f t="shared" si="232"/>
        <v>-</v>
      </c>
      <c r="AN184" s="52" t="str">
        <f t="shared" si="233"/>
        <v>-</v>
      </c>
      <c r="AO184" s="35" t="str">
        <f t="shared" si="179"/>
        <v>-</v>
      </c>
    </row>
    <row r="185" spans="1:41" ht="15" x14ac:dyDescent="0.25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76"/>
        <v>0</v>
      </c>
      <c r="L185" s="16">
        <f t="shared" si="219"/>
        <v>0</v>
      </c>
      <c r="M185" s="26"/>
      <c r="N185" s="16">
        <f t="shared" si="220"/>
        <v>0</v>
      </c>
      <c r="O185" s="16">
        <f t="shared" si="221"/>
        <v>0</v>
      </c>
      <c r="P185" s="26">
        <v>0</v>
      </c>
      <c r="Q185" s="16">
        <f t="shared" si="222"/>
        <v>0</v>
      </c>
      <c r="R185" s="16">
        <f t="shared" si="223"/>
        <v>0</v>
      </c>
      <c r="S185" s="26">
        <v>0</v>
      </c>
      <c r="T185" s="16">
        <f t="shared" si="224"/>
        <v>0</v>
      </c>
      <c r="U185" s="16">
        <f t="shared" si="225"/>
        <v>0</v>
      </c>
      <c r="V185" s="26">
        <v>0</v>
      </c>
      <c r="W185" s="16">
        <f t="shared" si="226"/>
        <v>0</v>
      </c>
      <c r="X185" s="16">
        <f t="shared" si="227"/>
        <v>0</v>
      </c>
      <c r="Y185" s="26"/>
      <c r="Z185" s="16">
        <f t="shared" si="228"/>
        <v>0</v>
      </c>
      <c r="AA185" s="16">
        <f t="shared" si="229"/>
        <v>0</v>
      </c>
      <c r="AC185" s="52">
        <f t="shared" si="204"/>
        <v>0</v>
      </c>
      <c r="AD185" s="16">
        <f t="shared" si="205"/>
        <v>0</v>
      </c>
      <c r="AE185" s="37">
        <f t="shared" si="206"/>
        <v>0</v>
      </c>
      <c r="AF185" s="42">
        <f t="shared" si="177"/>
        <v>0</v>
      </c>
      <c r="AG185" s="37">
        <f t="shared" si="178"/>
        <v>0</v>
      </c>
      <c r="AH185" s="63">
        <f t="shared" si="218"/>
        <v>0</v>
      </c>
      <c r="AI185" s="26">
        <v>6</v>
      </c>
      <c r="AJ185" s="37">
        <f t="shared" si="230"/>
        <v>177</v>
      </c>
      <c r="AK185" s="37" t="str">
        <f t="shared" si="231"/>
        <v>-</v>
      </c>
      <c r="AL185" s="47">
        <v>147</v>
      </c>
      <c r="AM185" s="37" t="str">
        <f t="shared" si="232"/>
        <v>-</v>
      </c>
      <c r="AN185" s="52" t="str">
        <f t="shared" si="233"/>
        <v>-</v>
      </c>
      <c r="AO185" s="35" t="str">
        <f t="shared" si="179"/>
        <v>-</v>
      </c>
    </row>
    <row r="186" spans="1:41" ht="15" x14ac:dyDescent="0.25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76"/>
        <v>0</v>
      </c>
      <c r="L186" s="16">
        <f t="shared" si="219"/>
        <v>0</v>
      </c>
      <c r="M186" s="26"/>
      <c r="N186" s="16">
        <f t="shared" si="220"/>
        <v>0</v>
      </c>
      <c r="O186" s="16">
        <f t="shared" si="221"/>
        <v>0</v>
      </c>
      <c r="P186" s="26">
        <v>0</v>
      </c>
      <c r="Q186" s="16">
        <f t="shared" si="222"/>
        <v>0</v>
      </c>
      <c r="R186" s="16">
        <f t="shared" si="223"/>
        <v>0</v>
      </c>
      <c r="S186" s="26">
        <v>1</v>
      </c>
      <c r="T186" s="16">
        <f t="shared" si="224"/>
        <v>37.130000000000003</v>
      </c>
      <c r="U186" s="16">
        <f t="shared" si="225"/>
        <v>74.5</v>
      </c>
      <c r="V186" s="26">
        <v>1</v>
      </c>
      <c r="W186" s="16">
        <f t="shared" si="226"/>
        <v>37.130000000000003</v>
      </c>
      <c r="X186" s="16">
        <f t="shared" si="227"/>
        <v>74.5</v>
      </c>
      <c r="Y186" s="26"/>
      <c r="Z186" s="16">
        <f t="shared" si="228"/>
        <v>0</v>
      </c>
      <c r="AA186" s="16">
        <f t="shared" si="229"/>
        <v>0</v>
      </c>
      <c r="AC186" s="52">
        <f t="shared" si="204"/>
        <v>2</v>
      </c>
      <c r="AD186" s="16">
        <f t="shared" si="205"/>
        <v>74.260000000000005</v>
      </c>
      <c r="AE186" s="37">
        <f t="shared" si="206"/>
        <v>149</v>
      </c>
      <c r="AF186" s="42">
        <f t="shared" si="177"/>
        <v>1.6260162601626018E-2</v>
      </c>
      <c r="AG186" s="37">
        <f t="shared" si="178"/>
        <v>0.48780487804878053</v>
      </c>
      <c r="AH186" s="63">
        <f t="shared" si="218"/>
        <v>36.341463414634148</v>
      </c>
      <c r="AI186" s="26">
        <v>4</v>
      </c>
      <c r="AJ186" s="37">
        <f t="shared" si="230"/>
        <v>298</v>
      </c>
      <c r="AK186" s="37">
        <f t="shared" si="231"/>
        <v>245.99999999999997</v>
      </c>
      <c r="AL186" s="47">
        <v>148</v>
      </c>
      <c r="AM186" s="37">
        <f t="shared" si="232"/>
        <v>35.142857142857139</v>
      </c>
      <c r="AN186" s="52">
        <f t="shared" si="233"/>
        <v>8.1999999999999993</v>
      </c>
      <c r="AO186" s="35">
        <f t="shared" si="179"/>
        <v>43835</v>
      </c>
    </row>
    <row r="187" spans="1:41" ht="15" x14ac:dyDescent="0.25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76"/>
        <v>0</v>
      </c>
      <c r="L187" s="16">
        <f t="shared" si="219"/>
        <v>0</v>
      </c>
      <c r="M187" s="26"/>
      <c r="N187" s="16">
        <f t="shared" si="220"/>
        <v>0</v>
      </c>
      <c r="O187" s="16">
        <f t="shared" si="221"/>
        <v>0</v>
      </c>
      <c r="P187" s="26">
        <v>0</v>
      </c>
      <c r="Q187" s="16">
        <f t="shared" si="222"/>
        <v>0</v>
      </c>
      <c r="R187" s="16">
        <f t="shared" si="223"/>
        <v>0</v>
      </c>
      <c r="S187" s="26">
        <v>0</v>
      </c>
      <c r="T187" s="16">
        <f t="shared" si="224"/>
        <v>0</v>
      </c>
      <c r="U187" s="16">
        <f t="shared" si="225"/>
        <v>0</v>
      </c>
      <c r="V187" s="26">
        <v>0</v>
      </c>
      <c r="W187" s="16">
        <f t="shared" si="226"/>
        <v>0</v>
      </c>
      <c r="X187" s="16">
        <f t="shared" si="227"/>
        <v>0</v>
      </c>
      <c r="Y187" s="26"/>
      <c r="Z187" s="16">
        <f t="shared" si="228"/>
        <v>0</v>
      </c>
      <c r="AA187" s="16">
        <f t="shared" si="229"/>
        <v>0</v>
      </c>
      <c r="AC187" s="52">
        <f t="shared" si="204"/>
        <v>0</v>
      </c>
      <c r="AD187" s="16">
        <f t="shared" si="205"/>
        <v>0</v>
      </c>
      <c r="AE187" s="37">
        <f t="shared" si="206"/>
        <v>0</v>
      </c>
      <c r="AF187" s="42">
        <f t="shared" si="177"/>
        <v>0</v>
      </c>
      <c r="AG187" s="37">
        <f t="shared" si="178"/>
        <v>0</v>
      </c>
      <c r="AH187" s="63">
        <f t="shared" si="218"/>
        <v>0</v>
      </c>
      <c r="AI187" s="26">
        <v>6</v>
      </c>
      <c r="AJ187" s="37">
        <f t="shared" si="230"/>
        <v>177</v>
      </c>
      <c r="AK187" s="37" t="str">
        <f t="shared" si="231"/>
        <v>-</v>
      </c>
      <c r="AL187" s="47">
        <v>149</v>
      </c>
      <c r="AM187" s="37" t="str">
        <f t="shared" si="232"/>
        <v>-</v>
      </c>
      <c r="AN187" s="52" t="str">
        <f t="shared" si="233"/>
        <v>-</v>
      </c>
      <c r="AO187" s="35" t="str">
        <f t="shared" si="179"/>
        <v>-</v>
      </c>
    </row>
    <row r="188" spans="1:41" ht="15" x14ac:dyDescent="0.25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76"/>
        <v>0</v>
      </c>
      <c r="L188" s="16">
        <f t="shared" si="219"/>
        <v>0</v>
      </c>
      <c r="M188" s="26"/>
      <c r="N188" s="16">
        <f t="shared" si="220"/>
        <v>0</v>
      </c>
      <c r="O188" s="16">
        <f t="shared" si="221"/>
        <v>0</v>
      </c>
      <c r="P188" s="26">
        <v>0</v>
      </c>
      <c r="Q188" s="16">
        <f t="shared" si="222"/>
        <v>0</v>
      </c>
      <c r="R188" s="16">
        <f t="shared" si="223"/>
        <v>0</v>
      </c>
      <c r="S188" s="26">
        <v>0</v>
      </c>
      <c r="T188" s="16">
        <f t="shared" si="224"/>
        <v>0</v>
      </c>
      <c r="U188" s="16">
        <f t="shared" si="225"/>
        <v>0</v>
      </c>
      <c r="V188" s="26">
        <v>0</v>
      </c>
      <c r="W188" s="16">
        <f t="shared" si="226"/>
        <v>0</v>
      </c>
      <c r="X188" s="16">
        <f t="shared" si="227"/>
        <v>0</v>
      </c>
      <c r="Y188" s="26"/>
      <c r="Z188" s="16">
        <f t="shared" si="228"/>
        <v>0</v>
      </c>
      <c r="AA188" s="16">
        <f t="shared" si="229"/>
        <v>0</v>
      </c>
      <c r="AC188" s="52">
        <f t="shared" si="204"/>
        <v>0</v>
      </c>
      <c r="AD188" s="16">
        <f t="shared" si="205"/>
        <v>0</v>
      </c>
      <c r="AE188" s="37">
        <f t="shared" si="206"/>
        <v>0</v>
      </c>
      <c r="AF188" s="42">
        <f t="shared" si="177"/>
        <v>0</v>
      </c>
      <c r="AG188" s="37">
        <f t="shared" si="178"/>
        <v>0</v>
      </c>
      <c r="AH188" s="63">
        <f t="shared" si="218"/>
        <v>0</v>
      </c>
      <c r="AI188" s="26">
        <v>0</v>
      </c>
      <c r="AJ188" s="37">
        <f t="shared" si="230"/>
        <v>0</v>
      </c>
      <c r="AK188" s="37" t="str">
        <f t="shared" si="231"/>
        <v>-</v>
      </c>
      <c r="AL188" s="47">
        <v>150</v>
      </c>
      <c r="AM188" s="37" t="str">
        <f t="shared" si="232"/>
        <v>-</v>
      </c>
      <c r="AN188" s="52" t="str">
        <f t="shared" si="233"/>
        <v>-</v>
      </c>
      <c r="AO188" s="35" t="str">
        <f t="shared" si="179"/>
        <v>-</v>
      </c>
    </row>
    <row r="189" spans="1:41" ht="15" x14ac:dyDescent="0.25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ref="K189:K207" si="234">J189*$F189</f>
        <v>0</v>
      </c>
      <c r="L189" s="16">
        <f t="shared" si="219"/>
        <v>0</v>
      </c>
      <c r="M189" s="26"/>
      <c r="N189" s="16">
        <f t="shared" si="220"/>
        <v>0</v>
      </c>
      <c r="O189" s="16">
        <f t="shared" si="221"/>
        <v>0</v>
      </c>
      <c r="P189" s="26">
        <v>0</v>
      </c>
      <c r="Q189" s="16">
        <f t="shared" si="222"/>
        <v>0</v>
      </c>
      <c r="R189" s="16">
        <f t="shared" si="223"/>
        <v>0</v>
      </c>
      <c r="S189" s="26">
        <v>0</v>
      </c>
      <c r="T189" s="16">
        <f t="shared" si="224"/>
        <v>0</v>
      </c>
      <c r="U189" s="16">
        <f t="shared" si="225"/>
        <v>0</v>
      </c>
      <c r="V189" s="26">
        <v>0</v>
      </c>
      <c r="W189" s="16">
        <f t="shared" si="226"/>
        <v>0</v>
      </c>
      <c r="X189" s="16">
        <f t="shared" si="227"/>
        <v>0</v>
      </c>
      <c r="Y189" s="26"/>
      <c r="Z189" s="16">
        <f t="shared" si="228"/>
        <v>0</v>
      </c>
      <c r="AA189" s="16">
        <f t="shared" si="229"/>
        <v>0</v>
      </c>
      <c r="AC189" s="52">
        <f t="shared" si="204"/>
        <v>0</v>
      </c>
      <c r="AD189" s="16">
        <f t="shared" si="205"/>
        <v>0</v>
      </c>
      <c r="AE189" s="37">
        <f t="shared" si="206"/>
        <v>0</v>
      </c>
      <c r="AF189" s="42">
        <f t="shared" si="177"/>
        <v>0</v>
      </c>
      <c r="AG189" s="37">
        <f t="shared" si="178"/>
        <v>0</v>
      </c>
      <c r="AH189" s="63">
        <f t="shared" si="218"/>
        <v>0</v>
      </c>
      <c r="AI189" s="26">
        <v>2</v>
      </c>
      <c r="AJ189" s="37">
        <f t="shared" si="230"/>
        <v>199</v>
      </c>
      <c r="AK189" s="37" t="str">
        <f t="shared" si="231"/>
        <v>-</v>
      </c>
      <c r="AL189" s="47">
        <v>151</v>
      </c>
      <c r="AM189" s="37" t="str">
        <f t="shared" si="232"/>
        <v>-</v>
      </c>
      <c r="AN189" s="52" t="str">
        <f t="shared" si="233"/>
        <v>-</v>
      </c>
      <c r="AO189" s="35" t="str">
        <f t="shared" si="179"/>
        <v>-</v>
      </c>
    </row>
    <row r="190" spans="1:41" ht="15" x14ac:dyDescent="0.25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234"/>
        <v>0</v>
      </c>
      <c r="L190" s="16">
        <f t="shared" si="219"/>
        <v>0</v>
      </c>
      <c r="M190" s="26"/>
      <c r="N190" s="16">
        <f t="shared" si="220"/>
        <v>0</v>
      </c>
      <c r="O190" s="16">
        <f t="shared" si="221"/>
        <v>0</v>
      </c>
      <c r="P190" s="26">
        <v>0</v>
      </c>
      <c r="Q190" s="16">
        <f t="shared" si="222"/>
        <v>0</v>
      </c>
      <c r="R190" s="16">
        <f t="shared" si="223"/>
        <v>0</v>
      </c>
      <c r="S190" s="26">
        <v>0</v>
      </c>
      <c r="T190" s="16">
        <f t="shared" si="224"/>
        <v>0</v>
      </c>
      <c r="U190" s="16">
        <f t="shared" si="225"/>
        <v>0</v>
      </c>
      <c r="V190" s="26">
        <v>0</v>
      </c>
      <c r="W190" s="16">
        <f t="shared" si="226"/>
        <v>0</v>
      </c>
      <c r="X190" s="16">
        <f t="shared" si="227"/>
        <v>0</v>
      </c>
      <c r="Y190" s="26"/>
      <c r="Z190" s="16">
        <f t="shared" si="228"/>
        <v>0</v>
      </c>
      <c r="AA190" s="16">
        <f t="shared" si="229"/>
        <v>0</v>
      </c>
      <c r="AC190" s="52">
        <f t="shared" si="204"/>
        <v>0</v>
      </c>
      <c r="AD190" s="16">
        <f t="shared" si="205"/>
        <v>0</v>
      </c>
      <c r="AE190" s="37">
        <f t="shared" si="206"/>
        <v>0</v>
      </c>
      <c r="AF190" s="42">
        <f t="shared" si="177"/>
        <v>0</v>
      </c>
      <c r="AG190" s="37">
        <f t="shared" si="178"/>
        <v>0</v>
      </c>
      <c r="AH190" s="63">
        <f t="shared" si="218"/>
        <v>0</v>
      </c>
      <c r="AI190" s="26">
        <v>0</v>
      </c>
      <c r="AJ190" s="37">
        <f t="shared" si="230"/>
        <v>0</v>
      </c>
      <c r="AK190" s="37" t="str">
        <f t="shared" si="231"/>
        <v>-</v>
      </c>
      <c r="AL190" s="47">
        <v>152</v>
      </c>
      <c r="AM190" s="37" t="str">
        <f t="shared" si="232"/>
        <v>-</v>
      </c>
      <c r="AN190" s="52" t="str">
        <f t="shared" si="233"/>
        <v>-</v>
      </c>
      <c r="AO190" s="35" t="str">
        <f t="shared" si="179"/>
        <v>-</v>
      </c>
    </row>
    <row r="191" spans="1:41" ht="15" x14ac:dyDescent="0.25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si="234"/>
        <v>0</v>
      </c>
      <c r="L191" s="16">
        <f t="shared" si="219"/>
        <v>0</v>
      </c>
      <c r="M191" s="26"/>
      <c r="N191" s="16">
        <f t="shared" si="220"/>
        <v>0</v>
      </c>
      <c r="O191" s="16">
        <f t="shared" si="221"/>
        <v>0</v>
      </c>
      <c r="P191" s="26">
        <v>0</v>
      </c>
      <c r="Q191" s="16">
        <f t="shared" si="222"/>
        <v>0</v>
      </c>
      <c r="R191" s="16">
        <f t="shared" si="223"/>
        <v>0</v>
      </c>
      <c r="S191" s="26">
        <v>0</v>
      </c>
      <c r="T191" s="16">
        <f t="shared" si="224"/>
        <v>0</v>
      </c>
      <c r="U191" s="16">
        <f t="shared" si="225"/>
        <v>0</v>
      </c>
      <c r="V191" s="26">
        <v>0</v>
      </c>
      <c r="W191" s="16">
        <f t="shared" si="226"/>
        <v>0</v>
      </c>
      <c r="X191" s="16">
        <f t="shared" si="227"/>
        <v>0</v>
      </c>
      <c r="Y191" s="26"/>
      <c r="Z191" s="16">
        <f t="shared" si="228"/>
        <v>0</v>
      </c>
      <c r="AA191" s="16">
        <f t="shared" si="229"/>
        <v>0</v>
      </c>
      <c r="AC191" s="52">
        <f t="shared" si="204"/>
        <v>0</v>
      </c>
      <c r="AD191" s="16">
        <f t="shared" si="205"/>
        <v>0</v>
      </c>
      <c r="AE191" s="37">
        <f t="shared" si="206"/>
        <v>0</v>
      </c>
      <c r="AF191" s="42">
        <f t="shared" si="177"/>
        <v>0</v>
      </c>
      <c r="AG191" s="37">
        <f t="shared" si="178"/>
        <v>0</v>
      </c>
      <c r="AH191" s="63">
        <f t="shared" si="218"/>
        <v>0</v>
      </c>
      <c r="AI191" s="26">
        <v>0</v>
      </c>
      <c r="AJ191" s="37">
        <f t="shared" si="230"/>
        <v>0</v>
      </c>
      <c r="AK191" s="37" t="str">
        <f t="shared" si="231"/>
        <v>-</v>
      </c>
      <c r="AL191" s="47">
        <v>153</v>
      </c>
      <c r="AM191" s="37" t="str">
        <f t="shared" si="232"/>
        <v>-</v>
      </c>
      <c r="AN191" s="52" t="str">
        <f t="shared" si="233"/>
        <v>-</v>
      </c>
      <c r="AO191" s="35" t="str">
        <f t="shared" si="179"/>
        <v>-</v>
      </c>
    </row>
    <row r="192" spans="1:41" ht="15" x14ac:dyDescent="0.25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234"/>
        <v>0</v>
      </c>
      <c r="L192" s="16">
        <f t="shared" ref="L192:L207" si="235">J192*$G192</f>
        <v>0</v>
      </c>
      <c r="M192" s="26"/>
      <c r="N192" s="16">
        <f t="shared" ref="N192:N207" si="236">M192*$F192</f>
        <v>0</v>
      </c>
      <c r="O192" s="16">
        <f t="shared" ref="O192:O207" si="237">M192*$G192</f>
        <v>0</v>
      </c>
      <c r="P192" s="26">
        <v>0</v>
      </c>
      <c r="Q192" s="16">
        <f t="shared" ref="Q192:Q207" si="238">P192*$F192</f>
        <v>0</v>
      </c>
      <c r="R192" s="16">
        <f t="shared" ref="R192:R207" si="239">P192*$G192</f>
        <v>0</v>
      </c>
      <c r="S192" s="26">
        <v>0</v>
      </c>
      <c r="T192" s="16">
        <f t="shared" ref="T192:T207" si="240">S192*$F192</f>
        <v>0</v>
      </c>
      <c r="U192" s="16">
        <f t="shared" ref="U192:U207" si="241">S192*$G192</f>
        <v>0</v>
      </c>
      <c r="V192" s="26">
        <v>0</v>
      </c>
      <c r="W192" s="16">
        <f t="shared" ref="W192:W207" si="242">V192*$F192</f>
        <v>0</v>
      </c>
      <c r="X192" s="16">
        <f t="shared" ref="X192:X207" si="243">V192*$G192</f>
        <v>0</v>
      </c>
      <c r="Y192" s="26"/>
      <c r="Z192" s="16">
        <f t="shared" ref="Z192:Z207" si="244">Y192*$F192</f>
        <v>0</v>
      </c>
      <c r="AA192" s="16">
        <f t="shared" ref="AA192:AA207" si="245">Y192*$G192</f>
        <v>0</v>
      </c>
      <c r="AC192" s="52">
        <f t="shared" si="204"/>
        <v>0</v>
      </c>
      <c r="AD192" s="16">
        <f t="shared" si="205"/>
        <v>0</v>
      </c>
      <c r="AE192" s="37">
        <f t="shared" si="206"/>
        <v>0</v>
      </c>
      <c r="AF192" s="42">
        <f t="shared" si="177"/>
        <v>0</v>
      </c>
      <c r="AG192" s="37">
        <f t="shared" si="178"/>
        <v>0</v>
      </c>
      <c r="AH192" s="63">
        <f t="shared" si="218"/>
        <v>0</v>
      </c>
      <c r="AI192" s="26">
        <v>0</v>
      </c>
      <c r="AJ192" s="37">
        <f t="shared" ref="AJ192:AJ207" si="246">AI192*G192</f>
        <v>0</v>
      </c>
      <c r="AK192" s="37" t="str">
        <f t="shared" ref="AK192:AK207" si="247">IFERROR(AI192/AF192, "-")</f>
        <v>-</v>
      </c>
      <c r="AL192" s="47">
        <v>155</v>
      </c>
      <c r="AM192" s="37" t="str">
        <f t="shared" ref="AM192:AM207" si="248">IFERROR(AK192/7,"-")</f>
        <v>-</v>
      </c>
      <c r="AN192" s="52" t="str">
        <f t="shared" ref="AN192:AN207" si="249">IFERROR(AK192/30,"-")</f>
        <v>-</v>
      </c>
      <c r="AO192" s="35" t="str">
        <f t="shared" si="179"/>
        <v>-</v>
      </c>
    </row>
    <row r="193" spans="1:41" ht="15" x14ac:dyDescent="0.25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234"/>
        <v>0</v>
      </c>
      <c r="L193" s="16">
        <f t="shared" si="235"/>
        <v>0</v>
      </c>
      <c r="M193" s="26"/>
      <c r="N193" s="16">
        <f t="shared" si="236"/>
        <v>0</v>
      </c>
      <c r="O193" s="16">
        <f t="shared" si="237"/>
        <v>0</v>
      </c>
      <c r="P193" s="26">
        <v>0</v>
      </c>
      <c r="Q193" s="16">
        <f t="shared" si="238"/>
        <v>0</v>
      </c>
      <c r="R193" s="16">
        <f t="shared" si="239"/>
        <v>0</v>
      </c>
      <c r="S193" s="26">
        <v>0</v>
      </c>
      <c r="T193" s="16">
        <f t="shared" si="240"/>
        <v>0</v>
      </c>
      <c r="U193" s="16">
        <f t="shared" si="241"/>
        <v>0</v>
      </c>
      <c r="V193" s="26">
        <v>0</v>
      </c>
      <c r="W193" s="16">
        <f t="shared" si="242"/>
        <v>0</v>
      </c>
      <c r="X193" s="16">
        <f t="shared" si="243"/>
        <v>0</v>
      </c>
      <c r="Y193" s="26"/>
      <c r="Z193" s="16">
        <f t="shared" si="244"/>
        <v>0</v>
      </c>
      <c r="AA193" s="16">
        <f t="shared" si="245"/>
        <v>0</v>
      </c>
      <c r="AC193" s="52">
        <f t="shared" si="204"/>
        <v>0</v>
      </c>
      <c r="AD193" s="16">
        <f t="shared" si="205"/>
        <v>0</v>
      </c>
      <c r="AE193" s="37">
        <f t="shared" si="206"/>
        <v>0</v>
      </c>
      <c r="AF193" s="42">
        <f t="shared" si="177"/>
        <v>0</v>
      </c>
      <c r="AG193" s="37">
        <f t="shared" si="178"/>
        <v>0</v>
      </c>
      <c r="AH193" s="63">
        <f t="shared" si="218"/>
        <v>0</v>
      </c>
      <c r="AI193" s="26">
        <v>0</v>
      </c>
      <c r="AJ193" s="37">
        <f t="shared" si="246"/>
        <v>0</v>
      </c>
      <c r="AK193" s="37" t="str">
        <f t="shared" si="247"/>
        <v>-</v>
      </c>
      <c r="AL193" s="47">
        <v>156</v>
      </c>
      <c r="AM193" s="37" t="str">
        <f t="shared" si="248"/>
        <v>-</v>
      </c>
      <c r="AN193" s="52" t="str">
        <f t="shared" si="249"/>
        <v>-</v>
      </c>
      <c r="AO193" s="35" t="str">
        <f t="shared" si="179"/>
        <v>-</v>
      </c>
    </row>
    <row r="194" spans="1:41" ht="15" x14ac:dyDescent="0.25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234"/>
        <v>0</v>
      </c>
      <c r="L194" s="16">
        <f t="shared" si="235"/>
        <v>0</v>
      </c>
      <c r="M194" s="26"/>
      <c r="N194" s="16">
        <f t="shared" si="236"/>
        <v>0</v>
      </c>
      <c r="O194" s="16">
        <f t="shared" si="237"/>
        <v>0</v>
      </c>
      <c r="P194" s="26">
        <v>0</v>
      </c>
      <c r="Q194" s="16">
        <f t="shared" si="238"/>
        <v>0</v>
      </c>
      <c r="R194" s="16">
        <f t="shared" si="239"/>
        <v>0</v>
      </c>
      <c r="S194" s="26">
        <v>0</v>
      </c>
      <c r="T194" s="16">
        <f t="shared" si="240"/>
        <v>0</v>
      </c>
      <c r="U194" s="16">
        <f t="shared" si="241"/>
        <v>0</v>
      </c>
      <c r="V194" s="26">
        <v>0</v>
      </c>
      <c r="W194" s="16">
        <f t="shared" si="242"/>
        <v>0</v>
      </c>
      <c r="X194" s="16">
        <f t="shared" si="243"/>
        <v>0</v>
      </c>
      <c r="Y194" s="26"/>
      <c r="Z194" s="16">
        <f t="shared" si="244"/>
        <v>0</v>
      </c>
      <c r="AA194" s="16">
        <f t="shared" si="245"/>
        <v>0</v>
      </c>
      <c r="AC194" s="52">
        <f t="shared" si="204"/>
        <v>0</v>
      </c>
      <c r="AD194" s="16">
        <f t="shared" si="205"/>
        <v>0</v>
      </c>
      <c r="AE194" s="37">
        <f t="shared" si="206"/>
        <v>0</v>
      </c>
      <c r="AF194" s="42">
        <f t="shared" si="177"/>
        <v>0</v>
      </c>
      <c r="AG194" s="37">
        <f t="shared" si="178"/>
        <v>0</v>
      </c>
      <c r="AH194" s="63">
        <f t="shared" si="218"/>
        <v>0</v>
      </c>
      <c r="AI194" s="26">
        <v>0</v>
      </c>
      <c r="AJ194" s="37">
        <f t="shared" si="246"/>
        <v>0</v>
      </c>
      <c r="AK194" s="37" t="str">
        <f t="shared" si="247"/>
        <v>-</v>
      </c>
      <c r="AL194" s="47">
        <v>157</v>
      </c>
      <c r="AM194" s="37" t="str">
        <f t="shared" si="248"/>
        <v>-</v>
      </c>
      <c r="AN194" s="52" t="str">
        <f t="shared" si="249"/>
        <v>-</v>
      </c>
      <c r="AO194" s="35" t="str">
        <f t="shared" si="179"/>
        <v>-</v>
      </c>
    </row>
    <row r="195" spans="1:41" ht="15" x14ac:dyDescent="0.25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234"/>
        <v>0</v>
      </c>
      <c r="L195" s="16">
        <f t="shared" si="235"/>
        <v>0</v>
      </c>
      <c r="M195" s="26"/>
      <c r="N195" s="16">
        <f t="shared" si="236"/>
        <v>0</v>
      </c>
      <c r="O195" s="16">
        <f t="shared" si="237"/>
        <v>0</v>
      </c>
      <c r="P195" s="26">
        <v>0</v>
      </c>
      <c r="Q195" s="16">
        <f t="shared" si="238"/>
        <v>0</v>
      </c>
      <c r="R195" s="16">
        <f t="shared" si="239"/>
        <v>0</v>
      </c>
      <c r="S195" s="26">
        <v>0</v>
      </c>
      <c r="T195" s="16">
        <f t="shared" si="240"/>
        <v>0</v>
      </c>
      <c r="U195" s="16">
        <f t="shared" si="241"/>
        <v>0</v>
      </c>
      <c r="V195" s="26">
        <v>0</v>
      </c>
      <c r="W195" s="16">
        <f t="shared" si="242"/>
        <v>0</v>
      </c>
      <c r="X195" s="16">
        <f t="shared" si="243"/>
        <v>0</v>
      </c>
      <c r="Y195" s="26"/>
      <c r="Z195" s="16">
        <f t="shared" si="244"/>
        <v>0</v>
      </c>
      <c r="AA195" s="16">
        <f t="shared" si="245"/>
        <v>0</v>
      </c>
      <c r="AC195" s="52">
        <f t="shared" si="204"/>
        <v>0</v>
      </c>
      <c r="AD195" s="16">
        <f t="shared" si="205"/>
        <v>0</v>
      </c>
      <c r="AE195" s="37">
        <f t="shared" si="206"/>
        <v>0</v>
      </c>
      <c r="AF195" s="42">
        <f t="shared" si="177"/>
        <v>0</v>
      </c>
      <c r="AG195" s="37">
        <f t="shared" si="178"/>
        <v>0</v>
      </c>
      <c r="AH195" s="63">
        <f t="shared" si="218"/>
        <v>0</v>
      </c>
      <c r="AI195" s="26">
        <v>0</v>
      </c>
      <c r="AJ195" s="37">
        <f t="shared" si="246"/>
        <v>0</v>
      </c>
      <c r="AK195" s="37" t="str">
        <f t="shared" si="247"/>
        <v>-</v>
      </c>
      <c r="AL195" s="47">
        <v>158</v>
      </c>
      <c r="AM195" s="37" t="str">
        <f t="shared" si="248"/>
        <v>-</v>
      </c>
      <c r="AN195" s="52" t="str">
        <f t="shared" si="249"/>
        <v>-</v>
      </c>
      <c r="AO195" s="35" t="str">
        <f t="shared" si="179"/>
        <v>-</v>
      </c>
    </row>
    <row r="196" spans="1:41" ht="15" x14ac:dyDescent="0.25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234"/>
        <v>0</v>
      </c>
      <c r="L196" s="16">
        <f t="shared" si="235"/>
        <v>0</v>
      </c>
      <c r="M196" s="26"/>
      <c r="N196" s="16">
        <f t="shared" si="236"/>
        <v>0</v>
      </c>
      <c r="O196" s="16">
        <f t="shared" si="237"/>
        <v>0</v>
      </c>
      <c r="P196" s="26">
        <v>0</v>
      </c>
      <c r="Q196" s="16">
        <f t="shared" si="238"/>
        <v>0</v>
      </c>
      <c r="R196" s="16">
        <f t="shared" si="239"/>
        <v>0</v>
      </c>
      <c r="S196" s="26">
        <v>0</v>
      </c>
      <c r="T196" s="16">
        <f t="shared" si="240"/>
        <v>0</v>
      </c>
      <c r="U196" s="16">
        <f t="shared" si="241"/>
        <v>0</v>
      </c>
      <c r="V196" s="26">
        <v>0</v>
      </c>
      <c r="W196" s="16">
        <f t="shared" si="242"/>
        <v>0</v>
      </c>
      <c r="X196" s="16">
        <f t="shared" si="243"/>
        <v>0</v>
      </c>
      <c r="Y196" s="26"/>
      <c r="Z196" s="16">
        <f t="shared" si="244"/>
        <v>0</v>
      </c>
      <c r="AA196" s="16">
        <f t="shared" si="245"/>
        <v>0</v>
      </c>
      <c r="AC196" s="52">
        <f t="shared" si="204"/>
        <v>0</v>
      </c>
      <c r="AD196" s="16">
        <f t="shared" si="205"/>
        <v>0</v>
      </c>
      <c r="AE196" s="37">
        <f t="shared" si="206"/>
        <v>0</v>
      </c>
      <c r="AF196" s="42">
        <f t="shared" si="177"/>
        <v>0</v>
      </c>
      <c r="AG196" s="37">
        <f t="shared" si="178"/>
        <v>0</v>
      </c>
      <c r="AH196" s="63">
        <f t="shared" si="218"/>
        <v>0</v>
      </c>
      <c r="AI196" s="26">
        <v>0</v>
      </c>
      <c r="AJ196" s="37">
        <f t="shared" si="246"/>
        <v>0</v>
      </c>
      <c r="AK196" s="37" t="str">
        <f t="shared" si="247"/>
        <v>-</v>
      </c>
      <c r="AL196" s="47">
        <v>159</v>
      </c>
      <c r="AM196" s="37" t="str">
        <f t="shared" si="248"/>
        <v>-</v>
      </c>
      <c r="AN196" s="52" t="str">
        <f t="shared" si="249"/>
        <v>-</v>
      </c>
      <c r="AO196" s="35" t="str">
        <f t="shared" si="179"/>
        <v>-</v>
      </c>
    </row>
    <row r="197" spans="1:41" ht="15" x14ac:dyDescent="0.25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234"/>
        <v>0</v>
      </c>
      <c r="L197" s="16">
        <f t="shared" si="235"/>
        <v>0</v>
      </c>
      <c r="M197" s="26"/>
      <c r="N197" s="16">
        <f t="shared" si="236"/>
        <v>0</v>
      </c>
      <c r="O197" s="16">
        <f t="shared" si="237"/>
        <v>0</v>
      </c>
      <c r="P197" s="26">
        <v>0</v>
      </c>
      <c r="Q197" s="16">
        <f t="shared" si="238"/>
        <v>0</v>
      </c>
      <c r="R197" s="16">
        <f t="shared" si="239"/>
        <v>0</v>
      </c>
      <c r="S197" s="26">
        <v>0</v>
      </c>
      <c r="T197" s="16">
        <f t="shared" si="240"/>
        <v>0</v>
      </c>
      <c r="U197" s="16">
        <f t="shared" si="241"/>
        <v>0</v>
      </c>
      <c r="V197" s="26">
        <v>0</v>
      </c>
      <c r="W197" s="16">
        <f t="shared" si="242"/>
        <v>0</v>
      </c>
      <c r="X197" s="16">
        <f t="shared" si="243"/>
        <v>0</v>
      </c>
      <c r="Y197" s="26"/>
      <c r="Z197" s="16">
        <f t="shared" si="244"/>
        <v>0</v>
      </c>
      <c r="AA197" s="16">
        <f t="shared" si="245"/>
        <v>0</v>
      </c>
      <c r="AC197" s="52">
        <f t="shared" si="204"/>
        <v>0</v>
      </c>
      <c r="AD197" s="16">
        <f t="shared" si="205"/>
        <v>0</v>
      </c>
      <c r="AE197" s="37">
        <f t="shared" si="206"/>
        <v>0</v>
      </c>
      <c r="AF197" s="42">
        <f t="shared" si="177"/>
        <v>0</v>
      </c>
      <c r="AG197" s="37">
        <f t="shared" si="178"/>
        <v>0</v>
      </c>
      <c r="AH197" s="63">
        <f t="shared" si="218"/>
        <v>0</v>
      </c>
      <c r="AI197" s="26">
        <v>0</v>
      </c>
      <c r="AJ197" s="37">
        <f t="shared" si="246"/>
        <v>0</v>
      </c>
      <c r="AK197" s="37" t="str">
        <f t="shared" si="247"/>
        <v>-</v>
      </c>
      <c r="AL197" s="47">
        <v>160</v>
      </c>
      <c r="AM197" s="37" t="str">
        <f t="shared" si="248"/>
        <v>-</v>
      </c>
      <c r="AN197" s="52" t="str">
        <f t="shared" si="249"/>
        <v>-</v>
      </c>
      <c r="AO197" s="35" t="str">
        <f t="shared" si="179"/>
        <v>-</v>
      </c>
    </row>
    <row r="198" spans="1:41" ht="15" x14ac:dyDescent="0.25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234"/>
        <v>0</v>
      </c>
      <c r="L198" s="16">
        <f t="shared" si="235"/>
        <v>0</v>
      </c>
      <c r="M198" s="26"/>
      <c r="N198" s="16">
        <f t="shared" si="236"/>
        <v>0</v>
      </c>
      <c r="O198" s="16">
        <f t="shared" si="237"/>
        <v>0</v>
      </c>
      <c r="P198" s="26">
        <v>0</v>
      </c>
      <c r="Q198" s="16">
        <f t="shared" si="238"/>
        <v>0</v>
      </c>
      <c r="R198" s="16">
        <f t="shared" si="239"/>
        <v>0</v>
      </c>
      <c r="S198" s="26">
        <v>0</v>
      </c>
      <c r="T198" s="16">
        <f t="shared" si="240"/>
        <v>0</v>
      </c>
      <c r="U198" s="16">
        <f t="shared" si="241"/>
        <v>0</v>
      </c>
      <c r="V198" s="26">
        <v>0</v>
      </c>
      <c r="W198" s="16">
        <f t="shared" si="242"/>
        <v>0</v>
      </c>
      <c r="X198" s="16">
        <f t="shared" si="243"/>
        <v>0</v>
      </c>
      <c r="Y198" s="26"/>
      <c r="Z198" s="16">
        <f t="shared" si="244"/>
        <v>0</v>
      </c>
      <c r="AA198" s="16">
        <f t="shared" si="245"/>
        <v>0</v>
      </c>
      <c r="AC198" s="52">
        <f t="shared" si="204"/>
        <v>0</v>
      </c>
      <c r="AD198" s="16">
        <f t="shared" si="205"/>
        <v>0</v>
      </c>
      <c r="AE198" s="37">
        <f t="shared" si="206"/>
        <v>0</v>
      </c>
      <c r="AF198" s="42">
        <f t="shared" si="177"/>
        <v>0</v>
      </c>
      <c r="AG198" s="37">
        <f t="shared" si="178"/>
        <v>0</v>
      </c>
      <c r="AH198" s="63">
        <f t="shared" si="218"/>
        <v>0</v>
      </c>
      <c r="AI198" s="26">
        <v>0</v>
      </c>
      <c r="AJ198" s="37">
        <f t="shared" si="246"/>
        <v>0</v>
      </c>
      <c r="AK198" s="37" t="str">
        <f t="shared" si="247"/>
        <v>-</v>
      </c>
      <c r="AL198" s="47">
        <v>161</v>
      </c>
      <c r="AM198" s="37" t="str">
        <f t="shared" si="248"/>
        <v>-</v>
      </c>
      <c r="AN198" s="52" t="str">
        <f t="shared" si="249"/>
        <v>-</v>
      </c>
      <c r="AO198" s="35" t="str">
        <f t="shared" si="179"/>
        <v>-</v>
      </c>
    </row>
    <row r="199" spans="1:41" ht="15" x14ac:dyDescent="0.25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234"/>
        <v>0</v>
      </c>
      <c r="L199" s="16">
        <f t="shared" si="235"/>
        <v>0</v>
      </c>
      <c r="M199" s="26"/>
      <c r="N199" s="16">
        <f t="shared" si="236"/>
        <v>0</v>
      </c>
      <c r="O199" s="16">
        <f t="shared" si="237"/>
        <v>0</v>
      </c>
      <c r="P199" s="26">
        <v>0</v>
      </c>
      <c r="Q199" s="16">
        <f t="shared" si="238"/>
        <v>0</v>
      </c>
      <c r="R199" s="16">
        <f t="shared" si="239"/>
        <v>0</v>
      </c>
      <c r="S199" s="26">
        <v>0</v>
      </c>
      <c r="T199" s="16">
        <f t="shared" si="240"/>
        <v>0</v>
      </c>
      <c r="U199" s="16">
        <f t="shared" si="241"/>
        <v>0</v>
      </c>
      <c r="V199" s="26">
        <v>0</v>
      </c>
      <c r="W199" s="16">
        <f t="shared" si="242"/>
        <v>0</v>
      </c>
      <c r="X199" s="16">
        <f t="shared" si="243"/>
        <v>0</v>
      </c>
      <c r="Y199" s="26"/>
      <c r="Z199" s="16">
        <f t="shared" si="244"/>
        <v>0</v>
      </c>
      <c r="AA199" s="16">
        <f t="shared" si="245"/>
        <v>0</v>
      </c>
      <c r="AC199" s="52">
        <f t="shared" si="204"/>
        <v>0</v>
      </c>
      <c r="AD199" s="16">
        <f t="shared" si="205"/>
        <v>0</v>
      </c>
      <c r="AE199" s="37">
        <f t="shared" si="206"/>
        <v>0</v>
      </c>
      <c r="AF199" s="42">
        <f t="shared" si="177"/>
        <v>0</v>
      </c>
      <c r="AG199" s="37">
        <f t="shared" si="178"/>
        <v>0</v>
      </c>
      <c r="AH199" s="63">
        <f t="shared" si="218"/>
        <v>0</v>
      </c>
      <c r="AI199" s="26">
        <v>0</v>
      </c>
      <c r="AJ199" s="37">
        <f t="shared" si="246"/>
        <v>0</v>
      </c>
      <c r="AK199" s="37" t="str">
        <f t="shared" si="247"/>
        <v>-</v>
      </c>
      <c r="AL199" s="47">
        <v>162</v>
      </c>
      <c r="AM199" s="37" t="str">
        <f t="shared" si="248"/>
        <v>-</v>
      </c>
      <c r="AN199" s="52" t="str">
        <f t="shared" si="249"/>
        <v>-</v>
      </c>
      <c r="AO199" s="35" t="str">
        <f t="shared" si="179"/>
        <v>-</v>
      </c>
    </row>
    <row r="200" spans="1:41" ht="15" x14ac:dyDescent="0.25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234"/>
        <v>0</v>
      </c>
      <c r="L200" s="16">
        <f t="shared" si="235"/>
        <v>0</v>
      </c>
      <c r="M200" s="26"/>
      <c r="N200" s="16">
        <f t="shared" si="236"/>
        <v>0</v>
      </c>
      <c r="O200" s="16">
        <f t="shared" si="237"/>
        <v>0</v>
      </c>
      <c r="P200" s="26">
        <v>0</v>
      </c>
      <c r="Q200" s="16">
        <f t="shared" si="238"/>
        <v>0</v>
      </c>
      <c r="R200" s="16">
        <f t="shared" si="239"/>
        <v>0</v>
      </c>
      <c r="S200" s="26">
        <v>0</v>
      </c>
      <c r="T200" s="16">
        <f t="shared" si="240"/>
        <v>0</v>
      </c>
      <c r="U200" s="16">
        <f t="shared" si="241"/>
        <v>0</v>
      </c>
      <c r="V200" s="26">
        <v>0</v>
      </c>
      <c r="W200" s="16">
        <f t="shared" si="242"/>
        <v>0</v>
      </c>
      <c r="X200" s="16">
        <f t="shared" si="243"/>
        <v>0</v>
      </c>
      <c r="Y200" s="26"/>
      <c r="Z200" s="16">
        <f t="shared" si="244"/>
        <v>0</v>
      </c>
      <c r="AA200" s="16">
        <f t="shared" si="245"/>
        <v>0</v>
      </c>
      <c r="AC200" s="52">
        <f t="shared" si="204"/>
        <v>0</v>
      </c>
      <c r="AD200" s="16">
        <f t="shared" si="205"/>
        <v>0</v>
      </c>
      <c r="AE200" s="37">
        <f t="shared" si="206"/>
        <v>0</v>
      </c>
      <c r="AF200" s="42">
        <f t="shared" si="177"/>
        <v>0</v>
      </c>
      <c r="AG200" s="37">
        <f t="shared" si="178"/>
        <v>0</v>
      </c>
      <c r="AH200" s="63">
        <f t="shared" si="218"/>
        <v>0</v>
      </c>
      <c r="AI200" s="26">
        <v>0</v>
      </c>
      <c r="AJ200" s="37">
        <f t="shared" si="246"/>
        <v>0</v>
      </c>
      <c r="AK200" s="37" t="str">
        <f t="shared" si="247"/>
        <v>-</v>
      </c>
      <c r="AL200" s="47">
        <v>163</v>
      </c>
      <c r="AM200" s="37" t="str">
        <f t="shared" si="248"/>
        <v>-</v>
      </c>
      <c r="AN200" s="52" t="str">
        <f t="shared" si="249"/>
        <v>-</v>
      </c>
      <c r="AO200" s="35" t="str">
        <f t="shared" si="179"/>
        <v>-</v>
      </c>
    </row>
    <row r="201" spans="1:41" ht="15" x14ac:dyDescent="0.25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234"/>
        <v>0</v>
      </c>
      <c r="L201" s="16">
        <f t="shared" si="235"/>
        <v>0</v>
      </c>
      <c r="M201" s="26"/>
      <c r="N201" s="16">
        <f t="shared" si="236"/>
        <v>0</v>
      </c>
      <c r="O201" s="16">
        <f t="shared" si="237"/>
        <v>0</v>
      </c>
      <c r="P201" s="26">
        <v>0</v>
      </c>
      <c r="Q201" s="16">
        <f t="shared" si="238"/>
        <v>0</v>
      </c>
      <c r="R201" s="16">
        <f t="shared" si="239"/>
        <v>0</v>
      </c>
      <c r="S201" s="26">
        <v>0</v>
      </c>
      <c r="T201" s="16">
        <f t="shared" si="240"/>
        <v>0</v>
      </c>
      <c r="U201" s="16">
        <f t="shared" si="241"/>
        <v>0</v>
      </c>
      <c r="V201" s="26">
        <v>0</v>
      </c>
      <c r="W201" s="16">
        <f t="shared" si="242"/>
        <v>0</v>
      </c>
      <c r="X201" s="16">
        <f t="shared" si="243"/>
        <v>0</v>
      </c>
      <c r="Y201" s="26"/>
      <c r="Z201" s="16">
        <f t="shared" si="244"/>
        <v>0</v>
      </c>
      <c r="AA201" s="16">
        <f t="shared" si="245"/>
        <v>0</v>
      </c>
      <c r="AC201" s="52">
        <f t="shared" si="204"/>
        <v>0</v>
      </c>
      <c r="AD201" s="16">
        <f t="shared" si="205"/>
        <v>0</v>
      </c>
      <c r="AE201" s="37">
        <f t="shared" si="206"/>
        <v>0</v>
      </c>
      <c r="AF201" s="42">
        <f t="shared" si="177"/>
        <v>0</v>
      </c>
      <c r="AG201" s="37">
        <f t="shared" si="178"/>
        <v>0</v>
      </c>
      <c r="AH201" s="63">
        <f t="shared" si="218"/>
        <v>0</v>
      </c>
      <c r="AI201" s="26">
        <v>0</v>
      </c>
      <c r="AJ201" s="37">
        <f t="shared" si="246"/>
        <v>0</v>
      </c>
      <c r="AK201" s="37" t="str">
        <f t="shared" si="247"/>
        <v>-</v>
      </c>
      <c r="AL201" s="47">
        <v>164</v>
      </c>
      <c r="AM201" s="37" t="str">
        <f t="shared" si="248"/>
        <v>-</v>
      </c>
      <c r="AN201" s="52" t="str">
        <f t="shared" si="249"/>
        <v>-</v>
      </c>
      <c r="AO201" s="35" t="str">
        <f t="shared" si="179"/>
        <v>-</v>
      </c>
    </row>
    <row r="202" spans="1:41" ht="15" x14ac:dyDescent="0.25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234"/>
        <v>0</v>
      </c>
      <c r="L202" s="16">
        <f t="shared" si="235"/>
        <v>0</v>
      </c>
      <c r="M202" s="26"/>
      <c r="N202" s="16">
        <f t="shared" si="236"/>
        <v>0</v>
      </c>
      <c r="O202" s="16">
        <f t="shared" si="237"/>
        <v>0</v>
      </c>
      <c r="P202" s="26">
        <v>0</v>
      </c>
      <c r="Q202" s="16">
        <f t="shared" si="238"/>
        <v>0</v>
      </c>
      <c r="R202" s="16">
        <f t="shared" si="239"/>
        <v>0</v>
      </c>
      <c r="S202" s="26">
        <v>0</v>
      </c>
      <c r="T202" s="16">
        <f t="shared" si="240"/>
        <v>0</v>
      </c>
      <c r="U202" s="16">
        <f t="shared" si="241"/>
        <v>0</v>
      </c>
      <c r="V202" s="26">
        <v>0</v>
      </c>
      <c r="W202" s="16">
        <f t="shared" si="242"/>
        <v>0</v>
      </c>
      <c r="X202" s="16">
        <f t="shared" si="243"/>
        <v>0</v>
      </c>
      <c r="Y202" s="26"/>
      <c r="Z202" s="16">
        <f t="shared" si="244"/>
        <v>0</v>
      </c>
      <c r="AA202" s="16">
        <f t="shared" si="245"/>
        <v>0</v>
      </c>
      <c r="AC202" s="52">
        <f t="shared" si="204"/>
        <v>0</v>
      </c>
      <c r="AD202" s="16">
        <f t="shared" si="205"/>
        <v>0</v>
      </c>
      <c r="AE202" s="37">
        <f t="shared" si="206"/>
        <v>0</v>
      </c>
      <c r="AF202" s="42">
        <f t="shared" si="177"/>
        <v>0</v>
      </c>
      <c r="AG202" s="37">
        <f t="shared" si="178"/>
        <v>0</v>
      </c>
      <c r="AH202" s="63">
        <f t="shared" si="218"/>
        <v>0</v>
      </c>
      <c r="AI202" s="26">
        <v>0</v>
      </c>
      <c r="AJ202" s="37">
        <f t="shared" si="246"/>
        <v>0</v>
      </c>
      <c r="AK202" s="37" t="str">
        <f t="shared" si="247"/>
        <v>-</v>
      </c>
      <c r="AL202" s="47">
        <v>165</v>
      </c>
      <c r="AM202" s="37" t="str">
        <f t="shared" si="248"/>
        <v>-</v>
      </c>
      <c r="AN202" s="52" t="str">
        <f t="shared" si="249"/>
        <v>-</v>
      </c>
      <c r="AO202" s="35" t="str">
        <f t="shared" si="179"/>
        <v>-</v>
      </c>
    </row>
    <row r="203" spans="1:41" ht="15" x14ac:dyDescent="0.25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234"/>
        <v>0</v>
      </c>
      <c r="L203" s="16">
        <f t="shared" si="235"/>
        <v>0</v>
      </c>
      <c r="M203" s="26"/>
      <c r="N203" s="16">
        <f t="shared" si="236"/>
        <v>0</v>
      </c>
      <c r="O203" s="16">
        <f t="shared" si="237"/>
        <v>0</v>
      </c>
      <c r="P203" s="26"/>
      <c r="Q203" s="16">
        <f t="shared" si="238"/>
        <v>0</v>
      </c>
      <c r="R203" s="16">
        <f t="shared" si="239"/>
        <v>0</v>
      </c>
      <c r="S203" s="26"/>
      <c r="T203" s="16">
        <f t="shared" si="240"/>
        <v>0</v>
      </c>
      <c r="U203" s="16">
        <f t="shared" si="241"/>
        <v>0</v>
      </c>
      <c r="V203" s="26"/>
      <c r="W203" s="16">
        <f t="shared" si="242"/>
        <v>0</v>
      </c>
      <c r="X203" s="16">
        <f t="shared" si="243"/>
        <v>0</v>
      </c>
      <c r="Y203" s="26"/>
      <c r="Z203" s="16">
        <f t="shared" si="244"/>
        <v>0</v>
      </c>
      <c r="AA203" s="16">
        <f t="shared" si="245"/>
        <v>0</v>
      </c>
      <c r="AC203" s="52">
        <f t="shared" si="204"/>
        <v>0</v>
      </c>
      <c r="AD203" s="16">
        <f t="shared" si="205"/>
        <v>0</v>
      </c>
      <c r="AE203" s="37">
        <f t="shared" si="206"/>
        <v>0</v>
      </c>
      <c r="AF203" s="42">
        <f t="shared" si="177"/>
        <v>0</v>
      </c>
      <c r="AG203" s="37">
        <f t="shared" si="178"/>
        <v>0</v>
      </c>
      <c r="AH203" s="63">
        <f t="shared" si="218"/>
        <v>0</v>
      </c>
      <c r="AI203" s="26"/>
      <c r="AJ203" s="37">
        <f t="shared" si="246"/>
        <v>0</v>
      </c>
      <c r="AK203" s="37" t="str">
        <f t="shared" si="247"/>
        <v>-</v>
      </c>
      <c r="AL203" s="47">
        <v>166</v>
      </c>
      <c r="AM203" s="37" t="str">
        <f t="shared" si="248"/>
        <v>-</v>
      </c>
      <c r="AN203" s="52" t="str">
        <f t="shared" si="249"/>
        <v>-</v>
      </c>
      <c r="AO203" s="35" t="str">
        <f t="shared" si="179"/>
        <v>-</v>
      </c>
    </row>
    <row r="204" spans="1:41" ht="15" x14ac:dyDescent="0.25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4"/>
        <v>0</v>
      </c>
      <c r="L204" s="16">
        <f t="shared" si="235"/>
        <v>0</v>
      </c>
      <c r="M204" s="26"/>
      <c r="N204" s="16">
        <f t="shared" si="236"/>
        <v>0</v>
      </c>
      <c r="O204" s="16">
        <f t="shared" si="237"/>
        <v>0</v>
      </c>
      <c r="P204" s="26"/>
      <c r="Q204" s="16">
        <f t="shared" si="238"/>
        <v>0</v>
      </c>
      <c r="R204" s="16">
        <f t="shared" si="239"/>
        <v>0</v>
      </c>
      <c r="S204" s="26"/>
      <c r="T204" s="16">
        <f t="shared" si="240"/>
        <v>0</v>
      </c>
      <c r="U204" s="16">
        <f t="shared" si="241"/>
        <v>0</v>
      </c>
      <c r="V204" s="26"/>
      <c r="W204" s="16">
        <f t="shared" si="242"/>
        <v>0</v>
      </c>
      <c r="X204" s="16">
        <f t="shared" si="243"/>
        <v>0</v>
      </c>
      <c r="Y204" s="26"/>
      <c r="Z204" s="16">
        <f t="shared" si="244"/>
        <v>0</v>
      </c>
      <c r="AA204" s="16">
        <f t="shared" si="245"/>
        <v>0</v>
      </c>
      <c r="AC204" s="52">
        <f t="shared" si="204"/>
        <v>0</v>
      </c>
      <c r="AD204" s="16">
        <f t="shared" si="205"/>
        <v>0</v>
      </c>
      <c r="AE204" s="37">
        <f t="shared" si="206"/>
        <v>0</v>
      </c>
      <c r="AF204" s="42">
        <f t="shared" si="177"/>
        <v>0</v>
      </c>
      <c r="AG204" s="37">
        <f t="shared" si="178"/>
        <v>0</v>
      </c>
      <c r="AH204" s="63">
        <f t="shared" si="218"/>
        <v>0</v>
      </c>
      <c r="AI204" s="26"/>
      <c r="AJ204" s="37">
        <f t="shared" si="246"/>
        <v>0</v>
      </c>
      <c r="AK204" s="37" t="str">
        <f t="shared" si="247"/>
        <v>-</v>
      </c>
      <c r="AL204" s="47">
        <v>167</v>
      </c>
      <c r="AM204" s="37" t="str">
        <f t="shared" si="248"/>
        <v>-</v>
      </c>
      <c r="AN204" s="52" t="str">
        <f t="shared" si="249"/>
        <v>-</v>
      </c>
      <c r="AO204" s="35" t="str">
        <f t="shared" si="179"/>
        <v>-</v>
      </c>
    </row>
    <row r="205" spans="1:41" ht="15" x14ac:dyDescent="0.25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4"/>
        <v>0</v>
      </c>
      <c r="L205" s="16">
        <f t="shared" si="235"/>
        <v>0</v>
      </c>
      <c r="M205" s="26"/>
      <c r="N205" s="16">
        <f t="shared" si="236"/>
        <v>0</v>
      </c>
      <c r="O205" s="16">
        <f t="shared" si="237"/>
        <v>0</v>
      </c>
      <c r="P205" s="26"/>
      <c r="Q205" s="16">
        <f t="shared" si="238"/>
        <v>0</v>
      </c>
      <c r="R205" s="16">
        <f t="shared" si="239"/>
        <v>0</v>
      </c>
      <c r="S205" s="26"/>
      <c r="T205" s="16">
        <f t="shared" si="240"/>
        <v>0</v>
      </c>
      <c r="U205" s="16">
        <f t="shared" si="241"/>
        <v>0</v>
      </c>
      <c r="V205" s="26"/>
      <c r="W205" s="16">
        <f t="shared" si="242"/>
        <v>0</v>
      </c>
      <c r="X205" s="16">
        <f t="shared" si="243"/>
        <v>0</v>
      </c>
      <c r="Y205" s="26"/>
      <c r="Z205" s="16">
        <f t="shared" si="244"/>
        <v>0</v>
      </c>
      <c r="AA205" s="16">
        <f t="shared" si="245"/>
        <v>0</v>
      </c>
      <c r="AC205" s="52">
        <f t="shared" si="204"/>
        <v>0</v>
      </c>
      <c r="AD205" s="16">
        <f t="shared" si="205"/>
        <v>0</v>
      </c>
      <c r="AE205" s="37">
        <f t="shared" si="206"/>
        <v>0</v>
      </c>
      <c r="AF205" s="42">
        <f t="shared" si="177"/>
        <v>0</v>
      </c>
      <c r="AG205" s="37">
        <f t="shared" si="178"/>
        <v>0</v>
      </c>
      <c r="AH205" s="63">
        <f t="shared" si="218"/>
        <v>0</v>
      </c>
      <c r="AI205" s="26"/>
      <c r="AJ205" s="37">
        <f t="shared" si="246"/>
        <v>0</v>
      </c>
      <c r="AK205" s="37" t="str">
        <f t="shared" si="247"/>
        <v>-</v>
      </c>
      <c r="AL205" s="47">
        <v>168</v>
      </c>
      <c r="AM205" s="37" t="str">
        <f t="shared" si="248"/>
        <v>-</v>
      </c>
      <c r="AN205" s="52" t="str">
        <f t="shared" si="249"/>
        <v>-</v>
      </c>
      <c r="AO205" s="35" t="str">
        <f t="shared" si="179"/>
        <v>-</v>
      </c>
    </row>
    <row r="206" spans="1:41" ht="15" x14ac:dyDescent="0.25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34"/>
        <v>0</v>
      </c>
      <c r="L206" s="16">
        <f t="shared" si="235"/>
        <v>0</v>
      </c>
      <c r="M206" s="26"/>
      <c r="N206" s="16">
        <f t="shared" si="236"/>
        <v>0</v>
      </c>
      <c r="O206" s="16">
        <f t="shared" si="237"/>
        <v>0</v>
      </c>
      <c r="P206" s="26"/>
      <c r="Q206" s="16">
        <f t="shared" si="238"/>
        <v>0</v>
      </c>
      <c r="R206" s="16">
        <f t="shared" si="239"/>
        <v>0</v>
      </c>
      <c r="S206" s="26"/>
      <c r="T206" s="16">
        <f t="shared" si="240"/>
        <v>0</v>
      </c>
      <c r="U206" s="16">
        <f t="shared" si="241"/>
        <v>0</v>
      </c>
      <c r="V206" s="26"/>
      <c r="W206" s="16">
        <f t="shared" si="242"/>
        <v>0</v>
      </c>
      <c r="X206" s="16">
        <f t="shared" si="243"/>
        <v>0</v>
      </c>
      <c r="Y206" s="26"/>
      <c r="Z206" s="16">
        <f t="shared" si="244"/>
        <v>0</v>
      </c>
      <c r="AA206" s="16">
        <f t="shared" si="245"/>
        <v>0</v>
      </c>
      <c r="AC206" s="52">
        <f t="shared" si="204"/>
        <v>0</v>
      </c>
      <c r="AD206" s="16">
        <f t="shared" si="205"/>
        <v>0</v>
      </c>
      <c r="AE206" s="37">
        <f t="shared" si="206"/>
        <v>0</v>
      </c>
      <c r="AF206" s="42">
        <f t="shared" ref="AF206:AF207" si="250">AC206/AQ$10</f>
        <v>0</v>
      </c>
      <c r="AG206" s="37">
        <f t="shared" ref="AG206:AG207" si="251">AF206*30</f>
        <v>0</v>
      </c>
      <c r="AH206" s="63">
        <f t="shared" si="218"/>
        <v>0</v>
      </c>
      <c r="AI206" s="26"/>
      <c r="AJ206" s="37">
        <f t="shared" si="246"/>
        <v>0</v>
      </c>
      <c r="AK206" s="37" t="str">
        <f t="shared" si="247"/>
        <v>-</v>
      </c>
      <c r="AL206" s="47">
        <v>169</v>
      </c>
      <c r="AM206" s="37" t="str">
        <f t="shared" si="248"/>
        <v>-</v>
      </c>
      <c r="AN206" s="52" t="str">
        <f t="shared" si="249"/>
        <v>-</v>
      </c>
      <c r="AO206" s="35" t="str">
        <f t="shared" ref="AO206:AO207" si="252">IFERROR(AO$10+AK206,"-")</f>
        <v>-</v>
      </c>
    </row>
    <row r="207" spans="1:41" ht="15" x14ac:dyDescent="0.25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234"/>
        <v>0</v>
      </c>
      <c r="L207" s="16">
        <f t="shared" si="235"/>
        <v>0</v>
      </c>
      <c r="M207" s="26"/>
      <c r="N207" s="16">
        <f t="shared" si="236"/>
        <v>0</v>
      </c>
      <c r="O207" s="16">
        <f t="shared" si="237"/>
        <v>0</v>
      </c>
      <c r="P207" s="26"/>
      <c r="Q207" s="16">
        <f t="shared" si="238"/>
        <v>0</v>
      </c>
      <c r="R207" s="16">
        <f t="shared" si="239"/>
        <v>0</v>
      </c>
      <c r="S207" s="26"/>
      <c r="T207" s="16">
        <f t="shared" si="240"/>
        <v>0</v>
      </c>
      <c r="U207" s="16">
        <f t="shared" si="241"/>
        <v>0</v>
      </c>
      <c r="V207" s="26"/>
      <c r="W207" s="16">
        <f t="shared" si="242"/>
        <v>0</v>
      </c>
      <c r="X207" s="16">
        <f t="shared" si="243"/>
        <v>0</v>
      </c>
      <c r="Y207" s="26"/>
      <c r="Z207" s="16">
        <f t="shared" si="244"/>
        <v>0</v>
      </c>
      <c r="AA207" s="16">
        <f t="shared" si="245"/>
        <v>0</v>
      </c>
      <c r="AC207" s="52">
        <f t="shared" si="204"/>
        <v>0</v>
      </c>
      <c r="AD207" s="16">
        <f t="shared" si="205"/>
        <v>0</v>
      </c>
      <c r="AE207" s="37">
        <f t="shared" si="206"/>
        <v>0</v>
      </c>
      <c r="AF207" s="42">
        <f t="shared" si="250"/>
        <v>0</v>
      </c>
      <c r="AG207" s="37">
        <f t="shared" si="251"/>
        <v>0</v>
      </c>
      <c r="AH207" s="63">
        <f t="shared" si="218"/>
        <v>0</v>
      </c>
      <c r="AI207" s="26"/>
      <c r="AJ207" s="37">
        <f t="shared" si="246"/>
        <v>0</v>
      </c>
      <c r="AK207" s="37" t="str">
        <f t="shared" si="247"/>
        <v>-</v>
      </c>
      <c r="AL207" s="47">
        <v>170</v>
      </c>
      <c r="AM207" s="37" t="str">
        <f t="shared" si="248"/>
        <v>-</v>
      </c>
      <c r="AN207" s="52" t="str">
        <f t="shared" si="249"/>
        <v>-</v>
      </c>
      <c r="AO207" s="35" t="str">
        <f t="shared" si="252"/>
        <v>-</v>
      </c>
    </row>
    <row r="208" spans="1:41" ht="5.25" customHeight="1" x14ac:dyDescent="0.2">
      <c r="B208" s="10"/>
      <c r="AL208" s="47">
        <v>172</v>
      </c>
      <c r="AN208" s="53"/>
    </row>
    <row r="209" spans="2:48" ht="16.5" customHeight="1" x14ac:dyDescent="0.2">
      <c r="B209" s="7"/>
      <c r="C209" s="7"/>
      <c r="D209" s="8"/>
      <c r="E209" s="12" t="s">
        <v>4</v>
      </c>
      <c r="F209" s="9"/>
      <c r="G209" s="9"/>
      <c r="H209" s="9"/>
      <c r="J209" s="25">
        <f>SUM(J13:J207)</f>
        <v>39</v>
      </c>
      <c r="K209" s="25">
        <f t="shared" ref="K209:AJ209" si="253">SUM(K13:K207)</f>
        <v>869.64530978261121</v>
      </c>
      <c r="L209" s="25">
        <f t="shared" si="253"/>
        <v>1866</v>
      </c>
      <c r="M209" s="25">
        <f t="shared" si="253"/>
        <v>16</v>
      </c>
      <c r="N209" s="25">
        <f t="shared" si="253"/>
        <v>233.3315811676878</v>
      </c>
      <c r="O209" s="25">
        <f t="shared" si="253"/>
        <v>552</v>
      </c>
      <c r="P209" s="25">
        <f t="shared" si="253"/>
        <v>13</v>
      </c>
      <c r="Q209" s="25">
        <f t="shared" si="253"/>
        <v>134.86497109826584</v>
      </c>
      <c r="R209" s="25">
        <f t="shared" si="253"/>
        <v>398.5</v>
      </c>
      <c r="S209" s="25">
        <f t="shared" si="253"/>
        <v>21</v>
      </c>
      <c r="T209" s="25">
        <f t="shared" si="253"/>
        <v>311.60843595646526</v>
      </c>
      <c r="U209" s="25">
        <f t="shared" si="253"/>
        <v>754.5</v>
      </c>
      <c r="V209" s="25">
        <f t="shared" si="253"/>
        <v>5</v>
      </c>
      <c r="W209" s="25">
        <f t="shared" si="253"/>
        <v>82.614971098265897</v>
      </c>
      <c r="X209" s="25">
        <f t="shared" si="253"/>
        <v>197.5</v>
      </c>
      <c r="Y209" s="25">
        <f t="shared" si="253"/>
        <v>0</v>
      </c>
      <c r="Z209" s="25">
        <f t="shared" si="253"/>
        <v>0</v>
      </c>
      <c r="AA209" s="25">
        <f t="shared" si="253"/>
        <v>0</v>
      </c>
      <c r="AB209" s="25">
        <f t="shared" si="253"/>
        <v>0</v>
      </c>
      <c r="AC209" s="25">
        <f t="shared" si="253"/>
        <v>94</v>
      </c>
      <c r="AD209" s="25">
        <f t="shared" si="253"/>
        <v>1632.065269103296</v>
      </c>
      <c r="AE209" s="25">
        <f t="shared" si="253"/>
        <v>3768.5</v>
      </c>
      <c r="AF209" s="25">
        <f t="shared" si="253"/>
        <v>0.76422764227642304</v>
      </c>
      <c r="AG209" s="25">
        <f t="shared" si="253"/>
        <v>22.926829268292675</v>
      </c>
      <c r="AH209" s="25">
        <f t="shared" si="253"/>
        <v>919.14634146341496</v>
      </c>
      <c r="AI209" s="25">
        <f t="shared" si="253"/>
        <v>78</v>
      </c>
      <c r="AJ209" s="25">
        <f t="shared" si="253"/>
        <v>3162</v>
      </c>
      <c r="AL209" s="1">
        <v>173</v>
      </c>
    </row>
    <row r="211" spans="2:48" s="71" customFormat="1" x14ac:dyDescent="0.2">
      <c r="E211" s="75" t="s">
        <v>21</v>
      </c>
      <c r="F211" s="76"/>
      <c r="G211" s="76"/>
      <c r="H211" s="77"/>
      <c r="I211" s="77"/>
      <c r="J211" s="77"/>
      <c r="K211" s="77"/>
      <c r="L211" s="77">
        <f>K209</f>
        <v>869.64530978261121</v>
      </c>
      <c r="M211" s="77"/>
      <c r="N211" s="77"/>
      <c r="O211" s="77">
        <f>N209</f>
        <v>233.3315811676878</v>
      </c>
      <c r="P211" s="77"/>
      <c r="Q211" s="77"/>
      <c r="R211" s="77">
        <f>Q209</f>
        <v>134.86497109826584</v>
      </c>
      <c r="S211" s="77"/>
      <c r="T211" s="77"/>
      <c r="U211" s="77">
        <f>T209</f>
        <v>311.60843595646526</v>
      </c>
      <c r="V211" s="77"/>
      <c r="W211" s="77"/>
      <c r="X211" s="77">
        <f>W209</f>
        <v>82.614971098265897</v>
      </c>
      <c r="Y211" s="77"/>
      <c r="Z211" s="77"/>
      <c r="AA211" s="77">
        <f>Z209</f>
        <v>0</v>
      </c>
      <c r="AB211" s="77"/>
      <c r="AC211" s="78"/>
      <c r="AD211" s="77"/>
      <c r="AE211" s="77">
        <f>AD209</f>
        <v>1632.065269103296</v>
      </c>
      <c r="AF211" s="79"/>
      <c r="AG211" s="79"/>
      <c r="AH211" s="76"/>
      <c r="AI211" s="79"/>
      <c r="AJ211" s="79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2:48" s="43" customFormat="1" x14ac:dyDescent="0.2">
      <c r="E212" s="75" t="s">
        <v>22</v>
      </c>
      <c r="F212" s="80"/>
      <c r="G212" s="80"/>
      <c r="H212" s="81"/>
      <c r="I212" s="81"/>
      <c r="J212" s="81"/>
      <c r="K212" s="81"/>
      <c r="L212" s="77">
        <v>0</v>
      </c>
      <c r="M212" s="81"/>
      <c r="N212" s="81"/>
      <c r="O212" s="77">
        <v>0</v>
      </c>
      <c r="P212" s="81"/>
      <c r="Q212" s="81"/>
      <c r="R212" s="77">
        <v>0</v>
      </c>
      <c r="S212" s="81"/>
      <c r="T212" s="81"/>
      <c r="U212" s="77">
        <v>0</v>
      </c>
      <c r="V212" s="81"/>
      <c r="W212" s="81"/>
      <c r="X212" s="77">
        <v>0</v>
      </c>
      <c r="Y212" s="81"/>
      <c r="Z212" s="81"/>
      <c r="AA212" s="77">
        <f>AA209/100*AA10</f>
        <v>0</v>
      </c>
      <c r="AB212" s="81"/>
      <c r="AC212" s="82"/>
      <c r="AD212" s="81"/>
      <c r="AE212" s="77">
        <f>L212+O212+R212+U212+X212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2:48" s="43" customFormat="1" x14ac:dyDescent="0.2">
      <c r="E213" s="75" t="s">
        <v>41</v>
      </c>
      <c r="F213" s="80"/>
      <c r="G213" s="80"/>
      <c r="H213" s="81"/>
      <c r="I213" s="81"/>
      <c r="J213" s="81"/>
      <c r="K213" s="81"/>
      <c r="L213" s="92">
        <f>L212/L209</f>
        <v>0</v>
      </c>
      <c r="M213" s="93"/>
      <c r="N213" s="93"/>
      <c r="O213" s="92">
        <f>O212/O209</f>
        <v>0</v>
      </c>
      <c r="P213" s="93"/>
      <c r="Q213" s="93"/>
      <c r="R213" s="92">
        <f>R212/R209</f>
        <v>0</v>
      </c>
      <c r="S213" s="93"/>
      <c r="T213" s="93"/>
      <c r="U213" s="92">
        <f>U212/U209</f>
        <v>0</v>
      </c>
      <c r="V213" s="93"/>
      <c r="W213" s="93"/>
      <c r="X213" s="92">
        <f>X212/X209</f>
        <v>0</v>
      </c>
      <c r="Y213" s="93"/>
      <c r="Z213" s="93"/>
      <c r="AA213" s="92" t="e">
        <f>AA212/AA209</f>
        <v>#DIV/0!</v>
      </c>
      <c r="AB213" s="81"/>
      <c r="AC213" s="82"/>
      <c r="AD213" s="81"/>
      <c r="AE213" s="92">
        <f>AE212/AE209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2:48" s="43" customFormat="1" x14ac:dyDescent="0.2">
      <c r="E214" s="75" t="s">
        <v>23</v>
      </c>
      <c r="F214" s="80"/>
      <c r="G214" s="80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2"/>
      <c r="AD214" s="81"/>
      <c r="AE214" s="81"/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2:48" s="71" customFormat="1" x14ac:dyDescent="0.2">
      <c r="E215" s="75" t="s">
        <v>24</v>
      </c>
      <c r="F215" s="76"/>
      <c r="G215" s="76"/>
      <c r="H215" s="77"/>
      <c r="I215" s="77"/>
      <c r="J215" s="77"/>
      <c r="K215" s="77"/>
      <c r="L215" s="77">
        <f>L209-L211-L212-L214</f>
        <v>996.35469021738879</v>
      </c>
      <c r="M215" s="77"/>
      <c r="N215" s="77"/>
      <c r="O215" s="77">
        <f>O209-O211-O212-O214</f>
        <v>318.66841883231223</v>
      </c>
      <c r="P215" s="77"/>
      <c r="Q215" s="77"/>
      <c r="R215" s="77">
        <f>R209-R211-R212-R214</f>
        <v>263.63502890173413</v>
      </c>
      <c r="S215" s="77"/>
      <c r="T215" s="77"/>
      <c r="U215" s="77">
        <f>U209-U211-U212-U214</f>
        <v>442.89156404353474</v>
      </c>
      <c r="V215" s="77"/>
      <c r="W215" s="77"/>
      <c r="X215" s="77">
        <f>X209-X211-X212-X214</f>
        <v>114.8850289017341</v>
      </c>
      <c r="Y215" s="77"/>
      <c r="Z215" s="77"/>
      <c r="AA215" s="77">
        <f>AA209-AA211-AA212-AA214</f>
        <v>0</v>
      </c>
      <c r="AB215" s="77"/>
      <c r="AC215" s="78"/>
      <c r="AD215" s="77"/>
      <c r="AE215" s="77">
        <f>AE209-AE211-AE212-AE214</f>
        <v>2136.434730896704</v>
      </c>
      <c r="AF215" s="79"/>
      <c r="AG215" s="79"/>
      <c r="AH215" s="76"/>
      <c r="AI215" s="79"/>
      <c r="AJ215" s="79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2:48" s="43" customFormat="1" x14ac:dyDescent="0.2">
      <c r="E216" s="75" t="s">
        <v>25</v>
      </c>
      <c r="F216" s="85"/>
      <c r="G216" s="85"/>
      <c r="H216" s="83"/>
      <c r="I216" s="83"/>
      <c r="J216" s="83"/>
      <c r="K216" s="83"/>
      <c r="L216" s="86">
        <f>L215/L209</f>
        <v>0.53395213838016553</v>
      </c>
      <c r="M216" s="83"/>
      <c r="N216" s="83"/>
      <c r="O216" s="86">
        <f>O215/O209</f>
        <v>0.57729786020346419</v>
      </c>
      <c r="P216" s="83"/>
      <c r="Q216" s="83"/>
      <c r="R216" s="86">
        <f>R215/R209</f>
        <v>0.66156845395667285</v>
      </c>
      <c r="S216" s="83"/>
      <c r="T216" s="83"/>
      <c r="U216" s="86">
        <f>U215/U209</f>
        <v>0.5870000848820871</v>
      </c>
      <c r="V216" s="83"/>
      <c r="W216" s="83"/>
      <c r="X216" s="86">
        <f>X215/X209</f>
        <v>0.5816963488695398</v>
      </c>
      <c r="Y216" s="83"/>
      <c r="Z216" s="83"/>
      <c r="AA216" s="86" t="e">
        <f>AA215/AA209</f>
        <v>#DIV/0!</v>
      </c>
      <c r="AB216" s="83"/>
      <c r="AC216" s="87"/>
      <c r="AD216" s="83"/>
      <c r="AE216" s="86">
        <f>AE215/AE209</f>
        <v>0.56691912721154414</v>
      </c>
      <c r="AF216" s="83"/>
      <c r="AG216" s="83"/>
      <c r="AH216" s="84"/>
      <c r="AI216" s="83"/>
      <c r="AJ216" s="83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9" spans="2:48" x14ac:dyDescent="0.2">
      <c r="AD219" s="43" t="s">
        <v>239</v>
      </c>
    </row>
    <row r="220" spans="2:48" x14ac:dyDescent="0.2">
      <c r="AA220" s="43" t="s">
        <v>26</v>
      </c>
      <c r="AC220" s="53">
        <f>J209+M209+P209+S209+V209+Y209</f>
        <v>94</v>
      </c>
      <c r="AD220" s="88">
        <f>AC220-AC209</f>
        <v>0</v>
      </c>
    </row>
    <row r="221" spans="2:48" x14ac:dyDescent="0.2">
      <c r="AA221" s="43" t="s">
        <v>27</v>
      </c>
      <c r="AC221" s="53">
        <f>K209+N209+Q209+T209+W209+Z209</f>
        <v>1632.065269103296</v>
      </c>
      <c r="AD221" s="88">
        <f>AC221-AD209</f>
        <v>0</v>
      </c>
    </row>
    <row r="222" spans="2:48" x14ac:dyDescent="0.2">
      <c r="AA222" s="43" t="s">
        <v>28</v>
      </c>
      <c r="AC222" s="53">
        <f>L209+O209+R209+U209+X209+AA209</f>
        <v>3768.5</v>
      </c>
      <c r="AD222" s="89">
        <f>AC222-AE209</f>
        <v>0</v>
      </c>
    </row>
  </sheetData>
  <autoFilter ref="A12:AU12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419" priority="9393"/>
  </conditionalFormatting>
  <conditionalFormatting sqref="B16">
    <cfRule type="duplicateValues" dxfId="418" priority="9392"/>
  </conditionalFormatting>
  <conditionalFormatting sqref="D38:D41">
    <cfRule type="duplicateValues" dxfId="417" priority="9391"/>
  </conditionalFormatting>
  <conditionalFormatting sqref="B38:B41">
    <cfRule type="duplicateValues" dxfId="416" priority="9390"/>
  </conditionalFormatting>
  <conditionalFormatting sqref="D43">
    <cfRule type="duplicateValues" dxfId="415" priority="9389"/>
  </conditionalFormatting>
  <conditionalFormatting sqref="B43">
    <cfRule type="duplicateValues" dxfId="414" priority="9388"/>
  </conditionalFormatting>
  <conditionalFormatting sqref="D45">
    <cfRule type="duplicateValues" dxfId="413" priority="9387"/>
  </conditionalFormatting>
  <conditionalFormatting sqref="B45">
    <cfRule type="duplicateValues" dxfId="412" priority="9386"/>
  </conditionalFormatting>
  <conditionalFormatting sqref="D49">
    <cfRule type="duplicateValues" dxfId="411" priority="9385"/>
  </conditionalFormatting>
  <conditionalFormatting sqref="B49">
    <cfRule type="duplicateValues" dxfId="410" priority="9384"/>
  </conditionalFormatting>
  <conditionalFormatting sqref="D50:D52">
    <cfRule type="duplicateValues" dxfId="409" priority="9383"/>
  </conditionalFormatting>
  <conditionalFormatting sqref="B50:B52">
    <cfRule type="duplicateValues" dxfId="408" priority="9382"/>
  </conditionalFormatting>
  <conditionalFormatting sqref="D54:D64">
    <cfRule type="duplicateValues" dxfId="407" priority="9381"/>
  </conditionalFormatting>
  <conditionalFormatting sqref="B54:B64">
    <cfRule type="duplicateValues" dxfId="406" priority="9380"/>
  </conditionalFormatting>
  <conditionalFormatting sqref="D67:D75">
    <cfRule type="duplicateValues" dxfId="405" priority="9379"/>
  </conditionalFormatting>
  <conditionalFormatting sqref="B67:B75">
    <cfRule type="duplicateValues" dxfId="404" priority="9378"/>
  </conditionalFormatting>
  <conditionalFormatting sqref="D66">
    <cfRule type="duplicateValues" dxfId="403" priority="9377"/>
  </conditionalFormatting>
  <conditionalFormatting sqref="B66">
    <cfRule type="duplicateValues" dxfId="402" priority="9376"/>
  </conditionalFormatting>
  <conditionalFormatting sqref="D77">
    <cfRule type="duplicateValues" dxfId="401" priority="9375"/>
  </conditionalFormatting>
  <conditionalFormatting sqref="B77">
    <cfRule type="duplicateValues" dxfId="400" priority="9374"/>
  </conditionalFormatting>
  <conditionalFormatting sqref="D79:D80">
    <cfRule type="duplicateValues" dxfId="399" priority="9373"/>
  </conditionalFormatting>
  <conditionalFormatting sqref="B79:B80">
    <cfRule type="duplicateValues" dxfId="398" priority="9372"/>
  </conditionalFormatting>
  <conditionalFormatting sqref="D84:D88">
    <cfRule type="duplicateValues" dxfId="397" priority="9371"/>
  </conditionalFormatting>
  <conditionalFormatting sqref="B84:B88">
    <cfRule type="duplicateValues" dxfId="396" priority="9370"/>
  </conditionalFormatting>
  <conditionalFormatting sqref="D89:D93">
    <cfRule type="duplicateValues" dxfId="395" priority="9369"/>
  </conditionalFormatting>
  <conditionalFormatting sqref="B89:B93">
    <cfRule type="duplicateValues" dxfId="394" priority="9368"/>
  </conditionalFormatting>
  <conditionalFormatting sqref="D66:D75">
    <cfRule type="duplicateValues" dxfId="393" priority="9367"/>
  </conditionalFormatting>
  <conditionalFormatting sqref="B66:B75">
    <cfRule type="duplicateValues" dxfId="392" priority="9366"/>
  </conditionalFormatting>
  <conditionalFormatting sqref="B1:B1048576">
    <cfRule type="duplicateValues" dxfId="391" priority="9365"/>
  </conditionalFormatting>
  <conditionalFormatting sqref="B19">
    <cfRule type="duplicateValues" dxfId="390" priority="9364"/>
  </conditionalFormatting>
  <conditionalFormatting sqref="D44:D52">
    <cfRule type="duplicateValues" dxfId="389" priority="8347"/>
  </conditionalFormatting>
  <conditionalFormatting sqref="B44:B52">
    <cfRule type="duplicateValues" dxfId="388" priority="8346"/>
  </conditionalFormatting>
  <conditionalFormatting sqref="D61 D70 D79 D88">
    <cfRule type="duplicateValues" dxfId="387" priority="7333"/>
  </conditionalFormatting>
  <conditionalFormatting sqref="B61 B70 B79 B88">
    <cfRule type="duplicateValues" dxfId="386" priority="7332"/>
  </conditionalFormatting>
  <conditionalFormatting sqref="D65 D74 D83">
    <cfRule type="duplicateValues" dxfId="385" priority="7331"/>
  </conditionalFormatting>
  <conditionalFormatting sqref="B65 B74 B83">
    <cfRule type="duplicateValues" dxfId="384" priority="7330"/>
  </conditionalFormatting>
  <conditionalFormatting sqref="D66:D68 D75:D77 D84:D86">
    <cfRule type="duplicateValues" dxfId="383" priority="7329"/>
  </conditionalFormatting>
  <conditionalFormatting sqref="B66:B68 B75:B77 B84:B86">
    <cfRule type="duplicateValues" dxfId="382" priority="7328"/>
  </conditionalFormatting>
  <conditionalFormatting sqref="D60:D88">
    <cfRule type="duplicateValues" dxfId="381" priority="7327"/>
  </conditionalFormatting>
  <conditionalFormatting sqref="B60:B88">
    <cfRule type="duplicateValues" dxfId="380" priority="7326"/>
  </conditionalFormatting>
  <conditionalFormatting sqref="D90:D94">
    <cfRule type="duplicateValues" dxfId="379" priority="6313"/>
  </conditionalFormatting>
  <conditionalFormatting sqref="B90:B94">
    <cfRule type="duplicateValues" dxfId="378" priority="6312"/>
  </conditionalFormatting>
  <conditionalFormatting sqref="B211:B216">
    <cfRule type="duplicateValues" dxfId="377" priority="1060"/>
  </conditionalFormatting>
  <conditionalFormatting sqref="D211:D216">
    <cfRule type="duplicateValues" dxfId="376" priority="1059"/>
  </conditionalFormatting>
  <conditionalFormatting sqref="B209">
    <cfRule type="duplicateValues" dxfId="375" priority="1024"/>
  </conditionalFormatting>
  <conditionalFormatting sqref="D209">
    <cfRule type="duplicateValues" dxfId="374" priority="1023"/>
  </conditionalFormatting>
  <conditionalFormatting sqref="B9">
    <cfRule type="duplicateValues" dxfId="373" priority="372"/>
  </conditionalFormatting>
  <conditionalFormatting sqref="D202:D203 D206:D219 D9:D199">
    <cfRule type="duplicateValues" dxfId="372" priority="10183"/>
  </conditionalFormatting>
  <conditionalFormatting sqref="D16">
    <cfRule type="duplicateValues" dxfId="371" priority="370"/>
  </conditionalFormatting>
  <conditionalFormatting sqref="B16">
    <cfRule type="duplicateValues" dxfId="370" priority="369"/>
  </conditionalFormatting>
  <conditionalFormatting sqref="D38:D41">
    <cfRule type="duplicateValues" dxfId="369" priority="368"/>
  </conditionalFormatting>
  <conditionalFormatting sqref="B38:B41">
    <cfRule type="duplicateValues" dxfId="368" priority="367"/>
  </conditionalFormatting>
  <conditionalFormatting sqref="D43">
    <cfRule type="duplicateValues" dxfId="367" priority="366"/>
  </conditionalFormatting>
  <conditionalFormatting sqref="B43">
    <cfRule type="duplicateValues" dxfId="366" priority="365"/>
  </conditionalFormatting>
  <conditionalFormatting sqref="D45">
    <cfRule type="duplicateValues" dxfId="365" priority="364"/>
  </conditionalFormatting>
  <conditionalFormatting sqref="B45">
    <cfRule type="duplicateValues" dxfId="364" priority="363"/>
  </conditionalFormatting>
  <conditionalFormatting sqref="D49">
    <cfRule type="duplicateValues" dxfId="363" priority="362"/>
  </conditionalFormatting>
  <conditionalFormatting sqref="B49">
    <cfRule type="duplicateValues" dxfId="362" priority="361"/>
  </conditionalFormatting>
  <conditionalFormatting sqref="D50:D52">
    <cfRule type="duplicateValues" dxfId="361" priority="360"/>
  </conditionalFormatting>
  <conditionalFormatting sqref="B50:B52">
    <cfRule type="duplicateValues" dxfId="360" priority="359"/>
  </conditionalFormatting>
  <conditionalFormatting sqref="D54:D64">
    <cfRule type="duplicateValues" dxfId="359" priority="358"/>
  </conditionalFormatting>
  <conditionalFormatting sqref="B54:B64">
    <cfRule type="duplicateValues" dxfId="358" priority="357"/>
  </conditionalFormatting>
  <conditionalFormatting sqref="D67:D75">
    <cfRule type="duplicateValues" dxfId="357" priority="356"/>
  </conditionalFormatting>
  <conditionalFormatting sqref="B67:B75">
    <cfRule type="duplicateValues" dxfId="356" priority="355"/>
  </conditionalFormatting>
  <conditionalFormatting sqref="D66">
    <cfRule type="duplicateValues" dxfId="355" priority="354"/>
  </conditionalFormatting>
  <conditionalFormatting sqref="B66">
    <cfRule type="duplicateValues" dxfId="354" priority="353"/>
  </conditionalFormatting>
  <conditionalFormatting sqref="D77">
    <cfRule type="duplicateValues" dxfId="353" priority="352"/>
  </conditionalFormatting>
  <conditionalFormatting sqref="B77">
    <cfRule type="duplicateValues" dxfId="352" priority="351"/>
  </conditionalFormatting>
  <conditionalFormatting sqref="D79:D80">
    <cfRule type="duplicateValues" dxfId="351" priority="350"/>
  </conditionalFormatting>
  <conditionalFormatting sqref="B79:B80">
    <cfRule type="duplicateValues" dxfId="350" priority="349"/>
  </conditionalFormatting>
  <conditionalFormatting sqref="D84:D88">
    <cfRule type="duplicateValues" dxfId="349" priority="348"/>
  </conditionalFormatting>
  <conditionalFormatting sqref="B84:B88">
    <cfRule type="duplicateValues" dxfId="348" priority="347"/>
  </conditionalFormatting>
  <conditionalFormatting sqref="D89:D93">
    <cfRule type="duplicateValues" dxfId="347" priority="346"/>
  </conditionalFormatting>
  <conditionalFormatting sqref="B89:B93">
    <cfRule type="duplicateValues" dxfId="346" priority="345"/>
  </conditionalFormatting>
  <conditionalFormatting sqref="D66:D75">
    <cfRule type="duplicateValues" dxfId="345" priority="344"/>
  </conditionalFormatting>
  <conditionalFormatting sqref="B66:B75">
    <cfRule type="duplicateValues" dxfId="344" priority="343"/>
  </conditionalFormatting>
  <conditionalFormatting sqref="B13:B202">
    <cfRule type="duplicateValues" dxfId="343" priority="342"/>
  </conditionalFormatting>
  <conditionalFormatting sqref="B19">
    <cfRule type="duplicateValues" dxfId="342" priority="341"/>
  </conditionalFormatting>
  <conditionalFormatting sqref="D44:D52">
    <cfRule type="duplicateValues" dxfId="341" priority="340"/>
  </conditionalFormatting>
  <conditionalFormatting sqref="B44:B52">
    <cfRule type="duplicateValues" dxfId="340" priority="339"/>
  </conditionalFormatting>
  <conditionalFormatting sqref="D61">
    <cfRule type="duplicateValues" dxfId="339" priority="338"/>
  </conditionalFormatting>
  <conditionalFormatting sqref="B61">
    <cfRule type="duplicateValues" dxfId="338" priority="337"/>
  </conditionalFormatting>
  <conditionalFormatting sqref="D65">
    <cfRule type="duplicateValues" dxfId="337" priority="336"/>
  </conditionalFormatting>
  <conditionalFormatting sqref="B65">
    <cfRule type="duplicateValues" dxfId="336" priority="335"/>
  </conditionalFormatting>
  <conditionalFormatting sqref="D66:D68">
    <cfRule type="duplicateValues" dxfId="335" priority="334"/>
  </conditionalFormatting>
  <conditionalFormatting sqref="B66:B68">
    <cfRule type="duplicateValues" dxfId="334" priority="333"/>
  </conditionalFormatting>
  <conditionalFormatting sqref="D60:D88">
    <cfRule type="duplicateValues" dxfId="333" priority="332"/>
  </conditionalFormatting>
  <conditionalFormatting sqref="B60:B88">
    <cfRule type="duplicateValues" dxfId="332" priority="331"/>
  </conditionalFormatting>
  <conditionalFormatting sqref="D90:D94">
    <cfRule type="duplicateValues" dxfId="331" priority="330"/>
  </conditionalFormatting>
  <conditionalFormatting sqref="B90:B94">
    <cfRule type="duplicateValues" dxfId="330" priority="329"/>
  </conditionalFormatting>
  <conditionalFormatting sqref="D91">
    <cfRule type="duplicateValues" dxfId="329" priority="328"/>
  </conditionalFormatting>
  <conditionalFormatting sqref="B91">
    <cfRule type="duplicateValues" dxfId="328" priority="327"/>
  </conditionalFormatting>
  <conditionalFormatting sqref="D13:D202">
    <cfRule type="duplicateValues" dxfId="327" priority="326"/>
  </conditionalFormatting>
  <conditionalFormatting sqref="D13:D202">
    <cfRule type="duplicateValues" dxfId="326" priority="325"/>
  </conditionalFormatting>
  <conditionalFormatting sqref="B13:B202">
    <cfRule type="duplicateValues" dxfId="325" priority="324"/>
  </conditionalFormatting>
  <conditionalFormatting sqref="D16">
    <cfRule type="duplicateValues" dxfId="324" priority="323"/>
  </conditionalFormatting>
  <conditionalFormatting sqref="B16">
    <cfRule type="duplicateValues" dxfId="323" priority="322"/>
  </conditionalFormatting>
  <conditionalFormatting sqref="D38:D41">
    <cfRule type="duplicateValues" dxfId="322" priority="321"/>
  </conditionalFormatting>
  <conditionalFormatting sqref="B38:B41">
    <cfRule type="duplicateValues" dxfId="321" priority="320"/>
  </conditionalFormatting>
  <conditionalFormatting sqref="D43">
    <cfRule type="duplicateValues" dxfId="320" priority="319"/>
  </conditionalFormatting>
  <conditionalFormatting sqref="B43">
    <cfRule type="duplicateValues" dxfId="319" priority="318"/>
  </conditionalFormatting>
  <conditionalFormatting sqref="D45">
    <cfRule type="duplicateValues" dxfId="318" priority="317"/>
  </conditionalFormatting>
  <conditionalFormatting sqref="B45">
    <cfRule type="duplicateValues" dxfId="317" priority="316"/>
  </conditionalFormatting>
  <conditionalFormatting sqref="D49">
    <cfRule type="duplicateValues" dxfId="316" priority="315"/>
  </conditionalFormatting>
  <conditionalFormatting sqref="B49">
    <cfRule type="duplicateValues" dxfId="315" priority="314"/>
  </conditionalFormatting>
  <conditionalFormatting sqref="D50:D52">
    <cfRule type="duplicateValues" dxfId="314" priority="313"/>
  </conditionalFormatting>
  <conditionalFormatting sqref="B50:B52">
    <cfRule type="duplicateValues" dxfId="313" priority="312"/>
  </conditionalFormatting>
  <conditionalFormatting sqref="D54:D64">
    <cfRule type="duplicateValues" dxfId="312" priority="311"/>
  </conditionalFormatting>
  <conditionalFormatting sqref="B54:B64">
    <cfRule type="duplicateValues" dxfId="311" priority="310"/>
  </conditionalFormatting>
  <conditionalFormatting sqref="D67:D75">
    <cfRule type="duplicateValues" dxfId="310" priority="309"/>
  </conditionalFormatting>
  <conditionalFormatting sqref="B67:B75">
    <cfRule type="duplicateValues" dxfId="309" priority="308"/>
  </conditionalFormatting>
  <conditionalFormatting sqref="D66">
    <cfRule type="duplicateValues" dxfId="308" priority="307"/>
  </conditionalFormatting>
  <conditionalFormatting sqref="B66">
    <cfRule type="duplicateValues" dxfId="307" priority="306"/>
  </conditionalFormatting>
  <conditionalFormatting sqref="D77">
    <cfRule type="duplicateValues" dxfId="306" priority="305"/>
  </conditionalFormatting>
  <conditionalFormatting sqref="B77">
    <cfRule type="duplicateValues" dxfId="305" priority="304"/>
  </conditionalFormatting>
  <conditionalFormatting sqref="D79:D80">
    <cfRule type="duplicateValues" dxfId="304" priority="303"/>
  </conditionalFormatting>
  <conditionalFormatting sqref="B79:B80">
    <cfRule type="duplicateValues" dxfId="303" priority="302"/>
  </conditionalFormatting>
  <conditionalFormatting sqref="D84:D88">
    <cfRule type="duplicateValues" dxfId="302" priority="301"/>
  </conditionalFormatting>
  <conditionalFormatting sqref="B84:B88">
    <cfRule type="duplicateValues" dxfId="301" priority="300"/>
  </conditionalFormatting>
  <conditionalFormatting sqref="D89:D93">
    <cfRule type="duplicateValues" dxfId="300" priority="299"/>
  </conditionalFormatting>
  <conditionalFormatting sqref="B89:B93">
    <cfRule type="duplicateValues" dxfId="299" priority="298"/>
  </conditionalFormatting>
  <conditionalFormatting sqref="D66:D75">
    <cfRule type="duplicateValues" dxfId="298" priority="297"/>
  </conditionalFormatting>
  <conditionalFormatting sqref="B66:B75">
    <cfRule type="duplicateValues" dxfId="297" priority="296"/>
  </conditionalFormatting>
  <conditionalFormatting sqref="B13:B202">
    <cfRule type="duplicateValues" dxfId="296" priority="295"/>
  </conditionalFormatting>
  <conditionalFormatting sqref="B19">
    <cfRule type="duplicateValues" dxfId="295" priority="294"/>
  </conditionalFormatting>
  <conditionalFormatting sqref="D44:D52">
    <cfRule type="duplicateValues" dxfId="294" priority="293"/>
  </conditionalFormatting>
  <conditionalFormatting sqref="B44:B52">
    <cfRule type="duplicateValues" dxfId="293" priority="292"/>
  </conditionalFormatting>
  <conditionalFormatting sqref="D61">
    <cfRule type="duplicateValues" dxfId="292" priority="291"/>
  </conditionalFormatting>
  <conditionalFormatting sqref="B61">
    <cfRule type="duplicateValues" dxfId="291" priority="290"/>
  </conditionalFormatting>
  <conditionalFormatting sqref="D65">
    <cfRule type="duplicateValues" dxfId="290" priority="289"/>
  </conditionalFormatting>
  <conditionalFormatting sqref="B65">
    <cfRule type="duplicateValues" dxfId="289" priority="288"/>
  </conditionalFormatting>
  <conditionalFormatting sqref="D66:D68">
    <cfRule type="duplicateValues" dxfId="288" priority="287"/>
  </conditionalFormatting>
  <conditionalFormatting sqref="B66:B68">
    <cfRule type="duplicateValues" dxfId="287" priority="286"/>
  </conditionalFormatting>
  <conditionalFormatting sqref="D60:D88">
    <cfRule type="duplicateValues" dxfId="286" priority="285"/>
  </conditionalFormatting>
  <conditionalFormatting sqref="B60:B88">
    <cfRule type="duplicateValues" dxfId="285" priority="284"/>
  </conditionalFormatting>
  <conditionalFormatting sqref="D90:D94">
    <cfRule type="duplicateValues" dxfId="284" priority="283"/>
  </conditionalFormatting>
  <conditionalFormatting sqref="B90:B94">
    <cfRule type="duplicateValues" dxfId="283" priority="282"/>
  </conditionalFormatting>
  <conditionalFormatting sqref="D200:D201 D13:D197">
    <cfRule type="duplicateValues" dxfId="282" priority="281"/>
  </conditionalFormatting>
  <conditionalFormatting sqref="D13:D202">
    <cfRule type="duplicateValues" dxfId="281" priority="280"/>
  </conditionalFormatting>
  <conditionalFormatting sqref="B13:B202">
    <cfRule type="duplicateValues" dxfId="280" priority="279"/>
  </conditionalFormatting>
  <conditionalFormatting sqref="D16">
    <cfRule type="duplicateValues" dxfId="279" priority="278"/>
  </conditionalFormatting>
  <conditionalFormatting sqref="B16">
    <cfRule type="duplicateValues" dxfId="278" priority="277"/>
  </conditionalFormatting>
  <conditionalFormatting sqref="D38:D41">
    <cfRule type="duplicateValues" dxfId="277" priority="276"/>
  </conditionalFormatting>
  <conditionalFormatting sqref="B38:B41">
    <cfRule type="duplicateValues" dxfId="276" priority="275"/>
  </conditionalFormatting>
  <conditionalFormatting sqref="D43">
    <cfRule type="duplicateValues" dxfId="275" priority="274"/>
  </conditionalFormatting>
  <conditionalFormatting sqref="B43">
    <cfRule type="duplicateValues" dxfId="274" priority="273"/>
  </conditionalFormatting>
  <conditionalFormatting sqref="D45">
    <cfRule type="duplicateValues" dxfId="273" priority="272"/>
  </conditionalFormatting>
  <conditionalFormatting sqref="B45">
    <cfRule type="duplicateValues" dxfId="272" priority="271"/>
  </conditionalFormatting>
  <conditionalFormatting sqref="D49">
    <cfRule type="duplicateValues" dxfId="271" priority="270"/>
  </conditionalFormatting>
  <conditionalFormatting sqref="B49">
    <cfRule type="duplicateValues" dxfId="270" priority="269"/>
  </conditionalFormatting>
  <conditionalFormatting sqref="D50:D52">
    <cfRule type="duplicateValues" dxfId="269" priority="268"/>
  </conditionalFormatting>
  <conditionalFormatting sqref="B50:B52">
    <cfRule type="duplicateValues" dxfId="268" priority="267"/>
  </conditionalFormatting>
  <conditionalFormatting sqref="D54:D64">
    <cfRule type="duplicateValues" dxfId="267" priority="266"/>
  </conditionalFormatting>
  <conditionalFormatting sqref="B54:B64">
    <cfRule type="duplicateValues" dxfId="266" priority="265"/>
  </conditionalFormatting>
  <conditionalFormatting sqref="D67:D75">
    <cfRule type="duplicateValues" dxfId="265" priority="264"/>
  </conditionalFormatting>
  <conditionalFormatting sqref="B67:B75">
    <cfRule type="duplicateValues" dxfId="264" priority="263"/>
  </conditionalFormatting>
  <conditionalFormatting sqref="D66">
    <cfRule type="duplicateValues" dxfId="263" priority="262"/>
  </conditionalFormatting>
  <conditionalFormatting sqref="B66">
    <cfRule type="duplicateValues" dxfId="262" priority="261"/>
  </conditionalFormatting>
  <conditionalFormatting sqref="D77">
    <cfRule type="duplicateValues" dxfId="261" priority="260"/>
  </conditionalFormatting>
  <conditionalFormatting sqref="B77">
    <cfRule type="duplicateValues" dxfId="260" priority="259"/>
  </conditionalFormatting>
  <conditionalFormatting sqref="D79:D80">
    <cfRule type="duplicateValues" dxfId="259" priority="258"/>
  </conditionalFormatting>
  <conditionalFormatting sqref="B79:B80">
    <cfRule type="duplicateValues" dxfId="258" priority="257"/>
  </conditionalFormatting>
  <conditionalFormatting sqref="D84:D88">
    <cfRule type="duplicateValues" dxfId="257" priority="256"/>
  </conditionalFormatting>
  <conditionalFormatting sqref="B84:B88">
    <cfRule type="duplicateValues" dxfId="256" priority="255"/>
  </conditionalFormatting>
  <conditionalFormatting sqref="D89:D93">
    <cfRule type="duplicateValues" dxfId="255" priority="254"/>
  </conditionalFormatting>
  <conditionalFormatting sqref="B89:B93">
    <cfRule type="duplicateValues" dxfId="254" priority="253"/>
  </conditionalFormatting>
  <conditionalFormatting sqref="D66:D75">
    <cfRule type="duplicateValues" dxfId="253" priority="252"/>
  </conditionalFormatting>
  <conditionalFormatting sqref="B66:B75">
    <cfRule type="duplicateValues" dxfId="252" priority="251"/>
  </conditionalFormatting>
  <conditionalFormatting sqref="B13:B202">
    <cfRule type="duplicateValues" dxfId="251" priority="250"/>
  </conditionalFormatting>
  <conditionalFormatting sqref="B19">
    <cfRule type="duplicateValues" dxfId="250" priority="249"/>
  </conditionalFormatting>
  <conditionalFormatting sqref="D44:D52">
    <cfRule type="duplicateValues" dxfId="249" priority="248"/>
  </conditionalFormatting>
  <conditionalFormatting sqref="B44:B52">
    <cfRule type="duplicateValues" dxfId="248" priority="247"/>
  </conditionalFormatting>
  <conditionalFormatting sqref="D61">
    <cfRule type="duplicateValues" dxfId="247" priority="246"/>
  </conditionalFormatting>
  <conditionalFormatting sqref="B61">
    <cfRule type="duplicateValues" dxfId="246" priority="245"/>
  </conditionalFormatting>
  <conditionalFormatting sqref="D65">
    <cfRule type="duplicateValues" dxfId="245" priority="244"/>
  </conditionalFormatting>
  <conditionalFormatting sqref="B65">
    <cfRule type="duplicateValues" dxfId="244" priority="243"/>
  </conditionalFormatting>
  <conditionalFormatting sqref="D66:D68">
    <cfRule type="duplicateValues" dxfId="243" priority="242"/>
  </conditionalFormatting>
  <conditionalFormatting sqref="B66:B68">
    <cfRule type="duplicateValues" dxfId="242" priority="241"/>
  </conditionalFormatting>
  <conditionalFormatting sqref="D60:D88">
    <cfRule type="duplicateValues" dxfId="241" priority="240"/>
  </conditionalFormatting>
  <conditionalFormatting sqref="B60:B88">
    <cfRule type="duplicateValues" dxfId="240" priority="239"/>
  </conditionalFormatting>
  <conditionalFormatting sqref="D90:D94">
    <cfRule type="duplicateValues" dxfId="239" priority="238"/>
  </conditionalFormatting>
  <conditionalFormatting sqref="B90:B94">
    <cfRule type="duplicateValues" dxfId="238" priority="237"/>
  </conditionalFormatting>
  <conditionalFormatting sqref="D91">
    <cfRule type="duplicateValues" dxfId="237" priority="236"/>
  </conditionalFormatting>
  <conditionalFormatting sqref="B91">
    <cfRule type="duplicateValues" dxfId="236" priority="235"/>
  </conditionalFormatting>
  <conditionalFormatting sqref="D13:D202">
    <cfRule type="duplicateValues" dxfId="235" priority="234"/>
  </conditionalFormatting>
  <conditionalFormatting sqref="D13:D202">
    <cfRule type="duplicateValues" dxfId="234" priority="233"/>
  </conditionalFormatting>
  <conditionalFormatting sqref="B13:B202">
    <cfRule type="duplicateValues" dxfId="233" priority="232"/>
  </conditionalFormatting>
  <conditionalFormatting sqref="D16">
    <cfRule type="duplicateValues" dxfId="232" priority="231"/>
  </conditionalFormatting>
  <conditionalFormatting sqref="B16">
    <cfRule type="duplicateValues" dxfId="231" priority="230"/>
  </conditionalFormatting>
  <conditionalFormatting sqref="D38:D41">
    <cfRule type="duplicateValues" dxfId="230" priority="229"/>
  </conditionalFormatting>
  <conditionalFormatting sqref="B38:B41">
    <cfRule type="duplicateValues" dxfId="229" priority="228"/>
  </conditionalFormatting>
  <conditionalFormatting sqref="D43">
    <cfRule type="duplicateValues" dxfId="228" priority="227"/>
  </conditionalFormatting>
  <conditionalFormatting sqref="B43">
    <cfRule type="duplicateValues" dxfId="227" priority="226"/>
  </conditionalFormatting>
  <conditionalFormatting sqref="D45">
    <cfRule type="duplicateValues" dxfId="226" priority="225"/>
  </conditionalFormatting>
  <conditionalFormatting sqref="B45">
    <cfRule type="duplicateValues" dxfId="225" priority="224"/>
  </conditionalFormatting>
  <conditionalFormatting sqref="D49">
    <cfRule type="duplicateValues" dxfId="224" priority="223"/>
  </conditionalFormatting>
  <conditionalFormatting sqref="B49">
    <cfRule type="duplicateValues" dxfId="223" priority="222"/>
  </conditionalFormatting>
  <conditionalFormatting sqref="D50:D52">
    <cfRule type="duplicateValues" dxfId="222" priority="221"/>
  </conditionalFormatting>
  <conditionalFormatting sqref="B50:B52">
    <cfRule type="duplicateValues" dxfId="221" priority="220"/>
  </conditionalFormatting>
  <conditionalFormatting sqref="D54:D64">
    <cfRule type="duplicateValues" dxfId="220" priority="219"/>
  </conditionalFormatting>
  <conditionalFormatting sqref="B54:B64">
    <cfRule type="duplicateValues" dxfId="219" priority="218"/>
  </conditionalFormatting>
  <conditionalFormatting sqref="D67:D75">
    <cfRule type="duplicateValues" dxfId="218" priority="217"/>
  </conditionalFormatting>
  <conditionalFormatting sqref="B67:B75">
    <cfRule type="duplicateValues" dxfId="217" priority="216"/>
  </conditionalFormatting>
  <conditionalFormatting sqref="D66">
    <cfRule type="duplicateValues" dxfId="216" priority="215"/>
  </conditionalFormatting>
  <conditionalFormatting sqref="B66">
    <cfRule type="duplicateValues" dxfId="215" priority="214"/>
  </conditionalFormatting>
  <conditionalFormatting sqref="D77">
    <cfRule type="duplicateValues" dxfId="214" priority="213"/>
  </conditionalFormatting>
  <conditionalFormatting sqref="B77">
    <cfRule type="duplicateValues" dxfId="213" priority="212"/>
  </conditionalFormatting>
  <conditionalFormatting sqref="D79:D80">
    <cfRule type="duplicateValues" dxfId="212" priority="211"/>
  </conditionalFormatting>
  <conditionalFormatting sqref="B79:B80">
    <cfRule type="duplicateValues" dxfId="211" priority="210"/>
  </conditionalFormatting>
  <conditionalFormatting sqref="D84:D88">
    <cfRule type="duplicateValues" dxfId="210" priority="209"/>
  </conditionalFormatting>
  <conditionalFormatting sqref="B84:B88">
    <cfRule type="duplicateValues" dxfId="209" priority="208"/>
  </conditionalFormatting>
  <conditionalFormatting sqref="D89:D93">
    <cfRule type="duplicateValues" dxfId="208" priority="207"/>
  </conditionalFormatting>
  <conditionalFormatting sqref="B89:B93">
    <cfRule type="duplicateValues" dxfId="207" priority="206"/>
  </conditionalFormatting>
  <conditionalFormatting sqref="D66:D75">
    <cfRule type="duplicateValues" dxfId="206" priority="205"/>
  </conditionalFormatting>
  <conditionalFormatting sqref="B66:B75">
    <cfRule type="duplicateValues" dxfId="205" priority="204"/>
  </conditionalFormatting>
  <conditionalFormatting sqref="B13:B202">
    <cfRule type="duplicateValues" dxfId="204" priority="203"/>
  </conditionalFormatting>
  <conditionalFormatting sqref="B19">
    <cfRule type="duplicateValues" dxfId="203" priority="202"/>
  </conditionalFormatting>
  <conditionalFormatting sqref="D44:D52">
    <cfRule type="duplicateValues" dxfId="202" priority="201"/>
  </conditionalFormatting>
  <conditionalFormatting sqref="B44:B52">
    <cfRule type="duplicateValues" dxfId="201" priority="200"/>
  </conditionalFormatting>
  <conditionalFormatting sqref="D61">
    <cfRule type="duplicateValues" dxfId="200" priority="199"/>
  </conditionalFormatting>
  <conditionalFormatting sqref="B61">
    <cfRule type="duplicateValues" dxfId="199" priority="198"/>
  </conditionalFormatting>
  <conditionalFormatting sqref="D65">
    <cfRule type="duplicateValues" dxfId="198" priority="197"/>
  </conditionalFormatting>
  <conditionalFormatting sqref="B65">
    <cfRule type="duplicateValues" dxfId="197" priority="196"/>
  </conditionalFormatting>
  <conditionalFormatting sqref="D66:D68">
    <cfRule type="duplicateValues" dxfId="196" priority="195"/>
  </conditionalFormatting>
  <conditionalFormatting sqref="B66:B68">
    <cfRule type="duplicateValues" dxfId="195" priority="194"/>
  </conditionalFormatting>
  <conditionalFormatting sqref="D60:D88">
    <cfRule type="duplicateValues" dxfId="194" priority="193"/>
  </conditionalFormatting>
  <conditionalFormatting sqref="B60:B88">
    <cfRule type="duplicateValues" dxfId="193" priority="192"/>
  </conditionalFormatting>
  <conditionalFormatting sqref="D90:D94">
    <cfRule type="duplicateValues" dxfId="192" priority="191"/>
  </conditionalFormatting>
  <conditionalFormatting sqref="B90:B94">
    <cfRule type="duplicateValues" dxfId="191" priority="190"/>
  </conditionalFormatting>
  <conditionalFormatting sqref="D91">
    <cfRule type="duplicateValues" dxfId="190" priority="189"/>
  </conditionalFormatting>
  <conditionalFormatting sqref="B91">
    <cfRule type="duplicateValues" dxfId="189" priority="188"/>
  </conditionalFormatting>
  <conditionalFormatting sqref="D13:D193 D196:D200">
    <cfRule type="duplicateValues" dxfId="188" priority="187"/>
  </conditionalFormatting>
  <conditionalFormatting sqref="D13:D202">
    <cfRule type="duplicateValues" dxfId="187" priority="186"/>
  </conditionalFormatting>
  <conditionalFormatting sqref="B13:B202">
    <cfRule type="duplicateValues" dxfId="186" priority="185"/>
  </conditionalFormatting>
  <conditionalFormatting sqref="D16">
    <cfRule type="duplicateValues" dxfId="185" priority="184"/>
  </conditionalFormatting>
  <conditionalFormatting sqref="B16">
    <cfRule type="duplicateValues" dxfId="184" priority="183"/>
  </conditionalFormatting>
  <conditionalFormatting sqref="D38:D41">
    <cfRule type="duplicateValues" dxfId="183" priority="182"/>
  </conditionalFormatting>
  <conditionalFormatting sqref="B38:B41">
    <cfRule type="duplicateValues" dxfId="182" priority="181"/>
  </conditionalFormatting>
  <conditionalFormatting sqref="D43">
    <cfRule type="duplicateValues" dxfId="181" priority="180"/>
  </conditionalFormatting>
  <conditionalFormatting sqref="B43">
    <cfRule type="duplicateValues" dxfId="180" priority="179"/>
  </conditionalFormatting>
  <conditionalFormatting sqref="D45">
    <cfRule type="duplicateValues" dxfId="179" priority="178"/>
  </conditionalFormatting>
  <conditionalFormatting sqref="B45">
    <cfRule type="duplicateValues" dxfId="178" priority="177"/>
  </conditionalFormatting>
  <conditionalFormatting sqref="D49">
    <cfRule type="duplicateValues" dxfId="177" priority="176"/>
  </conditionalFormatting>
  <conditionalFormatting sqref="B49">
    <cfRule type="duplicateValues" dxfId="176" priority="175"/>
  </conditionalFormatting>
  <conditionalFormatting sqref="D50:D52">
    <cfRule type="duplicateValues" dxfId="175" priority="174"/>
  </conditionalFormatting>
  <conditionalFormatting sqref="B50:B52">
    <cfRule type="duplicateValues" dxfId="174" priority="173"/>
  </conditionalFormatting>
  <conditionalFormatting sqref="D54:D64">
    <cfRule type="duplicateValues" dxfId="173" priority="172"/>
  </conditionalFormatting>
  <conditionalFormatting sqref="B54:B64">
    <cfRule type="duplicateValues" dxfId="172" priority="171"/>
  </conditionalFormatting>
  <conditionalFormatting sqref="D67:D75">
    <cfRule type="duplicateValues" dxfId="171" priority="170"/>
  </conditionalFormatting>
  <conditionalFormatting sqref="B67:B75">
    <cfRule type="duplicateValues" dxfId="170" priority="169"/>
  </conditionalFormatting>
  <conditionalFormatting sqref="D66">
    <cfRule type="duplicateValues" dxfId="169" priority="168"/>
  </conditionalFormatting>
  <conditionalFormatting sqref="B66">
    <cfRule type="duplicateValues" dxfId="168" priority="167"/>
  </conditionalFormatting>
  <conditionalFormatting sqref="D77">
    <cfRule type="duplicateValues" dxfId="167" priority="166"/>
  </conditionalFormatting>
  <conditionalFormatting sqref="B77">
    <cfRule type="duplicateValues" dxfId="166" priority="165"/>
  </conditionalFormatting>
  <conditionalFormatting sqref="D79:D80">
    <cfRule type="duplicateValues" dxfId="165" priority="164"/>
  </conditionalFormatting>
  <conditionalFormatting sqref="B79:B80">
    <cfRule type="duplicateValues" dxfId="164" priority="163"/>
  </conditionalFormatting>
  <conditionalFormatting sqref="D84:D88">
    <cfRule type="duplicateValues" dxfId="163" priority="162"/>
  </conditionalFormatting>
  <conditionalFormatting sqref="B84:B88">
    <cfRule type="duplicateValues" dxfId="162" priority="161"/>
  </conditionalFormatting>
  <conditionalFormatting sqref="D89:D93">
    <cfRule type="duplicateValues" dxfId="161" priority="160"/>
  </conditionalFormatting>
  <conditionalFormatting sqref="B89:B93">
    <cfRule type="duplicateValues" dxfId="160" priority="159"/>
  </conditionalFormatting>
  <conditionalFormatting sqref="D66:D75">
    <cfRule type="duplicateValues" dxfId="159" priority="158"/>
  </conditionalFormatting>
  <conditionalFormatting sqref="B66:B75">
    <cfRule type="duplicateValues" dxfId="158" priority="157"/>
  </conditionalFormatting>
  <conditionalFormatting sqref="B13:B202">
    <cfRule type="duplicateValues" dxfId="157" priority="156"/>
  </conditionalFormatting>
  <conditionalFormatting sqref="B19">
    <cfRule type="duplicateValues" dxfId="156" priority="155"/>
  </conditionalFormatting>
  <conditionalFormatting sqref="D44:D52">
    <cfRule type="duplicateValues" dxfId="155" priority="154"/>
  </conditionalFormatting>
  <conditionalFormatting sqref="B44:B52">
    <cfRule type="duplicateValues" dxfId="154" priority="153"/>
  </conditionalFormatting>
  <conditionalFormatting sqref="D61">
    <cfRule type="duplicateValues" dxfId="153" priority="152"/>
  </conditionalFormatting>
  <conditionalFormatting sqref="B61">
    <cfRule type="duplicateValues" dxfId="152" priority="151"/>
  </conditionalFormatting>
  <conditionalFormatting sqref="D65">
    <cfRule type="duplicateValues" dxfId="151" priority="150"/>
  </conditionalFormatting>
  <conditionalFormatting sqref="B65">
    <cfRule type="duplicateValues" dxfId="150" priority="149"/>
  </conditionalFormatting>
  <conditionalFormatting sqref="D66:D68">
    <cfRule type="duplicateValues" dxfId="149" priority="148"/>
  </conditionalFormatting>
  <conditionalFormatting sqref="B66:B68">
    <cfRule type="duplicateValues" dxfId="148" priority="147"/>
  </conditionalFormatting>
  <conditionalFormatting sqref="D60:D88">
    <cfRule type="duplicateValues" dxfId="147" priority="146"/>
  </conditionalFormatting>
  <conditionalFormatting sqref="B60:B88">
    <cfRule type="duplicateValues" dxfId="146" priority="145"/>
  </conditionalFormatting>
  <conditionalFormatting sqref="D90:D94">
    <cfRule type="duplicateValues" dxfId="145" priority="144"/>
  </conditionalFormatting>
  <conditionalFormatting sqref="B90:B94">
    <cfRule type="duplicateValues" dxfId="144" priority="143"/>
  </conditionalFormatting>
  <conditionalFormatting sqref="D91">
    <cfRule type="duplicateValues" dxfId="143" priority="142"/>
  </conditionalFormatting>
  <conditionalFormatting sqref="B91">
    <cfRule type="duplicateValues" dxfId="142" priority="141"/>
  </conditionalFormatting>
  <conditionalFormatting sqref="D13:D202">
    <cfRule type="duplicateValues" dxfId="141" priority="140"/>
  </conditionalFormatting>
  <conditionalFormatting sqref="D13:D202">
    <cfRule type="duplicateValues" dxfId="140" priority="139"/>
  </conditionalFormatting>
  <conditionalFormatting sqref="B13:B202">
    <cfRule type="duplicateValues" dxfId="139" priority="138"/>
  </conditionalFormatting>
  <conditionalFormatting sqref="D16">
    <cfRule type="duplicateValues" dxfId="138" priority="137"/>
  </conditionalFormatting>
  <conditionalFormatting sqref="B16">
    <cfRule type="duplicateValues" dxfId="137" priority="136"/>
  </conditionalFormatting>
  <conditionalFormatting sqref="D38:D41">
    <cfRule type="duplicateValues" dxfId="136" priority="135"/>
  </conditionalFormatting>
  <conditionalFormatting sqref="B38:B41">
    <cfRule type="duplicateValues" dxfId="135" priority="134"/>
  </conditionalFormatting>
  <conditionalFormatting sqref="D43">
    <cfRule type="duplicateValues" dxfId="134" priority="133"/>
  </conditionalFormatting>
  <conditionalFormatting sqref="B43">
    <cfRule type="duplicateValues" dxfId="133" priority="132"/>
  </conditionalFormatting>
  <conditionalFormatting sqref="D45">
    <cfRule type="duplicateValues" dxfId="132" priority="131"/>
  </conditionalFormatting>
  <conditionalFormatting sqref="B45">
    <cfRule type="duplicateValues" dxfId="131" priority="130"/>
  </conditionalFormatting>
  <conditionalFormatting sqref="D49">
    <cfRule type="duplicateValues" dxfId="130" priority="129"/>
  </conditionalFormatting>
  <conditionalFormatting sqref="B49">
    <cfRule type="duplicateValues" dxfId="129" priority="128"/>
  </conditionalFormatting>
  <conditionalFormatting sqref="D50:D52">
    <cfRule type="duplicateValues" dxfId="128" priority="127"/>
  </conditionalFormatting>
  <conditionalFormatting sqref="B50:B52">
    <cfRule type="duplicateValues" dxfId="127" priority="126"/>
  </conditionalFormatting>
  <conditionalFormatting sqref="D55:D65">
    <cfRule type="duplicateValues" dxfId="126" priority="125"/>
  </conditionalFormatting>
  <conditionalFormatting sqref="B55:B65">
    <cfRule type="duplicateValues" dxfId="125" priority="124"/>
  </conditionalFormatting>
  <conditionalFormatting sqref="D68:D76">
    <cfRule type="duplicateValues" dxfId="124" priority="123"/>
  </conditionalFormatting>
  <conditionalFormatting sqref="B68:B76">
    <cfRule type="duplicateValues" dxfId="123" priority="122"/>
  </conditionalFormatting>
  <conditionalFormatting sqref="D67">
    <cfRule type="duplicateValues" dxfId="122" priority="121"/>
  </conditionalFormatting>
  <conditionalFormatting sqref="B67">
    <cfRule type="duplicateValues" dxfId="121" priority="120"/>
  </conditionalFormatting>
  <conditionalFormatting sqref="D78">
    <cfRule type="duplicateValues" dxfId="120" priority="119"/>
  </conditionalFormatting>
  <conditionalFormatting sqref="B78">
    <cfRule type="duplicateValues" dxfId="119" priority="118"/>
  </conditionalFormatting>
  <conditionalFormatting sqref="D80:D81">
    <cfRule type="duplicateValues" dxfId="118" priority="117"/>
  </conditionalFormatting>
  <conditionalFormatting sqref="B80:B81">
    <cfRule type="duplicateValues" dxfId="117" priority="116"/>
  </conditionalFormatting>
  <conditionalFormatting sqref="D85:D89">
    <cfRule type="duplicateValues" dxfId="116" priority="115"/>
  </conditionalFormatting>
  <conditionalFormatting sqref="B85:B89">
    <cfRule type="duplicateValues" dxfId="115" priority="114"/>
  </conditionalFormatting>
  <conditionalFormatting sqref="D90:D94">
    <cfRule type="duplicateValues" dxfId="114" priority="113"/>
  </conditionalFormatting>
  <conditionalFormatting sqref="B90:B94">
    <cfRule type="duplicateValues" dxfId="113" priority="112"/>
  </conditionalFormatting>
  <conditionalFormatting sqref="D67:D76">
    <cfRule type="duplicateValues" dxfId="112" priority="111"/>
  </conditionalFormatting>
  <conditionalFormatting sqref="B67:B76">
    <cfRule type="duplicateValues" dxfId="111" priority="110"/>
  </conditionalFormatting>
  <conditionalFormatting sqref="B13:B202">
    <cfRule type="duplicateValues" dxfId="110" priority="109"/>
  </conditionalFormatting>
  <conditionalFormatting sqref="B19">
    <cfRule type="duplicateValues" dxfId="109" priority="108"/>
  </conditionalFormatting>
  <conditionalFormatting sqref="D44:D52">
    <cfRule type="duplicateValues" dxfId="108" priority="107"/>
  </conditionalFormatting>
  <conditionalFormatting sqref="B44:B52">
    <cfRule type="duplicateValues" dxfId="107" priority="106"/>
  </conditionalFormatting>
  <conditionalFormatting sqref="D62 D71 D80 D89">
    <cfRule type="duplicateValues" dxfId="106" priority="105"/>
  </conditionalFormatting>
  <conditionalFormatting sqref="B62 B71 B80 B89">
    <cfRule type="duplicateValues" dxfId="105" priority="104"/>
  </conditionalFormatting>
  <conditionalFormatting sqref="D66 D75 D84">
    <cfRule type="duplicateValues" dxfId="104" priority="103"/>
  </conditionalFormatting>
  <conditionalFormatting sqref="B66 B75 B84">
    <cfRule type="duplicateValues" dxfId="103" priority="102"/>
  </conditionalFormatting>
  <conditionalFormatting sqref="D67:D69 D76:D78 D85:D87">
    <cfRule type="duplicateValues" dxfId="102" priority="101"/>
  </conditionalFormatting>
  <conditionalFormatting sqref="B67:B69 B76:B78 B85:B87">
    <cfRule type="duplicateValues" dxfId="101" priority="100"/>
  </conditionalFormatting>
  <conditionalFormatting sqref="D61:D89">
    <cfRule type="duplicateValues" dxfId="100" priority="99"/>
  </conditionalFormatting>
  <conditionalFormatting sqref="B61:B89">
    <cfRule type="duplicateValues" dxfId="99" priority="98"/>
  </conditionalFormatting>
  <conditionalFormatting sqref="D62">
    <cfRule type="duplicateValues" dxfId="98" priority="97"/>
  </conditionalFormatting>
  <conditionalFormatting sqref="B62">
    <cfRule type="duplicateValues" dxfId="97" priority="96"/>
  </conditionalFormatting>
  <conditionalFormatting sqref="D66">
    <cfRule type="duplicateValues" dxfId="96" priority="95"/>
  </conditionalFormatting>
  <conditionalFormatting sqref="B66">
    <cfRule type="duplicateValues" dxfId="95" priority="94"/>
  </conditionalFormatting>
  <conditionalFormatting sqref="D67:D69">
    <cfRule type="duplicateValues" dxfId="94" priority="93"/>
  </conditionalFormatting>
  <conditionalFormatting sqref="B67:B69">
    <cfRule type="duplicateValues" dxfId="93" priority="92"/>
  </conditionalFormatting>
  <conditionalFormatting sqref="D91:D95">
    <cfRule type="duplicateValues" dxfId="92" priority="91"/>
  </conditionalFormatting>
  <conditionalFormatting sqref="B91:B95">
    <cfRule type="duplicateValues" dxfId="91" priority="90"/>
  </conditionalFormatting>
  <conditionalFormatting sqref="D92">
    <cfRule type="duplicateValues" dxfId="90" priority="89"/>
  </conditionalFormatting>
  <conditionalFormatting sqref="B92">
    <cfRule type="duplicateValues" dxfId="89" priority="88"/>
  </conditionalFormatting>
  <conditionalFormatting sqref="B54">
    <cfRule type="duplicateValues" dxfId="88" priority="87"/>
  </conditionalFormatting>
  <conditionalFormatting sqref="D54">
    <cfRule type="duplicateValues" dxfId="87" priority="86"/>
  </conditionalFormatting>
  <conditionalFormatting sqref="D13:D202">
    <cfRule type="duplicateValues" dxfId="86" priority="85"/>
  </conditionalFormatting>
  <conditionalFormatting sqref="D13:D202">
    <cfRule type="duplicateValues" dxfId="85" priority="84"/>
  </conditionalFormatting>
  <conditionalFormatting sqref="B13:B202">
    <cfRule type="duplicateValues" dxfId="84" priority="83"/>
  </conditionalFormatting>
  <conditionalFormatting sqref="D16">
    <cfRule type="duplicateValues" dxfId="83" priority="82"/>
  </conditionalFormatting>
  <conditionalFormatting sqref="B16">
    <cfRule type="duplicateValues" dxfId="82" priority="81"/>
  </conditionalFormatting>
  <conditionalFormatting sqref="D38:D41">
    <cfRule type="duplicateValues" dxfId="81" priority="80"/>
  </conditionalFormatting>
  <conditionalFormatting sqref="B38:B41">
    <cfRule type="duplicateValues" dxfId="80" priority="79"/>
  </conditionalFormatting>
  <conditionalFormatting sqref="D43">
    <cfRule type="duplicateValues" dxfId="79" priority="78"/>
  </conditionalFormatting>
  <conditionalFormatting sqref="B43">
    <cfRule type="duplicateValues" dxfId="78" priority="77"/>
  </conditionalFormatting>
  <conditionalFormatting sqref="D45">
    <cfRule type="duplicateValues" dxfId="77" priority="76"/>
  </conditionalFormatting>
  <conditionalFormatting sqref="B45">
    <cfRule type="duplicateValues" dxfId="76" priority="75"/>
  </conditionalFormatting>
  <conditionalFormatting sqref="D49">
    <cfRule type="duplicateValues" dxfId="75" priority="74"/>
  </conditionalFormatting>
  <conditionalFormatting sqref="B49">
    <cfRule type="duplicateValues" dxfId="74" priority="73"/>
  </conditionalFormatting>
  <conditionalFormatting sqref="D50:D52">
    <cfRule type="duplicateValues" dxfId="73" priority="72"/>
  </conditionalFormatting>
  <conditionalFormatting sqref="B50:B52">
    <cfRule type="duplicateValues" dxfId="72" priority="71"/>
  </conditionalFormatting>
  <conditionalFormatting sqref="D54:D64">
    <cfRule type="duplicateValues" dxfId="71" priority="70"/>
  </conditionalFormatting>
  <conditionalFormatting sqref="B54:B64">
    <cfRule type="duplicateValues" dxfId="70" priority="69"/>
  </conditionalFormatting>
  <conditionalFormatting sqref="D67:D75">
    <cfRule type="duplicateValues" dxfId="69" priority="68"/>
  </conditionalFormatting>
  <conditionalFormatting sqref="B67:B75">
    <cfRule type="duplicateValues" dxfId="68" priority="67"/>
  </conditionalFormatting>
  <conditionalFormatting sqref="D66">
    <cfRule type="duplicateValues" dxfId="67" priority="66"/>
  </conditionalFormatting>
  <conditionalFormatting sqref="B66">
    <cfRule type="duplicateValues" dxfId="66" priority="65"/>
  </conditionalFormatting>
  <conditionalFormatting sqref="D77">
    <cfRule type="duplicateValues" dxfId="65" priority="64"/>
  </conditionalFormatting>
  <conditionalFormatting sqref="B77">
    <cfRule type="duplicateValues" dxfId="64" priority="63"/>
  </conditionalFormatting>
  <conditionalFormatting sqref="D79:D80">
    <cfRule type="duplicateValues" dxfId="63" priority="62"/>
  </conditionalFormatting>
  <conditionalFormatting sqref="B79:B80">
    <cfRule type="duplicateValues" dxfId="62" priority="61"/>
  </conditionalFormatting>
  <conditionalFormatting sqref="D84:D88">
    <cfRule type="duplicateValues" dxfId="61" priority="60"/>
  </conditionalFormatting>
  <conditionalFormatting sqref="B84:B88">
    <cfRule type="duplicateValues" dxfId="60" priority="59"/>
  </conditionalFormatting>
  <conditionalFormatting sqref="D89:D93">
    <cfRule type="duplicateValues" dxfId="59" priority="58"/>
  </conditionalFormatting>
  <conditionalFormatting sqref="B89:B93">
    <cfRule type="duplicateValues" dxfId="58" priority="57"/>
  </conditionalFormatting>
  <conditionalFormatting sqref="D66:D75">
    <cfRule type="duplicateValues" dxfId="57" priority="56"/>
  </conditionalFormatting>
  <conditionalFormatting sqref="B66:B75">
    <cfRule type="duplicateValues" dxfId="56" priority="55"/>
  </conditionalFormatting>
  <conditionalFormatting sqref="B13:B202">
    <cfRule type="duplicateValues" dxfId="55" priority="54"/>
  </conditionalFormatting>
  <conditionalFormatting sqref="B19">
    <cfRule type="duplicateValues" dxfId="54" priority="53"/>
  </conditionalFormatting>
  <conditionalFormatting sqref="D44:D52">
    <cfRule type="duplicateValues" dxfId="53" priority="52"/>
  </conditionalFormatting>
  <conditionalFormatting sqref="B44:B52">
    <cfRule type="duplicateValues" dxfId="52" priority="51"/>
  </conditionalFormatting>
  <conditionalFormatting sqref="D60:D88">
    <cfRule type="duplicateValues" dxfId="51" priority="50"/>
  </conditionalFormatting>
  <conditionalFormatting sqref="B60:B88">
    <cfRule type="duplicateValues" dxfId="50" priority="49"/>
  </conditionalFormatting>
  <conditionalFormatting sqref="D90:D94">
    <cfRule type="duplicateValues" dxfId="49" priority="48"/>
  </conditionalFormatting>
  <conditionalFormatting sqref="B90:B94">
    <cfRule type="duplicateValues" dxfId="48" priority="47"/>
  </conditionalFormatting>
  <conditionalFormatting sqref="D199:D200 D13:D196">
    <cfRule type="duplicateValues" dxfId="47" priority="46"/>
  </conditionalFormatting>
  <conditionalFormatting sqref="D13:D202">
    <cfRule type="duplicateValues" dxfId="46" priority="45"/>
  </conditionalFormatting>
  <conditionalFormatting sqref="B13:B202">
    <cfRule type="duplicateValues" dxfId="45" priority="44"/>
  </conditionalFormatting>
  <conditionalFormatting sqref="D16">
    <cfRule type="duplicateValues" dxfId="44" priority="43"/>
  </conditionalFormatting>
  <conditionalFormatting sqref="B16">
    <cfRule type="duplicateValues" dxfId="43" priority="42"/>
  </conditionalFormatting>
  <conditionalFormatting sqref="D38:D41">
    <cfRule type="duplicateValues" dxfId="42" priority="41"/>
  </conditionalFormatting>
  <conditionalFormatting sqref="B38:B41">
    <cfRule type="duplicateValues" dxfId="41" priority="40"/>
  </conditionalFormatting>
  <conditionalFormatting sqref="D43">
    <cfRule type="duplicateValues" dxfId="40" priority="39"/>
  </conditionalFormatting>
  <conditionalFormatting sqref="B43">
    <cfRule type="duplicateValues" dxfId="39" priority="38"/>
  </conditionalFormatting>
  <conditionalFormatting sqref="D45">
    <cfRule type="duplicateValues" dxfId="38" priority="37"/>
  </conditionalFormatting>
  <conditionalFormatting sqref="B45">
    <cfRule type="duplicateValues" dxfId="37" priority="36"/>
  </conditionalFormatting>
  <conditionalFormatting sqref="D49">
    <cfRule type="duplicateValues" dxfId="36" priority="35"/>
  </conditionalFormatting>
  <conditionalFormatting sqref="B49">
    <cfRule type="duplicateValues" dxfId="35" priority="34"/>
  </conditionalFormatting>
  <conditionalFormatting sqref="D50:D52">
    <cfRule type="duplicateValues" dxfId="34" priority="33"/>
  </conditionalFormatting>
  <conditionalFormatting sqref="B50:B52">
    <cfRule type="duplicateValues" dxfId="33" priority="32"/>
  </conditionalFormatting>
  <conditionalFormatting sqref="D54:D64">
    <cfRule type="duplicateValues" dxfId="32" priority="31"/>
  </conditionalFormatting>
  <conditionalFormatting sqref="B54:B64">
    <cfRule type="duplicateValues" dxfId="31" priority="30"/>
  </conditionalFormatting>
  <conditionalFormatting sqref="D67:D75">
    <cfRule type="duplicateValues" dxfId="30" priority="29"/>
  </conditionalFormatting>
  <conditionalFormatting sqref="B67:B75">
    <cfRule type="duplicateValues" dxfId="29" priority="28"/>
  </conditionalFormatting>
  <conditionalFormatting sqref="D66">
    <cfRule type="duplicateValues" dxfId="28" priority="27"/>
  </conditionalFormatting>
  <conditionalFormatting sqref="B66">
    <cfRule type="duplicateValues" dxfId="27" priority="26"/>
  </conditionalFormatting>
  <conditionalFormatting sqref="D77">
    <cfRule type="duplicateValues" dxfId="26" priority="25"/>
  </conditionalFormatting>
  <conditionalFormatting sqref="B77">
    <cfRule type="duplicateValues" dxfId="25" priority="24"/>
  </conditionalFormatting>
  <conditionalFormatting sqref="D79:D80">
    <cfRule type="duplicateValues" dxfId="24" priority="23"/>
  </conditionalFormatting>
  <conditionalFormatting sqref="B79:B80">
    <cfRule type="duplicateValues" dxfId="23" priority="22"/>
  </conditionalFormatting>
  <conditionalFormatting sqref="D84:D88">
    <cfRule type="duplicateValues" dxfId="22" priority="21"/>
  </conditionalFormatting>
  <conditionalFormatting sqref="B84:B88">
    <cfRule type="duplicateValues" dxfId="21" priority="20"/>
  </conditionalFormatting>
  <conditionalFormatting sqref="D89:D93">
    <cfRule type="duplicateValues" dxfId="20" priority="19"/>
  </conditionalFormatting>
  <conditionalFormatting sqref="B89:B93">
    <cfRule type="duplicateValues" dxfId="19" priority="18"/>
  </conditionalFormatting>
  <conditionalFormatting sqref="D66:D75">
    <cfRule type="duplicateValues" dxfId="18" priority="17"/>
  </conditionalFormatting>
  <conditionalFormatting sqref="B66:B75">
    <cfRule type="duplicateValues" dxfId="17" priority="16"/>
  </conditionalFormatting>
  <conditionalFormatting sqref="B13:B202">
    <cfRule type="duplicateValues" dxfId="16" priority="15"/>
  </conditionalFormatting>
  <conditionalFormatting sqref="B19">
    <cfRule type="duplicateValues" dxfId="15" priority="14"/>
  </conditionalFormatting>
  <conditionalFormatting sqref="D44:D52">
    <cfRule type="duplicateValues" dxfId="14" priority="13"/>
  </conditionalFormatting>
  <conditionalFormatting sqref="B44:B52">
    <cfRule type="duplicateValues" dxfId="13" priority="12"/>
  </conditionalFormatting>
  <conditionalFormatting sqref="D60:D88">
    <cfRule type="duplicateValues" dxfId="12" priority="11"/>
  </conditionalFormatting>
  <conditionalFormatting sqref="B60:B88">
    <cfRule type="duplicateValues" dxfId="11" priority="10"/>
  </conditionalFormatting>
  <conditionalFormatting sqref="D90:D94">
    <cfRule type="duplicateValues" dxfId="10" priority="9"/>
  </conditionalFormatting>
  <conditionalFormatting sqref="B90:B94">
    <cfRule type="duplicateValues" dxfId="9" priority="8"/>
  </conditionalFormatting>
  <conditionalFormatting sqref="D200 D191:D197">
    <cfRule type="duplicateValues" dxfId="8" priority="7"/>
  </conditionalFormatting>
  <conditionalFormatting sqref="D187:D188">
    <cfRule type="duplicateValues" dxfId="7" priority="6"/>
  </conditionalFormatting>
  <conditionalFormatting sqref="D182:D183 D186">
    <cfRule type="duplicateValues" dxfId="6" priority="5"/>
  </conditionalFormatting>
  <conditionalFormatting sqref="D196:D197">
    <cfRule type="duplicateValues" dxfId="5" priority="4"/>
  </conditionalFormatting>
  <conditionalFormatting sqref="D201:D202 D13:D179">
    <cfRule type="duplicateValues" dxfId="4" priority="3"/>
  </conditionalFormatting>
  <conditionalFormatting sqref="D13:D202">
    <cfRule type="duplicateValues" dxfId="3" priority="2"/>
  </conditionalFormatting>
  <conditionalFormatting sqref="B13:B202">
    <cfRule type="duplicateValues" dxfId="2" priority="1"/>
  </conditionalFormatting>
  <conditionalFormatting sqref="D1:D219">
    <cfRule type="duplicateValues" dxfId="1" priority="10367"/>
  </conditionalFormatting>
  <conditionalFormatting sqref="B1:B219">
    <cfRule type="duplicateValues" dxfId="0" priority="10369"/>
  </conditionalFormatting>
  <printOptions horizontalCentered="1"/>
  <pageMargins left="0" right="0" top="0.19685039370078741" bottom="0.29527559055118113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55" sqref="A155:XFD15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27</vt:i4>
      </vt:variant>
    </vt:vector>
  </HeadingPairs>
  <TitlesOfParts>
    <vt:vector size="49" baseType="lpstr">
      <vt:lpstr>Monthly UAE</vt:lpstr>
      <vt:lpstr>Supplier Forecast -UAE</vt:lpstr>
      <vt:lpstr>Best Selling status UAE</vt:lpstr>
      <vt:lpstr>Monthly - QAT</vt:lpstr>
      <vt:lpstr>Supplier Forecast _QAT</vt:lpstr>
      <vt:lpstr>Best Selling Status- QAT</vt:lpstr>
      <vt:lpstr>NET Profit </vt:lpstr>
      <vt:lpstr>Quarterly report UAE</vt:lpstr>
      <vt:lpstr>Precise Supplier Report</vt:lpstr>
      <vt:lpstr>DCC - 401</vt:lpstr>
      <vt:lpstr>Abu Dhabi - 402</vt:lpstr>
      <vt:lpstr>MER - 404</vt:lpstr>
      <vt:lpstr>MOE - 405</vt:lpstr>
      <vt:lpstr>MCC - 412</vt:lpstr>
      <vt:lpstr>TDM - 416</vt:lpstr>
      <vt:lpstr>AWM - 417</vt:lpstr>
      <vt:lpstr>DMM - 423</vt:lpstr>
      <vt:lpstr>YAS - 424</vt:lpstr>
      <vt:lpstr>ARD - 425</vt:lpstr>
      <vt:lpstr>Al Jimi Mall - 426</vt:lpstr>
      <vt:lpstr>SHC - 429</vt:lpstr>
      <vt:lpstr>Sheet1</vt:lpstr>
      <vt:lpstr>'Abu Dhabi - 402'!Print_Area</vt:lpstr>
      <vt:lpstr>'Al Jimi Mall - 426'!Print_Area</vt:lpstr>
      <vt:lpstr>'ARD - 425'!Print_Area</vt:lpstr>
      <vt:lpstr>'AWM - 417'!Print_Area</vt:lpstr>
      <vt:lpstr>'DCC - 401'!Print_Area</vt:lpstr>
      <vt:lpstr>'DMM - 423'!Print_Area</vt:lpstr>
      <vt:lpstr>'MCC - 412'!Print_Area</vt:lpstr>
      <vt:lpstr>'MER - 404'!Print_Area</vt:lpstr>
      <vt:lpstr>'MOE - 405'!Print_Area</vt:lpstr>
      <vt:lpstr>'NET Profit '!Print_Area</vt:lpstr>
      <vt:lpstr>'Precise Supplier Report'!Print_Area</vt:lpstr>
      <vt:lpstr>'SHC - 429'!Print_Area</vt:lpstr>
      <vt:lpstr>'TDM - 416'!Print_Area</vt:lpstr>
      <vt:lpstr>'YAS - 424'!Print_Area</vt:lpstr>
      <vt:lpstr>'Abu Dhabi - 402'!Print_Titles</vt:lpstr>
      <vt:lpstr>'Al Jimi Mall - 426'!Print_Titles</vt:lpstr>
      <vt:lpstr>'ARD - 425'!Print_Titles</vt:lpstr>
      <vt:lpstr>'AWM - 417'!Print_Titles</vt:lpstr>
      <vt:lpstr>'DCC - 401'!Print_Titles</vt:lpstr>
      <vt:lpstr>'DMM - 423'!Print_Titles</vt:lpstr>
      <vt:lpstr>'MCC - 412'!Print_Titles</vt:lpstr>
      <vt:lpstr>'MER - 404'!Print_Titles</vt:lpstr>
      <vt:lpstr>'MOE - 405'!Print_Titles</vt:lpstr>
      <vt:lpstr>'Precise Supplier Report'!Print_Titles</vt:lpstr>
      <vt:lpstr>'SHC - 429'!Print_Titles</vt:lpstr>
      <vt:lpstr>'TDM - 416'!Print_Titles</vt:lpstr>
      <vt:lpstr>'YAS - 424'!Print_Titles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2019-07-28T09:46:46Z</dcterms:modified>
</cp:coreProperties>
</file>